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5128" windowHeight="13692" firstSheet="13" activeTab="18"/>
  </bookViews>
  <sheets>
    <sheet name="AC_02_11_17" sheetId="1" r:id="rId1"/>
    <sheet name="AD_03_11_17_C1" sheetId="2" r:id="rId2"/>
    <sheet name="U25_09_17_C1" sheetId="3" r:id="rId3"/>
    <sheet name="U25_09_17_C2" sheetId="4" r:id="rId4"/>
    <sheet name="W_02_10_17" sheetId="5" r:id="rId5"/>
    <sheet name="W_02_10_17_C2" sheetId="6" r:id="rId6"/>
    <sheet name="W_02_10_17_C3" sheetId="7" r:id="rId7"/>
    <sheet name="X_03_10_17_C3" sheetId="9" r:id="rId8"/>
    <sheet name="Y_04_10_17" sheetId="11" r:id="rId9"/>
    <sheet name="Processed" sheetId="8" r:id="rId10"/>
    <sheet name="all" sheetId="16" r:id="rId11"/>
    <sheet name="working" sheetId="13" r:id="rId12"/>
    <sheet name="Sheet1" sheetId="17" r:id="rId13"/>
    <sheet name="StatsFinal" sheetId="21" r:id="rId14"/>
    <sheet name="python" sheetId="19" r:id="rId15"/>
    <sheet name="musc all" sheetId="15" r:id="rId16"/>
    <sheet name="musc" sheetId="14" r:id="rId17"/>
    <sheet name="short_STX" sheetId="22" r:id="rId18"/>
    <sheet name="Final" sheetId="23" r:id="rId19"/>
    <sheet name="Py_GXTX" sheetId="24" r:id="rId20"/>
    <sheet name="Py_STX" sheetId="25" r:id="rId21"/>
    <sheet name="I_above threshold" sheetId="18" r:id="rId22"/>
    <sheet name="slowramp" sheetId="20" r:id="rId23"/>
  </sheets>
  <externalReferences>
    <externalReference r:id="rId24"/>
    <externalReference r:id="rId25"/>
  </externalReferences>
  <definedNames>
    <definedName name="_xlnm._FilterDatabase" localSheetId="0" hidden="1">AC_02_11_17!$T$1:$T$615</definedName>
    <definedName name="_xlnm._FilterDatabase" localSheetId="1" hidden="1">AD_03_11_17_C1!$T$1:$T$882</definedName>
    <definedName name="_xlnm._FilterDatabase" localSheetId="18" hidden="1">Final!$N$1:$R$229</definedName>
    <definedName name="_xlnm._FilterDatabase" localSheetId="12" hidden="1">Sheet1!$H$2:$H$49</definedName>
    <definedName name="_xlnm._FilterDatabase" localSheetId="2" hidden="1">U25_09_17_C1!$T$1:$T$1255</definedName>
    <definedName name="_xlnm._FilterDatabase" localSheetId="3" hidden="1">U25_09_17_C2!$T$1:$T$1665</definedName>
    <definedName name="_xlnm._FilterDatabase" localSheetId="4" hidden="1">W_02_10_17!$T$1:$T$679</definedName>
    <definedName name="_xlnm._FilterDatabase" localSheetId="11" hidden="1">working!$I$6:$I$15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17" i="23" l="1"/>
  <c r="AE116" i="23"/>
  <c r="AD117" i="23"/>
  <c r="AD116" i="23"/>
  <c r="T120" i="23" l="1"/>
  <c r="T121" i="23"/>
  <c r="AE127" i="23" l="1"/>
  <c r="AE126" i="23"/>
  <c r="AE125" i="23"/>
  <c r="AE124" i="23"/>
  <c r="AE123" i="23"/>
  <c r="AE122" i="23"/>
  <c r="AE121" i="23"/>
  <c r="AE120" i="23"/>
  <c r="AE119" i="23"/>
  <c r="AE118" i="23"/>
  <c r="AE115" i="23"/>
  <c r="AE114" i="23"/>
  <c r="AE77" i="23"/>
  <c r="AE76" i="23"/>
  <c r="AE75" i="23"/>
  <c r="AE74" i="23"/>
  <c r="AE73" i="23"/>
  <c r="AE72" i="23"/>
  <c r="AE71" i="23"/>
  <c r="AE70" i="23"/>
  <c r="AE69" i="23"/>
  <c r="AE68" i="23"/>
  <c r="AE67" i="23"/>
  <c r="AE66" i="23"/>
  <c r="AE65" i="23"/>
  <c r="AE64" i="23"/>
  <c r="AE63" i="23"/>
  <c r="AE62" i="23"/>
  <c r="AE61" i="23"/>
  <c r="AE60" i="23"/>
  <c r="AE59" i="23"/>
  <c r="AE58" i="23"/>
  <c r="AE57" i="23"/>
  <c r="AE56" i="23"/>
  <c r="AE53" i="23"/>
  <c r="AE52" i="23"/>
  <c r="AE51" i="23"/>
  <c r="AE50" i="23"/>
  <c r="AE49" i="23"/>
  <c r="AE48" i="23"/>
  <c r="AE47" i="23"/>
  <c r="AE46" i="23"/>
  <c r="AE43" i="23"/>
  <c r="AE42" i="23"/>
  <c r="AE41" i="23"/>
  <c r="AE40" i="23"/>
  <c r="AE39" i="23"/>
  <c r="AE38" i="23"/>
  <c r="AE37" i="23"/>
  <c r="AE36" i="23"/>
  <c r="AE35" i="23"/>
  <c r="AE34" i="23"/>
  <c r="AE33" i="23"/>
  <c r="AE32" i="23"/>
  <c r="AE29" i="23"/>
  <c r="AE28" i="23"/>
  <c r="AE27" i="23"/>
  <c r="AE26" i="23"/>
  <c r="AE25" i="23"/>
  <c r="AE24" i="23"/>
  <c r="AE23" i="23"/>
  <c r="AE22" i="23"/>
  <c r="AE21" i="23"/>
  <c r="AE20" i="23"/>
  <c r="AE19" i="23"/>
  <c r="AE18" i="23"/>
  <c r="AE17" i="23"/>
  <c r="AE16" i="23"/>
  <c r="AE15" i="23"/>
  <c r="AE14" i="23"/>
  <c r="AE13" i="23"/>
  <c r="AE12" i="23"/>
  <c r="AE11" i="23"/>
  <c r="AE10" i="23"/>
  <c r="AE9" i="23"/>
  <c r="AE8" i="23"/>
  <c r="AE7" i="23"/>
  <c r="AE6" i="23"/>
  <c r="AE5" i="23"/>
  <c r="AE4" i="23"/>
  <c r="AE3" i="23"/>
  <c r="AE2" i="23"/>
  <c r="AE200" i="23"/>
  <c r="AE198" i="23"/>
  <c r="AE187" i="23"/>
  <c r="AE186" i="23"/>
  <c r="AE184" i="23"/>
  <c r="AE183" i="23"/>
  <c r="AE182" i="23"/>
  <c r="AE177" i="23"/>
  <c r="AE176" i="23"/>
  <c r="AE175" i="23"/>
  <c r="AE174" i="23"/>
  <c r="AE171" i="23"/>
  <c r="AE170" i="23"/>
  <c r="AE168" i="23"/>
  <c r="AE164" i="23"/>
  <c r="AE160" i="23"/>
  <c r="AE163" i="23"/>
  <c r="AE162" i="23"/>
  <c r="AE192" i="23"/>
  <c r="AE191" i="23"/>
  <c r="AE190" i="23"/>
  <c r="AE189" i="23"/>
  <c r="AE188" i="23"/>
  <c r="AE181" i="23"/>
  <c r="AE180" i="23"/>
  <c r="AD2" i="23" l="1"/>
  <c r="AF2" i="23" l="1"/>
  <c r="AD3" i="23"/>
  <c r="AF3" i="23"/>
  <c r="AF4" i="23"/>
  <c r="AD4" i="23"/>
  <c r="AF5" i="23"/>
  <c r="AD5" i="23"/>
  <c r="AF6" i="23"/>
  <c r="AD6" i="23"/>
  <c r="AF7" i="23"/>
  <c r="AD7" i="23"/>
  <c r="AF8" i="23"/>
  <c r="AD8" i="23"/>
  <c r="AF9" i="23"/>
  <c r="AD9" i="23"/>
  <c r="AF10" i="23"/>
  <c r="AD10" i="23"/>
  <c r="AF11" i="23"/>
  <c r="AD11" i="23"/>
  <c r="AF12" i="23"/>
  <c r="AD12" i="23"/>
  <c r="AF13" i="23"/>
  <c r="AD13" i="23"/>
  <c r="AF14" i="23"/>
  <c r="AD14" i="23"/>
  <c r="AF15" i="23"/>
  <c r="AD15" i="23"/>
  <c r="AF16" i="23"/>
  <c r="AD16" i="23"/>
  <c r="AF17" i="23"/>
  <c r="AD17" i="23"/>
  <c r="AF18" i="23"/>
  <c r="AD18" i="23"/>
  <c r="AF19" i="23"/>
  <c r="AD19" i="23"/>
  <c r="AF20" i="23"/>
  <c r="AD20" i="23"/>
  <c r="AF21" i="23"/>
  <c r="AD21" i="23"/>
  <c r="AF22" i="23"/>
  <c r="AD22" i="23"/>
  <c r="AF23" i="23"/>
  <c r="AD23" i="23"/>
  <c r="AF25" i="23"/>
  <c r="AF24" i="23"/>
  <c r="AD24" i="23"/>
  <c r="AD25" i="23"/>
  <c r="AF26" i="23"/>
  <c r="AD26" i="23"/>
  <c r="AF27" i="23"/>
  <c r="AD27" i="23"/>
  <c r="AF28" i="23"/>
  <c r="AD28" i="23"/>
  <c r="AF29" i="23"/>
  <c r="AD29" i="23"/>
  <c r="AF32" i="23"/>
  <c r="AD32" i="23"/>
  <c r="AF33" i="23"/>
  <c r="AD33" i="23"/>
  <c r="AF34" i="23"/>
  <c r="AD34" i="23"/>
  <c r="AD35" i="23"/>
  <c r="AD36" i="23"/>
  <c r="AD37" i="23"/>
  <c r="AF38" i="23"/>
  <c r="AD38" i="23"/>
  <c r="AF39" i="23"/>
  <c r="AD39" i="23"/>
  <c r="AF40" i="23"/>
  <c r="AD40" i="23"/>
  <c r="AF41" i="23"/>
  <c r="AD41" i="23"/>
  <c r="AF42" i="23"/>
  <c r="AD42" i="23"/>
  <c r="AD43" i="23"/>
  <c r="AF43" i="23"/>
  <c r="AF46" i="23"/>
  <c r="AD46" i="23"/>
  <c r="AF47" i="23"/>
  <c r="AD47" i="23"/>
  <c r="AF48" i="23"/>
  <c r="AD48" i="23"/>
  <c r="AF49" i="23"/>
  <c r="AD49" i="23"/>
  <c r="AF50" i="23"/>
  <c r="AD50" i="23"/>
  <c r="AF51" i="23"/>
  <c r="AD51" i="23"/>
  <c r="AF52" i="23"/>
  <c r="AD52" i="23"/>
  <c r="AF53" i="23"/>
  <c r="AD53" i="23"/>
  <c r="AD56" i="23"/>
  <c r="AD57" i="23"/>
  <c r="AF59" i="23"/>
  <c r="AF58" i="23"/>
  <c r="AD58" i="23"/>
  <c r="AD59" i="23"/>
  <c r="AF60" i="23"/>
  <c r="AD60" i="23"/>
  <c r="AF61" i="23"/>
  <c r="AD61" i="23"/>
  <c r="AF62" i="23"/>
  <c r="AD62" i="23"/>
  <c r="AF63" i="23"/>
  <c r="AD63" i="23"/>
  <c r="AF64" i="23"/>
  <c r="AD64" i="23"/>
  <c r="AF65" i="23"/>
  <c r="AD65" i="23"/>
  <c r="AF66" i="23"/>
  <c r="AD66" i="23"/>
  <c r="AF67" i="23"/>
  <c r="AD67" i="23"/>
  <c r="AF68" i="23"/>
  <c r="AD68" i="23"/>
  <c r="AF69" i="23"/>
  <c r="AD69" i="23"/>
  <c r="AD70" i="23"/>
  <c r="AD71" i="23"/>
  <c r="AF72" i="23"/>
  <c r="AD72" i="23"/>
  <c r="AF73" i="23"/>
  <c r="AD73" i="23"/>
  <c r="AF76" i="23"/>
  <c r="AD76" i="23"/>
  <c r="AF77" i="23"/>
  <c r="AD77" i="23"/>
  <c r="AF74" i="23"/>
  <c r="AD74" i="23"/>
  <c r="AF75" i="23"/>
  <c r="AD75" i="23"/>
  <c r="AD114" i="23"/>
  <c r="AD115" i="23"/>
  <c r="AD118" i="23"/>
  <c r="AD119" i="23"/>
  <c r="AD120" i="23"/>
  <c r="AD121" i="23"/>
  <c r="AD122" i="23"/>
  <c r="AD123" i="23"/>
  <c r="AD124" i="23"/>
  <c r="AD125" i="23"/>
  <c r="AD126" i="23"/>
  <c r="AD127" i="23"/>
  <c r="AE129" i="23"/>
  <c r="AE128" i="23"/>
  <c r="AD128" i="23"/>
  <c r="AD129" i="23"/>
  <c r="AF130" i="23"/>
  <c r="AE130" i="23"/>
  <c r="AD130" i="23"/>
  <c r="AF131" i="23"/>
  <c r="AE131" i="23"/>
  <c r="AD131" i="23"/>
  <c r="AF132" i="23"/>
  <c r="AE132" i="23"/>
  <c r="AD132" i="23"/>
  <c r="AF133" i="23"/>
  <c r="AE133" i="23"/>
  <c r="AD133" i="23"/>
  <c r="AF134" i="23"/>
  <c r="AE134" i="23"/>
  <c r="AD134" i="23"/>
  <c r="AE135" i="23"/>
  <c r="AD135" i="23"/>
  <c r="AF136" i="23"/>
  <c r="AE136" i="23"/>
  <c r="AD136" i="23"/>
  <c r="AF137" i="23"/>
  <c r="AE137" i="23"/>
  <c r="AD137" i="23"/>
  <c r="AE138" i="23"/>
  <c r="AD138" i="23"/>
  <c r="AE139" i="23"/>
  <c r="AD139" i="23"/>
  <c r="AF140" i="23"/>
  <c r="AE140" i="23"/>
  <c r="AD140" i="23"/>
  <c r="AE141" i="23"/>
  <c r="AD141" i="23"/>
  <c r="AF142" i="23" l="1"/>
  <c r="AE142" i="23"/>
  <c r="AD142" i="23"/>
  <c r="AF143" i="23"/>
  <c r="AE143" i="23"/>
  <c r="AD143" i="23"/>
  <c r="AF144" i="23"/>
  <c r="AE144" i="23"/>
  <c r="AD144" i="23"/>
  <c r="AF145" i="23"/>
  <c r="AE145" i="23"/>
  <c r="AD145" i="23"/>
  <c r="AF146" i="23"/>
  <c r="AE146" i="23"/>
  <c r="AD146" i="23"/>
  <c r="AF147" i="23"/>
  <c r="AE147" i="23"/>
  <c r="AD147" i="23"/>
  <c r="AF148" i="23"/>
  <c r="AE148" i="23"/>
  <c r="AD148" i="23"/>
  <c r="AF149" i="23"/>
  <c r="AE149" i="23"/>
  <c r="AD149" i="23"/>
  <c r="AF150" i="23"/>
  <c r="AE150" i="23"/>
  <c r="AD150" i="23"/>
  <c r="AF151" i="23"/>
  <c r="AE151" i="23"/>
  <c r="AD151" i="23"/>
  <c r="AF154" i="23"/>
  <c r="AE154" i="23"/>
  <c r="AD155" i="23"/>
  <c r="AD154" i="23"/>
  <c r="AF155" i="23"/>
  <c r="AE155" i="23"/>
  <c r="AF156" i="23"/>
  <c r="AE156" i="23"/>
  <c r="AD156" i="23"/>
  <c r="AF157" i="23"/>
  <c r="AE157" i="23"/>
  <c r="AD157" i="23"/>
  <c r="AF158" i="23"/>
  <c r="AE158" i="23"/>
  <c r="AD158" i="23"/>
  <c r="AF159" i="23"/>
  <c r="AE159" i="23"/>
  <c r="AD159" i="23"/>
  <c r="AF160" i="23" l="1"/>
  <c r="AD160" i="23"/>
  <c r="AF161" i="23"/>
  <c r="AF162" i="23"/>
  <c r="AD162" i="23"/>
  <c r="AF163" i="23"/>
  <c r="AD163" i="23"/>
  <c r="AF164" i="23"/>
  <c r="AD164" i="23"/>
  <c r="AF165" i="23"/>
  <c r="AF168" i="23"/>
  <c r="AD168" i="23"/>
  <c r="AF169" i="23"/>
  <c r="AF170" i="23"/>
  <c r="AD170" i="23"/>
  <c r="AF171" i="23"/>
  <c r="AD171" i="23"/>
  <c r="AF172" i="23"/>
  <c r="AE172" i="23"/>
  <c r="AD172" i="23"/>
  <c r="AF173" i="23"/>
  <c r="AF174" i="23"/>
  <c r="AD174" i="23"/>
  <c r="AF175" i="23"/>
  <c r="AD175" i="23"/>
  <c r="AF176" i="23"/>
  <c r="AD176" i="23"/>
  <c r="AF177" i="23"/>
  <c r="AD177" i="23"/>
  <c r="AF180" i="23"/>
  <c r="AD180" i="23"/>
  <c r="AF181" i="23"/>
  <c r="AD181" i="23"/>
  <c r="AF182" i="23"/>
  <c r="AD182" i="23"/>
  <c r="AF183" i="23"/>
  <c r="AD183" i="23"/>
  <c r="AF184" i="23"/>
  <c r="AD184" i="23"/>
  <c r="AF185" i="23"/>
  <c r="AF186" i="23"/>
  <c r="AD186" i="23"/>
  <c r="AF187" i="23"/>
  <c r="AD187" i="23"/>
  <c r="AF188" i="23"/>
  <c r="AD188" i="23"/>
  <c r="AF189" i="23"/>
  <c r="AD189" i="23"/>
  <c r="AF190" i="23"/>
  <c r="AD190" i="23"/>
  <c r="AF191" i="23"/>
  <c r="AD191" i="23"/>
  <c r="AF192" i="23"/>
  <c r="AD192" i="23"/>
  <c r="AD193" i="23"/>
  <c r="AF193" i="23"/>
  <c r="AF194" i="23"/>
  <c r="AD194" i="23"/>
  <c r="AE194" i="23"/>
  <c r="AF195" i="23"/>
  <c r="AE199" i="23"/>
  <c r="AD199" i="23"/>
  <c r="AF199" i="23"/>
  <c r="AD198" i="23"/>
  <c r="AF198" i="23"/>
  <c r="AD200" i="23"/>
  <c r="AF203" i="23"/>
  <c r="AF202" i="23"/>
  <c r="AJ198" i="23" l="1"/>
  <c r="AJ193" i="23"/>
  <c r="AJ192" i="23"/>
  <c r="AJ183" i="23"/>
  <c r="AJ179" i="23"/>
  <c r="AJ180" i="23"/>
  <c r="AJ181" i="23"/>
  <c r="AJ182" i="23"/>
  <c r="AJ184" i="23"/>
  <c r="AJ185" i="23"/>
  <c r="AJ186" i="23"/>
  <c r="AJ187" i="23"/>
  <c r="AJ174" i="23"/>
  <c r="AJ173" i="23"/>
  <c r="AJ171" i="23"/>
  <c r="AJ168" i="23"/>
  <c r="AJ164" i="23"/>
  <c r="AJ160" i="23"/>
  <c r="AJ161" i="23"/>
  <c r="AJ162" i="23"/>
  <c r="AJ163" i="23"/>
  <c r="AJ165" i="23"/>
  <c r="AJ166" i="23"/>
  <c r="AJ167" i="23"/>
  <c r="AJ169" i="23"/>
  <c r="AJ170" i="23"/>
  <c r="AJ172" i="23"/>
  <c r="AJ175" i="23"/>
  <c r="AJ176" i="23"/>
  <c r="AJ177" i="23"/>
  <c r="AJ178" i="23"/>
  <c r="AJ188" i="23"/>
  <c r="AJ189" i="23"/>
  <c r="AJ190" i="23"/>
  <c r="AJ191" i="23"/>
  <c r="AJ194" i="23"/>
  <c r="AJ195" i="23"/>
  <c r="AJ196" i="23"/>
  <c r="AJ197" i="23"/>
  <c r="AJ199" i="23"/>
  <c r="AJ200" i="23"/>
  <c r="AJ201" i="23"/>
  <c r="AJ202" i="23"/>
  <c r="AJ203" i="23"/>
  <c r="AJ159" i="23" l="1"/>
  <c r="AJ158" i="23"/>
  <c r="AJ157" i="23"/>
  <c r="AJ156" i="23"/>
  <c r="AH155" i="23"/>
  <c r="AJ155" i="23" s="1"/>
  <c r="AJ154" i="23"/>
  <c r="AJ153" i="23"/>
  <c r="AJ152" i="23"/>
  <c r="AJ151" i="23"/>
  <c r="AJ150" i="23"/>
  <c r="AJ149" i="23"/>
  <c r="AJ148" i="23"/>
  <c r="AJ147" i="23"/>
  <c r="AJ146" i="23"/>
  <c r="AJ145" i="23"/>
  <c r="AJ144" i="23"/>
  <c r="AJ143" i="23"/>
  <c r="AJ142" i="23"/>
  <c r="AJ141" i="23"/>
  <c r="AJ140" i="23"/>
  <c r="AJ139" i="23"/>
  <c r="AJ138" i="23"/>
  <c r="AJ137" i="23"/>
  <c r="AJ136" i="23"/>
  <c r="AJ135" i="23"/>
  <c r="AJ134" i="23"/>
  <c r="AJ133" i="23"/>
  <c r="AJ132" i="23"/>
  <c r="AJ131" i="23"/>
  <c r="AJ130" i="23"/>
  <c r="AJ129" i="23"/>
  <c r="AJ128" i="23"/>
  <c r="AJ127" i="23"/>
  <c r="AJ126" i="23"/>
  <c r="AJ125" i="23"/>
  <c r="AJ124" i="23"/>
  <c r="AJ123" i="23"/>
  <c r="AJ122" i="23"/>
  <c r="AJ121" i="23"/>
  <c r="AJ120" i="23"/>
  <c r="AJ119" i="23"/>
  <c r="AJ118" i="23"/>
  <c r="AJ117" i="23"/>
  <c r="AJ116" i="23"/>
  <c r="AJ115" i="23"/>
  <c r="AJ114" i="23"/>
  <c r="AG30" i="22" l="1"/>
  <c r="AE29" i="22"/>
  <c r="AG23" i="22"/>
  <c r="AG22" i="22"/>
  <c r="AG20" i="22"/>
  <c r="AG19" i="22"/>
  <c r="AG14" i="22"/>
  <c r="AG12" i="22"/>
  <c r="AG13" i="22"/>
  <c r="AG3" i="22"/>
  <c r="AG4" i="22"/>
  <c r="AG5" i="22"/>
  <c r="AG6" i="22"/>
  <c r="AG7" i="22"/>
  <c r="AG8" i="22"/>
  <c r="AG9" i="22"/>
  <c r="AG10" i="22"/>
  <c r="AG11" i="22"/>
  <c r="AG15" i="22"/>
  <c r="AG16" i="22"/>
  <c r="AG17" i="22"/>
  <c r="AG18" i="22"/>
  <c r="AG21" i="22"/>
  <c r="AG24" i="22"/>
  <c r="AG25" i="22"/>
  <c r="AG26" i="22"/>
  <c r="AG27" i="22"/>
  <c r="AG28" i="22"/>
  <c r="AG29" i="22"/>
  <c r="AG31" i="22"/>
  <c r="AG32" i="22"/>
  <c r="AG33" i="22"/>
  <c r="AG2" i="22"/>
  <c r="AJ2" i="23"/>
  <c r="AJ3" i="23"/>
  <c r="AJ4" i="23"/>
  <c r="AJ5" i="23"/>
  <c r="AG5" i="24" l="1"/>
  <c r="AG4" i="24"/>
  <c r="AG6" i="24"/>
  <c r="AG7" i="24"/>
  <c r="AG8" i="24"/>
  <c r="AG9" i="24"/>
  <c r="AG10" i="24"/>
  <c r="AG11" i="24"/>
  <c r="AG12" i="24"/>
  <c r="AG13" i="24"/>
  <c r="AG14" i="24"/>
  <c r="AG15" i="24"/>
  <c r="AG3" i="24"/>
  <c r="AG2" i="24"/>
  <c r="AJ78" i="23"/>
  <c r="AJ72" i="23"/>
  <c r="AJ51" i="23"/>
  <c r="AJ37" i="23"/>
  <c r="AJ36" i="23"/>
  <c r="AJ33" i="23" l="1"/>
  <c r="AJ31" i="23"/>
  <c r="AJ28" i="23"/>
  <c r="AJ21" i="23"/>
  <c r="AJ20" i="23"/>
  <c r="AJ16" i="23"/>
  <c r="AJ12" i="23"/>
  <c r="AJ8" i="23"/>
  <c r="AJ6" i="23"/>
  <c r="AJ7" i="23"/>
  <c r="AJ9" i="23"/>
  <c r="AJ10" i="23"/>
  <c r="AJ11" i="23"/>
  <c r="AJ13" i="23"/>
  <c r="AJ14" i="23"/>
  <c r="AJ15" i="23"/>
  <c r="AJ17" i="23"/>
  <c r="AJ18" i="23"/>
  <c r="AJ19" i="23"/>
  <c r="AJ22" i="23"/>
  <c r="AJ23" i="23"/>
  <c r="AJ24" i="23"/>
  <c r="AJ25" i="23"/>
  <c r="AJ26" i="23"/>
  <c r="AJ27" i="23"/>
  <c r="AJ29" i="23"/>
  <c r="AJ30" i="23"/>
  <c r="AJ32" i="23"/>
  <c r="AJ34" i="23"/>
  <c r="AJ35" i="23"/>
  <c r="AJ38" i="23"/>
  <c r="AJ39" i="23"/>
  <c r="AJ40" i="23"/>
  <c r="AJ41" i="23"/>
  <c r="AJ42" i="23"/>
  <c r="AJ43" i="23"/>
  <c r="AJ44" i="23"/>
  <c r="AJ45" i="23"/>
  <c r="AJ48" i="23"/>
  <c r="AJ49" i="23"/>
  <c r="AJ50" i="23"/>
  <c r="AJ52" i="23"/>
  <c r="AJ53" i="23"/>
  <c r="AJ54" i="23"/>
  <c r="AJ55" i="23"/>
  <c r="AJ56" i="23"/>
  <c r="AJ57" i="23"/>
  <c r="AJ58" i="23"/>
  <c r="AJ59" i="23"/>
  <c r="AJ60" i="23"/>
  <c r="AJ61" i="23"/>
  <c r="AJ62" i="23"/>
  <c r="AJ63" i="23"/>
  <c r="AJ66" i="23"/>
  <c r="AJ67" i="23"/>
  <c r="AJ68" i="23"/>
  <c r="AJ69" i="23"/>
  <c r="AJ70" i="23"/>
  <c r="AJ71" i="23"/>
  <c r="AJ73" i="23"/>
  <c r="AJ74" i="23"/>
  <c r="AJ75" i="23"/>
  <c r="AJ76" i="23"/>
  <c r="AJ77" i="23"/>
  <c r="AJ79" i="23"/>
  <c r="AJ80" i="23"/>
  <c r="AJ81" i="23"/>
  <c r="AJ82" i="23"/>
  <c r="AJ83" i="23"/>
  <c r="AJ84" i="23"/>
  <c r="AJ85" i="23"/>
  <c r="AJ88" i="23"/>
  <c r="AJ89" i="23"/>
  <c r="AJ90" i="23"/>
  <c r="AJ91" i="23"/>
  <c r="AJ92" i="23"/>
  <c r="AJ93" i="23"/>
  <c r="AJ94" i="23"/>
  <c r="AJ95" i="23"/>
  <c r="AJ96" i="23"/>
  <c r="AJ97" i="23"/>
  <c r="AJ98" i="23"/>
  <c r="AJ99" i="23"/>
  <c r="AJ100" i="23"/>
  <c r="AJ101" i="23"/>
  <c r="AJ102" i="23"/>
  <c r="AJ103" i="23"/>
  <c r="AJ104" i="23"/>
  <c r="AJ105" i="23"/>
  <c r="AJ106" i="23"/>
  <c r="AJ107" i="23"/>
  <c r="AJ108" i="23"/>
  <c r="AJ109" i="23"/>
  <c r="AJ110" i="23"/>
  <c r="AJ111" i="23"/>
  <c r="AJ112" i="23"/>
  <c r="AJ113" i="23"/>
  <c r="T98" i="23" l="1"/>
  <c r="V50" i="21" l="1"/>
  <c r="V51" i="21"/>
  <c r="R51" i="21"/>
  <c r="R50" i="21"/>
  <c r="V48" i="21"/>
  <c r="V49" i="21"/>
  <c r="R48" i="21"/>
  <c r="R49" i="21"/>
  <c r="Q48" i="21"/>
  <c r="Q49" i="21"/>
  <c r="T2" i="21" l="1"/>
  <c r="T3" i="21" l="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V47" i="21" l="1"/>
  <c r="L47" i="21"/>
  <c r="H47" i="21"/>
  <c r="V46" i="21"/>
  <c r="L46" i="21"/>
  <c r="H46" i="21"/>
  <c r="V45" i="21"/>
  <c r="L45" i="21"/>
  <c r="H45" i="21"/>
  <c r="V44" i="21"/>
  <c r="L44" i="21"/>
  <c r="H44" i="21"/>
  <c r="V43" i="21"/>
  <c r="L43" i="21"/>
  <c r="H43" i="21"/>
  <c r="V42" i="21"/>
  <c r="L42" i="21"/>
  <c r="H42" i="21"/>
  <c r="V41" i="21"/>
  <c r="L41" i="21"/>
  <c r="H41" i="21"/>
  <c r="V40" i="21"/>
  <c r="L40" i="21"/>
  <c r="H40" i="21"/>
  <c r="V39" i="21"/>
  <c r="L39" i="21"/>
  <c r="H39" i="21"/>
  <c r="V38" i="21"/>
  <c r="L38" i="21"/>
  <c r="H38" i="21"/>
  <c r="V37" i="21"/>
  <c r="L37" i="21"/>
  <c r="H37" i="21"/>
  <c r="V36" i="21"/>
  <c r="L36" i="21"/>
  <c r="H36" i="21"/>
  <c r="V35" i="21"/>
  <c r="L35" i="21"/>
  <c r="H35" i="21"/>
  <c r="V34" i="21"/>
  <c r="L34" i="21"/>
  <c r="H34" i="21"/>
  <c r="V33" i="21"/>
  <c r="L33" i="21"/>
  <c r="H33" i="21"/>
  <c r="V32" i="21"/>
  <c r="L32" i="21"/>
  <c r="H32" i="21"/>
  <c r="V31" i="21"/>
  <c r="L31" i="21"/>
  <c r="H31" i="21"/>
  <c r="V30" i="21"/>
  <c r="L30" i="21"/>
  <c r="H30" i="21"/>
  <c r="V29" i="21"/>
  <c r="L29" i="21"/>
  <c r="H29" i="21"/>
  <c r="V28" i="21"/>
  <c r="L28" i="21"/>
  <c r="H28" i="21"/>
  <c r="V27" i="21"/>
  <c r="L27" i="21"/>
  <c r="H27" i="21"/>
  <c r="V26" i="21"/>
  <c r="L26" i="21"/>
  <c r="H26" i="21"/>
  <c r="V25" i="21"/>
  <c r="L25" i="21"/>
  <c r="H25" i="21"/>
  <c r="V24" i="21"/>
  <c r="L24" i="21"/>
  <c r="H24" i="21"/>
  <c r="V23" i="21"/>
  <c r="L23" i="21"/>
  <c r="H23" i="21"/>
  <c r="V22" i="21"/>
  <c r="L22" i="21"/>
  <c r="H22" i="21"/>
  <c r="V21" i="21"/>
  <c r="L21" i="21"/>
  <c r="H21" i="21"/>
  <c r="V20" i="21"/>
  <c r="L20" i="21"/>
  <c r="H20" i="21"/>
  <c r="V19" i="21"/>
  <c r="L19" i="21"/>
  <c r="H19" i="21"/>
  <c r="V18" i="21"/>
  <c r="L18" i="21"/>
  <c r="H18" i="21"/>
  <c r="V17" i="21"/>
  <c r="L17" i="21"/>
  <c r="H17" i="21"/>
  <c r="V16" i="21"/>
  <c r="L16" i="21"/>
  <c r="H16" i="21"/>
  <c r="V15" i="21"/>
  <c r="L15" i="21"/>
  <c r="H15" i="21"/>
  <c r="V14" i="21"/>
  <c r="L14" i="21"/>
  <c r="H14" i="21"/>
  <c r="V13" i="21"/>
  <c r="L13" i="21"/>
  <c r="H13" i="21"/>
  <c r="V12" i="21"/>
  <c r="L12" i="21"/>
  <c r="H12" i="21"/>
  <c r="V11" i="21"/>
  <c r="L11" i="21"/>
  <c r="H11" i="21"/>
  <c r="V10" i="21"/>
  <c r="L10" i="21"/>
  <c r="H10" i="21"/>
  <c r="V9" i="21"/>
  <c r="L9" i="21"/>
  <c r="H9" i="21"/>
  <c r="V8" i="21"/>
  <c r="L8" i="21"/>
  <c r="H8" i="21"/>
  <c r="V7" i="21"/>
  <c r="L7" i="21"/>
  <c r="H7" i="21"/>
  <c r="V6" i="21"/>
  <c r="L6" i="21"/>
  <c r="H6" i="21"/>
  <c r="V5" i="21"/>
  <c r="L5" i="21"/>
  <c r="H5" i="21"/>
  <c r="V4" i="21"/>
  <c r="L4" i="21"/>
  <c r="H4" i="21"/>
  <c r="V3" i="21"/>
  <c r="Q3" i="21"/>
  <c r="P3" i="21"/>
  <c r="L3" i="21"/>
  <c r="H3" i="21"/>
  <c r="V2" i="21"/>
  <c r="Q2" i="21"/>
  <c r="P2" i="21"/>
  <c r="L2" i="21"/>
  <c r="H2" i="21"/>
  <c r="C29" i="20"/>
  <c r="C28" i="20"/>
  <c r="C27" i="20"/>
  <c r="C26" i="20"/>
  <c r="C25" i="20"/>
  <c r="C24" i="20"/>
  <c r="C22" i="20"/>
  <c r="C23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6" i="20"/>
  <c r="C7" i="20"/>
  <c r="C4" i="20"/>
  <c r="C5" i="20"/>
  <c r="C3" i="20"/>
  <c r="C2" i="20"/>
  <c r="H2" i="17" l="1"/>
  <c r="U47" i="17"/>
  <c r="L47" i="17"/>
  <c r="H47" i="17"/>
  <c r="U46" i="17"/>
  <c r="L46" i="17"/>
  <c r="H46" i="17"/>
  <c r="U45" i="17"/>
  <c r="L45" i="17"/>
  <c r="H45" i="17"/>
  <c r="U44" i="17"/>
  <c r="L44" i="17"/>
  <c r="H44" i="17"/>
  <c r="U43" i="17"/>
  <c r="L43" i="17"/>
  <c r="H43" i="17"/>
  <c r="U42" i="17"/>
  <c r="L42" i="17"/>
  <c r="H42" i="17"/>
  <c r="U41" i="17"/>
  <c r="L41" i="17"/>
  <c r="H41" i="17"/>
  <c r="U40" i="17"/>
  <c r="L40" i="17"/>
  <c r="H40" i="17"/>
  <c r="U39" i="17"/>
  <c r="L39" i="17"/>
  <c r="H39" i="17"/>
  <c r="U38" i="17"/>
  <c r="L38" i="17"/>
  <c r="H38" i="17"/>
  <c r="U37" i="17"/>
  <c r="L37" i="17"/>
  <c r="H37" i="17"/>
  <c r="U36" i="17"/>
  <c r="L36" i="17"/>
  <c r="H36" i="17"/>
  <c r="U35" i="17"/>
  <c r="L35" i="17"/>
  <c r="H35" i="17"/>
  <c r="U34" i="17"/>
  <c r="L34" i="17"/>
  <c r="H34" i="17"/>
  <c r="U33" i="17"/>
  <c r="L33" i="17"/>
  <c r="H33" i="17"/>
  <c r="U32" i="17"/>
  <c r="L32" i="17"/>
  <c r="H32" i="17"/>
  <c r="U31" i="17"/>
  <c r="L31" i="17"/>
  <c r="H31" i="17"/>
  <c r="U30" i="17"/>
  <c r="L30" i="17"/>
  <c r="H30" i="17"/>
  <c r="U29" i="17"/>
  <c r="L29" i="17"/>
  <c r="H29" i="17"/>
  <c r="U28" i="17"/>
  <c r="L28" i="17"/>
  <c r="H28" i="17"/>
  <c r="U27" i="17"/>
  <c r="L27" i="17"/>
  <c r="H27" i="17"/>
  <c r="U26" i="17"/>
  <c r="L26" i="17"/>
  <c r="H26" i="17"/>
  <c r="U25" i="17"/>
  <c r="L25" i="17"/>
  <c r="H25" i="17"/>
  <c r="U24" i="17"/>
  <c r="L24" i="17"/>
  <c r="H24" i="17"/>
  <c r="U23" i="17"/>
  <c r="L23" i="17"/>
  <c r="H23" i="17"/>
  <c r="U22" i="17"/>
  <c r="L22" i="17"/>
  <c r="H22" i="17"/>
  <c r="U21" i="17"/>
  <c r="L21" i="17"/>
  <c r="H21" i="17"/>
  <c r="U20" i="17"/>
  <c r="L20" i="17"/>
  <c r="H20" i="17"/>
  <c r="U19" i="17"/>
  <c r="L19" i="17"/>
  <c r="H19" i="17"/>
  <c r="U18" i="17"/>
  <c r="L18" i="17"/>
  <c r="H18" i="17"/>
  <c r="U17" i="17"/>
  <c r="L17" i="17"/>
  <c r="H17" i="17"/>
  <c r="U16" i="17"/>
  <c r="L16" i="17"/>
  <c r="H16" i="17"/>
  <c r="U15" i="17"/>
  <c r="L15" i="17"/>
  <c r="H15" i="17"/>
  <c r="U14" i="17"/>
  <c r="L14" i="17"/>
  <c r="H14" i="17"/>
  <c r="U13" i="17"/>
  <c r="L13" i="17"/>
  <c r="H13" i="17"/>
  <c r="U12" i="17"/>
  <c r="L12" i="17"/>
  <c r="H12" i="17"/>
  <c r="U11" i="17"/>
  <c r="L11" i="17"/>
  <c r="H11" i="17"/>
  <c r="U10" i="17"/>
  <c r="L10" i="17"/>
  <c r="H10" i="17"/>
  <c r="U9" i="17"/>
  <c r="L9" i="17"/>
  <c r="H9" i="17"/>
  <c r="U8" i="17"/>
  <c r="L8" i="17"/>
  <c r="H8" i="17"/>
  <c r="U7" i="17"/>
  <c r="L7" i="17"/>
  <c r="H7" i="17"/>
  <c r="U6" i="17"/>
  <c r="L6" i="17"/>
  <c r="H6" i="17"/>
  <c r="U5" i="17"/>
  <c r="L5" i="17"/>
  <c r="H5" i="17"/>
  <c r="U4" i="17"/>
  <c r="L4" i="17"/>
  <c r="H4" i="17"/>
  <c r="U3" i="17"/>
  <c r="Q3" i="17"/>
  <c r="P3" i="17"/>
  <c r="O3" i="17"/>
  <c r="L3" i="17"/>
  <c r="H3" i="17"/>
  <c r="U2" i="17"/>
  <c r="Q2" i="17"/>
  <c r="P2" i="17"/>
  <c r="O2" i="17"/>
  <c r="L2" i="17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2" i="13"/>
  <c r="U2" i="13" l="1"/>
  <c r="U46" i="13" l="1"/>
  <c r="D58" i="13"/>
  <c r="E58" i="13" s="1"/>
  <c r="G58" i="17"/>
  <c r="CA58" i="17"/>
  <c r="BY22" i="17"/>
  <c r="U3" i="13"/>
  <c r="U4" i="13" l="1"/>
  <c r="U5" i="13"/>
  <c r="U6" i="13"/>
  <c r="U7" i="13"/>
  <c r="U8" i="13"/>
  <c r="U9" i="13"/>
  <c r="U37" i="13"/>
  <c r="U38" i="13" l="1"/>
  <c r="U33" i="13" l="1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AB39" i="16" l="1"/>
  <c r="AB38" i="16"/>
  <c r="AC39" i="16"/>
  <c r="Y44" i="16"/>
  <c r="Z44" i="16"/>
  <c r="Z45" i="16"/>
  <c r="T35" i="16"/>
  <c r="T33" i="16"/>
  <c r="T44" i="16"/>
  <c r="Q4" i="16" l="1"/>
  <c r="T4" i="16" s="1"/>
  <c r="Q5" i="16"/>
  <c r="T5" i="16" s="1"/>
  <c r="U52" i="13"/>
  <c r="U53" i="13"/>
  <c r="Y45" i="16" l="1"/>
  <c r="T34" i="16"/>
  <c r="U50" i="13" l="1"/>
  <c r="U51" i="13"/>
  <c r="U49" i="13" l="1"/>
  <c r="U48" i="13"/>
  <c r="U47" i="13"/>
  <c r="U44" i="13"/>
  <c r="U45" i="13"/>
  <c r="U42" i="13"/>
  <c r="U43" i="13"/>
  <c r="U40" i="13"/>
  <c r="U41" i="13"/>
  <c r="U39" i="13" l="1"/>
  <c r="U34" i="13" l="1"/>
  <c r="U35" i="13"/>
  <c r="U36" i="13"/>
  <c r="T47" i="16"/>
  <c r="T46" i="16" l="1"/>
  <c r="T45" i="16"/>
  <c r="T43" i="16"/>
  <c r="T42" i="16"/>
  <c r="T41" i="16"/>
  <c r="T40" i="16"/>
  <c r="T39" i="16"/>
  <c r="T38" i="16"/>
  <c r="T37" i="16"/>
  <c r="T36" i="16"/>
  <c r="T32" i="16"/>
  <c r="T31" i="16"/>
  <c r="T30" i="16"/>
  <c r="T29" i="16"/>
  <c r="T28" i="16"/>
  <c r="T27" i="16"/>
  <c r="T26" i="16"/>
  <c r="T25" i="16"/>
  <c r="T24" i="16"/>
  <c r="T23" i="16"/>
  <c r="O23" i="16"/>
  <c r="N23" i="16"/>
  <c r="M23" i="16"/>
  <c r="T22" i="16"/>
  <c r="O22" i="16"/>
  <c r="N22" i="16"/>
  <c r="M22" i="16"/>
  <c r="O21" i="16"/>
  <c r="N21" i="16"/>
  <c r="M21" i="16"/>
  <c r="O20" i="16"/>
  <c r="N20" i="16"/>
  <c r="M20" i="16"/>
  <c r="O19" i="16"/>
  <c r="N19" i="16"/>
  <c r="M19" i="16"/>
  <c r="O18" i="16"/>
  <c r="N18" i="16"/>
  <c r="M18" i="16"/>
  <c r="O17" i="16"/>
  <c r="N17" i="16"/>
  <c r="M17" i="16"/>
  <c r="O16" i="16"/>
  <c r="N16" i="16"/>
  <c r="M16" i="16"/>
  <c r="O15" i="16"/>
  <c r="N15" i="16"/>
  <c r="M15" i="16"/>
  <c r="C15" i="16"/>
  <c r="O14" i="16"/>
  <c r="N14" i="16"/>
  <c r="M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G8" i="16"/>
  <c r="F8" i="16"/>
  <c r="E8" i="16"/>
  <c r="D8" i="16"/>
  <c r="C8" i="16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G4" i="16"/>
  <c r="F4" i="16"/>
  <c r="E4" i="16"/>
  <c r="D4" i="16"/>
  <c r="C4" i="16"/>
  <c r="G3" i="16"/>
  <c r="F3" i="16"/>
  <c r="E3" i="16"/>
  <c r="D3" i="16"/>
  <c r="C3" i="16"/>
  <c r="G2" i="16"/>
  <c r="F2" i="16"/>
  <c r="E2" i="16"/>
  <c r="D2" i="16"/>
  <c r="C2" i="16"/>
  <c r="Q3" i="13" l="1"/>
  <c r="O3" i="13"/>
  <c r="P3" i="13"/>
  <c r="Q2" i="13"/>
  <c r="O2" i="13"/>
  <c r="P2" i="13"/>
  <c r="Q9" i="13" l="1"/>
  <c r="P9" i="13"/>
  <c r="O9" i="13"/>
  <c r="Q8" i="13"/>
  <c r="P8" i="13"/>
  <c r="O8" i="13"/>
  <c r="Q6" i="13"/>
  <c r="O6" i="13"/>
  <c r="P6" i="13"/>
  <c r="Q7" i="13"/>
  <c r="P7" i="13"/>
  <c r="O7" i="13"/>
  <c r="Q4" i="13"/>
  <c r="P4" i="13"/>
  <c r="Q5" i="13"/>
  <c r="P5" i="13"/>
  <c r="O4" i="13"/>
  <c r="O5" i="13"/>
  <c r="AB11" i="8" l="1"/>
  <c r="Z11" i="8"/>
  <c r="Y11" i="8"/>
  <c r="AD11" i="8"/>
  <c r="AC11" i="8"/>
  <c r="D11" i="8"/>
  <c r="C11" i="8"/>
  <c r="P9" i="8" l="1"/>
  <c r="O9" i="8"/>
  <c r="T27" i="8" s="1"/>
  <c r="B20" i="8"/>
  <c r="C18" i="8"/>
  <c r="V27" i="8"/>
  <c r="W27" i="8"/>
  <c r="H23" i="8"/>
  <c r="H24" i="8"/>
  <c r="H25" i="8"/>
  <c r="H26" i="8"/>
  <c r="H27" i="8"/>
  <c r="H28" i="8"/>
  <c r="H29" i="8"/>
  <c r="H30" i="8"/>
  <c r="H31" i="8"/>
  <c r="H32" i="8"/>
  <c r="H33" i="8"/>
  <c r="H34" i="8"/>
  <c r="H22" i="8"/>
  <c r="Y18" i="8" l="1"/>
  <c r="Z18" i="8"/>
  <c r="AA18" i="8"/>
  <c r="AB18" i="8"/>
  <c r="Y19" i="8"/>
  <c r="Z19" i="8"/>
  <c r="AA19" i="8"/>
  <c r="AB19" i="8"/>
  <c r="X27" i="8"/>
  <c r="U27" i="8"/>
  <c r="Q18" i="8"/>
  <c r="R18" i="8"/>
  <c r="S18" i="8"/>
  <c r="T18" i="8"/>
  <c r="U18" i="8"/>
  <c r="V18" i="8"/>
  <c r="W18" i="8"/>
  <c r="X18" i="8"/>
  <c r="Q19" i="8"/>
  <c r="R19" i="8"/>
  <c r="S19" i="8"/>
  <c r="T19" i="8"/>
  <c r="U19" i="8"/>
  <c r="V19" i="8"/>
  <c r="W19" i="8"/>
  <c r="X19" i="8"/>
  <c r="B19" i="8"/>
  <c r="B18" i="8"/>
  <c r="AD9" i="8"/>
  <c r="AD18" i="8" s="1"/>
  <c r="AC9" i="8"/>
  <c r="AC18" i="8" s="1"/>
  <c r="AD19" i="8" l="1"/>
  <c r="AC19" i="8"/>
  <c r="D8" i="8" l="1"/>
  <c r="AQ8" i="11"/>
  <c r="AP8" i="11"/>
  <c r="AO8" i="11"/>
  <c r="AN8" i="11"/>
  <c r="A19" i="8"/>
  <c r="AQ8" i="9"/>
  <c r="AP8" i="9"/>
  <c r="AN8" i="9"/>
  <c r="AO8" i="9"/>
  <c r="AQ8" i="4"/>
  <c r="AP8" i="4"/>
  <c r="AO8" i="4"/>
  <c r="AN8" i="4"/>
  <c r="AR9" i="3"/>
  <c r="AQ9" i="3"/>
  <c r="AP9" i="3"/>
  <c r="AO9" i="3"/>
  <c r="AP10" i="1"/>
  <c r="AO10" i="1"/>
  <c r="AQ12" i="2"/>
  <c r="AR12" i="2"/>
  <c r="AP12" i="2"/>
  <c r="AO12" i="2"/>
  <c r="AM10" i="1"/>
  <c r="AN10" i="1"/>
  <c r="AM7" i="1" l="1"/>
  <c r="AR3" i="1"/>
  <c r="AN4" i="7" l="1"/>
  <c r="AQ3" i="7" l="1"/>
  <c r="AO3" i="7"/>
  <c r="AP3" i="7"/>
  <c r="P7" i="8" l="1"/>
  <c r="O7" i="8"/>
  <c r="P6" i="8"/>
  <c r="O6" i="8"/>
  <c r="P5" i="8"/>
  <c r="O5" i="8"/>
  <c r="P4" i="8"/>
  <c r="O4" i="8"/>
  <c r="P3" i="8"/>
  <c r="O3" i="8"/>
  <c r="P2" i="8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O2" i="8" s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4" i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9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5" i="2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5" i="3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5" i="4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4" i="5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4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5" i="6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1002" i="7"/>
  <c r="T1003" i="7"/>
  <c r="T1004" i="7"/>
  <c r="T1005" i="7"/>
  <c r="T1006" i="7"/>
  <c r="T1007" i="7"/>
  <c r="T1008" i="7"/>
  <c r="T1009" i="7"/>
  <c r="T1010" i="7"/>
  <c r="T1011" i="7"/>
  <c r="T1012" i="7"/>
  <c r="T1013" i="7"/>
  <c r="T1014" i="7"/>
  <c r="T1015" i="7"/>
  <c r="T1016" i="7"/>
  <c r="T1017" i="7"/>
  <c r="T1018" i="7"/>
  <c r="T1019" i="7"/>
  <c r="T1020" i="7"/>
  <c r="T1021" i="7"/>
  <c r="T1022" i="7"/>
  <c r="T1023" i="7"/>
  <c r="T1024" i="7"/>
  <c r="T1025" i="7"/>
  <c r="T1026" i="7"/>
  <c r="T1027" i="7"/>
  <c r="T1028" i="7"/>
  <c r="T1029" i="7"/>
  <c r="T1030" i="7"/>
  <c r="T1031" i="7"/>
  <c r="T1032" i="7"/>
  <c r="T1033" i="7"/>
  <c r="T1034" i="7"/>
  <c r="T1035" i="7"/>
  <c r="T1036" i="7"/>
  <c r="T1037" i="7"/>
  <c r="T1038" i="7"/>
  <c r="T1039" i="7"/>
  <c r="T1040" i="7"/>
  <c r="T1041" i="7"/>
  <c r="T1042" i="7"/>
  <c r="T1043" i="7"/>
  <c r="T1044" i="7"/>
  <c r="T1045" i="7"/>
  <c r="T1046" i="7"/>
  <c r="T1047" i="7"/>
  <c r="T1048" i="7"/>
  <c r="T1049" i="7"/>
  <c r="T1050" i="7"/>
  <c r="T1051" i="7"/>
  <c r="T1052" i="7"/>
  <c r="T1053" i="7"/>
  <c r="T1054" i="7"/>
  <c r="T1055" i="7"/>
  <c r="T1056" i="7"/>
  <c r="T1057" i="7"/>
  <c r="T1058" i="7"/>
  <c r="T1059" i="7"/>
  <c r="T1060" i="7"/>
  <c r="T1061" i="7"/>
  <c r="T1062" i="7"/>
  <c r="T1063" i="7"/>
  <c r="T1064" i="7"/>
  <c r="T1065" i="7"/>
  <c r="T1066" i="7"/>
  <c r="T1067" i="7"/>
  <c r="T1068" i="7"/>
  <c r="T1069" i="7"/>
  <c r="T1070" i="7"/>
  <c r="T1071" i="7"/>
  <c r="T1072" i="7"/>
  <c r="T1073" i="7"/>
  <c r="T1074" i="7"/>
  <c r="T1075" i="7"/>
  <c r="T1076" i="7"/>
  <c r="T1077" i="7"/>
  <c r="T1078" i="7"/>
  <c r="T1079" i="7"/>
  <c r="T1080" i="7"/>
  <c r="T1081" i="7"/>
  <c r="T1082" i="7"/>
  <c r="T1083" i="7"/>
  <c r="T1084" i="7"/>
  <c r="T1085" i="7"/>
  <c r="T1086" i="7"/>
  <c r="T1087" i="7"/>
  <c r="T1088" i="7"/>
  <c r="T1089" i="7"/>
  <c r="T1090" i="7"/>
  <c r="T1091" i="7"/>
  <c r="T1092" i="7"/>
  <c r="T1093" i="7"/>
  <c r="T1094" i="7"/>
  <c r="T1095" i="7"/>
  <c r="T1096" i="7"/>
  <c r="T1097" i="7"/>
  <c r="T1098" i="7"/>
  <c r="T1099" i="7"/>
  <c r="T1100" i="7"/>
  <c r="T1101" i="7"/>
  <c r="T1102" i="7"/>
  <c r="T1103" i="7"/>
  <c r="T1104" i="7"/>
  <c r="T1105" i="7"/>
  <c r="T1106" i="7"/>
  <c r="T1107" i="7"/>
  <c r="T1108" i="7"/>
  <c r="T1109" i="7"/>
  <c r="T1110" i="7"/>
  <c r="T1111" i="7"/>
  <c r="T1112" i="7"/>
  <c r="T1113" i="7"/>
  <c r="T1114" i="7"/>
  <c r="T1115" i="7"/>
  <c r="T1116" i="7"/>
  <c r="T1117" i="7"/>
  <c r="T1118" i="7"/>
  <c r="T1119" i="7"/>
  <c r="T1120" i="7"/>
  <c r="T1121" i="7"/>
  <c r="T1122" i="7"/>
  <c r="T1123" i="7"/>
  <c r="T1124" i="7"/>
  <c r="T1125" i="7"/>
  <c r="T1126" i="7"/>
  <c r="T1127" i="7"/>
  <c r="T1128" i="7"/>
  <c r="T1129" i="7"/>
  <c r="T1130" i="7"/>
  <c r="T1131" i="7"/>
  <c r="T1132" i="7"/>
  <c r="T1133" i="7"/>
  <c r="T1134" i="7"/>
  <c r="T1135" i="7"/>
  <c r="T1136" i="7"/>
  <c r="T1137" i="7"/>
  <c r="T1138" i="7"/>
  <c r="T1139" i="7"/>
  <c r="T1140" i="7"/>
  <c r="T1141" i="7"/>
  <c r="T1142" i="7"/>
  <c r="T1143" i="7"/>
  <c r="T1144" i="7"/>
  <c r="T1145" i="7"/>
  <c r="T1146" i="7"/>
  <c r="T1147" i="7"/>
  <c r="T1148" i="7"/>
  <c r="T1149" i="7"/>
  <c r="T1150" i="7"/>
  <c r="T1151" i="7"/>
  <c r="T1152" i="7"/>
  <c r="T1153" i="7"/>
  <c r="T1154" i="7"/>
  <c r="T1155" i="7"/>
  <c r="T1156" i="7"/>
  <c r="T1157" i="7"/>
  <c r="T1158" i="7"/>
  <c r="T1159" i="7"/>
  <c r="T1160" i="7"/>
  <c r="T1161" i="7"/>
  <c r="T1162" i="7"/>
  <c r="T1163" i="7"/>
  <c r="T1164" i="7"/>
  <c r="T1165" i="7"/>
  <c r="T1166" i="7"/>
  <c r="T1167" i="7"/>
  <c r="T1168" i="7"/>
  <c r="T1169" i="7"/>
  <c r="T1170" i="7"/>
  <c r="T1171" i="7"/>
  <c r="T1172" i="7"/>
  <c r="T1173" i="7"/>
  <c r="T1174" i="7"/>
  <c r="T1175" i="7"/>
  <c r="T1176" i="7"/>
  <c r="T1177" i="7"/>
  <c r="T1178" i="7"/>
  <c r="T1179" i="7"/>
  <c r="T1180" i="7"/>
  <c r="T1181" i="7"/>
  <c r="T1182" i="7"/>
  <c r="T1183" i="7"/>
  <c r="T1184" i="7"/>
  <c r="T1185" i="7"/>
  <c r="T1186" i="7"/>
  <c r="T1187" i="7"/>
  <c r="T1188" i="7"/>
  <c r="T1189" i="7"/>
  <c r="T1190" i="7"/>
  <c r="T1191" i="7"/>
  <c r="T1192" i="7"/>
  <c r="T1193" i="7"/>
  <c r="T1194" i="7"/>
  <c r="T1195" i="7"/>
  <c r="T1196" i="7"/>
  <c r="T1197" i="7"/>
  <c r="T1198" i="7"/>
  <c r="T1199" i="7"/>
  <c r="T1200" i="7"/>
  <c r="T1201" i="7"/>
  <c r="T1202" i="7"/>
  <c r="T1203" i="7"/>
  <c r="T1204" i="7"/>
  <c r="T1205" i="7"/>
  <c r="T1206" i="7"/>
  <c r="T1207" i="7"/>
  <c r="T1208" i="7"/>
  <c r="T1209" i="7"/>
  <c r="T1210" i="7"/>
  <c r="T1211" i="7"/>
  <c r="T1212" i="7"/>
  <c r="T1213" i="7"/>
  <c r="T1214" i="7"/>
  <c r="T1215" i="7"/>
  <c r="T1216" i="7"/>
  <c r="T1217" i="7"/>
  <c r="T1218" i="7"/>
  <c r="T1219" i="7"/>
  <c r="T1220" i="7"/>
  <c r="T1221" i="7"/>
  <c r="T1222" i="7"/>
  <c r="T1223" i="7"/>
  <c r="T1224" i="7"/>
  <c r="T1225" i="7"/>
  <c r="T1226" i="7"/>
  <c r="T1227" i="7"/>
  <c r="T1228" i="7"/>
  <c r="T1229" i="7"/>
  <c r="T1230" i="7"/>
  <c r="T1231" i="7"/>
  <c r="T1232" i="7"/>
  <c r="T1233" i="7"/>
  <c r="T1234" i="7"/>
  <c r="T1235" i="7"/>
  <c r="T1236" i="7"/>
  <c r="T1237" i="7"/>
  <c r="T1238" i="7"/>
  <c r="T1239" i="7"/>
  <c r="T1240" i="7"/>
  <c r="T1241" i="7"/>
  <c r="T1242" i="7"/>
  <c r="T1243" i="7"/>
  <c r="T1244" i="7"/>
  <c r="T1245" i="7"/>
  <c r="T1246" i="7"/>
  <c r="T1247" i="7"/>
  <c r="T1248" i="7"/>
  <c r="T1249" i="7"/>
  <c r="T1250" i="7"/>
  <c r="T1251" i="7"/>
  <c r="T1252" i="7"/>
  <c r="T1253" i="7"/>
  <c r="T1254" i="7"/>
  <c r="T1255" i="7"/>
  <c r="T1256" i="7"/>
  <c r="T1257" i="7"/>
  <c r="T1258" i="7"/>
  <c r="T1259" i="7"/>
  <c r="T1260" i="7"/>
  <c r="T1261" i="7"/>
  <c r="T1262" i="7"/>
  <c r="T1263" i="7"/>
  <c r="T1264" i="7"/>
  <c r="T1265" i="7"/>
  <c r="T1266" i="7"/>
  <c r="T1267" i="7"/>
  <c r="T1268" i="7"/>
  <c r="T1269" i="7"/>
  <c r="T1270" i="7"/>
  <c r="T1271" i="7"/>
  <c r="T1272" i="7"/>
  <c r="T1273" i="7"/>
  <c r="T1274" i="7"/>
  <c r="T1275" i="7"/>
  <c r="T1276" i="7"/>
  <c r="T1277" i="7"/>
  <c r="T1278" i="7"/>
  <c r="T1279" i="7"/>
  <c r="T1280" i="7"/>
  <c r="T1281" i="7"/>
  <c r="T1282" i="7"/>
  <c r="T1283" i="7"/>
  <c r="T1284" i="7"/>
  <c r="T1285" i="7"/>
  <c r="T1286" i="7"/>
  <c r="T1287" i="7"/>
  <c r="T1288" i="7"/>
  <c r="T1289" i="7"/>
  <c r="T1290" i="7"/>
  <c r="T1291" i="7"/>
  <c r="T1292" i="7"/>
  <c r="T1293" i="7"/>
  <c r="T1294" i="7"/>
  <c r="T1295" i="7"/>
  <c r="T1296" i="7"/>
  <c r="T1297" i="7"/>
  <c r="T1298" i="7"/>
  <c r="T1299" i="7"/>
  <c r="T1300" i="7"/>
  <c r="T1301" i="7"/>
  <c r="T1302" i="7"/>
  <c r="T1303" i="7"/>
  <c r="T1304" i="7"/>
  <c r="T1305" i="7"/>
  <c r="T1306" i="7"/>
  <c r="T1307" i="7"/>
  <c r="T1308" i="7"/>
  <c r="T1309" i="7"/>
  <c r="T1310" i="7"/>
  <c r="T1311" i="7"/>
  <c r="T1312" i="7"/>
  <c r="T1313" i="7"/>
  <c r="T1314" i="7"/>
  <c r="T1315" i="7"/>
  <c r="T1316" i="7"/>
  <c r="T1317" i="7"/>
  <c r="T1318" i="7"/>
  <c r="T1319" i="7"/>
  <c r="T1320" i="7"/>
  <c r="T1321" i="7"/>
  <c r="T1322" i="7"/>
  <c r="T1323" i="7"/>
  <c r="T1324" i="7"/>
  <c r="T1325" i="7"/>
  <c r="T1326" i="7"/>
  <c r="T1327" i="7"/>
  <c r="T1328" i="7"/>
  <c r="T1329" i="7"/>
  <c r="T1330" i="7"/>
  <c r="T1331" i="7"/>
  <c r="T1332" i="7"/>
  <c r="T1333" i="7"/>
  <c r="T1334" i="7"/>
  <c r="T1335" i="7"/>
  <c r="T1336" i="7"/>
  <c r="T1337" i="7"/>
  <c r="T1338" i="7"/>
  <c r="T1339" i="7"/>
  <c r="T1340" i="7"/>
  <c r="T1341" i="7"/>
  <c r="T1342" i="7"/>
  <c r="T1343" i="7"/>
  <c r="T1344" i="7"/>
  <c r="T1345" i="7"/>
  <c r="T1346" i="7"/>
  <c r="T1347" i="7"/>
  <c r="T1348" i="7"/>
  <c r="T1349" i="7"/>
  <c r="T1350" i="7"/>
  <c r="T1351" i="7"/>
  <c r="T1352" i="7"/>
  <c r="T1353" i="7"/>
  <c r="T1354" i="7"/>
  <c r="T1355" i="7"/>
  <c r="T1356" i="7"/>
  <c r="T1357" i="7"/>
  <c r="T1358" i="7"/>
  <c r="T1359" i="7"/>
  <c r="T1360" i="7"/>
  <c r="T1361" i="7"/>
  <c r="T1362" i="7"/>
  <c r="T1363" i="7"/>
  <c r="T1364" i="7"/>
  <c r="T1365" i="7"/>
  <c r="T1366" i="7"/>
  <c r="T1367" i="7"/>
  <c r="T1368" i="7"/>
  <c r="T1369" i="7"/>
  <c r="T1370" i="7"/>
  <c r="T1371" i="7"/>
  <c r="T1372" i="7"/>
  <c r="T1373" i="7"/>
  <c r="T1374" i="7"/>
  <c r="T1375" i="7"/>
  <c r="T1376" i="7"/>
  <c r="T1377" i="7"/>
  <c r="T1378" i="7"/>
  <c r="T1379" i="7"/>
  <c r="T1380" i="7"/>
  <c r="T1381" i="7"/>
  <c r="T1382" i="7"/>
  <c r="T1383" i="7"/>
  <c r="T1384" i="7"/>
  <c r="T1385" i="7"/>
  <c r="T1386" i="7"/>
  <c r="T1387" i="7"/>
  <c r="T1388" i="7"/>
  <c r="T1389" i="7"/>
  <c r="T1390" i="7"/>
  <c r="T1391" i="7"/>
  <c r="T1392" i="7"/>
  <c r="T1393" i="7"/>
  <c r="T1394" i="7"/>
  <c r="T1395" i="7"/>
  <c r="T1396" i="7"/>
  <c r="T1397" i="7"/>
  <c r="T1398" i="7"/>
  <c r="T1399" i="7"/>
  <c r="T1400" i="7"/>
  <c r="T1401" i="7"/>
  <c r="T1402" i="7"/>
  <c r="T1403" i="7"/>
  <c r="T1404" i="7"/>
  <c r="T1405" i="7"/>
  <c r="T1406" i="7"/>
  <c r="T1407" i="7"/>
  <c r="T1408" i="7"/>
  <c r="T1409" i="7"/>
  <c r="T1410" i="7"/>
  <c r="T1411" i="7"/>
  <c r="T1412" i="7"/>
  <c r="T1413" i="7"/>
  <c r="T1414" i="7"/>
  <c r="T1415" i="7"/>
  <c r="T1416" i="7"/>
  <c r="T1417" i="7"/>
  <c r="T1418" i="7"/>
  <c r="T1419" i="7"/>
  <c r="T1420" i="7"/>
  <c r="T1421" i="7"/>
  <c r="T1422" i="7"/>
  <c r="T1423" i="7"/>
  <c r="T1424" i="7"/>
  <c r="T1425" i="7"/>
  <c r="T1426" i="7"/>
  <c r="T1427" i="7"/>
  <c r="T1428" i="7"/>
  <c r="T1429" i="7"/>
  <c r="T1430" i="7"/>
  <c r="T1431" i="7"/>
  <c r="T1432" i="7"/>
  <c r="T1433" i="7"/>
  <c r="T1434" i="7"/>
  <c r="T1435" i="7"/>
  <c r="T1436" i="7"/>
  <c r="T1437" i="7"/>
  <c r="T1438" i="7"/>
  <c r="T1439" i="7"/>
  <c r="T1440" i="7"/>
  <c r="T1441" i="7"/>
  <c r="T1442" i="7"/>
  <c r="T1443" i="7"/>
  <c r="T1444" i="7"/>
  <c r="T1445" i="7"/>
  <c r="T1446" i="7"/>
  <c r="T1447" i="7"/>
  <c r="T1448" i="7"/>
  <c r="T1449" i="7"/>
  <c r="T1450" i="7"/>
  <c r="T1451" i="7"/>
  <c r="T1452" i="7"/>
  <c r="T1453" i="7"/>
  <c r="T1454" i="7"/>
  <c r="T1455" i="7"/>
  <c r="T1456" i="7"/>
  <c r="T1457" i="7"/>
  <c r="T1458" i="7"/>
  <c r="T1459" i="7"/>
  <c r="T1460" i="7"/>
  <c r="T1461" i="7"/>
  <c r="T1462" i="7"/>
  <c r="T1463" i="7"/>
  <c r="T1464" i="7"/>
  <c r="T1465" i="7"/>
  <c r="T1466" i="7"/>
  <c r="T1467" i="7"/>
  <c r="T1468" i="7"/>
  <c r="T1469" i="7"/>
  <c r="T1470" i="7"/>
  <c r="T1471" i="7"/>
  <c r="T1472" i="7"/>
  <c r="T1473" i="7"/>
  <c r="T1474" i="7"/>
  <c r="T1475" i="7"/>
  <c r="T1476" i="7"/>
  <c r="T1477" i="7"/>
  <c r="T1478" i="7"/>
  <c r="T1479" i="7"/>
  <c r="T1480" i="7"/>
  <c r="T1481" i="7"/>
  <c r="T1482" i="7"/>
  <c r="T1483" i="7"/>
  <c r="T1484" i="7"/>
  <c r="T1485" i="7"/>
  <c r="T1486" i="7"/>
  <c r="T1487" i="7"/>
  <c r="T1488" i="7"/>
  <c r="T1489" i="7"/>
  <c r="T1490" i="7"/>
  <c r="T1491" i="7"/>
  <c r="T1492" i="7"/>
  <c r="T1493" i="7"/>
  <c r="T1494" i="7"/>
  <c r="T1495" i="7"/>
  <c r="T1496" i="7"/>
  <c r="T1497" i="7"/>
  <c r="T1498" i="7"/>
  <c r="T1499" i="7"/>
  <c r="T1500" i="7"/>
  <c r="T1501" i="7"/>
  <c r="T1502" i="7"/>
  <c r="T1503" i="7"/>
  <c r="T1504" i="7"/>
  <c r="T1505" i="7"/>
  <c r="T1506" i="7"/>
  <c r="T1507" i="7"/>
  <c r="T1508" i="7"/>
  <c r="T1509" i="7"/>
  <c r="T1510" i="7"/>
  <c r="T1511" i="7"/>
  <c r="T1512" i="7"/>
  <c r="T1513" i="7"/>
  <c r="T1514" i="7"/>
  <c r="T1515" i="7"/>
  <c r="T1516" i="7"/>
  <c r="T1517" i="7"/>
  <c r="T1518" i="7"/>
  <c r="T1519" i="7"/>
  <c r="T1520" i="7"/>
  <c r="T1521" i="7"/>
  <c r="T1522" i="7"/>
  <c r="T1523" i="7"/>
  <c r="T1524" i="7"/>
  <c r="T1525" i="7"/>
  <c r="T1526" i="7"/>
  <c r="T1527" i="7"/>
  <c r="T1528" i="7"/>
  <c r="T1529" i="7"/>
  <c r="T1530" i="7"/>
  <c r="T1531" i="7"/>
  <c r="T1532" i="7"/>
  <c r="T1533" i="7"/>
  <c r="T1534" i="7"/>
  <c r="T1535" i="7"/>
  <c r="T1536" i="7"/>
  <c r="T1537" i="7"/>
  <c r="T1538" i="7"/>
  <c r="T1539" i="7"/>
  <c r="T1540" i="7"/>
  <c r="T1541" i="7"/>
  <c r="T1542" i="7"/>
  <c r="T1543" i="7"/>
  <c r="T1544" i="7"/>
  <c r="T1545" i="7"/>
  <c r="T1546" i="7"/>
  <c r="T1547" i="7"/>
  <c r="T1548" i="7"/>
  <c r="T1549" i="7"/>
  <c r="T1550" i="7"/>
  <c r="T1551" i="7"/>
  <c r="T1552" i="7"/>
  <c r="T1553" i="7"/>
  <c r="T1554" i="7"/>
  <c r="T1555" i="7"/>
  <c r="T1556" i="7"/>
  <c r="T1557" i="7"/>
  <c r="T1558" i="7"/>
  <c r="T1559" i="7"/>
  <c r="T1560" i="7"/>
  <c r="T1561" i="7"/>
  <c r="T1562" i="7"/>
  <c r="T1563" i="7"/>
  <c r="T1564" i="7"/>
  <c r="T1565" i="7"/>
  <c r="T1566" i="7"/>
  <c r="T1567" i="7"/>
  <c r="T1568" i="7"/>
  <c r="T1569" i="7"/>
  <c r="T1570" i="7"/>
  <c r="T1571" i="7"/>
  <c r="T1572" i="7"/>
  <c r="T1573" i="7"/>
  <c r="T1574" i="7"/>
  <c r="T1575" i="7"/>
  <c r="T1576" i="7"/>
  <c r="T1577" i="7"/>
  <c r="T1578" i="7"/>
  <c r="T1579" i="7"/>
  <c r="T1580" i="7"/>
  <c r="T1581" i="7"/>
  <c r="T1582" i="7"/>
  <c r="T1583" i="7"/>
  <c r="T1584" i="7"/>
  <c r="T1585" i="7"/>
  <c r="T1586" i="7"/>
  <c r="T1587" i="7"/>
  <c r="T1588" i="7"/>
  <c r="T1589" i="7"/>
  <c r="T1590" i="7"/>
  <c r="T1591" i="7"/>
  <c r="T1592" i="7"/>
  <c r="T1593" i="7"/>
  <c r="T1594" i="7"/>
  <c r="T1595" i="7"/>
  <c r="T1596" i="7"/>
  <c r="T1597" i="7"/>
  <c r="T1598" i="7"/>
  <c r="T1599" i="7"/>
  <c r="T1600" i="7"/>
  <c r="T1601" i="7"/>
  <c r="T1602" i="7"/>
  <c r="T1603" i="7"/>
  <c r="T1604" i="7"/>
  <c r="T1605" i="7"/>
  <c r="T1606" i="7"/>
  <c r="T1607" i="7"/>
  <c r="T1608" i="7"/>
  <c r="T1609" i="7"/>
  <c r="T1610" i="7"/>
  <c r="T1611" i="7"/>
  <c r="T1612" i="7"/>
  <c r="T1613" i="7"/>
  <c r="T1614" i="7"/>
  <c r="T1615" i="7"/>
  <c r="T1616" i="7"/>
  <c r="T1617" i="7"/>
  <c r="T1618" i="7"/>
  <c r="T1619" i="7"/>
  <c r="T1620" i="7"/>
  <c r="T1621" i="7"/>
  <c r="T1622" i="7"/>
  <c r="T1623" i="7"/>
  <c r="T1624" i="7"/>
  <c r="T1625" i="7"/>
  <c r="T1626" i="7"/>
  <c r="T1627" i="7"/>
  <c r="T1628" i="7"/>
  <c r="T1629" i="7"/>
  <c r="T1630" i="7"/>
  <c r="T1631" i="7"/>
  <c r="T1632" i="7"/>
  <c r="T1633" i="7"/>
  <c r="T1634" i="7"/>
  <c r="T1635" i="7"/>
  <c r="T1636" i="7"/>
  <c r="T1637" i="7"/>
  <c r="T1638" i="7"/>
  <c r="T1639" i="7"/>
  <c r="T1640" i="7"/>
  <c r="T1641" i="7"/>
  <c r="T1642" i="7"/>
  <c r="T1643" i="7"/>
  <c r="T1644" i="7"/>
  <c r="T1645" i="7"/>
  <c r="T1646" i="7"/>
  <c r="T1647" i="7"/>
  <c r="T1648" i="7"/>
  <c r="T1649" i="7"/>
  <c r="T1650" i="7"/>
  <c r="T1651" i="7"/>
  <c r="T1652" i="7"/>
  <c r="T1653" i="7"/>
  <c r="T1654" i="7"/>
  <c r="T1655" i="7"/>
  <c r="T1656" i="7"/>
  <c r="T1657" i="7"/>
  <c r="T1658" i="7"/>
  <c r="T1659" i="7"/>
  <c r="T1660" i="7"/>
  <c r="T1661" i="7"/>
  <c r="T1662" i="7"/>
  <c r="T1663" i="7"/>
  <c r="T1664" i="7"/>
  <c r="T1665" i="7"/>
  <c r="T1666" i="7"/>
  <c r="T1667" i="7"/>
  <c r="T1668" i="7"/>
  <c r="T1669" i="7"/>
  <c r="T1670" i="7"/>
  <c r="T1671" i="7"/>
  <c r="T1672" i="7"/>
  <c r="T167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5" i="7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" i="11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561" i="9"/>
  <c r="T562" i="9"/>
  <c r="T563" i="9"/>
  <c r="T564" i="9"/>
  <c r="T565" i="9"/>
  <c r="T566" i="9"/>
  <c r="T567" i="9"/>
  <c r="T568" i="9"/>
  <c r="T569" i="9"/>
  <c r="T570" i="9"/>
  <c r="T571" i="9"/>
  <c r="T572" i="9"/>
  <c r="T573" i="9"/>
  <c r="T574" i="9"/>
  <c r="T575" i="9"/>
  <c r="T576" i="9"/>
  <c r="T577" i="9"/>
  <c r="T578" i="9"/>
  <c r="T579" i="9"/>
  <c r="T580" i="9"/>
  <c r="T581" i="9"/>
  <c r="T582" i="9"/>
  <c r="T583" i="9"/>
  <c r="T584" i="9"/>
  <c r="T585" i="9"/>
  <c r="T586" i="9"/>
  <c r="T587" i="9"/>
  <c r="T588" i="9"/>
  <c r="T589" i="9"/>
  <c r="T590" i="9"/>
  <c r="T591" i="9"/>
  <c r="T592" i="9"/>
  <c r="T593" i="9"/>
  <c r="T594" i="9"/>
  <c r="T595" i="9"/>
  <c r="T596" i="9"/>
  <c r="T597" i="9"/>
  <c r="T598" i="9"/>
  <c r="T599" i="9"/>
  <c r="T600" i="9"/>
  <c r="T601" i="9"/>
  <c r="T602" i="9"/>
  <c r="T603" i="9"/>
  <c r="T604" i="9"/>
  <c r="T605" i="9"/>
  <c r="T606" i="9"/>
  <c r="T607" i="9"/>
  <c r="T608" i="9"/>
  <c r="T609" i="9"/>
  <c r="T610" i="9"/>
  <c r="T611" i="9"/>
  <c r="T612" i="9"/>
  <c r="T613" i="9"/>
  <c r="T614" i="9"/>
  <c r="T615" i="9"/>
  <c r="T616" i="9"/>
  <c r="T617" i="9"/>
  <c r="T618" i="9"/>
  <c r="T619" i="9"/>
  <c r="T620" i="9"/>
  <c r="T621" i="9"/>
  <c r="T622" i="9"/>
  <c r="T623" i="9"/>
  <c r="T624" i="9"/>
  <c r="T625" i="9"/>
  <c r="T626" i="9"/>
  <c r="T627" i="9"/>
  <c r="T628" i="9"/>
  <c r="T629" i="9"/>
  <c r="T630" i="9"/>
  <c r="T631" i="9"/>
  <c r="T632" i="9"/>
  <c r="T633" i="9"/>
  <c r="T634" i="9"/>
  <c r="T635" i="9"/>
  <c r="T636" i="9"/>
  <c r="T637" i="9"/>
  <c r="T638" i="9"/>
  <c r="T639" i="9"/>
  <c r="T640" i="9"/>
  <c r="T641" i="9"/>
  <c r="T642" i="9"/>
  <c r="T643" i="9"/>
  <c r="T644" i="9"/>
  <c r="T645" i="9"/>
  <c r="T646" i="9"/>
  <c r="T647" i="9"/>
  <c r="T648" i="9"/>
  <c r="T649" i="9"/>
  <c r="T650" i="9"/>
  <c r="T651" i="9"/>
  <c r="T652" i="9"/>
  <c r="T653" i="9"/>
  <c r="T654" i="9"/>
  <c r="T655" i="9"/>
  <c r="T656" i="9"/>
  <c r="T657" i="9"/>
  <c r="T658" i="9"/>
  <c r="T659" i="9"/>
  <c r="T660" i="9"/>
  <c r="T661" i="9"/>
  <c r="T662" i="9"/>
  <c r="T663" i="9"/>
  <c r="T664" i="9"/>
  <c r="T665" i="9"/>
  <c r="T666" i="9"/>
  <c r="T667" i="9"/>
  <c r="T668" i="9"/>
  <c r="T669" i="9"/>
  <c r="T670" i="9"/>
  <c r="T671" i="9"/>
  <c r="T672" i="9"/>
  <c r="T673" i="9"/>
  <c r="T674" i="9"/>
  <c r="T675" i="9"/>
  <c r="T676" i="9"/>
  <c r="T677" i="9"/>
  <c r="T678" i="9"/>
  <c r="T5" i="9"/>
  <c r="J5" i="9"/>
  <c r="AN3" i="9"/>
  <c r="O18" i="8" l="1"/>
  <c r="O19" i="8"/>
  <c r="P19" i="8"/>
  <c r="P18" i="8"/>
  <c r="H6" i="8"/>
  <c r="G6" i="8"/>
  <c r="C6" i="8"/>
  <c r="N984" i="11"/>
  <c r="N983" i="11"/>
  <c r="N982" i="11"/>
  <c r="N981" i="11"/>
  <c r="N980" i="11"/>
  <c r="N979" i="11"/>
  <c r="N978" i="11"/>
  <c r="N977" i="11"/>
  <c r="N976" i="11"/>
  <c r="N975" i="11"/>
  <c r="N974" i="11"/>
  <c r="N973" i="11"/>
  <c r="N972" i="11"/>
  <c r="N971" i="11"/>
  <c r="N970" i="11"/>
  <c r="N969" i="11"/>
  <c r="N968" i="11"/>
  <c r="N967" i="11"/>
  <c r="N966" i="11"/>
  <c r="N965" i="11"/>
  <c r="N964" i="11"/>
  <c r="N963" i="11"/>
  <c r="N962" i="11"/>
  <c r="N961" i="11"/>
  <c r="N960" i="11"/>
  <c r="N959" i="11"/>
  <c r="N958" i="11"/>
  <c r="N957" i="11"/>
  <c r="N956" i="11"/>
  <c r="N955" i="11"/>
  <c r="N954" i="11"/>
  <c r="N953" i="11"/>
  <c r="N949" i="11"/>
  <c r="N948" i="11"/>
  <c r="N947" i="11"/>
  <c r="N946" i="11"/>
  <c r="N945" i="11"/>
  <c r="N944" i="11"/>
  <c r="N943" i="11"/>
  <c r="N942" i="11"/>
  <c r="N941" i="11"/>
  <c r="N940" i="11"/>
  <c r="N939" i="11"/>
  <c r="N938" i="11"/>
  <c r="N937" i="11"/>
  <c r="N936" i="11"/>
  <c r="N935" i="11"/>
  <c r="N934" i="11"/>
  <c r="N933" i="11"/>
  <c r="N932" i="11"/>
  <c r="N931" i="11"/>
  <c r="N930" i="11"/>
  <c r="N929" i="11"/>
  <c r="N928" i="11"/>
  <c r="N927" i="11"/>
  <c r="N926" i="11"/>
  <c r="N925" i="11"/>
  <c r="D925" i="11"/>
  <c r="N924" i="11"/>
  <c r="D924" i="11"/>
  <c r="N923" i="11"/>
  <c r="D923" i="11"/>
  <c r="N922" i="11"/>
  <c r="D922" i="11"/>
  <c r="N921" i="11"/>
  <c r="D921" i="11"/>
  <c r="N920" i="11"/>
  <c r="D920" i="11"/>
  <c r="D919" i="11"/>
  <c r="D918" i="11"/>
  <c r="D917" i="11"/>
  <c r="N916" i="11"/>
  <c r="D916" i="11"/>
  <c r="N915" i="11"/>
  <c r="D915" i="11"/>
  <c r="N914" i="11"/>
  <c r="D914" i="11"/>
  <c r="N913" i="11"/>
  <c r="D913" i="11"/>
  <c r="N912" i="11"/>
  <c r="D912" i="11"/>
  <c r="N911" i="11"/>
  <c r="D911" i="11"/>
  <c r="N910" i="11"/>
  <c r="D910" i="11"/>
  <c r="N909" i="11"/>
  <c r="D909" i="11"/>
  <c r="N908" i="11"/>
  <c r="D908" i="11"/>
  <c r="N907" i="11"/>
  <c r="D907" i="11"/>
  <c r="N906" i="11"/>
  <c r="D906" i="11"/>
  <c r="N905" i="11"/>
  <c r="D905" i="11"/>
  <c r="N904" i="11"/>
  <c r="D904" i="11"/>
  <c r="N903" i="11"/>
  <c r="D903" i="11"/>
  <c r="N902" i="11"/>
  <c r="D902" i="11"/>
  <c r="N901" i="11"/>
  <c r="D901" i="11"/>
  <c r="N900" i="11"/>
  <c r="D900" i="11"/>
  <c r="N899" i="11"/>
  <c r="D899" i="11"/>
  <c r="N898" i="11"/>
  <c r="D898" i="11"/>
  <c r="N897" i="11"/>
  <c r="D897" i="11"/>
  <c r="N896" i="11"/>
  <c r="D896" i="11"/>
  <c r="N895" i="11"/>
  <c r="N894" i="11"/>
  <c r="N893" i="11"/>
  <c r="N892" i="11"/>
  <c r="D892" i="11"/>
  <c r="N891" i="11"/>
  <c r="D891" i="11"/>
  <c r="N890" i="11"/>
  <c r="D890" i="11"/>
  <c r="N889" i="11"/>
  <c r="D889" i="11"/>
  <c r="N888" i="11"/>
  <c r="D888" i="11"/>
  <c r="N887" i="11"/>
  <c r="D887" i="11"/>
  <c r="D886" i="11"/>
  <c r="D885" i="11"/>
  <c r="D884" i="11"/>
  <c r="N883" i="11"/>
  <c r="D883" i="11"/>
  <c r="N882" i="11"/>
  <c r="D882" i="11"/>
  <c r="N881" i="11"/>
  <c r="D881" i="11"/>
  <c r="N880" i="11"/>
  <c r="D880" i="11"/>
  <c r="N879" i="11"/>
  <c r="D879" i="11"/>
  <c r="N878" i="11"/>
  <c r="D878" i="11"/>
  <c r="N877" i="11"/>
  <c r="D877" i="11"/>
  <c r="N876" i="11"/>
  <c r="D876" i="11"/>
  <c r="N875" i="11"/>
  <c r="D875" i="11"/>
  <c r="N874" i="11"/>
  <c r="D874" i="11"/>
  <c r="N873" i="11"/>
  <c r="D873" i="11"/>
  <c r="N872" i="11"/>
  <c r="D872" i="11"/>
  <c r="N871" i="11"/>
  <c r="D871" i="11"/>
  <c r="N870" i="11"/>
  <c r="D870" i="11"/>
  <c r="N869" i="11"/>
  <c r="D869" i="11"/>
  <c r="N868" i="11"/>
  <c r="D868" i="11"/>
  <c r="N867" i="11"/>
  <c r="D867" i="11"/>
  <c r="N866" i="11"/>
  <c r="D866" i="11"/>
  <c r="N865" i="11"/>
  <c r="D865" i="11"/>
  <c r="N864" i="11"/>
  <c r="D864" i="11"/>
  <c r="N863" i="11"/>
  <c r="N862" i="11"/>
  <c r="N861" i="11"/>
  <c r="N860" i="11"/>
  <c r="N859" i="11"/>
  <c r="D859" i="11"/>
  <c r="N858" i="11"/>
  <c r="D858" i="11"/>
  <c r="N857" i="11"/>
  <c r="D857" i="11"/>
  <c r="N856" i="11"/>
  <c r="D856" i="11"/>
  <c r="N855" i="11"/>
  <c r="D855" i="11"/>
  <c r="N854" i="11"/>
  <c r="D854" i="11"/>
  <c r="D853" i="11"/>
  <c r="D852" i="11"/>
  <c r="D851" i="11"/>
  <c r="N850" i="11"/>
  <c r="D850" i="11"/>
  <c r="N849" i="11"/>
  <c r="D849" i="11"/>
  <c r="N848" i="11"/>
  <c r="D848" i="11"/>
  <c r="N847" i="11"/>
  <c r="D847" i="11"/>
  <c r="N846" i="11"/>
  <c r="D846" i="11"/>
  <c r="N845" i="11"/>
  <c r="D845" i="11"/>
  <c r="N844" i="11"/>
  <c r="D844" i="11"/>
  <c r="N843" i="11"/>
  <c r="D843" i="11"/>
  <c r="N842" i="11"/>
  <c r="D842" i="11"/>
  <c r="N841" i="11"/>
  <c r="D841" i="11"/>
  <c r="N840" i="11"/>
  <c r="D840" i="11"/>
  <c r="N839" i="11"/>
  <c r="D839" i="11"/>
  <c r="N838" i="11"/>
  <c r="D838" i="11"/>
  <c r="N837" i="11"/>
  <c r="D837" i="11"/>
  <c r="N836" i="11"/>
  <c r="D836" i="11"/>
  <c r="N835" i="11"/>
  <c r="D835" i="11"/>
  <c r="N834" i="11"/>
  <c r="D834" i="11"/>
  <c r="N833" i="11"/>
  <c r="D833" i="11"/>
  <c r="N832" i="11"/>
  <c r="D832" i="11"/>
  <c r="N831" i="11"/>
  <c r="D831" i="11"/>
  <c r="N830" i="11"/>
  <c r="D830" i="11"/>
  <c r="N829" i="11"/>
  <c r="N828" i="11"/>
  <c r="N827" i="11"/>
  <c r="N826" i="11"/>
  <c r="D826" i="11"/>
  <c r="N825" i="11"/>
  <c r="D825" i="11"/>
  <c r="N824" i="11"/>
  <c r="D824" i="11"/>
  <c r="N823" i="11"/>
  <c r="D823" i="11"/>
  <c r="N822" i="11"/>
  <c r="D822" i="11"/>
  <c r="D821" i="11"/>
  <c r="D820" i="11"/>
  <c r="D819" i="11"/>
  <c r="N818" i="11"/>
  <c r="D818" i="11"/>
  <c r="N817" i="11"/>
  <c r="D817" i="11"/>
  <c r="N816" i="11"/>
  <c r="D816" i="11"/>
  <c r="N815" i="11"/>
  <c r="D815" i="11"/>
  <c r="N814" i="11"/>
  <c r="D814" i="11"/>
  <c r="N813" i="11"/>
  <c r="D813" i="11"/>
  <c r="N812" i="11"/>
  <c r="D812" i="11"/>
  <c r="N811" i="11"/>
  <c r="D811" i="11"/>
  <c r="N810" i="11"/>
  <c r="D810" i="11"/>
  <c r="N809" i="11"/>
  <c r="D809" i="11"/>
  <c r="N808" i="11"/>
  <c r="D808" i="11"/>
  <c r="N807" i="11"/>
  <c r="D807" i="11"/>
  <c r="N806" i="11"/>
  <c r="D806" i="11"/>
  <c r="N805" i="11"/>
  <c r="D805" i="11"/>
  <c r="N804" i="11"/>
  <c r="D804" i="11"/>
  <c r="N803" i="11"/>
  <c r="D803" i="11"/>
  <c r="N802" i="11"/>
  <c r="D802" i="11"/>
  <c r="N801" i="11"/>
  <c r="D801" i="11"/>
  <c r="N800" i="11"/>
  <c r="D800" i="11"/>
  <c r="N799" i="11"/>
  <c r="D799" i="11"/>
  <c r="N798" i="11"/>
  <c r="D798" i="11"/>
  <c r="N797" i="11"/>
  <c r="N796" i="11"/>
  <c r="N795" i="11"/>
  <c r="N794" i="11"/>
  <c r="D794" i="11"/>
  <c r="N793" i="11"/>
  <c r="D793" i="11"/>
  <c r="N792" i="11"/>
  <c r="D792" i="11"/>
  <c r="N791" i="11"/>
  <c r="D791" i="11"/>
  <c r="N790" i="11"/>
  <c r="D790" i="11"/>
  <c r="D789" i="11"/>
  <c r="D788" i="11"/>
  <c r="D787" i="11"/>
  <c r="N786" i="11"/>
  <c r="D786" i="11"/>
  <c r="N785" i="11"/>
  <c r="D785" i="11"/>
  <c r="N784" i="11"/>
  <c r="D784" i="11"/>
  <c r="N783" i="11"/>
  <c r="D783" i="11"/>
  <c r="N782" i="11"/>
  <c r="D782" i="11"/>
  <c r="N781" i="11"/>
  <c r="D781" i="11"/>
  <c r="N780" i="11"/>
  <c r="D780" i="11"/>
  <c r="N779" i="11"/>
  <c r="D779" i="11"/>
  <c r="N778" i="11"/>
  <c r="D778" i="11"/>
  <c r="N777" i="11"/>
  <c r="D777" i="11"/>
  <c r="N776" i="11"/>
  <c r="D776" i="11"/>
  <c r="N775" i="11"/>
  <c r="D775" i="11"/>
  <c r="N774" i="11"/>
  <c r="D774" i="11"/>
  <c r="N773" i="11"/>
  <c r="D773" i="11"/>
  <c r="N772" i="11"/>
  <c r="D772" i="11"/>
  <c r="N771" i="11"/>
  <c r="D771" i="11"/>
  <c r="N770" i="11"/>
  <c r="D770" i="11"/>
  <c r="N769" i="11"/>
  <c r="D769" i="11"/>
  <c r="N768" i="11"/>
  <c r="D768" i="11"/>
  <c r="N767" i="11"/>
  <c r="D767" i="11"/>
  <c r="N766" i="11"/>
  <c r="D766" i="11"/>
  <c r="N765" i="11"/>
  <c r="N764" i="11"/>
  <c r="N763" i="11"/>
  <c r="N762" i="11"/>
  <c r="D762" i="11"/>
  <c r="N761" i="11"/>
  <c r="D761" i="11"/>
  <c r="N760" i="11"/>
  <c r="D760" i="11"/>
  <c r="N759" i="11"/>
  <c r="D759" i="11"/>
  <c r="D758" i="11"/>
  <c r="D757" i="11"/>
  <c r="D756" i="11"/>
  <c r="N755" i="11"/>
  <c r="D755" i="11"/>
  <c r="N754" i="11"/>
  <c r="D754" i="11"/>
  <c r="N753" i="11"/>
  <c r="D753" i="11"/>
  <c r="N752" i="11"/>
  <c r="D752" i="11"/>
  <c r="N751" i="11"/>
  <c r="D751" i="11"/>
  <c r="N750" i="11"/>
  <c r="D750" i="11"/>
  <c r="N749" i="11"/>
  <c r="D749" i="11"/>
  <c r="N748" i="11"/>
  <c r="D748" i="11"/>
  <c r="N747" i="11"/>
  <c r="D747" i="11"/>
  <c r="N746" i="11"/>
  <c r="D746" i="11"/>
  <c r="N745" i="11"/>
  <c r="D745" i="11"/>
  <c r="N744" i="11"/>
  <c r="D744" i="11"/>
  <c r="N743" i="11"/>
  <c r="D743" i="11"/>
  <c r="N742" i="11"/>
  <c r="D742" i="11"/>
  <c r="N741" i="11"/>
  <c r="D741" i="11"/>
  <c r="N740" i="11"/>
  <c r="D740" i="11"/>
  <c r="N739" i="11"/>
  <c r="D739" i="11"/>
  <c r="N738" i="11"/>
  <c r="D738" i="11"/>
  <c r="N737" i="11"/>
  <c r="D737" i="11"/>
  <c r="N736" i="11"/>
  <c r="D736" i="11"/>
  <c r="N735" i="11"/>
  <c r="D735" i="11"/>
  <c r="N734" i="11"/>
  <c r="D734" i="11"/>
  <c r="N733" i="11"/>
  <c r="N732" i="11"/>
  <c r="N731" i="11"/>
  <c r="N730" i="11"/>
  <c r="D730" i="11"/>
  <c r="N729" i="11"/>
  <c r="D729" i="11"/>
  <c r="N728" i="11"/>
  <c r="D728" i="11"/>
  <c r="D727" i="11"/>
  <c r="D726" i="11"/>
  <c r="D725" i="11"/>
  <c r="N724" i="11"/>
  <c r="D724" i="11"/>
  <c r="N723" i="11"/>
  <c r="D723" i="11"/>
  <c r="N722" i="11"/>
  <c r="D722" i="11"/>
  <c r="N721" i="11"/>
  <c r="D721" i="11"/>
  <c r="N720" i="11"/>
  <c r="D720" i="11"/>
  <c r="N719" i="11"/>
  <c r="D719" i="11"/>
  <c r="N718" i="11"/>
  <c r="D718" i="11"/>
  <c r="N717" i="11"/>
  <c r="D717" i="11"/>
  <c r="N716" i="11"/>
  <c r="D716" i="11"/>
  <c r="N715" i="11"/>
  <c r="D715" i="11"/>
  <c r="N714" i="11"/>
  <c r="D714" i="11"/>
  <c r="N713" i="11"/>
  <c r="D713" i="11"/>
  <c r="N712" i="11"/>
  <c r="D712" i="11"/>
  <c r="N711" i="11"/>
  <c r="D711" i="11"/>
  <c r="N710" i="11"/>
  <c r="D710" i="11"/>
  <c r="N709" i="11"/>
  <c r="D709" i="11"/>
  <c r="N708" i="11"/>
  <c r="D708" i="11"/>
  <c r="N707" i="11"/>
  <c r="D707" i="11"/>
  <c r="N706" i="11"/>
  <c r="D706" i="11"/>
  <c r="N705" i="11"/>
  <c r="D705" i="11"/>
  <c r="N704" i="11"/>
  <c r="D704" i="11"/>
  <c r="N703" i="11"/>
  <c r="D703" i="11"/>
  <c r="N702" i="11"/>
  <c r="D702" i="11"/>
  <c r="N701" i="11"/>
  <c r="N700" i="11"/>
  <c r="N699" i="11"/>
  <c r="N698" i="11"/>
  <c r="D698" i="11"/>
  <c r="D697" i="11"/>
  <c r="D696" i="11"/>
  <c r="D695" i="11"/>
  <c r="N694" i="11"/>
  <c r="D694" i="11"/>
  <c r="N693" i="11"/>
  <c r="D693" i="11"/>
  <c r="N692" i="11"/>
  <c r="D692" i="11"/>
  <c r="N691" i="11"/>
  <c r="D691" i="11"/>
  <c r="N690" i="11"/>
  <c r="D690" i="11"/>
  <c r="N689" i="11"/>
  <c r="D689" i="11"/>
  <c r="N688" i="11"/>
  <c r="D688" i="11"/>
  <c r="N687" i="11"/>
  <c r="D687" i="11"/>
  <c r="N686" i="11"/>
  <c r="D686" i="11"/>
  <c r="N685" i="11"/>
  <c r="D685" i="11"/>
  <c r="N684" i="11"/>
  <c r="D684" i="11"/>
  <c r="N683" i="11"/>
  <c r="D683" i="11"/>
  <c r="N682" i="11"/>
  <c r="D682" i="11"/>
  <c r="N681" i="11"/>
  <c r="D681" i="11"/>
  <c r="N680" i="11"/>
  <c r="D680" i="11"/>
  <c r="N679" i="11"/>
  <c r="D679" i="11"/>
  <c r="N678" i="11"/>
  <c r="D678" i="11"/>
  <c r="N677" i="11"/>
  <c r="D677" i="11"/>
  <c r="N676" i="11"/>
  <c r="D676" i="11"/>
  <c r="N675" i="11"/>
  <c r="D675" i="11"/>
  <c r="N674" i="11"/>
  <c r="D674" i="11"/>
  <c r="N673" i="11"/>
  <c r="D673" i="11"/>
  <c r="N672" i="11"/>
  <c r="D672" i="11"/>
  <c r="N671" i="11"/>
  <c r="D671" i="11"/>
  <c r="N670" i="11"/>
  <c r="N669" i="11"/>
  <c r="N668" i="11"/>
  <c r="D667" i="11"/>
  <c r="D666" i="11"/>
  <c r="D665" i="11"/>
  <c r="N664" i="11"/>
  <c r="D664" i="11"/>
  <c r="N663" i="11"/>
  <c r="D663" i="11"/>
  <c r="N662" i="11"/>
  <c r="D662" i="11"/>
  <c r="N661" i="11"/>
  <c r="D661" i="11"/>
  <c r="N660" i="11"/>
  <c r="D660" i="11"/>
  <c r="N659" i="11"/>
  <c r="D659" i="11"/>
  <c r="N658" i="11"/>
  <c r="D658" i="11"/>
  <c r="N657" i="11"/>
  <c r="D657" i="11"/>
  <c r="N656" i="11"/>
  <c r="D656" i="11"/>
  <c r="N655" i="11"/>
  <c r="D655" i="11"/>
  <c r="N654" i="11"/>
  <c r="D654" i="11"/>
  <c r="N653" i="11"/>
  <c r="D653" i="11"/>
  <c r="N652" i="11"/>
  <c r="D652" i="11"/>
  <c r="N651" i="11"/>
  <c r="D651" i="11"/>
  <c r="N650" i="11"/>
  <c r="D650" i="11"/>
  <c r="N649" i="11"/>
  <c r="D649" i="11"/>
  <c r="N648" i="11"/>
  <c r="D648" i="11"/>
  <c r="N647" i="11"/>
  <c r="D647" i="11"/>
  <c r="N646" i="11"/>
  <c r="D646" i="11"/>
  <c r="N645" i="11"/>
  <c r="D645" i="11"/>
  <c r="N644" i="11"/>
  <c r="D644" i="11"/>
  <c r="N643" i="11"/>
  <c r="D643" i="11"/>
  <c r="N642" i="11"/>
  <c r="D642" i="11"/>
  <c r="N641" i="11"/>
  <c r="D641" i="11"/>
  <c r="N640" i="11"/>
  <c r="D640" i="11"/>
  <c r="N639" i="11"/>
  <c r="N638" i="11"/>
  <c r="D636" i="11"/>
  <c r="D635" i="11"/>
  <c r="N634" i="11"/>
  <c r="D634" i="11"/>
  <c r="N633" i="11"/>
  <c r="D633" i="11"/>
  <c r="N632" i="11"/>
  <c r="D632" i="11"/>
  <c r="N631" i="11"/>
  <c r="D631" i="11"/>
  <c r="N630" i="11"/>
  <c r="D630" i="11"/>
  <c r="N629" i="11"/>
  <c r="D629" i="11"/>
  <c r="N628" i="11"/>
  <c r="D628" i="11"/>
  <c r="N627" i="11"/>
  <c r="D627" i="11"/>
  <c r="N626" i="11"/>
  <c r="D626" i="11"/>
  <c r="N625" i="11"/>
  <c r="D625" i="11"/>
  <c r="N624" i="11"/>
  <c r="D624" i="11"/>
  <c r="N623" i="11"/>
  <c r="D623" i="11"/>
  <c r="N622" i="11"/>
  <c r="D622" i="11"/>
  <c r="N621" i="11"/>
  <c r="D621" i="11"/>
  <c r="N620" i="11"/>
  <c r="D620" i="11"/>
  <c r="N619" i="11"/>
  <c r="D619" i="11"/>
  <c r="N618" i="11"/>
  <c r="D618" i="11"/>
  <c r="N617" i="11"/>
  <c r="D617" i="11"/>
  <c r="N616" i="11"/>
  <c r="D616" i="11"/>
  <c r="N615" i="11"/>
  <c r="D615" i="11"/>
  <c r="N614" i="11"/>
  <c r="D614" i="11"/>
  <c r="N613" i="11"/>
  <c r="D613" i="11"/>
  <c r="N612" i="11"/>
  <c r="D612" i="11"/>
  <c r="N611" i="11"/>
  <c r="D611" i="11"/>
  <c r="N610" i="11"/>
  <c r="D610" i="11"/>
  <c r="N609" i="11"/>
  <c r="D609" i="11"/>
  <c r="N608" i="11"/>
  <c r="D605" i="11"/>
  <c r="N604" i="11"/>
  <c r="D604" i="11"/>
  <c r="N603" i="11"/>
  <c r="D603" i="11"/>
  <c r="N602" i="11"/>
  <c r="D602" i="11"/>
  <c r="N601" i="11"/>
  <c r="D601" i="11"/>
  <c r="N600" i="11"/>
  <c r="D600" i="11"/>
  <c r="N599" i="11"/>
  <c r="D599" i="11"/>
  <c r="N598" i="11"/>
  <c r="D598" i="11"/>
  <c r="N597" i="11"/>
  <c r="D597" i="11"/>
  <c r="N596" i="11"/>
  <c r="D596" i="11"/>
  <c r="N595" i="11"/>
  <c r="D595" i="11"/>
  <c r="N594" i="11"/>
  <c r="D594" i="11"/>
  <c r="N593" i="11"/>
  <c r="D593" i="11"/>
  <c r="N592" i="11"/>
  <c r="D592" i="11"/>
  <c r="N591" i="11"/>
  <c r="D591" i="11"/>
  <c r="N590" i="11"/>
  <c r="D590" i="11"/>
  <c r="N589" i="11"/>
  <c r="D589" i="11"/>
  <c r="N588" i="11"/>
  <c r="D588" i="11"/>
  <c r="N587" i="11"/>
  <c r="D587" i="11"/>
  <c r="N586" i="11"/>
  <c r="D586" i="11"/>
  <c r="N585" i="11"/>
  <c r="D585" i="11"/>
  <c r="N584" i="11"/>
  <c r="D584" i="11"/>
  <c r="N583" i="11"/>
  <c r="D583" i="11"/>
  <c r="N582" i="11"/>
  <c r="D582" i="11"/>
  <c r="N581" i="11"/>
  <c r="D581" i="11"/>
  <c r="N580" i="11"/>
  <c r="D580" i="11"/>
  <c r="N579" i="11"/>
  <c r="D579" i="11"/>
  <c r="N575" i="11"/>
  <c r="D575" i="11"/>
  <c r="N574" i="11"/>
  <c r="D574" i="11"/>
  <c r="N573" i="11"/>
  <c r="D573" i="11"/>
  <c r="N572" i="11"/>
  <c r="D572" i="11"/>
  <c r="N571" i="11"/>
  <c r="D571" i="11"/>
  <c r="N570" i="11"/>
  <c r="D570" i="11"/>
  <c r="N569" i="11"/>
  <c r="D569" i="11"/>
  <c r="N568" i="11"/>
  <c r="D568" i="11"/>
  <c r="N567" i="11"/>
  <c r="D567" i="11"/>
  <c r="N566" i="11"/>
  <c r="D566" i="11"/>
  <c r="N565" i="11"/>
  <c r="D565" i="11"/>
  <c r="N564" i="11"/>
  <c r="D564" i="11"/>
  <c r="N563" i="11"/>
  <c r="D563" i="11"/>
  <c r="N562" i="11"/>
  <c r="D562" i="11"/>
  <c r="N561" i="11"/>
  <c r="D561" i="11"/>
  <c r="N560" i="11"/>
  <c r="D560" i="11"/>
  <c r="N559" i="11"/>
  <c r="D559" i="11"/>
  <c r="N558" i="11"/>
  <c r="D558" i="11"/>
  <c r="N557" i="11"/>
  <c r="D557" i="11"/>
  <c r="N556" i="11"/>
  <c r="D556" i="11"/>
  <c r="N555" i="11"/>
  <c r="D555" i="11"/>
  <c r="N554" i="11"/>
  <c r="D554" i="11"/>
  <c r="N553" i="11"/>
  <c r="D553" i="11"/>
  <c r="N552" i="11"/>
  <c r="D552" i="11"/>
  <c r="N551" i="11"/>
  <c r="D551" i="11"/>
  <c r="N550" i="11"/>
  <c r="D550" i="11"/>
  <c r="D549" i="11"/>
  <c r="N546" i="11"/>
  <c r="N545" i="11"/>
  <c r="D545" i="11"/>
  <c r="N544" i="11"/>
  <c r="D544" i="11"/>
  <c r="N543" i="11"/>
  <c r="D543" i="11"/>
  <c r="N542" i="11"/>
  <c r="D542" i="11"/>
  <c r="N541" i="11"/>
  <c r="D541" i="11"/>
  <c r="N540" i="11"/>
  <c r="D540" i="11"/>
  <c r="N539" i="11"/>
  <c r="D539" i="11"/>
  <c r="N538" i="11"/>
  <c r="D538" i="11"/>
  <c r="N537" i="11"/>
  <c r="D537" i="11"/>
  <c r="N536" i="11"/>
  <c r="D536" i="11"/>
  <c r="N535" i="11"/>
  <c r="D535" i="11"/>
  <c r="N534" i="11"/>
  <c r="D534" i="11"/>
  <c r="N533" i="11"/>
  <c r="D533" i="11"/>
  <c r="N532" i="11"/>
  <c r="D532" i="11"/>
  <c r="N531" i="11"/>
  <c r="D531" i="11"/>
  <c r="N530" i="11"/>
  <c r="D530" i="11"/>
  <c r="N529" i="11"/>
  <c r="D529" i="11"/>
  <c r="N528" i="11"/>
  <c r="D528" i="11"/>
  <c r="N527" i="11"/>
  <c r="D527" i="11"/>
  <c r="N526" i="11"/>
  <c r="D526" i="11"/>
  <c r="N525" i="11"/>
  <c r="D525" i="11"/>
  <c r="N524" i="11"/>
  <c r="D524" i="11"/>
  <c r="N523" i="11"/>
  <c r="D523" i="11"/>
  <c r="N522" i="11"/>
  <c r="D522" i="11"/>
  <c r="N521" i="11"/>
  <c r="D521" i="11"/>
  <c r="D520" i="11"/>
  <c r="N517" i="11"/>
  <c r="N516" i="11"/>
  <c r="D516" i="11"/>
  <c r="N515" i="11"/>
  <c r="D515" i="11"/>
  <c r="N514" i="11"/>
  <c r="D514" i="11"/>
  <c r="N513" i="11"/>
  <c r="D513" i="11"/>
  <c r="N512" i="11"/>
  <c r="D512" i="11"/>
  <c r="N511" i="11"/>
  <c r="D511" i="11"/>
  <c r="N510" i="11"/>
  <c r="D510" i="11"/>
  <c r="N509" i="11"/>
  <c r="D509" i="11"/>
  <c r="N508" i="11"/>
  <c r="D508" i="11"/>
  <c r="N507" i="11"/>
  <c r="D507" i="11"/>
  <c r="N506" i="11"/>
  <c r="D506" i="11"/>
  <c r="N505" i="11"/>
  <c r="D505" i="11"/>
  <c r="N504" i="11"/>
  <c r="D504" i="11"/>
  <c r="N503" i="11"/>
  <c r="D503" i="11"/>
  <c r="N502" i="11"/>
  <c r="D502" i="11"/>
  <c r="N501" i="11"/>
  <c r="D501" i="11"/>
  <c r="N500" i="11"/>
  <c r="D500" i="11"/>
  <c r="N499" i="11"/>
  <c r="D499" i="11"/>
  <c r="N498" i="11"/>
  <c r="D498" i="11"/>
  <c r="N497" i="11"/>
  <c r="D497" i="11"/>
  <c r="N496" i="11"/>
  <c r="D496" i="11"/>
  <c r="N495" i="11"/>
  <c r="D495" i="11"/>
  <c r="N494" i="11"/>
  <c r="D494" i="11"/>
  <c r="N493" i="11"/>
  <c r="D493" i="11"/>
  <c r="D492" i="11"/>
  <c r="D491" i="11"/>
  <c r="D490" i="11"/>
  <c r="N489" i="11"/>
  <c r="N488" i="11"/>
  <c r="N487" i="11"/>
  <c r="N486" i="11"/>
  <c r="D486" i="11"/>
  <c r="N485" i="11"/>
  <c r="D485" i="11"/>
  <c r="N484" i="11"/>
  <c r="D484" i="11"/>
  <c r="N483" i="11"/>
  <c r="D483" i="11"/>
  <c r="N482" i="11"/>
  <c r="D482" i="11"/>
  <c r="N481" i="11"/>
  <c r="D481" i="11"/>
  <c r="N480" i="11"/>
  <c r="D480" i="11"/>
  <c r="N479" i="11"/>
  <c r="D479" i="11"/>
  <c r="N478" i="11"/>
  <c r="D478" i="11"/>
  <c r="N477" i="11"/>
  <c r="D477" i="11"/>
  <c r="N476" i="11"/>
  <c r="D476" i="11"/>
  <c r="N475" i="11"/>
  <c r="D475" i="11"/>
  <c r="N474" i="11"/>
  <c r="D474" i="11"/>
  <c r="N473" i="11"/>
  <c r="D473" i="11"/>
  <c r="N472" i="11"/>
  <c r="D472" i="11"/>
  <c r="N471" i="11"/>
  <c r="D471" i="11"/>
  <c r="N470" i="11"/>
  <c r="D470" i="11"/>
  <c r="N469" i="11"/>
  <c r="D469" i="11"/>
  <c r="N468" i="11"/>
  <c r="D468" i="11"/>
  <c r="N467" i="11"/>
  <c r="D467" i="11"/>
  <c r="N466" i="11"/>
  <c r="D466" i="11"/>
  <c r="N465" i="11"/>
  <c r="D465" i="11"/>
  <c r="D464" i="11"/>
  <c r="D463" i="11"/>
  <c r="D462" i="11"/>
  <c r="N461" i="11"/>
  <c r="D461" i="11"/>
  <c r="N460" i="11"/>
  <c r="N459" i="11"/>
  <c r="N458" i="11"/>
  <c r="N457" i="11"/>
  <c r="D457" i="11"/>
  <c r="N456" i="11"/>
  <c r="D456" i="11"/>
  <c r="N455" i="11"/>
  <c r="D455" i="11"/>
  <c r="N454" i="11"/>
  <c r="D454" i="11"/>
  <c r="N453" i="11"/>
  <c r="D453" i="11"/>
  <c r="N452" i="11"/>
  <c r="D452" i="11"/>
  <c r="N451" i="11"/>
  <c r="D451" i="11"/>
  <c r="N450" i="11"/>
  <c r="D450" i="11"/>
  <c r="N449" i="11"/>
  <c r="D449" i="11"/>
  <c r="N448" i="11"/>
  <c r="D448" i="11"/>
  <c r="N447" i="11"/>
  <c r="D447" i="11"/>
  <c r="N446" i="11"/>
  <c r="D446" i="11"/>
  <c r="N445" i="11"/>
  <c r="D445" i="11"/>
  <c r="N444" i="11"/>
  <c r="D444" i="11"/>
  <c r="N443" i="11"/>
  <c r="D443" i="11"/>
  <c r="N442" i="11"/>
  <c r="D442" i="11"/>
  <c r="N441" i="11"/>
  <c r="D441" i="11"/>
  <c r="N440" i="11"/>
  <c r="D440" i="11"/>
  <c r="N439" i="11"/>
  <c r="D439" i="11"/>
  <c r="N438" i="11"/>
  <c r="D438" i="11"/>
  <c r="D437" i="11"/>
  <c r="D436" i="11"/>
  <c r="D435" i="11"/>
  <c r="N434" i="11"/>
  <c r="D434" i="11"/>
  <c r="N433" i="11"/>
  <c r="D433" i="11"/>
  <c r="N432" i="11"/>
  <c r="N431" i="11"/>
  <c r="N430" i="11"/>
  <c r="N429" i="11"/>
  <c r="D429" i="11"/>
  <c r="N428" i="11"/>
  <c r="D428" i="11"/>
  <c r="N427" i="11"/>
  <c r="D427" i="11"/>
  <c r="N426" i="11"/>
  <c r="D426" i="11"/>
  <c r="N425" i="11"/>
  <c r="D425" i="11"/>
  <c r="N424" i="11"/>
  <c r="D424" i="11"/>
  <c r="N423" i="11"/>
  <c r="D423" i="11"/>
  <c r="N422" i="11"/>
  <c r="D422" i="11"/>
  <c r="N421" i="11"/>
  <c r="D421" i="11"/>
  <c r="N420" i="11"/>
  <c r="D420" i="11"/>
  <c r="N419" i="11"/>
  <c r="D419" i="11"/>
  <c r="N418" i="11"/>
  <c r="D418" i="11"/>
  <c r="N417" i="11"/>
  <c r="D417" i="11"/>
  <c r="N416" i="11"/>
  <c r="D416" i="11"/>
  <c r="N415" i="11"/>
  <c r="D415" i="11"/>
  <c r="N414" i="11"/>
  <c r="D414" i="11"/>
  <c r="N413" i="11"/>
  <c r="D413" i="11"/>
  <c r="N412" i="11"/>
  <c r="D412" i="11"/>
  <c r="N411" i="11"/>
  <c r="D411" i="11"/>
  <c r="D410" i="11"/>
  <c r="D409" i="11"/>
  <c r="D408" i="11"/>
  <c r="N407" i="11"/>
  <c r="D407" i="11"/>
  <c r="N406" i="11"/>
  <c r="D406" i="11"/>
  <c r="N405" i="11"/>
  <c r="D405" i="11"/>
  <c r="N404" i="11"/>
  <c r="N403" i="11"/>
  <c r="N402" i="11"/>
  <c r="N401" i="11"/>
  <c r="D401" i="11"/>
  <c r="N400" i="11"/>
  <c r="D400" i="11"/>
  <c r="N399" i="11"/>
  <c r="D399" i="11"/>
  <c r="N398" i="11"/>
  <c r="D398" i="11"/>
  <c r="N397" i="11"/>
  <c r="D397" i="11"/>
  <c r="N396" i="11"/>
  <c r="D396" i="11"/>
  <c r="N395" i="11"/>
  <c r="D395" i="11"/>
  <c r="N394" i="11"/>
  <c r="D394" i="11"/>
  <c r="N393" i="11"/>
  <c r="D393" i="11"/>
  <c r="N392" i="11"/>
  <c r="D392" i="11"/>
  <c r="N391" i="11"/>
  <c r="D391" i="11"/>
  <c r="N390" i="11"/>
  <c r="D390" i="11"/>
  <c r="N389" i="11"/>
  <c r="D389" i="11"/>
  <c r="N388" i="11"/>
  <c r="D388" i="11"/>
  <c r="N387" i="11"/>
  <c r="D387" i="11"/>
  <c r="N386" i="11"/>
  <c r="D386" i="11"/>
  <c r="N385" i="11"/>
  <c r="D385" i="11"/>
  <c r="N384" i="11"/>
  <c r="D384" i="11"/>
  <c r="D383" i="11"/>
  <c r="D382" i="11"/>
  <c r="D381" i="11"/>
  <c r="N380" i="11"/>
  <c r="D380" i="11"/>
  <c r="N379" i="11"/>
  <c r="D379" i="11"/>
  <c r="N378" i="11"/>
  <c r="D378" i="11"/>
  <c r="N377" i="11"/>
  <c r="D377" i="11"/>
  <c r="N376" i="11"/>
  <c r="N375" i="11"/>
  <c r="N374" i="11"/>
  <c r="N373" i="11"/>
  <c r="D373" i="11"/>
  <c r="N372" i="11"/>
  <c r="D372" i="11"/>
  <c r="N371" i="11"/>
  <c r="D371" i="11"/>
  <c r="N370" i="11"/>
  <c r="D370" i="11"/>
  <c r="N369" i="11"/>
  <c r="D369" i="11"/>
  <c r="N368" i="11"/>
  <c r="D368" i="11"/>
  <c r="N367" i="11"/>
  <c r="D367" i="11"/>
  <c r="N366" i="11"/>
  <c r="D366" i="11"/>
  <c r="N365" i="11"/>
  <c r="D365" i="11"/>
  <c r="N364" i="11"/>
  <c r="D364" i="11"/>
  <c r="N363" i="11"/>
  <c r="D363" i="11"/>
  <c r="N362" i="11"/>
  <c r="D362" i="11"/>
  <c r="N361" i="11"/>
  <c r="D361" i="11"/>
  <c r="N360" i="11"/>
  <c r="D360" i="11"/>
  <c r="N359" i="11"/>
  <c r="D359" i="11"/>
  <c r="N358" i="11"/>
  <c r="D358" i="11"/>
  <c r="D357" i="11"/>
  <c r="D356" i="11"/>
  <c r="D355" i="11"/>
  <c r="N354" i="11"/>
  <c r="D354" i="11"/>
  <c r="N353" i="11"/>
  <c r="D353" i="11"/>
  <c r="N352" i="11"/>
  <c r="D352" i="11"/>
  <c r="N351" i="11"/>
  <c r="D351" i="11"/>
  <c r="N350" i="11"/>
  <c r="D350" i="11"/>
  <c r="N349" i="11"/>
  <c r="N348" i="11"/>
  <c r="N347" i="11"/>
  <c r="N346" i="11"/>
  <c r="D346" i="11"/>
  <c r="N345" i="11"/>
  <c r="D345" i="11"/>
  <c r="N344" i="11"/>
  <c r="D344" i="11"/>
  <c r="N343" i="11"/>
  <c r="D343" i="11"/>
  <c r="N342" i="11"/>
  <c r="D342" i="11"/>
  <c r="N341" i="11"/>
  <c r="D341" i="11"/>
  <c r="N340" i="11"/>
  <c r="D340" i="11"/>
  <c r="N339" i="11"/>
  <c r="D339" i="11"/>
  <c r="N338" i="11"/>
  <c r="D338" i="11"/>
  <c r="N337" i="11"/>
  <c r="D337" i="11"/>
  <c r="N336" i="11"/>
  <c r="D336" i="11"/>
  <c r="N335" i="11"/>
  <c r="D335" i="11"/>
  <c r="N334" i="11"/>
  <c r="D334" i="11"/>
  <c r="N333" i="11"/>
  <c r="D333" i="11"/>
  <c r="N332" i="11"/>
  <c r="D332" i="11"/>
  <c r="D331" i="11"/>
  <c r="D330" i="11"/>
  <c r="D329" i="11"/>
  <c r="N328" i="11"/>
  <c r="D328" i="11"/>
  <c r="N327" i="11"/>
  <c r="D327" i="11"/>
  <c r="N326" i="11"/>
  <c r="D326" i="11"/>
  <c r="N325" i="11"/>
  <c r="D325" i="11"/>
  <c r="N324" i="11"/>
  <c r="D324" i="11"/>
  <c r="N323" i="11"/>
  <c r="D323" i="11"/>
  <c r="N322" i="11"/>
  <c r="N321" i="11"/>
  <c r="N320" i="11"/>
  <c r="N319" i="11"/>
  <c r="D319" i="11"/>
  <c r="N318" i="11"/>
  <c r="D318" i="11"/>
  <c r="N317" i="11"/>
  <c r="D317" i="11"/>
  <c r="N316" i="11"/>
  <c r="D316" i="11"/>
  <c r="N315" i="11"/>
  <c r="D315" i="11"/>
  <c r="N314" i="11"/>
  <c r="D314" i="11"/>
  <c r="N313" i="11"/>
  <c r="D313" i="11"/>
  <c r="N312" i="11"/>
  <c r="D312" i="11"/>
  <c r="N311" i="11"/>
  <c r="D311" i="11"/>
  <c r="N310" i="11"/>
  <c r="D310" i="11"/>
  <c r="N309" i="11"/>
  <c r="D309" i="11"/>
  <c r="N308" i="11"/>
  <c r="D308" i="11"/>
  <c r="N307" i="11"/>
  <c r="D307" i="11"/>
  <c r="D306" i="11"/>
  <c r="D305" i="11"/>
  <c r="D304" i="11"/>
  <c r="N303" i="11"/>
  <c r="D303" i="11"/>
  <c r="N302" i="11"/>
  <c r="D302" i="11"/>
  <c r="N301" i="11"/>
  <c r="D301" i="11"/>
  <c r="N300" i="11"/>
  <c r="D300" i="11"/>
  <c r="N299" i="11"/>
  <c r="D299" i="11"/>
  <c r="N298" i="11"/>
  <c r="D298" i="11"/>
  <c r="N297" i="11"/>
  <c r="D297" i="11"/>
  <c r="N296" i="11"/>
  <c r="N295" i="11"/>
  <c r="N294" i="11"/>
  <c r="N293" i="11"/>
  <c r="D293" i="11"/>
  <c r="N292" i="11"/>
  <c r="D292" i="11"/>
  <c r="N291" i="11"/>
  <c r="D291" i="11"/>
  <c r="N290" i="11"/>
  <c r="D290" i="11"/>
  <c r="N289" i="11"/>
  <c r="D289" i="11"/>
  <c r="N288" i="11"/>
  <c r="D288" i="11"/>
  <c r="N287" i="11"/>
  <c r="D287" i="11"/>
  <c r="N286" i="11"/>
  <c r="D286" i="11"/>
  <c r="N285" i="11"/>
  <c r="D285" i="11"/>
  <c r="N284" i="11"/>
  <c r="D284" i="11"/>
  <c r="N283" i="11"/>
  <c r="D283" i="11"/>
  <c r="N282" i="11"/>
  <c r="D282" i="11"/>
  <c r="D281" i="11"/>
  <c r="D280" i="11"/>
  <c r="D279" i="11"/>
  <c r="N278" i="11"/>
  <c r="D278" i="11"/>
  <c r="N277" i="11"/>
  <c r="D277" i="11"/>
  <c r="N276" i="11"/>
  <c r="D276" i="11"/>
  <c r="N275" i="11"/>
  <c r="D275" i="11"/>
  <c r="N274" i="11"/>
  <c r="D274" i="11"/>
  <c r="N273" i="11"/>
  <c r="D273" i="11"/>
  <c r="N272" i="11"/>
  <c r="D272" i="11"/>
  <c r="N271" i="11"/>
  <c r="D271" i="11"/>
  <c r="N270" i="11"/>
  <c r="N269" i="11"/>
  <c r="N268" i="11"/>
  <c r="N267" i="11"/>
  <c r="D267" i="11"/>
  <c r="N266" i="11"/>
  <c r="D266" i="11"/>
  <c r="N265" i="11"/>
  <c r="D265" i="11"/>
  <c r="N264" i="11"/>
  <c r="D264" i="11"/>
  <c r="N263" i="11"/>
  <c r="D263" i="11"/>
  <c r="N262" i="11"/>
  <c r="D262" i="11"/>
  <c r="N261" i="11"/>
  <c r="D261" i="11"/>
  <c r="N260" i="11"/>
  <c r="D260" i="11"/>
  <c r="N259" i="11"/>
  <c r="D259" i="11"/>
  <c r="N258" i="11"/>
  <c r="D258" i="11"/>
  <c r="N257" i="11"/>
  <c r="D257" i="11"/>
  <c r="D256" i="11"/>
  <c r="D255" i="11"/>
  <c r="D254" i="11"/>
  <c r="N253" i="11"/>
  <c r="D253" i="11"/>
  <c r="N252" i="11"/>
  <c r="D252" i="11"/>
  <c r="N251" i="11"/>
  <c r="D251" i="11"/>
  <c r="N250" i="11"/>
  <c r="D250" i="11"/>
  <c r="N249" i="11"/>
  <c r="D249" i="11"/>
  <c r="N248" i="11"/>
  <c r="D248" i="11"/>
  <c r="N247" i="11"/>
  <c r="D247" i="11"/>
  <c r="N246" i="11"/>
  <c r="D246" i="11"/>
  <c r="N245" i="11"/>
  <c r="N244" i="11"/>
  <c r="N243" i="11"/>
  <c r="N242" i="11"/>
  <c r="D242" i="11"/>
  <c r="N241" i="11"/>
  <c r="D241" i="11"/>
  <c r="N240" i="11"/>
  <c r="D240" i="11"/>
  <c r="N239" i="11"/>
  <c r="D239" i="11"/>
  <c r="N238" i="11"/>
  <c r="D238" i="11"/>
  <c r="N237" i="11"/>
  <c r="D237" i="11"/>
  <c r="N236" i="11"/>
  <c r="D236" i="11"/>
  <c r="N235" i="11"/>
  <c r="D235" i="11"/>
  <c r="N234" i="11"/>
  <c r="D234" i="11"/>
  <c r="N233" i="11"/>
  <c r="D233" i="11"/>
  <c r="D232" i="11"/>
  <c r="D231" i="11"/>
  <c r="D230" i="11"/>
  <c r="N229" i="11"/>
  <c r="D229" i="11"/>
  <c r="N228" i="11"/>
  <c r="D228" i="11"/>
  <c r="N227" i="11"/>
  <c r="D227" i="11"/>
  <c r="N226" i="11"/>
  <c r="D226" i="11"/>
  <c r="N225" i="11"/>
  <c r="D225" i="11"/>
  <c r="N224" i="11"/>
  <c r="D224" i="11"/>
  <c r="N223" i="11"/>
  <c r="D223" i="11"/>
  <c r="N222" i="11"/>
  <c r="D222" i="11"/>
  <c r="N221" i="11"/>
  <c r="D221" i="11"/>
  <c r="N220" i="11"/>
  <c r="N219" i="11"/>
  <c r="N218" i="11"/>
  <c r="N217" i="11"/>
  <c r="D217" i="11"/>
  <c r="N216" i="11"/>
  <c r="D216" i="11"/>
  <c r="N215" i="11"/>
  <c r="D215" i="11"/>
  <c r="N214" i="11"/>
  <c r="D214" i="11"/>
  <c r="N213" i="11"/>
  <c r="D213" i="11"/>
  <c r="N212" i="11"/>
  <c r="D212" i="11"/>
  <c r="N211" i="11"/>
  <c r="D211" i="11"/>
  <c r="N210" i="11"/>
  <c r="D210" i="11"/>
  <c r="D209" i="11"/>
  <c r="D208" i="11"/>
  <c r="D207" i="11"/>
  <c r="N206" i="11"/>
  <c r="D206" i="11"/>
  <c r="N205" i="11"/>
  <c r="D205" i="11"/>
  <c r="N204" i="11"/>
  <c r="D204" i="11"/>
  <c r="N203" i="11"/>
  <c r="D203" i="11"/>
  <c r="N202" i="11"/>
  <c r="D202" i="11"/>
  <c r="N201" i="11"/>
  <c r="D201" i="11"/>
  <c r="N200" i="11"/>
  <c r="D200" i="11"/>
  <c r="N199" i="11"/>
  <c r="D199" i="11"/>
  <c r="N198" i="11"/>
  <c r="D198" i="11"/>
  <c r="N197" i="11"/>
  <c r="D197" i="11"/>
  <c r="N196" i="11"/>
  <c r="N195" i="11"/>
  <c r="N194" i="11"/>
  <c r="N193" i="11"/>
  <c r="D193" i="11"/>
  <c r="N192" i="11"/>
  <c r="D192" i="11"/>
  <c r="N191" i="11"/>
  <c r="D191" i="11"/>
  <c r="N190" i="11"/>
  <c r="D190" i="11"/>
  <c r="N189" i="11"/>
  <c r="D189" i="11"/>
  <c r="N188" i="11"/>
  <c r="D188" i="11"/>
  <c r="D187" i="11"/>
  <c r="D186" i="11"/>
  <c r="D185" i="11"/>
  <c r="N184" i="11"/>
  <c r="D184" i="11"/>
  <c r="N183" i="11"/>
  <c r="D183" i="11"/>
  <c r="N182" i="11"/>
  <c r="D182" i="11"/>
  <c r="N181" i="11"/>
  <c r="D181" i="11"/>
  <c r="N180" i="11"/>
  <c r="D180" i="11"/>
  <c r="N179" i="11"/>
  <c r="D179" i="11"/>
  <c r="N178" i="11"/>
  <c r="D178" i="11"/>
  <c r="N177" i="11"/>
  <c r="D177" i="11"/>
  <c r="N176" i="11"/>
  <c r="D176" i="11"/>
  <c r="N175" i="11"/>
  <c r="D175" i="11"/>
  <c r="N174" i="11"/>
  <c r="D174" i="11"/>
  <c r="N173" i="11"/>
  <c r="D173" i="11"/>
  <c r="N172" i="11"/>
  <c r="N171" i="11"/>
  <c r="N170" i="11"/>
  <c r="N169" i="11"/>
  <c r="D169" i="11"/>
  <c r="N168" i="11"/>
  <c r="D168" i="11"/>
  <c r="N167" i="11"/>
  <c r="D167" i="11"/>
  <c r="D166" i="11"/>
  <c r="D165" i="11"/>
  <c r="D164" i="11"/>
  <c r="D163" i="11"/>
  <c r="N162" i="11"/>
  <c r="D162" i="11"/>
  <c r="N161" i="11"/>
  <c r="D161" i="11"/>
  <c r="N160" i="11"/>
  <c r="D160" i="11"/>
  <c r="N159" i="11"/>
  <c r="D159" i="11"/>
  <c r="N158" i="11"/>
  <c r="D158" i="11"/>
  <c r="N157" i="11"/>
  <c r="D157" i="11"/>
  <c r="N156" i="11"/>
  <c r="D156" i="11"/>
  <c r="N155" i="11"/>
  <c r="D155" i="11"/>
  <c r="N154" i="11"/>
  <c r="D154" i="11"/>
  <c r="N153" i="11"/>
  <c r="D153" i="11"/>
  <c r="N152" i="11"/>
  <c r="D152" i="11"/>
  <c r="N151" i="11"/>
  <c r="D151" i="11"/>
  <c r="N150" i="11"/>
  <c r="D150" i="11"/>
  <c r="N149" i="11"/>
  <c r="N148" i="11"/>
  <c r="D146" i="11"/>
  <c r="D145" i="11"/>
  <c r="N144" i="11"/>
  <c r="D144" i="11"/>
  <c r="N143" i="11"/>
  <c r="D143" i="11"/>
  <c r="N142" i="11"/>
  <c r="D142" i="11"/>
  <c r="N141" i="11"/>
  <c r="D141" i="11"/>
  <c r="N140" i="11"/>
  <c r="D140" i="11"/>
  <c r="N139" i="11"/>
  <c r="D139" i="11"/>
  <c r="N138" i="11"/>
  <c r="D138" i="11"/>
  <c r="N137" i="11"/>
  <c r="D137" i="11"/>
  <c r="N136" i="11"/>
  <c r="D136" i="11"/>
  <c r="N135" i="11"/>
  <c r="D135" i="11"/>
  <c r="N134" i="11"/>
  <c r="D134" i="11"/>
  <c r="N133" i="11"/>
  <c r="D133" i="11"/>
  <c r="N132" i="11"/>
  <c r="D132" i="11"/>
  <c r="D131" i="11"/>
  <c r="D130" i="11"/>
  <c r="D129" i="11"/>
  <c r="N128" i="11"/>
  <c r="D128" i="11"/>
  <c r="N127" i="11"/>
  <c r="D127" i="11"/>
  <c r="N126" i="11"/>
  <c r="N125" i="11"/>
  <c r="N124" i="11"/>
  <c r="N123" i="11"/>
  <c r="D123" i="11"/>
  <c r="N122" i="11"/>
  <c r="D122" i="11"/>
  <c r="N121" i="11"/>
  <c r="D121" i="11"/>
  <c r="N120" i="11"/>
  <c r="D120" i="11"/>
  <c r="N119" i="11"/>
  <c r="D119" i="11"/>
  <c r="N118" i="11"/>
  <c r="D118" i="11"/>
  <c r="N117" i="11"/>
  <c r="D117" i="11"/>
  <c r="N116" i="11"/>
  <c r="D116" i="11"/>
  <c r="N115" i="11"/>
  <c r="D115" i="11"/>
  <c r="N114" i="11"/>
  <c r="D114" i="11"/>
  <c r="N113" i="11"/>
  <c r="D113" i="11"/>
  <c r="N112" i="11"/>
  <c r="D112" i="11"/>
  <c r="N111" i="11"/>
  <c r="D111" i="11"/>
  <c r="N110" i="11"/>
  <c r="D110" i="11"/>
  <c r="D109" i="11"/>
  <c r="D108" i="11"/>
  <c r="D107" i="11"/>
  <c r="N106" i="11"/>
  <c r="D106" i="11"/>
  <c r="N105" i="11"/>
  <c r="D105" i="11"/>
  <c r="N104" i="11"/>
  <c r="N103" i="11"/>
  <c r="N102" i="11"/>
  <c r="N101" i="11"/>
  <c r="D101" i="11"/>
  <c r="N100" i="11"/>
  <c r="D100" i="11"/>
  <c r="N99" i="11"/>
  <c r="D99" i="11"/>
  <c r="N98" i="11"/>
  <c r="D98" i="11"/>
  <c r="N97" i="11"/>
  <c r="D97" i="11"/>
  <c r="N96" i="11"/>
  <c r="D96" i="11"/>
  <c r="N95" i="11"/>
  <c r="D95" i="11"/>
  <c r="N94" i="11"/>
  <c r="D94" i="11"/>
  <c r="N93" i="11"/>
  <c r="D93" i="11"/>
  <c r="N92" i="11"/>
  <c r="D92" i="11"/>
  <c r="N91" i="11"/>
  <c r="D91" i="11"/>
  <c r="N90" i="11"/>
  <c r="D90" i="11"/>
  <c r="N89" i="11"/>
  <c r="D89" i="11"/>
  <c r="N88" i="11"/>
  <c r="D88" i="11"/>
  <c r="N87" i="11"/>
  <c r="D87" i="11"/>
  <c r="N86" i="11"/>
  <c r="D86" i="11"/>
  <c r="N85" i="11"/>
  <c r="D85" i="11"/>
  <c r="D84" i="11"/>
  <c r="N81" i="11"/>
  <c r="N80" i="11"/>
  <c r="D80" i="11"/>
  <c r="N79" i="11"/>
  <c r="D79" i="11"/>
  <c r="N78" i="11"/>
  <c r="D78" i="11"/>
  <c r="N77" i="11"/>
  <c r="D77" i="11"/>
  <c r="N76" i="11"/>
  <c r="D76" i="11"/>
  <c r="N75" i="11"/>
  <c r="D75" i="11"/>
  <c r="N74" i="11"/>
  <c r="D74" i="11"/>
  <c r="N73" i="11"/>
  <c r="D73" i="11"/>
  <c r="N72" i="11"/>
  <c r="D72" i="11"/>
  <c r="N71" i="11"/>
  <c r="D71" i="11"/>
  <c r="N70" i="11"/>
  <c r="D70" i="11"/>
  <c r="N69" i="11"/>
  <c r="D69" i="11"/>
  <c r="N68" i="11"/>
  <c r="D68" i="11"/>
  <c r="N67" i="11"/>
  <c r="D67" i="11"/>
  <c r="N66" i="11"/>
  <c r="D66" i="11"/>
  <c r="N65" i="11"/>
  <c r="D65" i="11"/>
  <c r="N64" i="11"/>
  <c r="D64" i="11"/>
  <c r="N63" i="11"/>
  <c r="N62" i="11"/>
  <c r="D60" i="11"/>
  <c r="D59" i="11"/>
  <c r="N58" i="11"/>
  <c r="D58" i="11"/>
  <c r="N57" i="11"/>
  <c r="D57" i="11"/>
  <c r="N56" i="11"/>
  <c r="D56" i="11"/>
  <c r="N55" i="11"/>
  <c r="D55" i="11"/>
  <c r="N54" i="11"/>
  <c r="D54" i="11"/>
  <c r="N53" i="11"/>
  <c r="D53" i="11"/>
  <c r="N52" i="11"/>
  <c r="D52" i="11"/>
  <c r="N51" i="11"/>
  <c r="D51" i="11"/>
  <c r="N50" i="11"/>
  <c r="D50" i="11"/>
  <c r="N49" i="11"/>
  <c r="D49" i="11"/>
  <c r="N48" i="11"/>
  <c r="D48" i="11"/>
  <c r="N47" i="11"/>
  <c r="D47" i="11"/>
  <c r="N46" i="11"/>
  <c r="D46" i="11"/>
  <c r="N45" i="11"/>
  <c r="D45" i="11"/>
  <c r="N44" i="11"/>
  <c r="N43" i="11"/>
  <c r="N42" i="11"/>
  <c r="N41" i="11"/>
  <c r="D41" i="11"/>
  <c r="AI40" i="11"/>
  <c r="AH40" i="11"/>
  <c r="AK40" i="11" s="1"/>
  <c r="AG40" i="11"/>
  <c r="Z40" i="11"/>
  <c r="Y40" i="11"/>
  <c r="AB40" i="11" s="1"/>
  <c r="X40" i="11"/>
  <c r="D40" i="11"/>
  <c r="AI39" i="11"/>
  <c r="AH39" i="11"/>
  <c r="AK39" i="11" s="1"/>
  <c r="AG39" i="11"/>
  <c r="D39" i="11"/>
  <c r="AI38" i="11"/>
  <c r="AH38" i="11"/>
  <c r="AK38" i="11" s="1"/>
  <c r="AG38" i="11"/>
  <c r="Z38" i="11"/>
  <c r="Y38" i="11"/>
  <c r="AB38" i="11" s="1"/>
  <c r="X38" i="11"/>
  <c r="D38" i="11"/>
  <c r="AK37" i="11"/>
  <c r="AI37" i="11"/>
  <c r="AH37" i="11"/>
  <c r="AG37" i="11"/>
  <c r="AB37" i="11"/>
  <c r="Z37" i="11"/>
  <c r="Y37" i="11"/>
  <c r="X37" i="11"/>
  <c r="N37" i="11"/>
  <c r="D37" i="11"/>
  <c r="AI36" i="11"/>
  <c r="AH36" i="11"/>
  <c r="AK36" i="11" s="1"/>
  <c r="AG36" i="11"/>
  <c r="Z36" i="11"/>
  <c r="Y36" i="11"/>
  <c r="AB36" i="11" s="1"/>
  <c r="X36" i="11"/>
  <c r="N36" i="11"/>
  <c r="D36" i="11"/>
  <c r="AI35" i="11"/>
  <c r="AK35" i="11" s="1"/>
  <c r="AH35" i="11"/>
  <c r="AG35" i="11"/>
  <c r="Z35" i="11"/>
  <c r="AB35" i="11" s="1"/>
  <c r="Y35" i="11"/>
  <c r="X35" i="11"/>
  <c r="N35" i="11"/>
  <c r="D35" i="11"/>
  <c r="AI34" i="11"/>
  <c r="AH34" i="11"/>
  <c r="AK34" i="11" s="1"/>
  <c r="AG34" i="11"/>
  <c r="Z34" i="11"/>
  <c r="Y34" i="11"/>
  <c r="AB34" i="11" s="1"/>
  <c r="X34" i="11"/>
  <c r="N34" i="11"/>
  <c r="D34" i="11"/>
  <c r="AI33" i="11"/>
  <c r="AK33" i="11" s="1"/>
  <c r="AH33" i="11"/>
  <c r="AG33" i="11"/>
  <c r="Z33" i="11"/>
  <c r="AB33" i="11" s="1"/>
  <c r="Y33" i="11"/>
  <c r="X33" i="11"/>
  <c r="N33" i="11"/>
  <c r="D33" i="11"/>
  <c r="AI32" i="11"/>
  <c r="AH32" i="11"/>
  <c r="AK32" i="11" s="1"/>
  <c r="AG32" i="11"/>
  <c r="Z32" i="11"/>
  <c r="Y32" i="11"/>
  <c r="AB32" i="11" s="1"/>
  <c r="X32" i="11"/>
  <c r="N32" i="11"/>
  <c r="D32" i="11"/>
  <c r="AI31" i="11"/>
  <c r="AK31" i="11" s="1"/>
  <c r="AH31" i="11"/>
  <c r="AG31" i="11"/>
  <c r="Z31" i="11"/>
  <c r="AB31" i="11" s="1"/>
  <c r="Y31" i="11"/>
  <c r="X31" i="11"/>
  <c r="N31" i="11"/>
  <c r="D31" i="11"/>
  <c r="AI30" i="11"/>
  <c r="AH30" i="11"/>
  <c r="AK30" i="11" s="1"/>
  <c r="AG30" i="11"/>
  <c r="Z30" i="11"/>
  <c r="Y30" i="11"/>
  <c r="AB30" i="11" s="1"/>
  <c r="X30" i="11"/>
  <c r="N30" i="11"/>
  <c r="D30" i="11"/>
  <c r="AI29" i="11"/>
  <c r="AK29" i="11" s="1"/>
  <c r="AH29" i="11"/>
  <c r="AG29" i="11"/>
  <c r="Z29" i="11"/>
  <c r="AB29" i="11" s="1"/>
  <c r="Y29" i="11"/>
  <c r="X29" i="11"/>
  <c r="N29" i="11"/>
  <c r="D29" i="11"/>
  <c r="AI28" i="11"/>
  <c r="AH28" i="11"/>
  <c r="AK28" i="11" s="1"/>
  <c r="AG28" i="11"/>
  <c r="Z28" i="11"/>
  <c r="Y28" i="11"/>
  <c r="AB28" i="11" s="1"/>
  <c r="X28" i="11"/>
  <c r="N28" i="11"/>
  <c r="AI27" i="11"/>
  <c r="AH27" i="11"/>
  <c r="AK27" i="11" s="1"/>
  <c r="AG27" i="11"/>
  <c r="Z27" i="11"/>
  <c r="Y27" i="11"/>
  <c r="AB27" i="11" s="1"/>
  <c r="X27" i="11"/>
  <c r="N27" i="11"/>
  <c r="AI26" i="11"/>
  <c r="AH26" i="11"/>
  <c r="AK26" i="11" s="1"/>
  <c r="AG26" i="11"/>
  <c r="Z26" i="11"/>
  <c r="Y26" i="11"/>
  <c r="AB26" i="11" s="1"/>
  <c r="X26" i="11"/>
  <c r="N26" i="11"/>
  <c r="AI25" i="11"/>
  <c r="AH25" i="11"/>
  <c r="AK25" i="11" s="1"/>
  <c r="AG25" i="11"/>
  <c r="Z25" i="11"/>
  <c r="Y25" i="11"/>
  <c r="AB25" i="11" s="1"/>
  <c r="X25" i="11"/>
  <c r="N25" i="11"/>
  <c r="D25" i="11"/>
  <c r="AK24" i="11"/>
  <c r="AI24" i="11"/>
  <c r="AH24" i="11"/>
  <c r="AG24" i="11"/>
  <c r="AB24" i="11"/>
  <c r="Z24" i="11"/>
  <c r="Y24" i="11"/>
  <c r="X24" i="11"/>
  <c r="D24" i="11"/>
  <c r="AI23" i="11"/>
  <c r="AH23" i="11"/>
  <c r="AK23" i="11" s="1"/>
  <c r="AG23" i="11"/>
  <c r="Z23" i="11"/>
  <c r="Y23" i="11"/>
  <c r="AB23" i="11" s="1"/>
  <c r="X23" i="11"/>
  <c r="D23" i="11"/>
  <c r="AI22" i="11"/>
  <c r="AH22" i="11"/>
  <c r="AK22" i="11" s="1"/>
  <c r="AG22" i="11"/>
  <c r="Z22" i="11"/>
  <c r="Y22" i="11"/>
  <c r="AB22" i="11" s="1"/>
  <c r="X22" i="11"/>
  <c r="D22" i="11"/>
  <c r="AI21" i="11"/>
  <c r="AH21" i="11"/>
  <c r="AK21" i="11" s="1"/>
  <c r="AG21" i="11"/>
  <c r="Z21" i="11"/>
  <c r="Y21" i="11"/>
  <c r="AB21" i="11" s="1"/>
  <c r="X21" i="11"/>
  <c r="N21" i="11"/>
  <c r="D21" i="11"/>
  <c r="AI20" i="11"/>
  <c r="AK20" i="11" s="1"/>
  <c r="AH20" i="11"/>
  <c r="AG20" i="11"/>
  <c r="Z20" i="11"/>
  <c r="AB20" i="11" s="1"/>
  <c r="Y20" i="11"/>
  <c r="X20" i="11"/>
  <c r="N20" i="11"/>
  <c r="D20" i="11"/>
  <c r="AI19" i="11"/>
  <c r="AH19" i="11"/>
  <c r="AK19" i="11" s="1"/>
  <c r="AG19" i="11"/>
  <c r="Z19" i="11"/>
  <c r="Y19" i="11"/>
  <c r="AB19" i="11" s="1"/>
  <c r="X19" i="11"/>
  <c r="N19" i="11"/>
  <c r="D19" i="11"/>
  <c r="AI18" i="11"/>
  <c r="AK18" i="11" s="1"/>
  <c r="AH18" i="11"/>
  <c r="AG18" i="11"/>
  <c r="Z18" i="11"/>
  <c r="AB18" i="11" s="1"/>
  <c r="Y18" i="11"/>
  <c r="X18" i="11"/>
  <c r="N18" i="11"/>
  <c r="D18" i="11"/>
  <c r="AI17" i="11"/>
  <c r="AH17" i="11"/>
  <c r="AK17" i="11" s="1"/>
  <c r="AG17" i="11"/>
  <c r="Z17" i="11"/>
  <c r="Y17" i="11"/>
  <c r="AB17" i="11" s="1"/>
  <c r="X17" i="11"/>
  <c r="N17" i="11"/>
  <c r="D17" i="11"/>
  <c r="AI16" i="11"/>
  <c r="AK16" i="11" s="1"/>
  <c r="AH16" i="11"/>
  <c r="AG16" i="11"/>
  <c r="Z16" i="11"/>
  <c r="AB16" i="11" s="1"/>
  <c r="Y16" i="11"/>
  <c r="X16" i="11"/>
  <c r="N16" i="11"/>
  <c r="D16" i="11"/>
  <c r="AI15" i="11"/>
  <c r="AH15" i="11"/>
  <c r="AK15" i="11" s="1"/>
  <c r="AG15" i="11"/>
  <c r="Z15" i="11"/>
  <c r="Y15" i="11"/>
  <c r="AB15" i="11" s="1"/>
  <c r="X15" i="11"/>
  <c r="N15" i="11"/>
  <c r="D15" i="11"/>
  <c r="Y6" i="11" s="1"/>
  <c r="AB6" i="11" s="1"/>
  <c r="AI14" i="11"/>
  <c r="AK14" i="11" s="1"/>
  <c r="AH14" i="11"/>
  <c r="AG14" i="11"/>
  <c r="Z14" i="11"/>
  <c r="AB14" i="11" s="1"/>
  <c r="Y14" i="11"/>
  <c r="X14" i="11"/>
  <c r="N14" i="11"/>
  <c r="AI13" i="11"/>
  <c r="AH13" i="11"/>
  <c r="AK13" i="11" s="1"/>
  <c r="AG13" i="11"/>
  <c r="Z13" i="11"/>
  <c r="Y13" i="11"/>
  <c r="AB13" i="11" s="1"/>
  <c r="X13" i="11"/>
  <c r="N13" i="11"/>
  <c r="AH4" i="11" s="1"/>
  <c r="AI12" i="11"/>
  <c r="AH12" i="11"/>
  <c r="AK12" i="11" s="1"/>
  <c r="AG12" i="11"/>
  <c r="Z12" i="11"/>
  <c r="Y12" i="11"/>
  <c r="AB12" i="11" s="1"/>
  <c r="X12" i="11"/>
  <c r="AI11" i="11"/>
  <c r="AH11" i="11"/>
  <c r="AK11" i="11" s="1"/>
  <c r="AG11" i="11"/>
  <c r="Z11" i="11"/>
  <c r="Y11" i="11"/>
  <c r="AB11" i="11" s="1"/>
  <c r="X11" i="11"/>
  <c r="D11" i="11"/>
  <c r="AI10" i="11"/>
  <c r="AH10" i="11"/>
  <c r="AK10" i="11" s="1"/>
  <c r="AG10" i="11"/>
  <c r="Z10" i="11"/>
  <c r="Y10" i="11"/>
  <c r="AB10" i="11" s="1"/>
  <c r="X10" i="11"/>
  <c r="D10" i="11"/>
  <c r="AI9" i="11"/>
  <c r="AK9" i="11" s="1"/>
  <c r="AH9" i="11"/>
  <c r="AG9" i="11"/>
  <c r="Z9" i="11"/>
  <c r="AB9" i="11" s="1"/>
  <c r="Y9" i="11"/>
  <c r="X9" i="11"/>
  <c r="N9" i="11"/>
  <c r="D9" i="11"/>
  <c r="AI8" i="11"/>
  <c r="AH8" i="11"/>
  <c r="AK8" i="11" s="1"/>
  <c r="AG8" i="11"/>
  <c r="Z8" i="11"/>
  <c r="Y8" i="11"/>
  <c r="AB8" i="11" s="1"/>
  <c r="X8" i="11"/>
  <c r="N8" i="11"/>
  <c r="D8" i="11"/>
  <c r="AI7" i="11"/>
  <c r="AK7" i="11" s="1"/>
  <c r="AH7" i="11"/>
  <c r="AG7" i="11"/>
  <c r="Z7" i="11"/>
  <c r="AB7" i="11" s="1"/>
  <c r="Y7" i="11"/>
  <c r="X7" i="11"/>
  <c r="N7" i="11"/>
  <c r="D7" i="11"/>
  <c r="AI6" i="11"/>
  <c r="AH6" i="11"/>
  <c r="AK6" i="11" s="1"/>
  <c r="AG6" i="11"/>
  <c r="Z6" i="11"/>
  <c r="AO3" i="11" s="1"/>
  <c r="E7" i="8" s="1"/>
  <c r="X6" i="11"/>
  <c r="N6" i="11"/>
  <c r="D6" i="11"/>
  <c r="Y5" i="11" s="1"/>
  <c r="AI5" i="11"/>
  <c r="AK5" i="11" s="1"/>
  <c r="AH5" i="11"/>
  <c r="AG5" i="11"/>
  <c r="Z5" i="11"/>
  <c r="AQ3" i="11" s="1"/>
  <c r="K7" i="8" s="1"/>
  <c r="X5" i="11"/>
  <c r="AP4" i="11"/>
  <c r="H7" i="8" s="1"/>
  <c r="AI4" i="11"/>
  <c r="AG4" i="11"/>
  <c r="AP3" i="11"/>
  <c r="G7" i="8" s="1"/>
  <c r="AK3" i="11"/>
  <c r="AI3" i="11"/>
  <c r="AQ4" i="11" s="1"/>
  <c r="L7" i="8" s="1"/>
  <c r="AH3" i="11"/>
  <c r="AS4" i="11" s="1"/>
  <c r="J7" i="8" s="1"/>
  <c r="AG3" i="11"/>
  <c r="N841" i="9"/>
  <c r="N840" i="9"/>
  <c r="N839" i="9"/>
  <c r="N838" i="9"/>
  <c r="N837" i="9"/>
  <c r="N836" i="9"/>
  <c r="N835" i="9"/>
  <c r="N834" i="9"/>
  <c r="N833" i="9"/>
  <c r="N832" i="9"/>
  <c r="N831" i="9"/>
  <c r="N830" i="9"/>
  <c r="N829" i="9"/>
  <c r="N828" i="9"/>
  <c r="N827" i="9"/>
  <c r="N826" i="9"/>
  <c r="N825" i="9"/>
  <c r="N824" i="9"/>
  <c r="N823" i="9"/>
  <c r="N822" i="9"/>
  <c r="N821" i="9"/>
  <c r="N820" i="9"/>
  <c r="N819" i="9"/>
  <c r="N818" i="9"/>
  <c r="N817" i="9"/>
  <c r="N816" i="9"/>
  <c r="N815" i="9"/>
  <c r="N814" i="9"/>
  <c r="N813" i="9"/>
  <c r="N812" i="9"/>
  <c r="N808" i="9"/>
  <c r="N807" i="9"/>
  <c r="N806" i="9"/>
  <c r="N805" i="9"/>
  <c r="N804" i="9"/>
  <c r="N803" i="9"/>
  <c r="N802" i="9"/>
  <c r="N801" i="9"/>
  <c r="N800" i="9"/>
  <c r="N799" i="9"/>
  <c r="N798" i="9"/>
  <c r="N797" i="9"/>
  <c r="N796" i="9"/>
  <c r="N795" i="9"/>
  <c r="N794" i="9"/>
  <c r="N793" i="9"/>
  <c r="N792" i="9"/>
  <c r="N791" i="9"/>
  <c r="N790" i="9"/>
  <c r="N789" i="9"/>
  <c r="N788" i="9"/>
  <c r="N787" i="9"/>
  <c r="N786" i="9"/>
  <c r="N785" i="9"/>
  <c r="N784" i="9"/>
  <c r="N783" i="9"/>
  <c r="N782" i="9"/>
  <c r="N781" i="9"/>
  <c r="N780" i="9"/>
  <c r="N779" i="9"/>
  <c r="N775" i="9"/>
  <c r="N774" i="9"/>
  <c r="N773" i="9"/>
  <c r="N772" i="9"/>
  <c r="N771" i="9"/>
  <c r="N770" i="9"/>
  <c r="N769" i="9"/>
  <c r="N768" i="9"/>
  <c r="N767" i="9"/>
  <c r="N766" i="9"/>
  <c r="N765" i="9"/>
  <c r="N764" i="9"/>
  <c r="N763" i="9"/>
  <c r="N762" i="9"/>
  <c r="N761" i="9"/>
  <c r="N760" i="9"/>
  <c r="N759" i="9"/>
  <c r="N758" i="9"/>
  <c r="N757" i="9"/>
  <c r="N756" i="9"/>
  <c r="N755" i="9"/>
  <c r="N754" i="9"/>
  <c r="N753" i="9"/>
  <c r="N752" i="9"/>
  <c r="N751" i="9"/>
  <c r="N750" i="9"/>
  <c r="N749" i="9"/>
  <c r="N748" i="9"/>
  <c r="N747" i="9"/>
  <c r="N746" i="9"/>
  <c r="D746" i="9"/>
  <c r="D745" i="9"/>
  <c r="D744" i="9"/>
  <c r="D743" i="9"/>
  <c r="N742" i="9"/>
  <c r="D742" i="9"/>
  <c r="N741" i="9"/>
  <c r="D741" i="9"/>
  <c r="N740" i="9"/>
  <c r="D740" i="9"/>
  <c r="N739" i="9"/>
  <c r="D739" i="9"/>
  <c r="N738" i="9"/>
  <c r="D738" i="9"/>
  <c r="N737" i="9"/>
  <c r="D737" i="9"/>
  <c r="N736" i="9"/>
  <c r="D736" i="9"/>
  <c r="N735" i="9"/>
  <c r="D735" i="9"/>
  <c r="N734" i="9"/>
  <c r="D734" i="9"/>
  <c r="N733" i="9"/>
  <c r="D733" i="9"/>
  <c r="N732" i="9"/>
  <c r="D732" i="9"/>
  <c r="N731" i="9"/>
  <c r="D731" i="9"/>
  <c r="N730" i="9"/>
  <c r="D730" i="9"/>
  <c r="N729" i="9"/>
  <c r="D729" i="9"/>
  <c r="N728" i="9"/>
  <c r="D728" i="9"/>
  <c r="N727" i="9"/>
  <c r="D727" i="9"/>
  <c r="N726" i="9"/>
  <c r="D726" i="9"/>
  <c r="N725" i="9"/>
  <c r="D725" i="9"/>
  <c r="N724" i="9"/>
  <c r="D724" i="9"/>
  <c r="N723" i="9"/>
  <c r="D723" i="9"/>
  <c r="N722" i="9"/>
  <c r="D722" i="9"/>
  <c r="N721" i="9"/>
  <c r="D721" i="9"/>
  <c r="N720" i="9"/>
  <c r="D720" i="9"/>
  <c r="N719" i="9"/>
  <c r="D719" i="9"/>
  <c r="N718" i="9"/>
  <c r="D718" i="9"/>
  <c r="N717" i="9"/>
  <c r="D717" i="9"/>
  <c r="N716" i="9"/>
  <c r="D716" i="9"/>
  <c r="N715" i="9"/>
  <c r="D715" i="9"/>
  <c r="N714" i="9"/>
  <c r="D711" i="9"/>
  <c r="N710" i="9"/>
  <c r="D710" i="9"/>
  <c r="N709" i="9"/>
  <c r="D709" i="9"/>
  <c r="N708" i="9"/>
  <c r="D708" i="9"/>
  <c r="N707" i="9"/>
  <c r="D707" i="9"/>
  <c r="N706" i="9"/>
  <c r="D706" i="9"/>
  <c r="N705" i="9"/>
  <c r="D705" i="9"/>
  <c r="N704" i="9"/>
  <c r="D704" i="9"/>
  <c r="N703" i="9"/>
  <c r="D703" i="9"/>
  <c r="N702" i="9"/>
  <c r="D702" i="9"/>
  <c r="N701" i="9"/>
  <c r="D701" i="9"/>
  <c r="N700" i="9"/>
  <c r="D700" i="9"/>
  <c r="N699" i="9"/>
  <c r="D699" i="9"/>
  <c r="N698" i="9"/>
  <c r="D698" i="9"/>
  <c r="N697" i="9"/>
  <c r="D697" i="9"/>
  <c r="N696" i="9"/>
  <c r="D696" i="9"/>
  <c r="N695" i="9"/>
  <c r="D695" i="9"/>
  <c r="N694" i="9"/>
  <c r="D694" i="9"/>
  <c r="N693" i="9"/>
  <c r="D693" i="9"/>
  <c r="N692" i="9"/>
  <c r="D692" i="9"/>
  <c r="N691" i="9"/>
  <c r="D691" i="9"/>
  <c r="N690" i="9"/>
  <c r="D690" i="9"/>
  <c r="N689" i="9"/>
  <c r="D689" i="9"/>
  <c r="N688" i="9"/>
  <c r="D688" i="9"/>
  <c r="N687" i="9"/>
  <c r="D687" i="9"/>
  <c r="N686" i="9"/>
  <c r="D686" i="9"/>
  <c r="N685" i="9"/>
  <c r="D685" i="9"/>
  <c r="N684" i="9"/>
  <c r="D684" i="9"/>
  <c r="N683" i="9"/>
  <c r="D683" i="9"/>
  <c r="N682" i="9"/>
  <c r="D682" i="9"/>
  <c r="D681" i="9"/>
  <c r="D680" i="9"/>
  <c r="N678" i="9"/>
  <c r="N677" i="9"/>
  <c r="N676" i="9"/>
  <c r="D676" i="9"/>
  <c r="N675" i="9"/>
  <c r="D675" i="9"/>
  <c r="N674" i="9"/>
  <c r="D674" i="9"/>
  <c r="N673" i="9"/>
  <c r="D673" i="9"/>
  <c r="N672" i="9"/>
  <c r="D672" i="9"/>
  <c r="N671" i="9"/>
  <c r="D671" i="9"/>
  <c r="N670" i="9"/>
  <c r="D670" i="9"/>
  <c r="N669" i="9"/>
  <c r="D669" i="9"/>
  <c r="N668" i="9"/>
  <c r="D668" i="9"/>
  <c r="N667" i="9"/>
  <c r="D667" i="9"/>
  <c r="N666" i="9"/>
  <c r="D666" i="9"/>
  <c r="N665" i="9"/>
  <c r="D665" i="9"/>
  <c r="N664" i="9"/>
  <c r="D664" i="9"/>
  <c r="N663" i="9"/>
  <c r="D663" i="9"/>
  <c r="N662" i="9"/>
  <c r="D662" i="9"/>
  <c r="N661" i="9"/>
  <c r="D661" i="9"/>
  <c r="N660" i="9"/>
  <c r="D660" i="9"/>
  <c r="N659" i="9"/>
  <c r="D659" i="9"/>
  <c r="N658" i="9"/>
  <c r="D658" i="9"/>
  <c r="N657" i="9"/>
  <c r="D657" i="9"/>
  <c r="N656" i="9"/>
  <c r="D656" i="9"/>
  <c r="N655" i="9"/>
  <c r="D655" i="9"/>
  <c r="N654" i="9"/>
  <c r="D654" i="9"/>
  <c r="N653" i="9"/>
  <c r="D653" i="9"/>
  <c r="N652" i="9"/>
  <c r="D652" i="9"/>
  <c r="N651" i="9"/>
  <c r="D651" i="9"/>
  <c r="N650" i="9"/>
  <c r="D650" i="9"/>
  <c r="D649" i="9"/>
  <c r="D648" i="9"/>
  <c r="D647" i="9"/>
  <c r="N646" i="9"/>
  <c r="D646" i="9"/>
  <c r="N645" i="9"/>
  <c r="N644" i="9"/>
  <c r="N643" i="9"/>
  <c r="N642" i="9"/>
  <c r="D642" i="9"/>
  <c r="N641" i="9"/>
  <c r="D641" i="9"/>
  <c r="N640" i="9"/>
  <c r="D640" i="9"/>
  <c r="N639" i="9"/>
  <c r="D639" i="9"/>
  <c r="N638" i="9"/>
  <c r="D638" i="9"/>
  <c r="N637" i="9"/>
  <c r="D637" i="9"/>
  <c r="N636" i="9"/>
  <c r="D636" i="9"/>
  <c r="N635" i="9"/>
  <c r="D635" i="9"/>
  <c r="N634" i="9"/>
  <c r="D634" i="9"/>
  <c r="N633" i="9"/>
  <c r="D633" i="9"/>
  <c r="N632" i="9"/>
  <c r="D632" i="9"/>
  <c r="N631" i="9"/>
  <c r="D631" i="9"/>
  <c r="N630" i="9"/>
  <c r="D630" i="9"/>
  <c r="N629" i="9"/>
  <c r="D629" i="9"/>
  <c r="N628" i="9"/>
  <c r="D628" i="9"/>
  <c r="N627" i="9"/>
  <c r="D627" i="9"/>
  <c r="N626" i="9"/>
  <c r="D626" i="9"/>
  <c r="N625" i="9"/>
  <c r="D625" i="9"/>
  <c r="N624" i="9"/>
  <c r="D624" i="9"/>
  <c r="N623" i="9"/>
  <c r="D623" i="9"/>
  <c r="N622" i="9"/>
  <c r="D622" i="9"/>
  <c r="N621" i="9"/>
  <c r="D621" i="9"/>
  <c r="N620" i="9"/>
  <c r="D620" i="9"/>
  <c r="N619" i="9"/>
  <c r="D619" i="9"/>
  <c r="D618" i="9"/>
  <c r="D617" i="9"/>
  <c r="D616" i="9"/>
  <c r="N615" i="9"/>
  <c r="D615" i="9"/>
  <c r="N614" i="9"/>
  <c r="D614" i="9"/>
  <c r="N613" i="9"/>
  <c r="D613" i="9"/>
  <c r="N612" i="9"/>
  <c r="D612" i="9"/>
  <c r="N611" i="9"/>
  <c r="N610" i="9"/>
  <c r="N609" i="9"/>
  <c r="N608" i="9"/>
  <c r="D608" i="9"/>
  <c r="N607" i="9"/>
  <c r="D607" i="9"/>
  <c r="N606" i="9"/>
  <c r="D606" i="9"/>
  <c r="N605" i="9"/>
  <c r="D605" i="9"/>
  <c r="N604" i="9"/>
  <c r="D604" i="9"/>
  <c r="N603" i="9"/>
  <c r="D603" i="9"/>
  <c r="N602" i="9"/>
  <c r="D602" i="9"/>
  <c r="N601" i="9"/>
  <c r="D601" i="9"/>
  <c r="N600" i="9"/>
  <c r="D600" i="9"/>
  <c r="N599" i="9"/>
  <c r="D599" i="9"/>
  <c r="N598" i="9"/>
  <c r="D598" i="9"/>
  <c r="N597" i="9"/>
  <c r="D597" i="9"/>
  <c r="N596" i="9"/>
  <c r="D596" i="9"/>
  <c r="N595" i="9"/>
  <c r="D595" i="9"/>
  <c r="N594" i="9"/>
  <c r="D594" i="9"/>
  <c r="N593" i="9"/>
  <c r="D593" i="9"/>
  <c r="N592" i="9"/>
  <c r="D592" i="9"/>
  <c r="N591" i="9"/>
  <c r="D591" i="9"/>
  <c r="N590" i="9"/>
  <c r="D590" i="9"/>
  <c r="N589" i="9"/>
  <c r="D589" i="9"/>
  <c r="N588" i="9"/>
  <c r="D588" i="9"/>
  <c r="D587" i="9"/>
  <c r="D586" i="9"/>
  <c r="D585" i="9"/>
  <c r="N584" i="9"/>
  <c r="D584" i="9"/>
  <c r="N583" i="9"/>
  <c r="D583" i="9"/>
  <c r="N582" i="9"/>
  <c r="D582" i="9"/>
  <c r="N581" i="9"/>
  <c r="D581" i="9"/>
  <c r="N580" i="9"/>
  <c r="D580" i="9"/>
  <c r="N579" i="9"/>
  <c r="D579" i="9"/>
  <c r="N578" i="9"/>
  <c r="N577" i="9"/>
  <c r="N576" i="9"/>
  <c r="N575" i="9"/>
  <c r="D575" i="9"/>
  <c r="N574" i="9"/>
  <c r="D574" i="9"/>
  <c r="N573" i="9"/>
  <c r="D573" i="9"/>
  <c r="N572" i="9"/>
  <c r="D572" i="9"/>
  <c r="N571" i="9"/>
  <c r="D571" i="9"/>
  <c r="N570" i="9"/>
  <c r="D570" i="9"/>
  <c r="N569" i="9"/>
  <c r="D569" i="9"/>
  <c r="N568" i="9"/>
  <c r="D568" i="9"/>
  <c r="N567" i="9"/>
  <c r="D567" i="9"/>
  <c r="N566" i="9"/>
  <c r="D566" i="9"/>
  <c r="N565" i="9"/>
  <c r="D565" i="9"/>
  <c r="N564" i="9"/>
  <c r="D564" i="9"/>
  <c r="N563" i="9"/>
  <c r="D563" i="9"/>
  <c r="N562" i="9"/>
  <c r="D562" i="9"/>
  <c r="N561" i="9"/>
  <c r="D561" i="9"/>
  <c r="N560" i="9"/>
  <c r="D560" i="9"/>
  <c r="N559" i="9"/>
  <c r="D559" i="9"/>
  <c r="N558" i="9"/>
  <c r="D558" i="9"/>
  <c r="N557" i="9"/>
  <c r="D557" i="9"/>
  <c r="D556" i="9"/>
  <c r="D555" i="9"/>
  <c r="D554" i="9"/>
  <c r="N553" i="9"/>
  <c r="D553" i="9"/>
  <c r="N552" i="9"/>
  <c r="D552" i="9"/>
  <c r="N551" i="9"/>
  <c r="D551" i="9"/>
  <c r="N550" i="9"/>
  <c r="D550" i="9"/>
  <c r="N549" i="9"/>
  <c r="D549" i="9"/>
  <c r="N548" i="9"/>
  <c r="D548" i="9"/>
  <c r="N547" i="9"/>
  <c r="D547" i="9"/>
  <c r="N546" i="9"/>
  <c r="D546" i="9"/>
  <c r="N545" i="9"/>
  <c r="N544" i="9"/>
  <c r="N543" i="9"/>
  <c r="N542" i="9"/>
  <c r="D542" i="9"/>
  <c r="N541" i="9"/>
  <c r="D541" i="9"/>
  <c r="N540" i="9"/>
  <c r="D540" i="9"/>
  <c r="N539" i="9"/>
  <c r="D539" i="9"/>
  <c r="N538" i="9"/>
  <c r="D538" i="9"/>
  <c r="N537" i="9"/>
  <c r="D537" i="9"/>
  <c r="N536" i="9"/>
  <c r="D536" i="9"/>
  <c r="N535" i="9"/>
  <c r="D535" i="9"/>
  <c r="N534" i="9"/>
  <c r="D534" i="9"/>
  <c r="N533" i="9"/>
  <c r="D533" i="9"/>
  <c r="N532" i="9"/>
  <c r="D532" i="9"/>
  <c r="N531" i="9"/>
  <c r="D531" i="9"/>
  <c r="N530" i="9"/>
  <c r="D530" i="9"/>
  <c r="N529" i="9"/>
  <c r="D529" i="9"/>
  <c r="N528" i="9"/>
  <c r="D528" i="9"/>
  <c r="N527" i="9"/>
  <c r="D527" i="9"/>
  <c r="D526" i="9"/>
  <c r="D525" i="9"/>
  <c r="D524" i="9"/>
  <c r="N523" i="9"/>
  <c r="D523" i="9"/>
  <c r="N522" i="9"/>
  <c r="D522" i="9"/>
  <c r="N521" i="9"/>
  <c r="D521" i="9"/>
  <c r="N520" i="9"/>
  <c r="D520" i="9"/>
  <c r="N519" i="9"/>
  <c r="D519" i="9"/>
  <c r="N518" i="9"/>
  <c r="D518" i="9"/>
  <c r="N517" i="9"/>
  <c r="D517" i="9"/>
  <c r="N516" i="9"/>
  <c r="D516" i="9"/>
  <c r="N515" i="9"/>
  <c r="D515" i="9"/>
  <c r="N514" i="9"/>
  <c r="D514" i="9"/>
  <c r="N513" i="9"/>
  <c r="N512" i="9"/>
  <c r="N511" i="9"/>
  <c r="N510" i="9"/>
  <c r="D510" i="9"/>
  <c r="N509" i="9"/>
  <c r="D509" i="9"/>
  <c r="N508" i="9"/>
  <c r="D508" i="9"/>
  <c r="N507" i="9"/>
  <c r="D507" i="9"/>
  <c r="N506" i="9"/>
  <c r="D506" i="9"/>
  <c r="N505" i="9"/>
  <c r="D505" i="9"/>
  <c r="N504" i="9"/>
  <c r="D504" i="9"/>
  <c r="N503" i="9"/>
  <c r="D503" i="9"/>
  <c r="N502" i="9"/>
  <c r="D502" i="9"/>
  <c r="N501" i="9"/>
  <c r="D501" i="9"/>
  <c r="N500" i="9"/>
  <c r="D500" i="9"/>
  <c r="N499" i="9"/>
  <c r="D499" i="9"/>
  <c r="N498" i="9"/>
  <c r="D498" i="9"/>
  <c r="N497" i="9"/>
  <c r="D497" i="9"/>
  <c r="N496" i="9"/>
  <c r="D496" i="9"/>
  <c r="D495" i="9"/>
  <c r="D494" i="9"/>
  <c r="D493" i="9"/>
  <c r="N492" i="9"/>
  <c r="D492" i="9"/>
  <c r="N491" i="9"/>
  <c r="D491" i="9"/>
  <c r="N490" i="9"/>
  <c r="D490" i="9"/>
  <c r="N489" i="9"/>
  <c r="D489" i="9"/>
  <c r="N488" i="9"/>
  <c r="D488" i="9"/>
  <c r="N487" i="9"/>
  <c r="D487" i="9"/>
  <c r="N486" i="9"/>
  <c r="D486" i="9"/>
  <c r="N485" i="9"/>
  <c r="D485" i="9"/>
  <c r="N484" i="9"/>
  <c r="D484" i="9"/>
  <c r="N483" i="9"/>
  <c r="D483" i="9"/>
  <c r="N482" i="9"/>
  <c r="D482" i="9"/>
  <c r="N481" i="9"/>
  <c r="N480" i="9"/>
  <c r="N479" i="9"/>
  <c r="N478" i="9"/>
  <c r="D478" i="9"/>
  <c r="N477" i="9"/>
  <c r="D477" i="9"/>
  <c r="N476" i="9"/>
  <c r="D476" i="9"/>
  <c r="N475" i="9"/>
  <c r="D475" i="9"/>
  <c r="N474" i="9"/>
  <c r="D474" i="9"/>
  <c r="N473" i="9"/>
  <c r="D473" i="9"/>
  <c r="N472" i="9"/>
  <c r="D472" i="9"/>
  <c r="N471" i="9"/>
  <c r="D471" i="9"/>
  <c r="N470" i="9"/>
  <c r="D470" i="9"/>
  <c r="N469" i="9"/>
  <c r="D469" i="9"/>
  <c r="N468" i="9"/>
  <c r="D468" i="9"/>
  <c r="N467" i="9"/>
  <c r="D467" i="9"/>
  <c r="D466" i="9"/>
  <c r="D465" i="9"/>
  <c r="D464" i="9"/>
  <c r="N463" i="9"/>
  <c r="D463" i="9"/>
  <c r="N462" i="9"/>
  <c r="D462" i="9"/>
  <c r="N461" i="9"/>
  <c r="D461" i="9"/>
  <c r="N460" i="9"/>
  <c r="D460" i="9"/>
  <c r="N459" i="9"/>
  <c r="D459" i="9"/>
  <c r="N458" i="9"/>
  <c r="D458" i="9"/>
  <c r="N457" i="9"/>
  <c r="D457" i="9"/>
  <c r="N456" i="9"/>
  <c r="D456" i="9"/>
  <c r="N455" i="9"/>
  <c r="D455" i="9"/>
  <c r="N454" i="9"/>
  <c r="D454" i="9"/>
  <c r="N453" i="9"/>
  <c r="D453" i="9"/>
  <c r="N452" i="9"/>
  <c r="D452" i="9"/>
  <c r="N451" i="9"/>
  <c r="D451" i="9"/>
  <c r="N450" i="9"/>
  <c r="N449" i="9"/>
  <c r="N448" i="9"/>
  <c r="N447" i="9"/>
  <c r="D447" i="9"/>
  <c r="N446" i="9"/>
  <c r="D446" i="9"/>
  <c r="N445" i="9"/>
  <c r="D445" i="9"/>
  <c r="N444" i="9"/>
  <c r="D444" i="9"/>
  <c r="N443" i="9"/>
  <c r="D443" i="9"/>
  <c r="N442" i="9"/>
  <c r="D442" i="9"/>
  <c r="N441" i="9"/>
  <c r="D441" i="9"/>
  <c r="N440" i="9"/>
  <c r="D440" i="9"/>
  <c r="N439" i="9"/>
  <c r="D439" i="9"/>
  <c r="N438" i="9"/>
  <c r="D438" i="9"/>
  <c r="D437" i="9"/>
  <c r="D436" i="9"/>
  <c r="D435" i="9"/>
  <c r="N434" i="9"/>
  <c r="D434" i="9"/>
  <c r="N433" i="9"/>
  <c r="D433" i="9"/>
  <c r="N432" i="9"/>
  <c r="D432" i="9"/>
  <c r="N431" i="9"/>
  <c r="D431" i="9"/>
  <c r="N430" i="9"/>
  <c r="D430" i="9"/>
  <c r="N429" i="9"/>
  <c r="D429" i="9"/>
  <c r="N428" i="9"/>
  <c r="D428" i="9"/>
  <c r="N427" i="9"/>
  <c r="D427" i="9"/>
  <c r="N426" i="9"/>
  <c r="D426" i="9"/>
  <c r="N425" i="9"/>
  <c r="D425" i="9"/>
  <c r="N424" i="9"/>
  <c r="D424" i="9"/>
  <c r="N423" i="9"/>
  <c r="D423" i="9"/>
  <c r="N422" i="9"/>
  <c r="D422" i="9"/>
  <c r="N421" i="9"/>
  <c r="D421" i="9"/>
  <c r="N420" i="9"/>
  <c r="D420" i="9"/>
  <c r="N419" i="9"/>
  <c r="N418" i="9"/>
  <c r="N417" i="9"/>
  <c r="N416" i="9"/>
  <c r="D416" i="9"/>
  <c r="N415" i="9"/>
  <c r="D415" i="9"/>
  <c r="N414" i="9"/>
  <c r="D414" i="9"/>
  <c r="N413" i="9"/>
  <c r="D413" i="9"/>
  <c r="N412" i="9"/>
  <c r="D412" i="9"/>
  <c r="N411" i="9"/>
  <c r="D411" i="9"/>
  <c r="N410" i="9"/>
  <c r="D410" i="9"/>
  <c r="N409" i="9"/>
  <c r="D409" i="9"/>
  <c r="D408" i="9"/>
  <c r="D407" i="9"/>
  <c r="D406" i="9"/>
  <c r="N405" i="9"/>
  <c r="D405" i="9"/>
  <c r="N404" i="9"/>
  <c r="D404" i="9"/>
  <c r="N403" i="9"/>
  <c r="D403" i="9"/>
  <c r="N402" i="9"/>
  <c r="D402" i="9"/>
  <c r="N401" i="9"/>
  <c r="D401" i="9"/>
  <c r="N400" i="9"/>
  <c r="D400" i="9"/>
  <c r="N399" i="9"/>
  <c r="D399" i="9"/>
  <c r="N398" i="9"/>
  <c r="D398" i="9"/>
  <c r="N397" i="9"/>
  <c r="D397" i="9"/>
  <c r="N396" i="9"/>
  <c r="D396" i="9"/>
  <c r="N395" i="9"/>
  <c r="D395" i="9"/>
  <c r="N394" i="9"/>
  <c r="D394" i="9"/>
  <c r="N393" i="9"/>
  <c r="D393" i="9"/>
  <c r="N392" i="9"/>
  <c r="D392" i="9"/>
  <c r="N391" i="9"/>
  <c r="D391" i="9"/>
  <c r="N390" i="9"/>
  <c r="D390" i="9"/>
  <c r="N389" i="9"/>
  <c r="N388" i="9"/>
  <c r="N387" i="9"/>
  <c r="N386" i="9"/>
  <c r="D386" i="9"/>
  <c r="N385" i="9"/>
  <c r="D385" i="9"/>
  <c r="N384" i="9"/>
  <c r="D384" i="9"/>
  <c r="N383" i="9"/>
  <c r="D383" i="9"/>
  <c r="N382" i="9"/>
  <c r="D382" i="9"/>
  <c r="N381" i="9"/>
  <c r="D381" i="9"/>
  <c r="D380" i="9"/>
  <c r="D379" i="9"/>
  <c r="D378" i="9"/>
  <c r="N377" i="9"/>
  <c r="D377" i="9"/>
  <c r="N376" i="9"/>
  <c r="D376" i="9"/>
  <c r="N375" i="9"/>
  <c r="D375" i="9"/>
  <c r="N374" i="9"/>
  <c r="D374" i="9"/>
  <c r="N373" i="9"/>
  <c r="D373" i="9"/>
  <c r="N372" i="9"/>
  <c r="D372" i="9"/>
  <c r="N371" i="9"/>
  <c r="D371" i="9"/>
  <c r="N370" i="9"/>
  <c r="D370" i="9"/>
  <c r="N369" i="9"/>
  <c r="D369" i="9"/>
  <c r="N368" i="9"/>
  <c r="D368" i="9"/>
  <c r="N367" i="9"/>
  <c r="D367" i="9"/>
  <c r="N366" i="9"/>
  <c r="D366" i="9"/>
  <c r="N365" i="9"/>
  <c r="D365" i="9"/>
  <c r="N364" i="9"/>
  <c r="D364" i="9"/>
  <c r="N363" i="9"/>
  <c r="D363" i="9"/>
  <c r="N362" i="9"/>
  <c r="D362" i="9"/>
  <c r="N361" i="9"/>
  <c r="D361" i="9"/>
  <c r="N360" i="9"/>
  <c r="D360" i="9"/>
  <c r="N359" i="9"/>
  <c r="N358" i="9"/>
  <c r="N357" i="9"/>
  <c r="N356" i="9"/>
  <c r="D356" i="9"/>
  <c r="N355" i="9"/>
  <c r="D355" i="9"/>
  <c r="N354" i="9"/>
  <c r="D354" i="9"/>
  <c r="N353" i="9"/>
  <c r="D353" i="9"/>
  <c r="D352" i="9"/>
  <c r="D351" i="9"/>
  <c r="D350" i="9"/>
  <c r="N349" i="9"/>
  <c r="D349" i="9"/>
  <c r="N348" i="9"/>
  <c r="D348" i="9"/>
  <c r="N347" i="9"/>
  <c r="D347" i="9"/>
  <c r="N346" i="9"/>
  <c r="D346" i="9"/>
  <c r="N345" i="9"/>
  <c r="D345" i="9"/>
  <c r="N344" i="9"/>
  <c r="D344" i="9"/>
  <c r="N343" i="9"/>
  <c r="D343" i="9"/>
  <c r="N342" i="9"/>
  <c r="D342" i="9"/>
  <c r="N341" i="9"/>
  <c r="D341" i="9"/>
  <c r="N340" i="9"/>
  <c r="D340" i="9"/>
  <c r="N339" i="9"/>
  <c r="D339" i="9"/>
  <c r="N338" i="9"/>
  <c r="D338" i="9"/>
  <c r="N337" i="9"/>
  <c r="D337" i="9"/>
  <c r="N336" i="9"/>
  <c r="D336" i="9"/>
  <c r="N335" i="9"/>
  <c r="D335" i="9"/>
  <c r="N334" i="9"/>
  <c r="D334" i="9"/>
  <c r="N333" i="9"/>
  <c r="D333" i="9"/>
  <c r="N332" i="9"/>
  <c r="D332" i="9"/>
  <c r="N331" i="9"/>
  <c r="D331" i="9"/>
  <c r="N330" i="9"/>
  <c r="N329" i="9"/>
  <c r="N328" i="9"/>
  <c r="N327" i="9"/>
  <c r="D327" i="9"/>
  <c r="N326" i="9"/>
  <c r="D326" i="9"/>
  <c r="N325" i="9"/>
  <c r="D325" i="9"/>
  <c r="D324" i="9"/>
  <c r="D323" i="9"/>
  <c r="D322" i="9"/>
  <c r="N321" i="9"/>
  <c r="D321" i="9"/>
  <c r="N320" i="9"/>
  <c r="D320" i="9"/>
  <c r="N319" i="9"/>
  <c r="D319" i="9"/>
  <c r="N318" i="9"/>
  <c r="D318" i="9"/>
  <c r="N317" i="9"/>
  <c r="D317" i="9"/>
  <c r="N316" i="9"/>
  <c r="D316" i="9"/>
  <c r="N315" i="9"/>
  <c r="D315" i="9"/>
  <c r="N314" i="9"/>
  <c r="D314" i="9"/>
  <c r="N313" i="9"/>
  <c r="D313" i="9"/>
  <c r="N312" i="9"/>
  <c r="D312" i="9"/>
  <c r="N311" i="9"/>
  <c r="D311" i="9"/>
  <c r="N310" i="9"/>
  <c r="D310" i="9"/>
  <c r="N309" i="9"/>
  <c r="D309" i="9"/>
  <c r="N308" i="9"/>
  <c r="D308" i="9"/>
  <c r="N307" i="9"/>
  <c r="D307" i="9"/>
  <c r="N306" i="9"/>
  <c r="D306" i="9"/>
  <c r="N305" i="9"/>
  <c r="D305" i="9"/>
  <c r="N304" i="9"/>
  <c r="D304" i="9"/>
  <c r="N303" i="9"/>
  <c r="D303" i="9"/>
  <c r="N302" i="9"/>
  <c r="D302" i="9"/>
  <c r="N301" i="9"/>
  <c r="N300" i="9"/>
  <c r="N299" i="9"/>
  <c r="N298" i="9"/>
  <c r="D298" i="9"/>
  <c r="D297" i="9"/>
  <c r="D296" i="9"/>
  <c r="D295" i="9"/>
  <c r="N294" i="9"/>
  <c r="D294" i="9"/>
  <c r="N293" i="9"/>
  <c r="D293" i="9"/>
  <c r="N292" i="9"/>
  <c r="D292" i="9"/>
  <c r="N291" i="9"/>
  <c r="D291" i="9"/>
  <c r="N290" i="9"/>
  <c r="D290" i="9"/>
  <c r="N289" i="9"/>
  <c r="D289" i="9"/>
  <c r="N288" i="9"/>
  <c r="D288" i="9"/>
  <c r="N287" i="9"/>
  <c r="D287" i="9"/>
  <c r="N286" i="9"/>
  <c r="D286" i="9"/>
  <c r="N285" i="9"/>
  <c r="D285" i="9"/>
  <c r="N284" i="9"/>
  <c r="D284" i="9"/>
  <c r="N283" i="9"/>
  <c r="D283" i="9"/>
  <c r="N282" i="9"/>
  <c r="D282" i="9"/>
  <c r="N281" i="9"/>
  <c r="D281" i="9"/>
  <c r="N280" i="9"/>
  <c r="D280" i="9"/>
  <c r="N279" i="9"/>
  <c r="D279" i="9"/>
  <c r="N278" i="9"/>
  <c r="D278" i="9"/>
  <c r="N277" i="9"/>
  <c r="D277" i="9"/>
  <c r="N276" i="9"/>
  <c r="D276" i="9"/>
  <c r="N275" i="9"/>
  <c r="D275" i="9"/>
  <c r="N274" i="9"/>
  <c r="D274" i="9"/>
  <c r="N273" i="9"/>
  <c r="N272" i="9"/>
  <c r="D270" i="9"/>
  <c r="D269" i="9"/>
  <c r="N268" i="9"/>
  <c r="D268" i="9"/>
  <c r="N267" i="9"/>
  <c r="D267" i="9"/>
  <c r="N266" i="9"/>
  <c r="D266" i="9"/>
  <c r="N265" i="9"/>
  <c r="D265" i="9"/>
  <c r="N264" i="9"/>
  <c r="D264" i="9"/>
  <c r="N263" i="9"/>
  <c r="D263" i="9"/>
  <c r="N262" i="9"/>
  <c r="D262" i="9"/>
  <c r="N261" i="9"/>
  <c r="D261" i="9"/>
  <c r="N260" i="9"/>
  <c r="D260" i="9"/>
  <c r="N259" i="9"/>
  <c r="D259" i="9"/>
  <c r="N258" i="9"/>
  <c r="D258" i="9"/>
  <c r="N257" i="9"/>
  <c r="D257" i="9"/>
  <c r="N256" i="9"/>
  <c r="D256" i="9"/>
  <c r="N255" i="9"/>
  <c r="D255" i="9"/>
  <c r="N254" i="9"/>
  <c r="D254" i="9"/>
  <c r="N253" i="9"/>
  <c r="D253" i="9"/>
  <c r="N252" i="9"/>
  <c r="D252" i="9"/>
  <c r="N251" i="9"/>
  <c r="D251" i="9"/>
  <c r="N250" i="9"/>
  <c r="D250" i="9"/>
  <c r="N249" i="9"/>
  <c r="D249" i="9"/>
  <c r="N248" i="9"/>
  <c r="D248" i="9"/>
  <c r="N247" i="9"/>
  <c r="D247" i="9"/>
  <c r="N246" i="9"/>
  <c r="N245" i="9"/>
  <c r="D243" i="9"/>
  <c r="N242" i="9"/>
  <c r="D242" i="9"/>
  <c r="N241" i="9"/>
  <c r="D241" i="9"/>
  <c r="N240" i="9"/>
  <c r="D240" i="9"/>
  <c r="N239" i="9"/>
  <c r="D239" i="9"/>
  <c r="N238" i="9"/>
  <c r="D238" i="9"/>
  <c r="N237" i="9"/>
  <c r="D237" i="9"/>
  <c r="N236" i="9"/>
  <c r="D236" i="9"/>
  <c r="N235" i="9"/>
  <c r="D235" i="9"/>
  <c r="N234" i="9"/>
  <c r="D234" i="9"/>
  <c r="N233" i="9"/>
  <c r="D233" i="9"/>
  <c r="N232" i="9"/>
  <c r="D232" i="9"/>
  <c r="N231" i="9"/>
  <c r="D231" i="9"/>
  <c r="N230" i="9"/>
  <c r="D230" i="9"/>
  <c r="N229" i="9"/>
  <c r="D229" i="9"/>
  <c r="N228" i="9"/>
  <c r="D228" i="9"/>
  <c r="N227" i="9"/>
  <c r="D227" i="9"/>
  <c r="N226" i="9"/>
  <c r="D226" i="9"/>
  <c r="N225" i="9"/>
  <c r="D225" i="9"/>
  <c r="N224" i="9"/>
  <c r="D224" i="9"/>
  <c r="N223" i="9"/>
  <c r="D223" i="9"/>
  <c r="N222" i="9"/>
  <c r="D222" i="9"/>
  <c r="N221" i="9"/>
  <c r="D221" i="9"/>
  <c r="D220" i="9"/>
  <c r="N217" i="9"/>
  <c r="N216" i="9"/>
  <c r="D216" i="9"/>
  <c r="N215" i="9"/>
  <c r="D215" i="9"/>
  <c r="N214" i="9"/>
  <c r="D214" i="9"/>
  <c r="N213" i="9"/>
  <c r="D213" i="9"/>
  <c r="N212" i="9"/>
  <c r="D212" i="9"/>
  <c r="N211" i="9"/>
  <c r="D211" i="9"/>
  <c r="N210" i="9"/>
  <c r="D210" i="9"/>
  <c r="N209" i="9"/>
  <c r="D209" i="9"/>
  <c r="N208" i="9"/>
  <c r="D208" i="9"/>
  <c r="N207" i="9"/>
  <c r="D207" i="9"/>
  <c r="N206" i="9"/>
  <c r="D206" i="9"/>
  <c r="N205" i="9"/>
  <c r="D205" i="9"/>
  <c r="N204" i="9"/>
  <c r="D204" i="9"/>
  <c r="N203" i="9"/>
  <c r="D203" i="9"/>
  <c r="N202" i="9"/>
  <c r="D202" i="9"/>
  <c r="N201" i="9"/>
  <c r="D201" i="9"/>
  <c r="N200" i="9"/>
  <c r="D200" i="9"/>
  <c r="N199" i="9"/>
  <c r="D199" i="9"/>
  <c r="N198" i="9"/>
  <c r="D198" i="9"/>
  <c r="N197" i="9"/>
  <c r="D197" i="9"/>
  <c r="N196" i="9"/>
  <c r="D196" i="9"/>
  <c r="D195" i="9"/>
  <c r="D194" i="9"/>
  <c r="N192" i="9"/>
  <c r="N191" i="9"/>
  <c r="N190" i="9"/>
  <c r="D190" i="9"/>
  <c r="N189" i="9"/>
  <c r="D189" i="9"/>
  <c r="N188" i="9"/>
  <c r="D188" i="9"/>
  <c r="N187" i="9"/>
  <c r="D187" i="9"/>
  <c r="N186" i="9"/>
  <c r="D186" i="9"/>
  <c r="N185" i="9"/>
  <c r="D185" i="9"/>
  <c r="N184" i="9"/>
  <c r="D184" i="9"/>
  <c r="N183" i="9"/>
  <c r="D183" i="9"/>
  <c r="N182" i="9"/>
  <c r="D182" i="9"/>
  <c r="N181" i="9"/>
  <c r="D181" i="9"/>
  <c r="N180" i="9"/>
  <c r="D180" i="9"/>
  <c r="N179" i="9"/>
  <c r="D179" i="9"/>
  <c r="N178" i="9"/>
  <c r="D178" i="9"/>
  <c r="N177" i="9"/>
  <c r="D177" i="9"/>
  <c r="N176" i="9"/>
  <c r="D176" i="9"/>
  <c r="N175" i="9"/>
  <c r="D175" i="9"/>
  <c r="N174" i="9"/>
  <c r="D174" i="9"/>
  <c r="N173" i="9"/>
  <c r="D173" i="9"/>
  <c r="N172" i="9"/>
  <c r="D172" i="9"/>
  <c r="D171" i="9"/>
  <c r="D170" i="9"/>
  <c r="D169" i="9"/>
  <c r="N168" i="9"/>
  <c r="N167" i="9"/>
  <c r="N166" i="9"/>
  <c r="N165" i="9"/>
  <c r="D165" i="9"/>
  <c r="N164" i="9"/>
  <c r="D164" i="9"/>
  <c r="N163" i="9"/>
  <c r="D163" i="9"/>
  <c r="N162" i="9"/>
  <c r="D162" i="9"/>
  <c r="N161" i="9"/>
  <c r="D161" i="9"/>
  <c r="N160" i="9"/>
  <c r="D160" i="9"/>
  <c r="N159" i="9"/>
  <c r="D159" i="9"/>
  <c r="N158" i="9"/>
  <c r="D158" i="9"/>
  <c r="N157" i="9"/>
  <c r="D157" i="9"/>
  <c r="N156" i="9"/>
  <c r="D156" i="9"/>
  <c r="N155" i="9"/>
  <c r="D155" i="9"/>
  <c r="N154" i="9"/>
  <c r="D154" i="9"/>
  <c r="N153" i="9"/>
  <c r="D153" i="9"/>
  <c r="N152" i="9"/>
  <c r="D152" i="9"/>
  <c r="N151" i="9"/>
  <c r="D151" i="9"/>
  <c r="N150" i="9"/>
  <c r="D150" i="9"/>
  <c r="N149" i="9"/>
  <c r="D149" i="9"/>
  <c r="D148" i="9"/>
  <c r="D147" i="9"/>
  <c r="D146" i="9"/>
  <c r="N145" i="9"/>
  <c r="D145" i="9"/>
  <c r="N144" i="9"/>
  <c r="N143" i="9"/>
  <c r="N142" i="9"/>
  <c r="N141" i="9"/>
  <c r="D141" i="9"/>
  <c r="N140" i="9"/>
  <c r="D140" i="9"/>
  <c r="N139" i="9"/>
  <c r="D139" i="9"/>
  <c r="N138" i="9"/>
  <c r="D138" i="9"/>
  <c r="N137" i="9"/>
  <c r="D137" i="9"/>
  <c r="N136" i="9"/>
  <c r="D136" i="9"/>
  <c r="N135" i="9"/>
  <c r="D135" i="9"/>
  <c r="N134" i="9"/>
  <c r="D134" i="9"/>
  <c r="N133" i="9"/>
  <c r="D133" i="9"/>
  <c r="N132" i="9"/>
  <c r="D132" i="9"/>
  <c r="N131" i="9"/>
  <c r="D131" i="9"/>
  <c r="N130" i="9"/>
  <c r="D130" i="9"/>
  <c r="N129" i="9"/>
  <c r="D129" i="9"/>
  <c r="N128" i="9"/>
  <c r="D128" i="9"/>
  <c r="N127" i="9"/>
  <c r="D127" i="9"/>
  <c r="D126" i="9"/>
  <c r="D125" i="9"/>
  <c r="D124" i="9"/>
  <c r="N123" i="9"/>
  <c r="D123" i="9"/>
  <c r="N122" i="9"/>
  <c r="D122" i="9"/>
  <c r="N121" i="9"/>
  <c r="N120" i="9"/>
  <c r="N119" i="9"/>
  <c r="N118" i="9"/>
  <c r="D118" i="9"/>
  <c r="N117" i="9"/>
  <c r="D117" i="9"/>
  <c r="N116" i="9"/>
  <c r="D116" i="9"/>
  <c r="N115" i="9"/>
  <c r="D115" i="9"/>
  <c r="N114" i="9"/>
  <c r="D114" i="9"/>
  <c r="N113" i="9"/>
  <c r="D113" i="9"/>
  <c r="N112" i="9"/>
  <c r="D112" i="9"/>
  <c r="N111" i="9"/>
  <c r="D111" i="9"/>
  <c r="N110" i="9"/>
  <c r="D110" i="9"/>
  <c r="N109" i="9"/>
  <c r="D109" i="9"/>
  <c r="N108" i="9"/>
  <c r="D108" i="9"/>
  <c r="N107" i="9"/>
  <c r="D107" i="9"/>
  <c r="N106" i="9"/>
  <c r="D106" i="9"/>
  <c r="N105" i="9"/>
  <c r="D105" i="9"/>
  <c r="D104" i="9"/>
  <c r="D103" i="9"/>
  <c r="D102" i="9"/>
  <c r="N101" i="9"/>
  <c r="D101" i="9"/>
  <c r="N100" i="9"/>
  <c r="D100" i="9"/>
  <c r="N99" i="9"/>
  <c r="N98" i="9"/>
  <c r="N97" i="9"/>
  <c r="N96" i="9"/>
  <c r="D96" i="9"/>
  <c r="N95" i="9"/>
  <c r="D95" i="9"/>
  <c r="N94" i="9"/>
  <c r="D94" i="9"/>
  <c r="N93" i="9"/>
  <c r="D93" i="9"/>
  <c r="N92" i="9"/>
  <c r="D92" i="9"/>
  <c r="N91" i="9"/>
  <c r="D91" i="9"/>
  <c r="N90" i="9"/>
  <c r="D90" i="9"/>
  <c r="N89" i="9"/>
  <c r="D89" i="9"/>
  <c r="N88" i="9"/>
  <c r="D88" i="9"/>
  <c r="N87" i="9"/>
  <c r="D87" i="9"/>
  <c r="N86" i="9"/>
  <c r="D86" i="9"/>
  <c r="N85" i="9"/>
  <c r="D85" i="9"/>
  <c r="N84" i="9"/>
  <c r="D84" i="9"/>
  <c r="D83" i="9"/>
  <c r="D82" i="9"/>
  <c r="D81" i="9"/>
  <c r="N80" i="9"/>
  <c r="D80" i="9"/>
  <c r="N79" i="9"/>
  <c r="D79" i="9"/>
  <c r="N78" i="9"/>
  <c r="N77" i="9"/>
  <c r="N76" i="9"/>
  <c r="N75" i="9"/>
  <c r="D75" i="9"/>
  <c r="N74" i="9"/>
  <c r="D74" i="9"/>
  <c r="N73" i="9"/>
  <c r="D73" i="9"/>
  <c r="N72" i="9"/>
  <c r="D72" i="9"/>
  <c r="N71" i="9"/>
  <c r="D71" i="9"/>
  <c r="N70" i="9"/>
  <c r="D70" i="9"/>
  <c r="N69" i="9"/>
  <c r="D69" i="9"/>
  <c r="N68" i="9"/>
  <c r="D68" i="9"/>
  <c r="N67" i="9"/>
  <c r="D67" i="9"/>
  <c r="N66" i="9"/>
  <c r="D66" i="9"/>
  <c r="N65" i="9"/>
  <c r="D65" i="9"/>
  <c r="N64" i="9"/>
  <c r="D64" i="9"/>
  <c r="D63" i="9"/>
  <c r="D62" i="9"/>
  <c r="D61" i="9"/>
  <c r="N60" i="9"/>
  <c r="D60" i="9"/>
  <c r="N59" i="9"/>
  <c r="N58" i="9"/>
  <c r="N57" i="9"/>
  <c r="N56" i="9"/>
  <c r="N55" i="9"/>
  <c r="D55" i="9"/>
  <c r="N54" i="9"/>
  <c r="D54" i="9"/>
  <c r="N53" i="9"/>
  <c r="D53" i="9"/>
  <c r="N52" i="9"/>
  <c r="D52" i="9"/>
  <c r="N51" i="9"/>
  <c r="D51" i="9"/>
  <c r="N50" i="9"/>
  <c r="D50" i="9"/>
  <c r="N49" i="9"/>
  <c r="D49" i="9"/>
  <c r="N48" i="9"/>
  <c r="D48" i="9"/>
  <c r="N47" i="9"/>
  <c r="D47" i="9"/>
  <c r="N46" i="9"/>
  <c r="D46" i="9"/>
  <c r="D45" i="9"/>
  <c r="D44" i="9"/>
  <c r="D43" i="9"/>
  <c r="N42" i="9"/>
  <c r="N41" i="9"/>
  <c r="N40" i="9"/>
  <c r="N39" i="9"/>
  <c r="D39" i="9"/>
  <c r="N38" i="9"/>
  <c r="D38" i="9"/>
  <c r="N37" i="9"/>
  <c r="D37" i="9"/>
  <c r="N36" i="9"/>
  <c r="D36" i="9"/>
  <c r="N35" i="9"/>
  <c r="D35" i="9"/>
  <c r="AK34" i="9"/>
  <c r="AI34" i="9"/>
  <c r="AH34" i="9"/>
  <c r="AG34" i="9"/>
  <c r="AB34" i="9"/>
  <c r="Z34" i="9"/>
  <c r="Y34" i="9"/>
  <c r="X34" i="9"/>
  <c r="N34" i="9"/>
  <c r="D34" i="9"/>
  <c r="AK33" i="9"/>
  <c r="AI33" i="9"/>
  <c r="AH33" i="9"/>
  <c r="AG33" i="9"/>
  <c r="AB33" i="9"/>
  <c r="Z33" i="9"/>
  <c r="Y33" i="9"/>
  <c r="X33" i="9"/>
  <c r="N33" i="9"/>
  <c r="D33" i="9"/>
  <c r="AK32" i="9"/>
  <c r="AI32" i="9"/>
  <c r="AH32" i="9"/>
  <c r="AG32" i="9"/>
  <c r="AB32" i="9"/>
  <c r="Z32" i="9"/>
  <c r="Y32" i="9"/>
  <c r="X32" i="9"/>
  <c r="N32" i="9"/>
  <c r="D32" i="9"/>
  <c r="AK31" i="9"/>
  <c r="AI31" i="9"/>
  <c r="AH31" i="9"/>
  <c r="AG31" i="9"/>
  <c r="AB31" i="9"/>
  <c r="Z31" i="9"/>
  <c r="Y31" i="9"/>
  <c r="X31" i="9"/>
  <c r="N31" i="9"/>
  <c r="D31" i="9"/>
  <c r="AK30" i="9"/>
  <c r="AI30" i="9"/>
  <c r="AH30" i="9"/>
  <c r="AG30" i="9"/>
  <c r="AB30" i="9"/>
  <c r="Z30" i="9"/>
  <c r="Y30" i="9"/>
  <c r="X30" i="9"/>
  <c r="N30" i="9"/>
  <c r="D30" i="9"/>
  <c r="AK29" i="9"/>
  <c r="AI29" i="9"/>
  <c r="AH29" i="9"/>
  <c r="AG29" i="9"/>
  <c r="AB29" i="9"/>
  <c r="Z29" i="9"/>
  <c r="Y29" i="9"/>
  <c r="X29" i="9"/>
  <c r="AK28" i="9"/>
  <c r="AI28" i="9"/>
  <c r="AH28" i="9"/>
  <c r="AG28" i="9"/>
  <c r="AB28" i="9"/>
  <c r="Z28" i="9"/>
  <c r="Y28" i="9"/>
  <c r="X28" i="9"/>
  <c r="AK27" i="9"/>
  <c r="AI27" i="9"/>
  <c r="AH27" i="9"/>
  <c r="AG27" i="9"/>
  <c r="AB27" i="9"/>
  <c r="Z27" i="9"/>
  <c r="Y27" i="9"/>
  <c r="X27" i="9"/>
  <c r="AK26" i="9"/>
  <c r="AI26" i="9"/>
  <c r="AH26" i="9"/>
  <c r="AG26" i="9"/>
  <c r="AB26" i="9"/>
  <c r="Z26" i="9"/>
  <c r="Y26" i="9"/>
  <c r="X26" i="9"/>
  <c r="N26" i="9"/>
  <c r="D26" i="9"/>
  <c r="AK25" i="9"/>
  <c r="AI25" i="9"/>
  <c r="AH25" i="9"/>
  <c r="AG25" i="9"/>
  <c r="AB25" i="9"/>
  <c r="Z25" i="9"/>
  <c r="Y25" i="9"/>
  <c r="X25" i="9"/>
  <c r="N25" i="9"/>
  <c r="D25" i="9"/>
  <c r="AK24" i="9"/>
  <c r="AI24" i="9"/>
  <c r="AH24" i="9"/>
  <c r="AG24" i="9"/>
  <c r="AB24" i="9"/>
  <c r="Z24" i="9"/>
  <c r="Y24" i="9"/>
  <c r="X24" i="9"/>
  <c r="N24" i="9"/>
  <c r="D24" i="9"/>
  <c r="AK23" i="9"/>
  <c r="AI23" i="9"/>
  <c r="AH23" i="9"/>
  <c r="AG23" i="9"/>
  <c r="AB23" i="9"/>
  <c r="Z23" i="9"/>
  <c r="Y23" i="9"/>
  <c r="X23" i="9"/>
  <c r="N23" i="9"/>
  <c r="D23" i="9"/>
  <c r="AK22" i="9"/>
  <c r="AI22" i="9"/>
  <c r="AH22" i="9"/>
  <c r="AG22" i="9"/>
  <c r="AB22" i="9"/>
  <c r="Z22" i="9"/>
  <c r="Y22" i="9"/>
  <c r="X22" i="9"/>
  <c r="N22" i="9"/>
  <c r="D22" i="9"/>
  <c r="AK21" i="9"/>
  <c r="AI21" i="9"/>
  <c r="AH21" i="9"/>
  <c r="AG21" i="9"/>
  <c r="AB21" i="9"/>
  <c r="Z21" i="9"/>
  <c r="Y21" i="9"/>
  <c r="X21" i="9"/>
  <c r="N21" i="9"/>
  <c r="D21" i="9"/>
  <c r="AK20" i="9"/>
  <c r="AI20" i="9"/>
  <c r="AH20" i="9"/>
  <c r="AG20" i="9"/>
  <c r="AB20" i="9"/>
  <c r="Z20" i="9"/>
  <c r="Y20" i="9"/>
  <c r="X20" i="9"/>
  <c r="N20" i="9"/>
  <c r="D20" i="9"/>
  <c r="AK19" i="9"/>
  <c r="AI19" i="9"/>
  <c r="AH19" i="9"/>
  <c r="AG19" i="9"/>
  <c r="AB19" i="9"/>
  <c r="Z19" i="9"/>
  <c r="Y19" i="9"/>
  <c r="X19" i="9"/>
  <c r="N19" i="9"/>
  <c r="D19" i="9"/>
  <c r="AK18" i="9"/>
  <c r="AI18" i="9"/>
  <c r="AH18" i="9"/>
  <c r="AG18" i="9"/>
  <c r="AB18" i="9"/>
  <c r="Z18" i="9"/>
  <c r="Y18" i="9"/>
  <c r="X18" i="9"/>
  <c r="N18" i="9"/>
  <c r="D18" i="9"/>
  <c r="AK17" i="9"/>
  <c r="AI17" i="9"/>
  <c r="AH17" i="9"/>
  <c r="AG17" i="9"/>
  <c r="AB17" i="9"/>
  <c r="Z17" i="9"/>
  <c r="Y17" i="9"/>
  <c r="X17" i="9"/>
  <c r="N17" i="9"/>
  <c r="D17" i="9"/>
  <c r="AK16" i="9"/>
  <c r="AI16" i="9"/>
  <c r="AH16" i="9"/>
  <c r="AG16" i="9"/>
  <c r="AB16" i="9"/>
  <c r="Z16" i="9"/>
  <c r="Y16" i="9"/>
  <c r="X16" i="9"/>
  <c r="N16" i="9"/>
  <c r="D16" i="9"/>
  <c r="AK15" i="9"/>
  <c r="AI15" i="9"/>
  <c r="AH15" i="9"/>
  <c r="AG15" i="9"/>
  <c r="AB15" i="9"/>
  <c r="Z15" i="9"/>
  <c r="Y15" i="9"/>
  <c r="X15" i="9"/>
  <c r="AK14" i="9"/>
  <c r="AI14" i="9"/>
  <c r="AH14" i="9"/>
  <c r="AG14" i="9"/>
  <c r="AB14" i="9"/>
  <c r="Z14" i="9"/>
  <c r="Y14" i="9"/>
  <c r="X14" i="9"/>
  <c r="AK13" i="9"/>
  <c r="AI13" i="9"/>
  <c r="AH13" i="9"/>
  <c r="AG13" i="9"/>
  <c r="AB13" i="9"/>
  <c r="Z13" i="9"/>
  <c r="Y13" i="9"/>
  <c r="X13" i="9"/>
  <c r="AK12" i="9"/>
  <c r="AI12" i="9"/>
  <c r="AH12" i="9"/>
  <c r="AG12" i="9"/>
  <c r="AB12" i="9"/>
  <c r="Z12" i="9"/>
  <c r="Y12" i="9"/>
  <c r="X12" i="9"/>
  <c r="N12" i="9"/>
  <c r="D12" i="9"/>
  <c r="AK11" i="9"/>
  <c r="AI11" i="9"/>
  <c r="AH11" i="9"/>
  <c r="AG11" i="9"/>
  <c r="AB11" i="9"/>
  <c r="Z11" i="9"/>
  <c r="Y11" i="9"/>
  <c r="X11" i="9"/>
  <c r="N11" i="9"/>
  <c r="D11" i="9"/>
  <c r="AK10" i="9"/>
  <c r="AI10" i="9"/>
  <c r="AH10" i="9"/>
  <c r="AG10" i="9"/>
  <c r="AB10" i="9"/>
  <c r="Z10" i="9"/>
  <c r="Y10" i="9"/>
  <c r="X10" i="9"/>
  <c r="N10" i="9"/>
  <c r="D10" i="9"/>
  <c r="AK9" i="9"/>
  <c r="AI9" i="9"/>
  <c r="AH9" i="9"/>
  <c r="AG9" i="9"/>
  <c r="AB9" i="9"/>
  <c r="Z9" i="9"/>
  <c r="Y9" i="9"/>
  <c r="X9" i="9"/>
  <c r="N9" i="9"/>
  <c r="D9" i="9"/>
  <c r="AK8" i="9"/>
  <c r="AI8" i="9"/>
  <c r="AH8" i="9"/>
  <c r="AG8" i="9"/>
  <c r="AB8" i="9"/>
  <c r="Z8" i="9"/>
  <c r="Y8" i="9"/>
  <c r="X8" i="9"/>
  <c r="N8" i="9"/>
  <c r="D8" i="9"/>
  <c r="AK7" i="9"/>
  <c r="AI7" i="9"/>
  <c r="AH7" i="9"/>
  <c r="AG7" i="9"/>
  <c r="N7" i="9"/>
  <c r="D7" i="9"/>
  <c r="AK6" i="9"/>
  <c r="AI6" i="9"/>
  <c r="AH6" i="9"/>
  <c r="AG6" i="9"/>
  <c r="N6" i="9"/>
  <c r="D6" i="9"/>
  <c r="AK5" i="9"/>
  <c r="AI5" i="9"/>
  <c r="AH5" i="9"/>
  <c r="AG5" i="9"/>
  <c r="AS4" i="9"/>
  <c r="J6" i="8" s="1"/>
  <c r="AQ4" i="9"/>
  <c r="L6" i="8" s="1"/>
  <c r="AP4" i="9"/>
  <c r="AO4" i="9"/>
  <c r="F6" i="8" s="1"/>
  <c r="AN4" i="9"/>
  <c r="D6" i="8" s="1"/>
  <c r="AK4" i="9"/>
  <c r="AI4" i="9"/>
  <c r="AH4" i="9"/>
  <c r="AG4" i="9"/>
  <c r="AS3" i="9"/>
  <c r="I6" i="8" s="1"/>
  <c r="AR3" i="9"/>
  <c r="M6" i="8" s="1"/>
  <c r="AQ3" i="9"/>
  <c r="K6" i="8" s="1"/>
  <c r="AP3" i="9"/>
  <c r="AO3" i="9"/>
  <c r="E6" i="8" s="1"/>
  <c r="AK3" i="9"/>
  <c r="AR4" i="9" s="1"/>
  <c r="N6" i="8" s="1"/>
  <c r="AI3" i="9"/>
  <c r="AH3" i="9"/>
  <c r="AG3" i="9"/>
  <c r="D2074" i="7"/>
  <c r="D2073" i="7"/>
  <c r="D2069" i="7"/>
  <c r="D2067" i="7"/>
  <c r="D2066" i="7"/>
  <c r="D2065" i="7"/>
  <c r="D2064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2" i="7"/>
  <c r="D2031" i="7"/>
  <c r="D2030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3" i="7"/>
  <c r="D2002" i="7"/>
  <c r="D2001" i="7"/>
  <c r="D2000" i="7"/>
  <c r="D1999" i="7"/>
  <c r="D1996" i="7"/>
  <c r="D1995" i="7"/>
  <c r="D1994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3" i="7"/>
  <c r="D1822" i="7"/>
  <c r="D1821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N1673" i="7"/>
  <c r="D1673" i="7"/>
  <c r="D1672" i="7"/>
  <c r="D1671" i="7"/>
  <c r="D1670" i="7"/>
  <c r="N1669" i="7"/>
  <c r="D1669" i="7"/>
  <c r="D1668" i="7"/>
  <c r="D1667" i="7"/>
  <c r="N1666" i="7"/>
  <c r="D1666" i="7"/>
  <c r="N1665" i="7"/>
  <c r="D1665" i="7"/>
  <c r="D1664" i="7"/>
  <c r="D1663" i="7"/>
  <c r="D1662" i="7"/>
  <c r="N1661" i="7"/>
  <c r="D1661" i="7"/>
  <c r="N1660" i="7"/>
  <c r="D1660" i="7"/>
  <c r="N1659" i="7"/>
  <c r="D1659" i="7"/>
  <c r="N1658" i="7"/>
  <c r="D1658" i="7"/>
  <c r="D1657" i="7"/>
  <c r="N1654" i="7"/>
  <c r="D1653" i="7"/>
  <c r="D1652" i="7"/>
  <c r="D1651" i="7"/>
  <c r="N1650" i="7"/>
  <c r="D1650" i="7"/>
  <c r="N1649" i="7"/>
  <c r="D1649" i="7"/>
  <c r="D1648" i="7"/>
  <c r="D1647" i="7"/>
  <c r="D1646" i="7"/>
  <c r="N1645" i="7"/>
  <c r="D1645" i="7"/>
  <c r="N1644" i="7"/>
  <c r="D1644" i="7"/>
  <c r="N1643" i="7"/>
  <c r="D1643" i="7"/>
  <c r="D1642" i="7"/>
  <c r="D1641" i="7"/>
  <c r="D1640" i="7"/>
  <c r="D1639" i="7"/>
  <c r="D1638" i="7"/>
  <c r="D1637" i="7"/>
  <c r="D1636" i="7"/>
  <c r="D1635" i="7"/>
  <c r="N1634" i="7"/>
  <c r="D1634" i="7"/>
  <c r="N1633" i="7"/>
  <c r="D1633" i="7"/>
  <c r="N1632" i="7"/>
  <c r="D1632" i="7"/>
  <c r="D1631" i="7"/>
  <c r="D1630" i="7"/>
  <c r="D1629" i="7"/>
  <c r="D1628" i="7"/>
  <c r="D1627" i="7"/>
  <c r="N1626" i="7"/>
  <c r="D1626" i="7"/>
  <c r="N1625" i="7"/>
  <c r="D1625" i="7"/>
  <c r="N1624" i="7"/>
  <c r="N1623" i="7"/>
  <c r="N1622" i="7"/>
  <c r="N1621" i="7"/>
  <c r="D1621" i="7"/>
  <c r="N1620" i="7"/>
  <c r="D1620" i="7"/>
  <c r="N1619" i="7"/>
  <c r="D1619" i="7"/>
  <c r="N1618" i="7"/>
  <c r="D1618" i="7"/>
  <c r="N1617" i="7"/>
  <c r="D1617" i="7"/>
  <c r="N1616" i="7"/>
  <c r="D1616" i="7"/>
  <c r="N1615" i="7"/>
  <c r="D1615" i="7"/>
  <c r="N1614" i="7"/>
  <c r="D1614" i="7"/>
  <c r="N1613" i="7"/>
  <c r="D1613" i="7"/>
  <c r="N1612" i="7"/>
  <c r="D1612" i="7"/>
  <c r="N1611" i="7"/>
  <c r="D1611" i="7"/>
  <c r="D1610" i="7"/>
  <c r="D1609" i="7"/>
  <c r="D1608" i="7"/>
  <c r="D1607" i="7"/>
  <c r="N1606" i="7"/>
  <c r="D1606" i="7"/>
  <c r="D1605" i="7"/>
  <c r="D1604" i="7"/>
  <c r="N1603" i="7"/>
  <c r="D1603" i="7"/>
  <c r="N1602" i="7"/>
  <c r="D1602" i="7"/>
  <c r="N1601" i="7"/>
  <c r="D1601" i="7"/>
  <c r="N1600" i="7"/>
  <c r="D1600" i="7"/>
  <c r="N1599" i="7"/>
  <c r="D1599" i="7"/>
  <c r="N1598" i="7"/>
  <c r="D1598" i="7"/>
  <c r="N1597" i="7"/>
  <c r="D1597" i="7"/>
  <c r="N1596" i="7"/>
  <c r="D1596" i="7"/>
  <c r="N1595" i="7"/>
  <c r="D1595" i="7"/>
  <c r="N1594" i="7"/>
  <c r="D1594" i="7"/>
  <c r="N1593" i="7"/>
  <c r="D1593" i="7"/>
  <c r="N1592" i="7"/>
  <c r="N1591" i="7"/>
  <c r="N1590" i="7"/>
  <c r="D1589" i="7"/>
  <c r="D1588" i="7"/>
  <c r="D1587" i="7"/>
  <c r="D1586" i="7"/>
  <c r="N1585" i="7"/>
  <c r="D1585" i="7"/>
  <c r="D1584" i="7"/>
  <c r="N1583" i="7"/>
  <c r="D1583" i="7"/>
  <c r="D1582" i="7"/>
  <c r="N1581" i="7"/>
  <c r="D1581" i="7"/>
  <c r="N1580" i="7"/>
  <c r="D1580" i="7"/>
  <c r="D1579" i="7"/>
  <c r="N1578" i="7"/>
  <c r="D1578" i="7"/>
  <c r="N1577" i="7"/>
  <c r="D1577" i="7"/>
  <c r="N1576" i="7"/>
  <c r="D1576" i="7"/>
  <c r="N1575" i="7"/>
  <c r="D1575" i="7"/>
  <c r="N1574" i="7"/>
  <c r="D1574" i="7"/>
  <c r="N1573" i="7"/>
  <c r="D1573" i="7"/>
  <c r="N1572" i="7"/>
  <c r="D1572" i="7"/>
  <c r="N1571" i="7"/>
  <c r="D1571" i="7"/>
  <c r="N1570" i="7"/>
  <c r="D1570" i="7"/>
  <c r="N1569" i="7"/>
  <c r="D1569" i="7"/>
  <c r="N1568" i="7"/>
  <c r="D1568" i="7"/>
  <c r="N1567" i="7"/>
  <c r="D1567" i="7"/>
  <c r="N1566" i="7"/>
  <c r="D1566" i="7"/>
  <c r="N1565" i="7"/>
  <c r="D1565" i="7"/>
  <c r="N1564" i="7"/>
  <c r="D1564" i="7"/>
  <c r="D1563" i="7"/>
  <c r="D1562" i="7"/>
  <c r="N1561" i="7"/>
  <c r="D1561" i="7"/>
  <c r="N1560" i="7"/>
  <c r="N1559" i="7"/>
  <c r="D1557" i="7"/>
  <c r="D1556" i="7"/>
  <c r="D1555" i="7"/>
  <c r="N1554" i="7"/>
  <c r="D1554" i="7"/>
  <c r="N1553" i="7"/>
  <c r="D1553" i="7"/>
  <c r="N1552" i="7"/>
  <c r="D1552" i="7"/>
  <c r="N1551" i="7"/>
  <c r="D1551" i="7"/>
  <c r="N1550" i="7"/>
  <c r="D1550" i="7"/>
  <c r="N1549" i="7"/>
  <c r="D1549" i="7"/>
  <c r="N1548" i="7"/>
  <c r="D1548" i="7"/>
  <c r="N1547" i="7"/>
  <c r="D1547" i="7"/>
  <c r="N1546" i="7"/>
  <c r="D1546" i="7"/>
  <c r="N1545" i="7"/>
  <c r="D1545" i="7"/>
  <c r="N1544" i="7"/>
  <c r="D1544" i="7"/>
  <c r="N1543" i="7"/>
  <c r="D1543" i="7"/>
  <c r="N1542" i="7"/>
  <c r="D1542" i="7"/>
  <c r="N1541" i="7"/>
  <c r="D1541" i="7"/>
  <c r="N1540" i="7"/>
  <c r="D1540" i="7"/>
  <c r="N1539" i="7"/>
  <c r="D1539" i="7"/>
  <c r="N1538" i="7"/>
  <c r="D1538" i="7"/>
  <c r="N1537" i="7"/>
  <c r="D1537" i="7"/>
  <c r="N1536" i="7"/>
  <c r="D1536" i="7"/>
  <c r="N1535" i="7"/>
  <c r="D1535" i="7"/>
  <c r="N1534" i="7"/>
  <c r="D1534" i="7"/>
  <c r="N1533" i="7"/>
  <c r="D1533" i="7"/>
  <c r="N1532" i="7"/>
  <c r="D1532" i="7"/>
  <c r="N1531" i="7"/>
  <c r="D1531" i="7"/>
  <c r="N1530" i="7"/>
  <c r="D1530" i="7"/>
  <c r="N1529" i="7"/>
  <c r="D1529" i="7"/>
  <c r="N1528" i="7"/>
  <c r="D1525" i="7"/>
  <c r="N1524" i="7"/>
  <c r="D1524" i="7"/>
  <c r="N1523" i="7"/>
  <c r="D1523" i="7"/>
  <c r="N1522" i="7"/>
  <c r="D1522" i="7"/>
  <c r="N1521" i="7"/>
  <c r="D1521" i="7"/>
  <c r="N1520" i="7"/>
  <c r="D1520" i="7"/>
  <c r="N1519" i="7"/>
  <c r="D1519" i="7"/>
  <c r="N1518" i="7"/>
  <c r="D1518" i="7"/>
  <c r="N1517" i="7"/>
  <c r="D1517" i="7"/>
  <c r="N1516" i="7"/>
  <c r="D1516" i="7"/>
  <c r="N1515" i="7"/>
  <c r="D1515" i="7"/>
  <c r="N1514" i="7"/>
  <c r="D1514" i="7"/>
  <c r="N1513" i="7"/>
  <c r="D1513" i="7"/>
  <c r="N1512" i="7"/>
  <c r="D1512" i="7"/>
  <c r="N1511" i="7"/>
  <c r="D1511" i="7"/>
  <c r="N1510" i="7"/>
  <c r="D1510" i="7"/>
  <c r="N1509" i="7"/>
  <c r="D1509" i="7"/>
  <c r="N1508" i="7"/>
  <c r="D1508" i="7"/>
  <c r="N1507" i="7"/>
  <c r="D1507" i="7"/>
  <c r="N1506" i="7"/>
  <c r="D1506" i="7"/>
  <c r="N1505" i="7"/>
  <c r="D1505" i="7"/>
  <c r="N1504" i="7"/>
  <c r="D1504" i="7"/>
  <c r="N1503" i="7"/>
  <c r="D1503" i="7"/>
  <c r="N1502" i="7"/>
  <c r="D1502" i="7"/>
  <c r="N1501" i="7"/>
  <c r="D1501" i="7"/>
  <c r="N1500" i="7"/>
  <c r="D1500" i="7"/>
  <c r="N1499" i="7"/>
  <c r="D1499" i="7"/>
  <c r="N1498" i="7"/>
  <c r="D1498" i="7"/>
  <c r="N1497" i="7"/>
  <c r="D1497" i="7"/>
  <c r="N1493" i="7"/>
  <c r="D1493" i="7"/>
  <c r="N1492" i="7"/>
  <c r="D1492" i="7"/>
  <c r="N1491" i="7"/>
  <c r="D1491" i="7"/>
  <c r="N1490" i="7"/>
  <c r="D1490" i="7"/>
  <c r="N1489" i="7"/>
  <c r="D1489" i="7"/>
  <c r="N1488" i="7"/>
  <c r="D1488" i="7"/>
  <c r="N1487" i="7"/>
  <c r="D1487" i="7"/>
  <c r="N1486" i="7"/>
  <c r="D1486" i="7"/>
  <c r="N1485" i="7"/>
  <c r="D1485" i="7"/>
  <c r="N1484" i="7"/>
  <c r="D1484" i="7"/>
  <c r="N1483" i="7"/>
  <c r="D1483" i="7"/>
  <c r="N1482" i="7"/>
  <c r="D1482" i="7"/>
  <c r="N1481" i="7"/>
  <c r="D1481" i="7"/>
  <c r="N1480" i="7"/>
  <c r="D1480" i="7"/>
  <c r="N1479" i="7"/>
  <c r="D1479" i="7"/>
  <c r="N1478" i="7"/>
  <c r="D1478" i="7"/>
  <c r="N1477" i="7"/>
  <c r="D1477" i="7"/>
  <c r="N1476" i="7"/>
  <c r="D1476" i="7"/>
  <c r="N1475" i="7"/>
  <c r="D1475" i="7"/>
  <c r="N1474" i="7"/>
  <c r="D1474" i="7"/>
  <c r="N1473" i="7"/>
  <c r="D1473" i="7"/>
  <c r="N1472" i="7"/>
  <c r="D1472" i="7"/>
  <c r="N1471" i="7"/>
  <c r="D1471" i="7"/>
  <c r="N1470" i="7"/>
  <c r="D1470" i="7"/>
  <c r="N1469" i="7"/>
  <c r="D1469" i="7"/>
  <c r="N1468" i="7"/>
  <c r="D1468" i="7"/>
  <c r="N1467" i="7"/>
  <c r="D1467" i="7"/>
  <c r="N1466" i="7"/>
  <c r="D1466" i="7"/>
  <c r="D1465" i="7"/>
  <c r="N1462" i="7"/>
  <c r="N1461" i="7"/>
  <c r="D1461" i="7"/>
  <c r="N1460" i="7"/>
  <c r="D1460" i="7"/>
  <c r="N1459" i="7"/>
  <c r="D1459" i="7"/>
  <c r="N1458" i="7"/>
  <c r="D1458" i="7"/>
  <c r="N1457" i="7"/>
  <c r="D1457" i="7"/>
  <c r="N1456" i="7"/>
  <c r="D1456" i="7"/>
  <c r="N1455" i="7"/>
  <c r="D1455" i="7"/>
  <c r="N1454" i="7"/>
  <c r="D1454" i="7"/>
  <c r="N1453" i="7"/>
  <c r="D1453" i="7"/>
  <c r="N1452" i="7"/>
  <c r="D1452" i="7"/>
  <c r="N1451" i="7"/>
  <c r="D1451" i="7"/>
  <c r="N1450" i="7"/>
  <c r="D1450" i="7"/>
  <c r="N1449" i="7"/>
  <c r="D1449" i="7"/>
  <c r="N1448" i="7"/>
  <c r="D1448" i="7"/>
  <c r="N1447" i="7"/>
  <c r="D1447" i="7"/>
  <c r="N1446" i="7"/>
  <c r="D1446" i="7"/>
  <c r="N1445" i="7"/>
  <c r="D1445" i="7"/>
  <c r="N1444" i="7"/>
  <c r="D1444" i="7"/>
  <c r="N1443" i="7"/>
  <c r="D1443" i="7"/>
  <c r="N1442" i="7"/>
  <c r="D1442" i="7"/>
  <c r="N1441" i="7"/>
  <c r="D1441" i="7"/>
  <c r="N1440" i="7"/>
  <c r="D1440" i="7"/>
  <c r="N1439" i="7"/>
  <c r="D1439" i="7"/>
  <c r="N1438" i="7"/>
  <c r="D1438" i="7"/>
  <c r="N1437" i="7"/>
  <c r="D1437" i="7"/>
  <c r="N1436" i="7"/>
  <c r="D1436" i="7"/>
  <c r="N1435" i="7"/>
  <c r="D1435" i="7"/>
  <c r="D1434" i="7"/>
  <c r="D1433" i="7"/>
  <c r="N1431" i="7"/>
  <c r="N1430" i="7"/>
  <c r="N1429" i="7"/>
  <c r="D1429" i="7"/>
  <c r="N1428" i="7"/>
  <c r="D1428" i="7"/>
  <c r="N1427" i="7"/>
  <c r="D1427" i="7"/>
  <c r="N1426" i="7"/>
  <c r="D1426" i="7"/>
  <c r="N1425" i="7"/>
  <c r="D1425" i="7"/>
  <c r="N1424" i="7"/>
  <c r="D1424" i="7"/>
  <c r="N1423" i="7"/>
  <c r="D1423" i="7"/>
  <c r="N1422" i="7"/>
  <c r="D1422" i="7"/>
  <c r="N1421" i="7"/>
  <c r="D1421" i="7"/>
  <c r="N1420" i="7"/>
  <c r="D1420" i="7"/>
  <c r="N1419" i="7"/>
  <c r="D1419" i="7"/>
  <c r="N1418" i="7"/>
  <c r="D1418" i="7"/>
  <c r="N1417" i="7"/>
  <c r="D1417" i="7"/>
  <c r="N1416" i="7"/>
  <c r="D1416" i="7"/>
  <c r="N1415" i="7"/>
  <c r="D1415" i="7"/>
  <c r="N1414" i="7"/>
  <c r="D1414" i="7"/>
  <c r="N1413" i="7"/>
  <c r="D1413" i="7"/>
  <c r="N1412" i="7"/>
  <c r="D1412" i="7"/>
  <c r="N1411" i="7"/>
  <c r="D1411" i="7"/>
  <c r="N1410" i="7"/>
  <c r="D1410" i="7"/>
  <c r="N1409" i="7"/>
  <c r="D1409" i="7"/>
  <c r="N1408" i="7"/>
  <c r="D1408" i="7"/>
  <c r="N1407" i="7"/>
  <c r="D1407" i="7"/>
  <c r="N1406" i="7"/>
  <c r="D1406" i="7"/>
  <c r="N1405" i="7"/>
  <c r="D1405" i="7"/>
  <c r="N1404" i="7"/>
  <c r="D1404" i="7"/>
  <c r="D1403" i="7"/>
  <c r="D1402" i="7"/>
  <c r="D1401" i="7"/>
  <c r="N1400" i="7"/>
  <c r="N1399" i="7"/>
  <c r="N1398" i="7"/>
  <c r="N1397" i="7"/>
  <c r="D1397" i="7"/>
  <c r="N1396" i="7"/>
  <c r="D1396" i="7"/>
  <c r="N1395" i="7"/>
  <c r="D1395" i="7"/>
  <c r="N1394" i="7"/>
  <c r="D1394" i="7"/>
  <c r="N1393" i="7"/>
  <c r="D1393" i="7"/>
  <c r="N1392" i="7"/>
  <c r="D1392" i="7"/>
  <c r="N1391" i="7"/>
  <c r="D1391" i="7"/>
  <c r="N1390" i="7"/>
  <c r="D1390" i="7"/>
  <c r="N1389" i="7"/>
  <c r="D1389" i="7"/>
  <c r="N1388" i="7"/>
  <c r="D1388" i="7"/>
  <c r="N1387" i="7"/>
  <c r="D1387" i="7"/>
  <c r="N1386" i="7"/>
  <c r="D1386" i="7"/>
  <c r="N1385" i="7"/>
  <c r="D1385" i="7"/>
  <c r="N1384" i="7"/>
  <c r="D1384" i="7"/>
  <c r="N1383" i="7"/>
  <c r="D1383" i="7"/>
  <c r="N1382" i="7"/>
  <c r="D1382" i="7"/>
  <c r="N1381" i="7"/>
  <c r="D1381" i="7"/>
  <c r="N1380" i="7"/>
  <c r="D1380" i="7"/>
  <c r="N1379" i="7"/>
  <c r="D1379" i="7"/>
  <c r="N1378" i="7"/>
  <c r="D1378" i="7"/>
  <c r="N1377" i="7"/>
  <c r="D1377" i="7"/>
  <c r="N1376" i="7"/>
  <c r="D1376" i="7"/>
  <c r="N1375" i="7"/>
  <c r="D1375" i="7"/>
  <c r="N1374" i="7"/>
  <c r="D1374" i="7"/>
  <c r="N1373" i="7"/>
  <c r="D1373" i="7"/>
  <c r="D1372" i="7"/>
  <c r="D1371" i="7"/>
  <c r="D1370" i="7"/>
  <c r="N1369" i="7"/>
  <c r="D1369" i="7"/>
  <c r="N1368" i="7"/>
  <c r="N1367" i="7"/>
  <c r="N1366" i="7"/>
  <c r="N1365" i="7"/>
  <c r="D1365" i="7"/>
  <c r="N1364" i="7"/>
  <c r="D1364" i="7"/>
  <c r="N1363" i="7"/>
  <c r="D1363" i="7"/>
  <c r="N1362" i="7"/>
  <c r="D1362" i="7"/>
  <c r="N1361" i="7"/>
  <c r="D1361" i="7"/>
  <c r="N1360" i="7"/>
  <c r="D1360" i="7"/>
  <c r="N1359" i="7"/>
  <c r="D1359" i="7"/>
  <c r="N1358" i="7"/>
  <c r="D1358" i="7"/>
  <c r="N1357" i="7"/>
  <c r="D1357" i="7"/>
  <c r="N1356" i="7"/>
  <c r="D1356" i="7"/>
  <c r="N1355" i="7"/>
  <c r="D1355" i="7"/>
  <c r="N1354" i="7"/>
  <c r="D1354" i="7"/>
  <c r="N1353" i="7"/>
  <c r="D1353" i="7"/>
  <c r="N1352" i="7"/>
  <c r="D1352" i="7"/>
  <c r="N1351" i="7"/>
  <c r="D1351" i="7"/>
  <c r="N1350" i="7"/>
  <c r="D1350" i="7"/>
  <c r="N1349" i="7"/>
  <c r="D1349" i="7"/>
  <c r="N1348" i="7"/>
  <c r="D1348" i="7"/>
  <c r="N1347" i="7"/>
  <c r="D1347" i="7"/>
  <c r="N1346" i="7"/>
  <c r="D1346" i="7"/>
  <c r="N1345" i="7"/>
  <c r="D1345" i="7"/>
  <c r="N1344" i="7"/>
  <c r="D1344" i="7"/>
  <c r="N1343" i="7"/>
  <c r="D1343" i="7"/>
  <c r="N1342" i="7"/>
  <c r="D1342" i="7"/>
  <c r="D1341" i="7"/>
  <c r="D1340" i="7"/>
  <c r="D1339" i="7"/>
  <c r="N1338" i="7"/>
  <c r="D1338" i="7"/>
  <c r="N1337" i="7"/>
  <c r="D1337" i="7"/>
  <c r="N1336" i="7"/>
  <c r="N1335" i="7"/>
  <c r="N1334" i="7"/>
  <c r="N1333" i="7"/>
  <c r="D1333" i="7"/>
  <c r="N1332" i="7"/>
  <c r="D1332" i="7"/>
  <c r="N1331" i="7"/>
  <c r="D1331" i="7"/>
  <c r="N1330" i="7"/>
  <c r="D1330" i="7"/>
  <c r="N1329" i="7"/>
  <c r="D1329" i="7"/>
  <c r="N1328" i="7"/>
  <c r="D1328" i="7"/>
  <c r="N1327" i="7"/>
  <c r="D1327" i="7"/>
  <c r="N1326" i="7"/>
  <c r="D1326" i="7"/>
  <c r="N1325" i="7"/>
  <c r="D1325" i="7"/>
  <c r="N1324" i="7"/>
  <c r="D1324" i="7"/>
  <c r="N1323" i="7"/>
  <c r="D1323" i="7"/>
  <c r="N1322" i="7"/>
  <c r="D1322" i="7"/>
  <c r="N1321" i="7"/>
  <c r="D1321" i="7"/>
  <c r="N1320" i="7"/>
  <c r="D1320" i="7"/>
  <c r="N1319" i="7"/>
  <c r="D1319" i="7"/>
  <c r="N1318" i="7"/>
  <c r="D1318" i="7"/>
  <c r="N1317" i="7"/>
  <c r="D1317" i="7"/>
  <c r="N1316" i="7"/>
  <c r="D1316" i="7"/>
  <c r="N1315" i="7"/>
  <c r="D1315" i="7"/>
  <c r="N1314" i="7"/>
  <c r="D1314" i="7"/>
  <c r="N1313" i="7"/>
  <c r="D1313" i="7"/>
  <c r="N1312" i="7"/>
  <c r="D1312" i="7"/>
  <c r="N1311" i="7"/>
  <c r="D1311" i="7"/>
  <c r="D1310" i="7"/>
  <c r="D1309" i="7"/>
  <c r="D1308" i="7"/>
  <c r="N1307" i="7"/>
  <c r="D1307" i="7"/>
  <c r="N1306" i="7"/>
  <c r="D1306" i="7"/>
  <c r="N1305" i="7"/>
  <c r="D1305" i="7"/>
  <c r="N1304" i="7"/>
  <c r="N1303" i="7"/>
  <c r="N1302" i="7"/>
  <c r="N1301" i="7"/>
  <c r="D1301" i="7"/>
  <c r="N1300" i="7"/>
  <c r="D1300" i="7"/>
  <c r="N1299" i="7"/>
  <c r="D1299" i="7"/>
  <c r="N1298" i="7"/>
  <c r="D1298" i="7"/>
  <c r="N1297" i="7"/>
  <c r="D1297" i="7"/>
  <c r="N1296" i="7"/>
  <c r="D1296" i="7"/>
  <c r="N1295" i="7"/>
  <c r="D1295" i="7"/>
  <c r="N1294" i="7"/>
  <c r="D1294" i="7"/>
  <c r="N1293" i="7"/>
  <c r="D1293" i="7"/>
  <c r="N1292" i="7"/>
  <c r="D1292" i="7"/>
  <c r="N1291" i="7"/>
  <c r="D1291" i="7"/>
  <c r="N1290" i="7"/>
  <c r="D1290" i="7"/>
  <c r="N1289" i="7"/>
  <c r="D1289" i="7"/>
  <c r="N1288" i="7"/>
  <c r="D1288" i="7"/>
  <c r="N1287" i="7"/>
  <c r="D1287" i="7"/>
  <c r="N1286" i="7"/>
  <c r="D1286" i="7"/>
  <c r="N1285" i="7"/>
  <c r="D1285" i="7"/>
  <c r="N1284" i="7"/>
  <c r="D1284" i="7"/>
  <c r="N1283" i="7"/>
  <c r="D1283" i="7"/>
  <c r="N1282" i="7"/>
  <c r="D1282" i="7"/>
  <c r="N1281" i="7"/>
  <c r="D1281" i="7"/>
  <c r="N1280" i="7"/>
  <c r="D1280" i="7"/>
  <c r="D1279" i="7"/>
  <c r="D1278" i="7"/>
  <c r="D1277" i="7"/>
  <c r="N1276" i="7"/>
  <c r="D1276" i="7"/>
  <c r="N1275" i="7"/>
  <c r="D1275" i="7"/>
  <c r="N1274" i="7"/>
  <c r="D1274" i="7"/>
  <c r="N1273" i="7"/>
  <c r="N1272" i="7"/>
  <c r="N1271" i="7"/>
  <c r="N1270" i="7"/>
  <c r="D1270" i="7"/>
  <c r="N1269" i="7"/>
  <c r="D1269" i="7"/>
  <c r="N1268" i="7"/>
  <c r="D1268" i="7"/>
  <c r="N1267" i="7"/>
  <c r="D1267" i="7"/>
  <c r="N1266" i="7"/>
  <c r="D1266" i="7"/>
  <c r="N1265" i="7"/>
  <c r="D1265" i="7"/>
  <c r="N1264" i="7"/>
  <c r="D1264" i="7"/>
  <c r="N1263" i="7"/>
  <c r="D1263" i="7"/>
  <c r="N1262" i="7"/>
  <c r="D1262" i="7"/>
  <c r="N1261" i="7"/>
  <c r="D1261" i="7"/>
  <c r="N1260" i="7"/>
  <c r="D1260" i="7"/>
  <c r="N1259" i="7"/>
  <c r="D1259" i="7"/>
  <c r="N1258" i="7"/>
  <c r="D1258" i="7"/>
  <c r="N1257" i="7"/>
  <c r="D1257" i="7"/>
  <c r="N1256" i="7"/>
  <c r="D1256" i="7"/>
  <c r="N1255" i="7"/>
  <c r="D1255" i="7"/>
  <c r="N1254" i="7"/>
  <c r="D1254" i="7"/>
  <c r="N1253" i="7"/>
  <c r="D1253" i="7"/>
  <c r="N1252" i="7"/>
  <c r="D1252" i="7"/>
  <c r="N1251" i="7"/>
  <c r="D1251" i="7"/>
  <c r="N1250" i="7"/>
  <c r="D1250" i="7"/>
  <c r="N1249" i="7"/>
  <c r="D1249" i="7"/>
  <c r="D1248" i="7"/>
  <c r="D1247" i="7"/>
  <c r="D1246" i="7"/>
  <c r="N1245" i="7"/>
  <c r="D1245" i="7"/>
  <c r="N1244" i="7"/>
  <c r="D1244" i="7"/>
  <c r="N1243" i="7"/>
  <c r="D1243" i="7"/>
  <c r="N1242" i="7"/>
  <c r="N1241" i="7"/>
  <c r="N1240" i="7"/>
  <c r="N1239" i="7"/>
  <c r="D1239" i="7"/>
  <c r="N1238" i="7"/>
  <c r="D1238" i="7"/>
  <c r="N1237" i="7"/>
  <c r="D1237" i="7"/>
  <c r="N1236" i="7"/>
  <c r="D1236" i="7"/>
  <c r="N1235" i="7"/>
  <c r="D1235" i="7"/>
  <c r="N1234" i="7"/>
  <c r="D1234" i="7"/>
  <c r="N1233" i="7"/>
  <c r="D1233" i="7"/>
  <c r="N1232" i="7"/>
  <c r="D1232" i="7"/>
  <c r="N1231" i="7"/>
  <c r="D1231" i="7"/>
  <c r="N1230" i="7"/>
  <c r="D1230" i="7"/>
  <c r="N1229" i="7"/>
  <c r="D1229" i="7"/>
  <c r="N1228" i="7"/>
  <c r="D1228" i="7"/>
  <c r="N1227" i="7"/>
  <c r="D1227" i="7"/>
  <c r="N1226" i="7"/>
  <c r="D1226" i="7"/>
  <c r="N1225" i="7"/>
  <c r="D1225" i="7"/>
  <c r="N1224" i="7"/>
  <c r="D1224" i="7"/>
  <c r="N1223" i="7"/>
  <c r="D1223" i="7"/>
  <c r="N1222" i="7"/>
  <c r="D1222" i="7"/>
  <c r="N1221" i="7"/>
  <c r="D1221" i="7"/>
  <c r="N1220" i="7"/>
  <c r="D1220" i="7"/>
  <c r="N1219" i="7"/>
  <c r="D1219" i="7"/>
  <c r="N1218" i="7"/>
  <c r="D1218" i="7"/>
  <c r="D1217" i="7"/>
  <c r="D1216" i="7"/>
  <c r="D1215" i="7"/>
  <c r="N1214" i="7"/>
  <c r="D1214" i="7"/>
  <c r="N1213" i="7"/>
  <c r="D1213" i="7"/>
  <c r="N1212" i="7"/>
  <c r="D1212" i="7"/>
  <c r="N1211" i="7"/>
  <c r="N1210" i="7"/>
  <c r="N1209" i="7"/>
  <c r="N1208" i="7"/>
  <c r="D1208" i="7"/>
  <c r="N1207" i="7"/>
  <c r="D1207" i="7"/>
  <c r="N1206" i="7"/>
  <c r="D1206" i="7"/>
  <c r="N1205" i="7"/>
  <c r="D1205" i="7"/>
  <c r="N1204" i="7"/>
  <c r="D1204" i="7"/>
  <c r="N1203" i="7"/>
  <c r="D1203" i="7"/>
  <c r="N1202" i="7"/>
  <c r="D1202" i="7"/>
  <c r="N1201" i="7"/>
  <c r="D1201" i="7"/>
  <c r="N1200" i="7"/>
  <c r="D1200" i="7"/>
  <c r="N1199" i="7"/>
  <c r="D1199" i="7"/>
  <c r="N1198" i="7"/>
  <c r="D1198" i="7"/>
  <c r="N1197" i="7"/>
  <c r="D1197" i="7"/>
  <c r="N1196" i="7"/>
  <c r="D1196" i="7"/>
  <c r="N1195" i="7"/>
  <c r="D1195" i="7"/>
  <c r="N1194" i="7"/>
  <c r="D1194" i="7"/>
  <c r="N1193" i="7"/>
  <c r="D1193" i="7"/>
  <c r="N1192" i="7"/>
  <c r="D1192" i="7"/>
  <c r="N1191" i="7"/>
  <c r="D1191" i="7"/>
  <c r="N1190" i="7"/>
  <c r="D1190" i="7"/>
  <c r="N1189" i="7"/>
  <c r="D1189" i="7"/>
  <c r="N1188" i="7"/>
  <c r="D1188" i="7"/>
  <c r="N1187" i="7"/>
  <c r="D1187" i="7"/>
  <c r="D1186" i="7"/>
  <c r="D1185" i="7"/>
  <c r="D1184" i="7"/>
  <c r="N1183" i="7"/>
  <c r="D1183" i="7"/>
  <c r="N1182" i="7"/>
  <c r="D1182" i="7"/>
  <c r="N1181" i="7"/>
  <c r="D1181" i="7"/>
  <c r="N1180" i="7"/>
  <c r="N1179" i="7"/>
  <c r="N1178" i="7"/>
  <c r="N1177" i="7"/>
  <c r="D1177" i="7"/>
  <c r="N1176" i="7"/>
  <c r="D1176" i="7"/>
  <c r="N1175" i="7"/>
  <c r="D1175" i="7"/>
  <c r="N1174" i="7"/>
  <c r="D1174" i="7"/>
  <c r="N1173" i="7"/>
  <c r="D1173" i="7"/>
  <c r="N1172" i="7"/>
  <c r="D1172" i="7"/>
  <c r="N1171" i="7"/>
  <c r="D1171" i="7"/>
  <c r="N1170" i="7"/>
  <c r="D1170" i="7"/>
  <c r="N1169" i="7"/>
  <c r="D1169" i="7"/>
  <c r="N1168" i="7"/>
  <c r="D1168" i="7"/>
  <c r="N1167" i="7"/>
  <c r="D1167" i="7"/>
  <c r="N1166" i="7"/>
  <c r="D1166" i="7"/>
  <c r="N1165" i="7"/>
  <c r="D1165" i="7"/>
  <c r="N1164" i="7"/>
  <c r="D1164" i="7"/>
  <c r="N1163" i="7"/>
  <c r="D1163" i="7"/>
  <c r="N1162" i="7"/>
  <c r="D1162" i="7"/>
  <c r="N1161" i="7"/>
  <c r="D1161" i="7"/>
  <c r="N1160" i="7"/>
  <c r="D1160" i="7"/>
  <c r="N1159" i="7"/>
  <c r="D1159" i="7"/>
  <c r="N1158" i="7"/>
  <c r="D1158" i="7"/>
  <c r="N1157" i="7"/>
  <c r="D1157" i="7"/>
  <c r="N1156" i="7"/>
  <c r="D1156" i="7"/>
  <c r="D1155" i="7"/>
  <c r="D1154" i="7"/>
  <c r="D1153" i="7"/>
  <c r="N1152" i="7"/>
  <c r="D1152" i="7"/>
  <c r="N1151" i="7"/>
  <c r="D1151" i="7"/>
  <c r="N1150" i="7"/>
  <c r="D1150" i="7"/>
  <c r="N1149" i="7"/>
  <c r="N1148" i="7"/>
  <c r="N1147" i="7"/>
  <c r="N1146" i="7"/>
  <c r="D1146" i="7"/>
  <c r="N1145" i="7"/>
  <c r="D1145" i="7"/>
  <c r="N1144" i="7"/>
  <c r="D1144" i="7"/>
  <c r="N1143" i="7"/>
  <c r="D1143" i="7"/>
  <c r="N1142" i="7"/>
  <c r="D1142" i="7"/>
  <c r="N1141" i="7"/>
  <c r="D1141" i="7"/>
  <c r="N1140" i="7"/>
  <c r="D1140" i="7"/>
  <c r="N1139" i="7"/>
  <c r="D1139" i="7"/>
  <c r="N1138" i="7"/>
  <c r="D1138" i="7"/>
  <c r="N1137" i="7"/>
  <c r="D1137" i="7"/>
  <c r="N1136" i="7"/>
  <c r="D1136" i="7"/>
  <c r="N1135" i="7"/>
  <c r="D1135" i="7"/>
  <c r="N1134" i="7"/>
  <c r="D1134" i="7"/>
  <c r="N1133" i="7"/>
  <c r="D1133" i="7"/>
  <c r="N1132" i="7"/>
  <c r="D1132" i="7"/>
  <c r="N1131" i="7"/>
  <c r="D1131" i="7"/>
  <c r="N1130" i="7"/>
  <c r="D1130" i="7"/>
  <c r="N1129" i="7"/>
  <c r="D1129" i="7"/>
  <c r="N1128" i="7"/>
  <c r="D1128" i="7"/>
  <c r="N1127" i="7"/>
  <c r="D1127" i="7"/>
  <c r="N1126" i="7"/>
  <c r="D1126" i="7"/>
  <c r="N1125" i="7"/>
  <c r="D1125" i="7"/>
  <c r="D1124" i="7"/>
  <c r="D1123" i="7"/>
  <c r="D1122" i="7"/>
  <c r="N1121" i="7"/>
  <c r="D1121" i="7"/>
  <c r="N1120" i="7"/>
  <c r="D1120" i="7"/>
  <c r="N1119" i="7"/>
  <c r="D1119" i="7"/>
  <c r="N1118" i="7"/>
  <c r="N1117" i="7"/>
  <c r="N1116" i="7"/>
  <c r="N1115" i="7"/>
  <c r="D1115" i="7"/>
  <c r="N1114" i="7"/>
  <c r="D1114" i="7"/>
  <c r="N1113" i="7"/>
  <c r="D1113" i="7"/>
  <c r="N1112" i="7"/>
  <c r="D1112" i="7"/>
  <c r="N1111" i="7"/>
  <c r="D1111" i="7"/>
  <c r="N1110" i="7"/>
  <c r="D1110" i="7"/>
  <c r="N1109" i="7"/>
  <c r="D1109" i="7"/>
  <c r="N1108" i="7"/>
  <c r="D1108" i="7"/>
  <c r="N1107" i="7"/>
  <c r="D1107" i="7"/>
  <c r="N1106" i="7"/>
  <c r="D1106" i="7"/>
  <c r="N1105" i="7"/>
  <c r="D1105" i="7"/>
  <c r="N1104" i="7"/>
  <c r="D1104" i="7"/>
  <c r="N1103" i="7"/>
  <c r="D1103" i="7"/>
  <c r="N1102" i="7"/>
  <c r="D1102" i="7"/>
  <c r="N1101" i="7"/>
  <c r="D1101" i="7"/>
  <c r="N1100" i="7"/>
  <c r="D1100" i="7"/>
  <c r="N1099" i="7"/>
  <c r="D1099" i="7"/>
  <c r="N1098" i="7"/>
  <c r="D1098" i="7"/>
  <c r="N1097" i="7"/>
  <c r="D1097" i="7"/>
  <c r="N1096" i="7"/>
  <c r="D1096" i="7"/>
  <c r="N1095" i="7"/>
  <c r="D1095" i="7"/>
  <c r="N1094" i="7"/>
  <c r="D1094" i="7"/>
  <c r="D1093" i="7"/>
  <c r="D1092" i="7"/>
  <c r="D1091" i="7"/>
  <c r="N1090" i="7"/>
  <c r="D1090" i="7"/>
  <c r="N1089" i="7"/>
  <c r="D1089" i="7"/>
  <c r="N1088" i="7"/>
  <c r="D1088" i="7"/>
  <c r="N1087" i="7"/>
  <c r="N1086" i="7"/>
  <c r="N1085" i="7"/>
  <c r="N1084" i="7"/>
  <c r="D1084" i="7"/>
  <c r="N1083" i="7"/>
  <c r="D1083" i="7"/>
  <c r="N1082" i="7"/>
  <c r="D1082" i="7"/>
  <c r="N1081" i="7"/>
  <c r="D1081" i="7"/>
  <c r="N1080" i="7"/>
  <c r="D1080" i="7"/>
  <c r="N1079" i="7"/>
  <c r="D1079" i="7"/>
  <c r="N1078" i="7"/>
  <c r="D1078" i="7"/>
  <c r="N1077" i="7"/>
  <c r="D1077" i="7"/>
  <c r="N1076" i="7"/>
  <c r="D1076" i="7"/>
  <c r="N1075" i="7"/>
  <c r="D1075" i="7"/>
  <c r="N1074" i="7"/>
  <c r="D1074" i="7"/>
  <c r="N1073" i="7"/>
  <c r="D1073" i="7"/>
  <c r="N1072" i="7"/>
  <c r="D1072" i="7"/>
  <c r="N1071" i="7"/>
  <c r="D1071" i="7"/>
  <c r="N1070" i="7"/>
  <c r="D1070" i="7"/>
  <c r="N1069" i="7"/>
  <c r="D1069" i="7"/>
  <c r="N1068" i="7"/>
  <c r="D1068" i="7"/>
  <c r="N1067" i="7"/>
  <c r="D1067" i="7"/>
  <c r="N1066" i="7"/>
  <c r="D1066" i="7"/>
  <c r="N1065" i="7"/>
  <c r="D1065" i="7"/>
  <c r="N1064" i="7"/>
  <c r="D1064" i="7"/>
  <c r="N1063" i="7"/>
  <c r="D1063" i="7"/>
  <c r="D1062" i="7"/>
  <c r="D1061" i="7"/>
  <c r="D1060" i="7"/>
  <c r="N1059" i="7"/>
  <c r="D1059" i="7"/>
  <c r="N1058" i="7"/>
  <c r="D1058" i="7"/>
  <c r="N1057" i="7"/>
  <c r="D1057" i="7"/>
  <c r="N1056" i="7"/>
  <c r="N1055" i="7"/>
  <c r="N1054" i="7"/>
  <c r="N1053" i="7"/>
  <c r="D1053" i="7"/>
  <c r="N1052" i="7"/>
  <c r="D1052" i="7"/>
  <c r="N1051" i="7"/>
  <c r="D1051" i="7"/>
  <c r="N1050" i="7"/>
  <c r="D1050" i="7"/>
  <c r="N1049" i="7"/>
  <c r="D1049" i="7"/>
  <c r="N1048" i="7"/>
  <c r="D1048" i="7"/>
  <c r="N1047" i="7"/>
  <c r="D1047" i="7"/>
  <c r="N1046" i="7"/>
  <c r="D1046" i="7"/>
  <c r="N1045" i="7"/>
  <c r="D1045" i="7"/>
  <c r="N1044" i="7"/>
  <c r="D1044" i="7"/>
  <c r="N1043" i="7"/>
  <c r="D1043" i="7"/>
  <c r="N1042" i="7"/>
  <c r="D1042" i="7"/>
  <c r="N1041" i="7"/>
  <c r="D1041" i="7"/>
  <c r="N1040" i="7"/>
  <c r="D1040" i="7"/>
  <c r="N1039" i="7"/>
  <c r="D1039" i="7"/>
  <c r="N1038" i="7"/>
  <c r="D1038" i="7"/>
  <c r="N1037" i="7"/>
  <c r="D1037" i="7"/>
  <c r="N1036" i="7"/>
  <c r="D1036" i="7"/>
  <c r="N1035" i="7"/>
  <c r="D1035" i="7"/>
  <c r="N1034" i="7"/>
  <c r="D1034" i="7"/>
  <c r="N1033" i="7"/>
  <c r="D1033" i="7"/>
  <c r="N1032" i="7"/>
  <c r="D1032" i="7"/>
  <c r="D1031" i="7"/>
  <c r="D1030" i="7"/>
  <c r="D1029" i="7"/>
  <c r="N1028" i="7"/>
  <c r="D1028" i="7"/>
  <c r="N1027" i="7"/>
  <c r="D1027" i="7"/>
  <c r="N1026" i="7"/>
  <c r="N1025" i="7"/>
  <c r="N1024" i="7"/>
  <c r="N1023" i="7"/>
  <c r="D1023" i="7"/>
  <c r="N1022" i="7"/>
  <c r="D1022" i="7"/>
  <c r="N1021" i="7"/>
  <c r="D1021" i="7"/>
  <c r="N1020" i="7"/>
  <c r="D1020" i="7"/>
  <c r="N1019" i="7"/>
  <c r="D1019" i="7"/>
  <c r="N1018" i="7"/>
  <c r="D1018" i="7"/>
  <c r="N1017" i="7"/>
  <c r="D1017" i="7"/>
  <c r="N1016" i="7"/>
  <c r="D1016" i="7"/>
  <c r="N1015" i="7"/>
  <c r="D1015" i="7"/>
  <c r="N1014" i="7"/>
  <c r="D1014" i="7"/>
  <c r="N1013" i="7"/>
  <c r="D1013" i="7"/>
  <c r="N1012" i="7"/>
  <c r="D1012" i="7"/>
  <c r="N1011" i="7"/>
  <c r="D1011" i="7"/>
  <c r="N1010" i="7"/>
  <c r="D1010" i="7"/>
  <c r="N1009" i="7"/>
  <c r="D1009" i="7"/>
  <c r="N1008" i="7"/>
  <c r="D1008" i="7"/>
  <c r="N1007" i="7"/>
  <c r="D1007" i="7"/>
  <c r="N1006" i="7"/>
  <c r="D1006" i="7"/>
  <c r="N1005" i="7"/>
  <c r="D1005" i="7"/>
  <c r="N1004" i="7"/>
  <c r="D1004" i="7"/>
  <c r="N1003" i="7"/>
  <c r="D1003" i="7"/>
  <c r="N1002" i="7"/>
  <c r="D1002" i="7"/>
  <c r="N1001" i="7"/>
  <c r="D1001" i="7"/>
  <c r="D1000" i="7"/>
  <c r="D999" i="7"/>
  <c r="D998" i="7"/>
  <c r="N997" i="7"/>
  <c r="D997" i="7"/>
  <c r="N996" i="7"/>
  <c r="N995" i="7"/>
  <c r="N994" i="7"/>
  <c r="N993" i="7"/>
  <c r="D993" i="7"/>
  <c r="N992" i="7"/>
  <c r="D992" i="7"/>
  <c r="N991" i="7"/>
  <c r="D991" i="7"/>
  <c r="N990" i="7"/>
  <c r="D990" i="7"/>
  <c r="N989" i="7"/>
  <c r="D989" i="7"/>
  <c r="N988" i="7"/>
  <c r="D988" i="7"/>
  <c r="N987" i="7"/>
  <c r="D987" i="7"/>
  <c r="N986" i="7"/>
  <c r="D986" i="7"/>
  <c r="N985" i="7"/>
  <c r="D985" i="7"/>
  <c r="N984" i="7"/>
  <c r="D984" i="7"/>
  <c r="N983" i="7"/>
  <c r="D983" i="7"/>
  <c r="N982" i="7"/>
  <c r="D982" i="7"/>
  <c r="N981" i="7"/>
  <c r="D981" i="7"/>
  <c r="N980" i="7"/>
  <c r="D980" i="7"/>
  <c r="N979" i="7"/>
  <c r="D979" i="7"/>
  <c r="N978" i="7"/>
  <c r="D978" i="7"/>
  <c r="N977" i="7"/>
  <c r="D977" i="7"/>
  <c r="N976" i="7"/>
  <c r="D976" i="7"/>
  <c r="N975" i="7"/>
  <c r="D975" i="7"/>
  <c r="N974" i="7"/>
  <c r="D974" i="7"/>
  <c r="N973" i="7"/>
  <c r="D973" i="7"/>
  <c r="N972" i="7"/>
  <c r="D972" i="7"/>
  <c r="N971" i="7"/>
  <c r="D971" i="7"/>
  <c r="N970" i="7"/>
  <c r="D970" i="7"/>
  <c r="N969" i="7"/>
  <c r="D969" i="7"/>
  <c r="D968" i="7"/>
  <c r="D967" i="7"/>
  <c r="N965" i="7"/>
  <c r="N964" i="7"/>
  <c r="N963" i="7"/>
  <c r="D963" i="7"/>
  <c r="N962" i="7"/>
  <c r="D962" i="7"/>
  <c r="N961" i="7"/>
  <c r="D961" i="7"/>
  <c r="N960" i="7"/>
  <c r="D960" i="7"/>
  <c r="N959" i="7"/>
  <c r="D959" i="7"/>
  <c r="N958" i="7"/>
  <c r="D958" i="7"/>
  <c r="N957" i="7"/>
  <c r="D957" i="7"/>
  <c r="N956" i="7"/>
  <c r="D956" i="7"/>
  <c r="N955" i="7"/>
  <c r="D955" i="7"/>
  <c r="N954" i="7"/>
  <c r="D954" i="7"/>
  <c r="N953" i="7"/>
  <c r="D953" i="7"/>
  <c r="N952" i="7"/>
  <c r="D952" i="7"/>
  <c r="N951" i="7"/>
  <c r="D951" i="7"/>
  <c r="N950" i="7"/>
  <c r="D950" i="7"/>
  <c r="N949" i="7"/>
  <c r="D949" i="7"/>
  <c r="N948" i="7"/>
  <c r="D948" i="7"/>
  <c r="N947" i="7"/>
  <c r="D947" i="7"/>
  <c r="N946" i="7"/>
  <c r="D946" i="7"/>
  <c r="N945" i="7"/>
  <c r="D945" i="7"/>
  <c r="N944" i="7"/>
  <c r="D944" i="7"/>
  <c r="N943" i="7"/>
  <c r="D943" i="7"/>
  <c r="N942" i="7"/>
  <c r="D942" i="7"/>
  <c r="N941" i="7"/>
  <c r="D941" i="7"/>
  <c r="N940" i="7"/>
  <c r="D940" i="7"/>
  <c r="N939" i="7"/>
  <c r="D939" i="7"/>
  <c r="D938" i="7"/>
  <c r="D937" i="7"/>
  <c r="D936" i="7"/>
  <c r="N935" i="7"/>
  <c r="N934" i="7"/>
  <c r="N933" i="7"/>
  <c r="N932" i="7"/>
  <c r="D932" i="7"/>
  <c r="N931" i="7"/>
  <c r="D931" i="7"/>
  <c r="N930" i="7"/>
  <c r="D930" i="7"/>
  <c r="N929" i="7"/>
  <c r="D929" i="7"/>
  <c r="N928" i="7"/>
  <c r="D928" i="7"/>
  <c r="N927" i="7"/>
  <c r="D927" i="7"/>
  <c r="N926" i="7"/>
  <c r="D926" i="7"/>
  <c r="N925" i="7"/>
  <c r="D925" i="7"/>
  <c r="N924" i="7"/>
  <c r="D924" i="7"/>
  <c r="N923" i="7"/>
  <c r="D923" i="7"/>
  <c r="N922" i="7"/>
  <c r="D922" i="7"/>
  <c r="N921" i="7"/>
  <c r="D921" i="7"/>
  <c r="N920" i="7"/>
  <c r="D920" i="7"/>
  <c r="N919" i="7"/>
  <c r="D919" i="7"/>
  <c r="N918" i="7"/>
  <c r="D918" i="7"/>
  <c r="N917" i="7"/>
  <c r="D917" i="7"/>
  <c r="N916" i="7"/>
  <c r="D916" i="7"/>
  <c r="N915" i="7"/>
  <c r="D915" i="7"/>
  <c r="N914" i="7"/>
  <c r="D914" i="7"/>
  <c r="N913" i="7"/>
  <c r="D913" i="7"/>
  <c r="N912" i="7"/>
  <c r="D912" i="7"/>
  <c r="N911" i="7"/>
  <c r="D911" i="7"/>
  <c r="N910" i="7"/>
  <c r="D910" i="7"/>
  <c r="D909" i="7"/>
  <c r="D908" i="7"/>
  <c r="D907" i="7"/>
  <c r="N906" i="7"/>
  <c r="D906" i="7"/>
  <c r="N905" i="7"/>
  <c r="D905" i="7"/>
  <c r="N904" i="7"/>
  <c r="D904" i="7"/>
  <c r="N903" i="7"/>
  <c r="N902" i="7"/>
  <c r="N901" i="7"/>
  <c r="N900" i="7"/>
  <c r="D900" i="7"/>
  <c r="N899" i="7"/>
  <c r="D899" i="7"/>
  <c r="N898" i="7"/>
  <c r="D898" i="7"/>
  <c r="N897" i="7"/>
  <c r="D897" i="7"/>
  <c r="N896" i="7"/>
  <c r="D896" i="7"/>
  <c r="N895" i="7"/>
  <c r="D895" i="7"/>
  <c r="N894" i="7"/>
  <c r="D894" i="7"/>
  <c r="N893" i="7"/>
  <c r="D893" i="7"/>
  <c r="N892" i="7"/>
  <c r="D892" i="7"/>
  <c r="N891" i="7"/>
  <c r="D891" i="7"/>
  <c r="N890" i="7"/>
  <c r="D890" i="7"/>
  <c r="N889" i="7"/>
  <c r="D889" i="7"/>
  <c r="N888" i="7"/>
  <c r="D888" i="7"/>
  <c r="N887" i="7"/>
  <c r="D887" i="7"/>
  <c r="N886" i="7"/>
  <c r="D886" i="7"/>
  <c r="N885" i="7"/>
  <c r="D885" i="7"/>
  <c r="N884" i="7"/>
  <c r="D884" i="7"/>
  <c r="N883" i="7"/>
  <c r="D883" i="7"/>
  <c r="N882" i="7"/>
  <c r="D882" i="7"/>
  <c r="N881" i="7"/>
  <c r="D881" i="7"/>
  <c r="D880" i="7"/>
  <c r="D879" i="7"/>
  <c r="D878" i="7"/>
  <c r="N877" i="7"/>
  <c r="D877" i="7"/>
  <c r="N876" i="7"/>
  <c r="D876" i="7"/>
  <c r="N875" i="7"/>
  <c r="D875" i="7"/>
  <c r="N874" i="7"/>
  <c r="N873" i="7"/>
  <c r="N872" i="7"/>
  <c r="N871" i="7"/>
  <c r="D871" i="7"/>
  <c r="N870" i="7"/>
  <c r="D870" i="7"/>
  <c r="N869" i="7"/>
  <c r="D869" i="7"/>
  <c r="N868" i="7"/>
  <c r="D868" i="7"/>
  <c r="N867" i="7"/>
  <c r="D867" i="7"/>
  <c r="N866" i="7"/>
  <c r="D866" i="7"/>
  <c r="N865" i="7"/>
  <c r="D865" i="7"/>
  <c r="N864" i="7"/>
  <c r="D864" i="7"/>
  <c r="N863" i="7"/>
  <c r="D863" i="7"/>
  <c r="N862" i="7"/>
  <c r="D862" i="7"/>
  <c r="N861" i="7"/>
  <c r="D861" i="7"/>
  <c r="N860" i="7"/>
  <c r="D860" i="7"/>
  <c r="N859" i="7"/>
  <c r="D859" i="7"/>
  <c r="N858" i="7"/>
  <c r="D858" i="7"/>
  <c r="N857" i="7"/>
  <c r="D857" i="7"/>
  <c r="N856" i="7"/>
  <c r="D856" i="7"/>
  <c r="N855" i="7"/>
  <c r="D855" i="7"/>
  <c r="N854" i="7"/>
  <c r="D854" i="7"/>
  <c r="N853" i="7"/>
  <c r="D853" i="7"/>
  <c r="N852" i="7"/>
  <c r="D852" i="7"/>
  <c r="D851" i="7"/>
  <c r="D850" i="7"/>
  <c r="D849" i="7"/>
  <c r="N848" i="7"/>
  <c r="D848" i="7"/>
  <c r="N847" i="7"/>
  <c r="D847" i="7"/>
  <c r="N846" i="7"/>
  <c r="D846" i="7"/>
  <c r="N845" i="7"/>
  <c r="N844" i="7"/>
  <c r="N843" i="7"/>
  <c r="N842" i="7"/>
  <c r="D842" i="7"/>
  <c r="N841" i="7"/>
  <c r="D841" i="7"/>
  <c r="N840" i="7"/>
  <c r="D840" i="7"/>
  <c r="N839" i="7"/>
  <c r="D839" i="7"/>
  <c r="N838" i="7"/>
  <c r="D838" i="7"/>
  <c r="N837" i="7"/>
  <c r="D837" i="7"/>
  <c r="N836" i="7"/>
  <c r="D836" i="7"/>
  <c r="N835" i="7"/>
  <c r="D835" i="7"/>
  <c r="N834" i="7"/>
  <c r="D834" i="7"/>
  <c r="N833" i="7"/>
  <c r="D833" i="7"/>
  <c r="N832" i="7"/>
  <c r="D832" i="7"/>
  <c r="N831" i="7"/>
  <c r="D831" i="7"/>
  <c r="N830" i="7"/>
  <c r="D830" i="7"/>
  <c r="N829" i="7"/>
  <c r="D829" i="7"/>
  <c r="N828" i="7"/>
  <c r="D828" i="7"/>
  <c r="N827" i="7"/>
  <c r="D827" i="7"/>
  <c r="N826" i="7"/>
  <c r="D826" i="7"/>
  <c r="N825" i="7"/>
  <c r="D825" i="7"/>
  <c r="N824" i="7"/>
  <c r="D824" i="7"/>
  <c r="N823" i="7"/>
  <c r="D823" i="7"/>
  <c r="D822" i="7"/>
  <c r="D821" i="7"/>
  <c r="D820" i="7"/>
  <c r="N819" i="7"/>
  <c r="D819" i="7"/>
  <c r="N818" i="7"/>
  <c r="D818" i="7"/>
  <c r="N817" i="7"/>
  <c r="D817" i="7"/>
  <c r="N816" i="7"/>
  <c r="N815" i="7"/>
  <c r="N814" i="7"/>
  <c r="N813" i="7"/>
  <c r="D813" i="7"/>
  <c r="N812" i="7"/>
  <c r="D812" i="7"/>
  <c r="N811" i="7"/>
  <c r="D811" i="7"/>
  <c r="N810" i="7"/>
  <c r="D810" i="7"/>
  <c r="N809" i="7"/>
  <c r="D809" i="7"/>
  <c r="N808" i="7"/>
  <c r="D808" i="7"/>
  <c r="N807" i="7"/>
  <c r="D807" i="7"/>
  <c r="N806" i="7"/>
  <c r="D806" i="7"/>
  <c r="N805" i="7"/>
  <c r="D805" i="7"/>
  <c r="N804" i="7"/>
  <c r="D804" i="7"/>
  <c r="N803" i="7"/>
  <c r="D803" i="7"/>
  <c r="N802" i="7"/>
  <c r="D802" i="7"/>
  <c r="N801" i="7"/>
  <c r="D801" i="7"/>
  <c r="N800" i="7"/>
  <c r="D800" i="7"/>
  <c r="N799" i="7"/>
  <c r="D799" i="7"/>
  <c r="N798" i="7"/>
  <c r="D798" i="7"/>
  <c r="N797" i="7"/>
  <c r="D797" i="7"/>
  <c r="N796" i="7"/>
  <c r="D796" i="7"/>
  <c r="N795" i="7"/>
  <c r="D795" i="7"/>
  <c r="D794" i="7"/>
  <c r="D793" i="7"/>
  <c r="D792" i="7"/>
  <c r="N791" i="7"/>
  <c r="D791" i="7"/>
  <c r="N790" i="7"/>
  <c r="D790" i="7"/>
  <c r="N789" i="7"/>
  <c r="D789" i="7"/>
  <c r="N788" i="7"/>
  <c r="N787" i="7"/>
  <c r="N786" i="7"/>
  <c r="N785" i="7"/>
  <c r="D785" i="7"/>
  <c r="N784" i="7"/>
  <c r="D784" i="7"/>
  <c r="N783" i="7"/>
  <c r="D783" i="7"/>
  <c r="N782" i="7"/>
  <c r="D782" i="7"/>
  <c r="N781" i="7"/>
  <c r="D781" i="7"/>
  <c r="N780" i="7"/>
  <c r="D780" i="7"/>
  <c r="N779" i="7"/>
  <c r="D779" i="7"/>
  <c r="N778" i="7"/>
  <c r="D778" i="7"/>
  <c r="N777" i="7"/>
  <c r="D777" i="7"/>
  <c r="N776" i="7"/>
  <c r="D776" i="7"/>
  <c r="N775" i="7"/>
  <c r="D775" i="7"/>
  <c r="N774" i="7"/>
  <c r="D774" i="7"/>
  <c r="N773" i="7"/>
  <c r="D773" i="7"/>
  <c r="N772" i="7"/>
  <c r="D772" i="7"/>
  <c r="N771" i="7"/>
  <c r="D771" i="7"/>
  <c r="N770" i="7"/>
  <c r="D770" i="7"/>
  <c r="N769" i="7"/>
  <c r="D769" i="7"/>
  <c r="N768" i="7"/>
  <c r="D768" i="7"/>
  <c r="N767" i="7"/>
  <c r="D767" i="7"/>
  <c r="D766" i="7"/>
  <c r="D765" i="7"/>
  <c r="D764" i="7"/>
  <c r="N763" i="7"/>
  <c r="D763" i="7"/>
  <c r="N762" i="7"/>
  <c r="D762" i="7"/>
  <c r="N761" i="7"/>
  <c r="D761" i="7"/>
  <c r="N760" i="7"/>
  <c r="N759" i="7"/>
  <c r="N758" i="7"/>
  <c r="N757" i="7"/>
  <c r="D757" i="7"/>
  <c r="N756" i="7"/>
  <c r="D756" i="7"/>
  <c r="N755" i="7"/>
  <c r="D755" i="7"/>
  <c r="N754" i="7"/>
  <c r="D754" i="7"/>
  <c r="N753" i="7"/>
  <c r="D753" i="7"/>
  <c r="N752" i="7"/>
  <c r="D752" i="7"/>
  <c r="N751" i="7"/>
  <c r="D751" i="7"/>
  <c r="N750" i="7"/>
  <c r="D750" i="7"/>
  <c r="N749" i="7"/>
  <c r="D749" i="7"/>
  <c r="N748" i="7"/>
  <c r="D748" i="7"/>
  <c r="N747" i="7"/>
  <c r="D747" i="7"/>
  <c r="N746" i="7"/>
  <c r="D746" i="7"/>
  <c r="N745" i="7"/>
  <c r="D745" i="7"/>
  <c r="N744" i="7"/>
  <c r="D744" i="7"/>
  <c r="N743" i="7"/>
  <c r="D743" i="7"/>
  <c r="N742" i="7"/>
  <c r="D742" i="7"/>
  <c r="N741" i="7"/>
  <c r="D741" i="7"/>
  <c r="N740" i="7"/>
  <c r="D740" i="7"/>
  <c r="N739" i="7"/>
  <c r="D739" i="7"/>
  <c r="D738" i="7"/>
  <c r="D737" i="7"/>
  <c r="D736" i="7"/>
  <c r="N735" i="7"/>
  <c r="D735" i="7"/>
  <c r="N734" i="7"/>
  <c r="D734" i="7"/>
  <c r="N733" i="7"/>
  <c r="D733" i="7"/>
  <c r="N732" i="7"/>
  <c r="N731" i="7"/>
  <c r="N730" i="7"/>
  <c r="N729" i="7"/>
  <c r="D729" i="7"/>
  <c r="N728" i="7"/>
  <c r="D728" i="7"/>
  <c r="N727" i="7"/>
  <c r="D727" i="7"/>
  <c r="N726" i="7"/>
  <c r="D726" i="7"/>
  <c r="N725" i="7"/>
  <c r="D725" i="7"/>
  <c r="N724" i="7"/>
  <c r="D724" i="7"/>
  <c r="N723" i="7"/>
  <c r="D723" i="7"/>
  <c r="N722" i="7"/>
  <c r="D722" i="7"/>
  <c r="N721" i="7"/>
  <c r="D721" i="7"/>
  <c r="N720" i="7"/>
  <c r="D720" i="7"/>
  <c r="N719" i="7"/>
  <c r="D719" i="7"/>
  <c r="N718" i="7"/>
  <c r="D718" i="7"/>
  <c r="N717" i="7"/>
  <c r="D717" i="7"/>
  <c r="N716" i="7"/>
  <c r="D716" i="7"/>
  <c r="N715" i="7"/>
  <c r="D715" i="7"/>
  <c r="N714" i="7"/>
  <c r="D714" i="7"/>
  <c r="N713" i="7"/>
  <c r="D713" i="7"/>
  <c r="N712" i="7"/>
  <c r="D712" i="7"/>
  <c r="N711" i="7"/>
  <c r="D711" i="7"/>
  <c r="D710" i="7"/>
  <c r="D709" i="7"/>
  <c r="D708" i="7"/>
  <c r="N707" i="7"/>
  <c r="D707" i="7"/>
  <c r="N706" i="7"/>
  <c r="D706" i="7"/>
  <c r="N705" i="7"/>
  <c r="D705" i="7"/>
  <c r="N704" i="7"/>
  <c r="N703" i="7"/>
  <c r="N702" i="7"/>
  <c r="N701" i="7"/>
  <c r="D701" i="7"/>
  <c r="N700" i="7"/>
  <c r="D700" i="7"/>
  <c r="N699" i="7"/>
  <c r="D699" i="7"/>
  <c r="N698" i="7"/>
  <c r="D698" i="7"/>
  <c r="N697" i="7"/>
  <c r="D697" i="7"/>
  <c r="N696" i="7"/>
  <c r="D696" i="7"/>
  <c r="N695" i="7"/>
  <c r="D695" i="7"/>
  <c r="N694" i="7"/>
  <c r="D694" i="7"/>
  <c r="N693" i="7"/>
  <c r="D693" i="7"/>
  <c r="N692" i="7"/>
  <c r="D692" i="7"/>
  <c r="N691" i="7"/>
  <c r="D691" i="7"/>
  <c r="N690" i="7"/>
  <c r="D690" i="7"/>
  <c r="N689" i="7"/>
  <c r="D689" i="7"/>
  <c r="N688" i="7"/>
  <c r="D688" i="7"/>
  <c r="N687" i="7"/>
  <c r="D687" i="7"/>
  <c r="N686" i="7"/>
  <c r="D686" i="7"/>
  <c r="N685" i="7"/>
  <c r="D685" i="7"/>
  <c r="N684" i="7"/>
  <c r="D684" i="7"/>
  <c r="D683" i="7"/>
  <c r="D682" i="7"/>
  <c r="D681" i="7"/>
  <c r="N680" i="7"/>
  <c r="D680" i="7"/>
  <c r="N679" i="7"/>
  <c r="D679" i="7"/>
  <c r="N678" i="7"/>
  <c r="D678" i="7"/>
  <c r="N677" i="7"/>
  <c r="N676" i="7"/>
  <c r="N675" i="7"/>
  <c r="N674" i="7"/>
  <c r="D674" i="7"/>
  <c r="N673" i="7"/>
  <c r="D673" i="7"/>
  <c r="N672" i="7"/>
  <c r="D672" i="7"/>
  <c r="N671" i="7"/>
  <c r="D671" i="7"/>
  <c r="N670" i="7"/>
  <c r="D670" i="7"/>
  <c r="N669" i="7"/>
  <c r="D669" i="7"/>
  <c r="N668" i="7"/>
  <c r="D668" i="7"/>
  <c r="N667" i="7"/>
  <c r="D667" i="7"/>
  <c r="N666" i="7"/>
  <c r="D666" i="7"/>
  <c r="N665" i="7"/>
  <c r="D665" i="7"/>
  <c r="N664" i="7"/>
  <c r="D664" i="7"/>
  <c r="N663" i="7"/>
  <c r="D663" i="7"/>
  <c r="N662" i="7"/>
  <c r="D662" i="7"/>
  <c r="N661" i="7"/>
  <c r="D661" i="7"/>
  <c r="N660" i="7"/>
  <c r="D660" i="7"/>
  <c r="N659" i="7"/>
  <c r="D659" i="7"/>
  <c r="N658" i="7"/>
  <c r="D658" i="7"/>
  <c r="N657" i="7"/>
  <c r="D657" i="7"/>
  <c r="D656" i="7"/>
  <c r="D655" i="7"/>
  <c r="D654" i="7"/>
  <c r="N653" i="7"/>
  <c r="D653" i="7"/>
  <c r="N652" i="7"/>
  <c r="D652" i="7"/>
  <c r="N651" i="7"/>
  <c r="D651" i="7"/>
  <c r="N650" i="7"/>
  <c r="N649" i="7"/>
  <c r="N648" i="7"/>
  <c r="N647" i="7"/>
  <c r="D647" i="7"/>
  <c r="N646" i="7"/>
  <c r="D646" i="7"/>
  <c r="N645" i="7"/>
  <c r="D645" i="7"/>
  <c r="N644" i="7"/>
  <c r="D644" i="7"/>
  <c r="N643" i="7"/>
  <c r="D643" i="7"/>
  <c r="N642" i="7"/>
  <c r="D642" i="7"/>
  <c r="N641" i="7"/>
  <c r="D641" i="7"/>
  <c r="N640" i="7"/>
  <c r="D640" i="7"/>
  <c r="N639" i="7"/>
  <c r="D639" i="7"/>
  <c r="N638" i="7"/>
  <c r="D638" i="7"/>
  <c r="N637" i="7"/>
  <c r="D637" i="7"/>
  <c r="N636" i="7"/>
  <c r="D636" i="7"/>
  <c r="N635" i="7"/>
  <c r="D635" i="7"/>
  <c r="N634" i="7"/>
  <c r="D634" i="7"/>
  <c r="N633" i="7"/>
  <c r="D633" i="7"/>
  <c r="N632" i="7"/>
  <c r="D632" i="7"/>
  <c r="N631" i="7"/>
  <c r="D631" i="7"/>
  <c r="N630" i="7"/>
  <c r="D630" i="7"/>
  <c r="D629" i="7"/>
  <c r="D628" i="7"/>
  <c r="D627" i="7"/>
  <c r="N626" i="7"/>
  <c r="D626" i="7"/>
  <c r="N625" i="7"/>
  <c r="D625" i="7"/>
  <c r="N624" i="7"/>
  <c r="D624" i="7"/>
  <c r="N623" i="7"/>
  <c r="N622" i="7"/>
  <c r="N621" i="7"/>
  <c r="N620" i="7"/>
  <c r="D620" i="7"/>
  <c r="N619" i="7"/>
  <c r="D619" i="7"/>
  <c r="N618" i="7"/>
  <c r="D618" i="7"/>
  <c r="N617" i="7"/>
  <c r="D617" i="7"/>
  <c r="N616" i="7"/>
  <c r="D616" i="7"/>
  <c r="N615" i="7"/>
  <c r="D615" i="7"/>
  <c r="N614" i="7"/>
  <c r="D614" i="7"/>
  <c r="N613" i="7"/>
  <c r="D613" i="7"/>
  <c r="N612" i="7"/>
  <c r="D612" i="7"/>
  <c r="N611" i="7"/>
  <c r="D611" i="7"/>
  <c r="N610" i="7"/>
  <c r="D610" i="7"/>
  <c r="N609" i="7"/>
  <c r="D609" i="7"/>
  <c r="N608" i="7"/>
  <c r="D608" i="7"/>
  <c r="N607" i="7"/>
  <c r="D607" i="7"/>
  <c r="N606" i="7"/>
  <c r="D606" i="7"/>
  <c r="N605" i="7"/>
  <c r="D605" i="7"/>
  <c r="N604" i="7"/>
  <c r="D604" i="7"/>
  <c r="N603" i="7"/>
  <c r="D603" i="7"/>
  <c r="D602" i="7"/>
  <c r="D601" i="7"/>
  <c r="D600" i="7"/>
  <c r="N599" i="7"/>
  <c r="D599" i="7"/>
  <c r="N598" i="7"/>
  <c r="D598" i="7"/>
  <c r="N597" i="7"/>
  <c r="N596" i="7"/>
  <c r="N595" i="7"/>
  <c r="N594" i="7"/>
  <c r="D594" i="7"/>
  <c r="N593" i="7"/>
  <c r="D593" i="7"/>
  <c r="N592" i="7"/>
  <c r="D592" i="7"/>
  <c r="N591" i="7"/>
  <c r="D591" i="7"/>
  <c r="N590" i="7"/>
  <c r="D590" i="7"/>
  <c r="N589" i="7"/>
  <c r="D589" i="7"/>
  <c r="N588" i="7"/>
  <c r="D588" i="7"/>
  <c r="N587" i="7"/>
  <c r="D587" i="7"/>
  <c r="N586" i="7"/>
  <c r="D586" i="7"/>
  <c r="N585" i="7"/>
  <c r="D585" i="7"/>
  <c r="N584" i="7"/>
  <c r="D584" i="7"/>
  <c r="N583" i="7"/>
  <c r="D583" i="7"/>
  <c r="N582" i="7"/>
  <c r="D582" i="7"/>
  <c r="N581" i="7"/>
  <c r="D581" i="7"/>
  <c r="N580" i="7"/>
  <c r="D580" i="7"/>
  <c r="N579" i="7"/>
  <c r="D579" i="7"/>
  <c r="N578" i="7"/>
  <c r="D578" i="7"/>
  <c r="N577" i="7"/>
  <c r="D577" i="7"/>
  <c r="D576" i="7"/>
  <c r="D575" i="7"/>
  <c r="D574" i="7"/>
  <c r="N573" i="7"/>
  <c r="D573" i="7"/>
  <c r="N572" i="7"/>
  <c r="D572" i="7"/>
  <c r="N571" i="7"/>
  <c r="N570" i="7"/>
  <c r="N569" i="7"/>
  <c r="N568" i="7"/>
  <c r="D568" i="7"/>
  <c r="N567" i="7"/>
  <c r="D567" i="7"/>
  <c r="N566" i="7"/>
  <c r="D566" i="7"/>
  <c r="N565" i="7"/>
  <c r="D565" i="7"/>
  <c r="N564" i="7"/>
  <c r="D564" i="7"/>
  <c r="N563" i="7"/>
  <c r="D563" i="7"/>
  <c r="N562" i="7"/>
  <c r="D562" i="7"/>
  <c r="N561" i="7"/>
  <c r="D561" i="7"/>
  <c r="N560" i="7"/>
  <c r="D560" i="7"/>
  <c r="N559" i="7"/>
  <c r="D559" i="7"/>
  <c r="N558" i="7"/>
  <c r="D558" i="7"/>
  <c r="N557" i="7"/>
  <c r="D557" i="7"/>
  <c r="N556" i="7"/>
  <c r="D556" i="7"/>
  <c r="N555" i="7"/>
  <c r="D555" i="7"/>
  <c r="N554" i="7"/>
  <c r="D554" i="7"/>
  <c r="N553" i="7"/>
  <c r="D553" i="7"/>
  <c r="N552" i="7"/>
  <c r="D552" i="7"/>
  <c r="N551" i="7"/>
  <c r="D551" i="7"/>
  <c r="D550" i="7"/>
  <c r="D549" i="7"/>
  <c r="D548" i="7"/>
  <c r="N547" i="7"/>
  <c r="D547" i="7"/>
  <c r="N546" i="7"/>
  <c r="D546" i="7"/>
  <c r="N545" i="7"/>
  <c r="N544" i="7"/>
  <c r="N543" i="7"/>
  <c r="N542" i="7"/>
  <c r="D542" i="7"/>
  <c r="N541" i="7"/>
  <c r="D541" i="7"/>
  <c r="N540" i="7"/>
  <c r="D540" i="7"/>
  <c r="N539" i="7"/>
  <c r="D539" i="7"/>
  <c r="N538" i="7"/>
  <c r="D538" i="7"/>
  <c r="N537" i="7"/>
  <c r="D537" i="7"/>
  <c r="N536" i="7"/>
  <c r="D536" i="7"/>
  <c r="N535" i="7"/>
  <c r="D535" i="7"/>
  <c r="N534" i="7"/>
  <c r="D534" i="7"/>
  <c r="N533" i="7"/>
  <c r="D533" i="7"/>
  <c r="N532" i="7"/>
  <c r="D532" i="7"/>
  <c r="N531" i="7"/>
  <c r="D531" i="7"/>
  <c r="N530" i="7"/>
  <c r="D530" i="7"/>
  <c r="N529" i="7"/>
  <c r="D529" i="7"/>
  <c r="N528" i="7"/>
  <c r="D528" i="7"/>
  <c r="N527" i="7"/>
  <c r="D527" i="7"/>
  <c r="N526" i="7"/>
  <c r="D526" i="7"/>
  <c r="N525" i="7"/>
  <c r="D525" i="7"/>
  <c r="D524" i="7"/>
  <c r="D523" i="7"/>
  <c r="D522" i="7"/>
  <c r="N521" i="7"/>
  <c r="D521" i="7"/>
  <c r="N520" i="7"/>
  <c r="N519" i="7"/>
  <c r="N518" i="7"/>
  <c r="N517" i="7"/>
  <c r="D517" i="7"/>
  <c r="N516" i="7"/>
  <c r="D516" i="7"/>
  <c r="N515" i="7"/>
  <c r="D515" i="7"/>
  <c r="N514" i="7"/>
  <c r="D514" i="7"/>
  <c r="N513" i="7"/>
  <c r="D513" i="7"/>
  <c r="N512" i="7"/>
  <c r="D512" i="7"/>
  <c r="N511" i="7"/>
  <c r="D511" i="7"/>
  <c r="N510" i="7"/>
  <c r="D510" i="7"/>
  <c r="N509" i="7"/>
  <c r="D509" i="7"/>
  <c r="N508" i="7"/>
  <c r="D508" i="7"/>
  <c r="N507" i="7"/>
  <c r="D507" i="7"/>
  <c r="N506" i="7"/>
  <c r="D506" i="7"/>
  <c r="N505" i="7"/>
  <c r="D505" i="7"/>
  <c r="N504" i="7"/>
  <c r="D504" i="7"/>
  <c r="N503" i="7"/>
  <c r="D503" i="7"/>
  <c r="N502" i="7"/>
  <c r="D502" i="7"/>
  <c r="N501" i="7"/>
  <c r="D501" i="7"/>
  <c r="N500" i="7"/>
  <c r="D500" i="7"/>
  <c r="N499" i="7"/>
  <c r="D499" i="7"/>
  <c r="D498" i="7"/>
  <c r="D497" i="7"/>
  <c r="D496" i="7"/>
  <c r="N495" i="7"/>
  <c r="N494" i="7"/>
  <c r="N493" i="7"/>
  <c r="N492" i="7"/>
  <c r="D492" i="7"/>
  <c r="N491" i="7"/>
  <c r="D491" i="7"/>
  <c r="N490" i="7"/>
  <c r="D490" i="7"/>
  <c r="N489" i="7"/>
  <c r="D489" i="7"/>
  <c r="N488" i="7"/>
  <c r="D488" i="7"/>
  <c r="N487" i="7"/>
  <c r="D487" i="7"/>
  <c r="N486" i="7"/>
  <c r="D486" i="7"/>
  <c r="N485" i="7"/>
  <c r="D485" i="7"/>
  <c r="N484" i="7"/>
  <c r="D484" i="7"/>
  <c r="N483" i="7"/>
  <c r="D483" i="7"/>
  <c r="N482" i="7"/>
  <c r="D482" i="7"/>
  <c r="N481" i="7"/>
  <c r="D481" i="7"/>
  <c r="N480" i="7"/>
  <c r="D480" i="7"/>
  <c r="N479" i="7"/>
  <c r="D479" i="7"/>
  <c r="N478" i="7"/>
  <c r="D478" i="7"/>
  <c r="N477" i="7"/>
  <c r="D477" i="7"/>
  <c r="N476" i="7"/>
  <c r="D476" i="7"/>
  <c r="N475" i="7"/>
  <c r="D475" i="7"/>
  <c r="N474" i="7"/>
  <c r="D474" i="7"/>
  <c r="D473" i="7"/>
  <c r="D472" i="7"/>
  <c r="D471" i="7"/>
  <c r="N470" i="7"/>
  <c r="N469" i="7"/>
  <c r="N468" i="7"/>
  <c r="N467" i="7"/>
  <c r="D467" i="7"/>
  <c r="N466" i="7"/>
  <c r="D466" i="7"/>
  <c r="N465" i="7"/>
  <c r="D465" i="7"/>
  <c r="N464" i="7"/>
  <c r="D464" i="7"/>
  <c r="N463" i="7"/>
  <c r="D463" i="7"/>
  <c r="N462" i="7"/>
  <c r="D462" i="7"/>
  <c r="N461" i="7"/>
  <c r="D461" i="7"/>
  <c r="N460" i="7"/>
  <c r="D460" i="7"/>
  <c r="N459" i="7"/>
  <c r="D459" i="7"/>
  <c r="N458" i="7"/>
  <c r="D458" i="7"/>
  <c r="N457" i="7"/>
  <c r="D457" i="7"/>
  <c r="N456" i="7"/>
  <c r="D456" i="7"/>
  <c r="N455" i="7"/>
  <c r="D455" i="7"/>
  <c r="N454" i="7"/>
  <c r="D454" i="7"/>
  <c r="N453" i="7"/>
  <c r="D453" i="7"/>
  <c r="N452" i="7"/>
  <c r="D452" i="7"/>
  <c r="N451" i="7"/>
  <c r="D451" i="7"/>
  <c r="N450" i="7"/>
  <c r="D450" i="7"/>
  <c r="N449" i="7"/>
  <c r="D449" i="7"/>
  <c r="D448" i="7"/>
  <c r="D447" i="7"/>
  <c r="N445" i="7"/>
  <c r="N444" i="7"/>
  <c r="N443" i="7"/>
  <c r="D443" i="7"/>
  <c r="N442" i="7"/>
  <c r="D442" i="7"/>
  <c r="N441" i="7"/>
  <c r="D441" i="7"/>
  <c r="N440" i="7"/>
  <c r="D440" i="7"/>
  <c r="N439" i="7"/>
  <c r="D439" i="7"/>
  <c r="N438" i="7"/>
  <c r="D438" i="7"/>
  <c r="N437" i="7"/>
  <c r="D437" i="7"/>
  <c r="N436" i="7"/>
  <c r="D436" i="7"/>
  <c r="N435" i="7"/>
  <c r="D435" i="7"/>
  <c r="N434" i="7"/>
  <c r="D434" i="7"/>
  <c r="N433" i="7"/>
  <c r="D433" i="7"/>
  <c r="N432" i="7"/>
  <c r="D432" i="7"/>
  <c r="N431" i="7"/>
  <c r="D431" i="7"/>
  <c r="N430" i="7"/>
  <c r="D430" i="7"/>
  <c r="N429" i="7"/>
  <c r="D429" i="7"/>
  <c r="N428" i="7"/>
  <c r="D428" i="7"/>
  <c r="N427" i="7"/>
  <c r="D427" i="7"/>
  <c r="N426" i="7"/>
  <c r="D426" i="7"/>
  <c r="N425" i="7"/>
  <c r="D425" i="7"/>
  <c r="N424" i="7"/>
  <c r="D424" i="7"/>
  <c r="D423" i="7"/>
  <c r="N420" i="7"/>
  <c r="N419" i="7"/>
  <c r="D419" i="7"/>
  <c r="N418" i="7"/>
  <c r="D418" i="7"/>
  <c r="N417" i="7"/>
  <c r="D417" i="7"/>
  <c r="N416" i="7"/>
  <c r="D416" i="7"/>
  <c r="N415" i="7"/>
  <c r="D415" i="7"/>
  <c r="N414" i="7"/>
  <c r="D414" i="7"/>
  <c r="N413" i="7"/>
  <c r="D413" i="7"/>
  <c r="N412" i="7"/>
  <c r="D412" i="7"/>
  <c r="N411" i="7"/>
  <c r="D411" i="7"/>
  <c r="N410" i="7"/>
  <c r="D410" i="7"/>
  <c r="N409" i="7"/>
  <c r="D409" i="7"/>
  <c r="N408" i="7"/>
  <c r="D408" i="7"/>
  <c r="N407" i="7"/>
  <c r="D407" i="7"/>
  <c r="N406" i="7"/>
  <c r="D406" i="7"/>
  <c r="N405" i="7"/>
  <c r="D405" i="7"/>
  <c r="N404" i="7"/>
  <c r="D404" i="7"/>
  <c r="N403" i="7"/>
  <c r="D403" i="7"/>
  <c r="N402" i="7"/>
  <c r="D402" i="7"/>
  <c r="N401" i="7"/>
  <c r="D401" i="7"/>
  <c r="N400" i="7"/>
  <c r="D400" i="7"/>
  <c r="N399" i="7"/>
  <c r="D396" i="7"/>
  <c r="N395" i="7"/>
  <c r="D395" i="7"/>
  <c r="N394" i="7"/>
  <c r="D394" i="7"/>
  <c r="N393" i="7"/>
  <c r="D393" i="7"/>
  <c r="N392" i="7"/>
  <c r="D392" i="7"/>
  <c r="N391" i="7"/>
  <c r="D391" i="7"/>
  <c r="N390" i="7"/>
  <c r="D390" i="7"/>
  <c r="N389" i="7"/>
  <c r="D389" i="7"/>
  <c r="N388" i="7"/>
  <c r="D388" i="7"/>
  <c r="N387" i="7"/>
  <c r="D387" i="7"/>
  <c r="N386" i="7"/>
  <c r="D386" i="7"/>
  <c r="N385" i="7"/>
  <c r="D385" i="7"/>
  <c r="N384" i="7"/>
  <c r="D384" i="7"/>
  <c r="N383" i="7"/>
  <c r="D383" i="7"/>
  <c r="N382" i="7"/>
  <c r="D382" i="7"/>
  <c r="N381" i="7"/>
  <c r="D381" i="7"/>
  <c r="N380" i="7"/>
  <c r="D380" i="7"/>
  <c r="N379" i="7"/>
  <c r="D379" i="7"/>
  <c r="N378" i="7"/>
  <c r="D378" i="7"/>
  <c r="N377" i="7"/>
  <c r="D377" i="7"/>
  <c r="N376" i="7"/>
  <c r="N375" i="7"/>
  <c r="D373" i="7"/>
  <c r="D372" i="7"/>
  <c r="N371" i="7"/>
  <c r="D371" i="7"/>
  <c r="N370" i="7"/>
  <c r="D370" i="7"/>
  <c r="N369" i="7"/>
  <c r="D369" i="7"/>
  <c r="N368" i="7"/>
  <c r="D368" i="7"/>
  <c r="N367" i="7"/>
  <c r="D367" i="7"/>
  <c r="N366" i="7"/>
  <c r="D366" i="7"/>
  <c r="N365" i="7"/>
  <c r="D365" i="7"/>
  <c r="N364" i="7"/>
  <c r="D364" i="7"/>
  <c r="N363" i="7"/>
  <c r="D363" i="7"/>
  <c r="N362" i="7"/>
  <c r="D362" i="7"/>
  <c r="N361" i="7"/>
  <c r="D361" i="7"/>
  <c r="N360" i="7"/>
  <c r="D360" i="7"/>
  <c r="N359" i="7"/>
  <c r="D359" i="7"/>
  <c r="N358" i="7"/>
  <c r="D358" i="7"/>
  <c r="N357" i="7"/>
  <c r="D357" i="7"/>
  <c r="N356" i="7"/>
  <c r="D356" i="7"/>
  <c r="N355" i="7"/>
  <c r="D355" i="7"/>
  <c r="N354" i="7"/>
  <c r="D354" i="7"/>
  <c r="N353" i="7"/>
  <c r="N352" i="7"/>
  <c r="N351" i="7"/>
  <c r="D350" i="7"/>
  <c r="D349" i="7"/>
  <c r="D348" i="7"/>
  <c r="N347" i="7"/>
  <c r="D347" i="7"/>
  <c r="N346" i="7"/>
  <c r="D346" i="7"/>
  <c r="N345" i="7"/>
  <c r="D345" i="7"/>
  <c r="N344" i="7"/>
  <c r="D344" i="7"/>
  <c r="N343" i="7"/>
  <c r="D343" i="7"/>
  <c r="N342" i="7"/>
  <c r="D342" i="7"/>
  <c r="N341" i="7"/>
  <c r="D341" i="7"/>
  <c r="N340" i="7"/>
  <c r="D340" i="7"/>
  <c r="N339" i="7"/>
  <c r="D339" i="7"/>
  <c r="N338" i="7"/>
  <c r="D338" i="7"/>
  <c r="N337" i="7"/>
  <c r="D337" i="7"/>
  <c r="N336" i="7"/>
  <c r="D336" i="7"/>
  <c r="N335" i="7"/>
  <c r="D335" i="7"/>
  <c r="N334" i="7"/>
  <c r="D334" i="7"/>
  <c r="N333" i="7"/>
  <c r="D333" i="7"/>
  <c r="N332" i="7"/>
  <c r="D332" i="7"/>
  <c r="N331" i="7"/>
  <c r="N330" i="7"/>
  <c r="N329" i="7"/>
  <c r="N328" i="7"/>
  <c r="D328" i="7"/>
  <c r="N327" i="7"/>
  <c r="D327" i="7"/>
  <c r="D326" i="7"/>
  <c r="D325" i="7"/>
  <c r="D324" i="7"/>
  <c r="N323" i="7"/>
  <c r="D323" i="7"/>
  <c r="N322" i="7"/>
  <c r="D322" i="7"/>
  <c r="N321" i="7"/>
  <c r="D321" i="7"/>
  <c r="N320" i="7"/>
  <c r="D320" i="7"/>
  <c r="N319" i="7"/>
  <c r="D319" i="7"/>
  <c r="N318" i="7"/>
  <c r="D318" i="7"/>
  <c r="N317" i="7"/>
  <c r="D317" i="7"/>
  <c r="N316" i="7"/>
  <c r="D316" i="7"/>
  <c r="N315" i="7"/>
  <c r="D315" i="7"/>
  <c r="N314" i="7"/>
  <c r="D314" i="7"/>
  <c r="N313" i="7"/>
  <c r="D313" i="7"/>
  <c r="N312" i="7"/>
  <c r="D312" i="7"/>
  <c r="N311" i="7"/>
  <c r="D311" i="7"/>
  <c r="N310" i="7"/>
  <c r="D310" i="7"/>
  <c r="N309" i="7"/>
  <c r="N308" i="7"/>
  <c r="N307" i="7"/>
  <c r="N306" i="7"/>
  <c r="D306" i="7"/>
  <c r="N305" i="7"/>
  <c r="D305" i="7"/>
  <c r="N304" i="7"/>
  <c r="D304" i="7"/>
  <c r="N303" i="7"/>
  <c r="D303" i="7"/>
  <c r="D302" i="7"/>
  <c r="D301" i="7"/>
  <c r="D300" i="7"/>
  <c r="N299" i="7"/>
  <c r="D299" i="7"/>
  <c r="N298" i="7"/>
  <c r="D298" i="7"/>
  <c r="N297" i="7"/>
  <c r="D297" i="7"/>
  <c r="N296" i="7"/>
  <c r="D296" i="7"/>
  <c r="N295" i="7"/>
  <c r="D295" i="7"/>
  <c r="N294" i="7"/>
  <c r="D294" i="7"/>
  <c r="N293" i="7"/>
  <c r="D293" i="7"/>
  <c r="N292" i="7"/>
  <c r="D292" i="7"/>
  <c r="N291" i="7"/>
  <c r="D291" i="7"/>
  <c r="N290" i="7"/>
  <c r="D290" i="7"/>
  <c r="N289" i="7"/>
  <c r="D289" i="7"/>
  <c r="N288" i="7"/>
  <c r="D288" i="7"/>
  <c r="N287" i="7"/>
  <c r="N286" i="7"/>
  <c r="N285" i="7"/>
  <c r="N284" i="7"/>
  <c r="D284" i="7"/>
  <c r="N283" i="7"/>
  <c r="D283" i="7"/>
  <c r="N282" i="7"/>
  <c r="D282" i="7"/>
  <c r="N281" i="7"/>
  <c r="D281" i="7"/>
  <c r="N280" i="7"/>
  <c r="D280" i="7"/>
  <c r="D279" i="7"/>
  <c r="D278" i="7"/>
  <c r="D277" i="7"/>
  <c r="N276" i="7"/>
  <c r="D276" i="7"/>
  <c r="N275" i="7"/>
  <c r="D275" i="7"/>
  <c r="N274" i="7"/>
  <c r="D274" i="7"/>
  <c r="N273" i="7"/>
  <c r="D273" i="7"/>
  <c r="N272" i="7"/>
  <c r="D272" i="7"/>
  <c r="N271" i="7"/>
  <c r="D271" i="7"/>
  <c r="N270" i="7"/>
  <c r="D270" i="7"/>
  <c r="N269" i="7"/>
  <c r="D269" i="7"/>
  <c r="N268" i="7"/>
  <c r="D268" i="7"/>
  <c r="N267" i="7"/>
  <c r="D267" i="7"/>
  <c r="N266" i="7"/>
  <c r="N265" i="7"/>
  <c r="N264" i="7"/>
  <c r="N263" i="7"/>
  <c r="D263" i="7"/>
  <c r="N262" i="7"/>
  <c r="D262" i="7"/>
  <c r="N261" i="7"/>
  <c r="D261" i="7"/>
  <c r="N260" i="7"/>
  <c r="D260" i="7"/>
  <c r="N259" i="7"/>
  <c r="D259" i="7"/>
  <c r="N258" i="7"/>
  <c r="D258" i="7"/>
  <c r="N257" i="7"/>
  <c r="D257" i="7"/>
  <c r="D256" i="7"/>
  <c r="D255" i="7"/>
  <c r="D254" i="7"/>
  <c r="N253" i="7"/>
  <c r="D253" i="7"/>
  <c r="N252" i="7"/>
  <c r="D252" i="7"/>
  <c r="N251" i="7"/>
  <c r="D251" i="7"/>
  <c r="N250" i="7"/>
  <c r="D250" i="7"/>
  <c r="N249" i="7"/>
  <c r="D249" i="7"/>
  <c r="N248" i="7"/>
  <c r="D248" i="7"/>
  <c r="N247" i="7"/>
  <c r="D247" i="7"/>
  <c r="N246" i="7"/>
  <c r="D246" i="7"/>
  <c r="N245" i="7"/>
  <c r="N244" i="7"/>
  <c r="N243" i="7"/>
  <c r="N242" i="7"/>
  <c r="D242" i="7"/>
  <c r="N241" i="7"/>
  <c r="D241" i="7"/>
  <c r="N240" i="7"/>
  <c r="D240" i="7"/>
  <c r="N239" i="7"/>
  <c r="D239" i="7"/>
  <c r="N238" i="7"/>
  <c r="D238" i="7"/>
  <c r="N237" i="7"/>
  <c r="D237" i="7"/>
  <c r="N236" i="7"/>
  <c r="D236" i="7"/>
  <c r="N235" i="7"/>
  <c r="D235" i="7"/>
  <c r="D234" i="7"/>
  <c r="D233" i="7"/>
  <c r="D232" i="7"/>
  <c r="N231" i="7"/>
  <c r="D231" i="7"/>
  <c r="N230" i="7"/>
  <c r="D230" i="7"/>
  <c r="N229" i="7"/>
  <c r="D229" i="7"/>
  <c r="N228" i="7"/>
  <c r="D228" i="7"/>
  <c r="N227" i="7"/>
  <c r="D227" i="7"/>
  <c r="N226" i="7"/>
  <c r="D226" i="7"/>
  <c r="N225" i="7"/>
  <c r="N224" i="7"/>
  <c r="N223" i="7"/>
  <c r="N222" i="7"/>
  <c r="D222" i="7"/>
  <c r="N221" i="7"/>
  <c r="D221" i="7"/>
  <c r="N220" i="7"/>
  <c r="D220" i="7"/>
  <c r="N219" i="7"/>
  <c r="D219" i="7"/>
  <c r="N218" i="7"/>
  <c r="D218" i="7"/>
  <c r="N217" i="7"/>
  <c r="D217" i="7"/>
  <c r="N216" i="7"/>
  <c r="D216" i="7"/>
  <c r="N215" i="7"/>
  <c r="D215" i="7"/>
  <c r="N214" i="7"/>
  <c r="D214" i="7"/>
  <c r="D213" i="7"/>
  <c r="D212" i="7"/>
  <c r="D211" i="7"/>
  <c r="N210" i="7"/>
  <c r="D210" i="7"/>
  <c r="N209" i="7"/>
  <c r="D209" i="7"/>
  <c r="N208" i="7"/>
  <c r="D208" i="7"/>
  <c r="N207" i="7"/>
  <c r="D207" i="7"/>
  <c r="N206" i="7"/>
  <c r="D206" i="7"/>
  <c r="N205" i="7"/>
  <c r="N204" i="7"/>
  <c r="N203" i="7"/>
  <c r="N202" i="7"/>
  <c r="D202" i="7"/>
  <c r="N201" i="7"/>
  <c r="D201" i="7"/>
  <c r="N200" i="7"/>
  <c r="D200" i="7"/>
  <c r="N199" i="7"/>
  <c r="D199" i="7"/>
  <c r="N198" i="7"/>
  <c r="D198" i="7"/>
  <c r="N197" i="7"/>
  <c r="D197" i="7"/>
  <c r="N196" i="7"/>
  <c r="D196" i="7"/>
  <c r="N195" i="7"/>
  <c r="D195" i="7"/>
  <c r="N194" i="7"/>
  <c r="D194" i="7"/>
  <c r="D193" i="7"/>
  <c r="D192" i="7"/>
  <c r="D191" i="7"/>
  <c r="N190" i="7"/>
  <c r="D190" i="7"/>
  <c r="N189" i="7"/>
  <c r="D189" i="7"/>
  <c r="N188" i="7"/>
  <c r="D188" i="7"/>
  <c r="N187" i="7"/>
  <c r="D187" i="7"/>
  <c r="N186" i="7"/>
  <c r="N185" i="7"/>
  <c r="N184" i="7"/>
  <c r="N183" i="7"/>
  <c r="D183" i="7"/>
  <c r="N182" i="7"/>
  <c r="D182" i="7"/>
  <c r="N181" i="7"/>
  <c r="D181" i="7"/>
  <c r="N180" i="7"/>
  <c r="D180" i="7"/>
  <c r="N179" i="7"/>
  <c r="D179" i="7"/>
  <c r="N178" i="7"/>
  <c r="D178" i="7"/>
  <c r="N177" i="7"/>
  <c r="D177" i="7"/>
  <c r="N176" i="7"/>
  <c r="D176" i="7"/>
  <c r="N175" i="7"/>
  <c r="D175" i="7"/>
  <c r="N174" i="7"/>
  <c r="D174" i="7"/>
  <c r="D173" i="7"/>
  <c r="D172" i="7"/>
  <c r="D171" i="7"/>
  <c r="N170" i="7"/>
  <c r="D170" i="7"/>
  <c r="N169" i="7"/>
  <c r="D169" i="7"/>
  <c r="N168" i="7"/>
  <c r="D168" i="7"/>
  <c r="N167" i="7"/>
  <c r="N166" i="7"/>
  <c r="N165" i="7"/>
  <c r="N164" i="7"/>
  <c r="D164" i="7"/>
  <c r="N163" i="7"/>
  <c r="D163" i="7"/>
  <c r="N162" i="7"/>
  <c r="D162" i="7"/>
  <c r="N161" i="7"/>
  <c r="D161" i="7"/>
  <c r="N160" i="7"/>
  <c r="D160" i="7"/>
  <c r="N159" i="7"/>
  <c r="D159" i="7"/>
  <c r="N158" i="7"/>
  <c r="D158" i="7"/>
  <c r="N157" i="7"/>
  <c r="D157" i="7"/>
  <c r="N156" i="7"/>
  <c r="D156" i="7"/>
  <c r="N155" i="7"/>
  <c r="D155" i="7"/>
  <c r="N154" i="7"/>
  <c r="D154" i="7"/>
  <c r="D153" i="7"/>
  <c r="D152" i="7"/>
  <c r="D151" i="7"/>
  <c r="N150" i="7"/>
  <c r="D150" i="7"/>
  <c r="N149" i="7"/>
  <c r="D149" i="7"/>
  <c r="N148" i="7"/>
  <c r="N147" i="7"/>
  <c r="N146" i="7"/>
  <c r="N145" i="7"/>
  <c r="D145" i="7"/>
  <c r="N144" i="7"/>
  <c r="D144" i="7"/>
  <c r="N143" i="7"/>
  <c r="D143" i="7"/>
  <c r="N142" i="7"/>
  <c r="D142" i="7"/>
  <c r="N141" i="7"/>
  <c r="D141" i="7"/>
  <c r="N140" i="7"/>
  <c r="D140" i="7"/>
  <c r="N139" i="7"/>
  <c r="D139" i="7"/>
  <c r="N138" i="7"/>
  <c r="D138" i="7"/>
  <c r="N137" i="7"/>
  <c r="D137" i="7"/>
  <c r="N136" i="7"/>
  <c r="D136" i="7"/>
  <c r="N135" i="7"/>
  <c r="D135" i="7"/>
  <c r="D134" i="7"/>
  <c r="D133" i="7"/>
  <c r="D132" i="7"/>
  <c r="N131" i="7"/>
  <c r="D131" i="7"/>
  <c r="N130" i="7"/>
  <c r="N129" i="7"/>
  <c r="N128" i="7"/>
  <c r="N127" i="7"/>
  <c r="D127" i="7"/>
  <c r="N126" i="7"/>
  <c r="D126" i="7"/>
  <c r="N125" i="7"/>
  <c r="D125" i="7"/>
  <c r="N124" i="7"/>
  <c r="D124" i="7"/>
  <c r="N123" i="7"/>
  <c r="D123" i="7"/>
  <c r="N122" i="7"/>
  <c r="D122" i="7"/>
  <c r="N121" i="7"/>
  <c r="D121" i="7"/>
  <c r="N120" i="7"/>
  <c r="D120" i="7"/>
  <c r="N119" i="7"/>
  <c r="D119" i="7"/>
  <c r="N118" i="7"/>
  <c r="D118" i="7"/>
  <c r="N117" i="7"/>
  <c r="D117" i="7"/>
  <c r="N116" i="7"/>
  <c r="D116" i="7"/>
  <c r="D115" i="7"/>
  <c r="D114" i="7"/>
  <c r="D113" i="7"/>
  <c r="N112" i="7"/>
  <c r="N111" i="7"/>
  <c r="N110" i="7"/>
  <c r="N109" i="7"/>
  <c r="D109" i="7"/>
  <c r="N108" i="7"/>
  <c r="D108" i="7"/>
  <c r="N107" i="7"/>
  <c r="D107" i="7"/>
  <c r="N106" i="7"/>
  <c r="D106" i="7"/>
  <c r="N105" i="7"/>
  <c r="D105" i="7"/>
  <c r="N104" i="7"/>
  <c r="D104" i="7"/>
  <c r="N103" i="7"/>
  <c r="D103" i="7"/>
  <c r="N102" i="7"/>
  <c r="D102" i="7"/>
  <c r="N101" i="7"/>
  <c r="D101" i="7"/>
  <c r="N100" i="7"/>
  <c r="D100" i="7"/>
  <c r="N99" i="7"/>
  <c r="D99" i="7"/>
  <c r="N98" i="7"/>
  <c r="D98" i="7"/>
  <c r="D97" i="7"/>
  <c r="D96" i="7"/>
  <c r="N94" i="7"/>
  <c r="N93" i="7"/>
  <c r="N92" i="7"/>
  <c r="D92" i="7"/>
  <c r="N91" i="7"/>
  <c r="D91" i="7"/>
  <c r="N90" i="7"/>
  <c r="D90" i="7"/>
  <c r="N89" i="7"/>
  <c r="D89" i="7"/>
  <c r="N88" i="7"/>
  <c r="D88" i="7"/>
  <c r="N87" i="7"/>
  <c r="D87" i="7"/>
  <c r="N86" i="7"/>
  <c r="D86" i="7"/>
  <c r="N85" i="7"/>
  <c r="D85" i="7"/>
  <c r="N84" i="7"/>
  <c r="D84" i="7"/>
  <c r="Z83" i="7"/>
  <c r="X83" i="7"/>
  <c r="W83" i="7"/>
  <c r="V83" i="7"/>
  <c r="N83" i="7"/>
  <c r="D83" i="7"/>
  <c r="AA82" i="7"/>
  <c r="Z82" i="7"/>
  <c r="X82" i="7"/>
  <c r="W82" i="7"/>
  <c r="V82" i="7"/>
  <c r="N82" i="7"/>
  <c r="D82" i="7"/>
  <c r="AA81" i="7"/>
  <c r="Z81" i="7"/>
  <c r="X81" i="7"/>
  <c r="W81" i="7"/>
  <c r="V81" i="7"/>
  <c r="N81" i="7"/>
  <c r="D81" i="7"/>
  <c r="AA80" i="7"/>
  <c r="Z80" i="7"/>
  <c r="X80" i="7"/>
  <c r="W80" i="7"/>
  <c r="V80" i="7"/>
  <c r="D80" i="7"/>
  <c r="AA79" i="7"/>
  <c r="Z79" i="7"/>
  <c r="X79" i="7"/>
  <c r="W79" i="7"/>
  <c r="V79" i="7"/>
  <c r="AA78" i="7"/>
  <c r="Z78" i="7"/>
  <c r="X78" i="7"/>
  <c r="W78" i="7"/>
  <c r="V78" i="7"/>
  <c r="AA77" i="7"/>
  <c r="Z77" i="7"/>
  <c r="X77" i="7"/>
  <c r="W77" i="7"/>
  <c r="V77" i="7"/>
  <c r="N77" i="7"/>
  <c r="AA76" i="7"/>
  <c r="Z76" i="7"/>
  <c r="X76" i="7"/>
  <c r="W76" i="7"/>
  <c r="V76" i="7"/>
  <c r="N76" i="7"/>
  <c r="D76" i="7"/>
  <c r="AA75" i="7"/>
  <c r="Z75" i="7"/>
  <c r="X75" i="7"/>
  <c r="W75" i="7"/>
  <c r="V75" i="7"/>
  <c r="N75" i="7"/>
  <c r="D75" i="7"/>
  <c r="AA74" i="7"/>
  <c r="Z74" i="7"/>
  <c r="X74" i="7"/>
  <c r="W74" i="7"/>
  <c r="V74" i="7"/>
  <c r="N74" i="7"/>
  <c r="D74" i="7"/>
  <c r="AA73" i="7"/>
  <c r="Z73" i="7"/>
  <c r="X73" i="7"/>
  <c r="W73" i="7"/>
  <c r="V73" i="7"/>
  <c r="N73" i="7"/>
  <c r="D73" i="7"/>
  <c r="AJ72" i="7"/>
  <c r="AA72" i="7"/>
  <c r="Z72" i="7"/>
  <c r="X72" i="7"/>
  <c r="W72" i="7"/>
  <c r="V72" i="7"/>
  <c r="N72" i="7"/>
  <c r="D72" i="7"/>
  <c r="AJ71" i="7"/>
  <c r="AA71" i="7"/>
  <c r="Z71" i="7"/>
  <c r="X71" i="7"/>
  <c r="W71" i="7"/>
  <c r="V71" i="7"/>
  <c r="N71" i="7"/>
  <c r="D71" i="7"/>
  <c r="AJ70" i="7"/>
  <c r="AA70" i="7"/>
  <c r="Z70" i="7"/>
  <c r="X70" i="7"/>
  <c r="W70" i="7"/>
  <c r="V70" i="7"/>
  <c r="N70" i="7"/>
  <c r="D70" i="7"/>
  <c r="AJ69" i="7"/>
  <c r="AA69" i="7"/>
  <c r="Z69" i="7"/>
  <c r="X69" i="7"/>
  <c r="W69" i="7"/>
  <c r="V69" i="7"/>
  <c r="N69" i="7"/>
  <c r="D69" i="7"/>
  <c r="AJ68" i="7"/>
  <c r="AI68" i="7"/>
  <c r="AG68" i="7"/>
  <c r="AF68" i="7"/>
  <c r="AE68" i="7"/>
  <c r="AA68" i="7"/>
  <c r="Z68" i="7"/>
  <c r="X68" i="7"/>
  <c r="W68" i="7"/>
  <c r="V68" i="7"/>
  <c r="N68" i="7"/>
  <c r="D68" i="7"/>
  <c r="AJ67" i="7"/>
  <c r="AI67" i="7"/>
  <c r="AG67" i="7"/>
  <c r="AF67" i="7"/>
  <c r="AE67" i="7"/>
  <c r="AA67" i="7"/>
  <c r="Z67" i="7"/>
  <c r="X67" i="7"/>
  <c r="W67" i="7"/>
  <c r="V67" i="7"/>
  <c r="N67" i="7"/>
  <c r="D67" i="7"/>
  <c r="AJ66" i="7"/>
  <c r="AI66" i="7"/>
  <c r="AG66" i="7"/>
  <c r="AF66" i="7"/>
  <c r="AE66" i="7"/>
  <c r="AA66" i="7"/>
  <c r="Z66" i="7"/>
  <c r="X66" i="7"/>
  <c r="W66" i="7"/>
  <c r="V66" i="7"/>
  <c r="N66" i="7"/>
  <c r="D66" i="7"/>
  <c r="AJ65" i="7"/>
  <c r="AI65" i="7"/>
  <c r="AG65" i="7"/>
  <c r="AF65" i="7"/>
  <c r="AE65" i="7"/>
  <c r="AA65" i="7"/>
  <c r="Z65" i="7"/>
  <c r="X65" i="7"/>
  <c r="W65" i="7"/>
  <c r="V65" i="7"/>
  <c r="N65" i="7"/>
  <c r="D65" i="7"/>
  <c r="AJ64" i="7"/>
  <c r="AI64" i="7"/>
  <c r="AG64" i="7"/>
  <c r="AF64" i="7"/>
  <c r="AE64" i="7"/>
  <c r="AA64" i="7"/>
  <c r="Z64" i="7"/>
  <c r="X64" i="7"/>
  <c r="W64" i="7"/>
  <c r="V64" i="7"/>
  <c r="N64" i="7"/>
  <c r="D64" i="7"/>
  <c r="AJ63" i="7"/>
  <c r="AI63" i="7"/>
  <c r="AG63" i="7"/>
  <c r="AF63" i="7"/>
  <c r="AE63" i="7"/>
  <c r="AA63" i="7"/>
  <c r="Z63" i="7"/>
  <c r="X63" i="7"/>
  <c r="W63" i="7"/>
  <c r="V63" i="7"/>
  <c r="AJ62" i="7"/>
  <c r="AI62" i="7"/>
  <c r="AG62" i="7"/>
  <c r="AF62" i="7"/>
  <c r="AE62" i="7"/>
  <c r="AA62" i="7"/>
  <c r="Z62" i="7"/>
  <c r="X62" i="7"/>
  <c r="W62" i="7"/>
  <c r="V62" i="7"/>
  <c r="AJ61" i="7"/>
  <c r="AI61" i="7"/>
  <c r="AG61" i="7"/>
  <c r="AF61" i="7"/>
  <c r="AE61" i="7"/>
  <c r="AA61" i="7"/>
  <c r="Z61" i="7"/>
  <c r="X61" i="7"/>
  <c r="W61" i="7"/>
  <c r="V61" i="7"/>
  <c r="AJ60" i="7"/>
  <c r="AI60" i="7"/>
  <c r="AG60" i="7"/>
  <c r="AF60" i="7"/>
  <c r="AE60" i="7"/>
  <c r="AA60" i="7"/>
  <c r="Z60" i="7"/>
  <c r="X60" i="7"/>
  <c r="W60" i="7"/>
  <c r="V60" i="7"/>
  <c r="N60" i="7"/>
  <c r="D60" i="7"/>
  <c r="AJ59" i="7"/>
  <c r="AI59" i="7"/>
  <c r="AG59" i="7"/>
  <c r="AF59" i="7"/>
  <c r="AE59" i="7"/>
  <c r="AA59" i="7"/>
  <c r="Z59" i="7"/>
  <c r="X59" i="7"/>
  <c r="W59" i="7"/>
  <c r="V59" i="7"/>
  <c r="N59" i="7"/>
  <c r="D59" i="7"/>
  <c r="AJ58" i="7"/>
  <c r="AI58" i="7"/>
  <c r="AG58" i="7"/>
  <c r="AF58" i="7"/>
  <c r="AE58" i="7"/>
  <c r="AA58" i="7"/>
  <c r="Z58" i="7"/>
  <c r="X58" i="7"/>
  <c r="W58" i="7"/>
  <c r="V58" i="7"/>
  <c r="N58" i="7"/>
  <c r="D58" i="7"/>
  <c r="AJ57" i="7"/>
  <c r="AI57" i="7"/>
  <c r="AG57" i="7"/>
  <c r="AF57" i="7"/>
  <c r="AE57" i="7"/>
  <c r="AA57" i="7"/>
  <c r="Z57" i="7"/>
  <c r="X57" i="7"/>
  <c r="W57" i="7"/>
  <c r="V57" i="7"/>
  <c r="N57" i="7"/>
  <c r="D57" i="7"/>
  <c r="AJ56" i="7"/>
  <c r="AI56" i="7"/>
  <c r="AG56" i="7"/>
  <c r="AF56" i="7"/>
  <c r="AE56" i="7"/>
  <c r="AA56" i="7"/>
  <c r="Z56" i="7"/>
  <c r="X56" i="7"/>
  <c r="W56" i="7"/>
  <c r="V56" i="7"/>
  <c r="N56" i="7"/>
  <c r="D56" i="7"/>
  <c r="AJ55" i="7"/>
  <c r="AI55" i="7"/>
  <c r="AG55" i="7"/>
  <c r="AF55" i="7"/>
  <c r="AE55" i="7"/>
  <c r="AA55" i="7"/>
  <c r="Z55" i="7"/>
  <c r="X55" i="7"/>
  <c r="W55" i="7"/>
  <c r="V55" i="7"/>
  <c r="N55" i="7"/>
  <c r="D55" i="7"/>
  <c r="AJ54" i="7"/>
  <c r="AI54" i="7"/>
  <c r="AG54" i="7"/>
  <c r="AF54" i="7"/>
  <c r="AE54" i="7"/>
  <c r="AA54" i="7"/>
  <c r="Z54" i="7"/>
  <c r="X54" i="7"/>
  <c r="W54" i="7"/>
  <c r="V54" i="7"/>
  <c r="N54" i="7"/>
  <c r="D54" i="7"/>
  <c r="AJ53" i="7"/>
  <c r="AI53" i="7"/>
  <c r="AG53" i="7"/>
  <c r="AF53" i="7"/>
  <c r="AE53" i="7"/>
  <c r="AA53" i="7"/>
  <c r="Z53" i="7"/>
  <c r="X53" i="7"/>
  <c r="W53" i="7"/>
  <c r="V53" i="7"/>
  <c r="N53" i="7"/>
  <c r="D53" i="7"/>
  <c r="AJ52" i="7"/>
  <c r="AI52" i="7"/>
  <c r="AG52" i="7"/>
  <c r="AF52" i="7"/>
  <c r="AE52" i="7"/>
  <c r="AA52" i="7"/>
  <c r="Z52" i="7"/>
  <c r="X52" i="7"/>
  <c r="W52" i="7"/>
  <c r="V52" i="7"/>
  <c r="N52" i="7"/>
  <c r="D52" i="7"/>
  <c r="AJ51" i="7"/>
  <c r="AI51" i="7"/>
  <c r="AG51" i="7"/>
  <c r="AF51" i="7"/>
  <c r="AE51" i="7"/>
  <c r="AA51" i="7"/>
  <c r="Z51" i="7"/>
  <c r="X51" i="7"/>
  <c r="W51" i="7"/>
  <c r="V51" i="7"/>
  <c r="N51" i="7"/>
  <c r="D51" i="7"/>
  <c r="AJ50" i="7"/>
  <c r="AI50" i="7"/>
  <c r="AG50" i="7"/>
  <c r="AF50" i="7"/>
  <c r="AE50" i="7"/>
  <c r="AA50" i="7"/>
  <c r="Z50" i="7"/>
  <c r="X50" i="7"/>
  <c r="W50" i="7"/>
  <c r="V50" i="7"/>
  <c r="N50" i="7"/>
  <c r="D50" i="7"/>
  <c r="AJ49" i="7"/>
  <c r="AI49" i="7"/>
  <c r="AG49" i="7"/>
  <c r="AF49" i="7"/>
  <c r="AE49" i="7"/>
  <c r="AA49" i="7"/>
  <c r="Z49" i="7"/>
  <c r="X49" i="7"/>
  <c r="W49" i="7"/>
  <c r="V49" i="7"/>
  <c r="N49" i="7"/>
  <c r="D49" i="7"/>
  <c r="AJ48" i="7"/>
  <c r="AI48" i="7"/>
  <c r="AG48" i="7"/>
  <c r="AF48" i="7"/>
  <c r="AE48" i="7"/>
  <c r="AA48" i="7"/>
  <c r="Z48" i="7"/>
  <c r="X48" i="7"/>
  <c r="W48" i="7"/>
  <c r="V48" i="7"/>
  <c r="N48" i="7"/>
  <c r="AJ47" i="7"/>
  <c r="AI47" i="7"/>
  <c r="AG47" i="7"/>
  <c r="AF47" i="7"/>
  <c r="AE47" i="7"/>
  <c r="AA47" i="7"/>
  <c r="Z47" i="7"/>
  <c r="X47" i="7"/>
  <c r="W47" i="7"/>
  <c r="V47" i="7"/>
  <c r="AJ46" i="7"/>
  <c r="AI46" i="7"/>
  <c r="AG46" i="7"/>
  <c r="AF46" i="7"/>
  <c r="AE46" i="7"/>
  <c r="AA46" i="7"/>
  <c r="Z46" i="7"/>
  <c r="X46" i="7"/>
  <c r="W46" i="7"/>
  <c r="V46" i="7"/>
  <c r="AJ45" i="7"/>
  <c r="AI45" i="7"/>
  <c r="AG45" i="7"/>
  <c r="AF45" i="7"/>
  <c r="AE45" i="7"/>
  <c r="AA45" i="7"/>
  <c r="Z45" i="7"/>
  <c r="X45" i="7"/>
  <c r="W45" i="7"/>
  <c r="V45" i="7"/>
  <c r="D45" i="7"/>
  <c r="AJ44" i="7"/>
  <c r="AI44" i="7"/>
  <c r="AG44" i="7"/>
  <c r="AF44" i="7"/>
  <c r="AE44" i="7"/>
  <c r="AA44" i="7"/>
  <c r="Z44" i="7"/>
  <c r="X44" i="7"/>
  <c r="W44" i="7"/>
  <c r="V44" i="7"/>
  <c r="N44" i="7"/>
  <c r="D44" i="7"/>
  <c r="AJ43" i="7"/>
  <c r="AI43" i="7"/>
  <c r="AG43" i="7"/>
  <c r="AF43" i="7"/>
  <c r="AE43" i="7"/>
  <c r="AA43" i="7"/>
  <c r="Z43" i="7"/>
  <c r="X43" i="7"/>
  <c r="W43" i="7"/>
  <c r="V43" i="7"/>
  <c r="N43" i="7"/>
  <c r="D43" i="7"/>
  <c r="AJ42" i="7"/>
  <c r="AI42" i="7"/>
  <c r="AG42" i="7"/>
  <c r="AF42" i="7"/>
  <c r="AE42" i="7"/>
  <c r="AA42" i="7"/>
  <c r="Z42" i="7"/>
  <c r="X42" i="7"/>
  <c r="W42" i="7"/>
  <c r="V42" i="7"/>
  <c r="N42" i="7"/>
  <c r="D42" i="7"/>
  <c r="AJ41" i="7"/>
  <c r="AI41" i="7"/>
  <c r="AG41" i="7"/>
  <c r="AF41" i="7"/>
  <c r="AE41" i="7"/>
  <c r="AA41" i="7"/>
  <c r="Z41" i="7"/>
  <c r="X41" i="7"/>
  <c r="W41" i="7"/>
  <c r="V41" i="7"/>
  <c r="N41" i="7"/>
  <c r="D41" i="7"/>
  <c r="AJ40" i="7"/>
  <c r="AI40" i="7"/>
  <c r="AG40" i="7"/>
  <c r="AF40" i="7"/>
  <c r="AE40" i="7"/>
  <c r="AA40" i="7"/>
  <c r="Z40" i="7"/>
  <c r="X40" i="7"/>
  <c r="W40" i="7"/>
  <c r="V40" i="7"/>
  <c r="N40" i="7"/>
  <c r="D40" i="7"/>
  <c r="AJ39" i="7"/>
  <c r="AI39" i="7"/>
  <c r="AG39" i="7"/>
  <c r="AF39" i="7"/>
  <c r="AE39" i="7"/>
  <c r="AA39" i="7"/>
  <c r="Z39" i="7"/>
  <c r="X39" i="7"/>
  <c r="W39" i="7"/>
  <c r="V39" i="7"/>
  <c r="N39" i="7"/>
  <c r="D39" i="7"/>
  <c r="AJ38" i="7"/>
  <c r="AI38" i="7"/>
  <c r="AG38" i="7"/>
  <c r="AF38" i="7"/>
  <c r="AE38" i="7"/>
  <c r="AA38" i="7"/>
  <c r="Z38" i="7"/>
  <c r="X38" i="7"/>
  <c r="W38" i="7"/>
  <c r="V38" i="7"/>
  <c r="N38" i="7"/>
  <c r="D38" i="7"/>
  <c r="AJ37" i="7"/>
  <c r="AI37" i="7"/>
  <c r="AG37" i="7"/>
  <c r="AF37" i="7"/>
  <c r="AE37" i="7"/>
  <c r="AA37" i="7"/>
  <c r="Z37" i="7"/>
  <c r="X37" i="7"/>
  <c r="W37" i="7"/>
  <c r="V37" i="7"/>
  <c r="N37" i="7"/>
  <c r="D37" i="7"/>
  <c r="AJ36" i="7"/>
  <c r="AI36" i="7"/>
  <c r="AG36" i="7"/>
  <c r="AF36" i="7"/>
  <c r="AE36" i="7"/>
  <c r="AA36" i="7"/>
  <c r="Z36" i="7"/>
  <c r="X36" i="7"/>
  <c r="W36" i="7"/>
  <c r="V36" i="7"/>
  <c r="N36" i="7"/>
  <c r="D36" i="7"/>
  <c r="AJ35" i="7"/>
  <c r="AI35" i="7"/>
  <c r="AG35" i="7"/>
  <c r="AF35" i="7"/>
  <c r="AE35" i="7"/>
  <c r="AA35" i="7"/>
  <c r="Z35" i="7"/>
  <c r="X35" i="7"/>
  <c r="W35" i="7"/>
  <c r="V35" i="7"/>
  <c r="N35" i="7"/>
  <c r="D35" i="7"/>
  <c r="AJ34" i="7"/>
  <c r="AI34" i="7"/>
  <c r="AG34" i="7"/>
  <c r="AF34" i="7"/>
  <c r="AE34" i="7"/>
  <c r="AA34" i="7"/>
  <c r="Z34" i="7"/>
  <c r="X34" i="7"/>
  <c r="W34" i="7"/>
  <c r="V34" i="7"/>
  <c r="N34" i="7"/>
  <c r="AJ33" i="7"/>
  <c r="AI33" i="7"/>
  <c r="AG33" i="7"/>
  <c r="AF33" i="7"/>
  <c r="AE33" i="7"/>
  <c r="AA33" i="7"/>
  <c r="Z33" i="7"/>
  <c r="X33" i="7"/>
  <c r="W33" i="7"/>
  <c r="V33" i="7"/>
  <c r="AJ32" i="7"/>
  <c r="AI32" i="7"/>
  <c r="AG32" i="7"/>
  <c r="AF32" i="7"/>
  <c r="AE32" i="7"/>
  <c r="AA32" i="7"/>
  <c r="Z32" i="7"/>
  <c r="X32" i="7"/>
  <c r="W32" i="7"/>
  <c r="V32" i="7"/>
  <c r="AJ31" i="7"/>
  <c r="AI31" i="7"/>
  <c r="AG31" i="7"/>
  <c r="AF31" i="7"/>
  <c r="AE31" i="7"/>
  <c r="AA31" i="7"/>
  <c r="Z31" i="7"/>
  <c r="X31" i="7"/>
  <c r="W31" i="7"/>
  <c r="V31" i="7"/>
  <c r="D31" i="7"/>
  <c r="AJ30" i="7"/>
  <c r="AI30" i="7"/>
  <c r="AG30" i="7"/>
  <c r="AF30" i="7"/>
  <c r="AE30" i="7"/>
  <c r="AA30" i="7"/>
  <c r="Z30" i="7"/>
  <c r="X30" i="7"/>
  <c r="W30" i="7"/>
  <c r="V30" i="7"/>
  <c r="N30" i="7"/>
  <c r="D30" i="7"/>
  <c r="AJ29" i="7"/>
  <c r="AI29" i="7"/>
  <c r="AG29" i="7"/>
  <c r="AF29" i="7"/>
  <c r="AE29" i="7"/>
  <c r="AA29" i="7"/>
  <c r="Z29" i="7"/>
  <c r="X29" i="7"/>
  <c r="W29" i="7"/>
  <c r="V29" i="7"/>
  <c r="N29" i="7"/>
  <c r="D29" i="7"/>
  <c r="AJ28" i="7"/>
  <c r="AI28" i="7"/>
  <c r="AG28" i="7"/>
  <c r="AF28" i="7"/>
  <c r="AE28" i="7"/>
  <c r="AA28" i="7"/>
  <c r="Z28" i="7"/>
  <c r="X28" i="7"/>
  <c r="W28" i="7"/>
  <c r="V28" i="7"/>
  <c r="N28" i="7"/>
  <c r="D28" i="7"/>
  <c r="AJ27" i="7"/>
  <c r="AI27" i="7"/>
  <c r="AG27" i="7"/>
  <c r="AF27" i="7"/>
  <c r="AE27" i="7"/>
  <c r="AA27" i="7"/>
  <c r="Z27" i="7"/>
  <c r="X27" i="7"/>
  <c r="W27" i="7"/>
  <c r="V27" i="7"/>
  <c r="N27" i="7"/>
  <c r="D27" i="7"/>
  <c r="AJ26" i="7"/>
  <c r="AI26" i="7"/>
  <c r="AG26" i="7"/>
  <c r="AF26" i="7"/>
  <c r="AE26" i="7"/>
  <c r="AA26" i="7"/>
  <c r="Z26" i="7"/>
  <c r="X26" i="7"/>
  <c r="W26" i="7"/>
  <c r="V26" i="7"/>
  <c r="N26" i="7"/>
  <c r="D26" i="7"/>
  <c r="AJ25" i="7"/>
  <c r="AI25" i="7"/>
  <c r="AG25" i="7"/>
  <c r="AF25" i="7"/>
  <c r="AE25" i="7"/>
  <c r="AA25" i="7"/>
  <c r="Z25" i="7"/>
  <c r="X25" i="7"/>
  <c r="W25" i="7"/>
  <c r="V25" i="7"/>
  <c r="N25" i="7"/>
  <c r="D25" i="7"/>
  <c r="AJ24" i="7"/>
  <c r="AI24" i="7"/>
  <c r="AG24" i="7"/>
  <c r="AF24" i="7"/>
  <c r="AE24" i="7"/>
  <c r="AA24" i="7"/>
  <c r="Z24" i="7"/>
  <c r="X24" i="7"/>
  <c r="W24" i="7"/>
  <c r="V24" i="7"/>
  <c r="N24" i="7"/>
  <c r="D24" i="7"/>
  <c r="AJ23" i="7"/>
  <c r="AI23" i="7"/>
  <c r="AG23" i="7"/>
  <c r="AF23" i="7"/>
  <c r="AE23" i="7"/>
  <c r="AA23" i="7"/>
  <c r="Z23" i="7"/>
  <c r="X23" i="7"/>
  <c r="W23" i="7"/>
  <c r="V23" i="7"/>
  <c r="N23" i="7"/>
  <c r="D23" i="7"/>
  <c r="AJ22" i="7"/>
  <c r="AI22" i="7"/>
  <c r="AG22" i="7"/>
  <c r="AF22" i="7"/>
  <c r="AE22" i="7"/>
  <c r="AA22" i="7"/>
  <c r="Z22" i="7"/>
  <c r="X22" i="7"/>
  <c r="W22" i="7"/>
  <c r="V22" i="7"/>
  <c r="N22" i="7"/>
  <c r="AJ21" i="7"/>
  <c r="AI21" i="7"/>
  <c r="AG21" i="7"/>
  <c r="AF21" i="7"/>
  <c r="AE21" i="7"/>
  <c r="AA21" i="7"/>
  <c r="Z21" i="7"/>
  <c r="X21" i="7"/>
  <c r="W21" i="7"/>
  <c r="V21" i="7"/>
  <c r="AJ20" i="7"/>
  <c r="AI20" i="7"/>
  <c r="AG20" i="7"/>
  <c r="AF20" i="7"/>
  <c r="AE20" i="7"/>
  <c r="AA20" i="7"/>
  <c r="Z20" i="7"/>
  <c r="X20" i="7"/>
  <c r="W20" i="7"/>
  <c r="V20" i="7"/>
  <c r="AJ19" i="7"/>
  <c r="AI19" i="7"/>
  <c r="AG19" i="7"/>
  <c r="AF19" i="7"/>
  <c r="AE19" i="7"/>
  <c r="AA19" i="7"/>
  <c r="Z19" i="7"/>
  <c r="X19" i="7"/>
  <c r="W19" i="7"/>
  <c r="V19" i="7"/>
  <c r="AJ18" i="7"/>
  <c r="AI18" i="7"/>
  <c r="AG18" i="7"/>
  <c r="AF18" i="7"/>
  <c r="AE18" i="7"/>
  <c r="AA18" i="7"/>
  <c r="Z18" i="7"/>
  <c r="X18" i="7"/>
  <c r="W18" i="7"/>
  <c r="V18" i="7"/>
  <c r="N18" i="7"/>
  <c r="D18" i="7"/>
  <c r="AJ17" i="7"/>
  <c r="AI17" i="7"/>
  <c r="AG17" i="7"/>
  <c r="AF17" i="7"/>
  <c r="AE17" i="7"/>
  <c r="AA17" i="7"/>
  <c r="Z17" i="7"/>
  <c r="X17" i="7"/>
  <c r="W17" i="7"/>
  <c r="V17" i="7"/>
  <c r="N17" i="7"/>
  <c r="D17" i="7"/>
  <c r="AJ16" i="7"/>
  <c r="AI16" i="7"/>
  <c r="AG16" i="7"/>
  <c r="AF16" i="7"/>
  <c r="AE16" i="7"/>
  <c r="AA16" i="7"/>
  <c r="Z16" i="7"/>
  <c r="X16" i="7"/>
  <c r="W16" i="7"/>
  <c r="V16" i="7"/>
  <c r="N16" i="7"/>
  <c r="D16" i="7"/>
  <c r="AJ15" i="7"/>
  <c r="AI15" i="7"/>
  <c r="AG15" i="7"/>
  <c r="AF15" i="7"/>
  <c r="AE15" i="7"/>
  <c r="AA15" i="7"/>
  <c r="Z15" i="7"/>
  <c r="X15" i="7"/>
  <c r="W15" i="7"/>
  <c r="V15" i="7"/>
  <c r="N15" i="7"/>
  <c r="D15" i="7"/>
  <c r="AJ14" i="7"/>
  <c r="AI14" i="7"/>
  <c r="AG14" i="7"/>
  <c r="AF14" i="7"/>
  <c r="AE14" i="7"/>
  <c r="AA14" i="7"/>
  <c r="Z14" i="7"/>
  <c r="X14" i="7"/>
  <c r="W14" i="7"/>
  <c r="V14" i="7"/>
  <c r="N14" i="7"/>
  <c r="D14" i="7"/>
  <c r="AJ13" i="7"/>
  <c r="AI13" i="7"/>
  <c r="AG13" i="7"/>
  <c r="AF13" i="7"/>
  <c r="AE13" i="7"/>
  <c r="AA13" i="7"/>
  <c r="Z13" i="7"/>
  <c r="X13" i="7"/>
  <c r="W13" i="7"/>
  <c r="V13" i="7"/>
  <c r="N13" i="7"/>
  <c r="D13" i="7"/>
  <c r="AJ12" i="7"/>
  <c r="AI12" i="7"/>
  <c r="AG12" i="7"/>
  <c r="AF12" i="7"/>
  <c r="AE12" i="7"/>
  <c r="AA12" i="7"/>
  <c r="Z12" i="7"/>
  <c r="X12" i="7"/>
  <c r="W12" i="7"/>
  <c r="V12" i="7"/>
  <c r="N12" i="7"/>
  <c r="AJ11" i="7"/>
  <c r="AI11" i="7"/>
  <c r="AG11" i="7"/>
  <c r="AF11" i="7"/>
  <c r="AE11" i="7"/>
  <c r="AA11" i="7"/>
  <c r="Z11" i="7"/>
  <c r="X11" i="7"/>
  <c r="W11" i="7"/>
  <c r="V11" i="7"/>
  <c r="AJ10" i="7"/>
  <c r="AI10" i="7"/>
  <c r="AG10" i="7"/>
  <c r="AF10" i="7"/>
  <c r="AE10" i="7"/>
  <c r="AA10" i="7"/>
  <c r="Z10" i="7"/>
  <c r="X10" i="7"/>
  <c r="W10" i="7"/>
  <c r="V10" i="7"/>
  <c r="AJ9" i="7"/>
  <c r="AI9" i="7"/>
  <c r="AG9" i="7"/>
  <c r="AF9" i="7"/>
  <c r="AE9" i="7"/>
  <c r="AA9" i="7"/>
  <c r="Z9" i="7"/>
  <c r="X9" i="7"/>
  <c r="W9" i="7"/>
  <c r="V9" i="7"/>
  <c r="D9" i="7"/>
  <c r="AJ8" i="7"/>
  <c r="AI8" i="7"/>
  <c r="AG8" i="7"/>
  <c r="AF8" i="7"/>
  <c r="AE8" i="7"/>
  <c r="AA8" i="7"/>
  <c r="Z8" i="7"/>
  <c r="X8" i="7"/>
  <c r="W8" i="7"/>
  <c r="V8" i="7"/>
  <c r="N8" i="7"/>
  <c r="D8" i="7"/>
  <c r="AJ7" i="7"/>
  <c r="AI7" i="7"/>
  <c r="AG7" i="7"/>
  <c r="AF7" i="7"/>
  <c r="AE7" i="7"/>
  <c r="AA7" i="7"/>
  <c r="Z7" i="7"/>
  <c r="X7" i="7"/>
  <c r="W7" i="7"/>
  <c r="V7" i="7"/>
  <c r="N7" i="7"/>
  <c r="D7" i="7"/>
  <c r="AJ6" i="7"/>
  <c r="AI6" i="7"/>
  <c r="AG6" i="7"/>
  <c r="AF6" i="7"/>
  <c r="AE6" i="7"/>
  <c r="AA6" i="7"/>
  <c r="Z6" i="7"/>
  <c r="X6" i="7"/>
  <c r="W6" i="7"/>
  <c r="V6" i="7"/>
  <c r="N6" i="7"/>
  <c r="D6" i="7"/>
  <c r="AJ5" i="7"/>
  <c r="AI5" i="7"/>
  <c r="AG5" i="7"/>
  <c r="AF5" i="7"/>
  <c r="AE5" i="7"/>
  <c r="AA5" i="7"/>
  <c r="Z5" i="7"/>
  <c r="X5" i="7"/>
  <c r="W5" i="7"/>
  <c r="V5" i="7"/>
  <c r="AR4" i="7"/>
  <c r="AQ4" i="7"/>
  <c r="AP4" i="7"/>
  <c r="AO4" i="7"/>
  <c r="AJ4" i="7"/>
  <c r="AI4" i="7"/>
  <c r="AG4" i="7"/>
  <c r="AF4" i="7"/>
  <c r="AE4" i="7"/>
  <c r="X4" i="7"/>
  <c r="W4" i="7"/>
  <c r="V4" i="7"/>
  <c r="AR3" i="7"/>
  <c r="AJ3" i="7"/>
  <c r="AI3" i="7"/>
  <c r="AG3" i="7"/>
  <c r="AF3" i="7"/>
  <c r="AE3" i="7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D840" i="6"/>
  <c r="N839" i="6"/>
  <c r="D839" i="6"/>
  <c r="N838" i="6"/>
  <c r="D838" i="6"/>
  <c r="N837" i="6"/>
  <c r="D837" i="6"/>
  <c r="N836" i="6"/>
  <c r="D836" i="6"/>
  <c r="N835" i="6"/>
  <c r="D835" i="6"/>
  <c r="N834" i="6"/>
  <c r="D834" i="6"/>
  <c r="N833" i="6"/>
  <c r="D833" i="6"/>
  <c r="N832" i="6"/>
  <c r="D832" i="6"/>
  <c r="N831" i="6"/>
  <c r="D831" i="6"/>
  <c r="N830" i="6"/>
  <c r="D830" i="6"/>
  <c r="N829" i="6"/>
  <c r="D829" i="6"/>
  <c r="N828" i="6"/>
  <c r="D828" i="6"/>
  <c r="N827" i="6"/>
  <c r="D827" i="6"/>
  <c r="N826" i="6"/>
  <c r="D826" i="6"/>
  <c r="N825" i="6"/>
  <c r="D825" i="6"/>
  <c r="N824" i="6"/>
  <c r="D824" i="6"/>
  <c r="N823" i="6"/>
  <c r="D823" i="6"/>
  <c r="N822" i="6"/>
  <c r="D822" i="6"/>
  <c r="N821" i="6"/>
  <c r="D821" i="6"/>
  <c r="N820" i="6"/>
  <c r="D820" i="6"/>
  <c r="N819" i="6"/>
  <c r="D819" i="6"/>
  <c r="N818" i="6"/>
  <c r="D818" i="6"/>
  <c r="N817" i="6"/>
  <c r="D817" i="6"/>
  <c r="N816" i="6"/>
  <c r="D816" i="6"/>
  <c r="N815" i="6"/>
  <c r="N814" i="6"/>
  <c r="N813" i="6"/>
  <c r="N812" i="6"/>
  <c r="D810" i="6"/>
  <c r="D809" i="6"/>
  <c r="N808" i="6"/>
  <c r="D808" i="6"/>
  <c r="N807" i="6"/>
  <c r="D807" i="6"/>
  <c r="N806" i="6"/>
  <c r="D806" i="6"/>
  <c r="N805" i="6"/>
  <c r="D805" i="6"/>
  <c r="N804" i="6"/>
  <c r="D804" i="6"/>
  <c r="N803" i="6"/>
  <c r="D803" i="6"/>
  <c r="N802" i="6"/>
  <c r="D802" i="6"/>
  <c r="N801" i="6"/>
  <c r="D801" i="6"/>
  <c r="N800" i="6"/>
  <c r="D800" i="6"/>
  <c r="N799" i="6"/>
  <c r="D799" i="6"/>
  <c r="N798" i="6"/>
  <c r="D798" i="6"/>
  <c r="N797" i="6"/>
  <c r="D797" i="6"/>
  <c r="N796" i="6"/>
  <c r="D796" i="6"/>
  <c r="N795" i="6"/>
  <c r="D795" i="6"/>
  <c r="N794" i="6"/>
  <c r="D794" i="6"/>
  <c r="N793" i="6"/>
  <c r="D793" i="6"/>
  <c r="N792" i="6"/>
  <c r="D792" i="6"/>
  <c r="N791" i="6"/>
  <c r="D791" i="6"/>
  <c r="N790" i="6"/>
  <c r="D790" i="6"/>
  <c r="N789" i="6"/>
  <c r="D789" i="6"/>
  <c r="N788" i="6"/>
  <c r="D788" i="6"/>
  <c r="N787" i="6"/>
  <c r="D787" i="6"/>
  <c r="N786" i="6"/>
  <c r="D786" i="6"/>
  <c r="N785" i="6"/>
  <c r="N784" i="6"/>
  <c r="N783" i="6"/>
  <c r="N782" i="6"/>
  <c r="N781" i="6"/>
  <c r="D781" i="6"/>
  <c r="D780" i="6"/>
  <c r="D779" i="6"/>
  <c r="D778" i="6"/>
  <c r="N777" i="6"/>
  <c r="D777" i="6"/>
  <c r="N776" i="6"/>
  <c r="D776" i="6"/>
  <c r="N775" i="6"/>
  <c r="D775" i="6"/>
  <c r="N774" i="6"/>
  <c r="D774" i="6"/>
  <c r="N773" i="6"/>
  <c r="D773" i="6"/>
  <c r="N772" i="6"/>
  <c r="D772" i="6"/>
  <c r="N771" i="6"/>
  <c r="D771" i="6"/>
  <c r="N770" i="6"/>
  <c r="D770" i="6"/>
  <c r="N769" i="6"/>
  <c r="D769" i="6"/>
  <c r="N768" i="6"/>
  <c r="D768" i="6"/>
  <c r="N767" i="6"/>
  <c r="D767" i="6"/>
  <c r="N766" i="6"/>
  <c r="D766" i="6"/>
  <c r="N765" i="6"/>
  <c r="D765" i="6"/>
  <c r="N764" i="6"/>
  <c r="D764" i="6"/>
  <c r="N763" i="6"/>
  <c r="D763" i="6"/>
  <c r="N762" i="6"/>
  <c r="D762" i="6"/>
  <c r="N761" i="6"/>
  <c r="D761" i="6"/>
  <c r="N760" i="6"/>
  <c r="D760" i="6"/>
  <c r="N759" i="6"/>
  <c r="D759" i="6"/>
  <c r="N758" i="6"/>
  <c r="D758" i="6"/>
  <c r="N757" i="6"/>
  <c r="D757" i="6"/>
  <c r="N756" i="6"/>
  <c r="N755" i="6"/>
  <c r="N754" i="6"/>
  <c r="N753" i="6"/>
  <c r="N752" i="6"/>
  <c r="N751" i="6"/>
  <c r="D751" i="6"/>
  <c r="D750" i="6"/>
  <c r="D749" i="6"/>
  <c r="D748" i="6"/>
  <c r="N747" i="6"/>
  <c r="D747" i="6"/>
  <c r="N746" i="6"/>
  <c r="D746" i="6"/>
  <c r="N745" i="6"/>
  <c r="D745" i="6"/>
  <c r="N744" i="6"/>
  <c r="D744" i="6"/>
  <c r="N743" i="6"/>
  <c r="D743" i="6"/>
  <c r="N742" i="6"/>
  <c r="D742" i="6"/>
  <c r="N741" i="6"/>
  <c r="D741" i="6"/>
  <c r="N740" i="6"/>
  <c r="D740" i="6"/>
  <c r="N739" i="6"/>
  <c r="D739" i="6"/>
  <c r="N738" i="6"/>
  <c r="D738" i="6"/>
  <c r="N737" i="6"/>
  <c r="D737" i="6"/>
  <c r="N736" i="6"/>
  <c r="D736" i="6"/>
  <c r="N735" i="6"/>
  <c r="D735" i="6"/>
  <c r="N734" i="6"/>
  <c r="D734" i="6"/>
  <c r="N733" i="6"/>
  <c r="D733" i="6"/>
  <c r="N732" i="6"/>
  <c r="D732" i="6"/>
  <c r="N731" i="6"/>
  <c r="D731" i="6"/>
  <c r="N730" i="6"/>
  <c r="D730" i="6"/>
  <c r="N729" i="6"/>
  <c r="D729" i="6"/>
  <c r="N728" i="6"/>
  <c r="D728" i="6"/>
  <c r="N727" i="6"/>
  <c r="D727" i="6"/>
  <c r="N726" i="6"/>
  <c r="N725" i="6"/>
  <c r="N724" i="6"/>
  <c r="N723" i="6"/>
  <c r="N722" i="6"/>
  <c r="D722" i="6"/>
  <c r="N721" i="6"/>
  <c r="D721" i="6"/>
  <c r="D720" i="6"/>
  <c r="D719" i="6"/>
  <c r="D718" i="6"/>
  <c r="N717" i="6"/>
  <c r="D717" i="6"/>
  <c r="N716" i="6"/>
  <c r="D716" i="6"/>
  <c r="N715" i="6"/>
  <c r="D715" i="6"/>
  <c r="N714" i="6"/>
  <c r="D714" i="6"/>
  <c r="N713" i="6"/>
  <c r="D713" i="6"/>
  <c r="N712" i="6"/>
  <c r="D712" i="6"/>
  <c r="N711" i="6"/>
  <c r="D711" i="6"/>
  <c r="N710" i="6"/>
  <c r="D710" i="6"/>
  <c r="N709" i="6"/>
  <c r="D709" i="6"/>
  <c r="N708" i="6"/>
  <c r="D708" i="6"/>
  <c r="N707" i="6"/>
  <c r="D707" i="6"/>
  <c r="N706" i="6"/>
  <c r="D706" i="6"/>
  <c r="N705" i="6"/>
  <c r="D705" i="6"/>
  <c r="N704" i="6"/>
  <c r="D704" i="6"/>
  <c r="N703" i="6"/>
  <c r="D703" i="6"/>
  <c r="N702" i="6"/>
  <c r="D702" i="6"/>
  <c r="N701" i="6"/>
  <c r="D701" i="6"/>
  <c r="N700" i="6"/>
  <c r="D700" i="6"/>
  <c r="N699" i="6"/>
  <c r="D699" i="6"/>
  <c r="N698" i="6"/>
  <c r="D698" i="6"/>
  <c r="N697" i="6"/>
  <c r="D697" i="6"/>
  <c r="N696" i="6"/>
  <c r="N695" i="6"/>
  <c r="N694" i="6"/>
  <c r="N693" i="6"/>
  <c r="N692" i="6"/>
  <c r="D692" i="6"/>
  <c r="N691" i="6"/>
  <c r="D691" i="6"/>
  <c r="D690" i="6"/>
  <c r="D689" i="6"/>
  <c r="D688" i="6"/>
  <c r="D687" i="6"/>
  <c r="N686" i="6"/>
  <c r="D686" i="6"/>
  <c r="N685" i="6"/>
  <c r="D685" i="6"/>
  <c r="N684" i="6"/>
  <c r="D684" i="6"/>
  <c r="N683" i="6"/>
  <c r="D683" i="6"/>
  <c r="N682" i="6"/>
  <c r="D682" i="6"/>
  <c r="N681" i="6"/>
  <c r="D681" i="6"/>
  <c r="N680" i="6"/>
  <c r="D680" i="6"/>
  <c r="N679" i="6"/>
  <c r="D679" i="6"/>
  <c r="N678" i="6"/>
  <c r="D678" i="6"/>
  <c r="N677" i="6"/>
  <c r="D677" i="6"/>
  <c r="N676" i="6"/>
  <c r="D676" i="6"/>
  <c r="N675" i="6"/>
  <c r="D675" i="6"/>
  <c r="N674" i="6"/>
  <c r="D674" i="6"/>
  <c r="N673" i="6"/>
  <c r="D673" i="6"/>
  <c r="N672" i="6"/>
  <c r="D672" i="6"/>
  <c r="N671" i="6"/>
  <c r="D671" i="6"/>
  <c r="N670" i="6"/>
  <c r="D670" i="6"/>
  <c r="N669" i="6"/>
  <c r="D669" i="6"/>
  <c r="N668" i="6"/>
  <c r="D668" i="6"/>
  <c r="N667" i="6"/>
  <c r="N666" i="6"/>
  <c r="N665" i="6"/>
  <c r="N664" i="6"/>
  <c r="N663" i="6"/>
  <c r="D663" i="6"/>
  <c r="N662" i="6"/>
  <c r="D662" i="6"/>
  <c r="N661" i="6"/>
  <c r="D661" i="6"/>
  <c r="D660" i="6"/>
  <c r="D659" i="6"/>
  <c r="D658" i="6"/>
  <c r="N657" i="6"/>
  <c r="D657" i="6"/>
  <c r="N656" i="6"/>
  <c r="D656" i="6"/>
  <c r="N655" i="6"/>
  <c r="D655" i="6"/>
  <c r="N654" i="6"/>
  <c r="D654" i="6"/>
  <c r="N653" i="6"/>
  <c r="D653" i="6"/>
  <c r="N652" i="6"/>
  <c r="D652" i="6"/>
  <c r="N651" i="6"/>
  <c r="D651" i="6"/>
  <c r="N650" i="6"/>
  <c r="D650" i="6"/>
  <c r="N649" i="6"/>
  <c r="D649" i="6"/>
  <c r="N648" i="6"/>
  <c r="D648" i="6"/>
  <c r="N647" i="6"/>
  <c r="D647" i="6"/>
  <c r="N646" i="6"/>
  <c r="D646" i="6"/>
  <c r="N645" i="6"/>
  <c r="D645" i="6"/>
  <c r="N644" i="6"/>
  <c r="D644" i="6"/>
  <c r="N643" i="6"/>
  <c r="D643" i="6"/>
  <c r="N642" i="6"/>
  <c r="D642" i="6"/>
  <c r="N641" i="6"/>
  <c r="D641" i="6"/>
  <c r="N640" i="6"/>
  <c r="D640" i="6"/>
  <c r="N639" i="6"/>
  <c r="D639" i="6"/>
  <c r="N638" i="6"/>
  <c r="N637" i="6"/>
  <c r="N636" i="6"/>
  <c r="N635" i="6"/>
  <c r="N634" i="6"/>
  <c r="N633" i="6"/>
  <c r="D633" i="6"/>
  <c r="N632" i="6"/>
  <c r="D632" i="6"/>
  <c r="N631" i="6"/>
  <c r="D631" i="6"/>
  <c r="D630" i="6"/>
  <c r="D629" i="6"/>
  <c r="D628" i="6"/>
  <c r="N627" i="6"/>
  <c r="D627" i="6"/>
  <c r="N626" i="6"/>
  <c r="D626" i="6"/>
  <c r="N625" i="6"/>
  <c r="D625" i="6"/>
  <c r="N624" i="6"/>
  <c r="D624" i="6"/>
  <c r="N623" i="6"/>
  <c r="D623" i="6"/>
  <c r="N622" i="6"/>
  <c r="D622" i="6"/>
  <c r="N621" i="6"/>
  <c r="D621" i="6"/>
  <c r="N620" i="6"/>
  <c r="D620" i="6"/>
  <c r="N619" i="6"/>
  <c r="D619" i="6"/>
  <c r="N618" i="6"/>
  <c r="D618" i="6"/>
  <c r="N617" i="6"/>
  <c r="D617" i="6"/>
  <c r="N616" i="6"/>
  <c r="D616" i="6"/>
  <c r="N615" i="6"/>
  <c r="D615" i="6"/>
  <c r="N614" i="6"/>
  <c r="D614" i="6"/>
  <c r="N613" i="6"/>
  <c r="D613" i="6"/>
  <c r="N612" i="6"/>
  <c r="D612" i="6"/>
  <c r="N611" i="6"/>
  <c r="D611" i="6"/>
  <c r="N610" i="6"/>
  <c r="D610" i="6"/>
  <c r="N609" i="6"/>
  <c r="N608" i="6"/>
  <c r="N607" i="6"/>
  <c r="N606" i="6"/>
  <c r="N605" i="6"/>
  <c r="D605" i="6"/>
  <c r="N604" i="6"/>
  <c r="D604" i="6"/>
  <c r="N603" i="6"/>
  <c r="D603" i="6"/>
  <c r="N602" i="6"/>
  <c r="D602" i="6"/>
  <c r="D601" i="6"/>
  <c r="D600" i="6"/>
  <c r="D599" i="6"/>
  <c r="N598" i="6"/>
  <c r="D598" i="6"/>
  <c r="N597" i="6"/>
  <c r="D597" i="6"/>
  <c r="N596" i="6"/>
  <c r="D596" i="6"/>
  <c r="N595" i="6"/>
  <c r="D595" i="6"/>
  <c r="N594" i="6"/>
  <c r="D594" i="6"/>
  <c r="N593" i="6"/>
  <c r="D593" i="6"/>
  <c r="N592" i="6"/>
  <c r="D592" i="6"/>
  <c r="N591" i="6"/>
  <c r="D591" i="6"/>
  <c r="N590" i="6"/>
  <c r="D590" i="6"/>
  <c r="N589" i="6"/>
  <c r="D589" i="6"/>
  <c r="N588" i="6"/>
  <c r="D588" i="6"/>
  <c r="N587" i="6"/>
  <c r="D587" i="6"/>
  <c r="N586" i="6"/>
  <c r="D586" i="6"/>
  <c r="N585" i="6"/>
  <c r="D585" i="6"/>
  <c r="N584" i="6"/>
  <c r="D584" i="6"/>
  <c r="N583" i="6"/>
  <c r="D583" i="6"/>
  <c r="N582" i="6"/>
  <c r="D582" i="6"/>
  <c r="N581" i="6"/>
  <c r="N580" i="6"/>
  <c r="N579" i="6"/>
  <c r="N578" i="6"/>
  <c r="D578" i="6"/>
  <c r="N577" i="6"/>
  <c r="D577" i="6"/>
  <c r="N576" i="6"/>
  <c r="D576" i="6"/>
  <c r="N575" i="6"/>
  <c r="D575" i="6"/>
  <c r="N574" i="6"/>
  <c r="D574" i="6"/>
  <c r="N573" i="6"/>
  <c r="D573" i="6"/>
  <c r="D572" i="6"/>
  <c r="D571" i="6"/>
  <c r="D570" i="6"/>
  <c r="N569" i="6"/>
  <c r="D569" i="6"/>
  <c r="N568" i="6"/>
  <c r="D568" i="6"/>
  <c r="N567" i="6"/>
  <c r="D567" i="6"/>
  <c r="N566" i="6"/>
  <c r="D566" i="6"/>
  <c r="N565" i="6"/>
  <c r="D565" i="6"/>
  <c r="N564" i="6"/>
  <c r="D564" i="6"/>
  <c r="N563" i="6"/>
  <c r="D563" i="6"/>
  <c r="N562" i="6"/>
  <c r="D562" i="6"/>
  <c r="N561" i="6"/>
  <c r="D561" i="6"/>
  <c r="N560" i="6"/>
  <c r="D560" i="6"/>
  <c r="N559" i="6"/>
  <c r="D559" i="6"/>
  <c r="N558" i="6"/>
  <c r="D558" i="6"/>
  <c r="N557" i="6"/>
  <c r="D557" i="6"/>
  <c r="N556" i="6"/>
  <c r="D556" i="6"/>
  <c r="N555" i="6"/>
  <c r="D555" i="6"/>
  <c r="N554" i="6"/>
  <c r="N553" i="6"/>
  <c r="N552" i="6"/>
  <c r="N551" i="6"/>
  <c r="D551" i="6"/>
  <c r="N550" i="6"/>
  <c r="D550" i="6"/>
  <c r="N549" i="6"/>
  <c r="D549" i="6"/>
  <c r="N548" i="6"/>
  <c r="D548" i="6"/>
  <c r="N547" i="6"/>
  <c r="D547" i="6"/>
  <c r="N546" i="6"/>
  <c r="D546" i="6"/>
  <c r="N545" i="6"/>
  <c r="D545" i="6"/>
  <c r="N544" i="6"/>
  <c r="D544" i="6"/>
  <c r="D543" i="6"/>
  <c r="D542" i="6"/>
  <c r="D541" i="6"/>
  <c r="N540" i="6"/>
  <c r="D540" i="6"/>
  <c r="N539" i="6"/>
  <c r="D539" i="6"/>
  <c r="N538" i="6"/>
  <c r="D538" i="6"/>
  <c r="N537" i="6"/>
  <c r="D537" i="6"/>
  <c r="N536" i="6"/>
  <c r="D536" i="6"/>
  <c r="N535" i="6"/>
  <c r="D535" i="6"/>
  <c r="N534" i="6"/>
  <c r="D534" i="6"/>
  <c r="N533" i="6"/>
  <c r="D533" i="6"/>
  <c r="N532" i="6"/>
  <c r="D532" i="6"/>
  <c r="N531" i="6"/>
  <c r="D531" i="6"/>
  <c r="N530" i="6"/>
  <c r="D530" i="6"/>
  <c r="N529" i="6"/>
  <c r="D529" i="6"/>
  <c r="N528" i="6"/>
  <c r="D528" i="6"/>
  <c r="N527" i="6"/>
  <c r="N526" i="6"/>
  <c r="N525" i="6"/>
  <c r="N524" i="6"/>
  <c r="N523" i="6"/>
  <c r="D523" i="6"/>
  <c r="N522" i="6"/>
  <c r="D522" i="6"/>
  <c r="N521" i="6"/>
  <c r="D521" i="6"/>
  <c r="N520" i="6"/>
  <c r="D520" i="6"/>
  <c r="N519" i="6"/>
  <c r="D519" i="6"/>
  <c r="N518" i="6"/>
  <c r="D518" i="6"/>
  <c r="N517" i="6"/>
  <c r="D517" i="6"/>
  <c r="N516" i="6"/>
  <c r="D516" i="6"/>
  <c r="D515" i="6"/>
  <c r="D514" i="6"/>
  <c r="D513" i="6"/>
  <c r="N512" i="6"/>
  <c r="D512" i="6"/>
  <c r="N511" i="6"/>
  <c r="D511" i="6"/>
  <c r="N510" i="6"/>
  <c r="D510" i="6"/>
  <c r="N509" i="6"/>
  <c r="D509" i="6"/>
  <c r="N508" i="6"/>
  <c r="D508" i="6"/>
  <c r="N507" i="6"/>
  <c r="D507" i="6"/>
  <c r="N506" i="6"/>
  <c r="D506" i="6"/>
  <c r="N505" i="6"/>
  <c r="D505" i="6"/>
  <c r="N504" i="6"/>
  <c r="D504" i="6"/>
  <c r="N503" i="6"/>
  <c r="D503" i="6"/>
  <c r="N502" i="6"/>
  <c r="D502" i="6"/>
  <c r="N501" i="6"/>
  <c r="D501" i="6"/>
  <c r="N500" i="6"/>
  <c r="N499" i="6"/>
  <c r="N498" i="6"/>
  <c r="N497" i="6"/>
  <c r="N496" i="6"/>
  <c r="D496" i="6"/>
  <c r="N495" i="6"/>
  <c r="D495" i="6"/>
  <c r="N494" i="6"/>
  <c r="D494" i="6"/>
  <c r="N493" i="6"/>
  <c r="D493" i="6"/>
  <c r="N492" i="6"/>
  <c r="D492" i="6"/>
  <c r="N491" i="6"/>
  <c r="D491" i="6"/>
  <c r="N490" i="6"/>
  <c r="D490" i="6"/>
  <c r="N489" i="6"/>
  <c r="D489" i="6"/>
  <c r="N488" i="6"/>
  <c r="D488" i="6"/>
  <c r="D487" i="6"/>
  <c r="D486" i="6"/>
  <c r="D485" i="6"/>
  <c r="N484" i="6"/>
  <c r="D484" i="6"/>
  <c r="N483" i="6"/>
  <c r="D483" i="6"/>
  <c r="N482" i="6"/>
  <c r="D482" i="6"/>
  <c r="N481" i="6"/>
  <c r="D481" i="6"/>
  <c r="N480" i="6"/>
  <c r="D480" i="6"/>
  <c r="N479" i="6"/>
  <c r="D479" i="6"/>
  <c r="N478" i="6"/>
  <c r="D478" i="6"/>
  <c r="N477" i="6"/>
  <c r="D477" i="6"/>
  <c r="N476" i="6"/>
  <c r="D476" i="6"/>
  <c r="N475" i="6"/>
  <c r="D475" i="6"/>
  <c r="N474" i="6"/>
  <c r="D474" i="6"/>
  <c r="N473" i="6"/>
  <c r="N472" i="6"/>
  <c r="N471" i="6"/>
  <c r="N470" i="6"/>
  <c r="N469" i="6"/>
  <c r="D469" i="6"/>
  <c r="N468" i="6"/>
  <c r="D468" i="6"/>
  <c r="N467" i="6"/>
  <c r="D467" i="6"/>
  <c r="N466" i="6"/>
  <c r="D466" i="6"/>
  <c r="N465" i="6"/>
  <c r="D465" i="6"/>
  <c r="N464" i="6"/>
  <c r="D464" i="6"/>
  <c r="N463" i="6"/>
  <c r="D463" i="6"/>
  <c r="N462" i="6"/>
  <c r="D462" i="6"/>
  <c r="N461" i="6"/>
  <c r="D461" i="6"/>
  <c r="N460" i="6"/>
  <c r="D460" i="6"/>
  <c r="D459" i="6"/>
  <c r="D458" i="6"/>
  <c r="D457" i="6"/>
  <c r="N456" i="6"/>
  <c r="D456" i="6"/>
  <c r="N455" i="6"/>
  <c r="D455" i="6"/>
  <c r="N454" i="6"/>
  <c r="D454" i="6"/>
  <c r="N453" i="6"/>
  <c r="D453" i="6"/>
  <c r="N452" i="6"/>
  <c r="D452" i="6"/>
  <c r="N451" i="6"/>
  <c r="D451" i="6"/>
  <c r="N450" i="6"/>
  <c r="D450" i="6"/>
  <c r="N449" i="6"/>
  <c r="D449" i="6"/>
  <c r="N448" i="6"/>
  <c r="D448" i="6"/>
  <c r="N447" i="6"/>
  <c r="D447" i="6"/>
  <c r="N446" i="6"/>
  <c r="N445" i="6"/>
  <c r="N444" i="6"/>
  <c r="N443" i="6"/>
  <c r="N442" i="6"/>
  <c r="D442" i="6"/>
  <c r="N441" i="6"/>
  <c r="D441" i="6"/>
  <c r="N440" i="6"/>
  <c r="D440" i="6"/>
  <c r="N439" i="6"/>
  <c r="D439" i="6"/>
  <c r="N438" i="6"/>
  <c r="D438" i="6"/>
  <c r="N437" i="6"/>
  <c r="D437" i="6"/>
  <c r="N436" i="6"/>
  <c r="D436" i="6"/>
  <c r="N435" i="6"/>
  <c r="D435" i="6"/>
  <c r="N434" i="6"/>
  <c r="D434" i="6"/>
  <c r="N433" i="6"/>
  <c r="D433" i="6"/>
  <c r="D432" i="6"/>
  <c r="D431" i="6"/>
  <c r="D430" i="6"/>
  <c r="N429" i="6"/>
  <c r="D429" i="6"/>
  <c r="N428" i="6"/>
  <c r="D428" i="6"/>
  <c r="N427" i="6"/>
  <c r="D427" i="6"/>
  <c r="N426" i="6"/>
  <c r="D426" i="6"/>
  <c r="N425" i="6"/>
  <c r="D425" i="6"/>
  <c r="N424" i="6"/>
  <c r="D424" i="6"/>
  <c r="N423" i="6"/>
  <c r="D423" i="6"/>
  <c r="N422" i="6"/>
  <c r="D422" i="6"/>
  <c r="N421" i="6"/>
  <c r="D421" i="6"/>
  <c r="N420" i="6"/>
  <c r="N419" i="6"/>
  <c r="N418" i="6"/>
  <c r="N417" i="6"/>
  <c r="N416" i="6"/>
  <c r="D416" i="6"/>
  <c r="N415" i="6"/>
  <c r="D415" i="6"/>
  <c r="N414" i="6"/>
  <c r="D414" i="6"/>
  <c r="N413" i="6"/>
  <c r="D413" i="6"/>
  <c r="N412" i="6"/>
  <c r="D412" i="6"/>
  <c r="N411" i="6"/>
  <c r="D411" i="6"/>
  <c r="N410" i="6"/>
  <c r="D410" i="6"/>
  <c r="N409" i="6"/>
  <c r="D409" i="6"/>
  <c r="N408" i="6"/>
  <c r="D408" i="6"/>
  <c r="N407" i="6"/>
  <c r="D407" i="6"/>
  <c r="N406" i="6"/>
  <c r="D406" i="6"/>
  <c r="D405" i="6"/>
  <c r="D404" i="6"/>
  <c r="D403" i="6"/>
  <c r="N402" i="6"/>
  <c r="D402" i="6"/>
  <c r="N401" i="6"/>
  <c r="D401" i="6"/>
  <c r="N400" i="6"/>
  <c r="D400" i="6"/>
  <c r="N399" i="6"/>
  <c r="D399" i="6"/>
  <c r="N398" i="6"/>
  <c r="D398" i="6"/>
  <c r="N397" i="6"/>
  <c r="D397" i="6"/>
  <c r="N396" i="6"/>
  <c r="D396" i="6"/>
  <c r="N395" i="6"/>
  <c r="D395" i="6"/>
  <c r="N394" i="6"/>
  <c r="N393" i="6"/>
  <c r="N392" i="6"/>
  <c r="N391" i="6"/>
  <c r="N390" i="6"/>
  <c r="D390" i="6"/>
  <c r="N389" i="6"/>
  <c r="D389" i="6"/>
  <c r="N388" i="6"/>
  <c r="D388" i="6"/>
  <c r="N387" i="6"/>
  <c r="D387" i="6"/>
  <c r="N386" i="6"/>
  <c r="D386" i="6"/>
  <c r="N385" i="6"/>
  <c r="D385" i="6"/>
  <c r="N384" i="6"/>
  <c r="D384" i="6"/>
  <c r="N383" i="6"/>
  <c r="D383" i="6"/>
  <c r="N382" i="6"/>
  <c r="D382" i="6"/>
  <c r="N381" i="6"/>
  <c r="D381" i="6"/>
  <c r="N380" i="6"/>
  <c r="D380" i="6"/>
  <c r="N379" i="6"/>
  <c r="D379" i="6"/>
  <c r="D378" i="6"/>
  <c r="D377" i="6"/>
  <c r="D376" i="6"/>
  <c r="N375" i="6"/>
  <c r="D375" i="6"/>
  <c r="N374" i="6"/>
  <c r="D374" i="6"/>
  <c r="N373" i="6"/>
  <c r="D373" i="6"/>
  <c r="N372" i="6"/>
  <c r="D372" i="6"/>
  <c r="N371" i="6"/>
  <c r="D371" i="6"/>
  <c r="N370" i="6"/>
  <c r="D370" i="6"/>
  <c r="N369" i="6"/>
  <c r="D369" i="6"/>
  <c r="N368" i="6"/>
  <c r="N367" i="6"/>
  <c r="N366" i="6"/>
  <c r="N365" i="6"/>
  <c r="N364" i="6"/>
  <c r="D364" i="6"/>
  <c r="N363" i="6"/>
  <c r="D363" i="6"/>
  <c r="N362" i="6"/>
  <c r="D362" i="6"/>
  <c r="N361" i="6"/>
  <c r="D361" i="6"/>
  <c r="N360" i="6"/>
  <c r="D360" i="6"/>
  <c r="N359" i="6"/>
  <c r="D359" i="6"/>
  <c r="N358" i="6"/>
  <c r="D358" i="6"/>
  <c r="N357" i="6"/>
  <c r="D357" i="6"/>
  <c r="N356" i="6"/>
  <c r="D356" i="6"/>
  <c r="N355" i="6"/>
  <c r="D355" i="6"/>
  <c r="N354" i="6"/>
  <c r="D354" i="6"/>
  <c r="N353" i="6"/>
  <c r="D353" i="6"/>
  <c r="D352" i="6"/>
  <c r="D351" i="6"/>
  <c r="D350" i="6"/>
  <c r="N349" i="6"/>
  <c r="D349" i="6"/>
  <c r="N348" i="6"/>
  <c r="D348" i="6"/>
  <c r="N347" i="6"/>
  <c r="D347" i="6"/>
  <c r="N346" i="6"/>
  <c r="D346" i="6"/>
  <c r="N345" i="6"/>
  <c r="D345" i="6"/>
  <c r="N344" i="6"/>
  <c r="D344" i="6"/>
  <c r="N343" i="6"/>
  <c r="N342" i="6"/>
  <c r="N341" i="6"/>
  <c r="N340" i="6"/>
  <c r="N339" i="6"/>
  <c r="N338" i="6"/>
  <c r="D338" i="6"/>
  <c r="N337" i="6"/>
  <c r="D337" i="6"/>
  <c r="N336" i="6"/>
  <c r="D336" i="6"/>
  <c r="N335" i="6"/>
  <c r="D335" i="6"/>
  <c r="N334" i="6"/>
  <c r="D334" i="6"/>
  <c r="N333" i="6"/>
  <c r="D333" i="6"/>
  <c r="N332" i="6"/>
  <c r="D332" i="6"/>
  <c r="N331" i="6"/>
  <c r="D331" i="6"/>
  <c r="N330" i="6"/>
  <c r="D330" i="6"/>
  <c r="N329" i="6"/>
  <c r="D329" i="6"/>
  <c r="N328" i="6"/>
  <c r="D328" i="6"/>
  <c r="N327" i="6"/>
  <c r="D327" i="6"/>
  <c r="D326" i="6"/>
  <c r="D325" i="6"/>
  <c r="D324" i="6"/>
  <c r="N323" i="6"/>
  <c r="D323" i="6"/>
  <c r="N322" i="6"/>
  <c r="D322" i="6"/>
  <c r="N321" i="6"/>
  <c r="D321" i="6"/>
  <c r="N320" i="6"/>
  <c r="D320" i="6"/>
  <c r="N319" i="6"/>
  <c r="D319" i="6"/>
  <c r="N318" i="6"/>
  <c r="D318" i="6"/>
  <c r="N317" i="6"/>
  <c r="N316" i="6"/>
  <c r="N315" i="6"/>
  <c r="N314" i="6"/>
  <c r="N313" i="6"/>
  <c r="D313" i="6"/>
  <c r="N312" i="6"/>
  <c r="D312" i="6"/>
  <c r="N311" i="6"/>
  <c r="D311" i="6"/>
  <c r="N310" i="6"/>
  <c r="D310" i="6"/>
  <c r="N309" i="6"/>
  <c r="D309" i="6"/>
  <c r="N308" i="6"/>
  <c r="D308" i="6"/>
  <c r="N307" i="6"/>
  <c r="D307" i="6"/>
  <c r="N306" i="6"/>
  <c r="D306" i="6"/>
  <c r="N305" i="6"/>
  <c r="D305" i="6"/>
  <c r="N304" i="6"/>
  <c r="D304" i="6"/>
  <c r="N303" i="6"/>
  <c r="D303" i="6"/>
  <c r="N302" i="6"/>
  <c r="D302" i="6"/>
  <c r="N301" i="6"/>
  <c r="D301" i="6"/>
  <c r="D300" i="6"/>
  <c r="D299" i="6"/>
  <c r="D298" i="6"/>
  <c r="N297" i="6"/>
  <c r="D297" i="6"/>
  <c r="N296" i="6"/>
  <c r="D296" i="6"/>
  <c r="N295" i="6"/>
  <c r="D295" i="6"/>
  <c r="N294" i="6"/>
  <c r="D294" i="6"/>
  <c r="N293" i="6"/>
  <c r="N292" i="6"/>
  <c r="N291" i="6"/>
  <c r="N290" i="6"/>
  <c r="N289" i="6"/>
  <c r="D289" i="6"/>
  <c r="N288" i="6"/>
  <c r="D288" i="6"/>
  <c r="N287" i="6"/>
  <c r="D287" i="6"/>
  <c r="N286" i="6"/>
  <c r="D286" i="6"/>
  <c r="N285" i="6"/>
  <c r="D285" i="6"/>
  <c r="N284" i="6"/>
  <c r="D284" i="6"/>
  <c r="N283" i="6"/>
  <c r="D283" i="6"/>
  <c r="N282" i="6"/>
  <c r="D282" i="6"/>
  <c r="N281" i="6"/>
  <c r="D281" i="6"/>
  <c r="N280" i="6"/>
  <c r="D280" i="6"/>
  <c r="N279" i="6"/>
  <c r="D279" i="6"/>
  <c r="N278" i="6"/>
  <c r="D278" i="6"/>
  <c r="N277" i="6"/>
  <c r="D277" i="6"/>
  <c r="N276" i="6"/>
  <c r="D276" i="6"/>
  <c r="D275" i="6"/>
  <c r="D274" i="6"/>
  <c r="D273" i="6"/>
  <c r="N272" i="6"/>
  <c r="D272" i="6"/>
  <c r="N271" i="6"/>
  <c r="D271" i="6"/>
  <c r="N270" i="6"/>
  <c r="N269" i="6"/>
  <c r="N268" i="6"/>
  <c r="N267" i="6"/>
  <c r="N266" i="6"/>
  <c r="N265" i="6"/>
  <c r="D265" i="6"/>
  <c r="N264" i="6"/>
  <c r="D264" i="6"/>
  <c r="N263" i="6"/>
  <c r="D263" i="6"/>
  <c r="N262" i="6"/>
  <c r="D262" i="6"/>
  <c r="N261" i="6"/>
  <c r="D261" i="6"/>
  <c r="N260" i="6"/>
  <c r="D260" i="6"/>
  <c r="N259" i="6"/>
  <c r="D259" i="6"/>
  <c r="N258" i="6"/>
  <c r="D258" i="6"/>
  <c r="N257" i="6"/>
  <c r="D257" i="6"/>
  <c r="N256" i="6"/>
  <c r="D256" i="6"/>
  <c r="N255" i="6"/>
  <c r="D255" i="6"/>
  <c r="N254" i="6"/>
  <c r="D254" i="6"/>
  <c r="N253" i="6"/>
  <c r="D253" i="6"/>
  <c r="N252" i="6"/>
  <c r="D252" i="6"/>
  <c r="N251" i="6"/>
  <c r="D251" i="6"/>
  <c r="D250" i="6"/>
  <c r="D249" i="6"/>
  <c r="D248" i="6"/>
  <c r="N247" i="6"/>
  <c r="D247" i="6"/>
  <c r="N246" i="6"/>
  <c r="N245" i="6"/>
  <c r="N244" i="6"/>
  <c r="N243" i="6"/>
  <c r="N242" i="6"/>
  <c r="D242" i="6"/>
  <c r="N241" i="6"/>
  <c r="D241" i="6"/>
  <c r="N240" i="6"/>
  <c r="D240" i="6"/>
  <c r="N239" i="6"/>
  <c r="D239" i="6"/>
  <c r="N238" i="6"/>
  <c r="D238" i="6"/>
  <c r="N237" i="6"/>
  <c r="D237" i="6"/>
  <c r="N236" i="6"/>
  <c r="D236" i="6"/>
  <c r="N235" i="6"/>
  <c r="D235" i="6"/>
  <c r="N234" i="6"/>
  <c r="D234" i="6"/>
  <c r="N233" i="6"/>
  <c r="D233" i="6"/>
  <c r="N232" i="6"/>
  <c r="D232" i="6"/>
  <c r="N231" i="6"/>
  <c r="D231" i="6"/>
  <c r="N230" i="6"/>
  <c r="D230" i="6"/>
  <c r="N229" i="6"/>
  <c r="D229" i="6"/>
  <c r="N228" i="6"/>
  <c r="D228" i="6"/>
  <c r="N227" i="6"/>
  <c r="D227" i="6"/>
  <c r="D226" i="6"/>
  <c r="D225" i="6"/>
  <c r="N223" i="6"/>
  <c r="N222" i="6"/>
  <c r="N221" i="6"/>
  <c r="N220" i="6"/>
  <c r="D220" i="6"/>
  <c r="N219" i="6"/>
  <c r="D219" i="6"/>
  <c r="N218" i="6"/>
  <c r="D218" i="6"/>
  <c r="N217" i="6"/>
  <c r="D217" i="6"/>
  <c r="N216" i="6"/>
  <c r="D216" i="6"/>
  <c r="N215" i="6"/>
  <c r="D215" i="6"/>
  <c r="N214" i="6"/>
  <c r="D214" i="6"/>
  <c r="N213" i="6"/>
  <c r="D213" i="6"/>
  <c r="N212" i="6"/>
  <c r="D212" i="6"/>
  <c r="N211" i="6"/>
  <c r="D211" i="6"/>
  <c r="N210" i="6"/>
  <c r="D210" i="6"/>
  <c r="N209" i="6"/>
  <c r="D209" i="6"/>
  <c r="N208" i="6"/>
  <c r="D208" i="6"/>
  <c r="N207" i="6"/>
  <c r="D207" i="6"/>
  <c r="N206" i="6"/>
  <c r="D206" i="6"/>
  <c r="N205" i="6"/>
  <c r="D205" i="6"/>
  <c r="N204" i="6"/>
  <c r="D204" i="6"/>
  <c r="N203" i="6"/>
  <c r="D203" i="6"/>
  <c r="N199" i="6"/>
  <c r="N198" i="6"/>
  <c r="D198" i="6"/>
  <c r="N197" i="6"/>
  <c r="D197" i="6"/>
  <c r="N196" i="6"/>
  <c r="D196" i="6"/>
  <c r="N195" i="6"/>
  <c r="D195" i="6"/>
  <c r="N194" i="6"/>
  <c r="D194" i="6"/>
  <c r="N193" i="6"/>
  <c r="D193" i="6"/>
  <c r="N192" i="6"/>
  <c r="D192" i="6"/>
  <c r="N191" i="6"/>
  <c r="D191" i="6"/>
  <c r="N190" i="6"/>
  <c r="D190" i="6"/>
  <c r="N189" i="6"/>
  <c r="D189" i="6"/>
  <c r="N188" i="6"/>
  <c r="D188" i="6"/>
  <c r="N187" i="6"/>
  <c r="D187" i="6"/>
  <c r="N186" i="6"/>
  <c r="D186" i="6"/>
  <c r="N185" i="6"/>
  <c r="D185" i="6"/>
  <c r="N184" i="6"/>
  <c r="D184" i="6"/>
  <c r="N183" i="6"/>
  <c r="D183" i="6"/>
  <c r="N182" i="6"/>
  <c r="D182" i="6"/>
  <c r="N181" i="6"/>
  <c r="N180" i="6"/>
  <c r="N176" i="6"/>
  <c r="D176" i="6"/>
  <c r="N175" i="6"/>
  <c r="D175" i="6"/>
  <c r="N174" i="6"/>
  <c r="D174" i="6"/>
  <c r="N173" i="6"/>
  <c r="D173" i="6"/>
  <c r="N172" i="6"/>
  <c r="D172" i="6"/>
  <c r="N171" i="6"/>
  <c r="D171" i="6"/>
  <c r="N170" i="6"/>
  <c r="D170" i="6"/>
  <c r="N169" i="6"/>
  <c r="D169" i="6"/>
  <c r="N168" i="6"/>
  <c r="D168" i="6"/>
  <c r="N167" i="6"/>
  <c r="D167" i="6"/>
  <c r="N166" i="6"/>
  <c r="D166" i="6"/>
  <c r="N165" i="6"/>
  <c r="D165" i="6"/>
  <c r="N164" i="6"/>
  <c r="D164" i="6"/>
  <c r="N163" i="6"/>
  <c r="D163" i="6"/>
  <c r="N162" i="6"/>
  <c r="D162" i="6"/>
  <c r="N161" i="6"/>
  <c r="D161" i="6"/>
  <c r="N160" i="6"/>
  <c r="N159" i="6"/>
  <c r="N158" i="6"/>
  <c r="D155" i="6"/>
  <c r="N154" i="6"/>
  <c r="D154" i="6"/>
  <c r="N153" i="6"/>
  <c r="D153" i="6"/>
  <c r="N152" i="6"/>
  <c r="D152" i="6"/>
  <c r="N151" i="6"/>
  <c r="D151" i="6"/>
  <c r="N150" i="6"/>
  <c r="D150" i="6"/>
  <c r="N149" i="6"/>
  <c r="D149" i="6"/>
  <c r="N148" i="6"/>
  <c r="D148" i="6"/>
  <c r="N147" i="6"/>
  <c r="D147" i="6"/>
  <c r="N146" i="6"/>
  <c r="D146" i="6"/>
  <c r="N145" i="6"/>
  <c r="D145" i="6"/>
  <c r="N144" i="6"/>
  <c r="D144" i="6"/>
  <c r="N143" i="6"/>
  <c r="D143" i="6"/>
  <c r="N142" i="6"/>
  <c r="D142" i="6"/>
  <c r="N141" i="6"/>
  <c r="D141" i="6"/>
  <c r="N140" i="6"/>
  <c r="D140" i="6"/>
  <c r="N139" i="6"/>
  <c r="N138" i="6"/>
  <c r="N137" i="6"/>
  <c r="N136" i="6"/>
  <c r="D135" i="6"/>
  <c r="D134" i="6"/>
  <c r="D133" i="6"/>
  <c r="N132" i="6"/>
  <c r="D132" i="6"/>
  <c r="N131" i="6"/>
  <c r="D131" i="6"/>
  <c r="N130" i="6"/>
  <c r="D130" i="6"/>
  <c r="N129" i="6"/>
  <c r="D129" i="6"/>
  <c r="N128" i="6"/>
  <c r="D128" i="6"/>
  <c r="N127" i="6"/>
  <c r="D127" i="6"/>
  <c r="N126" i="6"/>
  <c r="D126" i="6"/>
  <c r="N125" i="6"/>
  <c r="D125" i="6"/>
  <c r="N124" i="6"/>
  <c r="D124" i="6"/>
  <c r="N123" i="6"/>
  <c r="D123" i="6"/>
  <c r="N122" i="6"/>
  <c r="D122" i="6"/>
  <c r="N121" i="6"/>
  <c r="D121" i="6"/>
  <c r="N120" i="6"/>
  <c r="N119" i="6"/>
  <c r="N118" i="6"/>
  <c r="N117" i="6"/>
  <c r="N116" i="6"/>
  <c r="N115" i="6"/>
  <c r="D115" i="6"/>
  <c r="D114" i="6"/>
  <c r="D113" i="6"/>
  <c r="D112" i="6"/>
  <c r="N111" i="6"/>
  <c r="D111" i="6"/>
  <c r="N110" i="6"/>
  <c r="D110" i="6"/>
  <c r="N109" i="6"/>
  <c r="D109" i="6"/>
  <c r="N108" i="6"/>
  <c r="D108" i="6"/>
  <c r="N107" i="6"/>
  <c r="D107" i="6"/>
  <c r="N106" i="6"/>
  <c r="D106" i="6"/>
  <c r="N105" i="6"/>
  <c r="D105" i="6"/>
  <c r="N104" i="6"/>
  <c r="D104" i="6"/>
  <c r="N103" i="6"/>
  <c r="D103" i="6"/>
  <c r="N102" i="6"/>
  <c r="D102" i="6"/>
  <c r="N101" i="6"/>
  <c r="D101" i="6"/>
  <c r="N100" i="6"/>
  <c r="N99" i="6"/>
  <c r="N98" i="6"/>
  <c r="N97" i="6"/>
  <c r="N96" i="6"/>
  <c r="D96" i="6"/>
  <c r="N95" i="6"/>
  <c r="D95" i="6"/>
  <c r="D94" i="6"/>
  <c r="D93" i="6"/>
  <c r="D92" i="6"/>
  <c r="N91" i="6"/>
  <c r="D91" i="6"/>
  <c r="N90" i="6"/>
  <c r="D90" i="6"/>
  <c r="N89" i="6"/>
  <c r="D89" i="6"/>
  <c r="N88" i="6"/>
  <c r="D88" i="6"/>
  <c r="N87" i="6"/>
  <c r="D87" i="6"/>
  <c r="N86" i="6"/>
  <c r="D86" i="6"/>
  <c r="N85" i="6"/>
  <c r="D85" i="6"/>
  <c r="N84" i="6"/>
  <c r="D84" i="6"/>
  <c r="N83" i="6"/>
  <c r="D83" i="6"/>
  <c r="N82" i="6"/>
  <c r="N81" i="6"/>
  <c r="N80" i="6"/>
  <c r="N79" i="6"/>
  <c r="D79" i="6"/>
  <c r="N78" i="6"/>
  <c r="D78" i="6"/>
  <c r="N77" i="6"/>
  <c r="D77" i="6"/>
  <c r="N76" i="6"/>
  <c r="D76" i="6"/>
  <c r="D75" i="6"/>
  <c r="D74" i="6"/>
  <c r="D73" i="6"/>
  <c r="N72" i="6"/>
  <c r="D72" i="6"/>
  <c r="N71" i="6"/>
  <c r="D71" i="6"/>
  <c r="N70" i="6"/>
  <c r="D70" i="6"/>
  <c r="N69" i="6"/>
  <c r="D69" i="6"/>
  <c r="N68" i="6"/>
  <c r="D68" i="6"/>
  <c r="N67" i="6"/>
  <c r="D67" i="6"/>
  <c r="N66" i="6"/>
  <c r="N65" i="6"/>
  <c r="N64" i="6"/>
  <c r="N63" i="6"/>
  <c r="N62" i="6"/>
  <c r="D62" i="6"/>
  <c r="N61" i="6"/>
  <c r="D61" i="6"/>
  <c r="N60" i="6"/>
  <c r="D60" i="6"/>
  <c r="N59" i="6"/>
  <c r="D59" i="6"/>
  <c r="N58" i="6"/>
  <c r="D58" i="6"/>
  <c r="D57" i="6"/>
  <c r="D56" i="6"/>
  <c r="D55" i="6"/>
  <c r="N54" i="6"/>
  <c r="D54" i="6"/>
  <c r="N53" i="6"/>
  <c r="D53" i="6"/>
  <c r="N52" i="6"/>
  <c r="D52" i="6"/>
  <c r="N51" i="6"/>
  <c r="D51" i="6"/>
  <c r="N50" i="6"/>
  <c r="N49" i="6"/>
  <c r="N48" i="6"/>
  <c r="N47" i="6"/>
  <c r="D47" i="6"/>
  <c r="N46" i="6"/>
  <c r="D46" i="6"/>
  <c r="N45" i="6"/>
  <c r="D45" i="6"/>
  <c r="N44" i="6"/>
  <c r="D44" i="6"/>
  <c r="N43" i="6"/>
  <c r="D43" i="6"/>
  <c r="N42" i="6"/>
  <c r="D42" i="6"/>
  <c r="N41" i="6"/>
  <c r="D41" i="6"/>
  <c r="AI40" i="6"/>
  <c r="AG40" i="6"/>
  <c r="AF40" i="6"/>
  <c r="AE40" i="6"/>
  <c r="D40" i="6"/>
  <c r="AJ39" i="6"/>
  <c r="AI39" i="6"/>
  <c r="AG39" i="6"/>
  <c r="AF39" i="6"/>
  <c r="AE39" i="6"/>
  <c r="D39" i="6"/>
  <c r="AJ38" i="6"/>
  <c r="AI38" i="6"/>
  <c r="AG38" i="6"/>
  <c r="AF38" i="6"/>
  <c r="AE38" i="6"/>
  <c r="AA38" i="6"/>
  <c r="Z38" i="6"/>
  <c r="X38" i="6"/>
  <c r="W38" i="6"/>
  <c r="V38" i="6"/>
  <c r="D38" i="6"/>
  <c r="AJ37" i="6"/>
  <c r="AI37" i="6"/>
  <c r="AG37" i="6"/>
  <c r="AF37" i="6"/>
  <c r="AE37" i="6"/>
  <c r="AA37" i="6"/>
  <c r="Z37" i="6"/>
  <c r="X37" i="6"/>
  <c r="W37" i="6"/>
  <c r="V37" i="6"/>
  <c r="N37" i="6"/>
  <c r="D37" i="6"/>
  <c r="AJ36" i="6"/>
  <c r="AI36" i="6"/>
  <c r="AG36" i="6"/>
  <c r="AF36" i="6"/>
  <c r="AE36" i="6"/>
  <c r="AA36" i="6"/>
  <c r="Z36" i="6"/>
  <c r="X36" i="6"/>
  <c r="W36" i="6"/>
  <c r="V36" i="6"/>
  <c r="N36" i="6"/>
  <c r="AJ35" i="6"/>
  <c r="AI35" i="6"/>
  <c r="AG35" i="6"/>
  <c r="AF35" i="6"/>
  <c r="AE35" i="6"/>
  <c r="AA35" i="6"/>
  <c r="Z35" i="6"/>
  <c r="X35" i="6"/>
  <c r="W35" i="6"/>
  <c r="V35" i="6"/>
  <c r="N35" i="6"/>
  <c r="AJ34" i="6"/>
  <c r="AI34" i="6"/>
  <c r="AG34" i="6"/>
  <c r="AF34" i="6"/>
  <c r="AE34" i="6"/>
  <c r="AA34" i="6"/>
  <c r="Z34" i="6"/>
  <c r="X34" i="6"/>
  <c r="W34" i="6"/>
  <c r="V34" i="6"/>
  <c r="N34" i="6"/>
  <c r="D34" i="6"/>
  <c r="AJ33" i="6"/>
  <c r="AI33" i="6"/>
  <c r="AG33" i="6"/>
  <c r="AF33" i="6"/>
  <c r="AE33" i="6"/>
  <c r="AA33" i="6"/>
  <c r="Z33" i="6"/>
  <c r="X33" i="6"/>
  <c r="W33" i="6"/>
  <c r="V33" i="6"/>
  <c r="N33" i="6"/>
  <c r="D33" i="6"/>
  <c r="AJ32" i="6"/>
  <c r="AI32" i="6"/>
  <c r="AG32" i="6"/>
  <c r="AF32" i="6"/>
  <c r="AE32" i="6"/>
  <c r="AA32" i="6"/>
  <c r="Z32" i="6"/>
  <c r="X32" i="6"/>
  <c r="W32" i="6"/>
  <c r="V32" i="6"/>
  <c r="N32" i="6"/>
  <c r="D32" i="6"/>
  <c r="AJ31" i="6"/>
  <c r="AI31" i="6"/>
  <c r="AG31" i="6"/>
  <c r="AF31" i="6"/>
  <c r="AE31" i="6"/>
  <c r="AA31" i="6"/>
  <c r="Z31" i="6"/>
  <c r="X31" i="6"/>
  <c r="W31" i="6"/>
  <c r="V31" i="6"/>
  <c r="N31" i="6"/>
  <c r="D31" i="6"/>
  <c r="AJ30" i="6"/>
  <c r="AI30" i="6"/>
  <c r="AG30" i="6"/>
  <c r="AF30" i="6"/>
  <c r="AE30" i="6"/>
  <c r="AA30" i="6"/>
  <c r="Z30" i="6"/>
  <c r="X30" i="6"/>
  <c r="W30" i="6"/>
  <c r="V30" i="6"/>
  <c r="N30" i="6"/>
  <c r="D30" i="6"/>
  <c r="AJ29" i="6"/>
  <c r="AI29" i="6"/>
  <c r="AG29" i="6"/>
  <c r="AF29" i="6"/>
  <c r="AE29" i="6"/>
  <c r="AA29" i="6"/>
  <c r="Z29" i="6"/>
  <c r="X29" i="6"/>
  <c r="W29" i="6"/>
  <c r="V29" i="6"/>
  <c r="N29" i="6"/>
  <c r="D29" i="6"/>
  <c r="AJ28" i="6"/>
  <c r="AI28" i="6"/>
  <c r="AG28" i="6"/>
  <c r="AF28" i="6"/>
  <c r="AE28" i="6"/>
  <c r="AA28" i="6"/>
  <c r="Z28" i="6"/>
  <c r="X28" i="6"/>
  <c r="W28" i="6"/>
  <c r="V28" i="6"/>
  <c r="N28" i="6"/>
  <c r="D28" i="6"/>
  <c r="AJ27" i="6"/>
  <c r="AI27" i="6"/>
  <c r="AG27" i="6"/>
  <c r="AF27" i="6"/>
  <c r="AE27" i="6"/>
  <c r="AA27" i="6"/>
  <c r="Z27" i="6"/>
  <c r="X27" i="6"/>
  <c r="W27" i="6"/>
  <c r="V27" i="6"/>
  <c r="N27" i="6"/>
  <c r="D27" i="6"/>
  <c r="AJ26" i="6"/>
  <c r="AI26" i="6"/>
  <c r="AG26" i="6"/>
  <c r="AF26" i="6"/>
  <c r="AE26" i="6"/>
  <c r="AA26" i="6"/>
  <c r="Z26" i="6"/>
  <c r="X26" i="6"/>
  <c r="W26" i="6"/>
  <c r="V26" i="6"/>
  <c r="N26" i="6"/>
  <c r="D26" i="6"/>
  <c r="AJ25" i="6"/>
  <c r="AI25" i="6"/>
  <c r="AG25" i="6"/>
  <c r="AF25" i="6"/>
  <c r="AE25" i="6"/>
  <c r="AA25" i="6"/>
  <c r="Z25" i="6"/>
  <c r="X25" i="6"/>
  <c r="W25" i="6"/>
  <c r="V25" i="6"/>
  <c r="D25" i="6"/>
  <c r="AJ24" i="6"/>
  <c r="AI24" i="6"/>
  <c r="AG24" i="6"/>
  <c r="AF24" i="6"/>
  <c r="AE24" i="6"/>
  <c r="AA24" i="6"/>
  <c r="Z24" i="6"/>
  <c r="X24" i="6"/>
  <c r="W24" i="6"/>
  <c r="V24" i="6"/>
  <c r="AJ23" i="6"/>
  <c r="AI23" i="6"/>
  <c r="AG23" i="6"/>
  <c r="AF23" i="6"/>
  <c r="AE23" i="6"/>
  <c r="AA23" i="6"/>
  <c r="Z23" i="6"/>
  <c r="X23" i="6"/>
  <c r="W23" i="6"/>
  <c r="V23" i="6"/>
  <c r="AJ22" i="6"/>
  <c r="AI22" i="6"/>
  <c r="AG22" i="6"/>
  <c r="AF22" i="6"/>
  <c r="AE22" i="6"/>
  <c r="AA22" i="6"/>
  <c r="Z22" i="6"/>
  <c r="X22" i="6"/>
  <c r="W22" i="6"/>
  <c r="V22" i="6"/>
  <c r="N22" i="6"/>
  <c r="D22" i="6"/>
  <c r="AJ21" i="6"/>
  <c r="AI21" i="6"/>
  <c r="AG21" i="6"/>
  <c r="AF21" i="6"/>
  <c r="AE21" i="6"/>
  <c r="AA21" i="6"/>
  <c r="Z21" i="6"/>
  <c r="X21" i="6"/>
  <c r="W21" i="6"/>
  <c r="V21" i="6"/>
  <c r="N21" i="6"/>
  <c r="D21" i="6"/>
  <c r="AJ20" i="6"/>
  <c r="AI20" i="6"/>
  <c r="AG20" i="6"/>
  <c r="AF20" i="6"/>
  <c r="AE20" i="6"/>
  <c r="AA20" i="6"/>
  <c r="Z20" i="6"/>
  <c r="X20" i="6"/>
  <c r="W20" i="6"/>
  <c r="V20" i="6"/>
  <c r="N20" i="6"/>
  <c r="D20" i="6"/>
  <c r="AJ19" i="6"/>
  <c r="AI19" i="6"/>
  <c r="AG19" i="6"/>
  <c r="AF19" i="6"/>
  <c r="AE19" i="6"/>
  <c r="AA19" i="6"/>
  <c r="Z19" i="6"/>
  <c r="X19" i="6"/>
  <c r="W19" i="6"/>
  <c r="V19" i="6"/>
  <c r="N19" i="6"/>
  <c r="D19" i="6"/>
  <c r="AJ18" i="6"/>
  <c r="AI18" i="6"/>
  <c r="AG18" i="6"/>
  <c r="AF18" i="6"/>
  <c r="AE18" i="6"/>
  <c r="AA18" i="6"/>
  <c r="Z18" i="6"/>
  <c r="X18" i="6"/>
  <c r="W18" i="6"/>
  <c r="V18" i="6"/>
  <c r="N18" i="6"/>
  <c r="D18" i="6"/>
  <c r="AJ17" i="6"/>
  <c r="AI17" i="6"/>
  <c r="AG17" i="6"/>
  <c r="AF17" i="6"/>
  <c r="AE17" i="6"/>
  <c r="AA17" i="6"/>
  <c r="Z17" i="6"/>
  <c r="X17" i="6"/>
  <c r="W17" i="6"/>
  <c r="V17" i="6"/>
  <c r="N17" i="6"/>
  <c r="D17" i="6"/>
  <c r="AJ16" i="6"/>
  <c r="AI16" i="6"/>
  <c r="AG16" i="6"/>
  <c r="AF16" i="6"/>
  <c r="AE16" i="6"/>
  <c r="AA16" i="6"/>
  <c r="Z16" i="6"/>
  <c r="X16" i="6"/>
  <c r="W16" i="6"/>
  <c r="V16" i="6"/>
  <c r="N16" i="6"/>
  <c r="D16" i="6"/>
  <c r="AJ15" i="6"/>
  <c r="AI15" i="6"/>
  <c r="AG15" i="6"/>
  <c r="AF15" i="6"/>
  <c r="AE15" i="6"/>
  <c r="AA15" i="6"/>
  <c r="Z15" i="6"/>
  <c r="X15" i="6"/>
  <c r="W15" i="6"/>
  <c r="V15" i="6"/>
  <c r="N15" i="6"/>
  <c r="AJ14" i="6"/>
  <c r="AI14" i="6"/>
  <c r="AG14" i="6"/>
  <c r="AF14" i="6"/>
  <c r="AE14" i="6"/>
  <c r="AA14" i="6"/>
  <c r="Z14" i="6"/>
  <c r="X14" i="6"/>
  <c r="W14" i="6"/>
  <c r="V14" i="6"/>
  <c r="N14" i="6"/>
  <c r="AJ13" i="6"/>
  <c r="AI13" i="6"/>
  <c r="AG13" i="6"/>
  <c r="AF13" i="6"/>
  <c r="AE13" i="6"/>
  <c r="AA13" i="6"/>
  <c r="Z13" i="6"/>
  <c r="X13" i="6"/>
  <c r="W13" i="6"/>
  <c r="V13" i="6"/>
  <c r="N13" i="6"/>
  <c r="D13" i="6"/>
  <c r="AJ12" i="6"/>
  <c r="AI12" i="6"/>
  <c r="AG12" i="6"/>
  <c r="AF12" i="6"/>
  <c r="AE12" i="6"/>
  <c r="AA12" i="6"/>
  <c r="Z12" i="6"/>
  <c r="X12" i="6"/>
  <c r="W12" i="6"/>
  <c r="V12" i="6"/>
  <c r="D12" i="6"/>
  <c r="AJ11" i="6"/>
  <c r="AI11" i="6"/>
  <c r="AG11" i="6"/>
  <c r="AF11" i="6"/>
  <c r="AE11" i="6"/>
  <c r="AA11" i="6"/>
  <c r="Z11" i="6"/>
  <c r="X11" i="6"/>
  <c r="W11" i="6"/>
  <c r="V11" i="6"/>
  <c r="D11" i="6"/>
  <c r="AJ10" i="6"/>
  <c r="AI10" i="6"/>
  <c r="AG10" i="6"/>
  <c r="AF10" i="6"/>
  <c r="AE10" i="6"/>
  <c r="AA10" i="6"/>
  <c r="Z10" i="6"/>
  <c r="X10" i="6"/>
  <c r="W10" i="6"/>
  <c r="V10" i="6"/>
  <c r="D10" i="6"/>
  <c r="AJ9" i="6"/>
  <c r="AI9" i="6"/>
  <c r="AG9" i="6"/>
  <c r="AF9" i="6"/>
  <c r="AE9" i="6"/>
  <c r="AA9" i="6"/>
  <c r="Z9" i="6"/>
  <c r="X9" i="6"/>
  <c r="W9" i="6"/>
  <c r="V9" i="6"/>
  <c r="N9" i="6"/>
  <c r="D9" i="6"/>
  <c r="AJ8" i="6"/>
  <c r="AI8" i="6"/>
  <c r="AG8" i="6"/>
  <c r="AF8" i="6"/>
  <c r="AE8" i="6"/>
  <c r="AA8" i="6"/>
  <c r="Z8" i="6"/>
  <c r="X8" i="6"/>
  <c r="W8" i="6"/>
  <c r="V8" i="6"/>
  <c r="N8" i="6"/>
  <c r="D8" i="6"/>
  <c r="AJ7" i="6"/>
  <c r="AI7" i="6"/>
  <c r="AG7" i="6"/>
  <c r="AF7" i="6"/>
  <c r="AE7" i="6"/>
  <c r="AA7" i="6"/>
  <c r="Z7" i="6"/>
  <c r="X7" i="6"/>
  <c r="W7" i="6"/>
  <c r="V7" i="6"/>
  <c r="N7" i="6"/>
  <c r="AJ6" i="6"/>
  <c r="AI6" i="6"/>
  <c r="AG6" i="6"/>
  <c r="AF6" i="6"/>
  <c r="AE6" i="6"/>
  <c r="AA6" i="6"/>
  <c r="Z6" i="6"/>
  <c r="X6" i="6"/>
  <c r="W6" i="6"/>
  <c r="V6" i="6"/>
  <c r="N6" i="6"/>
  <c r="AQ5" i="6"/>
  <c r="AP5" i="6"/>
  <c r="AO5" i="6"/>
  <c r="AN5" i="6"/>
  <c r="AM5" i="6"/>
  <c r="AJ5" i="6"/>
  <c r="AI5" i="6"/>
  <c r="AG5" i="6"/>
  <c r="AF5" i="6"/>
  <c r="AE5" i="6"/>
  <c r="AA5" i="6"/>
  <c r="Z5" i="6"/>
  <c r="X5" i="6"/>
  <c r="W5" i="6"/>
  <c r="V5" i="6"/>
  <c r="N5" i="6"/>
  <c r="AQ4" i="6"/>
  <c r="AP4" i="6"/>
  <c r="AO4" i="6"/>
  <c r="AN4" i="6"/>
  <c r="AM4" i="6"/>
  <c r="AJ4" i="6"/>
  <c r="AI4" i="6"/>
  <c r="AG4" i="6"/>
  <c r="AF4" i="6"/>
  <c r="AE4" i="6"/>
  <c r="AA4" i="6"/>
  <c r="Z4" i="6"/>
  <c r="X4" i="6"/>
  <c r="W4" i="6"/>
  <c r="V4" i="6"/>
  <c r="AJ3" i="6"/>
  <c r="AI3" i="6"/>
  <c r="AG3" i="6"/>
  <c r="AF3" i="6"/>
  <c r="AE3" i="6"/>
  <c r="N679" i="5"/>
  <c r="N678" i="5"/>
  <c r="N677" i="5"/>
  <c r="AI27" i="5" s="1"/>
  <c r="N676" i="5"/>
  <c r="N675" i="5"/>
  <c r="N674" i="5"/>
  <c r="N673" i="5"/>
  <c r="N672" i="5"/>
  <c r="N671" i="5"/>
  <c r="N670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AH26" i="5" s="1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0" i="5"/>
  <c r="N619" i="5"/>
  <c r="N617" i="5"/>
  <c r="N616" i="5"/>
  <c r="N615" i="5"/>
  <c r="N614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AH24" i="5" s="1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D512" i="5"/>
  <c r="N511" i="5"/>
  <c r="N510" i="5"/>
  <c r="N509" i="5"/>
  <c r="N508" i="5"/>
  <c r="D508" i="5"/>
  <c r="N507" i="5"/>
  <c r="N506" i="5"/>
  <c r="N505" i="5"/>
  <c r="N504" i="5"/>
  <c r="D504" i="5"/>
  <c r="N503" i="5"/>
  <c r="D503" i="5"/>
  <c r="N502" i="5"/>
  <c r="N501" i="5"/>
  <c r="N500" i="5"/>
  <c r="N499" i="5"/>
  <c r="D499" i="5"/>
  <c r="N498" i="5"/>
  <c r="D498" i="5"/>
  <c r="Y31" i="5" s="1"/>
  <c r="N497" i="5"/>
  <c r="D494" i="5"/>
  <c r="N493" i="5"/>
  <c r="D493" i="5"/>
  <c r="Y30" i="5" s="1"/>
  <c r="N492" i="5"/>
  <c r="N491" i="5"/>
  <c r="N490" i="5"/>
  <c r="N489" i="5"/>
  <c r="D489" i="5"/>
  <c r="N488" i="5"/>
  <c r="D488" i="5"/>
  <c r="N487" i="5"/>
  <c r="D487" i="5"/>
  <c r="N486" i="5"/>
  <c r="D486" i="5"/>
  <c r="N485" i="5"/>
  <c r="D485" i="5"/>
  <c r="N484" i="5"/>
  <c r="D484" i="5"/>
  <c r="N483" i="5"/>
  <c r="D483" i="5"/>
  <c r="N482" i="5"/>
  <c r="D482" i="5"/>
  <c r="N481" i="5"/>
  <c r="D481" i="5"/>
  <c r="N480" i="5"/>
  <c r="D480" i="5"/>
  <c r="N479" i="5"/>
  <c r="D479" i="5"/>
  <c r="N478" i="5"/>
  <c r="D478" i="5"/>
  <c r="N477" i="5"/>
  <c r="D477" i="5"/>
  <c r="N476" i="5"/>
  <c r="D476" i="5"/>
  <c r="N475" i="5"/>
  <c r="D475" i="5"/>
  <c r="N474" i="5"/>
  <c r="D474" i="5"/>
  <c r="N473" i="5"/>
  <c r="D473" i="5"/>
  <c r="N472" i="5"/>
  <c r="N471" i="5"/>
  <c r="N470" i="5"/>
  <c r="N469" i="5"/>
  <c r="D469" i="5"/>
  <c r="Z26" i="5" s="1"/>
  <c r="N468" i="5"/>
  <c r="D468" i="5"/>
  <c r="N467" i="5"/>
  <c r="D467" i="5"/>
  <c r="Y26" i="5" s="1"/>
  <c r="AB26" i="5" s="1"/>
  <c r="N466" i="5"/>
  <c r="N465" i="5"/>
  <c r="N464" i="5"/>
  <c r="N463" i="5"/>
  <c r="D463" i="5"/>
  <c r="N462" i="5"/>
  <c r="D462" i="5"/>
  <c r="N461" i="5"/>
  <c r="D461" i="5"/>
  <c r="N460" i="5"/>
  <c r="D460" i="5"/>
  <c r="N459" i="5"/>
  <c r="D459" i="5"/>
  <c r="N458" i="5"/>
  <c r="D458" i="5"/>
  <c r="N457" i="5"/>
  <c r="D457" i="5"/>
  <c r="N456" i="5"/>
  <c r="D456" i="5"/>
  <c r="D455" i="5"/>
  <c r="Z24" i="5" s="1"/>
  <c r="D454" i="5"/>
  <c r="D453" i="5"/>
  <c r="N452" i="5"/>
  <c r="D452" i="5"/>
  <c r="N451" i="5"/>
  <c r="D451" i="5"/>
  <c r="N450" i="5"/>
  <c r="D450" i="5"/>
  <c r="Y24" i="5" s="1"/>
  <c r="AB24" i="5" s="1"/>
  <c r="N449" i="5"/>
  <c r="N448" i="5"/>
  <c r="N447" i="5"/>
  <c r="N446" i="5"/>
  <c r="D446" i="5"/>
  <c r="N445" i="5"/>
  <c r="D445" i="5"/>
  <c r="N444" i="5"/>
  <c r="D444" i="5"/>
  <c r="N443" i="5"/>
  <c r="D443" i="5"/>
  <c r="N442" i="5"/>
  <c r="D442" i="5"/>
  <c r="N441" i="5"/>
  <c r="D441" i="5"/>
  <c r="N440" i="5"/>
  <c r="D440" i="5"/>
  <c r="N439" i="5"/>
  <c r="D439" i="5"/>
  <c r="N438" i="5"/>
  <c r="D438" i="5"/>
  <c r="N437" i="5"/>
  <c r="D437" i="5"/>
  <c r="N436" i="5"/>
  <c r="D436" i="5"/>
  <c r="N435" i="5"/>
  <c r="D435" i="5"/>
  <c r="N434" i="5"/>
  <c r="N433" i="5"/>
  <c r="N432" i="5"/>
  <c r="N431" i="5"/>
  <c r="N430" i="5"/>
  <c r="N429" i="5"/>
  <c r="D429" i="5"/>
  <c r="Z22" i="5" s="1"/>
  <c r="N428" i="5"/>
  <c r="D428" i="5"/>
  <c r="N427" i="5"/>
  <c r="D427" i="5"/>
  <c r="N426" i="5"/>
  <c r="D426" i="5"/>
  <c r="N425" i="5"/>
  <c r="D425" i="5"/>
  <c r="N424" i="5"/>
  <c r="D424" i="5"/>
  <c r="N423" i="5"/>
  <c r="D423" i="5"/>
  <c r="N422" i="5"/>
  <c r="D422" i="5"/>
  <c r="N421" i="5"/>
  <c r="D421" i="5"/>
  <c r="N420" i="5"/>
  <c r="D420" i="5"/>
  <c r="N419" i="5"/>
  <c r="D419" i="5"/>
  <c r="N418" i="5"/>
  <c r="D418" i="5"/>
  <c r="N417" i="5"/>
  <c r="D417" i="5"/>
  <c r="D415" i="5"/>
  <c r="D414" i="5"/>
  <c r="N413" i="5"/>
  <c r="D413" i="5"/>
  <c r="N412" i="5"/>
  <c r="D412" i="5"/>
  <c r="N411" i="5"/>
  <c r="D411" i="5"/>
  <c r="N410" i="5"/>
  <c r="D410" i="5"/>
  <c r="N409" i="5"/>
  <c r="D409" i="5"/>
  <c r="N408" i="5"/>
  <c r="D408" i="5"/>
  <c r="N407" i="5"/>
  <c r="D407" i="5"/>
  <c r="N406" i="5"/>
  <c r="D406" i="5"/>
  <c r="N405" i="5"/>
  <c r="D405" i="5"/>
  <c r="N404" i="5"/>
  <c r="D404" i="5"/>
  <c r="Y22" i="5" s="1"/>
  <c r="N403" i="5"/>
  <c r="N402" i="5"/>
  <c r="N401" i="5"/>
  <c r="N400" i="5"/>
  <c r="N399" i="5"/>
  <c r="N398" i="5"/>
  <c r="N397" i="5"/>
  <c r="D397" i="5"/>
  <c r="Z21" i="5" s="1"/>
  <c r="N396" i="5"/>
  <c r="D396" i="5"/>
  <c r="N395" i="5"/>
  <c r="D395" i="5"/>
  <c r="N394" i="5"/>
  <c r="D394" i="5"/>
  <c r="N393" i="5"/>
  <c r="D393" i="5"/>
  <c r="N392" i="5"/>
  <c r="D392" i="5"/>
  <c r="N391" i="5"/>
  <c r="D391" i="5"/>
  <c r="N390" i="5"/>
  <c r="D390" i="5"/>
  <c r="N389" i="5"/>
  <c r="D389" i="5"/>
  <c r="N388" i="5"/>
  <c r="D388" i="5"/>
  <c r="N387" i="5"/>
  <c r="D387" i="5"/>
  <c r="N386" i="5"/>
  <c r="D386" i="5"/>
  <c r="N385" i="5"/>
  <c r="D385" i="5"/>
  <c r="N384" i="5"/>
  <c r="D384" i="5"/>
  <c r="N383" i="5"/>
  <c r="D383" i="5"/>
  <c r="N382" i="5"/>
  <c r="D382" i="5"/>
  <c r="N381" i="5"/>
  <c r="D381" i="5"/>
  <c r="N380" i="5"/>
  <c r="D380" i="5"/>
  <c r="N379" i="5"/>
  <c r="D379" i="5"/>
  <c r="D378" i="5"/>
  <c r="D377" i="5"/>
  <c r="D376" i="5"/>
  <c r="N375" i="5"/>
  <c r="D375" i="5"/>
  <c r="N374" i="5"/>
  <c r="D374" i="5"/>
  <c r="N373" i="5"/>
  <c r="D373" i="5"/>
  <c r="N372" i="5"/>
  <c r="D372" i="5"/>
  <c r="N371" i="5"/>
  <c r="D371" i="5"/>
  <c r="N370" i="5"/>
  <c r="D370" i="5"/>
  <c r="N369" i="5"/>
  <c r="D369" i="5"/>
  <c r="N368" i="5"/>
  <c r="D368" i="5"/>
  <c r="N367" i="5"/>
  <c r="D367" i="5"/>
  <c r="N366" i="5"/>
  <c r="N365" i="5"/>
  <c r="N364" i="5"/>
  <c r="N363" i="5"/>
  <c r="D363" i="5"/>
  <c r="N362" i="5"/>
  <c r="D362" i="5"/>
  <c r="N361" i="5"/>
  <c r="D361" i="5"/>
  <c r="N360" i="5"/>
  <c r="D360" i="5"/>
  <c r="N359" i="5"/>
  <c r="D359" i="5"/>
  <c r="N358" i="5"/>
  <c r="D358" i="5"/>
  <c r="N357" i="5"/>
  <c r="D357" i="5"/>
  <c r="N356" i="5"/>
  <c r="D356" i="5"/>
  <c r="N355" i="5"/>
  <c r="D355" i="5"/>
  <c r="N354" i="5"/>
  <c r="D354" i="5"/>
  <c r="N353" i="5"/>
  <c r="D353" i="5"/>
  <c r="N352" i="5"/>
  <c r="D352" i="5"/>
  <c r="N351" i="5"/>
  <c r="D351" i="5"/>
  <c r="N350" i="5"/>
  <c r="D350" i="5"/>
  <c r="N349" i="5"/>
  <c r="D349" i="5"/>
  <c r="N348" i="5"/>
  <c r="D348" i="5"/>
  <c r="N347" i="5"/>
  <c r="D347" i="5"/>
  <c r="N346" i="5"/>
  <c r="D346" i="5"/>
  <c r="N345" i="5"/>
  <c r="D345" i="5"/>
  <c r="N344" i="5"/>
  <c r="D344" i="5"/>
  <c r="N343" i="5"/>
  <c r="D343" i="5"/>
  <c r="N342" i="5"/>
  <c r="D342" i="5"/>
  <c r="D341" i="5"/>
  <c r="D340" i="5"/>
  <c r="D339" i="5"/>
  <c r="D338" i="5"/>
  <c r="N337" i="5"/>
  <c r="D337" i="5"/>
  <c r="N336" i="5"/>
  <c r="D336" i="5"/>
  <c r="N335" i="5"/>
  <c r="D335" i="5"/>
  <c r="N334" i="5"/>
  <c r="D334" i="5"/>
  <c r="N333" i="5"/>
  <c r="D333" i="5"/>
  <c r="N332" i="5"/>
  <c r="D332" i="5"/>
  <c r="Y20" i="5" s="1"/>
  <c r="N331" i="5"/>
  <c r="N330" i="5"/>
  <c r="N329" i="5"/>
  <c r="N328" i="5"/>
  <c r="D328" i="5"/>
  <c r="N327" i="5"/>
  <c r="D327" i="5"/>
  <c r="N326" i="5"/>
  <c r="D326" i="5"/>
  <c r="N325" i="5"/>
  <c r="D325" i="5"/>
  <c r="N324" i="5"/>
  <c r="D324" i="5"/>
  <c r="N323" i="5"/>
  <c r="D323" i="5"/>
  <c r="N322" i="5"/>
  <c r="D322" i="5"/>
  <c r="N321" i="5"/>
  <c r="D321" i="5"/>
  <c r="N320" i="5"/>
  <c r="D320" i="5"/>
  <c r="N319" i="5"/>
  <c r="D319" i="5"/>
  <c r="N318" i="5"/>
  <c r="D318" i="5"/>
  <c r="N317" i="5"/>
  <c r="D317" i="5"/>
  <c r="N316" i="5"/>
  <c r="D316" i="5"/>
  <c r="N315" i="5"/>
  <c r="D315" i="5"/>
  <c r="N314" i="5"/>
  <c r="D314" i="5"/>
  <c r="N313" i="5"/>
  <c r="D313" i="5"/>
  <c r="N312" i="5"/>
  <c r="D312" i="5"/>
  <c r="N311" i="5"/>
  <c r="D311" i="5"/>
  <c r="N310" i="5"/>
  <c r="D310" i="5"/>
  <c r="N309" i="5"/>
  <c r="D309" i="5"/>
  <c r="N308" i="5"/>
  <c r="D308" i="5"/>
  <c r="N307" i="5"/>
  <c r="D307" i="5"/>
  <c r="N306" i="5"/>
  <c r="D306" i="5"/>
  <c r="N305" i="5"/>
  <c r="D305" i="5"/>
  <c r="D304" i="5"/>
  <c r="D303" i="5"/>
  <c r="D302" i="5"/>
  <c r="N301" i="5"/>
  <c r="D301" i="5"/>
  <c r="N300" i="5"/>
  <c r="D300" i="5"/>
  <c r="N299" i="5"/>
  <c r="D299" i="5"/>
  <c r="N298" i="5"/>
  <c r="D298" i="5"/>
  <c r="N297" i="5"/>
  <c r="N296" i="5"/>
  <c r="N295" i="5"/>
  <c r="N294" i="5"/>
  <c r="D294" i="5"/>
  <c r="N293" i="5"/>
  <c r="D293" i="5"/>
  <c r="N292" i="5"/>
  <c r="D292" i="5"/>
  <c r="N291" i="5"/>
  <c r="D291" i="5"/>
  <c r="N290" i="5"/>
  <c r="D290" i="5"/>
  <c r="N289" i="5"/>
  <c r="D289" i="5"/>
  <c r="N288" i="5"/>
  <c r="D288" i="5"/>
  <c r="N287" i="5"/>
  <c r="D287" i="5"/>
  <c r="N286" i="5"/>
  <c r="D286" i="5"/>
  <c r="N285" i="5"/>
  <c r="D285" i="5"/>
  <c r="N284" i="5"/>
  <c r="D284" i="5"/>
  <c r="N283" i="5"/>
  <c r="D283" i="5"/>
  <c r="N282" i="5"/>
  <c r="D282" i="5"/>
  <c r="N281" i="5"/>
  <c r="D281" i="5"/>
  <c r="N280" i="5"/>
  <c r="D280" i="5"/>
  <c r="N279" i="5"/>
  <c r="D279" i="5"/>
  <c r="N278" i="5"/>
  <c r="D278" i="5"/>
  <c r="N277" i="5"/>
  <c r="D277" i="5"/>
  <c r="N276" i="5"/>
  <c r="D276" i="5"/>
  <c r="N275" i="5"/>
  <c r="D275" i="5"/>
  <c r="N274" i="5"/>
  <c r="D274" i="5"/>
  <c r="N273" i="5"/>
  <c r="D273" i="5"/>
  <c r="N272" i="5"/>
  <c r="D272" i="5"/>
  <c r="N271" i="5"/>
  <c r="AH16" i="5" s="1"/>
  <c r="D271" i="5"/>
  <c r="D270" i="5"/>
  <c r="D269" i="5"/>
  <c r="D268" i="5"/>
  <c r="N267" i="5"/>
  <c r="D267" i="5"/>
  <c r="N266" i="5"/>
  <c r="D266" i="5"/>
  <c r="Y18" i="5" s="1"/>
  <c r="N265" i="5"/>
  <c r="N264" i="5"/>
  <c r="N263" i="5"/>
  <c r="N262" i="5"/>
  <c r="D262" i="5"/>
  <c r="N261" i="5"/>
  <c r="D261" i="5"/>
  <c r="N260" i="5"/>
  <c r="D260" i="5"/>
  <c r="N259" i="5"/>
  <c r="D259" i="5"/>
  <c r="N258" i="5"/>
  <c r="D258" i="5"/>
  <c r="N257" i="5"/>
  <c r="D257" i="5"/>
  <c r="N256" i="5"/>
  <c r="D256" i="5"/>
  <c r="N255" i="5"/>
  <c r="D255" i="5"/>
  <c r="N254" i="5"/>
  <c r="D254" i="5"/>
  <c r="N253" i="5"/>
  <c r="D253" i="5"/>
  <c r="N252" i="5"/>
  <c r="D252" i="5"/>
  <c r="N251" i="5"/>
  <c r="D251" i="5"/>
  <c r="N250" i="5"/>
  <c r="D250" i="5"/>
  <c r="N249" i="5"/>
  <c r="D249" i="5"/>
  <c r="N248" i="5"/>
  <c r="D248" i="5"/>
  <c r="N247" i="5"/>
  <c r="D247" i="5"/>
  <c r="N246" i="5"/>
  <c r="D246" i="5"/>
  <c r="N245" i="5"/>
  <c r="D245" i="5"/>
  <c r="N244" i="5"/>
  <c r="D244" i="5"/>
  <c r="N243" i="5"/>
  <c r="D243" i="5"/>
  <c r="N242" i="5"/>
  <c r="D242" i="5"/>
  <c r="N241" i="5"/>
  <c r="D241" i="5"/>
  <c r="N240" i="5"/>
  <c r="D240" i="5"/>
  <c r="N239" i="5"/>
  <c r="D239" i="5"/>
  <c r="N238" i="5"/>
  <c r="AH15" i="5" s="1"/>
  <c r="D238" i="5"/>
  <c r="D237" i="5"/>
  <c r="D236" i="5"/>
  <c r="D235" i="5"/>
  <c r="Y17" i="5" s="1"/>
  <c r="N234" i="5"/>
  <c r="N233" i="5"/>
  <c r="N232" i="5"/>
  <c r="N231" i="5"/>
  <c r="D231" i="5"/>
  <c r="N230" i="5"/>
  <c r="D230" i="5"/>
  <c r="N229" i="5"/>
  <c r="D229" i="5"/>
  <c r="N228" i="5"/>
  <c r="D228" i="5"/>
  <c r="N227" i="5"/>
  <c r="D227" i="5"/>
  <c r="N226" i="5"/>
  <c r="D226" i="5"/>
  <c r="N225" i="5"/>
  <c r="D225" i="5"/>
  <c r="N224" i="5"/>
  <c r="D224" i="5"/>
  <c r="N223" i="5"/>
  <c r="D223" i="5"/>
  <c r="N222" i="5"/>
  <c r="D222" i="5"/>
  <c r="N221" i="5"/>
  <c r="D221" i="5"/>
  <c r="N220" i="5"/>
  <c r="D220" i="5"/>
  <c r="N219" i="5"/>
  <c r="D219" i="5"/>
  <c r="N218" i="5"/>
  <c r="D218" i="5"/>
  <c r="N217" i="5"/>
  <c r="D217" i="5"/>
  <c r="N216" i="5"/>
  <c r="D216" i="5"/>
  <c r="N215" i="5"/>
  <c r="D215" i="5"/>
  <c r="N214" i="5"/>
  <c r="D214" i="5"/>
  <c r="N213" i="5"/>
  <c r="D213" i="5"/>
  <c r="N212" i="5"/>
  <c r="D212" i="5"/>
  <c r="N211" i="5"/>
  <c r="D211" i="5"/>
  <c r="N210" i="5"/>
  <c r="D210" i="5"/>
  <c r="N209" i="5"/>
  <c r="D209" i="5"/>
  <c r="N208" i="5"/>
  <c r="D208" i="5"/>
  <c r="N207" i="5"/>
  <c r="AH14" i="5" s="1"/>
  <c r="D207" i="5"/>
  <c r="D206" i="5"/>
  <c r="X16" i="5" s="1"/>
  <c r="D205" i="5"/>
  <c r="N203" i="5"/>
  <c r="AI13" i="5" s="1"/>
  <c r="N202" i="5"/>
  <c r="N201" i="5"/>
  <c r="D201" i="5"/>
  <c r="N200" i="5"/>
  <c r="D200" i="5"/>
  <c r="N199" i="5"/>
  <c r="D199" i="5"/>
  <c r="N198" i="5"/>
  <c r="D198" i="5"/>
  <c r="N197" i="5"/>
  <c r="D197" i="5"/>
  <c r="N196" i="5"/>
  <c r="D196" i="5"/>
  <c r="N195" i="5"/>
  <c r="D195" i="5"/>
  <c r="N194" i="5"/>
  <c r="D194" i="5"/>
  <c r="N193" i="5"/>
  <c r="D193" i="5"/>
  <c r="N192" i="5"/>
  <c r="D192" i="5"/>
  <c r="N191" i="5"/>
  <c r="D191" i="5"/>
  <c r="N190" i="5"/>
  <c r="D190" i="5"/>
  <c r="N189" i="5"/>
  <c r="D189" i="5"/>
  <c r="N188" i="5"/>
  <c r="D188" i="5"/>
  <c r="N187" i="5"/>
  <c r="D187" i="5"/>
  <c r="N186" i="5"/>
  <c r="D186" i="5"/>
  <c r="N185" i="5"/>
  <c r="D185" i="5"/>
  <c r="N184" i="5"/>
  <c r="D184" i="5"/>
  <c r="N183" i="5"/>
  <c r="D183" i="5"/>
  <c r="N182" i="5"/>
  <c r="D182" i="5"/>
  <c r="N181" i="5"/>
  <c r="D181" i="5"/>
  <c r="N180" i="5"/>
  <c r="D180" i="5"/>
  <c r="N179" i="5"/>
  <c r="D179" i="5"/>
  <c r="N178" i="5"/>
  <c r="AH13" i="5" s="1"/>
  <c r="D178" i="5"/>
  <c r="D177" i="5"/>
  <c r="Y15" i="5" s="1"/>
  <c r="N174" i="5"/>
  <c r="N173" i="5"/>
  <c r="D173" i="5"/>
  <c r="N172" i="5"/>
  <c r="D172" i="5"/>
  <c r="N171" i="5"/>
  <c r="D171" i="5"/>
  <c r="N170" i="5"/>
  <c r="D170" i="5"/>
  <c r="N169" i="5"/>
  <c r="D169" i="5"/>
  <c r="N168" i="5"/>
  <c r="D168" i="5"/>
  <c r="N167" i="5"/>
  <c r="D167" i="5"/>
  <c r="N166" i="5"/>
  <c r="D166" i="5"/>
  <c r="N165" i="5"/>
  <c r="D165" i="5"/>
  <c r="N164" i="5"/>
  <c r="D164" i="5"/>
  <c r="N163" i="5"/>
  <c r="D163" i="5"/>
  <c r="N162" i="5"/>
  <c r="D162" i="5"/>
  <c r="N161" i="5"/>
  <c r="D161" i="5"/>
  <c r="N160" i="5"/>
  <c r="D160" i="5"/>
  <c r="N159" i="5"/>
  <c r="D159" i="5"/>
  <c r="N158" i="5"/>
  <c r="D158" i="5"/>
  <c r="N157" i="5"/>
  <c r="D157" i="5"/>
  <c r="N156" i="5"/>
  <c r="D156" i="5"/>
  <c r="N155" i="5"/>
  <c r="D155" i="5"/>
  <c r="N154" i="5"/>
  <c r="D154" i="5"/>
  <c r="N153" i="5"/>
  <c r="D153" i="5"/>
  <c r="N152" i="5"/>
  <c r="D152" i="5"/>
  <c r="N151" i="5"/>
  <c r="AH12" i="5" s="1"/>
  <c r="D151" i="5"/>
  <c r="N147" i="5"/>
  <c r="AI11" i="5" s="1"/>
  <c r="D147" i="5"/>
  <c r="N146" i="5"/>
  <c r="D146" i="5"/>
  <c r="N145" i="5"/>
  <c r="D145" i="5"/>
  <c r="N144" i="5"/>
  <c r="D144" i="5"/>
  <c r="N143" i="5"/>
  <c r="D143" i="5"/>
  <c r="N142" i="5"/>
  <c r="D142" i="5"/>
  <c r="N141" i="5"/>
  <c r="D141" i="5"/>
  <c r="N140" i="5"/>
  <c r="D140" i="5"/>
  <c r="N139" i="5"/>
  <c r="D139" i="5"/>
  <c r="N138" i="5"/>
  <c r="D138" i="5"/>
  <c r="N137" i="5"/>
  <c r="D137" i="5"/>
  <c r="N136" i="5"/>
  <c r="D136" i="5"/>
  <c r="N135" i="5"/>
  <c r="D135" i="5"/>
  <c r="N134" i="5"/>
  <c r="D134" i="5"/>
  <c r="N133" i="5"/>
  <c r="D133" i="5"/>
  <c r="N132" i="5"/>
  <c r="D132" i="5"/>
  <c r="N131" i="5"/>
  <c r="D131" i="5"/>
  <c r="N130" i="5"/>
  <c r="D130" i="5"/>
  <c r="N129" i="5"/>
  <c r="D129" i="5"/>
  <c r="N128" i="5"/>
  <c r="D128" i="5"/>
  <c r="N127" i="5"/>
  <c r="D127" i="5"/>
  <c r="N126" i="5"/>
  <c r="AH11" i="5" s="1"/>
  <c r="D123" i="5"/>
  <c r="N122" i="5"/>
  <c r="D122" i="5"/>
  <c r="N121" i="5"/>
  <c r="D121" i="5"/>
  <c r="N120" i="5"/>
  <c r="D120" i="5"/>
  <c r="N119" i="5"/>
  <c r="D119" i="5"/>
  <c r="N118" i="5"/>
  <c r="D118" i="5"/>
  <c r="N117" i="5"/>
  <c r="D117" i="5"/>
  <c r="N116" i="5"/>
  <c r="D116" i="5"/>
  <c r="N115" i="5"/>
  <c r="D115" i="5"/>
  <c r="N114" i="5"/>
  <c r="D114" i="5"/>
  <c r="N113" i="5"/>
  <c r="D113" i="5"/>
  <c r="N112" i="5"/>
  <c r="D112" i="5"/>
  <c r="N111" i="5"/>
  <c r="D111" i="5"/>
  <c r="N110" i="5"/>
  <c r="D110" i="5"/>
  <c r="N109" i="5"/>
  <c r="D109" i="5"/>
  <c r="N108" i="5"/>
  <c r="D108" i="5"/>
  <c r="N107" i="5"/>
  <c r="D107" i="5"/>
  <c r="N106" i="5"/>
  <c r="D106" i="5"/>
  <c r="N105" i="5"/>
  <c r="D105" i="5"/>
  <c r="N104" i="5"/>
  <c r="D104" i="5"/>
  <c r="N103" i="5"/>
  <c r="AH10" i="5" s="1"/>
  <c r="D100" i="5"/>
  <c r="N99" i="5"/>
  <c r="AI9" i="5" s="1"/>
  <c r="D99" i="5"/>
  <c r="N98" i="5"/>
  <c r="D98" i="5"/>
  <c r="N97" i="5"/>
  <c r="D97" i="5"/>
  <c r="N96" i="5"/>
  <c r="D96" i="5"/>
  <c r="N95" i="5"/>
  <c r="D95" i="5"/>
  <c r="N94" i="5"/>
  <c r="D94" i="5"/>
  <c r="N93" i="5"/>
  <c r="D93" i="5"/>
  <c r="N92" i="5"/>
  <c r="D92" i="5"/>
  <c r="N91" i="5"/>
  <c r="D91" i="5"/>
  <c r="N90" i="5"/>
  <c r="D90" i="5"/>
  <c r="N89" i="5"/>
  <c r="D89" i="5"/>
  <c r="N88" i="5"/>
  <c r="D88" i="5"/>
  <c r="N87" i="5"/>
  <c r="D87" i="5"/>
  <c r="N86" i="5"/>
  <c r="D86" i="5"/>
  <c r="N85" i="5"/>
  <c r="D85" i="5"/>
  <c r="N84" i="5"/>
  <c r="D84" i="5"/>
  <c r="N83" i="5"/>
  <c r="D83" i="5"/>
  <c r="N82" i="5"/>
  <c r="AH9" i="5" s="1"/>
  <c r="D79" i="5"/>
  <c r="N78" i="5"/>
  <c r="AI8" i="5" s="1"/>
  <c r="D78" i="5"/>
  <c r="N77" i="5"/>
  <c r="D77" i="5"/>
  <c r="N76" i="5"/>
  <c r="D76" i="5"/>
  <c r="N75" i="5"/>
  <c r="D75" i="5"/>
  <c r="N74" i="5"/>
  <c r="D74" i="5"/>
  <c r="N73" i="5"/>
  <c r="D73" i="5"/>
  <c r="N72" i="5"/>
  <c r="D72" i="5"/>
  <c r="N71" i="5"/>
  <c r="D71" i="5"/>
  <c r="N70" i="5"/>
  <c r="D70" i="5"/>
  <c r="N69" i="5"/>
  <c r="D69" i="5"/>
  <c r="N68" i="5"/>
  <c r="D68" i="5"/>
  <c r="N67" i="5"/>
  <c r="D67" i="5"/>
  <c r="N66" i="5"/>
  <c r="D66" i="5"/>
  <c r="N65" i="5"/>
  <c r="D65" i="5"/>
  <c r="N64" i="5"/>
  <c r="D64" i="5"/>
  <c r="N63" i="5"/>
  <c r="D60" i="5"/>
  <c r="N59" i="5"/>
  <c r="AI7" i="5" s="1"/>
  <c r="D59" i="5"/>
  <c r="N58" i="5"/>
  <c r="D58" i="5"/>
  <c r="N57" i="5"/>
  <c r="D57" i="5"/>
  <c r="N56" i="5"/>
  <c r="D56" i="5"/>
  <c r="N55" i="5"/>
  <c r="D55" i="5"/>
  <c r="N54" i="5"/>
  <c r="D54" i="5"/>
  <c r="N53" i="5"/>
  <c r="D53" i="5"/>
  <c r="N52" i="5"/>
  <c r="D52" i="5"/>
  <c r="N51" i="5"/>
  <c r="D51" i="5"/>
  <c r="N50" i="5"/>
  <c r="D50" i="5"/>
  <c r="N49" i="5"/>
  <c r="D49" i="5"/>
  <c r="N48" i="5"/>
  <c r="D48" i="5"/>
  <c r="N47" i="5"/>
  <c r="N46" i="5"/>
  <c r="D44" i="5"/>
  <c r="D43" i="5"/>
  <c r="N42" i="5"/>
  <c r="AI6" i="5" s="1"/>
  <c r="D42" i="5"/>
  <c r="N41" i="5"/>
  <c r="D41" i="5"/>
  <c r="N40" i="5"/>
  <c r="D40" i="5"/>
  <c r="N39" i="5"/>
  <c r="D39" i="5"/>
  <c r="N38" i="5"/>
  <c r="D38" i="5"/>
  <c r="N37" i="5"/>
  <c r="D37" i="5"/>
  <c r="N36" i="5"/>
  <c r="D36" i="5"/>
  <c r="N35" i="5"/>
  <c r="D35" i="5"/>
  <c r="N34" i="5"/>
  <c r="D34" i="5"/>
  <c r="N33" i="5"/>
  <c r="N32" i="5"/>
  <c r="AC31" i="5"/>
  <c r="AC30" i="5"/>
  <c r="D30" i="5"/>
  <c r="Z7" i="5" s="1"/>
  <c r="AC29" i="5"/>
  <c r="Z29" i="5"/>
  <c r="Y29" i="5"/>
  <c r="X29" i="5"/>
  <c r="D29" i="5"/>
  <c r="AC28" i="5"/>
  <c r="Z28" i="5"/>
  <c r="Y28" i="5"/>
  <c r="X28" i="5"/>
  <c r="N28" i="5"/>
  <c r="AI5" i="5" s="1"/>
  <c r="D28" i="5"/>
  <c r="AL27" i="5"/>
  <c r="AH27" i="5"/>
  <c r="AC27" i="5"/>
  <c r="Z27" i="5"/>
  <c r="Y27" i="5"/>
  <c r="X27" i="5"/>
  <c r="N27" i="5"/>
  <c r="D27" i="5"/>
  <c r="AL26" i="5"/>
  <c r="AI26" i="5"/>
  <c r="AC26" i="5"/>
  <c r="N26" i="5"/>
  <c r="D26" i="5"/>
  <c r="AL25" i="5"/>
  <c r="AI25" i="5"/>
  <c r="AH25" i="5"/>
  <c r="AC25" i="5"/>
  <c r="Z25" i="5"/>
  <c r="Y25" i="5"/>
  <c r="X25" i="5"/>
  <c r="N25" i="5"/>
  <c r="D25" i="5"/>
  <c r="AL24" i="5"/>
  <c r="AI24" i="5"/>
  <c r="AC24" i="5"/>
  <c r="N24" i="5"/>
  <c r="D24" i="5"/>
  <c r="AL23" i="5"/>
  <c r="AI23" i="5"/>
  <c r="AH23" i="5"/>
  <c r="AC23" i="5"/>
  <c r="Z23" i="5"/>
  <c r="Y23" i="5"/>
  <c r="X23" i="5"/>
  <c r="N23" i="5"/>
  <c r="D23" i="5"/>
  <c r="AL22" i="5"/>
  <c r="AI22" i="5"/>
  <c r="AH22" i="5"/>
  <c r="AC22" i="5"/>
  <c r="N22" i="5"/>
  <c r="AL21" i="5"/>
  <c r="AI21" i="5"/>
  <c r="AC21" i="5"/>
  <c r="Y21" i="5"/>
  <c r="N21" i="5"/>
  <c r="AL20" i="5"/>
  <c r="AI20" i="5"/>
  <c r="AH20" i="5"/>
  <c r="AC20" i="5"/>
  <c r="Z20" i="5"/>
  <c r="N20" i="5"/>
  <c r="AH5" i="5" s="1"/>
  <c r="AL19" i="5"/>
  <c r="AI19" i="5"/>
  <c r="AH19" i="5"/>
  <c r="AC19" i="5"/>
  <c r="Z19" i="5"/>
  <c r="Y19" i="5"/>
  <c r="D19" i="5"/>
  <c r="Z6" i="5" s="1"/>
  <c r="AL18" i="5"/>
  <c r="AI18" i="5"/>
  <c r="AH18" i="5"/>
  <c r="AC18" i="5"/>
  <c r="Z18" i="5"/>
  <c r="D18" i="5"/>
  <c r="AL17" i="5"/>
  <c r="AI17" i="5"/>
  <c r="AC17" i="5"/>
  <c r="Z17" i="5"/>
  <c r="D17" i="5"/>
  <c r="AL16" i="5"/>
  <c r="AI16" i="5"/>
  <c r="AC16" i="5"/>
  <c r="Z16" i="5"/>
  <c r="Y16" i="5"/>
  <c r="N16" i="5"/>
  <c r="AI4" i="5" s="1"/>
  <c r="D16" i="5"/>
  <c r="AL15" i="5"/>
  <c r="AI15" i="5"/>
  <c r="AC15" i="5"/>
  <c r="Z15" i="5"/>
  <c r="N15" i="5"/>
  <c r="D15" i="5"/>
  <c r="AL14" i="5"/>
  <c r="AI14" i="5"/>
  <c r="AC14" i="5"/>
  <c r="Z14" i="5"/>
  <c r="AB14" i="5" s="1"/>
  <c r="Y14" i="5"/>
  <c r="X14" i="5"/>
  <c r="N14" i="5"/>
  <c r="D14" i="5"/>
  <c r="Y6" i="5" s="1"/>
  <c r="AB6" i="5" s="1"/>
  <c r="AL13" i="5"/>
  <c r="AC13" i="5"/>
  <c r="Z13" i="5"/>
  <c r="Y13" i="5"/>
  <c r="X13" i="5"/>
  <c r="N13" i="5"/>
  <c r="AL12" i="5"/>
  <c r="AI12" i="5"/>
  <c r="AC12" i="5"/>
  <c r="Z12" i="5"/>
  <c r="Y12" i="5"/>
  <c r="X12" i="5"/>
  <c r="N12" i="5"/>
  <c r="AL11" i="5"/>
  <c r="AC11" i="5"/>
  <c r="Z11" i="5"/>
  <c r="Y11" i="5"/>
  <c r="X11" i="5"/>
  <c r="N11" i="5"/>
  <c r="AH4" i="5" s="1"/>
  <c r="AL10" i="5"/>
  <c r="AI10" i="5"/>
  <c r="AC10" i="5"/>
  <c r="Z10" i="5"/>
  <c r="Y10" i="5"/>
  <c r="X10" i="5"/>
  <c r="D10" i="5"/>
  <c r="AL9" i="5"/>
  <c r="AC9" i="5"/>
  <c r="Z9" i="5"/>
  <c r="Y9" i="5"/>
  <c r="X9" i="5"/>
  <c r="D9" i="5"/>
  <c r="AL8" i="5"/>
  <c r="AH8" i="5"/>
  <c r="AC8" i="5"/>
  <c r="Y8" i="5"/>
  <c r="D8" i="5"/>
  <c r="Y5" i="5" s="1"/>
  <c r="AL7" i="5"/>
  <c r="AH7" i="5"/>
  <c r="AC7" i="5"/>
  <c r="Y7" i="5"/>
  <c r="N7" i="5"/>
  <c r="AI3" i="5" s="1"/>
  <c r="AL6" i="5"/>
  <c r="AH6" i="5"/>
  <c r="AC6" i="5"/>
  <c r="N6" i="5"/>
  <c r="AL5" i="5"/>
  <c r="AC5" i="5"/>
  <c r="N5" i="5"/>
  <c r="AH3" i="5" s="1"/>
  <c r="AL4" i="5"/>
  <c r="AL3" i="5"/>
  <c r="N1665" i="4"/>
  <c r="N1664" i="4"/>
  <c r="N1663" i="4"/>
  <c r="N1662" i="4"/>
  <c r="N1661" i="4"/>
  <c r="N1660" i="4"/>
  <c r="N1659" i="4"/>
  <c r="N1658" i="4"/>
  <c r="N1657" i="4"/>
  <c r="N1656" i="4"/>
  <c r="N1655" i="4"/>
  <c r="N1654" i="4"/>
  <c r="N1653" i="4"/>
  <c r="N1652" i="4"/>
  <c r="N1651" i="4"/>
  <c r="N1650" i="4"/>
  <c r="N1649" i="4"/>
  <c r="N1648" i="4"/>
  <c r="N1647" i="4"/>
  <c r="N1646" i="4"/>
  <c r="N1645" i="4"/>
  <c r="N1644" i="4"/>
  <c r="N1643" i="4"/>
  <c r="N1642" i="4"/>
  <c r="N1641" i="4"/>
  <c r="N1640" i="4"/>
  <c r="N1639" i="4"/>
  <c r="N1638" i="4"/>
  <c r="N1634" i="4"/>
  <c r="N1633" i="4"/>
  <c r="N1632" i="4"/>
  <c r="N1631" i="4"/>
  <c r="N1630" i="4"/>
  <c r="N1629" i="4"/>
  <c r="N1628" i="4"/>
  <c r="N1627" i="4"/>
  <c r="N1626" i="4"/>
  <c r="N1625" i="4"/>
  <c r="N1624" i="4"/>
  <c r="N1623" i="4"/>
  <c r="N1622" i="4"/>
  <c r="N1621" i="4"/>
  <c r="N1620" i="4"/>
  <c r="N1619" i="4"/>
  <c r="N1618" i="4"/>
  <c r="N1617" i="4"/>
  <c r="N1616" i="4"/>
  <c r="N1615" i="4"/>
  <c r="N1614" i="4"/>
  <c r="N1613" i="4"/>
  <c r="N1612" i="4"/>
  <c r="N1611" i="4"/>
  <c r="N1610" i="4"/>
  <c r="N1609" i="4"/>
  <c r="N1608" i="4"/>
  <c r="N1607" i="4"/>
  <c r="N1603" i="4"/>
  <c r="N1602" i="4"/>
  <c r="N1601" i="4"/>
  <c r="N1600" i="4"/>
  <c r="N1599" i="4"/>
  <c r="N1598" i="4"/>
  <c r="N1597" i="4"/>
  <c r="N1596" i="4"/>
  <c r="N1595" i="4"/>
  <c r="N1594" i="4"/>
  <c r="N1593" i="4"/>
  <c r="N1592" i="4"/>
  <c r="N1591" i="4"/>
  <c r="N1590" i="4"/>
  <c r="N1589" i="4"/>
  <c r="N1588" i="4"/>
  <c r="N1587" i="4"/>
  <c r="N1586" i="4"/>
  <c r="N1585" i="4"/>
  <c r="N1584" i="4"/>
  <c r="N1583" i="4"/>
  <c r="N1582" i="4"/>
  <c r="N1581" i="4"/>
  <c r="N1580" i="4"/>
  <c r="N1579" i="4"/>
  <c r="N1578" i="4"/>
  <c r="N1577" i="4"/>
  <c r="N1576" i="4"/>
  <c r="N1572" i="4"/>
  <c r="N1571" i="4"/>
  <c r="N1570" i="4"/>
  <c r="N1569" i="4"/>
  <c r="N1568" i="4"/>
  <c r="N1567" i="4"/>
  <c r="N1566" i="4"/>
  <c r="N1565" i="4"/>
  <c r="N1564" i="4"/>
  <c r="N1563" i="4"/>
  <c r="N1562" i="4"/>
  <c r="N1561" i="4"/>
  <c r="N1560" i="4"/>
  <c r="N1559" i="4"/>
  <c r="N1558" i="4"/>
  <c r="N1557" i="4"/>
  <c r="N1556" i="4"/>
  <c r="N1555" i="4"/>
  <c r="N1554" i="4"/>
  <c r="N1553" i="4"/>
  <c r="N1552" i="4"/>
  <c r="N1551" i="4"/>
  <c r="N1550" i="4"/>
  <c r="N1549" i="4"/>
  <c r="N1548" i="4"/>
  <c r="N1547" i="4"/>
  <c r="N1546" i="4"/>
  <c r="N1545" i="4"/>
  <c r="N1541" i="4"/>
  <c r="N1540" i="4"/>
  <c r="N1539" i="4"/>
  <c r="N1538" i="4"/>
  <c r="N1537" i="4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21" i="4"/>
  <c r="N1520" i="4"/>
  <c r="N1519" i="4"/>
  <c r="N1518" i="4"/>
  <c r="N1517" i="4"/>
  <c r="N1516" i="4"/>
  <c r="N1515" i="4"/>
  <c r="N1514" i="4"/>
  <c r="N1510" i="4"/>
  <c r="N1509" i="4"/>
  <c r="N1508" i="4"/>
  <c r="N1507" i="4"/>
  <c r="N1506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89" i="4"/>
  <c r="N1488" i="4"/>
  <c r="N1487" i="4"/>
  <c r="D1487" i="4"/>
  <c r="N1486" i="4"/>
  <c r="D1486" i="4"/>
  <c r="N1485" i="4"/>
  <c r="D1485" i="4"/>
  <c r="N1484" i="4"/>
  <c r="D1484" i="4"/>
  <c r="N1483" i="4"/>
  <c r="D1483" i="4"/>
  <c r="D1482" i="4"/>
  <c r="D1481" i="4"/>
  <c r="D1480" i="4"/>
  <c r="N1479" i="4"/>
  <c r="D1479" i="4"/>
  <c r="N1478" i="4"/>
  <c r="D1478" i="4"/>
  <c r="N1477" i="4"/>
  <c r="D1477" i="4"/>
  <c r="N1476" i="4"/>
  <c r="D1476" i="4"/>
  <c r="N1475" i="4"/>
  <c r="D1475" i="4"/>
  <c r="N1474" i="4"/>
  <c r="D1474" i="4"/>
  <c r="N1473" i="4"/>
  <c r="D1473" i="4"/>
  <c r="N1472" i="4"/>
  <c r="D1472" i="4"/>
  <c r="N1471" i="4"/>
  <c r="D1471" i="4"/>
  <c r="N1470" i="4"/>
  <c r="D1470" i="4"/>
  <c r="N1469" i="4"/>
  <c r="D1469" i="4"/>
  <c r="N1468" i="4"/>
  <c r="D1468" i="4"/>
  <c r="N1467" i="4"/>
  <c r="D1467" i="4"/>
  <c r="N1466" i="4"/>
  <c r="D1466" i="4"/>
  <c r="N1465" i="4"/>
  <c r="D1465" i="4"/>
  <c r="N1464" i="4"/>
  <c r="D1464" i="4"/>
  <c r="N1463" i="4"/>
  <c r="D1463" i="4"/>
  <c r="N1462" i="4"/>
  <c r="N1461" i="4"/>
  <c r="D1461" i="4"/>
  <c r="N1460" i="4"/>
  <c r="D1460" i="4"/>
  <c r="N1459" i="4"/>
  <c r="N1458" i="4"/>
  <c r="N1457" i="4"/>
  <c r="N1456" i="4"/>
  <c r="D1456" i="4"/>
  <c r="N1455" i="4"/>
  <c r="D1455" i="4"/>
  <c r="N1454" i="4"/>
  <c r="D1454" i="4"/>
  <c r="N1453" i="4"/>
  <c r="D1453" i="4"/>
  <c r="N1452" i="4"/>
  <c r="D1452" i="4"/>
  <c r="N1451" i="4"/>
  <c r="D1451" i="4"/>
  <c r="D1450" i="4"/>
  <c r="D1449" i="4"/>
  <c r="D1448" i="4"/>
  <c r="N1447" i="4"/>
  <c r="D1447" i="4"/>
  <c r="N1446" i="4"/>
  <c r="D1446" i="4"/>
  <c r="N1445" i="4"/>
  <c r="D1445" i="4"/>
  <c r="N1444" i="4"/>
  <c r="D1444" i="4"/>
  <c r="N1443" i="4"/>
  <c r="D1443" i="4"/>
  <c r="N1442" i="4"/>
  <c r="D1442" i="4"/>
  <c r="N1441" i="4"/>
  <c r="D1441" i="4"/>
  <c r="N1440" i="4"/>
  <c r="D1440" i="4"/>
  <c r="N1439" i="4"/>
  <c r="D1439" i="4"/>
  <c r="N1438" i="4"/>
  <c r="D1438" i="4"/>
  <c r="N1437" i="4"/>
  <c r="D1437" i="4"/>
  <c r="N1436" i="4"/>
  <c r="D1436" i="4"/>
  <c r="N1435" i="4"/>
  <c r="D1435" i="4"/>
  <c r="N1434" i="4"/>
  <c r="D1434" i="4"/>
  <c r="N1433" i="4"/>
  <c r="D1433" i="4"/>
  <c r="N1432" i="4"/>
  <c r="D1432" i="4"/>
  <c r="N1431" i="4"/>
  <c r="D1431" i="4"/>
  <c r="N1430" i="4"/>
  <c r="D1430" i="4"/>
  <c r="N1429" i="4"/>
  <c r="N1428" i="4"/>
  <c r="N1427" i="4"/>
  <c r="N1426" i="4"/>
  <c r="D1426" i="4"/>
  <c r="X59" i="4" s="1"/>
  <c r="N1425" i="4"/>
  <c r="D1425" i="4"/>
  <c r="N1424" i="4"/>
  <c r="D1424" i="4"/>
  <c r="N1423" i="4"/>
  <c r="D1423" i="4"/>
  <c r="N1422" i="4"/>
  <c r="D1422" i="4"/>
  <c r="N1421" i="4"/>
  <c r="D1421" i="4"/>
  <c r="N1420" i="4"/>
  <c r="D1420" i="4"/>
  <c r="N1419" i="4"/>
  <c r="D1419" i="4"/>
  <c r="D1418" i="4"/>
  <c r="D1417" i="4"/>
  <c r="D1416" i="4"/>
  <c r="N1415" i="4"/>
  <c r="D1415" i="4"/>
  <c r="N1414" i="4"/>
  <c r="D1414" i="4"/>
  <c r="N1413" i="4"/>
  <c r="D1413" i="4"/>
  <c r="N1412" i="4"/>
  <c r="D1412" i="4"/>
  <c r="N1411" i="4"/>
  <c r="D1411" i="4"/>
  <c r="N1410" i="4"/>
  <c r="D1410" i="4"/>
  <c r="N1409" i="4"/>
  <c r="D1409" i="4"/>
  <c r="N1408" i="4"/>
  <c r="D1408" i="4"/>
  <c r="N1407" i="4"/>
  <c r="D1407" i="4"/>
  <c r="N1406" i="4"/>
  <c r="D1406" i="4"/>
  <c r="N1405" i="4"/>
  <c r="D1405" i="4"/>
  <c r="N1404" i="4"/>
  <c r="D1404" i="4"/>
  <c r="N1403" i="4"/>
  <c r="D1403" i="4"/>
  <c r="N1402" i="4"/>
  <c r="D1402" i="4"/>
  <c r="N1401" i="4"/>
  <c r="D1401" i="4"/>
  <c r="N1400" i="4"/>
  <c r="D1400" i="4"/>
  <c r="N1399" i="4"/>
  <c r="D1399" i="4"/>
  <c r="N1398" i="4"/>
  <c r="N1397" i="4"/>
  <c r="N1396" i="4"/>
  <c r="N1395" i="4"/>
  <c r="D1395" i="4"/>
  <c r="X58" i="4" s="1"/>
  <c r="N1394" i="4"/>
  <c r="D1394" i="4"/>
  <c r="N1393" i="4"/>
  <c r="D1393" i="4"/>
  <c r="N1392" i="4"/>
  <c r="D1392" i="4"/>
  <c r="N1391" i="4"/>
  <c r="D1391" i="4"/>
  <c r="N1390" i="4"/>
  <c r="D1390" i="4"/>
  <c r="N1389" i="4"/>
  <c r="D1389" i="4"/>
  <c r="N1388" i="4"/>
  <c r="D1388" i="4"/>
  <c r="N1387" i="4"/>
  <c r="D1387" i="4"/>
  <c r="D1386" i="4"/>
  <c r="D1385" i="4"/>
  <c r="D1384" i="4"/>
  <c r="N1383" i="4"/>
  <c r="AG60" i="4" s="1"/>
  <c r="D1383" i="4"/>
  <c r="N1382" i="4"/>
  <c r="D1382" i="4"/>
  <c r="N1381" i="4"/>
  <c r="D1381" i="4"/>
  <c r="N1380" i="4"/>
  <c r="D1380" i="4"/>
  <c r="N1379" i="4"/>
  <c r="D1379" i="4"/>
  <c r="N1378" i="4"/>
  <c r="D1378" i="4"/>
  <c r="N1377" i="4"/>
  <c r="D1377" i="4"/>
  <c r="N1376" i="4"/>
  <c r="D1376" i="4"/>
  <c r="N1375" i="4"/>
  <c r="D1375" i="4"/>
  <c r="N1374" i="4"/>
  <c r="D1374" i="4"/>
  <c r="N1373" i="4"/>
  <c r="D1373" i="4"/>
  <c r="N1372" i="4"/>
  <c r="D1372" i="4"/>
  <c r="N1371" i="4"/>
  <c r="D1371" i="4"/>
  <c r="N1370" i="4"/>
  <c r="D1370" i="4"/>
  <c r="N1369" i="4"/>
  <c r="D1369" i="4"/>
  <c r="N1368" i="4"/>
  <c r="N1367" i="4"/>
  <c r="N1366" i="4"/>
  <c r="N1365" i="4"/>
  <c r="D1365" i="4"/>
  <c r="N1364" i="4"/>
  <c r="D1364" i="4"/>
  <c r="N1363" i="4"/>
  <c r="D1363" i="4"/>
  <c r="N1362" i="4"/>
  <c r="D1362" i="4"/>
  <c r="N1361" i="4"/>
  <c r="D1361" i="4"/>
  <c r="N1360" i="4"/>
  <c r="D1360" i="4"/>
  <c r="N1359" i="4"/>
  <c r="D1359" i="4"/>
  <c r="N1358" i="4"/>
  <c r="D1358" i="4"/>
  <c r="N1357" i="4"/>
  <c r="D1357" i="4"/>
  <c r="N1356" i="4"/>
  <c r="D1356" i="4"/>
  <c r="N1355" i="4"/>
  <c r="D1355" i="4"/>
  <c r="N1354" i="4"/>
  <c r="D1354" i="4"/>
  <c r="D1353" i="4"/>
  <c r="D1352" i="4"/>
  <c r="D1351" i="4"/>
  <c r="N1350" i="4"/>
  <c r="AG59" i="4" s="1"/>
  <c r="D1350" i="4"/>
  <c r="N1349" i="4"/>
  <c r="D1349" i="4"/>
  <c r="N1348" i="4"/>
  <c r="D1348" i="4"/>
  <c r="N1347" i="4"/>
  <c r="D1347" i="4"/>
  <c r="N1346" i="4"/>
  <c r="D1346" i="4"/>
  <c r="N1345" i="4"/>
  <c r="D1345" i="4"/>
  <c r="N1344" i="4"/>
  <c r="D1344" i="4"/>
  <c r="N1343" i="4"/>
  <c r="D1343" i="4"/>
  <c r="N1342" i="4"/>
  <c r="D1342" i="4"/>
  <c r="N1341" i="4"/>
  <c r="D1341" i="4"/>
  <c r="N1340" i="4"/>
  <c r="D1340" i="4"/>
  <c r="N1339" i="4"/>
  <c r="D1339" i="4"/>
  <c r="N1338" i="4"/>
  <c r="N1337" i="4"/>
  <c r="N1336" i="4"/>
  <c r="N1335" i="4"/>
  <c r="D1335" i="4"/>
  <c r="X56" i="4" s="1"/>
  <c r="N1334" i="4"/>
  <c r="D1334" i="4"/>
  <c r="N1333" i="4"/>
  <c r="D1333" i="4"/>
  <c r="N1332" i="4"/>
  <c r="D1332" i="4"/>
  <c r="N1331" i="4"/>
  <c r="D1331" i="4"/>
  <c r="N1330" i="4"/>
  <c r="D1330" i="4"/>
  <c r="N1329" i="4"/>
  <c r="D1329" i="4"/>
  <c r="N1328" i="4"/>
  <c r="D1328" i="4"/>
  <c r="N1327" i="4"/>
  <c r="D1327" i="4"/>
  <c r="N1326" i="4"/>
  <c r="D1326" i="4"/>
  <c r="N1325" i="4"/>
  <c r="D1325" i="4"/>
  <c r="N1324" i="4"/>
  <c r="D1324" i="4"/>
  <c r="N1323" i="4"/>
  <c r="D1323" i="4"/>
  <c r="N1322" i="4"/>
  <c r="D1322" i="4"/>
  <c r="N1321" i="4"/>
  <c r="D1321" i="4"/>
  <c r="N1320" i="4"/>
  <c r="D1320" i="4"/>
  <c r="D1319" i="4"/>
  <c r="D1318" i="4"/>
  <c r="D1317" i="4"/>
  <c r="D1316" i="4"/>
  <c r="N1315" i="4"/>
  <c r="D1315" i="4"/>
  <c r="N1314" i="4"/>
  <c r="D1314" i="4"/>
  <c r="N1313" i="4"/>
  <c r="D1313" i="4"/>
  <c r="N1312" i="4"/>
  <c r="D1312" i="4"/>
  <c r="N1311" i="4"/>
  <c r="D1311" i="4"/>
  <c r="N1310" i="4"/>
  <c r="D1310" i="4"/>
  <c r="N1309" i="4"/>
  <c r="D1309" i="4"/>
  <c r="W56" i="4" s="1"/>
  <c r="N1308" i="4"/>
  <c r="N1307" i="4"/>
  <c r="N1306" i="4"/>
  <c r="N1305" i="4"/>
  <c r="D1305" i="4"/>
  <c r="N1304" i="4"/>
  <c r="D1304" i="4"/>
  <c r="N1303" i="4"/>
  <c r="D1303" i="4"/>
  <c r="N1302" i="4"/>
  <c r="D1302" i="4"/>
  <c r="N1301" i="4"/>
  <c r="D1301" i="4"/>
  <c r="N1300" i="4"/>
  <c r="D1300" i="4"/>
  <c r="N1299" i="4"/>
  <c r="D1299" i="4"/>
  <c r="N1298" i="4"/>
  <c r="D1298" i="4"/>
  <c r="N1297" i="4"/>
  <c r="D1297" i="4"/>
  <c r="N1296" i="4"/>
  <c r="D1296" i="4"/>
  <c r="N1295" i="4"/>
  <c r="D1295" i="4"/>
  <c r="N1294" i="4"/>
  <c r="D1294" i="4"/>
  <c r="N1293" i="4"/>
  <c r="D1293" i="4"/>
  <c r="N1292" i="4"/>
  <c r="D1292" i="4"/>
  <c r="N1291" i="4"/>
  <c r="D1291" i="4"/>
  <c r="N1290" i="4"/>
  <c r="D1290" i="4"/>
  <c r="N1289" i="4"/>
  <c r="D1289" i="4"/>
  <c r="N1288" i="4"/>
  <c r="D1288" i="4"/>
  <c r="N1287" i="4"/>
  <c r="D1287" i="4"/>
  <c r="N1286" i="4"/>
  <c r="D1286" i="4"/>
  <c r="N1285" i="4"/>
  <c r="D1285" i="4"/>
  <c r="N1284" i="4"/>
  <c r="D1284" i="4"/>
  <c r="D1283" i="4"/>
  <c r="D1282" i="4"/>
  <c r="D1281" i="4"/>
  <c r="D1280" i="4"/>
  <c r="D1279" i="4"/>
  <c r="W55" i="4" s="1"/>
  <c r="N1275" i="4"/>
  <c r="D1275" i="4"/>
  <c r="N1274" i="4"/>
  <c r="D1274" i="4"/>
  <c r="N1273" i="4"/>
  <c r="D1273" i="4"/>
  <c r="N1272" i="4"/>
  <c r="D1272" i="4"/>
  <c r="N1271" i="4"/>
  <c r="D1271" i="4"/>
  <c r="N1270" i="4"/>
  <c r="D1270" i="4"/>
  <c r="N1269" i="4"/>
  <c r="D1269" i="4"/>
  <c r="N1268" i="4"/>
  <c r="D1268" i="4"/>
  <c r="N1267" i="4"/>
  <c r="D1267" i="4"/>
  <c r="N1266" i="4"/>
  <c r="D1266" i="4"/>
  <c r="N1265" i="4"/>
  <c r="D1265" i="4"/>
  <c r="N1264" i="4"/>
  <c r="D1264" i="4"/>
  <c r="N1263" i="4"/>
  <c r="D1263" i="4"/>
  <c r="N1262" i="4"/>
  <c r="D1262" i="4"/>
  <c r="N1261" i="4"/>
  <c r="D1261" i="4"/>
  <c r="N1260" i="4"/>
  <c r="D1260" i="4"/>
  <c r="N1259" i="4"/>
  <c r="D1259" i="4"/>
  <c r="N1258" i="4"/>
  <c r="D1258" i="4"/>
  <c r="N1257" i="4"/>
  <c r="D1257" i="4"/>
  <c r="N1256" i="4"/>
  <c r="D1256" i="4"/>
  <c r="N1255" i="4"/>
  <c r="D1255" i="4"/>
  <c r="N1254" i="4"/>
  <c r="D1254" i="4"/>
  <c r="N1253" i="4"/>
  <c r="D1253" i="4"/>
  <c r="N1252" i="4"/>
  <c r="D1252" i="4"/>
  <c r="N1251" i="4"/>
  <c r="D1251" i="4"/>
  <c r="D1250" i="4"/>
  <c r="D1249" i="4"/>
  <c r="W54" i="4" s="1"/>
  <c r="N1247" i="4"/>
  <c r="N1246" i="4"/>
  <c r="N1245" i="4"/>
  <c r="D1245" i="4"/>
  <c r="X53" i="4" s="1"/>
  <c r="N1244" i="4"/>
  <c r="D1244" i="4"/>
  <c r="N1243" i="4"/>
  <c r="D1243" i="4"/>
  <c r="N1242" i="4"/>
  <c r="D1242" i="4"/>
  <c r="N1241" i="4"/>
  <c r="D1241" i="4"/>
  <c r="N1240" i="4"/>
  <c r="D1240" i="4"/>
  <c r="N1239" i="4"/>
  <c r="D1239" i="4"/>
  <c r="N1238" i="4"/>
  <c r="D1238" i="4"/>
  <c r="N1237" i="4"/>
  <c r="D1237" i="4"/>
  <c r="N1236" i="4"/>
  <c r="D1236" i="4"/>
  <c r="N1235" i="4"/>
  <c r="D1235" i="4"/>
  <c r="N1234" i="4"/>
  <c r="D1234" i="4"/>
  <c r="N1233" i="4"/>
  <c r="D1233" i="4"/>
  <c r="N1232" i="4"/>
  <c r="D1232" i="4"/>
  <c r="N1231" i="4"/>
  <c r="D1231" i="4"/>
  <c r="N1230" i="4"/>
  <c r="D1230" i="4"/>
  <c r="N1229" i="4"/>
  <c r="D1229" i="4"/>
  <c r="N1228" i="4"/>
  <c r="D1228" i="4"/>
  <c r="N1227" i="4"/>
  <c r="D1227" i="4"/>
  <c r="N1226" i="4"/>
  <c r="D1226" i="4"/>
  <c r="N1225" i="4"/>
  <c r="D1225" i="4"/>
  <c r="N1224" i="4"/>
  <c r="D1224" i="4"/>
  <c r="N1223" i="4"/>
  <c r="D1223" i="4"/>
  <c r="N1222" i="4"/>
  <c r="D1222" i="4"/>
  <c r="D1221" i="4"/>
  <c r="D1220" i="4"/>
  <c r="D1219" i="4"/>
  <c r="N1218" i="4"/>
  <c r="N1217" i="4"/>
  <c r="N1216" i="4"/>
  <c r="N1215" i="4"/>
  <c r="D1215" i="4"/>
  <c r="N1214" i="4"/>
  <c r="D1214" i="4"/>
  <c r="N1213" i="4"/>
  <c r="D1213" i="4"/>
  <c r="N1212" i="4"/>
  <c r="D1212" i="4"/>
  <c r="N1211" i="4"/>
  <c r="D1211" i="4"/>
  <c r="N1210" i="4"/>
  <c r="D1210" i="4"/>
  <c r="N1209" i="4"/>
  <c r="D1209" i="4"/>
  <c r="N1208" i="4"/>
  <c r="D1208" i="4"/>
  <c r="N1207" i="4"/>
  <c r="D1207" i="4"/>
  <c r="N1206" i="4"/>
  <c r="D1206" i="4"/>
  <c r="N1205" i="4"/>
  <c r="D1205" i="4"/>
  <c r="N1204" i="4"/>
  <c r="D1204" i="4"/>
  <c r="N1203" i="4"/>
  <c r="D1203" i="4"/>
  <c r="N1202" i="4"/>
  <c r="D1202" i="4"/>
  <c r="N1201" i="4"/>
  <c r="D1201" i="4"/>
  <c r="N1200" i="4"/>
  <c r="D1200" i="4"/>
  <c r="N1199" i="4"/>
  <c r="D1199" i="4"/>
  <c r="N1198" i="4"/>
  <c r="D1198" i="4"/>
  <c r="N1197" i="4"/>
  <c r="D1197" i="4"/>
  <c r="N1196" i="4"/>
  <c r="D1196" i="4"/>
  <c r="N1195" i="4"/>
  <c r="D1195" i="4"/>
  <c r="N1194" i="4"/>
  <c r="D1194" i="4"/>
  <c r="N1193" i="4"/>
  <c r="D1193" i="4"/>
  <c r="D1192" i="4"/>
  <c r="D1191" i="4"/>
  <c r="D1190" i="4"/>
  <c r="N1189" i="4"/>
  <c r="D1189" i="4"/>
  <c r="N1188" i="4"/>
  <c r="N1187" i="4"/>
  <c r="N1186" i="4"/>
  <c r="N1185" i="4"/>
  <c r="D1185" i="4"/>
  <c r="X51" i="4" s="1"/>
  <c r="N1184" i="4"/>
  <c r="D1184" i="4"/>
  <c r="N1183" i="4"/>
  <c r="D1183" i="4"/>
  <c r="N1182" i="4"/>
  <c r="D1182" i="4"/>
  <c r="N1181" i="4"/>
  <c r="D1181" i="4"/>
  <c r="N1180" i="4"/>
  <c r="D1180" i="4"/>
  <c r="N1179" i="4"/>
  <c r="D1179" i="4"/>
  <c r="N1178" i="4"/>
  <c r="D1178" i="4"/>
  <c r="N1177" i="4"/>
  <c r="D1177" i="4"/>
  <c r="N1176" i="4"/>
  <c r="D1176" i="4"/>
  <c r="N1175" i="4"/>
  <c r="D1175" i="4"/>
  <c r="N1174" i="4"/>
  <c r="D1174" i="4"/>
  <c r="N1173" i="4"/>
  <c r="D1173" i="4"/>
  <c r="N1172" i="4"/>
  <c r="D1172" i="4"/>
  <c r="N1171" i="4"/>
  <c r="D1171" i="4"/>
  <c r="N1170" i="4"/>
  <c r="D1170" i="4"/>
  <c r="N1169" i="4"/>
  <c r="D1169" i="4"/>
  <c r="N1168" i="4"/>
  <c r="D1168" i="4"/>
  <c r="N1167" i="4"/>
  <c r="D1167" i="4"/>
  <c r="N1166" i="4"/>
  <c r="D1166" i="4"/>
  <c r="N1165" i="4"/>
  <c r="D1165" i="4"/>
  <c r="N1164" i="4"/>
  <c r="D1164" i="4"/>
  <c r="D1163" i="4"/>
  <c r="D1162" i="4"/>
  <c r="D1161" i="4"/>
  <c r="N1160" i="4"/>
  <c r="D1160" i="4"/>
  <c r="N1159" i="4"/>
  <c r="D1159" i="4"/>
  <c r="N1158" i="4"/>
  <c r="N1157" i="4"/>
  <c r="N1156" i="4"/>
  <c r="N1155" i="4"/>
  <c r="D1155" i="4"/>
  <c r="N1154" i="4"/>
  <c r="D1154" i="4"/>
  <c r="N1153" i="4"/>
  <c r="D1153" i="4"/>
  <c r="N1152" i="4"/>
  <c r="D1152" i="4"/>
  <c r="N1151" i="4"/>
  <c r="D1151" i="4"/>
  <c r="N1150" i="4"/>
  <c r="D1150" i="4"/>
  <c r="N1149" i="4"/>
  <c r="D1149" i="4"/>
  <c r="N1148" i="4"/>
  <c r="D1148" i="4"/>
  <c r="N1147" i="4"/>
  <c r="D1147" i="4"/>
  <c r="N1146" i="4"/>
  <c r="D1146" i="4"/>
  <c r="N1145" i="4"/>
  <c r="D1145" i="4"/>
  <c r="N1144" i="4"/>
  <c r="D1144" i="4"/>
  <c r="N1143" i="4"/>
  <c r="D1143" i="4"/>
  <c r="N1142" i="4"/>
  <c r="D1142" i="4"/>
  <c r="N1141" i="4"/>
  <c r="D1141" i="4"/>
  <c r="N1140" i="4"/>
  <c r="D1140" i="4"/>
  <c r="N1139" i="4"/>
  <c r="D1139" i="4"/>
  <c r="N1138" i="4"/>
  <c r="D1138" i="4"/>
  <c r="N1137" i="4"/>
  <c r="D1137" i="4"/>
  <c r="N1136" i="4"/>
  <c r="D1136" i="4"/>
  <c r="N1135" i="4"/>
  <c r="D1135" i="4"/>
  <c r="D1134" i="4"/>
  <c r="D1133" i="4"/>
  <c r="D1132" i="4"/>
  <c r="N1131" i="4"/>
  <c r="D1131" i="4"/>
  <c r="N1130" i="4"/>
  <c r="D1130" i="4"/>
  <c r="N1129" i="4"/>
  <c r="D1129" i="4"/>
  <c r="N1128" i="4"/>
  <c r="N1127" i="4"/>
  <c r="N1126" i="4"/>
  <c r="N1125" i="4"/>
  <c r="D1125" i="4"/>
  <c r="X49" i="4" s="1"/>
  <c r="N1124" i="4"/>
  <c r="D1124" i="4"/>
  <c r="N1123" i="4"/>
  <c r="D1123" i="4"/>
  <c r="N1122" i="4"/>
  <c r="D1122" i="4"/>
  <c r="N1121" i="4"/>
  <c r="D1121" i="4"/>
  <c r="N1120" i="4"/>
  <c r="D1120" i="4"/>
  <c r="N1119" i="4"/>
  <c r="D1119" i="4"/>
  <c r="N1118" i="4"/>
  <c r="D1118" i="4"/>
  <c r="N1117" i="4"/>
  <c r="D1117" i="4"/>
  <c r="N1116" i="4"/>
  <c r="D1116" i="4"/>
  <c r="N1115" i="4"/>
  <c r="D1115" i="4"/>
  <c r="N1114" i="4"/>
  <c r="D1114" i="4"/>
  <c r="N1113" i="4"/>
  <c r="D1113" i="4"/>
  <c r="N1112" i="4"/>
  <c r="D1112" i="4"/>
  <c r="N1111" i="4"/>
  <c r="D1111" i="4"/>
  <c r="N1110" i="4"/>
  <c r="D1110" i="4"/>
  <c r="N1109" i="4"/>
  <c r="D1109" i="4"/>
  <c r="N1108" i="4"/>
  <c r="D1108" i="4"/>
  <c r="N1107" i="4"/>
  <c r="D1107" i="4"/>
  <c r="N1106" i="4"/>
  <c r="D1106" i="4"/>
  <c r="D1105" i="4"/>
  <c r="D1104" i="4"/>
  <c r="D1103" i="4"/>
  <c r="N1102" i="4"/>
  <c r="D1102" i="4"/>
  <c r="N1101" i="4"/>
  <c r="D1101" i="4"/>
  <c r="N1100" i="4"/>
  <c r="D1100" i="4"/>
  <c r="N1099" i="4"/>
  <c r="N1098" i="4"/>
  <c r="N1097" i="4"/>
  <c r="N1096" i="4"/>
  <c r="D1096" i="4"/>
  <c r="X48" i="4" s="1"/>
  <c r="N1095" i="4"/>
  <c r="D1095" i="4"/>
  <c r="N1094" i="4"/>
  <c r="D1094" i="4"/>
  <c r="N1093" i="4"/>
  <c r="D1093" i="4"/>
  <c r="N1092" i="4"/>
  <c r="D1092" i="4"/>
  <c r="N1091" i="4"/>
  <c r="D1091" i="4"/>
  <c r="N1090" i="4"/>
  <c r="D1090" i="4"/>
  <c r="N1089" i="4"/>
  <c r="D1089" i="4"/>
  <c r="N1088" i="4"/>
  <c r="D1088" i="4"/>
  <c r="N1087" i="4"/>
  <c r="D1087" i="4"/>
  <c r="N1086" i="4"/>
  <c r="D1086" i="4"/>
  <c r="N1085" i="4"/>
  <c r="D1085" i="4"/>
  <c r="N1084" i="4"/>
  <c r="D1084" i="4"/>
  <c r="N1083" i="4"/>
  <c r="D1083" i="4"/>
  <c r="N1082" i="4"/>
  <c r="D1082" i="4"/>
  <c r="N1081" i="4"/>
  <c r="D1081" i="4"/>
  <c r="N1080" i="4"/>
  <c r="D1080" i="4"/>
  <c r="N1079" i="4"/>
  <c r="D1079" i="4"/>
  <c r="N1078" i="4"/>
  <c r="D1078" i="4"/>
  <c r="D1077" i="4"/>
  <c r="D1076" i="4"/>
  <c r="D1075" i="4"/>
  <c r="N1074" i="4"/>
  <c r="AG42" i="4" s="1"/>
  <c r="D1074" i="4"/>
  <c r="N1073" i="4"/>
  <c r="D1073" i="4"/>
  <c r="N1072" i="4"/>
  <c r="D1072" i="4"/>
  <c r="N1071" i="4"/>
  <c r="D1071" i="4"/>
  <c r="N1070" i="4"/>
  <c r="N1069" i="4"/>
  <c r="N1068" i="4"/>
  <c r="N1067" i="4"/>
  <c r="D1067" i="4"/>
  <c r="X47" i="4" s="1"/>
  <c r="N1066" i="4"/>
  <c r="D1066" i="4"/>
  <c r="N1065" i="4"/>
  <c r="D1065" i="4"/>
  <c r="N1064" i="4"/>
  <c r="D1064" i="4"/>
  <c r="N1063" i="4"/>
  <c r="D1063" i="4"/>
  <c r="N1062" i="4"/>
  <c r="D1062" i="4"/>
  <c r="N1061" i="4"/>
  <c r="D1061" i="4"/>
  <c r="N1060" i="4"/>
  <c r="D1060" i="4"/>
  <c r="N1059" i="4"/>
  <c r="D1059" i="4"/>
  <c r="N1058" i="4"/>
  <c r="D1058" i="4"/>
  <c r="N1057" i="4"/>
  <c r="D1057" i="4"/>
  <c r="N1056" i="4"/>
  <c r="D1056" i="4"/>
  <c r="N1055" i="4"/>
  <c r="D1055" i="4"/>
  <c r="N1054" i="4"/>
  <c r="D1054" i="4"/>
  <c r="N1053" i="4"/>
  <c r="D1053" i="4"/>
  <c r="N1052" i="4"/>
  <c r="D1052" i="4"/>
  <c r="N1051" i="4"/>
  <c r="D1051" i="4"/>
  <c r="N1050" i="4"/>
  <c r="D1050" i="4"/>
  <c r="N1049" i="4"/>
  <c r="D1049" i="4"/>
  <c r="D1048" i="4"/>
  <c r="D1047" i="4"/>
  <c r="D1046" i="4"/>
  <c r="N1045" i="4"/>
  <c r="AG41" i="4" s="1"/>
  <c r="D1045" i="4"/>
  <c r="N1044" i="4"/>
  <c r="D1044" i="4"/>
  <c r="N1043" i="4"/>
  <c r="D1043" i="4"/>
  <c r="N1042" i="4"/>
  <c r="D1042" i="4"/>
  <c r="N1041" i="4"/>
  <c r="N1040" i="4"/>
  <c r="N1039" i="4"/>
  <c r="N1038" i="4"/>
  <c r="D1038" i="4"/>
  <c r="X46" i="4" s="1"/>
  <c r="N1037" i="4"/>
  <c r="D1037" i="4"/>
  <c r="N1036" i="4"/>
  <c r="D1036" i="4"/>
  <c r="N1035" i="4"/>
  <c r="D1035" i="4"/>
  <c r="N1034" i="4"/>
  <c r="D1034" i="4"/>
  <c r="N1033" i="4"/>
  <c r="D1033" i="4"/>
  <c r="N1032" i="4"/>
  <c r="D1032" i="4"/>
  <c r="N1031" i="4"/>
  <c r="D1031" i="4"/>
  <c r="N1030" i="4"/>
  <c r="D1030" i="4"/>
  <c r="N1029" i="4"/>
  <c r="D1029" i="4"/>
  <c r="N1028" i="4"/>
  <c r="D1028" i="4"/>
  <c r="N1027" i="4"/>
  <c r="D1027" i="4"/>
  <c r="N1026" i="4"/>
  <c r="D1026" i="4"/>
  <c r="N1025" i="4"/>
  <c r="D1025" i="4"/>
  <c r="N1024" i="4"/>
  <c r="D1024" i="4"/>
  <c r="N1023" i="4"/>
  <c r="D1023" i="4"/>
  <c r="N1022" i="4"/>
  <c r="D1022" i="4"/>
  <c r="N1021" i="4"/>
  <c r="D1021" i="4"/>
  <c r="N1020" i="4"/>
  <c r="D1020" i="4"/>
  <c r="D1019" i="4"/>
  <c r="D1018" i="4"/>
  <c r="D1017" i="4"/>
  <c r="N1016" i="4"/>
  <c r="AG40" i="4" s="1"/>
  <c r="D1016" i="4"/>
  <c r="N1015" i="4"/>
  <c r="D1015" i="4"/>
  <c r="N1014" i="4"/>
  <c r="D1014" i="4"/>
  <c r="N1013" i="4"/>
  <c r="D1013" i="4"/>
  <c r="N1012" i="4"/>
  <c r="N1011" i="4"/>
  <c r="N1010" i="4"/>
  <c r="N1009" i="4"/>
  <c r="D1009" i="4"/>
  <c r="X45" i="4" s="1"/>
  <c r="N1008" i="4"/>
  <c r="D1008" i="4"/>
  <c r="N1007" i="4"/>
  <c r="D1007" i="4"/>
  <c r="N1006" i="4"/>
  <c r="D1006" i="4"/>
  <c r="N1005" i="4"/>
  <c r="D1005" i="4"/>
  <c r="N1004" i="4"/>
  <c r="D1004" i="4"/>
  <c r="N1003" i="4"/>
  <c r="D1003" i="4"/>
  <c r="N1002" i="4"/>
  <c r="D1002" i="4"/>
  <c r="N1001" i="4"/>
  <c r="D1001" i="4"/>
  <c r="N1000" i="4"/>
  <c r="D1000" i="4"/>
  <c r="N999" i="4"/>
  <c r="D999" i="4"/>
  <c r="N998" i="4"/>
  <c r="D998" i="4"/>
  <c r="N997" i="4"/>
  <c r="D997" i="4"/>
  <c r="N996" i="4"/>
  <c r="D996" i="4"/>
  <c r="N995" i="4"/>
  <c r="D995" i="4"/>
  <c r="N994" i="4"/>
  <c r="D994" i="4"/>
  <c r="N993" i="4"/>
  <c r="D993" i="4"/>
  <c r="N992" i="4"/>
  <c r="D992" i="4"/>
  <c r="N991" i="4"/>
  <c r="D991" i="4"/>
  <c r="D990" i="4"/>
  <c r="D989" i="4"/>
  <c r="D988" i="4"/>
  <c r="N987" i="4"/>
  <c r="AG39" i="4" s="1"/>
  <c r="D987" i="4"/>
  <c r="N986" i="4"/>
  <c r="D986" i="4"/>
  <c r="N985" i="4"/>
  <c r="D985" i="4"/>
  <c r="N984" i="4"/>
  <c r="D984" i="4"/>
  <c r="W45" i="4" s="1"/>
  <c r="N983" i="4"/>
  <c r="N982" i="4"/>
  <c r="N981" i="4"/>
  <c r="N980" i="4"/>
  <c r="D980" i="4"/>
  <c r="X44" i="4" s="1"/>
  <c r="N979" i="4"/>
  <c r="D979" i="4"/>
  <c r="N978" i="4"/>
  <c r="D978" i="4"/>
  <c r="N977" i="4"/>
  <c r="D977" i="4"/>
  <c r="N976" i="4"/>
  <c r="D976" i="4"/>
  <c r="N975" i="4"/>
  <c r="D975" i="4"/>
  <c r="N974" i="4"/>
  <c r="D974" i="4"/>
  <c r="N973" i="4"/>
  <c r="D973" i="4"/>
  <c r="N972" i="4"/>
  <c r="D972" i="4"/>
  <c r="N971" i="4"/>
  <c r="D971" i="4"/>
  <c r="N970" i="4"/>
  <c r="D970" i="4"/>
  <c r="N969" i="4"/>
  <c r="D969" i="4"/>
  <c r="N968" i="4"/>
  <c r="D968" i="4"/>
  <c r="N967" i="4"/>
  <c r="D967" i="4"/>
  <c r="N966" i="4"/>
  <c r="D966" i="4"/>
  <c r="N965" i="4"/>
  <c r="D965" i="4"/>
  <c r="N964" i="4"/>
  <c r="D964" i="4"/>
  <c r="N963" i="4"/>
  <c r="D963" i="4"/>
  <c r="N962" i="4"/>
  <c r="D962" i="4"/>
  <c r="N961" i="4"/>
  <c r="D961" i="4"/>
  <c r="D960" i="4"/>
  <c r="D959" i="4"/>
  <c r="D958" i="4"/>
  <c r="N957" i="4"/>
  <c r="D957" i="4"/>
  <c r="N956" i="4"/>
  <c r="D956" i="4"/>
  <c r="N955" i="4"/>
  <c r="D955" i="4"/>
  <c r="W44" i="4" s="1"/>
  <c r="N954" i="4"/>
  <c r="N953" i="4"/>
  <c r="N952" i="4"/>
  <c r="N951" i="4"/>
  <c r="D951" i="4"/>
  <c r="X43" i="4" s="1"/>
  <c r="N950" i="4"/>
  <c r="D950" i="4"/>
  <c r="N949" i="4"/>
  <c r="D949" i="4"/>
  <c r="N948" i="4"/>
  <c r="D948" i="4"/>
  <c r="N947" i="4"/>
  <c r="D947" i="4"/>
  <c r="N946" i="4"/>
  <c r="D946" i="4"/>
  <c r="N945" i="4"/>
  <c r="D945" i="4"/>
  <c r="N944" i="4"/>
  <c r="D944" i="4"/>
  <c r="N943" i="4"/>
  <c r="D943" i="4"/>
  <c r="N942" i="4"/>
  <c r="D942" i="4"/>
  <c r="N941" i="4"/>
  <c r="D941" i="4"/>
  <c r="N940" i="4"/>
  <c r="D940" i="4"/>
  <c r="N939" i="4"/>
  <c r="D939" i="4"/>
  <c r="N938" i="4"/>
  <c r="D938" i="4"/>
  <c r="N937" i="4"/>
  <c r="D937" i="4"/>
  <c r="N936" i="4"/>
  <c r="D936" i="4"/>
  <c r="N935" i="4"/>
  <c r="D935" i="4"/>
  <c r="N934" i="4"/>
  <c r="D934" i="4"/>
  <c r="N933" i="4"/>
  <c r="AF38" i="4" s="1"/>
  <c r="D933" i="4"/>
  <c r="D932" i="4"/>
  <c r="D931" i="4"/>
  <c r="D930" i="4"/>
  <c r="N929" i="4"/>
  <c r="AG37" i="4" s="1"/>
  <c r="D929" i="4"/>
  <c r="N928" i="4"/>
  <c r="D928" i="4"/>
  <c r="N927" i="4"/>
  <c r="D927" i="4"/>
  <c r="N926" i="4"/>
  <c r="D926" i="4"/>
  <c r="W43" i="4" s="1"/>
  <c r="N925" i="4"/>
  <c r="N924" i="4"/>
  <c r="N923" i="4"/>
  <c r="N922" i="4"/>
  <c r="D922" i="4"/>
  <c r="X42" i="4" s="1"/>
  <c r="N921" i="4"/>
  <c r="D921" i="4"/>
  <c r="N920" i="4"/>
  <c r="D920" i="4"/>
  <c r="N919" i="4"/>
  <c r="D919" i="4"/>
  <c r="N918" i="4"/>
  <c r="D918" i="4"/>
  <c r="N917" i="4"/>
  <c r="D917" i="4"/>
  <c r="N916" i="4"/>
  <c r="D916" i="4"/>
  <c r="N915" i="4"/>
  <c r="D915" i="4"/>
  <c r="N914" i="4"/>
  <c r="D914" i="4"/>
  <c r="N913" i="4"/>
  <c r="D913" i="4"/>
  <c r="N912" i="4"/>
  <c r="D912" i="4"/>
  <c r="N911" i="4"/>
  <c r="D911" i="4"/>
  <c r="N910" i="4"/>
  <c r="D910" i="4"/>
  <c r="N909" i="4"/>
  <c r="D909" i="4"/>
  <c r="N908" i="4"/>
  <c r="D908" i="4"/>
  <c r="N907" i="4"/>
  <c r="D907" i="4"/>
  <c r="N906" i="4"/>
  <c r="D906" i="4"/>
  <c r="N905" i="4"/>
  <c r="D905" i="4"/>
  <c r="D904" i="4"/>
  <c r="D903" i="4"/>
  <c r="D902" i="4"/>
  <c r="N901" i="4"/>
  <c r="D901" i="4"/>
  <c r="N900" i="4"/>
  <c r="D900" i="4"/>
  <c r="N899" i="4"/>
  <c r="D899" i="4"/>
  <c r="N898" i="4"/>
  <c r="D898" i="4"/>
  <c r="N897" i="4"/>
  <c r="D897" i="4"/>
  <c r="W42" i="4" s="1"/>
  <c r="N896" i="4"/>
  <c r="N895" i="4"/>
  <c r="N894" i="4"/>
  <c r="N893" i="4"/>
  <c r="D893" i="4"/>
  <c r="X41" i="4" s="1"/>
  <c r="N892" i="4"/>
  <c r="D892" i="4"/>
  <c r="N891" i="4"/>
  <c r="D891" i="4"/>
  <c r="N890" i="4"/>
  <c r="D890" i="4"/>
  <c r="N889" i="4"/>
  <c r="D889" i="4"/>
  <c r="N888" i="4"/>
  <c r="D888" i="4"/>
  <c r="N887" i="4"/>
  <c r="D887" i="4"/>
  <c r="N886" i="4"/>
  <c r="D886" i="4"/>
  <c r="N885" i="4"/>
  <c r="D885" i="4"/>
  <c r="N884" i="4"/>
  <c r="D884" i="4"/>
  <c r="N883" i="4"/>
  <c r="D883" i="4"/>
  <c r="N882" i="4"/>
  <c r="D882" i="4"/>
  <c r="N881" i="4"/>
  <c r="D881" i="4"/>
  <c r="N880" i="4"/>
  <c r="D880" i="4"/>
  <c r="N879" i="4"/>
  <c r="D879" i="4"/>
  <c r="N878" i="4"/>
  <c r="D878" i="4"/>
  <c r="N877" i="4"/>
  <c r="D877" i="4"/>
  <c r="D876" i="4"/>
  <c r="D875" i="4"/>
  <c r="D874" i="4"/>
  <c r="N873" i="4"/>
  <c r="AG35" i="4" s="1"/>
  <c r="D873" i="4"/>
  <c r="N872" i="4"/>
  <c r="D872" i="4"/>
  <c r="N871" i="4"/>
  <c r="D871" i="4"/>
  <c r="N870" i="4"/>
  <c r="D870" i="4"/>
  <c r="N869" i="4"/>
  <c r="D869" i="4"/>
  <c r="N868" i="4"/>
  <c r="D868" i="4"/>
  <c r="W41" i="4" s="1"/>
  <c r="N867" i="4"/>
  <c r="N866" i="4"/>
  <c r="N865" i="4"/>
  <c r="N864" i="4"/>
  <c r="D864" i="4"/>
  <c r="X40" i="4" s="1"/>
  <c r="N863" i="4"/>
  <c r="D863" i="4"/>
  <c r="N862" i="4"/>
  <c r="D862" i="4"/>
  <c r="N861" i="4"/>
  <c r="D861" i="4"/>
  <c r="N860" i="4"/>
  <c r="D860" i="4"/>
  <c r="N859" i="4"/>
  <c r="D859" i="4"/>
  <c r="N858" i="4"/>
  <c r="D858" i="4"/>
  <c r="N857" i="4"/>
  <c r="D857" i="4"/>
  <c r="N856" i="4"/>
  <c r="D856" i="4"/>
  <c r="N855" i="4"/>
  <c r="D855" i="4"/>
  <c r="N854" i="4"/>
  <c r="D854" i="4"/>
  <c r="N853" i="4"/>
  <c r="D853" i="4"/>
  <c r="N852" i="4"/>
  <c r="D852" i="4"/>
  <c r="N851" i="4"/>
  <c r="D851" i="4"/>
  <c r="N850" i="4"/>
  <c r="D850" i="4"/>
  <c r="D849" i="4"/>
  <c r="D848" i="4"/>
  <c r="D847" i="4"/>
  <c r="N846" i="4"/>
  <c r="AG34" i="4" s="1"/>
  <c r="D846" i="4"/>
  <c r="N845" i="4"/>
  <c r="D845" i="4"/>
  <c r="N844" i="4"/>
  <c r="D844" i="4"/>
  <c r="N843" i="4"/>
  <c r="D843" i="4"/>
  <c r="N842" i="4"/>
  <c r="D842" i="4"/>
  <c r="N841" i="4"/>
  <c r="D841" i="4"/>
  <c r="N840" i="4"/>
  <c r="D840" i="4"/>
  <c r="N839" i="4"/>
  <c r="D839" i="4"/>
  <c r="W40" i="4" s="1"/>
  <c r="N838" i="4"/>
  <c r="N837" i="4"/>
  <c r="N836" i="4"/>
  <c r="N835" i="4"/>
  <c r="D835" i="4"/>
  <c r="X39" i="4" s="1"/>
  <c r="N834" i="4"/>
  <c r="D834" i="4"/>
  <c r="N833" i="4"/>
  <c r="D833" i="4"/>
  <c r="N832" i="4"/>
  <c r="D832" i="4"/>
  <c r="N831" i="4"/>
  <c r="D831" i="4"/>
  <c r="N830" i="4"/>
  <c r="D830" i="4"/>
  <c r="N829" i="4"/>
  <c r="D829" i="4"/>
  <c r="N828" i="4"/>
  <c r="D828" i="4"/>
  <c r="N827" i="4"/>
  <c r="D827" i="4"/>
  <c r="N826" i="4"/>
  <c r="D826" i="4"/>
  <c r="N825" i="4"/>
  <c r="D825" i="4"/>
  <c r="N824" i="4"/>
  <c r="D824" i="4"/>
  <c r="N823" i="4"/>
  <c r="D823" i="4"/>
  <c r="D822" i="4"/>
  <c r="D821" i="4"/>
  <c r="D820" i="4"/>
  <c r="N819" i="4"/>
  <c r="AG33" i="4" s="1"/>
  <c r="D819" i="4"/>
  <c r="N818" i="4"/>
  <c r="D818" i="4"/>
  <c r="N817" i="4"/>
  <c r="D817" i="4"/>
  <c r="N816" i="4"/>
  <c r="D816" i="4"/>
  <c r="N815" i="4"/>
  <c r="D815" i="4"/>
  <c r="N814" i="4"/>
  <c r="D814" i="4"/>
  <c r="N813" i="4"/>
  <c r="D813" i="4"/>
  <c r="N812" i="4"/>
  <c r="D812" i="4"/>
  <c r="N811" i="4"/>
  <c r="D811" i="4"/>
  <c r="N810" i="4"/>
  <c r="D810" i="4"/>
  <c r="N809" i="4"/>
  <c r="N808" i="4"/>
  <c r="N807" i="4"/>
  <c r="N806" i="4"/>
  <c r="D806" i="4"/>
  <c r="X38" i="4" s="1"/>
  <c r="N805" i="4"/>
  <c r="D805" i="4"/>
  <c r="N804" i="4"/>
  <c r="D804" i="4"/>
  <c r="N803" i="4"/>
  <c r="D803" i="4"/>
  <c r="N802" i="4"/>
  <c r="D802" i="4"/>
  <c r="N801" i="4"/>
  <c r="D801" i="4"/>
  <c r="N800" i="4"/>
  <c r="D800" i="4"/>
  <c r="N799" i="4"/>
  <c r="D799" i="4"/>
  <c r="N798" i="4"/>
  <c r="D798" i="4"/>
  <c r="N797" i="4"/>
  <c r="D797" i="4"/>
  <c r="N796" i="4"/>
  <c r="AF33" i="4" s="1"/>
  <c r="D796" i="4"/>
  <c r="D795" i="4"/>
  <c r="D794" i="4"/>
  <c r="D793" i="4"/>
  <c r="N792" i="4"/>
  <c r="AG32" i="4" s="1"/>
  <c r="D792" i="4"/>
  <c r="N791" i="4"/>
  <c r="D791" i="4"/>
  <c r="N790" i="4"/>
  <c r="D790" i="4"/>
  <c r="N789" i="4"/>
  <c r="D789" i="4"/>
  <c r="N788" i="4"/>
  <c r="D788" i="4"/>
  <c r="N787" i="4"/>
  <c r="D787" i="4"/>
  <c r="N786" i="4"/>
  <c r="D786" i="4"/>
  <c r="N785" i="4"/>
  <c r="D785" i="4"/>
  <c r="N784" i="4"/>
  <c r="D784" i="4"/>
  <c r="N783" i="4"/>
  <c r="D783" i="4"/>
  <c r="N782" i="4"/>
  <c r="D782" i="4"/>
  <c r="N781" i="4"/>
  <c r="N780" i="4"/>
  <c r="N779" i="4"/>
  <c r="N778" i="4"/>
  <c r="D778" i="4"/>
  <c r="N777" i="4"/>
  <c r="D777" i="4"/>
  <c r="N776" i="4"/>
  <c r="D776" i="4"/>
  <c r="N775" i="4"/>
  <c r="D775" i="4"/>
  <c r="N774" i="4"/>
  <c r="D774" i="4"/>
  <c r="N773" i="4"/>
  <c r="D773" i="4"/>
  <c r="N772" i="4"/>
  <c r="D772" i="4"/>
  <c r="N771" i="4"/>
  <c r="D771" i="4"/>
  <c r="N770" i="4"/>
  <c r="D770" i="4"/>
  <c r="N769" i="4"/>
  <c r="AF32" i="4" s="1"/>
  <c r="D769" i="4"/>
  <c r="D768" i="4"/>
  <c r="D767" i="4"/>
  <c r="D766" i="4"/>
  <c r="N765" i="4"/>
  <c r="AG31" i="4" s="1"/>
  <c r="D765" i="4"/>
  <c r="N764" i="4"/>
  <c r="D764" i="4"/>
  <c r="N763" i="4"/>
  <c r="D763" i="4"/>
  <c r="N762" i="4"/>
  <c r="D762" i="4"/>
  <c r="N761" i="4"/>
  <c r="D761" i="4"/>
  <c r="N760" i="4"/>
  <c r="D760" i="4"/>
  <c r="N759" i="4"/>
  <c r="D759" i="4"/>
  <c r="N758" i="4"/>
  <c r="D758" i="4"/>
  <c r="N757" i="4"/>
  <c r="D757" i="4"/>
  <c r="N756" i="4"/>
  <c r="D756" i="4"/>
  <c r="N755" i="4"/>
  <c r="D755" i="4"/>
  <c r="N754" i="4"/>
  <c r="D754" i="4"/>
  <c r="W37" i="4" s="1"/>
  <c r="N753" i="4"/>
  <c r="N752" i="4"/>
  <c r="N751" i="4"/>
  <c r="N750" i="4"/>
  <c r="D750" i="4"/>
  <c r="X36" i="4" s="1"/>
  <c r="N749" i="4"/>
  <c r="D749" i="4"/>
  <c r="N748" i="4"/>
  <c r="D748" i="4"/>
  <c r="N747" i="4"/>
  <c r="D747" i="4"/>
  <c r="N746" i="4"/>
  <c r="D746" i="4"/>
  <c r="N745" i="4"/>
  <c r="D745" i="4"/>
  <c r="N744" i="4"/>
  <c r="D744" i="4"/>
  <c r="N743" i="4"/>
  <c r="D743" i="4"/>
  <c r="N742" i="4"/>
  <c r="AF31" i="4" s="1"/>
  <c r="D742" i="4"/>
  <c r="D741" i="4"/>
  <c r="D740" i="4"/>
  <c r="D739" i="4"/>
  <c r="N738" i="4"/>
  <c r="AG30" i="4" s="1"/>
  <c r="D738" i="4"/>
  <c r="N737" i="4"/>
  <c r="D737" i="4"/>
  <c r="N736" i="4"/>
  <c r="D736" i="4"/>
  <c r="N735" i="4"/>
  <c r="D735" i="4"/>
  <c r="N734" i="4"/>
  <c r="D734" i="4"/>
  <c r="N733" i="4"/>
  <c r="D733" i="4"/>
  <c r="N732" i="4"/>
  <c r="D732" i="4"/>
  <c r="N731" i="4"/>
  <c r="D731" i="4"/>
  <c r="N730" i="4"/>
  <c r="D730" i="4"/>
  <c r="N729" i="4"/>
  <c r="D729" i="4"/>
  <c r="N728" i="4"/>
  <c r="D728" i="4"/>
  <c r="N727" i="4"/>
  <c r="D727" i="4"/>
  <c r="W36" i="4" s="1"/>
  <c r="N726" i="4"/>
  <c r="N725" i="4"/>
  <c r="N724" i="4"/>
  <c r="N723" i="4"/>
  <c r="D723" i="4"/>
  <c r="X35" i="4" s="1"/>
  <c r="N722" i="4"/>
  <c r="D722" i="4"/>
  <c r="N721" i="4"/>
  <c r="D721" i="4"/>
  <c r="N720" i="4"/>
  <c r="D720" i="4"/>
  <c r="N719" i="4"/>
  <c r="D719" i="4"/>
  <c r="N718" i="4"/>
  <c r="D718" i="4"/>
  <c r="N717" i="4"/>
  <c r="D717" i="4"/>
  <c r="N716" i="4"/>
  <c r="D716" i="4"/>
  <c r="N715" i="4"/>
  <c r="AF30" i="4" s="1"/>
  <c r="D715" i="4"/>
  <c r="D714" i="4"/>
  <c r="D713" i="4"/>
  <c r="D712" i="4"/>
  <c r="N711" i="4"/>
  <c r="D711" i="4"/>
  <c r="N710" i="4"/>
  <c r="D710" i="4"/>
  <c r="N709" i="4"/>
  <c r="D709" i="4"/>
  <c r="N708" i="4"/>
  <c r="D708" i="4"/>
  <c r="N707" i="4"/>
  <c r="D707" i="4"/>
  <c r="N706" i="4"/>
  <c r="D706" i="4"/>
  <c r="N705" i="4"/>
  <c r="D705" i="4"/>
  <c r="N704" i="4"/>
  <c r="D704" i="4"/>
  <c r="N703" i="4"/>
  <c r="D703" i="4"/>
  <c r="N702" i="4"/>
  <c r="D702" i="4"/>
  <c r="N701" i="4"/>
  <c r="D701" i="4"/>
  <c r="N700" i="4"/>
  <c r="D700" i="4"/>
  <c r="N699" i="4"/>
  <c r="N698" i="4"/>
  <c r="N697" i="4"/>
  <c r="N696" i="4"/>
  <c r="D696" i="4"/>
  <c r="X34" i="4" s="1"/>
  <c r="N695" i="4"/>
  <c r="D695" i="4"/>
  <c r="N694" i="4"/>
  <c r="D694" i="4"/>
  <c r="N693" i="4"/>
  <c r="D693" i="4"/>
  <c r="N692" i="4"/>
  <c r="D692" i="4"/>
  <c r="N691" i="4"/>
  <c r="D691" i="4"/>
  <c r="N690" i="4"/>
  <c r="D690" i="4"/>
  <c r="N689" i="4"/>
  <c r="D689" i="4"/>
  <c r="D688" i="4"/>
  <c r="D687" i="4"/>
  <c r="D686" i="4"/>
  <c r="N685" i="4"/>
  <c r="D685" i="4"/>
  <c r="N684" i="4"/>
  <c r="D684" i="4"/>
  <c r="N683" i="4"/>
  <c r="D683" i="4"/>
  <c r="N682" i="4"/>
  <c r="D682" i="4"/>
  <c r="N681" i="4"/>
  <c r="D681" i="4"/>
  <c r="N680" i="4"/>
  <c r="D680" i="4"/>
  <c r="N679" i="4"/>
  <c r="D679" i="4"/>
  <c r="N678" i="4"/>
  <c r="D678" i="4"/>
  <c r="N677" i="4"/>
  <c r="D677" i="4"/>
  <c r="N676" i="4"/>
  <c r="D676" i="4"/>
  <c r="N675" i="4"/>
  <c r="D675" i="4"/>
  <c r="N674" i="4"/>
  <c r="D674" i="4"/>
  <c r="N673" i="4"/>
  <c r="D673" i="4"/>
  <c r="N672" i="4"/>
  <c r="N671" i="4"/>
  <c r="N670" i="4"/>
  <c r="N669" i="4"/>
  <c r="D669" i="4"/>
  <c r="X33" i="4" s="1"/>
  <c r="N668" i="4"/>
  <c r="D668" i="4"/>
  <c r="N667" i="4"/>
  <c r="D667" i="4"/>
  <c r="N666" i="4"/>
  <c r="D666" i="4"/>
  <c r="N665" i="4"/>
  <c r="D665" i="4"/>
  <c r="N664" i="4"/>
  <c r="D664" i="4"/>
  <c r="N663" i="4"/>
  <c r="D663" i="4"/>
  <c r="D662" i="4"/>
  <c r="D661" i="4"/>
  <c r="D660" i="4"/>
  <c r="N659" i="4"/>
  <c r="AG27" i="4" s="1"/>
  <c r="D659" i="4"/>
  <c r="N658" i="4"/>
  <c r="D658" i="4"/>
  <c r="N657" i="4"/>
  <c r="D657" i="4"/>
  <c r="N656" i="4"/>
  <c r="D656" i="4"/>
  <c r="N655" i="4"/>
  <c r="D655" i="4"/>
  <c r="N654" i="4"/>
  <c r="D654" i="4"/>
  <c r="N653" i="4"/>
  <c r="D653" i="4"/>
  <c r="N652" i="4"/>
  <c r="D652" i="4"/>
  <c r="N651" i="4"/>
  <c r="D651" i="4"/>
  <c r="N650" i="4"/>
  <c r="D650" i="4"/>
  <c r="N649" i="4"/>
  <c r="D649" i="4"/>
  <c r="N648" i="4"/>
  <c r="D648" i="4"/>
  <c r="N647" i="4"/>
  <c r="D647" i="4"/>
  <c r="N646" i="4"/>
  <c r="D646" i="4"/>
  <c r="W33" i="4" s="1"/>
  <c r="N645" i="4"/>
  <c r="N644" i="4"/>
  <c r="N643" i="4"/>
  <c r="N642" i="4"/>
  <c r="D642" i="4"/>
  <c r="X32" i="4" s="1"/>
  <c r="N641" i="4"/>
  <c r="D641" i="4"/>
  <c r="N640" i="4"/>
  <c r="D640" i="4"/>
  <c r="N639" i="4"/>
  <c r="D639" i="4"/>
  <c r="N638" i="4"/>
  <c r="D638" i="4"/>
  <c r="N637" i="4"/>
  <c r="D637" i="4"/>
  <c r="D636" i="4"/>
  <c r="D635" i="4"/>
  <c r="D634" i="4"/>
  <c r="N633" i="4"/>
  <c r="D633" i="4"/>
  <c r="N632" i="4"/>
  <c r="D632" i="4"/>
  <c r="N631" i="4"/>
  <c r="D631" i="4"/>
  <c r="N630" i="4"/>
  <c r="D630" i="4"/>
  <c r="N629" i="4"/>
  <c r="D629" i="4"/>
  <c r="N628" i="4"/>
  <c r="D628" i="4"/>
  <c r="N627" i="4"/>
  <c r="D627" i="4"/>
  <c r="N626" i="4"/>
  <c r="D626" i="4"/>
  <c r="N625" i="4"/>
  <c r="D625" i="4"/>
  <c r="N624" i="4"/>
  <c r="D624" i="4"/>
  <c r="N623" i="4"/>
  <c r="D623" i="4"/>
  <c r="N622" i="4"/>
  <c r="D622" i="4"/>
  <c r="N621" i="4"/>
  <c r="D621" i="4"/>
  <c r="N620" i="4"/>
  <c r="D620" i="4"/>
  <c r="N619" i="4"/>
  <c r="D619" i="4"/>
  <c r="W32" i="4" s="1"/>
  <c r="N618" i="4"/>
  <c r="N617" i="4"/>
  <c r="N616" i="4"/>
  <c r="N615" i="4"/>
  <c r="D615" i="4"/>
  <c r="X31" i="4" s="1"/>
  <c r="N614" i="4"/>
  <c r="D614" i="4"/>
  <c r="N613" i="4"/>
  <c r="D613" i="4"/>
  <c r="N612" i="4"/>
  <c r="D612" i="4"/>
  <c r="N611" i="4"/>
  <c r="D611" i="4"/>
  <c r="D610" i="4"/>
  <c r="D609" i="4"/>
  <c r="D608" i="4"/>
  <c r="N607" i="4"/>
  <c r="AG25" i="4" s="1"/>
  <c r="D607" i="4"/>
  <c r="N606" i="4"/>
  <c r="D606" i="4"/>
  <c r="N605" i="4"/>
  <c r="D605" i="4"/>
  <c r="N604" i="4"/>
  <c r="D604" i="4"/>
  <c r="N603" i="4"/>
  <c r="D603" i="4"/>
  <c r="N602" i="4"/>
  <c r="D602" i="4"/>
  <c r="N601" i="4"/>
  <c r="D601" i="4"/>
  <c r="N600" i="4"/>
  <c r="D600" i="4"/>
  <c r="N599" i="4"/>
  <c r="D599" i="4"/>
  <c r="N598" i="4"/>
  <c r="D598" i="4"/>
  <c r="N597" i="4"/>
  <c r="D597" i="4"/>
  <c r="N596" i="4"/>
  <c r="D596" i="4"/>
  <c r="N595" i="4"/>
  <c r="D595" i="4"/>
  <c r="N594" i="4"/>
  <c r="D594" i="4"/>
  <c r="N593" i="4"/>
  <c r="D593" i="4"/>
  <c r="N592" i="4"/>
  <c r="D592" i="4"/>
  <c r="W31" i="4" s="1"/>
  <c r="N591" i="4"/>
  <c r="N590" i="4"/>
  <c r="N589" i="4"/>
  <c r="N588" i="4"/>
  <c r="D588" i="4"/>
  <c r="X30" i="4" s="1"/>
  <c r="N587" i="4"/>
  <c r="D587" i="4"/>
  <c r="N586" i="4"/>
  <c r="D586" i="4"/>
  <c r="N585" i="4"/>
  <c r="D585" i="4"/>
  <c r="D584" i="4"/>
  <c r="D583" i="4"/>
  <c r="D582" i="4"/>
  <c r="N581" i="4"/>
  <c r="D581" i="4"/>
  <c r="N580" i="4"/>
  <c r="D580" i="4"/>
  <c r="N579" i="4"/>
  <c r="D579" i="4"/>
  <c r="N578" i="4"/>
  <c r="D578" i="4"/>
  <c r="N577" i="4"/>
  <c r="D577" i="4"/>
  <c r="N576" i="4"/>
  <c r="D576" i="4"/>
  <c r="N575" i="4"/>
  <c r="D575" i="4"/>
  <c r="N574" i="4"/>
  <c r="D574" i="4"/>
  <c r="N573" i="4"/>
  <c r="D573" i="4"/>
  <c r="N572" i="4"/>
  <c r="D572" i="4"/>
  <c r="N571" i="4"/>
  <c r="D571" i="4"/>
  <c r="N570" i="4"/>
  <c r="D570" i="4"/>
  <c r="N569" i="4"/>
  <c r="D569" i="4"/>
  <c r="N568" i="4"/>
  <c r="D568" i="4"/>
  <c r="N567" i="4"/>
  <c r="D567" i="4"/>
  <c r="N566" i="4"/>
  <c r="D566" i="4"/>
  <c r="N565" i="4"/>
  <c r="N564" i="4"/>
  <c r="N563" i="4"/>
  <c r="N562" i="4"/>
  <c r="D562" i="4"/>
  <c r="N561" i="4"/>
  <c r="D561" i="4"/>
  <c r="N560" i="4"/>
  <c r="D560" i="4"/>
  <c r="N559" i="4"/>
  <c r="D559" i="4"/>
  <c r="D558" i="4"/>
  <c r="D557" i="4"/>
  <c r="D556" i="4"/>
  <c r="N555" i="4"/>
  <c r="AG23" i="4" s="1"/>
  <c r="D555" i="4"/>
  <c r="N554" i="4"/>
  <c r="D554" i="4"/>
  <c r="N553" i="4"/>
  <c r="D553" i="4"/>
  <c r="N552" i="4"/>
  <c r="D552" i="4"/>
  <c r="N551" i="4"/>
  <c r="D551" i="4"/>
  <c r="N550" i="4"/>
  <c r="D550" i="4"/>
  <c r="N549" i="4"/>
  <c r="D549" i="4"/>
  <c r="N548" i="4"/>
  <c r="D548" i="4"/>
  <c r="N547" i="4"/>
  <c r="D547" i="4"/>
  <c r="N546" i="4"/>
  <c r="D546" i="4"/>
  <c r="N545" i="4"/>
  <c r="D545" i="4"/>
  <c r="N544" i="4"/>
  <c r="D544" i="4"/>
  <c r="N543" i="4"/>
  <c r="D543" i="4"/>
  <c r="N542" i="4"/>
  <c r="D542" i="4"/>
  <c r="N541" i="4"/>
  <c r="D541" i="4"/>
  <c r="N540" i="4"/>
  <c r="D540" i="4"/>
  <c r="W29" i="4" s="1"/>
  <c r="N539" i="4"/>
  <c r="N538" i="4"/>
  <c r="N537" i="4"/>
  <c r="N536" i="4"/>
  <c r="D536" i="4"/>
  <c r="X28" i="4" s="1"/>
  <c r="N535" i="4"/>
  <c r="D535" i="4"/>
  <c r="N534" i="4"/>
  <c r="D534" i="4"/>
  <c r="D533" i="4"/>
  <c r="D532" i="4"/>
  <c r="D531" i="4"/>
  <c r="N530" i="4"/>
  <c r="AG22" i="4" s="1"/>
  <c r="D530" i="4"/>
  <c r="N529" i="4"/>
  <c r="D529" i="4"/>
  <c r="N528" i="4"/>
  <c r="D528" i="4"/>
  <c r="N527" i="4"/>
  <c r="D527" i="4"/>
  <c r="N526" i="4"/>
  <c r="D526" i="4"/>
  <c r="N525" i="4"/>
  <c r="D525" i="4"/>
  <c r="N524" i="4"/>
  <c r="D524" i="4"/>
  <c r="N523" i="4"/>
  <c r="D523" i="4"/>
  <c r="N522" i="4"/>
  <c r="D522" i="4"/>
  <c r="N521" i="4"/>
  <c r="D521" i="4"/>
  <c r="N520" i="4"/>
  <c r="D520" i="4"/>
  <c r="N519" i="4"/>
  <c r="D519" i="4"/>
  <c r="N518" i="4"/>
  <c r="D518" i="4"/>
  <c r="N517" i="4"/>
  <c r="D517" i="4"/>
  <c r="N516" i="4"/>
  <c r="D516" i="4"/>
  <c r="N515" i="4"/>
  <c r="D515" i="4"/>
  <c r="N514" i="4"/>
  <c r="D514" i="4"/>
  <c r="N513" i="4"/>
  <c r="N512" i="4"/>
  <c r="N511" i="4"/>
  <c r="N510" i="4"/>
  <c r="D510" i="4"/>
  <c r="N509" i="4"/>
  <c r="D509" i="4"/>
  <c r="D508" i="4"/>
  <c r="D507" i="4"/>
  <c r="D506" i="4"/>
  <c r="N505" i="4"/>
  <c r="AG21" i="4" s="1"/>
  <c r="D505" i="4"/>
  <c r="N504" i="4"/>
  <c r="D504" i="4"/>
  <c r="N503" i="4"/>
  <c r="D503" i="4"/>
  <c r="N502" i="4"/>
  <c r="D502" i="4"/>
  <c r="N501" i="4"/>
  <c r="D501" i="4"/>
  <c r="N500" i="4"/>
  <c r="D500" i="4"/>
  <c r="N499" i="4"/>
  <c r="D499" i="4"/>
  <c r="N498" i="4"/>
  <c r="D498" i="4"/>
  <c r="N497" i="4"/>
  <c r="D497" i="4"/>
  <c r="N496" i="4"/>
  <c r="D496" i="4"/>
  <c r="N495" i="4"/>
  <c r="D495" i="4"/>
  <c r="N494" i="4"/>
  <c r="D494" i="4"/>
  <c r="N493" i="4"/>
  <c r="D493" i="4"/>
  <c r="N492" i="4"/>
  <c r="D492" i="4"/>
  <c r="N491" i="4"/>
  <c r="D491" i="4"/>
  <c r="N490" i="4"/>
  <c r="D490" i="4"/>
  <c r="N489" i="4"/>
  <c r="D489" i="4"/>
  <c r="N488" i="4"/>
  <c r="D488" i="4"/>
  <c r="W27" i="4" s="1"/>
  <c r="N487" i="4"/>
  <c r="N486" i="4"/>
  <c r="N485" i="4"/>
  <c r="N484" i="4"/>
  <c r="AF21" i="4" s="1"/>
  <c r="D484" i="4"/>
  <c r="X26" i="4" s="1"/>
  <c r="D483" i="4"/>
  <c r="D482" i="4"/>
  <c r="D481" i="4"/>
  <c r="N480" i="4"/>
  <c r="AG20" i="4" s="1"/>
  <c r="D480" i="4"/>
  <c r="N479" i="4"/>
  <c r="D479" i="4"/>
  <c r="N478" i="4"/>
  <c r="D478" i="4"/>
  <c r="N477" i="4"/>
  <c r="D477" i="4"/>
  <c r="N476" i="4"/>
  <c r="D476" i="4"/>
  <c r="N475" i="4"/>
  <c r="D475" i="4"/>
  <c r="N474" i="4"/>
  <c r="D474" i="4"/>
  <c r="N473" i="4"/>
  <c r="D473" i="4"/>
  <c r="N472" i="4"/>
  <c r="D472" i="4"/>
  <c r="N471" i="4"/>
  <c r="D471" i="4"/>
  <c r="N470" i="4"/>
  <c r="D470" i="4"/>
  <c r="N469" i="4"/>
  <c r="D469" i="4"/>
  <c r="N468" i="4"/>
  <c r="D468" i="4"/>
  <c r="N467" i="4"/>
  <c r="D467" i="4"/>
  <c r="N466" i="4"/>
  <c r="D466" i="4"/>
  <c r="N465" i="4"/>
  <c r="D465" i="4"/>
  <c r="N464" i="4"/>
  <c r="D464" i="4"/>
  <c r="N463" i="4"/>
  <c r="D463" i="4"/>
  <c r="N462" i="4"/>
  <c r="D462" i="4"/>
  <c r="N461" i="4"/>
  <c r="N460" i="4"/>
  <c r="N459" i="4"/>
  <c r="D458" i="4"/>
  <c r="D457" i="4"/>
  <c r="D456" i="4"/>
  <c r="N455" i="4"/>
  <c r="AG19" i="4" s="1"/>
  <c r="D455" i="4"/>
  <c r="N454" i="4"/>
  <c r="D454" i="4"/>
  <c r="N453" i="4"/>
  <c r="D453" i="4"/>
  <c r="N452" i="4"/>
  <c r="D452" i="4"/>
  <c r="N451" i="4"/>
  <c r="D451" i="4"/>
  <c r="N450" i="4"/>
  <c r="D450" i="4"/>
  <c r="N449" i="4"/>
  <c r="D449" i="4"/>
  <c r="N448" i="4"/>
  <c r="D448" i="4"/>
  <c r="N447" i="4"/>
  <c r="D447" i="4"/>
  <c r="N446" i="4"/>
  <c r="D446" i="4"/>
  <c r="N445" i="4"/>
  <c r="D445" i="4"/>
  <c r="N444" i="4"/>
  <c r="D444" i="4"/>
  <c r="N443" i="4"/>
  <c r="D443" i="4"/>
  <c r="N442" i="4"/>
  <c r="D442" i="4"/>
  <c r="N441" i="4"/>
  <c r="D441" i="4"/>
  <c r="N440" i="4"/>
  <c r="D440" i="4"/>
  <c r="N439" i="4"/>
  <c r="D439" i="4"/>
  <c r="N438" i="4"/>
  <c r="D438" i="4"/>
  <c r="N437" i="4"/>
  <c r="D437" i="4"/>
  <c r="N436" i="4"/>
  <c r="N435" i="4"/>
  <c r="N434" i="4"/>
  <c r="AF19" i="4" s="1"/>
  <c r="AI19" i="4" s="1"/>
  <c r="D433" i="4"/>
  <c r="D432" i="4"/>
  <c r="D431" i="4"/>
  <c r="N430" i="4"/>
  <c r="AG18" i="4" s="1"/>
  <c r="D430" i="4"/>
  <c r="N429" i="4"/>
  <c r="D429" i="4"/>
  <c r="N428" i="4"/>
  <c r="D428" i="4"/>
  <c r="N427" i="4"/>
  <c r="D427" i="4"/>
  <c r="N426" i="4"/>
  <c r="D426" i="4"/>
  <c r="N425" i="4"/>
  <c r="D425" i="4"/>
  <c r="N424" i="4"/>
  <c r="D424" i="4"/>
  <c r="N423" i="4"/>
  <c r="D423" i="4"/>
  <c r="N422" i="4"/>
  <c r="D422" i="4"/>
  <c r="N421" i="4"/>
  <c r="D421" i="4"/>
  <c r="N420" i="4"/>
  <c r="D420" i="4"/>
  <c r="N419" i="4"/>
  <c r="D419" i="4"/>
  <c r="N418" i="4"/>
  <c r="D418" i="4"/>
  <c r="N417" i="4"/>
  <c r="D417" i="4"/>
  <c r="N416" i="4"/>
  <c r="D416" i="4"/>
  <c r="N415" i="4"/>
  <c r="D415" i="4"/>
  <c r="N414" i="4"/>
  <c r="D414" i="4"/>
  <c r="N413" i="4"/>
  <c r="D413" i="4"/>
  <c r="N412" i="4"/>
  <c r="D412" i="4"/>
  <c r="N411" i="4"/>
  <c r="N410" i="4"/>
  <c r="N409" i="4"/>
  <c r="D408" i="4"/>
  <c r="D407" i="4"/>
  <c r="D406" i="4"/>
  <c r="N405" i="4"/>
  <c r="AG17" i="4" s="1"/>
  <c r="D405" i="4"/>
  <c r="N404" i="4"/>
  <c r="D404" i="4"/>
  <c r="N403" i="4"/>
  <c r="D403" i="4"/>
  <c r="N402" i="4"/>
  <c r="D402" i="4"/>
  <c r="N401" i="4"/>
  <c r="D401" i="4"/>
  <c r="N400" i="4"/>
  <c r="D400" i="4"/>
  <c r="N399" i="4"/>
  <c r="D399" i="4"/>
  <c r="N398" i="4"/>
  <c r="D398" i="4"/>
  <c r="N397" i="4"/>
  <c r="D397" i="4"/>
  <c r="N396" i="4"/>
  <c r="D396" i="4"/>
  <c r="N395" i="4"/>
  <c r="D395" i="4"/>
  <c r="N394" i="4"/>
  <c r="D394" i="4"/>
  <c r="N393" i="4"/>
  <c r="D393" i="4"/>
  <c r="N392" i="4"/>
  <c r="D392" i="4"/>
  <c r="N391" i="4"/>
  <c r="D391" i="4"/>
  <c r="N390" i="4"/>
  <c r="D390" i="4"/>
  <c r="N389" i="4"/>
  <c r="D389" i="4"/>
  <c r="N388" i="4"/>
  <c r="D388" i="4"/>
  <c r="N387" i="4"/>
  <c r="D387" i="4"/>
  <c r="N386" i="4"/>
  <c r="N385" i="4"/>
  <c r="D383" i="4"/>
  <c r="X22" i="4" s="1"/>
  <c r="D382" i="4"/>
  <c r="N381" i="4"/>
  <c r="D381" i="4"/>
  <c r="N380" i="4"/>
  <c r="D380" i="4"/>
  <c r="N379" i="4"/>
  <c r="D379" i="4"/>
  <c r="N378" i="4"/>
  <c r="D378" i="4"/>
  <c r="N377" i="4"/>
  <c r="D377" i="4"/>
  <c r="N376" i="4"/>
  <c r="D376" i="4"/>
  <c r="N375" i="4"/>
  <c r="D375" i="4"/>
  <c r="N374" i="4"/>
  <c r="D374" i="4"/>
  <c r="N373" i="4"/>
  <c r="D373" i="4"/>
  <c r="N372" i="4"/>
  <c r="D372" i="4"/>
  <c r="N371" i="4"/>
  <c r="D371" i="4"/>
  <c r="N370" i="4"/>
  <c r="D370" i="4"/>
  <c r="N369" i="4"/>
  <c r="D369" i="4"/>
  <c r="N368" i="4"/>
  <c r="D368" i="4"/>
  <c r="N367" i="4"/>
  <c r="D367" i="4"/>
  <c r="N366" i="4"/>
  <c r="D366" i="4"/>
  <c r="N365" i="4"/>
  <c r="D365" i="4"/>
  <c r="N364" i="4"/>
  <c r="D364" i="4"/>
  <c r="N363" i="4"/>
  <c r="D363" i="4"/>
  <c r="N362" i="4"/>
  <c r="D362" i="4"/>
  <c r="N361" i="4"/>
  <c r="D358" i="4"/>
  <c r="X21" i="4" s="1"/>
  <c r="N357" i="4"/>
  <c r="AG15" i="4" s="1"/>
  <c r="D357" i="4"/>
  <c r="N356" i="4"/>
  <c r="D356" i="4"/>
  <c r="N355" i="4"/>
  <c r="D355" i="4"/>
  <c r="N354" i="4"/>
  <c r="D354" i="4"/>
  <c r="N353" i="4"/>
  <c r="D353" i="4"/>
  <c r="N352" i="4"/>
  <c r="D352" i="4"/>
  <c r="N351" i="4"/>
  <c r="D351" i="4"/>
  <c r="N350" i="4"/>
  <c r="D350" i="4"/>
  <c r="N349" i="4"/>
  <c r="D349" i="4"/>
  <c r="N348" i="4"/>
  <c r="D348" i="4"/>
  <c r="N347" i="4"/>
  <c r="D347" i="4"/>
  <c r="N346" i="4"/>
  <c r="D346" i="4"/>
  <c r="N345" i="4"/>
  <c r="D345" i="4"/>
  <c r="N344" i="4"/>
  <c r="D344" i="4"/>
  <c r="N343" i="4"/>
  <c r="D343" i="4"/>
  <c r="N342" i="4"/>
  <c r="D342" i="4"/>
  <c r="N341" i="4"/>
  <c r="D341" i="4"/>
  <c r="N340" i="4"/>
  <c r="D340" i="4"/>
  <c r="N339" i="4"/>
  <c r="D339" i="4"/>
  <c r="N338" i="4"/>
  <c r="D338" i="4"/>
  <c r="W21" i="4" s="1"/>
  <c r="Z21" i="4" s="1"/>
  <c r="N337" i="4"/>
  <c r="AF15" i="4" s="1"/>
  <c r="AI15" i="4" s="1"/>
  <c r="D334" i="4"/>
  <c r="N333" i="4"/>
  <c r="D333" i="4"/>
  <c r="N332" i="4"/>
  <c r="D332" i="4"/>
  <c r="N331" i="4"/>
  <c r="D331" i="4"/>
  <c r="N330" i="4"/>
  <c r="D330" i="4"/>
  <c r="N329" i="4"/>
  <c r="D329" i="4"/>
  <c r="N328" i="4"/>
  <c r="D328" i="4"/>
  <c r="N327" i="4"/>
  <c r="D327" i="4"/>
  <c r="N326" i="4"/>
  <c r="D326" i="4"/>
  <c r="N325" i="4"/>
  <c r="D325" i="4"/>
  <c r="N324" i="4"/>
  <c r="D324" i="4"/>
  <c r="N323" i="4"/>
  <c r="D323" i="4"/>
  <c r="N322" i="4"/>
  <c r="D322" i="4"/>
  <c r="N321" i="4"/>
  <c r="D321" i="4"/>
  <c r="N320" i="4"/>
  <c r="D320" i="4"/>
  <c r="N319" i="4"/>
  <c r="D319" i="4"/>
  <c r="N318" i="4"/>
  <c r="D318" i="4"/>
  <c r="N317" i="4"/>
  <c r="D317" i="4"/>
  <c r="N316" i="4"/>
  <c r="D316" i="4"/>
  <c r="N315" i="4"/>
  <c r="D315" i="4"/>
  <c r="V20" i="4" s="1"/>
  <c r="N314" i="4"/>
  <c r="D314" i="4"/>
  <c r="N313" i="4"/>
  <c r="D310" i="4"/>
  <c r="X19" i="4" s="1"/>
  <c r="N309" i="4"/>
  <c r="AG13" i="4" s="1"/>
  <c r="D309" i="4"/>
  <c r="N308" i="4"/>
  <c r="D308" i="4"/>
  <c r="N307" i="4"/>
  <c r="D307" i="4"/>
  <c r="N306" i="4"/>
  <c r="D306" i="4"/>
  <c r="N305" i="4"/>
  <c r="D305" i="4"/>
  <c r="N304" i="4"/>
  <c r="D304" i="4"/>
  <c r="N303" i="4"/>
  <c r="D303" i="4"/>
  <c r="N302" i="4"/>
  <c r="D302" i="4"/>
  <c r="N301" i="4"/>
  <c r="D301" i="4"/>
  <c r="N300" i="4"/>
  <c r="D300" i="4"/>
  <c r="N299" i="4"/>
  <c r="D299" i="4"/>
  <c r="N298" i="4"/>
  <c r="D298" i="4"/>
  <c r="N297" i="4"/>
  <c r="D297" i="4"/>
  <c r="N296" i="4"/>
  <c r="D296" i="4"/>
  <c r="N295" i="4"/>
  <c r="D295" i="4"/>
  <c r="N294" i="4"/>
  <c r="D294" i="4"/>
  <c r="N293" i="4"/>
  <c r="D293" i="4"/>
  <c r="N292" i="4"/>
  <c r="D292" i="4"/>
  <c r="N291" i="4"/>
  <c r="AE13" i="4" s="1"/>
  <c r="D291" i="4"/>
  <c r="N290" i="4"/>
  <c r="D290" i="4"/>
  <c r="W19" i="4" s="1"/>
  <c r="Z19" i="4" s="1"/>
  <c r="N286" i="4"/>
  <c r="AG12" i="4" s="1"/>
  <c r="D286" i="4"/>
  <c r="N285" i="4"/>
  <c r="D285" i="4"/>
  <c r="N284" i="4"/>
  <c r="D284" i="4"/>
  <c r="N283" i="4"/>
  <c r="D283" i="4"/>
  <c r="N282" i="4"/>
  <c r="D282" i="4"/>
  <c r="N281" i="4"/>
  <c r="D281" i="4"/>
  <c r="N280" i="4"/>
  <c r="D280" i="4"/>
  <c r="N279" i="4"/>
  <c r="D279" i="4"/>
  <c r="N278" i="4"/>
  <c r="D278" i="4"/>
  <c r="N277" i="4"/>
  <c r="D277" i="4"/>
  <c r="N276" i="4"/>
  <c r="D276" i="4"/>
  <c r="N275" i="4"/>
  <c r="D275" i="4"/>
  <c r="N274" i="4"/>
  <c r="D274" i="4"/>
  <c r="N273" i="4"/>
  <c r="D273" i="4"/>
  <c r="N272" i="4"/>
  <c r="D272" i="4"/>
  <c r="N271" i="4"/>
  <c r="D271" i="4"/>
  <c r="N270" i="4"/>
  <c r="D270" i="4"/>
  <c r="N269" i="4"/>
  <c r="D269" i="4"/>
  <c r="N268" i="4"/>
  <c r="AE12" i="4" s="1"/>
  <c r="D268" i="4"/>
  <c r="N267" i="4"/>
  <c r="D267" i="4"/>
  <c r="D266" i="4"/>
  <c r="W18" i="4" s="1"/>
  <c r="N263" i="4"/>
  <c r="N262" i="4"/>
  <c r="D262" i="4"/>
  <c r="N261" i="4"/>
  <c r="D261" i="4"/>
  <c r="N260" i="4"/>
  <c r="D260" i="4"/>
  <c r="N259" i="4"/>
  <c r="D259" i="4"/>
  <c r="N258" i="4"/>
  <c r="D258" i="4"/>
  <c r="N257" i="4"/>
  <c r="D257" i="4"/>
  <c r="N256" i="4"/>
  <c r="D256" i="4"/>
  <c r="N255" i="4"/>
  <c r="D255" i="4"/>
  <c r="N254" i="4"/>
  <c r="D254" i="4"/>
  <c r="N253" i="4"/>
  <c r="D253" i="4"/>
  <c r="N252" i="4"/>
  <c r="D252" i="4"/>
  <c r="N251" i="4"/>
  <c r="D251" i="4"/>
  <c r="N250" i="4"/>
  <c r="D250" i="4"/>
  <c r="N249" i="4"/>
  <c r="D249" i="4"/>
  <c r="N248" i="4"/>
  <c r="D248" i="4"/>
  <c r="N247" i="4"/>
  <c r="D247" i="4"/>
  <c r="N246" i="4"/>
  <c r="D246" i="4"/>
  <c r="N245" i="4"/>
  <c r="AE11" i="4" s="1"/>
  <c r="D245" i="4"/>
  <c r="N244" i="4"/>
  <c r="D244" i="4"/>
  <c r="D243" i="4"/>
  <c r="V17" i="4" s="1"/>
  <c r="N240" i="4"/>
  <c r="N239" i="4"/>
  <c r="D239" i="4"/>
  <c r="X16" i="4" s="1"/>
  <c r="N238" i="4"/>
  <c r="D238" i="4"/>
  <c r="N237" i="4"/>
  <c r="D237" i="4"/>
  <c r="N236" i="4"/>
  <c r="D236" i="4"/>
  <c r="N235" i="4"/>
  <c r="D235" i="4"/>
  <c r="N234" i="4"/>
  <c r="D234" i="4"/>
  <c r="N233" i="4"/>
  <c r="D233" i="4"/>
  <c r="N232" i="4"/>
  <c r="D232" i="4"/>
  <c r="N231" i="4"/>
  <c r="D231" i="4"/>
  <c r="N230" i="4"/>
  <c r="D230" i="4"/>
  <c r="N229" i="4"/>
  <c r="D229" i="4"/>
  <c r="N228" i="4"/>
  <c r="D228" i="4"/>
  <c r="N227" i="4"/>
  <c r="D227" i="4"/>
  <c r="N226" i="4"/>
  <c r="D226" i="4"/>
  <c r="N225" i="4"/>
  <c r="D225" i="4"/>
  <c r="N224" i="4"/>
  <c r="D224" i="4"/>
  <c r="N223" i="4"/>
  <c r="D223" i="4"/>
  <c r="N222" i="4"/>
  <c r="AE10" i="4" s="1"/>
  <c r="D222" i="4"/>
  <c r="D221" i="4"/>
  <c r="D220" i="4"/>
  <c r="V16" i="4" s="1"/>
  <c r="N218" i="4"/>
  <c r="N217" i="4"/>
  <c r="N216" i="4"/>
  <c r="D216" i="4"/>
  <c r="N215" i="4"/>
  <c r="D215" i="4"/>
  <c r="N214" i="4"/>
  <c r="D214" i="4"/>
  <c r="N213" i="4"/>
  <c r="D213" i="4"/>
  <c r="N212" i="4"/>
  <c r="D212" i="4"/>
  <c r="N211" i="4"/>
  <c r="D211" i="4"/>
  <c r="N210" i="4"/>
  <c r="D210" i="4"/>
  <c r="N209" i="4"/>
  <c r="D209" i="4"/>
  <c r="N208" i="4"/>
  <c r="D208" i="4"/>
  <c r="N207" i="4"/>
  <c r="D207" i="4"/>
  <c r="N206" i="4"/>
  <c r="D206" i="4"/>
  <c r="N205" i="4"/>
  <c r="D205" i="4"/>
  <c r="N204" i="4"/>
  <c r="D204" i="4"/>
  <c r="N203" i="4"/>
  <c r="D203" i="4"/>
  <c r="N202" i="4"/>
  <c r="D202" i="4"/>
  <c r="N201" i="4"/>
  <c r="D201" i="4"/>
  <c r="N200" i="4"/>
  <c r="D200" i="4"/>
  <c r="N199" i="4"/>
  <c r="D199" i="4"/>
  <c r="D198" i="4"/>
  <c r="N195" i="4"/>
  <c r="N194" i="4"/>
  <c r="D194" i="4"/>
  <c r="N193" i="4"/>
  <c r="D193" i="4"/>
  <c r="N192" i="4"/>
  <c r="D192" i="4"/>
  <c r="N191" i="4"/>
  <c r="D191" i="4"/>
  <c r="N190" i="4"/>
  <c r="D190" i="4"/>
  <c r="N189" i="4"/>
  <c r="D189" i="4"/>
  <c r="N188" i="4"/>
  <c r="D188" i="4"/>
  <c r="N187" i="4"/>
  <c r="D187" i="4"/>
  <c r="N186" i="4"/>
  <c r="D186" i="4"/>
  <c r="N185" i="4"/>
  <c r="D185" i="4"/>
  <c r="N184" i="4"/>
  <c r="D184" i="4"/>
  <c r="N183" i="4"/>
  <c r="D183" i="4"/>
  <c r="N182" i="4"/>
  <c r="D182" i="4"/>
  <c r="N181" i="4"/>
  <c r="D181" i="4"/>
  <c r="N180" i="4"/>
  <c r="D180" i="4"/>
  <c r="N179" i="4"/>
  <c r="D179" i="4"/>
  <c r="N178" i="4"/>
  <c r="AE8" i="4" s="1"/>
  <c r="D178" i="4"/>
  <c r="N177" i="4"/>
  <c r="D177" i="4"/>
  <c r="D176" i="4"/>
  <c r="V13" i="4" s="1"/>
  <c r="N173" i="4"/>
  <c r="N172" i="4"/>
  <c r="D172" i="4"/>
  <c r="X14" i="4" s="1"/>
  <c r="N171" i="4"/>
  <c r="D171" i="4"/>
  <c r="N170" i="4"/>
  <c r="D170" i="4"/>
  <c r="N169" i="4"/>
  <c r="D169" i="4"/>
  <c r="N168" i="4"/>
  <c r="D168" i="4"/>
  <c r="N167" i="4"/>
  <c r="D167" i="4"/>
  <c r="N166" i="4"/>
  <c r="D166" i="4"/>
  <c r="N165" i="4"/>
  <c r="D165" i="4"/>
  <c r="N164" i="4"/>
  <c r="D164" i="4"/>
  <c r="N163" i="4"/>
  <c r="D163" i="4"/>
  <c r="N162" i="4"/>
  <c r="D162" i="4"/>
  <c r="N161" i="4"/>
  <c r="D161" i="4"/>
  <c r="N160" i="4"/>
  <c r="D160" i="4"/>
  <c r="N159" i="4"/>
  <c r="D159" i="4"/>
  <c r="N158" i="4"/>
  <c r="D158" i="4"/>
  <c r="N157" i="4"/>
  <c r="AE7" i="4" s="1"/>
  <c r="D157" i="4"/>
  <c r="N156" i="4"/>
  <c r="D156" i="4"/>
  <c r="D155" i="4"/>
  <c r="V14" i="4" s="1"/>
  <c r="D154" i="4"/>
  <c r="N152" i="4"/>
  <c r="N151" i="4"/>
  <c r="N150" i="4"/>
  <c r="D150" i="4"/>
  <c r="N149" i="4"/>
  <c r="D149" i="4"/>
  <c r="N148" i="4"/>
  <c r="D148" i="4"/>
  <c r="N147" i="4"/>
  <c r="D147" i="4"/>
  <c r="N146" i="4"/>
  <c r="D146" i="4"/>
  <c r="N145" i="4"/>
  <c r="D145" i="4"/>
  <c r="N144" i="4"/>
  <c r="D144" i="4"/>
  <c r="N143" i="4"/>
  <c r="D143" i="4"/>
  <c r="N142" i="4"/>
  <c r="D142" i="4"/>
  <c r="N141" i="4"/>
  <c r="D141" i="4"/>
  <c r="N140" i="4"/>
  <c r="D140" i="4"/>
  <c r="N139" i="4"/>
  <c r="D139" i="4"/>
  <c r="N138" i="4"/>
  <c r="D138" i="4"/>
  <c r="N137" i="4"/>
  <c r="D137" i="4"/>
  <c r="N136" i="4"/>
  <c r="AE6" i="4" s="1"/>
  <c r="D136" i="4"/>
  <c r="N135" i="4"/>
  <c r="D135" i="4"/>
  <c r="D134" i="4"/>
  <c r="V12" i="4" s="1"/>
  <c r="D133" i="4"/>
  <c r="D132" i="4"/>
  <c r="N131" i="4"/>
  <c r="AG5" i="4" s="1"/>
  <c r="N130" i="4"/>
  <c r="N129" i="4"/>
  <c r="N128" i="4"/>
  <c r="D128" i="4"/>
  <c r="X11" i="4" s="1"/>
  <c r="N127" i="4"/>
  <c r="D127" i="4"/>
  <c r="N126" i="4"/>
  <c r="D126" i="4"/>
  <c r="N125" i="4"/>
  <c r="D125" i="4"/>
  <c r="N124" i="4"/>
  <c r="D124" i="4"/>
  <c r="N123" i="4"/>
  <c r="D123" i="4"/>
  <c r="N122" i="4"/>
  <c r="D122" i="4"/>
  <c r="N121" i="4"/>
  <c r="D121" i="4"/>
  <c r="N120" i="4"/>
  <c r="D120" i="4"/>
  <c r="N119" i="4"/>
  <c r="D119" i="4"/>
  <c r="N118" i="4"/>
  <c r="D118" i="4"/>
  <c r="N117" i="4"/>
  <c r="D117" i="4"/>
  <c r="N116" i="4"/>
  <c r="D116" i="4"/>
  <c r="N115" i="4"/>
  <c r="AE5" i="4" s="1"/>
  <c r="D115" i="4"/>
  <c r="D114" i="4"/>
  <c r="D113" i="4"/>
  <c r="D112" i="4"/>
  <c r="V11" i="4" s="1"/>
  <c r="N111" i="4"/>
  <c r="D111" i="4"/>
  <c r="N110" i="4"/>
  <c r="N109" i="4"/>
  <c r="N108" i="4"/>
  <c r="N107" i="4"/>
  <c r="D107" i="4"/>
  <c r="X10" i="4" s="1"/>
  <c r="N106" i="4"/>
  <c r="D106" i="4"/>
  <c r="N105" i="4"/>
  <c r="D105" i="4"/>
  <c r="N104" i="4"/>
  <c r="D104" i="4"/>
  <c r="N103" i="4"/>
  <c r="D103" i="4"/>
  <c r="N102" i="4"/>
  <c r="D102" i="4"/>
  <c r="N101" i="4"/>
  <c r="D101" i="4"/>
  <c r="N100" i="4"/>
  <c r="D100" i="4"/>
  <c r="N99" i="4"/>
  <c r="D99" i="4"/>
  <c r="N98" i="4"/>
  <c r="D98" i="4"/>
  <c r="N97" i="4"/>
  <c r="D97" i="4"/>
  <c r="N96" i="4"/>
  <c r="D96" i="4"/>
  <c r="N95" i="4"/>
  <c r="D95" i="4"/>
  <c r="D94" i="4"/>
  <c r="D93" i="4"/>
  <c r="D92" i="4"/>
  <c r="N91" i="4"/>
  <c r="D91" i="4"/>
  <c r="W10" i="4" s="1"/>
  <c r="Z10" i="4" s="1"/>
  <c r="N90" i="4"/>
  <c r="N89" i="4"/>
  <c r="N88" i="4"/>
  <c r="N87" i="4"/>
  <c r="D87" i="4"/>
  <c r="N86" i="4"/>
  <c r="D86" i="4"/>
  <c r="N85" i="4"/>
  <c r="D85" i="4"/>
  <c r="N84" i="4"/>
  <c r="D84" i="4"/>
  <c r="N83" i="4"/>
  <c r="D83" i="4"/>
  <c r="N82" i="4"/>
  <c r="D82" i="4"/>
  <c r="N81" i="4"/>
  <c r="D81" i="4"/>
  <c r="N80" i="4"/>
  <c r="D80" i="4"/>
  <c r="N79" i="4"/>
  <c r="D79" i="4"/>
  <c r="N78" i="4"/>
  <c r="D78" i="4"/>
  <c r="N77" i="4"/>
  <c r="D77" i="4"/>
  <c r="N76" i="4"/>
  <c r="D76" i="4"/>
  <c r="N75" i="4"/>
  <c r="D75" i="4"/>
  <c r="N74" i="4"/>
  <c r="D74" i="4"/>
  <c r="N73" i="4"/>
  <c r="D73" i="4"/>
  <c r="N72" i="4"/>
  <c r="D72" i="4"/>
  <c r="N71" i="4"/>
  <c r="D71" i="4"/>
  <c r="N70" i="4"/>
  <c r="N69" i="4"/>
  <c r="N68" i="4"/>
  <c r="N67" i="4"/>
  <c r="D67" i="4"/>
  <c r="N66" i="4"/>
  <c r="D66" i="4"/>
  <c r="N65" i="4"/>
  <c r="D65" i="4"/>
  <c r="N64" i="4"/>
  <c r="D64" i="4"/>
  <c r="N63" i="4"/>
  <c r="D63" i="4"/>
  <c r="N62" i="4"/>
  <c r="D62" i="4"/>
  <c r="AA61" i="4"/>
  <c r="X61" i="4"/>
  <c r="W61" i="4"/>
  <c r="N61" i="4"/>
  <c r="D61" i="4"/>
  <c r="AJ60" i="4"/>
  <c r="AF60" i="4"/>
  <c r="AE60" i="4"/>
  <c r="AA60" i="4"/>
  <c r="X60" i="4"/>
  <c r="W60" i="4"/>
  <c r="N60" i="4"/>
  <c r="D60" i="4"/>
  <c r="AJ59" i="4"/>
  <c r="AF59" i="4"/>
  <c r="AE59" i="4"/>
  <c r="AA59" i="4"/>
  <c r="W59" i="4"/>
  <c r="N59" i="4"/>
  <c r="D59" i="4"/>
  <c r="AJ58" i="4"/>
  <c r="AG58" i="4"/>
  <c r="AF58" i="4"/>
  <c r="AA58" i="4"/>
  <c r="W58" i="4"/>
  <c r="N58" i="4"/>
  <c r="D58" i="4"/>
  <c r="AA57" i="4"/>
  <c r="X57" i="4"/>
  <c r="W57" i="4"/>
  <c r="N57" i="4"/>
  <c r="D57" i="4"/>
  <c r="AA56" i="4"/>
  <c r="N56" i="4"/>
  <c r="D56" i="4"/>
  <c r="AA55" i="4"/>
  <c r="X55" i="4"/>
  <c r="N55" i="4"/>
  <c r="D55" i="4"/>
  <c r="AA54" i="4"/>
  <c r="X54" i="4"/>
  <c r="N54" i="4"/>
  <c r="D54" i="4"/>
  <c r="AA53" i="4"/>
  <c r="W53" i="4"/>
  <c r="N53" i="4"/>
  <c r="D53" i="4"/>
  <c r="W8" i="4" s="1"/>
  <c r="AA52" i="4"/>
  <c r="X52" i="4"/>
  <c r="W52" i="4"/>
  <c r="Z52" i="4" s="1"/>
  <c r="N52" i="4"/>
  <c r="AA51" i="4"/>
  <c r="W51" i="4"/>
  <c r="N51" i="4"/>
  <c r="AA50" i="4"/>
  <c r="X50" i="4"/>
  <c r="W50" i="4"/>
  <c r="N50" i="4"/>
  <c r="AJ49" i="4"/>
  <c r="AG49" i="4"/>
  <c r="AF49" i="4"/>
  <c r="AE49" i="4"/>
  <c r="AA49" i="4"/>
  <c r="W49" i="4"/>
  <c r="N49" i="4"/>
  <c r="D49" i="4"/>
  <c r="AJ48" i="4"/>
  <c r="AG48" i="4"/>
  <c r="AF48" i="4"/>
  <c r="AE48" i="4"/>
  <c r="AA48" i="4"/>
  <c r="W48" i="4"/>
  <c r="N48" i="4"/>
  <c r="D48" i="4"/>
  <c r="AJ47" i="4"/>
  <c r="AG47" i="4"/>
  <c r="AF47" i="4"/>
  <c r="AA47" i="4"/>
  <c r="W47" i="4"/>
  <c r="N47" i="4"/>
  <c r="D47" i="4"/>
  <c r="AJ46" i="4"/>
  <c r="AG46" i="4"/>
  <c r="AF46" i="4"/>
  <c r="AI46" i="4" s="1"/>
  <c r="AA46" i="4"/>
  <c r="W46" i="4"/>
  <c r="N46" i="4"/>
  <c r="D46" i="4"/>
  <c r="AJ45" i="4"/>
  <c r="AG45" i="4"/>
  <c r="AF45" i="4"/>
  <c r="AA45" i="4"/>
  <c r="N45" i="4"/>
  <c r="D45" i="4"/>
  <c r="AJ44" i="4"/>
  <c r="AG44" i="4"/>
  <c r="AF44" i="4"/>
  <c r="AA44" i="4"/>
  <c r="N44" i="4"/>
  <c r="D44" i="4"/>
  <c r="AJ43" i="4"/>
  <c r="AG43" i="4"/>
  <c r="AF43" i="4"/>
  <c r="AA43" i="4"/>
  <c r="N43" i="4"/>
  <c r="D43" i="4"/>
  <c r="AJ42" i="4"/>
  <c r="AF42" i="4"/>
  <c r="AA42" i="4"/>
  <c r="N42" i="4"/>
  <c r="D42" i="4"/>
  <c r="AJ41" i="4"/>
  <c r="AF41" i="4"/>
  <c r="AA41" i="4"/>
  <c r="N41" i="4"/>
  <c r="D41" i="4"/>
  <c r="AJ40" i="4"/>
  <c r="AF40" i="4"/>
  <c r="AA40" i="4"/>
  <c r="D40" i="4"/>
  <c r="AJ39" i="4"/>
  <c r="AF39" i="4"/>
  <c r="AA39" i="4"/>
  <c r="W39" i="4"/>
  <c r="D39" i="4"/>
  <c r="AG38" i="4"/>
  <c r="AA38" i="4"/>
  <c r="W38" i="4"/>
  <c r="D38" i="4"/>
  <c r="AJ37" i="4"/>
  <c r="AF37" i="4"/>
  <c r="AA37" i="4"/>
  <c r="X37" i="4"/>
  <c r="Z37" i="4" s="1"/>
  <c r="N37" i="4"/>
  <c r="D37" i="4"/>
  <c r="AJ36" i="4"/>
  <c r="AG36" i="4"/>
  <c r="AF36" i="4"/>
  <c r="AA36" i="4"/>
  <c r="N36" i="4"/>
  <c r="D36" i="4"/>
  <c r="AJ35" i="4"/>
  <c r="AF35" i="4"/>
  <c r="AA35" i="4"/>
  <c r="N35" i="4"/>
  <c r="AJ34" i="4"/>
  <c r="AF34" i="4"/>
  <c r="AA34" i="4"/>
  <c r="W34" i="4"/>
  <c r="N34" i="4"/>
  <c r="AJ33" i="4"/>
  <c r="AA33" i="4"/>
  <c r="N33" i="4"/>
  <c r="AJ32" i="4"/>
  <c r="AA32" i="4"/>
  <c r="N32" i="4"/>
  <c r="D32" i="4"/>
  <c r="X6" i="4" s="1"/>
  <c r="AJ31" i="4"/>
  <c r="AA31" i="4"/>
  <c r="N31" i="4"/>
  <c r="D31" i="4"/>
  <c r="AJ30" i="4"/>
  <c r="AA30" i="4"/>
  <c r="W30" i="4"/>
  <c r="Z30" i="4" s="1"/>
  <c r="N30" i="4"/>
  <c r="D30" i="4"/>
  <c r="AJ29" i="4"/>
  <c r="AG29" i="4"/>
  <c r="AF29" i="4"/>
  <c r="AA29" i="4"/>
  <c r="X29" i="4"/>
  <c r="V29" i="4"/>
  <c r="N29" i="4"/>
  <c r="D29" i="4"/>
  <c r="AJ28" i="4"/>
  <c r="AG28" i="4"/>
  <c r="AA28" i="4"/>
  <c r="W28" i="4"/>
  <c r="N28" i="4"/>
  <c r="D28" i="4"/>
  <c r="AJ27" i="4"/>
  <c r="AF27" i="4"/>
  <c r="AA27" i="4"/>
  <c r="X27" i="4"/>
  <c r="N27" i="4"/>
  <c r="D27" i="4"/>
  <c r="AJ26" i="4"/>
  <c r="AG26" i="4"/>
  <c r="AA26" i="4"/>
  <c r="W26" i="4"/>
  <c r="N26" i="4"/>
  <c r="D26" i="4"/>
  <c r="AJ25" i="4"/>
  <c r="AF25" i="4"/>
  <c r="AA25" i="4"/>
  <c r="X25" i="4"/>
  <c r="W25" i="4"/>
  <c r="V25" i="4"/>
  <c r="D25" i="4"/>
  <c r="AJ24" i="4"/>
  <c r="AG24" i="4"/>
  <c r="AF24" i="4"/>
  <c r="AA24" i="4"/>
  <c r="X24" i="4"/>
  <c r="W24" i="4"/>
  <c r="D24" i="4"/>
  <c r="AJ23" i="4"/>
  <c r="AF23" i="4"/>
  <c r="AA23" i="4"/>
  <c r="X23" i="4"/>
  <c r="W23" i="4"/>
  <c r="D23" i="4"/>
  <c r="AJ22" i="4"/>
  <c r="AF22" i="4"/>
  <c r="AA22" i="4"/>
  <c r="W22" i="4"/>
  <c r="N22" i="4"/>
  <c r="D22" i="4"/>
  <c r="AJ21" i="4"/>
  <c r="AA21" i="4"/>
  <c r="V21" i="4"/>
  <c r="N21" i="4"/>
  <c r="D21" i="4"/>
  <c r="W6" i="4" s="1"/>
  <c r="AJ20" i="4"/>
  <c r="AA20" i="4"/>
  <c r="X20" i="4"/>
  <c r="W20" i="4"/>
  <c r="N20" i="4"/>
  <c r="AJ19" i="4"/>
  <c r="AA19" i="4"/>
  <c r="N19" i="4"/>
  <c r="AJ18" i="4"/>
  <c r="AA18" i="4"/>
  <c r="X18" i="4"/>
  <c r="N18" i="4"/>
  <c r="AJ17" i="4"/>
  <c r="AF17" i="4"/>
  <c r="AA17" i="4"/>
  <c r="X17" i="4"/>
  <c r="N17" i="4"/>
  <c r="D17" i="4"/>
  <c r="X5" i="4" s="1"/>
  <c r="AJ16" i="4"/>
  <c r="AG16" i="4"/>
  <c r="AF16" i="4"/>
  <c r="AA16" i="4"/>
  <c r="N16" i="4"/>
  <c r="D16" i="4"/>
  <c r="AJ15" i="4"/>
  <c r="AA15" i="4"/>
  <c r="X15" i="4"/>
  <c r="W15" i="4"/>
  <c r="N15" i="4"/>
  <c r="D15" i="4"/>
  <c r="AJ14" i="4"/>
  <c r="AG14" i="4"/>
  <c r="AF14" i="4"/>
  <c r="AA14" i="4"/>
  <c r="W14" i="4"/>
  <c r="N14" i="4"/>
  <c r="D14" i="4"/>
  <c r="AJ13" i="4"/>
  <c r="AF13" i="4"/>
  <c r="AA13" i="4"/>
  <c r="X13" i="4"/>
  <c r="N13" i="4"/>
  <c r="D13" i="4"/>
  <c r="AJ12" i="4"/>
  <c r="AF12" i="4"/>
  <c r="AA12" i="4"/>
  <c r="X12" i="4"/>
  <c r="W12" i="4"/>
  <c r="D12" i="4"/>
  <c r="AJ11" i="4"/>
  <c r="AG11" i="4"/>
  <c r="AF11" i="4"/>
  <c r="AA11" i="4"/>
  <c r="W11" i="4"/>
  <c r="D11" i="4"/>
  <c r="AJ10" i="4"/>
  <c r="AG10" i="4"/>
  <c r="AA10" i="4"/>
  <c r="N10" i="4"/>
  <c r="D10" i="4"/>
  <c r="W5" i="4" s="1"/>
  <c r="AJ9" i="4"/>
  <c r="AG9" i="4"/>
  <c r="AA9" i="4"/>
  <c r="X9" i="4"/>
  <c r="W9" i="4"/>
  <c r="V9" i="4"/>
  <c r="N9" i="4"/>
  <c r="AJ8" i="4"/>
  <c r="AG8" i="4"/>
  <c r="AF8" i="4"/>
  <c r="AA8" i="4"/>
  <c r="X8" i="4"/>
  <c r="N8" i="4"/>
  <c r="AJ7" i="4"/>
  <c r="AG7" i="4"/>
  <c r="AF7" i="4"/>
  <c r="AA7" i="4"/>
  <c r="X7" i="4"/>
  <c r="W7" i="4"/>
  <c r="Z7" i="4" s="1"/>
  <c r="N7" i="4"/>
  <c r="AJ6" i="4"/>
  <c r="AG6" i="4"/>
  <c r="AF6" i="4"/>
  <c r="AI6" i="4" s="1"/>
  <c r="AA6" i="4"/>
  <c r="N6" i="4"/>
  <c r="D6" i="4"/>
  <c r="V4" i="4" s="1"/>
  <c r="AJ5" i="4"/>
  <c r="AA5" i="4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5" i="3"/>
  <c r="D1234" i="3"/>
  <c r="D1230" i="3"/>
  <c r="X47" i="3" s="1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4" i="3"/>
  <c r="D1213" i="3"/>
  <c r="D1212" i="3"/>
  <c r="D1211" i="3"/>
  <c r="D1210" i="3"/>
  <c r="D1209" i="3"/>
  <c r="D1208" i="3"/>
  <c r="D1207" i="3"/>
  <c r="D1206" i="3"/>
  <c r="D1205" i="3"/>
  <c r="D1203" i="3"/>
  <c r="D1202" i="3"/>
  <c r="D1201" i="3"/>
  <c r="W47" i="3" s="1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69" i="3"/>
  <c r="D1168" i="3"/>
  <c r="D1167" i="3"/>
  <c r="D1166" i="3"/>
  <c r="D1162" i="3"/>
  <c r="X45" i="3" s="1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2" i="3"/>
  <c r="D1131" i="3"/>
  <c r="D1130" i="3"/>
  <c r="D1126" i="3"/>
  <c r="X44" i="3" s="1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W44" i="3" s="1"/>
  <c r="Z44" i="3" s="1"/>
  <c r="D1090" i="3"/>
  <c r="X43" i="3" s="1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W43" i="3" s="1"/>
  <c r="D1055" i="3"/>
  <c r="X42" i="3" s="1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N992" i="3"/>
  <c r="AG32" i="3" s="1"/>
  <c r="D992" i="3"/>
  <c r="N991" i="3"/>
  <c r="D991" i="3"/>
  <c r="N990" i="3"/>
  <c r="D990" i="3"/>
  <c r="N989" i="3"/>
  <c r="D989" i="3"/>
  <c r="W41" i="3" s="1"/>
  <c r="N988" i="3"/>
  <c r="N987" i="3"/>
  <c r="N986" i="3"/>
  <c r="N985" i="3"/>
  <c r="D985" i="3"/>
  <c r="N984" i="3"/>
  <c r="D984" i="3"/>
  <c r="N983" i="3"/>
  <c r="D983" i="3"/>
  <c r="N982" i="3"/>
  <c r="D982" i="3"/>
  <c r="N981" i="3"/>
  <c r="D981" i="3"/>
  <c r="N980" i="3"/>
  <c r="D980" i="3"/>
  <c r="N979" i="3"/>
  <c r="D979" i="3"/>
  <c r="N978" i="3"/>
  <c r="D978" i="3"/>
  <c r="N977" i="3"/>
  <c r="D977" i="3"/>
  <c r="N976" i="3"/>
  <c r="D976" i="3"/>
  <c r="N975" i="3"/>
  <c r="D975" i="3"/>
  <c r="N974" i="3"/>
  <c r="D974" i="3"/>
  <c r="N973" i="3"/>
  <c r="D973" i="3"/>
  <c r="N972" i="3"/>
  <c r="D972" i="3"/>
  <c r="N971" i="3"/>
  <c r="D971" i="3"/>
  <c r="N970" i="3"/>
  <c r="D970" i="3"/>
  <c r="N969" i="3"/>
  <c r="D969" i="3"/>
  <c r="N968" i="3"/>
  <c r="D968" i="3"/>
  <c r="N967" i="3"/>
  <c r="D967" i="3"/>
  <c r="N966" i="3"/>
  <c r="D966" i="3"/>
  <c r="N965" i="3"/>
  <c r="D965" i="3"/>
  <c r="N964" i="3"/>
  <c r="D964" i="3"/>
  <c r="N963" i="3"/>
  <c r="D963" i="3"/>
  <c r="N962" i="3"/>
  <c r="D962" i="3"/>
  <c r="N961" i="3"/>
  <c r="D961" i="3"/>
  <c r="N960" i="3"/>
  <c r="D960" i="3"/>
  <c r="N959" i="3"/>
  <c r="D959" i="3"/>
  <c r="N958" i="3"/>
  <c r="D958" i="3"/>
  <c r="D957" i="3"/>
  <c r="D956" i="3"/>
  <c r="D955" i="3"/>
  <c r="D954" i="3"/>
  <c r="D953" i="3"/>
  <c r="N952" i="3"/>
  <c r="AG31" i="3" s="1"/>
  <c r="N951" i="3"/>
  <c r="N950" i="3"/>
  <c r="N949" i="3"/>
  <c r="D949" i="3"/>
  <c r="X39" i="3" s="1"/>
  <c r="N948" i="3"/>
  <c r="D948" i="3"/>
  <c r="N947" i="3"/>
  <c r="D947" i="3"/>
  <c r="N946" i="3"/>
  <c r="D946" i="3"/>
  <c r="N945" i="3"/>
  <c r="D945" i="3"/>
  <c r="N944" i="3"/>
  <c r="D944" i="3"/>
  <c r="N943" i="3"/>
  <c r="D943" i="3"/>
  <c r="N942" i="3"/>
  <c r="D942" i="3"/>
  <c r="N941" i="3"/>
  <c r="D941" i="3"/>
  <c r="N940" i="3"/>
  <c r="D940" i="3"/>
  <c r="N939" i="3"/>
  <c r="D939" i="3"/>
  <c r="N938" i="3"/>
  <c r="D938" i="3"/>
  <c r="N937" i="3"/>
  <c r="D937" i="3"/>
  <c r="N936" i="3"/>
  <c r="D936" i="3"/>
  <c r="N935" i="3"/>
  <c r="D935" i="3"/>
  <c r="N934" i="3"/>
  <c r="D934" i="3"/>
  <c r="N933" i="3"/>
  <c r="D933" i="3"/>
  <c r="N932" i="3"/>
  <c r="D932" i="3"/>
  <c r="N931" i="3"/>
  <c r="D931" i="3"/>
  <c r="N930" i="3"/>
  <c r="D930" i="3"/>
  <c r="N929" i="3"/>
  <c r="D929" i="3"/>
  <c r="N928" i="3"/>
  <c r="D928" i="3"/>
  <c r="N927" i="3"/>
  <c r="D927" i="3"/>
  <c r="N926" i="3"/>
  <c r="D926" i="3"/>
  <c r="N925" i="3"/>
  <c r="AF31" i="3" s="1"/>
  <c r="D925" i="3"/>
  <c r="D924" i="3"/>
  <c r="D923" i="3"/>
  <c r="D922" i="3"/>
  <c r="D921" i="3"/>
  <c r="D920" i="3"/>
  <c r="D919" i="3"/>
  <c r="N918" i="3"/>
  <c r="N917" i="3"/>
  <c r="N916" i="3"/>
  <c r="N915" i="3"/>
  <c r="D915" i="3"/>
  <c r="X38" i="3" s="1"/>
  <c r="N914" i="3"/>
  <c r="D914" i="3"/>
  <c r="N913" i="3"/>
  <c r="D913" i="3"/>
  <c r="N912" i="3"/>
  <c r="D912" i="3"/>
  <c r="N911" i="3"/>
  <c r="D911" i="3"/>
  <c r="N910" i="3"/>
  <c r="D910" i="3"/>
  <c r="N909" i="3"/>
  <c r="D909" i="3"/>
  <c r="N908" i="3"/>
  <c r="D908" i="3"/>
  <c r="N907" i="3"/>
  <c r="D907" i="3"/>
  <c r="N906" i="3"/>
  <c r="D906" i="3"/>
  <c r="N905" i="3"/>
  <c r="D905" i="3"/>
  <c r="N904" i="3"/>
  <c r="D904" i="3"/>
  <c r="N903" i="3"/>
  <c r="D903" i="3"/>
  <c r="N902" i="3"/>
  <c r="D902" i="3"/>
  <c r="N901" i="3"/>
  <c r="D901" i="3"/>
  <c r="N900" i="3"/>
  <c r="D900" i="3"/>
  <c r="N899" i="3"/>
  <c r="D899" i="3"/>
  <c r="N898" i="3"/>
  <c r="D898" i="3"/>
  <c r="N897" i="3"/>
  <c r="D897" i="3"/>
  <c r="N896" i="3"/>
  <c r="D896" i="3"/>
  <c r="N895" i="3"/>
  <c r="D895" i="3"/>
  <c r="N894" i="3"/>
  <c r="D894" i="3"/>
  <c r="N893" i="3"/>
  <c r="D893" i="3"/>
  <c r="N892" i="3"/>
  <c r="D892" i="3"/>
  <c r="N891" i="3"/>
  <c r="D891" i="3"/>
  <c r="D890" i="3"/>
  <c r="D889" i="3"/>
  <c r="D888" i="3"/>
  <c r="D887" i="3"/>
  <c r="D886" i="3"/>
  <c r="D885" i="3"/>
  <c r="N881" i="3"/>
  <c r="D881" i="3"/>
  <c r="X37" i="3" s="1"/>
  <c r="N880" i="3"/>
  <c r="D880" i="3"/>
  <c r="N879" i="3"/>
  <c r="D879" i="3"/>
  <c r="N878" i="3"/>
  <c r="D878" i="3"/>
  <c r="N877" i="3"/>
  <c r="D877" i="3"/>
  <c r="N876" i="3"/>
  <c r="D876" i="3"/>
  <c r="N875" i="3"/>
  <c r="D875" i="3"/>
  <c r="N874" i="3"/>
  <c r="D874" i="3"/>
  <c r="N873" i="3"/>
  <c r="D873" i="3"/>
  <c r="N872" i="3"/>
  <c r="D872" i="3"/>
  <c r="N871" i="3"/>
  <c r="D871" i="3"/>
  <c r="N870" i="3"/>
  <c r="D870" i="3"/>
  <c r="N869" i="3"/>
  <c r="D869" i="3"/>
  <c r="N868" i="3"/>
  <c r="D868" i="3"/>
  <c r="N867" i="3"/>
  <c r="D867" i="3"/>
  <c r="N866" i="3"/>
  <c r="D866" i="3"/>
  <c r="N865" i="3"/>
  <c r="D865" i="3"/>
  <c r="N864" i="3"/>
  <c r="D864" i="3"/>
  <c r="N863" i="3"/>
  <c r="D863" i="3"/>
  <c r="N862" i="3"/>
  <c r="D862" i="3"/>
  <c r="N861" i="3"/>
  <c r="D861" i="3"/>
  <c r="N860" i="3"/>
  <c r="D860" i="3"/>
  <c r="N859" i="3"/>
  <c r="D859" i="3"/>
  <c r="N858" i="3"/>
  <c r="D858" i="3"/>
  <c r="N857" i="3"/>
  <c r="D857" i="3"/>
  <c r="N856" i="3"/>
  <c r="D856" i="3"/>
  <c r="N855" i="3"/>
  <c r="D855" i="3"/>
  <c r="N854" i="3"/>
  <c r="AF29" i="3" s="1"/>
  <c r="D854" i="3"/>
  <c r="D853" i="3"/>
  <c r="D852" i="3"/>
  <c r="D851" i="3"/>
  <c r="W37" i="3" s="1"/>
  <c r="N847" i="3"/>
  <c r="D847" i="3"/>
  <c r="N846" i="3"/>
  <c r="D846" i="3"/>
  <c r="N845" i="3"/>
  <c r="D845" i="3"/>
  <c r="N844" i="3"/>
  <c r="D844" i="3"/>
  <c r="N843" i="3"/>
  <c r="D843" i="3"/>
  <c r="N842" i="3"/>
  <c r="D842" i="3"/>
  <c r="N841" i="3"/>
  <c r="D841" i="3"/>
  <c r="N840" i="3"/>
  <c r="D840" i="3"/>
  <c r="N839" i="3"/>
  <c r="D839" i="3"/>
  <c r="N838" i="3"/>
  <c r="D838" i="3"/>
  <c r="N837" i="3"/>
  <c r="D837" i="3"/>
  <c r="N836" i="3"/>
  <c r="D836" i="3"/>
  <c r="N835" i="3"/>
  <c r="D835" i="3"/>
  <c r="N834" i="3"/>
  <c r="D834" i="3"/>
  <c r="N833" i="3"/>
  <c r="D833" i="3"/>
  <c r="N832" i="3"/>
  <c r="D832" i="3"/>
  <c r="N831" i="3"/>
  <c r="D831" i="3"/>
  <c r="N830" i="3"/>
  <c r="D830" i="3"/>
  <c r="N829" i="3"/>
  <c r="D829" i="3"/>
  <c r="N828" i="3"/>
  <c r="D828" i="3"/>
  <c r="N827" i="3"/>
  <c r="D827" i="3"/>
  <c r="N826" i="3"/>
  <c r="D826" i="3"/>
  <c r="N825" i="3"/>
  <c r="D825" i="3"/>
  <c r="N824" i="3"/>
  <c r="D824" i="3"/>
  <c r="N823" i="3"/>
  <c r="D823" i="3"/>
  <c r="N822" i="3"/>
  <c r="D822" i="3"/>
  <c r="N821" i="3"/>
  <c r="D821" i="3"/>
  <c r="N820" i="3"/>
  <c r="AE28" i="3" s="1"/>
  <c r="D820" i="3"/>
  <c r="D819" i="3"/>
  <c r="D818" i="3"/>
  <c r="D817" i="3"/>
  <c r="W36" i="3" s="1"/>
  <c r="D813" i="3"/>
  <c r="X35" i="3" s="1"/>
  <c r="N812" i="3"/>
  <c r="D812" i="3"/>
  <c r="N811" i="3"/>
  <c r="D811" i="3"/>
  <c r="N810" i="3"/>
  <c r="D810" i="3"/>
  <c r="N809" i="3"/>
  <c r="D809" i="3"/>
  <c r="N808" i="3"/>
  <c r="D808" i="3"/>
  <c r="N807" i="3"/>
  <c r="D807" i="3"/>
  <c r="N806" i="3"/>
  <c r="D806" i="3"/>
  <c r="N805" i="3"/>
  <c r="D805" i="3"/>
  <c r="N804" i="3"/>
  <c r="D804" i="3"/>
  <c r="N803" i="3"/>
  <c r="D803" i="3"/>
  <c r="N802" i="3"/>
  <c r="D802" i="3"/>
  <c r="N801" i="3"/>
  <c r="D801" i="3"/>
  <c r="N800" i="3"/>
  <c r="D800" i="3"/>
  <c r="N799" i="3"/>
  <c r="D799" i="3"/>
  <c r="N798" i="3"/>
  <c r="D798" i="3"/>
  <c r="N797" i="3"/>
  <c r="D797" i="3"/>
  <c r="N796" i="3"/>
  <c r="D796" i="3"/>
  <c r="N795" i="3"/>
  <c r="D795" i="3"/>
  <c r="N794" i="3"/>
  <c r="D794" i="3"/>
  <c r="N793" i="3"/>
  <c r="D793" i="3"/>
  <c r="N792" i="3"/>
  <c r="D792" i="3"/>
  <c r="N791" i="3"/>
  <c r="D791" i="3"/>
  <c r="N790" i="3"/>
  <c r="D790" i="3"/>
  <c r="N789" i="3"/>
  <c r="D789" i="3"/>
  <c r="N788" i="3"/>
  <c r="D788" i="3"/>
  <c r="N787" i="3"/>
  <c r="D787" i="3"/>
  <c r="N786" i="3"/>
  <c r="D786" i="3"/>
  <c r="N785" i="3"/>
  <c r="AF27" i="3" s="1"/>
  <c r="D785" i="3"/>
  <c r="D784" i="3"/>
  <c r="D780" i="3"/>
  <c r="D779" i="3"/>
  <c r="D778" i="3"/>
  <c r="D777" i="3"/>
  <c r="D776" i="3"/>
  <c r="N775" i="3"/>
  <c r="AG26" i="3" s="1"/>
  <c r="D775" i="3"/>
  <c r="N774" i="3"/>
  <c r="D774" i="3"/>
  <c r="N773" i="3"/>
  <c r="D773" i="3"/>
  <c r="N772" i="3"/>
  <c r="D772" i="3"/>
  <c r="N771" i="3"/>
  <c r="D771" i="3"/>
  <c r="N770" i="3"/>
  <c r="D770" i="3"/>
  <c r="N769" i="3"/>
  <c r="D769" i="3"/>
  <c r="N768" i="3"/>
  <c r="D768" i="3"/>
  <c r="N767" i="3"/>
  <c r="D767" i="3"/>
  <c r="N766" i="3"/>
  <c r="D766" i="3"/>
  <c r="N765" i="3"/>
  <c r="D765" i="3"/>
  <c r="N764" i="3"/>
  <c r="D764" i="3"/>
  <c r="N763" i="3"/>
  <c r="D763" i="3"/>
  <c r="N762" i="3"/>
  <c r="D762" i="3"/>
  <c r="N761" i="3"/>
  <c r="D761" i="3"/>
  <c r="N760" i="3"/>
  <c r="D760" i="3"/>
  <c r="N759" i="3"/>
  <c r="D759" i="3"/>
  <c r="N758" i="3"/>
  <c r="D758" i="3"/>
  <c r="N757" i="3"/>
  <c r="D757" i="3"/>
  <c r="N756" i="3"/>
  <c r="D756" i="3"/>
  <c r="N755" i="3"/>
  <c r="D755" i="3"/>
  <c r="N754" i="3"/>
  <c r="D754" i="3"/>
  <c r="N753" i="3"/>
  <c r="D753" i="3"/>
  <c r="N752" i="3"/>
  <c r="D752" i="3"/>
  <c r="N751" i="3"/>
  <c r="D751" i="3"/>
  <c r="W34" i="3" s="1"/>
  <c r="N750" i="3"/>
  <c r="N749" i="3"/>
  <c r="N748" i="3"/>
  <c r="AE26" i="3" s="1"/>
  <c r="D747" i="3"/>
  <c r="X33" i="3" s="1"/>
  <c r="D746" i="3"/>
  <c r="D745" i="3"/>
  <c r="D744" i="3"/>
  <c r="N743" i="3"/>
  <c r="AG25" i="3" s="1"/>
  <c r="D743" i="3"/>
  <c r="N742" i="3"/>
  <c r="D742" i="3"/>
  <c r="N741" i="3"/>
  <c r="D741" i="3"/>
  <c r="N740" i="3"/>
  <c r="D740" i="3"/>
  <c r="N739" i="3"/>
  <c r="D739" i="3"/>
  <c r="N738" i="3"/>
  <c r="D738" i="3"/>
  <c r="N737" i="3"/>
  <c r="D737" i="3"/>
  <c r="N736" i="3"/>
  <c r="D736" i="3"/>
  <c r="N735" i="3"/>
  <c r="D735" i="3"/>
  <c r="N734" i="3"/>
  <c r="D734" i="3"/>
  <c r="N733" i="3"/>
  <c r="D733" i="3"/>
  <c r="N732" i="3"/>
  <c r="D732" i="3"/>
  <c r="N731" i="3"/>
  <c r="D731" i="3"/>
  <c r="N730" i="3"/>
  <c r="D730" i="3"/>
  <c r="N729" i="3"/>
  <c r="D729" i="3"/>
  <c r="N728" i="3"/>
  <c r="D728" i="3"/>
  <c r="N727" i="3"/>
  <c r="D727" i="3"/>
  <c r="N726" i="3"/>
  <c r="D726" i="3"/>
  <c r="N725" i="3"/>
  <c r="D725" i="3"/>
  <c r="N724" i="3"/>
  <c r="D724" i="3"/>
  <c r="N723" i="3"/>
  <c r="D723" i="3"/>
  <c r="N722" i="3"/>
  <c r="D722" i="3"/>
  <c r="N721" i="3"/>
  <c r="D721" i="3"/>
  <c r="N720" i="3"/>
  <c r="D720" i="3"/>
  <c r="N719" i="3"/>
  <c r="D719" i="3"/>
  <c r="N718" i="3"/>
  <c r="D718" i="3"/>
  <c r="W33" i="3" s="1"/>
  <c r="N717" i="3"/>
  <c r="N716" i="3"/>
  <c r="D714" i="3"/>
  <c r="D713" i="3"/>
  <c r="D712" i="3"/>
  <c r="D711" i="3"/>
  <c r="D710" i="3"/>
  <c r="N709" i="3"/>
  <c r="AG24" i="3" s="1"/>
  <c r="D709" i="3"/>
  <c r="N708" i="3"/>
  <c r="D708" i="3"/>
  <c r="N707" i="3"/>
  <c r="D707" i="3"/>
  <c r="N706" i="3"/>
  <c r="D706" i="3"/>
  <c r="N705" i="3"/>
  <c r="D705" i="3"/>
  <c r="N704" i="3"/>
  <c r="D704" i="3"/>
  <c r="N703" i="3"/>
  <c r="D703" i="3"/>
  <c r="N702" i="3"/>
  <c r="D702" i="3"/>
  <c r="N701" i="3"/>
  <c r="D701" i="3"/>
  <c r="N700" i="3"/>
  <c r="D700" i="3"/>
  <c r="N699" i="3"/>
  <c r="D699" i="3"/>
  <c r="N698" i="3"/>
  <c r="D698" i="3"/>
  <c r="N697" i="3"/>
  <c r="D697" i="3"/>
  <c r="N696" i="3"/>
  <c r="D696" i="3"/>
  <c r="N695" i="3"/>
  <c r="D695" i="3"/>
  <c r="N694" i="3"/>
  <c r="D694" i="3"/>
  <c r="N693" i="3"/>
  <c r="D693" i="3"/>
  <c r="N692" i="3"/>
  <c r="D692" i="3"/>
  <c r="N691" i="3"/>
  <c r="D691" i="3"/>
  <c r="N690" i="3"/>
  <c r="D690" i="3"/>
  <c r="N689" i="3"/>
  <c r="D689" i="3"/>
  <c r="N688" i="3"/>
  <c r="D688" i="3"/>
  <c r="N687" i="3"/>
  <c r="D687" i="3"/>
  <c r="N686" i="3"/>
  <c r="D686" i="3"/>
  <c r="N685" i="3"/>
  <c r="D685" i="3"/>
  <c r="W32" i="3" s="1"/>
  <c r="N684" i="3"/>
  <c r="N683" i="3"/>
  <c r="N682" i="3"/>
  <c r="AE24" i="3" s="1"/>
  <c r="D681" i="3"/>
  <c r="D680" i="3"/>
  <c r="D679" i="3"/>
  <c r="D678" i="3"/>
  <c r="D677" i="3"/>
  <c r="D676" i="3"/>
  <c r="N675" i="3"/>
  <c r="D675" i="3"/>
  <c r="N674" i="3"/>
  <c r="D674" i="3"/>
  <c r="N673" i="3"/>
  <c r="D673" i="3"/>
  <c r="N672" i="3"/>
  <c r="D672" i="3"/>
  <c r="N671" i="3"/>
  <c r="D671" i="3"/>
  <c r="N670" i="3"/>
  <c r="D670" i="3"/>
  <c r="N669" i="3"/>
  <c r="D669" i="3"/>
  <c r="N668" i="3"/>
  <c r="D668" i="3"/>
  <c r="N667" i="3"/>
  <c r="D667" i="3"/>
  <c r="N666" i="3"/>
  <c r="D666" i="3"/>
  <c r="N665" i="3"/>
  <c r="D665" i="3"/>
  <c r="N664" i="3"/>
  <c r="D664" i="3"/>
  <c r="N663" i="3"/>
  <c r="D663" i="3"/>
  <c r="N662" i="3"/>
  <c r="D662" i="3"/>
  <c r="N661" i="3"/>
  <c r="D661" i="3"/>
  <c r="N660" i="3"/>
  <c r="D660" i="3"/>
  <c r="N659" i="3"/>
  <c r="D659" i="3"/>
  <c r="N658" i="3"/>
  <c r="D658" i="3"/>
  <c r="N657" i="3"/>
  <c r="D657" i="3"/>
  <c r="N656" i="3"/>
  <c r="D656" i="3"/>
  <c r="N655" i="3"/>
  <c r="D655" i="3"/>
  <c r="N654" i="3"/>
  <c r="D654" i="3"/>
  <c r="N653" i="3"/>
  <c r="D653" i="3"/>
  <c r="W31" i="3" s="1"/>
  <c r="N652" i="3"/>
  <c r="N651" i="3"/>
  <c r="N650" i="3"/>
  <c r="N649" i="3"/>
  <c r="AF23" i="3" s="1"/>
  <c r="D649" i="3"/>
  <c r="D648" i="3"/>
  <c r="D647" i="3"/>
  <c r="D646" i="3"/>
  <c r="D645" i="3"/>
  <c r="D644" i="3"/>
  <c r="D643" i="3"/>
  <c r="D642" i="3"/>
  <c r="N641" i="3"/>
  <c r="AG22" i="3" s="1"/>
  <c r="D641" i="3"/>
  <c r="N640" i="3"/>
  <c r="D640" i="3"/>
  <c r="N639" i="3"/>
  <c r="D639" i="3"/>
  <c r="N638" i="3"/>
  <c r="D638" i="3"/>
  <c r="N637" i="3"/>
  <c r="D637" i="3"/>
  <c r="N636" i="3"/>
  <c r="D636" i="3"/>
  <c r="N635" i="3"/>
  <c r="D635" i="3"/>
  <c r="N634" i="3"/>
  <c r="D634" i="3"/>
  <c r="N633" i="3"/>
  <c r="D633" i="3"/>
  <c r="N632" i="3"/>
  <c r="D632" i="3"/>
  <c r="N631" i="3"/>
  <c r="D631" i="3"/>
  <c r="N630" i="3"/>
  <c r="D630" i="3"/>
  <c r="N629" i="3"/>
  <c r="D629" i="3"/>
  <c r="N628" i="3"/>
  <c r="D628" i="3"/>
  <c r="N627" i="3"/>
  <c r="D627" i="3"/>
  <c r="N626" i="3"/>
  <c r="D626" i="3"/>
  <c r="N625" i="3"/>
  <c r="D625" i="3"/>
  <c r="N624" i="3"/>
  <c r="D624" i="3"/>
  <c r="N623" i="3"/>
  <c r="D623" i="3"/>
  <c r="N622" i="3"/>
  <c r="D622" i="3"/>
  <c r="N621" i="3"/>
  <c r="D621" i="3"/>
  <c r="N620" i="3"/>
  <c r="N619" i="3"/>
  <c r="N618" i="3"/>
  <c r="N617" i="3"/>
  <c r="D617" i="3"/>
  <c r="N616" i="3"/>
  <c r="D616" i="3"/>
  <c r="N615" i="3"/>
  <c r="D615" i="3"/>
  <c r="N614" i="3"/>
  <c r="D614" i="3"/>
  <c r="N613" i="3"/>
  <c r="D613" i="3"/>
  <c r="D612" i="3"/>
  <c r="D611" i="3"/>
  <c r="D610" i="3"/>
  <c r="D609" i="3"/>
  <c r="D608" i="3"/>
  <c r="D607" i="3"/>
  <c r="N606" i="3"/>
  <c r="D606" i="3"/>
  <c r="N605" i="3"/>
  <c r="D605" i="3"/>
  <c r="N604" i="3"/>
  <c r="D604" i="3"/>
  <c r="N603" i="3"/>
  <c r="D603" i="3"/>
  <c r="N602" i="3"/>
  <c r="D602" i="3"/>
  <c r="N601" i="3"/>
  <c r="D601" i="3"/>
  <c r="N600" i="3"/>
  <c r="D600" i="3"/>
  <c r="N599" i="3"/>
  <c r="D599" i="3"/>
  <c r="N598" i="3"/>
  <c r="D598" i="3"/>
  <c r="N597" i="3"/>
  <c r="D597" i="3"/>
  <c r="N596" i="3"/>
  <c r="D596" i="3"/>
  <c r="N595" i="3"/>
  <c r="D595" i="3"/>
  <c r="N594" i="3"/>
  <c r="D594" i="3"/>
  <c r="N593" i="3"/>
  <c r="D593" i="3"/>
  <c r="N592" i="3"/>
  <c r="D592" i="3"/>
  <c r="N591" i="3"/>
  <c r="D591" i="3"/>
  <c r="N590" i="3"/>
  <c r="D590" i="3"/>
  <c r="N589" i="3"/>
  <c r="N588" i="3"/>
  <c r="N587" i="3"/>
  <c r="N586" i="3"/>
  <c r="D586" i="3"/>
  <c r="X28" i="3" s="1"/>
  <c r="N585" i="3"/>
  <c r="D585" i="3"/>
  <c r="N584" i="3"/>
  <c r="D584" i="3"/>
  <c r="N583" i="3"/>
  <c r="D583" i="3"/>
  <c r="N582" i="3"/>
  <c r="D582" i="3"/>
  <c r="N581" i="3"/>
  <c r="AF21" i="3" s="1"/>
  <c r="D581" i="3"/>
  <c r="N580" i="3"/>
  <c r="D580" i="3"/>
  <c r="D579" i="3"/>
  <c r="D578" i="3"/>
  <c r="D577" i="3"/>
  <c r="D576" i="3"/>
  <c r="N575" i="3"/>
  <c r="AG20" i="3" s="1"/>
  <c r="D575" i="3"/>
  <c r="N574" i="3"/>
  <c r="D574" i="3"/>
  <c r="N573" i="3"/>
  <c r="D573" i="3"/>
  <c r="N572" i="3"/>
  <c r="D572" i="3"/>
  <c r="N571" i="3"/>
  <c r="D571" i="3"/>
  <c r="N570" i="3"/>
  <c r="D570" i="3"/>
  <c r="N569" i="3"/>
  <c r="D569" i="3"/>
  <c r="N568" i="3"/>
  <c r="D568" i="3"/>
  <c r="N567" i="3"/>
  <c r="D567" i="3"/>
  <c r="N566" i="3"/>
  <c r="D566" i="3"/>
  <c r="N565" i="3"/>
  <c r="D565" i="3"/>
  <c r="N564" i="3"/>
  <c r="D564" i="3"/>
  <c r="N563" i="3"/>
  <c r="D563" i="3"/>
  <c r="N562" i="3"/>
  <c r="D562" i="3"/>
  <c r="N561" i="3"/>
  <c r="D561" i="3"/>
  <c r="N560" i="3"/>
  <c r="D560" i="3"/>
  <c r="N559" i="3"/>
  <c r="D559" i="3"/>
  <c r="N558" i="3"/>
  <c r="N557" i="3"/>
  <c r="N556" i="3"/>
  <c r="N555" i="3"/>
  <c r="D555" i="3"/>
  <c r="N554" i="3"/>
  <c r="D554" i="3"/>
  <c r="N553" i="3"/>
  <c r="D553" i="3"/>
  <c r="N552" i="3"/>
  <c r="D552" i="3"/>
  <c r="N551" i="3"/>
  <c r="D551" i="3"/>
  <c r="N550" i="3"/>
  <c r="D550" i="3"/>
  <c r="D549" i="3"/>
  <c r="D548" i="3"/>
  <c r="D547" i="3"/>
  <c r="D546" i="3"/>
  <c r="D545" i="3"/>
  <c r="D544" i="3"/>
  <c r="D543" i="3"/>
  <c r="D542" i="3"/>
  <c r="D541" i="3"/>
  <c r="N540" i="3"/>
  <c r="D540" i="3"/>
  <c r="N539" i="3"/>
  <c r="D539" i="3"/>
  <c r="N538" i="3"/>
  <c r="D538" i="3"/>
  <c r="N537" i="3"/>
  <c r="D537" i="3"/>
  <c r="N536" i="3"/>
  <c r="D536" i="3"/>
  <c r="N535" i="3"/>
  <c r="D535" i="3"/>
  <c r="N534" i="3"/>
  <c r="D534" i="3"/>
  <c r="N533" i="3"/>
  <c r="D533" i="3"/>
  <c r="N532" i="3"/>
  <c r="D532" i="3"/>
  <c r="N531" i="3"/>
  <c r="D531" i="3"/>
  <c r="N530" i="3"/>
  <c r="D530" i="3"/>
  <c r="N529" i="3"/>
  <c r="D529" i="3"/>
  <c r="N528" i="3"/>
  <c r="D528" i="3"/>
  <c r="W27" i="3" s="1"/>
  <c r="N527" i="3"/>
  <c r="N526" i="3"/>
  <c r="N525" i="3"/>
  <c r="N524" i="3"/>
  <c r="D524" i="3"/>
  <c r="X26" i="3" s="1"/>
  <c r="N523" i="3"/>
  <c r="D523" i="3"/>
  <c r="N522" i="3"/>
  <c r="D522" i="3"/>
  <c r="N521" i="3"/>
  <c r="D521" i="3"/>
  <c r="N520" i="3"/>
  <c r="D520" i="3"/>
  <c r="N519" i="3"/>
  <c r="D519" i="3"/>
  <c r="N518" i="3"/>
  <c r="D518" i="3"/>
  <c r="N517" i="3"/>
  <c r="D517" i="3"/>
  <c r="N516" i="3"/>
  <c r="AF19" i="3" s="1"/>
  <c r="D516" i="3"/>
  <c r="D515" i="3"/>
  <c r="D514" i="3"/>
  <c r="D513" i="3"/>
  <c r="D512" i="3"/>
  <c r="D511" i="3"/>
  <c r="D510" i="3"/>
  <c r="D509" i="3"/>
  <c r="D508" i="3"/>
  <c r="N507" i="3"/>
  <c r="D507" i="3"/>
  <c r="N506" i="3"/>
  <c r="D506" i="3"/>
  <c r="N505" i="3"/>
  <c r="D505" i="3"/>
  <c r="N504" i="3"/>
  <c r="D504" i="3"/>
  <c r="N503" i="3"/>
  <c r="D503" i="3"/>
  <c r="N502" i="3"/>
  <c r="D502" i="3"/>
  <c r="N501" i="3"/>
  <c r="D501" i="3"/>
  <c r="N500" i="3"/>
  <c r="D500" i="3"/>
  <c r="N499" i="3"/>
  <c r="D499" i="3"/>
  <c r="N498" i="3"/>
  <c r="D498" i="3"/>
  <c r="N497" i="3"/>
  <c r="N496" i="3"/>
  <c r="N495" i="3"/>
  <c r="N494" i="3"/>
  <c r="D494" i="3"/>
  <c r="N493" i="3"/>
  <c r="D493" i="3"/>
  <c r="N492" i="3"/>
  <c r="D492" i="3"/>
  <c r="N491" i="3"/>
  <c r="D491" i="3"/>
  <c r="N490" i="3"/>
  <c r="D490" i="3"/>
  <c r="N489" i="3"/>
  <c r="D489" i="3"/>
  <c r="N488" i="3"/>
  <c r="D488" i="3"/>
  <c r="N487" i="3"/>
  <c r="D487" i="3"/>
  <c r="N486" i="3"/>
  <c r="D486" i="3"/>
  <c r="N485" i="3"/>
  <c r="D485" i="3"/>
  <c r="N484" i="3"/>
  <c r="D484" i="3"/>
  <c r="N483" i="3"/>
  <c r="D483" i="3"/>
  <c r="D482" i="3"/>
  <c r="D481" i="3"/>
  <c r="D480" i="3"/>
  <c r="D479" i="3"/>
  <c r="D478" i="3"/>
  <c r="D477" i="3"/>
  <c r="D476" i="3"/>
  <c r="D475" i="3"/>
  <c r="N474" i="3"/>
  <c r="D474" i="3"/>
  <c r="N473" i="3"/>
  <c r="D473" i="3"/>
  <c r="N472" i="3"/>
  <c r="D472" i="3"/>
  <c r="N471" i="3"/>
  <c r="D471" i="3"/>
  <c r="N470" i="3"/>
  <c r="D470" i="3"/>
  <c r="N469" i="3"/>
  <c r="D469" i="3"/>
  <c r="N468" i="3"/>
  <c r="D468" i="3"/>
  <c r="N467" i="3"/>
  <c r="N466" i="3"/>
  <c r="N465" i="3"/>
  <c r="N464" i="3"/>
  <c r="D464" i="3"/>
  <c r="N463" i="3"/>
  <c r="D463" i="3"/>
  <c r="N462" i="3"/>
  <c r="D462" i="3"/>
  <c r="N461" i="3"/>
  <c r="D461" i="3"/>
  <c r="N460" i="3"/>
  <c r="D460" i="3"/>
  <c r="N459" i="3"/>
  <c r="D459" i="3"/>
  <c r="N458" i="3"/>
  <c r="D458" i="3"/>
  <c r="N457" i="3"/>
  <c r="D457" i="3"/>
  <c r="N456" i="3"/>
  <c r="D456" i="3"/>
  <c r="N455" i="3"/>
  <c r="D455" i="3"/>
  <c r="N454" i="3"/>
  <c r="D454" i="3"/>
  <c r="N453" i="3"/>
  <c r="D453" i="3"/>
  <c r="N452" i="3"/>
  <c r="D452" i="3"/>
  <c r="N451" i="3"/>
  <c r="D451" i="3"/>
  <c r="D450" i="3"/>
  <c r="D449" i="3"/>
  <c r="D448" i="3"/>
  <c r="D447" i="3"/>
  <c r="D446" i="3"/>
  <c r="D445" i="3"/>
  <c r="D444" i="3"/>
  <c r="N443" i="3"/>
  <c r="AG16" i="3" s="1"/>
  <c r="D443" i="3"/>
  <c r="N442" i="3"/>
  <c r="D442" i="3"/>
  <c r="N441" i="3"/>
  <c r="D441" i="3"/>
  <c r="N440" i="3"/>
  <c r="D440" i="3"/>
  <c r="N439" i="3"/>
  <c r="D439" i="3"/>
  <c r="N438" i="3"/>
  <c r="N437" i="3"/>
  <c r="N436" i="3"/>
  <c r="N435" i="3"/>
  <c r="D435" i="3"/>
  <c r="N434" i="3"/>
  <c r="D434" i="3"/>
  <c r="N433" i="3"/>
  <c r="D433" i="3"/>
  <c r="N432" i="3"/>
  <c r="D432" i="3"/>
  <c r="N431" i="3"/>
  <c r="D431" i="3"/>
  <c r="N430" i="3"/>
  <c r="D430" i="3"/>
  <c r="N429" i="3"/>
  <c r="D429" i="3"/>
  <c r="N428" i="3"/>
  <c r="D428" i="3"/>
  <c r="N427" i="3"/>
  <c r="D427" i="3"/>
  <c r="N426" i="3"/>
  <c r="D426" i="3"/>
  <c r="N425" i="3"/>
  <c r="D425" i="3"/>
  <c r="N424" i="3"/>
  <c r="D424" i="3"/>
  <c r="N423" i="3"/>
  <c r="D423" i="3"/>
  <c r="N422" i="3"/>
  <c r="D422" i="3"/>
  <c r="N421" i="3"/>
  <c r="D421" i="3"/>
  <c r="N420" i="3"/>
  <c r="D420" i="3"/>
  <c r="D419" i="3"/>
  <c r="D418" i="3"/>
  <c r="D417" i="3"/>
  <c r="D416" i="3"/>
  <c r="D415" i="3"/>
  <c r="D414" i="3"/>
  <c r="N413" i="3"/>
  <c r="AG15" i="3" s="1"/>
  <c r="D413" i="3"/>
  <c r="N412" i="3"/>
  <c r="D412" i="3"/>
  <c r="N411" i="3"/>
  <c r="D411" i="3"/>
  <c r="N410" i="3"/>
  <c r="D410" i="3"/>
  <c r="N409" i="3"/>
  <c r="N408" i="3"/>
  <c r="N407" i="3"/>
  <c r="N406" i="3"/>
  <c r="D406" i="3"/>
  <c r="X22" i="3" s="1"/>
  <c r="N405" i="3"/>
  <c r="D405" i="3"/>
  <c r="N404" i="3"/>
  <c r="D404" i="3"/>
  <c r="N403" i="3"/>
  <c r="D403" i="3"/>
  <c r="N402" i="3"/>
  <c r="D402" i="3"/>
  <c r="N401" i="3"/>
  <c r="D401" i="3"/>
  <c r="N400" i="3"/>
  <c r="D400" i="3"/>
  <c r="N399" i="3"/>
  <c r="D399" i="3"/>
  <c r="N398" i="3"/>
  <c r="D398" i="3"/>
  <c r="N397" i="3"/>
  <c r="D397" i="3"/>
  <c r="N396" i="3"/>
  <c r="D396" i="3"/>
  <c r="N395" i="3"/>
  <c r="D395" i="3"/>
  <c r="N394" i="3"/>
  <c r="D394" i="3"/>
  <c r="N393" i="3"/>
  <c r="D393" i="3"/>
  <c r="N392" i="3"/>
  <c r="D392" i="3"/>
  <c r="N391" i="3"/>
  <c r="D391" i="3"/>
  <c r="N390" i="3"/>
  <c r="D390" i="3"/>
  <c r="D389" i="3"/>
  <c r="D388" i="3"/>
  <c r="D387" i="3"/>
  <c r="D386" i="3"/>
  <c r="D385" i="3"/>
  <c r="D384" i="3"/>
  <c r="D383" i="3"/>
  <c r="N382" i="3"/>
  <c r="AG14" i="3" s="1"/>
  <c r="D382" i="3"/>
  <c r="N381" i="3"/>
  <c r="D381" i="3"/>
  <c r="N380" i="3"/>
  <c r="N379" i="3"/>
  <c r="N378" i="3"/>
  <c r="N377" i="3"/>
  <c r="D377" i="3"/>
  <c r="X21" i="3" s="1"/>
  <c r="N376" i="3"/>
  <c r="D376" i="3"/>
  <c r="N375" i="3"/>
  <c r="D375" i="3"/>
  <c r="N374" i="3"/>
  <c r="D374" i="3"/>
  <c r="N373" i="3"/>
  <c r="D373" i="3"/>
  <c r="N372" i="3"/>
  <c r="D372" i="3"/>
  <c r="N371" i="3"/>
  <c r="D371" i="3"/>
  <c r="N370" i="3"/>
  <c r="D370" i="3"/>
  <c r="N369" i="3"/>
  <c r="D369" i="3"/>
  <c r="N368" i="3"/>
  <c r="D368" i="3"/>
  <c r="N367" i="3"/>
  <c r="D367" i="3"/>
  <c r="N366" i="3"/>
  <c r="D366" i="3"/>
  <c r="N365" i="3"/>
  <c r="D365" i="3"/>
  <c r="N364" i="3"/>
  <c r="D364" i="3"/>
  <c r="N363" i="3"/>
  <c r="D363" i="3"/>
  <c r="N362" i="3"/>
  <c r="D362" i="3"/>
  <c r="N361" i="3"/>
  <c r="D361" i="3"/>
  <c r="N360" i="3"/>
  <c r="AF14" i="3" s="1"/>
  <c r="D360" i="3"/>
  <c r="D359" i="3"/>
  <c r="D358" i="3"/>
  <c r="D357" i="3"/>
  <c r="D356" i="3"/>
  <c r="D355" i="3"/>
  <c r="D354" i="3"/>
  <c r="D353" i="3"/>
  <c r="W21" i="3" s="1"/>
  <c r="N351" i="3"/>
  <c r="N350" i="3"/>
  <c r="N349" i="3"/>
  <c r="D349" i="3"/>
  <c r="X20" i="3" s="1"/>
  <c r="N348" i="3"/>
  <c r="D348" i="3"/>
  <c r="N347" i="3"/>
  <c r="D347" i="3"/>
  <c r="N346" i="3"/>
  <c r="D346" i="3"/>
  <c r="N345" i="3"/>
  <c r="D345" i="3"/>
  <c r="N344" i="3"/>
  <c r="D344" i="3"/>
  <c r="N343" i="3"/>
  <c r="D343" i="3"/>
  <c r="N342" i="3"/>
  <c r="D342" i="3"/>
  <c r="N341" i="3"/>
  <c r="D341" i="3"/>
  <c r="N340" i="3"/>
  <c r="D340" i="3"/>
  <c r="N339" i="3"/>
  <c r="D339" i="3"/>
  <c r="N338" i="3"/>
  <c r="D338" i="3"/>
  <c r="N337" i="3"/>
  <c r="D337" i="3"/>
  <c r="N336" i="3"/>
  <c r="D336" i="3"/>
  <c r="N335" i="3"/>
  <c r="D335" i="3"/>
  <c r="N334" i="3"/>
  <c r="D334" i="3"/>
  <c r="N333" i="3"/>
  <c r="D333" i="3"/>
  <c r="N332" i="3"/>
  <c r="D332" i="3"/>
  <c r="N331" i="3"/>
  <c r="AE13" i="3" s="1"/>
  <c r="D331" i="3"/>
  <c r="N330" i="3"/>
  <c r="D330" i="3"/>
  <c r="D329" i="3"/>
  <c r="D328" i="3"/>
  <c r="D327" i="3"/>
  <c r="D326" i="3"/>
  <c r="D325" i="3"/>
  <c r="W20" i="3" s="1"/>
  <c r="N324" i="3"/>
  <c r="N323" i="3"/>
  <c r="N322" i="3"/>
  <c r="N321" i="3"/>
  <c r="D321" i="3"/>
  <c r="N320" i="3"/>
  <c r="D320" i="3"/>
  <c r="N319" i="3"/>
  <c r="D319" i="3"/>
  <c r="N318" i="3"/>
  <c r="D318" i="3"/>
  <c r="N317" i="3"/>
  <c r="D317" i="3"/>
  <c r="N316" i="3"/>
  <c r="D316" i="3"/>
  <c r="N315" i="3"/>
  <c r="D315" i="3"/>
  <c r="N314" i="3"/>
  <c r="D314" i="3"/>
  <c r="N313" i="3"/>
  <c r="D313" i="3"/>
  <c r="N312" i="3"/>
  <c r="D312" i="3"/>
  <c r="N311" i="3"/>
  <c r="D311" i="3"/>
  <c r="N310" i="3"/>
  <c r="D310" i="3"/>
  <c r="N309" i="3"/>
  <c r="D309" i="3"/>
  <c r="N308" i="3"/>
  <c r="D308" i="3"/>
  <c r="N307" i="3"/>
  <c r="D307" i="3"/>
  <c r="N306" i="3"/>
  <c r="D306" i="3"/>
  <c r="N305" i="3"/>
  <c r="D305" i="3"/>
  <c r="N304" i="3"/>
  <c r="D304" i="3"/>
  <c r="N303" i="3"/>
  <c r="AF12" i="3" s="1"/>
  <c r="D303" i="3"/>
  <c r="D302" i="3"/>
  <c r="D301" i="3"/>
  <c r="D300" i="3"/>
  <c r="D299" i="3"/>
  <c r="N298" i="3"/>
  <c r="D298" i="3"/>
  <c r="N297" i="3"/>
  <c r="N296" i="3"/>
  <c r="N295" i="3"/>
  <c r="N294" i="3"/>
  <c r="D294" i="3"/>
  <c r="X18" i="3" s="1"/>
  <c r="N293" i="3"/>
  <c r="D293" i="3"/>
  <c r="N292" i="3"/>
  <c r="D292" i="3"/>
  <c r="N291" i="3"/>
  <c r="D291" i="3"/>
  <c r="N290" i="3"/>
  <c r="D290" i="3"/>
  <c r="N289" i="3"/>
  <c r="D289" i="3"/>
  <c r="N288" i="3"/>
  <c r="D288" i="3"/>
  <c r="N287" i="3"/>
  <c r="D287" i="3"/>
  <c r="N286" i="3"/>
  <c r="D286" i="3"/>
  <c r="N285" i="3"/>
  <c r="D285" i="3"/>
  <c r="N284" i="3"/>
  <c r="D284" i="3"/>
  <c r="N283" i="3"/>
  <c r="D283" i="3"/>
  <c r="N282" i="3"/>
  <c r="D282" i="3"/>
  <c r="N281" i="3"/>
  <c r="D281" i="3"/>
  <c r="N280" i="3"/>
  <c r="D280" i="3"/>
  <c r="N279" i="3"/>
  <c r="D279" i="3"/>
  <c r="N278" i="3"/>
  <c r="D278" i="3"/>
  <c r="D277" i="3"/>
  <c r="D276" i="3"/>
  <c r="D275" i="3"/>
  <c r="D274" i="3"/>
  <c r="D273" i="3"/>
  <c r="D272" i="3"/>
  <c r="N270" i="3"/>
  <c r="N269" i="3"/>
  <c r="N268" i="3"/>
  <c r="D268" i="3"/>
  <c r="N267" i="3"/>
  <c r="D267" i="3"/>
  <c r="N266" i="3"/>
  <c r="D266" i="3"/>
  <c r="N265" i="3"/>
  <c r="D265" i="3"/>
  <c r="N264" i="3"/>
  <c r="D264" i="3"/>
  <c r="N263" i="3"/>
  <c r="D263" i="3"/>
  <c r="N262" i="3"/>
  <c r="D262" i="3"/>
  <c r="N261" i="3"/>
  <c r="D261" i="3"/>
  <c r="N260" i="3"/>
  <c r="D260" i="3"/>
  <c r="N259" i="3"/>
  <c r="D259" i="3"/>
  <c r="N258" i="3"/>
  <c r="D258" i="3"/>
  <c r="N257" i="3"/>
  <c r="D257" i="3"/>
  <c r="N256" i="3"/>
  <c r="D256" i="3"/>
  <c r="N255" i="3"/>
  <c r="D255" i="3"/>
  <c r="N254" i="3"/>
  <c r="D254" i="3"/>
  <c r="N253" i="3"/>
  <c r="D253" i="3"/>
  <c r="N252" i="3"/>
  <c r="D252" i="3"/>
  <c r="N251" i="3"/>
  <c r="D251" i="3"/>
  <c r="N250" i="3"/>
  <c r="D250" i="3"/>
  <c r="N249" i="3"/>
  <c r="D249" i="3"/>
  <c r="D248" i="3"/>
  <c r="D247" i="3"/>
  <c r="D246" i="3"/>
  <c r="D242" i="3"/>
  <c r="X16" i="3" s="1"/>
  <c r="D241" i="3"/>
  <c r="D240" i="3"/>
  <c r="N239" i="3"/>
  <c r="D239" i="3"/>
  <c r="N238" i="3"/>
  <c r="D238" i="3"/>
  <c r="N237" i="3"/>
  <c r="D237" i="3"/>
  <c r="N236" i="3"/>
  <c r="D236" i="3"/>
  <c r="N235" i="3"/>
  <c r="D235" i="3"/>
  <c r="N234" i="3"/>
  <c r="D234" i="3"/>
  <c r="N233" i="3"/>
  <c r="D233" i="3"/>
  <c r="N232" i="3"/>
  <c r="D232" i="3"/>
  <c r="N231" i="3"/>
  <c r="D231" i="3"/>
  <c r="N230" i="3"/>
  <c r="D230" i="3"/>
  <c r="N229" i="3"/>
  <c r="D229" i="3"/>
  <c r="N228" i="3"/>
  <c r="D228" i="3"/>
  <c r="N227" i="3"/>
  <c r="D227" i="3"/>
  <c r="N226" i="3"/>
  <c r="D226" i="3"/>
  <c r="N225" i="3"/>
  <c r="D225" i="3"/>
  <c r="N224" i="3"/>
  <c r="D224" i="3"/>
  <c r="N223" i="3"/>
  <c r="D223" i="3"/>
  <c r="N222" i="3"/>
  <c r="D222" i="3"/>
  <c r="N221" i="3"/>
  <c r="D221" i="3"/>
  <c r="W16" i="3" s="1"/>
  <c r="Z16" i="3" s="1"/>
  <c r="N220" i="3"/>
  <c r="N219" i="3"/>
  <c r="N218" i="3"/>
  <c r="D217" i="3"/>
  <c r="X15" i="3" s="1"/>
  <c r="D216" i="3"/>
  <c r="D215" i="3"/>
  <c r="D214" i="3"/>
  <c r="D213" i="3"/>
  <c r="D212" i="3"/>
  <c r="D211" i="3"/>
  <c r="D210" i="3"/>
  <c r="D209" i="3"/>
  <c r="N208" i="3"/>
  <c r="AG8" i="3" s="1"/>
  <c r="D208" i="3"/>
  <c r="N207" i="3"/>
  <c r="D207" i="3"/>
  <c r="N206" i="3"/>
  <c r="D206" i="3"/>
  <c r="N205" i="3"/>
  <c r="D205" i="3"/>
  <c r="N204" i="3"/>
  <c r="D204" i="3"/>
  <c r="N203" i="3"/>
  <c r="D203" i="3"/>
  <c r="N202" i="3"/>
  <c r="D202" i="3"/>
  <c r="N201" i="3"/>
  <c r="D201" i="3"/>
  <c r="N200" i="3"/>
  <c r="D200" i="3"/>
  <c r="N199" i="3"/>
  <c r="D199" i="3"/>
  <c r="N198" i="3"/>
  <c r="D198" i="3"/>
  <c r="N197" i="3"/>
  <c r="D197" i="3"/>
  <c r="W15" i="3" s="1"/>
  <c r="N196" i="3"/>
  <c r="N195" i="3"/>
  <c r="N194" i="3"/>
  <c r="N193" i="3"/>
  <c r="D193" i="3"/>
  <c r="X14" i="3" s="1"/>
  <c r="N192" i="3"/>
  <c r="D192" i="3"/>
  <c r="N191" i="3"/>
  <c r="D191" i="3"/>
  <c r="N190" i="3"/>
  <c r="D190" i="3"/>
  <c r="N189" i="3"/>
  <c r="D189" i="3"/>
  <c r="N188" i="3"/>
  <c r="D188" i="3"/>
  <c r="D187" i="3"/>
  <c r="D186" i="3"/>
  <c r="D185" i="3"/>
  <c r="D184" i="3"/>
  <c r="D183" i="3"/>
  <c r="D182" i="3"/>
  <c r="D181" i="3"/>
  <c r="D180" i="3"/>
  <c r="D179" i="3"/>
  <c r="N178" i="3"/>
  <c r="AG7" i="3" s="1"/>
  <c r="D178" i="3"/>
  <c r="N177" i="3"/>
  <c r="D177" i="3"/>
  <c r="N176" i="3"/>
  <c r="D176" i="3"/>
  <c r="N175" i="3"/>
  <c r="D175" i="3"/>
  <c r="N174" i="3"/>
  <c r="D174" i="3"/>
  <c r="N173" i="3"/>
  <c r="D173" i="3"/>
  <c r="W14" i="3" s="1"/>
  <c r="N172" i="3"/>
  <c r="N171" i="3"/>
  <c r="N170" i="3"/>
  <c r="N169" i="3"/>
  <c r="D169" i="3"/>
  <c r="X13" i="3" s="1"/>
  <c r="N168" i="3"/>
  <c r="D168" i="3"/>
  <c r="N167" i="3"/>
  <c r="D167" i="3"/>
  <c r="N166" i="3"/>
  <c r="D166" i="3"/>
  <c r="N165" i="3"/>
  <c r="D165" i="3"/>
  <c r="N164" i="3"/>
  <c r="D164" i="3"/>
  <c r="N163" i="3"/>
  <c r="D163" i="3"/>
  <c r="N162" i="3"/>
  <c r="D162" i="3"/>
  <c r="N161" i="3"/>
  <c r="D161" i="3"/>
  <c r="N160" i="3"/>
  <c r="D160" i="3"/>
  <c r="N159" i="3"/>
  <c r="AF7" i="3" s="1"/>
  <c r="D159" i="3"/>
  <c r="D158" i="3"/>
  <c r="D157" i="3"/>
  <c r="D156" i="3"/>
  <c r="D155" i="3"/>
  <c r="D154" i="3"/>
  <c r="D153" i="3"/>
  <c r="D152" i="3"/>
  <c r="N151" i="3"/>
  <c r="AG6" i="3" s="1"/>
  <c r="D151" i="3"/>
  <c r="N150" i="3"/>
  <c r="D150" i="3"/>
  <c r="W13" i="3" s="1"/>
  <c r="N149" i="3"/>
  <c r="N148" i="3"/>
  <c r="N147" i="3"/>
  <c r="N146" i="3"/>
  <c r="D146" i="3"/>
  <c r="X12" i="3" s="1"/>
  <c r="N145" i="3"/>
  <c r="D145" i="3"/>
  <c r="N144" i="3"/>
  <c r="D144" i="3"/>
  <c r="N143" i="3"/>
  <c r="D143" i="3"/>
  <c r="N142" i="3"/>
  <c r="D142" i="3"/>
  <c r="N141" i="3"/>
  <c r="D141" i="3"/>
  <c r="N140" i="3"/>
  <c r="D140" i="3"/>
  <c r="N139" i="3"/>
  <c r="D139" i="3"/>
  <c r="N138" i="3"/>
  <c r="D138" i="3"/>
  <c r="N137" i="3"/>
  <c r="D137" i="3"/>
  <c r="N136" i="3"/>
  <c r="D136" i="3"/>
  <c r="N135" i="3"/>
  <c r="D135" i="3"/>
  <c r="N134" i="3"/>
  <c r="D134" i="3"/>
  <c r="N133" i="3"/>
  <c r="D133" i="3"/>
  <c r="D132" i="3"/>
  <c r="D131" i="3"/>
  <c r="D130" i="3"/>
  <c r="D129" i="3"/>
  <c r="N128" i="3"/>
  <c r="AG5" i="3" s="1"/>
  <c r="D128" i="3"/>
  <c r="W12" i="3" s="1"/>
  <c r="Z12" i="3" s="1"/>
  <c r="N127" i="3"/>
  <c r="N126" i="3"/>
  <c r="N125" i="3"/>
  <c r="N124" i="3"/>
  <c r="D124" i="3"/>
  <c r="N123" i="3"/>
  <c r="D123" i="3"/>
  <c r="N122" i="3"/>
  <c r="D122" i="3"/>
  <c r="N121" i="3"/>
  <c r="D121" i="3"/>
  <c r="N120" i="3"/>
  <c r="D120" i="3"/>
  <c r="N119" i="3"/>
  <c r="D119" i="3"/>
  <c r="N118" i="3"/>
  <c r="D118" i="3"/>
  <c r="N117" i="3"/>
  <c r="D117" i="3"/>
  <c r="N116" i="3"/>
  <c r="D116" i="3"/>
  <c r="N115" i="3"/>
  <c r="D115" i="3"/>
  <c r="N114" i="3"/>
  <c r="D114" i="3"/>
  <c r="N113" i="3"/>
  <c r="D113" i="3"/>
  <c r="N112" i="3"/>
  <c r="D112" i="3"/>
  <c r="N111" i="3"/>
  <c r="D111" i="3"/>
  <c r="N110" i="3"/>
  <c r="D110" i="3"/>
  <c r="D109" i="3"/>
  <c r="D108" i="3"/>
  <c r="D107" i="3"/>
  <c r="N103" i="3"/>
  <c r="D103" i="3"/>
  <c r="N102" i="3"/>
  <c r="D102" i="3"/>
  <c r="N101" i="3"/>
  <c r="D101" i="3"/>
  <c r="N100" i="3"/>
  <c r="D100" i="3"/>
  <c r="N99" i="3"/>
  <c r="D99" i="3"/>
  <c r="N98" i="3"/>
  <c r="D98" i="3"/>
  <c r="N97" i="3"/>
  <c r="D97" i="3"/>
  <c r="N96" i="3"/>
  <c r="D96" i="3"/>
  <c r="N95" i="3"/>
  <c r="D95" i="3"/>
  <c r="N94" i="3"/>
  <c r="D94" i="3"/>
  <c r="N93" i="3"/>
  <c r="D93" i="3"/>
  <c r="N92" i="3"/>
  <c r="D92" i="3"/>
  <c r="N91" i="3"/>
  <c r="D91" i="3"/>
  <c r="N90" i="3"/>
  <c r="D90" i="3"/>
  <c r="N89" i="3"/>
  <c r="D89" i="3"/>
  <c r="N88" i="3"/>
  <c r="D88" i="3"/>
  <c r="N87" i="3"/>
  <c r="D87" i="3"/>
  <c r="N86" i="3"/>
  <c r="N85" i="3"/>
  <c r="AF4" i="3" s="1"/>
  <c r="D83" i="3"/>
  <c r="D82" i="3"/>
  <c r="D81" i="3"/>
  <c r="D80" i="3"/>
  <c r="N79" i="3"/>
  <c r="D79" i="3"/>
  <c r="N78" i="3"/>
  <c r="D78" i="3"/>
  <c r="N77" i="3"/>
  <c r="D77" i="3"/>
  <c r="N76" i="3"/>
  <c r="D76" i="3"/>
  <c r="N75" i="3"/>
  <c r="D75" i="3"/>
  <c r="N74" i="3"/>
  <c r="D74" i="3"/>
  <c r="N73" i="3"/>
  <c r="D73" i="3"/>
  <c r="N72" i="3"/>
  <c r="D72" i="3"/>
  <c r="N71" i="3"/>
  <c r="D71" i="3"/>
  <c r="N70" i="3"/>
  <c r="D70" i="3"/>
  <c r="N69" i="3"/>
  <c r="D69" i="3"/>
  <c r="N68" i="3"/>
  <c r="D68" i="3"/>
  <c r="W9" i="3" s="1"/>
  <c r="N67" i="3"/>
  <c r="N66" i="3"/>
  <c r="N65" i="3"/>
  <c r="N64" i="3"/>
  <c r="D64" i="3"/>
  <c r="N63" i="3"/>
  <c r="D63" i="3"/>
  <c r="D62" i="3"/>
  <c r="D61" i="3"/>
  <c r="D60" i="3"/>
  <c r="D59" i="3"/>
  <c r="D58" i="3"/>
  <c r="D57" i="3"/>
  <c r="D56" i="3"/>
  <c r="N55" i="3"/>
  <c r="D55" i="3"/>
  <c r="N54" i="3"/>
  <c r="D54" i="3"/>
  <c r="N53" i="3"/>
  <c r="D53" i="3"/>
  <c r="N52" i="3"/>
  <c r="D52" i="3"/>
  <c r="N51" i="3"/>
  <c r="D51" i="3"/>
  <c r="N50" i="3"/>
  <c r="D50" i="3"/>
  <c r="N49" i="3"/>
  <c r="N48" i="3"/>
  <c r="N47" i="3"/>
  <c r="X46" i="3"/>
  <c r="W46" i="3"/>
  <c r="N46" i="3"/>
  <c r="D46" i="3"/>
  <c r="X7" i="3" s="1"/>
  <c r="W45" i="3"/>
  <c r="N45" i="3"/>
  <c r="D45" i="3"/>
  <c r="N44" i="3"/>
  <c r="D44" i="3"/>
  <c r="N43" i="3"/>
  <c r="D43" i="3"/>
  <c r="N42" i="3"/>
  <c r="D42" i="3"/>
  <c r="X41" i="3"/>
  <c r="N41" i="3"/>
  <c r="D41" i="3"/>
  <c r="X40" i="3"/>
  <c r="N40" i="3"/>
  <c r="D40" i="3"/>
  <c r="W39" i="3"/>
  <c r="N39" i="3"/>
  <c r="D39" i="3"/>
  <c r="W38" i="3"/>
  <c r="N38" i="3"/>
  <c r="D38" i="3"/>
  <c r="D37" i="3"/>
  <c r="X36" i="3"/>
  <c r="D36" i="3"/>
  <c r="W35" i="3"/>
  <c r="V35" i="3"/>
  <c r="D35" i="3"/>
  <c r="X34" i="3"/>
  <c r="D34" i="3"/>
  <c r="W7" i="3" s="1"/>
  <c r="AF32" i="3"/>
  <c r="X32" i="3"/>
  <c r="N32" i="3"/>
  <c r="X31" i="3"/>
  <c r="N31" i="3"/>
  <c r="AF30" i="3"/>
  <c r="X30" i="3"/>
  <c r="W30" i="3"/>
  <c r="N30" i="3"/>
  <c r="D30" i="3"/>
  <c r="AG29" i="3"/>
  <c r="X29" i="3"/>
  <c r="W29" i="3"/>
  <c r="N29" i="3"/>
  <c r="D29" i="3"/>
  <c r="AG28" i="3"/>
  <c r="W28" i="3"/>
  <c r="N28" i="3"/>
  <c r="D28" i="3"/>
  <c r="AG27" i="3"/>
  <c r="X27" i="3"/>
  <c r="N27" i="3"/>
  <c r="D27" i="3"/>
  <c r="W26" i="3"/>
  <c r="N26" i="3"/>
  <c r="D26" i="3"/>
  <c r="AF25" i="3"/>
  <c r="X25" i="3"/>
  <c r="W25" i="3"/>
  <c r="Z25" i="3" s="1"/>
  <c r="N25" i="3"/>
  <c r="D25" i="3"/>
  <c r="X24" i="3"/>
  <c r="W24" i="3"/>
  <c r="N24" i="3"/>
  <c r="D24" i="3"/>
  <c r="AG23" i="3"/>
  <c r="X23" i="3"/>
  <c r="W23" i="3"/>
  <c r="N23" i="3"/>
  <c r="D23" i="3"/>
  <c r="AF22" i="3"/>
  <c r="W22" i="3"/>
  <c r="N22" i="3"/>
  <c r="D22" i="3"/>
  <c r="AG21" i="3"/>
  <c r="N21" i="3"/>
  <c r="D21" i="3"/>
  <c r="V6" i="3" s="1"/>
  <c r="N20" i="3"/>
  <c r="D20" i="3"/>
  <c r="AG19" i="3"/>
  <c r="X19" i="3"/>
  <c r="W19" i="3"/>
  <c r="N19" i="3"/>
  <c r="AG18" i="3"/>
  <c r="AF18" i="3"/>
  <c r="W18" i="3"/>
  <c r="N18" i="3"/>
  <c r="AG17" i="3"/>
  <c r="X17" i="3"/>
  <c r="W17" i="3"/>
  <c r="D16" i="3"/>
  <c r="AF15" i="3"/>
  <c r="D15" i="3"/>
  <c r="D14" i="3"/>
  <c r="AG13" i="3"/>
  <c r="AF13" i="3"/>
  <c r="D13" i="3"/>
  <c r="AG12" i="3"/>
  <c r="D12" i="3"/>
  <c r="AG11" i="3"/>
  <c r="AF11" i="3"/>
  <c r="X11" i="3"/>
  <c r="W11" i="3"/>
  <c r="Z11" i="3" s="1"/>
  <c r="N11" i="3"/>
  <c r="D11" i="3"/>
  <c r="AG10" i="3"/>
  <c r="AF10" i="3"/>
  <c r="AI10" i="3" s="1"/>
  <c r="X10" i="3"/>
  <c r="W10" i="3"/>
  <c r="Z10" i="3" s="1"/>
  <c r="V10" i="3"/>
  <c r="N10" i="3"/>
  <c r="D10" i="3"/>
  <c r="AG9" i="3"/>
  <c r="AF9" i="3"/>
  <c r="X9" i="3"/>
  <c r="N9" i="3"/>
  <c r="AF8" i="3"/>
  <c r="X8" i="3"/>
  <c r="W8" i="3"/>
  <c r="N8" i="3"/>
  <c r="AE7" i="3"/>
  <c r="N7" i="3"/>
  <c r="AF6" i="3"/>
  <c r="X6" i="3"/>
  <c r="W6" i="3"/>
  <c r="N6" i="3"/>
  <c r="D6" i="3"/>
  <c r="AF5" i="3"/>
  <c r="X5" i="3"/>
  <c r="W5" i="3"/>
  <c r="AR4" i="3"/>
  <c r="H4" i="8" s="1"/>
  <c r="AG4" i="3"/>
  <c r="AR3" i="3"/>
  <c r="G4" i="8" s="1"/>
  <c r="D882" i="2"/>
  <c r="D881" i="2"/>
  <c r="D880" i="2"/>
  <c r="D879" i="2"/>
  <c r="D878" i="2"/>
  <c r="D877" i="2"/>
  <c r="D876" i="2"/>
  <c r="D875" i="2"/>
  <c r="D874" i="2"/>
  <c r="D873" i="2"/>
  <c r="D872" i="2"/>
  <c r="D868" i="2"/>
  <c r="Y49" i="2" s="1"/>
  <c r="D867" i="2"/>
  <c r="D866" i="2"/>
  <c r="D865" i="2"/>
  <c r="D864" i="2"/>
  <c r="D863" i="2"/>
  <c r="D862" i="2"/>
  <c r="D861" i="2"/>
  <c r="D860" i="2"/>
  <c r="D859" i="2"/>
  <c r="D858" i="2"/>
  <c r="D857" i="2"/>
  <c r="D856" i="2"/>
  <c r="W49" i="2" s="1"/>
  <c r="D855" i="2"/>
  <c r="D851" i="2"/>
  <c r="D850" i="2"/>
  <c r="D849" i="2"/>
  <c r="D848" i="2"/>
  <c r="D847" i="2"/>
  <c r="D846" i="2"/>
  <c r="D845" i="2"/>
  <c r="D844" i="2"/>
  <c r="D843" i="2"/>
  <c r="D842" i="2"/>
  <c r="D841" i="2"/>
  <c r="W48" i="2" s="1"/>
  <c r="D840" i="2"/>
  <c r="D836" i="2"/>
  <c r="D835" i="2"/>
  <c r="D834" i="2"/>
  <c r="D833" i="2"/>
  <c r="D832" i="2"/>
  <c r="D831" i="2"/>
  <c r="D830" i="2"/>
  <c r="D829" i="2"/>
  <c r="D828" i="2"/>
  <c r="D827" i="2"/>
  <c r="D826" i="2"/>
  <c r="W47" i="2" s="1"/>
  <c r="D825" i="2"/>
  <c r="D824" i="2"/>
  <c r="D823" i="2"/>
  <c r="D819" i="2"/>
  <c r="Y46" i="2" s="1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W46" i="2" s="1"/>
  <c r="D802" i="2"/>
  <c r="N801" i="2"/>
  <c r="D801" i="2"/>
  <c r="N800" i="2"/>
  <c r="D800" i="2"/>
  <c r="N799" i="2"/>
  <c r="N798" i="2"/>
  <c r="N797" i="2"/>
  <c r="N796" i="2"/>
  <c r="D796" i="2"/>
  <c r="N795" i="2"/>
  <c r="D795" i="2"/>
  <c r="N794" i="2"/>
  <c r="D794" i="2"/>
  <c r="N793" i="2"/>
  <c r="D793" i="2"/>
  <c r="N792" i="2"/>
  <c r="D792" i="2"/>
  <c r="D791" i="2"/>
  <c r="D790" i="2"/>
  <c r="D789" i="2"/>
  <c r="D788" i="2"/>
  <c r="N787" i="2"/>
  <c r="D787" i="2"/>
  <c r="N786" i="2"/>
  <c r="D786" i="2"/>
  <c r="N785" i="2"/>
  <c r="D785" i="2"/>
  <c r="N784" i="2"/>
  <c r="D784" i="2"/>
  <c r="N783" i="2"/>
  <c r="D783" i="2"/>
  <c r="N782" i="2"/>
  <c r="D782" i="2"/>
  <c r="N781" i="2"/>
  <c r="D781" i="2"/>
  <c r="N780" i="2"/>
  <c r="D780" i="2"/>
  <c r="N779" i="2"/>
  <c r="D779" i="2"/>
  <c r="N778" i="2"/>
  <c r="D778" i="2"/>
  <c r="N777" i="2"/>
  <c r="D777" i="2"/>
  <c r="W45" i="2" s="1"/>
  <c r="N776" i="2"/>
  <c r="N775" i="2"/>
  <c r="N774" i="2"/>
  <c r="D773" i="2"/>
  <c r="Y44" i="2" s="1"/>
  <c r="D772" i="2"/>
  <c r="D771" i="2"/>
  <c r="D770" i="2"/>
  <c r="D769" i="2"/>
  <c r="W44" i="2" s="1"/>
  <c r="D768" i="2"/>
  <c r="N767" i="2"/>
  <c r="D767" i="2"/>
  <c r="N766" i="2"/>
  <c r="D766" i="2"/>
  <c r="N765" i="2"/>
  <c r="D765" i="2"/>
  <c r="N764" i="2"/>
  <c r="D764" i="2"/>
  <c r="N763" i="2"/>
  <c r="D763" i="2"/>
  <c r="N762" i="2"/>
  <c r="D762" i="2"/>
  <c r="N761" i="2"/>
  <c r="D761" i="2"/>
  <c r="N760" i="2"/>
  <c r="D760" i="2"/>
  <c r="N759" i="2"/>
  <c r="D759" i="2"/>
  <c r="N758" i="2"/>
  <c r="D758" i="2"/>
  <c r="N757" i="2"/>
  <c r="D757" i="2"/>
  <c r="N756" i="2"/>
  <c r="D756" i="2"/>
  <c r="N755" i="2"/>
  <c r="D755" i="2"/>
  <c r="N754" i="2"/>
  <c r="D754" i="2"/>
  <c r="N753" i="2"/>
  <c r="N752" i="2"/>
  <c r="N751" i="2"/>
  <c r="AF41" i="2" s="1"/>
  <c r="N750" i="2"/>
  <c r="D750" i="2"/>
  <c r="D749" i="2"/>
  <c r="D748" i="2"/>
  <c r="D747" i="2"/>
  <c r="D746" i="2"/>
  <c r="N745" i="2"/>
  <c r="D745" i="2"/>
  <c r="N744" i="2"/>
  <c r="D744" i="2"/>
  <c r="N743" i="2"/>
  <c r="D743" i="2"/>
  <c r="N742" i="2"/>
  <c r="D742" i="2"/>
  <c r="N741" i="2"/>
  <c r="D741" i="2"/>
  <c r="N740" i="2"/>
  <c r="D740" i="2"/>
  <c r="N739" i="2"/>
  <c r="D739" i="2"/>
  <c r="N738" i="2"/>
  <c r="D738" i="2"/>
  <c r="N737" i="2"/>
  <c r="D737" i="2"/>
  <c r="N736" i="2"/>
  <c r="D736" i="2"/>
  <c r="N735" i="2"/>
  <c r="D735" i="2"/>
  <c r="N734" i="2"/>
  <c r="D734" i="2"/>
  <c r="N733" i="2"/>
  <c r="D733" i="2"/>
  <c r="N732" i="2"/>
  <c r="D732" i="2"/>
  <c r="N731" i="2"/>
  <c r="D731" i="2"/>
  <c r="X43" i="2" s="1"/>
  <c r="AA43" i="2" s="1"/>
  <c r="N730" i="2"/>
  <c r="N729" i="2"/>
  <c r="N728" i="2"/>
  <c r="N727" i="2"/>
  <c r="D727" i="2"/>
  <c r="N726" i="2"/>
  <c r="D726" i="2"/>
  <c r="N725" i="2"/>
  <c r="D725" i="2"/>
  <c r="N724" i="2"/>
  <c r="D724" i="2"/>
  <c r="N723" i="2"/>
  <c r="D723" i="2"/>
  <c r="N722" i="2"/>
  <c r="D722" i="2"/>
  <c r="N721" i="2"/>
  <c r="AF40" i="2" s="1"/>
  <c r="D721" i="2"/>
  <c r="D720" i="2"/>
  <c r="D719" i="2"/>
  <c r="D718" i="2"/>
  <c r="W42" i="2" s="1"/>
  <c r="D717" i="2"/>
  <c r="N716" i="2"/>
  <c r="D716" i="2"/>
  <c r="N715" i="2"/>
  <c r="D715" i="2"/>
  <c r="N714" i="2"/>
  <c r="D714" i="2"/>
  <c r="N713" i="2"/>
  <c r="D713" i="2"/>
  <c r="N712" i="2"/>
  <c r="D712" i="2"/>
  <c r="N711" i="2"/>
  <c r="D711" i="2"/>
  <c r="N710" i="2"/>
  <c r="D710" i="2"/>
  <c r="N709" i="2"/>
  <c r="D709" i="2"/>
  <c r="N708" i="2"/>
  <c r="D708" i="2"/>
  <c r="N707" i="2"/>
  <c r="AF39" i="2" s="1"/>
  <c r="N706" i="2"/>
  <c r="N705" i="2"/>
  <c r="N704" i="2"/>
  <c r="D704" i="2"/>
  <c r="Y41" i="2" s="1"/>
  <c r="N703" i="2"/>
  <c r="D703" i="2"/>
  <c r="N702" i="2"/>
  <c r="D702" i="2"/>
  <c r="N701" i="2"/>
  <c r="D701" i="2"/>
  <c r="N700" i="2"/>
  <c r="D700" i="2"/>
  <c r="N699" i="2"/>
  <c r="D699" i="2"/>
  <c r="N698" i="2"/>
  <c r="D698" i="2"/>
  <c r="N697" i="2"/>
  <c r="D697" i="2"/>
  <c r="N696" i="2"/>
  <c r="D696" i="2"/>
  <c r="N695" i="2"/>
  <c r="D695" i="2"/>
  <c r="N694" i="2"/>
  <c r="D694" i="2"/>
  <c r="N693" i="2"/>
  <c r="D693" i="2"/>
  <c r="N692" i="2"/>
  <c r="D692" i="2"/>
  <c r="N691" i="2"/>
  <c r="D691" i="2"/>
  <c r="N690" i="2"/>
  <c r="D690" i="2"/>
  <c r="D689" i="2"/>
  <c r="D688" i="2"/>
  <c r="D687" i="2"/>
  <c r="D686" i="2"/>
  <c r="W41" i="2" s="1"/>
  <c r="N685" i="2"/>
  <c r="D685" i="2"/>
  <c r="N684" i="2"/>
  <c r="N683" i="2"/>
  <c r="N682" i="2"/>
  <c r="N681" i="2"/>
  <c r="D681" i="2"/>
  <c r="N680" i="2"/>
  <c r="D680" i="2"/>
  <c r="N679" i="2"/>
  <c r="D679" i="2"/>
  <c r="N678" i="2"/>
  <c r="D678" i="2"/>
  <c r="N677" i="2"/>
  <c r="D677" i="2"/>
  <c r="N676" i="2"/>
  <c r="D676" i="2"/>
  <c r="N675" i="2"/>
  <c r="D675" i="2"/>
  <c r="N674" i="2"/>
  <c r="D674" i="2"/>
  <c r="N673" i="2"/>
  <c r="D673" i="2"/>
  <c r="N672" i="2"/>
  <c r="D672" i="2"/>
  <c r="N671" i="2"/>
  <c r="D671" i="2"/>
  <c r="N670" i="2"/>
  <c r="D670" i="2"/>
  <c r="N669" i="2"/>
  <c r="D669" i="2"/>
  <c r="N668" i="2"/>
  <c r="D668" i="2"/>
  <c r="N667" i="2"/>
  <c r="D667" i="2"/>
  <c r="N666" i="2"/>
  <c r="D666" i="2"/>
  <c r="N665" i="2"/>
  <c r="D665" i="2"/>
  <c r="N664" i="2"/>
  <c r="D664" i="2"/>
  <c r="N663" i="2"/>
  <c r="D663" i="2"/>
  <c r="N662" i="2"/>
  <c r="D662" i="2"/>
  <c r="N661" i="2"/>
  <c r="N660" i="2"/>
  <c r="N659" i="2"/>
  <c r="AF38" i="2" s="1"/>
  <c r="N658" i="2"/>
  <c r="D658" i="2"/>
  <c r="D657" i="2"/>
  <c r="D656" i="2"/>
  <c r="D655" i="2"/>
  <c r="D654" i="2"/>
  <c r="N653" i="2"/>
  <c r="D653" i="2"/>
  <c r="N652" i="2"/>
  <c r="D652" i="2"/>
  <c r="N651" i="2"/>
  <c r="D651" i="2"/>
  <c r="N650" i="2"/>
  <c r="D650" i="2"/>
  <c r="N649" i="2"/>
  <c r="D649" i="2"/>
  <c r="N648" i="2"/>
  <c r="D648" i="2"/>
  <c r="N647" i="2"/>
  <c r="D647" i="2"/>
  <c r="N646" i="2"/>
  <c r="D646" i="2"/>
  <c r="N645" i="2"/>
  <c r="D645" i="2"/>
  <c r="N644" i="2"/>
  <c r="D644" i="2"/>
  <c r="N643" i="2"/>
  <c r="D643" i="2"/>
  <c r="N642" i="2"/>
  <c r="D642" i="2"/>
  <c r="N641" i="2"/>
  <c r="D641" i="2"/>
  <c r="N640" i="2"/>
  <c r="D640" i="2"/>
  <c r="N639" i="2"/>
  <c r="D639" i="2"/>
  <c r="W39" i="2" s="1"/>
  <c r="N638" i="2"/>
  <c r="N637" i="2"/>
  <c r="N636" i="2"/>
  <c r="N635" i="2"/>
  <c r="D635" i="2"/>
  <c r="N634" i="2"/>
  <c r="D634" i="2"/>
  <c r="N633" i="2"/>
  <c r="D633" i="2"/>
  <c r="N632" i="2"/>
  <c r="D632" i="2"/>
  <c r="N631" i="2"/>
  <c r="AF37" i="2" s="1"/>
  <c r="D631" i="2"/>
  <c r="D630" i="2"/>
  <c r="D629" i="2"/>
  <c r="D628" i="2"/>
  <c r="N627" i="2"/>
  <c r="D627" i="2"/>
  <c r="N626" i="2"/>
  <c r="D626" i="2"/>
  <c r="N625" i="2"/>
  <c r="D625" i="2"/>
  <c r="N624" i="2"/>
  <c r="D624" i="2"/>
  <c r="N623" i="2"/>
  <c r="D623" i="2"/>
  <c r="N622" i="2"/>
  <c r="D622" i="2"/>
  <c r="N621" i="2"/>
  <c r="D621" i="2"/>
  <c r="N620" i="2"/>
  <c r="D620" i="2"/>
  <c r="N619" i="2"/>
  <c r="D619" i="2"/>
  <c r="N618" i="2"/>
  <c r="D618" i="2"/>
  <c r="N617" i="2"/>
  <c r="D617" i="2"/>
  <c r="N616" i="2"/>
  <c r="D616" i="2"/>
  <c r="W38" i="2" s="1"/>
  <c r="N615" i="2"/>
  <c r="N614" i="2"/>
  <c r="N613" i="2"/>
  <c r="N612" i="2"/>
  <c r="D612" i="2"/>
  <c r="N611" i="2"/>
  <c r="D611" i="2"/>
  <c r="N610" i="2"/>
  <c r="D610" i="2"/>
  <c r="N609" i="2"/>
  <c r="D609" i="2"/>
  <c r="N608" i="2"/>
  <c r="D608" i="2"/>
  <c r="N607" i="2"/>
  <c r="D607" i="2"/>
  <c r="N606" i="2"/>
  <c r="AF36" i="2" s="1"/>
  <c r="D606" i="2"/>
  <c r="N605" i="2"/>
  <c r="D605" i="2"/>
  <c r="D604" i="2"/>
  <c r="D603" i="2"/>
  <c r="D602" i="2"/>
  <c r="D601" i="2"/>
  <c r="D600" i="2"/>
  <c r="N599" i="2"/>
  <c r="D599" i="2"/>
  <c r="N598" i="2"/>
  <c r="D598" i="2"/>
  <c r="N597" i="2"/>
  <c r="D597" i="2"/>
  <c r="N596" i="2"/>
  <c r="D596" i="2"/>
  <c r="N595" i="2"/>
  <c r="D595" i="2"/>
  <c r="N594" i="2"/>
  <c r="D594" i="2"/>
  <c r="W37" i="2" s="1"/>
  <c r="N593" i="2"/>
  <c r="N592" i="2"/>
  <c r="N591" i="2"/>
  <c r="N590" i="2"/>
  <c r="D590" i="2"/>
  <c r="N589" i="2"/>
  <c r="D589" i="2"/>
  <c r="N588" i="2"/>
  <c r="D588" i="2"/>
  <c r="N587" i="2"/>
  <c r="D587" i="2"/>
  <c r="N586" i="2"/>
  <c r="D586" i="2"/>
  <c r="N585" i="2"/>
  <c r="D585" i="2"/>
  <c r="N584" i="2"/>
  <c r="D584" i="2"/>
  <c r="N583" i="2"/>
  <c r="D583" i="2"/>
  <c r="N582" i="2"/>
  <c r="AF35" i="2" s="1"/>
  <c r="D582" i="2"/>
  <c r="N581" i="2"/>
  <c r="D581" i="2"/>
  <c r="D580" i="2"/>
  <c r="D579" i="2"/>
  <c r="D578" i="2"/>
  <c r="N577" i="2"/>
  <c r="D577" i="2"/>
  <c r="N576" i="2"/>
  <c r="D576" i="2"/>
  <c r="N575" i="2"/>
  <c r="D575" i="2"/>
  <c r="N574" i="2"/>
  <c r="D574" i="2"/>
  <c r="N573" i="2"/>
  <c r="D573" i="2"/>
  <c r="W36" i="2" s="1"/>
  <c r="N572" i="2"/>
  <c r="D572" i="2"/>
  <c r="N571" i="2"/>
  <c r="D571" i="2"/>
  <c r="N570" i="2"/>
  <c r="D570" i="2"/>
  <c r="N569" i="2"/>
  <c r="D569" i="2"/>
  <c r="N568" i="2"/>
  <c r="D568" i="2"/>
  <c r="N567" i="2"/>
  <c r="D567" i="2"/>
  <c r="N566" i="2"/>
  <c r="D566" i="2"/>
  <c r="N565" i="2"/>
  <c r="D565" i="2"/>
  <c r="N564" i="2"/>
  <c r="D564" i="2"/>
  <c r="D563" i="2"/>
  <c r="D562" i="2"/>
  <c r="W35" i="2" s="1"/>
  <c r="D561" i="2"/>
  <c r="N560" i="2"/>
  <c r="D560" i="2"/>
  <c r="N559" i="2"/>
  <c r="D559" i="2"/>
  <c r="N558" i="2"/>
  <c r="D558" i="2"/>
  <c r="N557" i="2"/>
  <c r="D557" i="2"/>
  <c r="N556" i="2"/>
  <c r="D556" i="2"/>
  <c r="N555" i="2"/>
  <c r="D555" i="2"/>
  <c r="N554" i="2"/>
  <c r="D554" i="2"/>
  <c r="N553" i="2"/>
  <c r="D553" i="2"/>
  <c r="N552" i="2"/>
  <c r="D552" i="2"/>
  <c r="N551" i="2"/>
  <c r="D551" i="2"/>
  <c r="N550" i="2"/>
  <c r="D550" i="2"/>
  <c r="N549" i="2"/>
  <c r="AF33" i="2" s="1"/>
  <c r="N548" i="2"/>
  <c r="N547" i="2"/>
  <c r="N546" i="2"/>
  <c r="D546" i="2"/>
  <c r="Y34" i="2" s="1"/>
  <c r="N545" i="2"/>
  <c r="D545" i="2"/>
  <c r="N544" i="2"/>
  <c r="D544" i="2"/>
  <c r="N543" i="2"/>
  <c r="D543" i="2"/>
  <c r="N542" i="2"/>
  <c r="D542" i="2"/>
  <c r="N541" i="2"/>
  <c r="D541" i="2"/>
  <c r="N540" i="2"/>
  <c r="D540" i="2"/>
  <c r="D539" i="2"/>
  <c r="D538" i="2"/>
  <c r="D537" i="2"/>
  <c r="N536" i="2"/>
  <c r="D536" i="2"/>
  <c r="N535" i="2"/>
  <c r="D535" i="2"/>
  <c r="N534" i="2"/>
  <c r="D534" i="2"/>
  <c r="N533" i="2"/>
  <c r="D533" i="2"/>
  <c r="N532" i="2"/>
  <c r="D532" i="2"/>
  <c r="N531" i="2"/>
  <c r="D531" i="2"/>
  <c r="N530" i="2"/>
  <c r="D530" i="2"/>
  <c r="N529" i="2"/>
  <c r="D529" i="2"/>
  <c r="N528" i="2"/>
  <c r="D528" i="2"/>
  <c r="N527" i="2"/>
  <c r="N526" i="2"/>
  <c r="N525" i="2"/>
  <c r="N524" i="2"/>
  <c r="N523" i="2"/>
  <c r="D523" i="2"/>
  <c r="N522" i="2"/>
  <c r="D522" i="2"/>
  <c r="N521" i="2"/>
  <c r="D521" i="2"/>
  <c r="N520" i="2"/>
  <c r="D520" i="2"/>
  <c r="N519" i="2"/>
  <c r="D519" i="2"/>
  <c r="N518" i="2"/>
  <c r="D518" i="2"/>
  <c r="N517" i="2"/>
  <c r="D517" i="2"/>
  <c r="N516" i="2"/>
  <c r="AG32" i="2" s="1"/>
  <c r="AJ32" i="2" s="1"/>
  <c r="D516" i="2"/>
  <c r="D515" i="2"/>
  <c r="D514" i="2"/>
  <c r="D513" i="2"/>
  <c r="W33" i="2" s="1"/>
  <c r="D512" i="2"/>
  <c r="N511" i="2"/>
  <c r="D511" i="2"/>
  <c r="N510" i="2"/>
  <c r="D510" i="2"/>
  <c r="N509" i="2"/>
  <c r="D509" i="2"/>
  <c r="N508" i="2"/>
  <c r="D508" i="2"/>
  <c r="N507" i="2"/>
  <c r="D507" i="2"/>
  <c r="N506" i="2"/>
  <c r="D506" i="2"/>
  <c r="N505" i="2"/>
  <c r="N504" i="2"/>
  <c r="N503" i="2"/>
  <c r="AF31" i="2" s="1"/>
  <c r="N502" i="2"/>
  <c r="D502" i="2"/>
  <c r="N501" i="2"/>
  <c r="D501" i="2"/>
  <c r="N500" i="2"/>
  <c r="D500" i="2"/>
  <c r="N499" i="2"/>
  <c r="D499" i="2"/>
  <c r="N498" i="2"/>
  <c r="D498" i="2"/>
  <c r="N497" i="2"/>
  <c r="D497" i="2"/>
  <c r="N496" i="2"/>
  <c r="D496" i="2"/>
  <c r="N495" i="2"/>
  <c r="D495" i="2"/>
  <c r="N494" i="2"/>
  <c r="D494" i="2"/>
  <c r="N493" i="2"/>
  <c r="D493" i="2"/>
  <c r="N492" i="2"/>
  <c r="D492" i="2"/>
  <c r="N491" i="2"/>
  <c r="D491" i="2"/>
  <c r="W32" i="2" s="1"/>
  <c r="D490" i="2"/>
  <c r="D489" i="2"/>
  <c r="D488" i="2"/>
  <c r="N487" i="2"/>
  <c r="AH30" i="2" s="1"/>
  <c r="D487" i="2"/>
  <c r="N486" i="2"/>
  <c r="D486" i="2"/>
  <c r="N485" i="2"/>
  <c r="D485" i="2"/>
  <c r="N484" i="2"/>
  <c r="D484" i="2"/>
  <c r="N483" i="2"/>
  <c r="N482" i="2"/>
  <c r="N481" i="2"/>
  <c r="N480" i="2"/>
  <c r="D480" i="2"/>
  <c r="Y31" i="2" s="1"/>
  <c r="N479" i="2"/>
  <c r="D479" i="2"/>
  <c r="N478" i="2"/>
  <c r="D478" i="2"/>
  <c r="N477" i="2"/>
  <c r="D477" i="2"/>
  <c r="N476" i="2"/>
  <c r="D476" i="2"/>
  <c r="N475" i="2"/>
  <c r="D475" i="2"/>
  <c r="N474" i="2"/>
  <c r="D474" i="2"/>
  <c r="N473" i="2"/>
  <c r="D473" i="2"/>
  <c r="N472" i="2"/>
  <c r="D472" i="2"/>
  <c r="N471" i="2"/>
  <c r="D471" i="2"/>
  <c r="N470" i="2"/>
  <c r="D470" i="2"/>
  <c r="N469" i="2"/>
  <c r="D469" i="2"/>
  <c r="N468" i="2"/>
  <c r="D468" i="2"/>
  <c r="D467" i="2"/>
  <c r="D466" i="2"/>
  <c r="D465" i="2"/>
  <c r="D464" i="2"/>
  <c r="W31" i="2" s="1"/>
  <c r="N463" i="2"/>
  <c r="D463" i="2"/>
  <c r="N462" i="2"/>
  <c r="N461" i="2"/>
  <c r="N460" i="2"/>
  <c r="N459" i="2"/>
  <c r="D459" i="2"/>
  <c r="N458" i="2"/>
  <c r="D458" i="2"/>
  <c r="N457" i="2"/>
  <c r="D457" i="2"/>
  <c r="N456" i="2"/>
  <c r="D456" i="2"/>
  <c r="N455" i="2"/>
  <c r="D455" i="2"/>
  <c r="N454" i="2"/>
  <c r="D454" i="2"/>
  <c r="N453" i="2"/>
  <c r="D453" i="2"/>
  <c r="N452" i="2"/>
  <c r="D452" i="2"/>
  <c r="N451" i="2"/>
  <c r="D451" i="2"/>
  <c r="N450" i="2"/>
  <c r="D450" i="2"/>
  <c r="N449" i="2"/>
  <c r="D449" i="2"/>
  <c r="N448" i="2"/>
  <c r="D448" i="2"/>
  <c r="N447" i="2"/>
  <c r="D447" i="2"/>
  <c r="N446" i="2"/>
  <c r="D446" i="2"/>
  <c r="N445" i="2"/>
  <c r="D445" i="2"/>
  <c r="N444" i="2"/>
  <c r="AG29" i="2" s="1"/>
  <c r="D444" i="2"/>
  <c r="D443" i="2"/>
  <c r="D442" i="2"/>
  <c r="N440" i="2"/>
  <c r="AH28" i="2" s="1"/>
  <c r="N439" i="2"/>
  <c r="N438" i="2"/>
  <c r="D438" i="2"/>
  <c r="N437" i="2"/>
  <c r="D437" i="2"/>
  <c r="N436" i="2"/>
  <c r="D436" i="2"/>
  <c r="N435" i="2"/>
  <c r="D435" i="2"/>
  <c r="N434" i="2"/>
  <c r="D434" i="2"/>
  <c r="N433" i="2"/>
  <c r="D433" i="2"/>
  <c r="N432" i="2"/>
  <c r="D432" i="2"/>
  <c r="N431" i="2"/>
  <c r="D431" i="2"/>
  <c r="N430" i="2"/>
  <c r="D430" i="2"/>
  <c r="N429" i="2"/>
  <c r="D429" i="2"/>
  <c r="N428" i="2"/>
  <c r="D428" i="2"/>
  <c r="N427" i="2"/>
  <c r="D427" i="2"/>
  <c r="N426" i="2"/>
  <c r="D426" i="2"/>
  <c r="N425" i="2"/>
  <c r="D425" i="2"/>
  <c r="N424" i="2"/>
  <c r="D424" i="2"/>
  <c r="N423" i="2"/>
  <c r="D423" i="2"/>
  <c r="N422" i="2"/>
  <c r="D422" i="2"/>
  <c r="N421" i="2"/>
  <c r="AG28" i="2" s="1"/>
  <c r="AJ28" i="2" s="1"/>
  <c r="D421" i="2"/>
  <c r="D417" i="2"/>
  <c r="D416" i="2"/>
  <c r="N415" i="2"/>
  <c r="D415" i="2"/>
  <c r="N414" i="2"/>
  <c r="D414" i="2"/>
  <c r="N413" i="2"/>
  <c r="D413" i="2"/>
  <c r="N412" i="2"/>
  <c r="D412" i="2"/>
  <c r="N411" i="2"/>
  <c r="D411" i="2"/>
  <c r="N410" i="2"/>
  <c r="D410" i="2"/>
  <c r="N409" i="2"/>
  <c r="D409" i="2"/>
  <c r="N408" i="2"/>
  <c r="D408" i="2"/>
  <c r="N407" i="2"/>
  <c r="D407" i="2"/>
  <c r="N406" i="2"/>
  <c r="D406" i="2"/>
  <c r="N405" i="2"/>
  <c r="D405" i="2"/>
  <c r="N404" i="2"/>
  <c r="D404" i="2"/>
  <c r="N403" i="2"/>
  <c r="D403" i="2"/>
  <c r="N402" i="2"/>
  <c r="D402" i="2"/>
  <c r="N401" i="2"/>
  <c r="D401" i="2"/>
  <c r="N400" i="2"/>
  <c r="D400" i="2"/>
  <c r="N399" i="2"/>
  <c r="AF27" i="2" s="1"/>
  <c r="N398" i="2"/>
  <c r="N397" i="2"/>
  <c r="N396" i="2"/>
  <c r="D396" i="2"/>
  <c r="W27" i="2" s="1"/>
  <c r="D395" i="2"/>
  <c r="D394" i="2"/>
  <c r="D393" i="2"/>
  <c r="N392" i="2"/>
  <c r="D392" i="2"/>
  <c r="N391" i="2"/>
  <c r="D391" i="2"/>
  <c r="N390" i="2"/>
  <c r="D390" i="2"/>
  <c r="N389" i="2"/>
  <c r="D389" i="2"/>
  <c r="N388" i="2"/>
  <c r="D388" i="2"/>
  <c r="N387" i="2"/>
  <c r="D387" i="2"/>
  <c r="N386" i="2"/>
  <c r="D386" i="2"/>
  <c r="N385" i="2"/>
  <c r="D385" i="2"/>
  <c r="N384" i="2"/>
  <c r="D384" i="2"/>
  <c r="N383" i="2"/>
  <c r="D383" i="2"/>
  <c r="N382" i="2"/>
  <c r="D382" i="2"/>
  <c r="N381" i="2"/>
  <c r="D381" i="2"/>
  <c r="N380" i="2"/>
  <c r="D380" i="2"/>
  <c r="N379" i="2"/>
  <c r="D379" i="2"/>
  <c r="N378" i="2"/>
  <c r="AF26" i="2" s="1"/>
  <c r="N377" i="2"/>
  <c r="N376" i="2"/>
  <c r="N375" i="2"/>
  <c r="D375" i="2"/>
  <c r="N374" i="2"/>
  <c r="D374" i="2"/>
  <c r="N373" i="2"/>
  <c r="D373" i="2"/>
  <c r="D372" i="2"/>
  <c r="D371" i="2"/>
  <c r="D370" i="2"/>
  <c r="D369" i="2"/>
  <c r="N368" i="2"/>
  <c r="D368" i="2"/>
  <c r="N367" i="2"/>
  <c r="D367" i="2"/>
  <c r="N366" i="2"/>
  <c r="D366" i="2"/>
  <c r="N365" i="2"/>
  <c r="D365" i="2"/>
  <c r="N364" i="2"/>
  <c r="D364" i="2"/>
  <c r="N363" i="2"/>
  <c r="D363" i="2"/>
  <c r="N362" i="2"/>
  <c r="D362" i="2"/>
  <c r="N361" i="2"/>
  <c r="D361" i="2"/>
  <c r="N360" i="2"/>
  <c r="D360" i="2"/>
  <c r="N359" i="2"/>
  <c r="D359" i="2"/>
  <c r="X26" i="2" s="1"/>
  <c r="N358" i="2"/>
  <c r="N357" i="2"/>
  <c r="N356" i="2"/>
  <c r="N355" i="2"/>
  <c r="D355" i="2"/>
  <c r="N354" i="2"/>
  <c r="D354" i="2"/>
  <c r="N353" i="2"/>
  <c r="D353" i="2"/>
  <c r="N352" i="2"/>
  <c r="D352" i="2"/>
  <c r="N351" i="2"/>
  <c r="D351" i="2"/>
  <c r="N350" i="2"/>
  <c r="D350" i="2"/>
  <c r="N349" i="2"/>
  <c r="AG25" i="2" s="1"/>
  <c r="D349" i="2"/>
  <c r="N348" i="2"/>
  <c r="D348" i="2"/>
  <c r="D347" i="2"/>
  <c r="D346" i="2"/>
  <c r="D345" i="2"/>
  <c r="N344" i="2"/>
  <c r="D344" i="2"/>
  <c r="N343" i="2"/>
  <c r="D343" i="2"/>
  <c r="N342" i="2"/>
  <c r="D342" i="2"/>
  <c r="N341" i="2"/>
  <c r="D341" i="2"/>
  <c r="N340" i="2"/>
  <c r="D340" i="2"/>
  <c r="N339" i="2"/>
  <c r="D339" i="2"/>
  <c r="N338" i="2"/>
  <c r="N337" i="2"/>
  <c r="N336" i="2"/>
  <c r="N335" i="2"/>
  <c r="D335" i="2"/>
  <c r="N334" i="2"/>
  <c r="D334" i="2"/>
  <c r="N333" i="2"/>
  <c r="D333" i="2"/>
  <c r="N332" i="2"/>
  <c r="D332" i="2"/>
  <c r="N331" i="2"/>
  <c r="D331" i="2"/>
  <c r="N330" i="2"/>
  <c r="D330" i="2"/>
  <c r="N329" i="2"/>
  <c r="D329" i="2"/>
  <c r="N328" i="2"/>
  <c r="D328" i="2"/>
  <c r="N327" i="2"/>
  <c r="D327" i="2"/>
  <c r="N326" i="2"/>
  <c r="AG24" i="2" s="1"/>
  <c r="D326" i="2"/>
  <c r="D325" i="2"/>
  <c r="D324" i="2"/>
  <c r="N323" i="2"/>
  <c r="AH23" i="2" s="1"/>
  <c r="D323" i="2"/>
  <c r="N322" i="2"/>
  <c r="D322" i="2"/>
  <c r="N321" i="2"/>
  <c r="D321" i="2"/>
  <c r="N320" i="2"/>
  <c r="D320" i="2"/>
  <c r="N319" i="2"/>
  <c r="D319" i="2"/>
  <c r="N318" i="2"/>
  <c r="N317" i="2"/>
  <c r="N316" i="2"/>
  <c r="AF23" i="2" s="1"/>
  <c r="N315" i="2"/>
  <c r="D315" i="2"/>
  <c r="N314" i="2"/>
  <c r="D314" i="2"/>
  <c r="N313" i="2"/>
  <c r="D313" i="2"/>
  <c r="N312" i="2"/>
  <c r="D312" i="2"/>
  <c r="N311" i="2"/>
  <c r="D311" i="2"/>
  <c r="N310" i="2"/>
  <c r="D310" i="2"/>
  <c r="N309" i="2"/>
  <c r="D309" i="2"/>
  <c r="N308" i="2"/>
  <c r="D308" i="2"/>
  <c r="N307" i="2"/>
  <c r="D307" i="2"/>
  <c r="N306" i="2"/>
  <c r="D306" i="2"/>
  <c r="N305" i="2"/>
  <c r="D305" i="2"/>
  <c r="D304" i="2"/>
  <c r="D303" i="2"/>
  <c r="D302" i="2"/>
  <c r="D301" i="2"/>
  <c r="N300" i="2"/>
  <c r="D300" i="2"/>
  <c r="W23" i="2" s="1"/>
  <c r="N299" i="2"/>
  <c r="D299" i="2"/>
  <c r="N298" i="2"/>
  <c r="N297" i="2"/>
  <c r="N296" i="2"/>
  <c r="N295" i="2"/>
  <c r="D295" i="2"/>
  <c r="N294" i="2"/>
  <c r="D294" i="2"/>
  <c r="N293" i="2"/>
  <c r="D293" i="2"/>
  <c r="N292" i="2"/>
  <c r="D292" i="2"/>
  <c r="N291" i="2"/>
  <c r="D291" i="2"/>
  <c r="N290" i="2"/>
  <c r="D290" i="2"/>
  <c r="N289" i="2"/>
  <c r="D289" i="2"/>
  <c r="N288" i="2"/>
  <c r="D288" i="2"/>
  <c r="N287" i="2"/>
  <c r="D287" i="2"/>
  <c r="N286" i="2"/>
  <c r="D286" i="2"/>
  <c r="N285" i="2"/>
  <c r="D285" i="2"/>
  <c r="N284" i="2"/>
  <c r="AF22" i="2" s="1"/>
  <c r="D284" i="2"/>
  <c r="N283" i="2"/>
  <c r="D283" i="2"/>
  <c r="D282" i="2"/>
  <c r="W22" i="2" s="1"/>
  <c r="D281" i="2"/>
  <c r="D280" i="2"/>
  <c r="N279" i="2"/>
  <c r="N278" i="2"/>
  <c r="N277" i="2"/>
  <c r="N276" i="2"/>
  <c r="D276" i="2"/>
  <c r="N275" i="2"/>
  <c r="D275" i="2"/>
  <c r="N274" i="2"/>
  <c r="D274" i="2"/>
  <c r="N273" i="2"/>
  <c r="D273" i="2"/>
  <c r="N272" i="2"/>
  <c r="D272" i="2"/>
  <c r="N271" i="2"/>
  <c r="D271" i="2"/>
  <c r="N270" i="2"/>
  <c r="D270" i="2"/>
  <c r="N269" i="2"/>
  <c r="D269" i="2"/>
  <c r="N268" i="2"/>
  <c r="D268" i="2"/>
  <c r="N267" i="2"/>
  <c r="D267" i="2"/>
  <c r="N266" i="2"/>
  <c r="D266" i="2"/>
  <c r="N265" i="2"/>
  <c r="D265" i="2"/>
  <c r="N264" i="2"/>
  <c r="D264" i="2"/>
  <c r="N263" i="2"/>
  <c r="AG21" i="2" s="1"/>
  <c r="D263" i="2"/>
  <c r="D262" i="2"/>
  <c r="D261" i="2"/>
  <c r="N259" i="2"/>
  <c r="AH20" i="2" s="1"/>
  <c r="N258" i="2"/>
  <c r="N257" i="2"/>
  <c r="D257" i="2"/>
  <c r="N256" i="2"/>
  <c r="D256" i="2"/>
  <c r="N255" i="2"/>
  <c r="D255" i="2"/>
  <c r="N254" i="2"/>
  <c r="D254" i="2"/>
  <c r="N253" i="2"/>
  <c r="D253" i="2"/>
  <c r="N252" i="2"/>
  <c r="D252" i="2"/>
  <c r="N251" i="2"/>
  <c r="D251" i="2"/>
  <c r="N250" i="2"/>
  <c r="D250" i="2"/>
  <c r="N249" i="2"/>
  <c r="D249" i="2"/>
  <c r="N248" i="2"/>
  <c r="D248" i="2"/>
  <c r="N247" i="2"/>
  <c r="D247" i="2"/>
  <c r="N246" i="2"/>
  <c r="D246" i="2"/>
  <c r="N245" i="2"/>
  <c r="D245" i="2"/>
  <c r="N244" i="2"/>
  <c r="D244" i="2"/>
  <c r="N243" i="2"/>
  <c r="D243" i="2"/>
  <c r="D242" i="2"/>
  <c r="X20" i="2" s="1"/>
  <c r="N240" i="2"/>
  <c r="N239" i="2"/>
  <c r="N238" i="2"/>
  <c r="D238" i="2"/>
  <c r="Y19" i="2" s="1"/>
  <c r="N237" i="2"/>
  <c r="D237" i="2"/>
  <c r="N236" i="2"/>
  <c r="D236" i="2"/>
  <c r="N235" i="2"/>
  <c r="D235" i="2"/>
  <c r="N234" i="2"/>
  <c r="D234" i="2"/>
  <c r="N233" i="2"/>
  <c r="D233" i="2"/>
  <c r="N232" i="2"/>
  <c r="D232" i="2"/>
  <c r="N231" i="2"/>
  <c r="D231" i="2"/>
  <c r="N230" i="2"/>
  <c r="D230" i="2"/>
  <c r="N229" i="2"/>
  <c r="D229" i="2"/>
  <c r="N228" i="2"/>
  <c r="D228" i="2"/>
  <c r="N227" i="2"/>
  <c r="D227" i="2"/>
  <c r="N226" i="2"/>
  <c r="D226" i="2"/>
  <c r="N225" i="2"/>
  <c r="D225" i="2"/>
  <c r="D224" i="2"/>
  <c r="X19" i="2" s="1"/>
  <c r="N220" i="2"/>
  <c r="AH18" i="2" s="1"/>
  <c r="D220" i="2"/>
  <c r="N219" i="2"/>
  <c r="D219" i="2"/>
  <c r="N218" i="2"/>
  <c r="D218" i="2"/>
  <c r="N217" i="2"/>
  <c r="D217" i="2"/>
  <c r="N216" i="2"/>
  <c r="D216" i="2"/>
  <c r="N215" i="2"/>
  <c r="D215" i="2"/>
  <c r="N214" i="2"/>
  <c r="D214" i="2"/>
  <c r="N213" i="2"/>
  <c r="D213" i="2"/>
  <c r="N212" i="2"/>
  <c r="D212" i="2"/>
  <c r="N211" i="2"/>
  <c r="D211" i="2"/>
  <c r="N210" i="2"/>
  <c r="D210" i="2"/>
  <c r="N209" i="2"/>
  <c r="D209" i="2"/>
  <c r="N208" i="2"/>
  <c r="D208" i="2"/>
  <c r="N207" i="2"/>
  <c r="D207" i="2"/>
  <c r="N206" i="2"/>
  <c r="AF18" i="2" s="1"/>
  <c r="D206" i="2"/>
  <c r="N205" i="2"/>
  <c r="D201" i="2"/>
  <c r="Y17" i="2" s="1"/>
  <c r="N200" i="2"/>
  <c r="AH17" i="2" s="1"/>
  <c r="D200" i="2"/>
  <c r="N199" i="2"/>
  <c r="D199" i="2"/>
  <c r="N198" i="2"/>
  <c r="D198" i="2"/>
  <c r="N197" i="2"/>
  <c r="D197" i="2"/>
  <c r="N196" i="2"/>
  <c r="D196" i="2"/>
  <c r="N195" i="2"/>
  <c r="D195" i="2"/>
  <c r="N194" i="2"/>
  <c r="D194" i="2"/>
  <c r="N193" i="2"/>
  <c r="D193" i="2"/>
  <c r="N192" i="2"/>
  <c r="D192" i="2"/>
  <c r="N191" i="2"/>
  <c r="D191" i="2"/>
  <c r="N190" i="2"/>
  <c r="D190" i="2"/>
  <c r="N189" i="2"/>
  <c r="D189" i="2"/>
  <c r="N188" i="2"/>
  <c r="N187" i="2"/>
  <c r="N186" i="2"/>
  <c r="N185" i="2"/>
  <c r="D185" i="2"/>
  <c r="D184" i="2"/>
  <c r="D183" i="2"/>
  <c r="N182" i="2"/>
  <c r="D182" i="2"/>
  <c r="N181" i="2"/>
  <c r="D181" i="2"/>
  <c r="N180" i="2"/>
  <c r="D180" i="2"/>
  <c r="N179" i="2"/>
  <c r="D179" i="2"/>
  <c r="N178" i="2"/>
  <c r="D178" i="2"/>
  <c r="N177" i="2"/>
  <c r="D177" i="2"/>
  <c r="N176" i="2"/>
  <c r="D176" i="2"/>
  <c r="N175" i="2"/>
  <c r="D175" i="2"/>
  <c r="N174" i="2"/>
  <c r="D174" i="2"/>
  <c r="N173" i="2"/>
  <c r="D173" i="2"/>
  <c r="N172" i="2"/>
  <c r="D172" i="2"/>
  <c r="X16" i="2" s="1"/>
  <c r="N171" i="2"/>
  <c r="N170" i="2"/>
  <c r="N169" i="2"/>
  <c r="N168" i="2"/>
  <c r="AG16" i="2" s="1"/>
  <c r="D168" i="2"/>
  <c r="D167" i="2"/>
  <c r="D166" i="2"/>
  <c r="D165" i="2"/>
  <c r="W15" i="2" s="1"/>
  <c r="D164" i="2"/>
  <c r="N163" i="2"/>
  <c r="D163" i="2"/>
  <c r="N162" i="2"/>
  <c r="D162" i="2"/>
  <c r="N161" i="2"/>
  <c r="D161" i="2"/>
  <c r="N160" i="2"/>
  <c r="D160" i="2"/>
  <c r="N159" i="2"/>
  <c r="D159" i="2"/>
  <c r="N158" i="2"/>
  <c r="D158" i="2"/>
  <c r="N157" i="2"/>
  <c r="D157" i="2"/>
  <c r="N156" i="2"/>
  <c r="D156" i="2"/>
  <c r="N155" i="2"/>
  <c r="D155" i="2"/>
  <c r="N154" i="2"/>
  <c r="AF15" i="2" s="1"/>
  <c r="N153" i="2"/>
  <c r="N152" i="2"/>
  <c r="N151" i="2"/>
  <c r="D151" i="2"/>
  <c r="Y14" i="2" s="1"/>
  <c r="AA14" i="2" s="1"/>
  <c r="N150" i="2"/>
  <c r="D150" i="2"/>
  <c r="N149" i="2"/>
  <c r="D149" i="2"/>
  <c r="D148" i="2"/>
  <c r="D147" i="2"/>
  <c r="D146" i="2"/>
  <c r="N145" i="2"/>
  <c r="AH14" i="2" s="1"/>
  <c r="D145" i="2"/>
  <c r="N144" i="2"/>
  <c r="D144" i="2"/>
  <c r="N143" i="2"/>
  <c r="D143" i="2"/>
  <c r="N142" i="2"/>
  <c r="D142" i="2"/>
  <c r="N141" i="2"/>
  <c r="D141" i="2"/>
  <c r="N140" i="2"/>
  <c r="D140" i="2"/>
  <c r="N139" i="2"/>
  <c r="D139" i="2"/>
  <c r="N138" i="2"/>
  <c r="N137" i="2"/>
  <c r="N136" i="2"/>
  <c r="N135" i="2"/>
  <c r="D135" i="2"/>
  <c r="N134" i="2"/>
  <c r="D134" i="2"/>
  <c r="N133" i="2"/>
  <c r="D133" i="2"/>
  <c r="N132" i="2"/>
  <c r="D132" i="2"/>
  <c r="W13" i="2" s="1"/>
  <c r="D131" i="2"/>
  <c r="D130" i="2"/>
  <c r="D129" i="2"/>
  <c r="N128" i="2"/>
  <c r="AH13" i="2" s="1"/>
  <c r="D128" i="2"/>
  <c r="N127" i="2"/>
  <c r="D127" i="2"/>
  <c r="N126" i="2"/>
  <c r="D126" i="2"/>
  <c r="N125" i="2"/>
  <c r="D125" i="2"/>
  <c r="N124" i="2"/>
  <c r="D124" i="2"/>
  <c r="N123" i="2"/>
  <c r="D123" i="2"/>
  <c r="X13" i="2" s="1"/>
  <c r="N122" i="2"/>
  <c r="AF13" i="2" s="1"/>
  <c r="N121" i="2"/>
  <c r="N120" i="2"/>
  <c r="N119" i="2"/>
  <c r="D119" i="2"/>
  <c r="Y12" i="2" s="1"/>
  <c r="N118" i="2"/>
  <c r="D118" i="2"/>
  <c r="N117" i="2"/>
  <c r="D117" i="2"/>
  <c r="N116" i="2"/>
  <c r="D116" i="2"/>
  <c r="N115" i="2"/>
  <c r="AG13" i="2" s="1"/>
  <c r="D115" i="2"/>
  <c r="W12" i="2" s="1"/>
  <c r="D114" i="2"/>
  <c r="D113" i="2"/>
  <c r="D112" i="2"/>
  <c r="N111" i="2"/>
  <c r="D111" i="2"/>
  <c r="N110" i="2"/>
  <c r="D110" i="2"/>
  <c r="N109" i="2"/>
  <c r="D109" i="2"/>
  <c r="N108" i="2"/>
  <c r="D108" i="2"/>
  <c r="N107" i="2"/>
  <c r="N106" i="2"/>
  <c r="N105" i="2"/>
  <c r="N104" i="2"/>
  <c r="D104" i="2"/>
  <c r="Y11" i="2" s="1"/>
  <c r="N103" i="2"/>
  <c r="D103" i="2"/>
  <c r="N102" i="2"/>
  <c r="D102" i="2"/>
  <c r="N101" i="2"/>
  <c r="D101" i="2"/>
  <c r="N100" i="2"/>
  <c r="D100" i="2"/>
  <c r="N99" i="2"/>
  <c r="D99" i="2"/>
  <c r="D98" i="2"/>
  <c r="D97" i="2"/>
  <c r="D96" i="2"/>
  <c r="N95" i="2"/>
  <c r="D95" i="2"/>
  <c r="N94" i="2"/>
  <c r="D94" i="2"/>
  <c r="N93" i="2"/>
  <c r="D93" i="2"/>
  <c r="X11" i="2" s="1"/>
  <c r="N92" i="2"/>
  <c r="N91" i="2"/>
  <c r="N90" i="2"/>
  <c r="N89" i="2"/>
  <c r="D89" i="2"/>
  <c r="N88" i="2"/>
  <c r="D88" i="2"/>
  <c r="N87" i="2"/>
  <c r="D87" i="2"/>
  <c r="N86" i="2"/>
  <c r="D86" i="2"/>
  <c r="N85" i="2"/>
  <c r="D85" i="2"/>
  <c r="N84" i="2"/>
  <c r="D84" i="2"/>
  <c r="N83" i="2"/>
  <c r="AG11" i="2" s="1"/>
  <c r="D83" i="2"/>
  <c r="D82" i="2"/>
  <c r="D81" i="2"/>
  <c r="D80" i="2"/>
  <c r="N79" i="2"/>
  <c r="AH10" i="2" s="1"/>
  <c r="D79" i="2"/>
  <c r="N78" i="2"/>
  <c r="N77" i="2"/>
  <c r="N76" i="2"/>
  <c r="AF10" i="2" s="1"/>
  <c r="N75" i="2"/>
  <c r="D75" i="2"/>
  <c r="N74" i="2"/>
  <c r="D74" i="2"/>
  <c r="N73" i="2"/>
  <c r="D73" i="2"/>
  <c r="N72" i="2"/>
  <c r="D72" i="2"/>
  <c r="N71" i="2"/>
  <c r="D71" i="2"/>
  <c r="N70" i="2"/>
  <c r="D70" i="2"/>
  <c r="N69" i="2"/>
  <c r="D69" i="2"/>
  <c r="N68" i="2"/>
  <c r="AG10" i="2" s="1"/>
  <c r="D68" i="2"/>
  <c r="W9" i="2" s="1"/>
  <c r="D67" i="2"/>
  <c r="D66" i="2"/>
  <c r="N64" i="2"/>
  <c r="N63" i="2"/>
  <c r="N62" i="2"/>
  <c r="D62" i="2"/>
  <c r="N61" i="2"/>
  <c r="D61" i="2"/>
  <c r="N60" i="2"/>
  <c r="D60" i="2"/>
  <c r="N59" i="2"/>
  <c r="D59" i="2"/>
  <c r="N58" i="2"/>
  <c r="D58" i="2"/>
  <c r="N57" i="2"/>
  <c r="D57" i="2"/>
  <c r="N56" i="2"/>
  <c r="D56" i="2"/>
  <c r="N55" i="2"/>
  <c r="D55" i="2"/>
  <c r="N54" i="2"/>
  <c r="D54" i="2"/>
  <c r="D53" i="2"/>
  <c r="X8" i="2" s="1"/>
  <c r="N51" i="2"/>
  <c r="AH8" i="2" s="1"/>
  <c r="AB50" i="2"/>
  <c r="Y50" i="2"/>
  <c r="X50" i="2"/>
  <c r="AA50" i="2" s="1"/>
  <c r="W50" i="2"/>
  <c r="N50" i="2"/>
  <c r="AB49" i="2"/>
  <c r="X49" i="2"/>
  <c r="N49" i="2"/>
  <c r="D49" i="2"/>
  <c r="AB48" i="2"/>
  <c r="Y48" i="2"/>
  <c r="X48" i="2"/>
  <c r="N48" i="2"/>
  <c r="D48" i="2"/>
  <c r="AB47" i="2"/>
  <c r="Y47" i="2"/>
  <c r="X47" i="2"/>
  <c r="N47" i="2"/>
  <c r="D47" i="2"/>
  <c r="AB46" i="2"/>
  <c r="X46" i="2"/>
  <c r="N46" i="2"/>
  <c r="D46" i="2"/>
  <c r="AB45" i="2"/>
  <c r="Y45" i="2"/>
  <c r="X45" i="2"/>
  <c r="N45" i="2"/>
  <c r="D45" i="2"/>
  <c r="W7" i="2" s="1"/>
  <c r="AB44" i="2"/>
  <c r="X44" i="2"/>
  <c r="N44" i="2"/>
  <c r="D44" i="2"/>
  <c r="AH43" i="2"/>
  <c r="AG43" i="2"/>
  <c r="AJ43" i="2" s="1"/>
  <c r="AF43" i="2"/>
  <c r="AB43" i="2"/>
  <c r="Y43" i="2"/>
  <c r="W43" i="2"/>
  <c r="N43" i="2"/>
  <c r="D43" i="2"/>
  <c r="AH42" i="2"/>
  <c r="AG42" i="2"/>
  <c r="AF42" i="2"/>
  <c r="AB42" i="2"/>
  <c r="Y42" i="2"/>
  <c r="X42" i="2"/>
  <c r="D42" i="2"/>
  <c r="AH41" i="2"/>
  <c r="AG41" i="2"/>
  <c r="AB41" i="2"/>
  <c r="X41" i="2"/>
  <c r="D41" i="2"/>
  <c r="AH40" i="2"/>
  <c r="AG40" i="2"/>
  <c r="AB40" i="2"/>
  <c r="Y40" i="2"/>
  <c r="X40" i="2"/>
  <c r="W40" i="2"/>
  <c r="N40" i="2"/>
  <c r="AH39" i="2"/>
  <c r="AG39" i="2"/>
  <c r="AB39" i="2"/>
  <c r="Y39" i="2"/>
  <c r="X39" i="2"/>
  <c r="N39" i="2"/>
  <c r="AH38" i="2"/>
  <c r="AG38" i="2"/>
  <c r="AB38" i="2"/>
  <c r="Y38" i="2"/>
  <c r="X38" i="2"/>
  <c r="N38" i="2"/>
  <c r="AH37" i="2"/>
  <c r="AG37" i="2"/>
  <c r="AB37" i="2"/>
  <c r="Y37" i="2"/>
  <c r="X37" i="2"/>
  <c r="N37" i="2"/>
  <c r="D37" i="2"/>
  <c r="Y6" i="2" s="1"/>
  <c r="AH36" i="2"/>
  <c r="AG36" i="2"/>
  <c r="AB36" i="2"/>
  <c r="Y36" i="2"/>
  <c r="X36" i="2"/>
  <c r="N36" i="2"/>
  <c r="D36" i="2"/>
  <c r="AH35" i="2"/>
  <c r="AJ35" i="2" s="1"/>
  <c r="AG35" i="2"/>
  <c r="AB35" i="2"/>
  <c r="Y35" i="2"/>
  <c r="X35" i="2"/>
  <c r="N35" i="2"/>
  <c r="D35" i="2"/>
  <c r="AH34" i="2"/>
  <c r="AG34" i="2"/>
  <c r="AJ34" i="2" s="1"/>
  <c r="AF34" i="2"/>
  <c r="AB34" i="2"/>
  <c r="X34" i="2"/>
  <c r="W34" i="2"/>
  <c r="N34" i="2"/>
  <c r="D34" i="2"/>
  <c r="AH33" i="2"/>
  <c r="AG33" i="2"/>
  <c r="AB33" i="2"/>
  <c r="Y33" i="2"/>
  <c r="X33" i="2"/>
  <c r="N33" i="2"/>
  <c r="D33" i="2"/>
  <c r="AH32" i="2"/>
  <c r="AB32" i="2"/>
  <c r="Y32" i="2"/>
  <c r="X32" i="2"/>
  <c r="N32" i="2"/>
  <c r="D32" i="2"/>
  <c r="AH31" i="2"/>
  <c r="AJ31" i="2" s="1"/>
  <c r="AG31" i="2"/>
  <c r="AB31" i="2"/>
  <c r="X31" i="2"/>
  <c r="N31" i="2"/>
  <c r="AG7" i="2" s="1"/>
  <c r="D31" i="2"/>
  <c r="AG30" i="2"/>
  <c r="AF30" i="2"/>
  <c r="AB30" i="2"/>
  <c r="Y30" i="2"/>
  <c r="X30" i="2"/>
  <c r="W30" i="2"/>
  <c r="D30" i="2"/>
  <c r="AH29" i="2"/>
  <c r="AF29" i="2"/>
  <c r="AB29" i="2"/>
  <c r="Y29" i="2"/>
  <c r="X29" i="2"/>
  <c r="W29" i="2"/>
  <c r="AB28" i="2"/>
  <c r="Y28" i="2"/>
  <c r="X28" i="2"/>
  <c r="W28" i="2"/>
  <c r="AH27" i="2"/>
  <c r="AG27" i="2"/>
  <c r="AB27" i="2"/>
  <c r="Y27" i="2"/>
  <c r="AA27" i="2" s="1"/>
  <c r="X27" i="2"/>
  <c r="N27" i="2"/>
  <c r="AH26" i="2"/>
  <c r="AG26" i="2"/>
  <c r="AB26" i="2"/>
  <c r="Y26" i="2"/>
  <c r="N26" i="2"/>
  <c r="D26" i="2"/>
  <c r="AH25" i="2"/>
  <c r="AB25" i="2"/>
  <c r="Y25" i="2"/>
  <c r="X25" i="2"/>
  <c r="AA25" i="2" s="1"/>
  <c r="N25" i="2"/>
  <c r="D25" i="2"/>
  <c r="AH24" i="2"/>
  <c r="AF24" i="2"/>
  <c r="AB24" i="2"/>
  <c r="Y24" i="2"/>
  <c r="X24" i="2"/>
  <c r="AA24" i="2" s="1"/>
  <c r="W24" i="2"/>
  <c r="N24" i="2"/>
  <c r="D24" i="2"/>
  <c r="AG23" i="2"/>
  <c r="AB23" i="2"/>
  <c r="Y23" i="2"/>
  <c r="X23" i="2"/>
  <c r="N23" i="2"/>
  <c r="D23" i="2"/>
  <c r="AH22" i="2"/>
  <c r="AG22" i="2"/>
  <c r="AB22" i="2"/>
  <c r="Y22" i="2"/>
  <c r="X22" i="2"/>
  <c r="N22" i="2"/>
  <c r="D22" i="2"/>
  <c r="AH21" i="2"/>
  <c r="AB21" i="2"/>
  <c r="Y21" i="2"/>
  <c r="X21" i="2"/>
  <c r="AA21" i="2" s="1"/>
  <c r="W21" i="2"/>
  <c r="N21" i="2"/>
  <c r="D21" i="2"/>
  <c r="AG20" i="2"/>
  <c r="AF20" i="2"/>
  <c r="AB20" i="2"/>
  <c r="Y20" i="2"/>
  <c r="W20" i="2"/>
  <c r="N20" i="2"/>
  <c r="D20" i="2"/>
  <c r="AH19" i="2"/>
  <c r="AG19" i="2"/>
  <c r="AF19" i="2"/>
  <c r="AB19" i="2"/>
  <c r="W19" i="2"/>
  <c r="N19" i="2"/>
  <c r="D19" i="2"/>
  <c r="AG18" i="2"/>
  <c r="AB18" i="2"/>
  <c r="Y18" i="2"/>
  <c r="X18" i="2"/>
  <c r="W18" i="2"/>
  <c r="AG17" i="2"/>
  <c r="AF17" i="2"/>
  <c r="AB17" i="2"/>
  <c r="X17" i="2"/>
  <c r="W17" i="2"/>
  <c r="AH16" i="2"/>
  <c r="AB16" i="2"/>
  <c r="Y16" i="2"/>
  <c r="N16" i="2"/>
  <c r="AH15" i="2"/>
  <c r="AG15" i="2"/>
  <c r="AB15" i="2"/>
  <c r="Y15" i="2"/>
  <c r="X15" i="2"/>
  <c r="N15" i="2"/>
  <c r="D15" i="2"/>
  <c r="AG14" i="2"/>
  <c r="AB14" i="2"/>
  <c r="X14" i="2"/>
  <c r="N14" i="2"/>
  <c r="D14" i="2"/>
  <c r="AB13" i="2"/>
  <c r="Y13" i="2"/>
  <c r="N13" i="2"/>
  <c r="D13" i="2"/>
  <c r="AH12" i="2"/>
  <c r="AG12" i="2"/>
  <c r="AB12" i="2"/>
  <c r="X12" i="2"/>
  <c r="N12" i="2"/>
  <c r="D12" i="2"/>
  <c r="AH11" i="2"/>
  <c r="AB11" i="2"/>
  <c r="N11" i="2"/>
  <c r="D11" i="2"/>
  <c r="W4" i="2" s="1"/>
  <c r="AB10" i="2"/>
  <c r="Y10" i="2"/>
  <c r="X10" i="2"/>
  <c r="N10" i="2"/>
  <c r="D10" i="2"/>
  <c r="AH9" i="2"/>
  <c r="AG9" i="2"/>
  <c r="AB9" i="2"/>
  <c r="Y9" i="2"/>
  <c r="X9" i="2"/>
  <c r="AG8" i="2"/>
  <c r="AF8" i="2"/>
  <c r="AB8" i="2"/>
  <c r="Y8" i="2"/>
  <c r="AH7" i="2"/>
  <c r="AB7" i="2"/>
  <c r="Y7" i="2"/>
  <c r="X7" i="2"/>
  <c r="AQ6" i="2"/>
  <c r="H3" i="8" s="1"/>
  <c r="AH6" i="2"/>
  <c r="AG6" i="2"/>
  <c r="AB6" i="2"/>
  <c r="X6" i="2"/>
  <c r="D6" i="2"/>
  <c r="X5" i="2"/>
  <c r="X4" i="2"/>
  <c r="N615" i="1"/>
  <c r="N614" i="1"/>
  <c r="N613" i="1"/>
  <c r="N612" i="1"/>
  <c r="N611" i="1"/>
  <c r="N610" i="1"/>
  <c r="N609" i="1"/>
  <c r="N608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4" i="1"/>
  <c r="AG30" i="1" s="1"/>
  <c r="N553" i="1"/>
  <c r="N552" i="1"/>
  <c r="N551" i="1"/>
  <c r="N550" i="1"/>
  <c r="N549" i="1"/>
  <c r="N548" i="1"/>
  <c r="N547" i="1"/>
  <c r="N546" i="1"/>
  <c r="N545" i="1"/>
  <c r="N544" i="1"/>
  <c r="N543" i="1"/>
  <c r="N542" i="1"/>
  <c r="AF30" i="1" s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AF29" i="1" s="1"/>
  <c r="N516" i="1"/>
  <c r="AG28" i="1" s="1"/>
  <c r="N515" i="1"/>
  <c r="N514" i="1"/>
  <c r="D514" i="1"/>
  <c r="X30" i="1" s="1"/>
  <c r="N513" i="1"/>
  <c r="D513" i="1"/>
  <c r="N512" i="1"/>
  <c r="D512" i="1"/>
  <c r="N511" i="1"/>
  <c r="D511" i="1"/>
  <c r="N510" i="1"/>
  <c r="D510" i="1"/>
  <c r="N509" i="1"/>
  <c r="D509" i="1"/>
  <c r="N508" i="1"/>
  <c r="D508" i="1"/>
  <c r="N507" i="1"/>
  <c r="D507" i="1"/>
  <c r="N506" i="1"/>
  <c r="D506" i="1"/>
  <c r="N505" i="1"/>
  <c r="D505" i="1"/>
  <c r="N504" i="1"/>
  <c r="D504" i="1"/>
  <c r="N503" i="1"/>
  <c r="D503" i="1"/>
  <c r="N502" i="1"/>
  <c r="N501" i="1"/>
  <c r="N500" i="1"/>
  <c r="N499" i="1"/>
  <c r="D499" i="1"/>
  <c r="D498" i="1"/>
  <c r="D497" i="1"/>
  <c r="D496" i="1"/>
  <c r="N495" i="1"/>
  <c r="D495" i="1"/>
  <c r="N494" i="1"/>
  <c r="D494" i="1"/>
  <c r="N493" i="1"/>
  <c r="D493" i="1"/>
  <c r="N492" i="1"/>
  <c r="D492" i="1"/>
  <c r="N491" i="1"/>
  <c r="D491" i="1"/>
  <c r="N490" i="1"/>
  <c r="D490" i="1"/>
  <c r="N489" i="1"/>
  <c r="D489" i="1"/>
  <c r="N488" i="1"/>
  <c r="D488" i="1"/>
  <c r="N487" i="1"/>
  <c r="D487" i="1"/>
  <c r="N486" i="1"/>
  <c r="D486" i="1"/>
  <c r="N485" i="1"/>
  <c r="D485" i="1"/>
  <c r="N484" i="1"/>
  <c r="D484" i="1"/>
  <c r="N483" i="1"/>
  <c r="N482" i="1"/>
  <c r="N481" i="1"/>
  <c r="N480" i="1"/>
  <c r="D480" i="1"/>
  <c r="N479" i="1"/>
  <c r="D479" i="1"/>
  <c r="N478" i="1"/>
  <c r="D478" i="1"/>
  <c r="D477" i="1"/>
  <c r="D476" i="1"/>
  <c r="D475" i="1"/>
  <c r="N474" i="1"/>
  <c r="D474" i="1"/>
  <c r="N473" i="1"/>
  <c r="D473" i="1"/>
  <c r="N472" i="1"/>
  <c r="D472" i="1"/>
  <c r="N471" i="1"/>
  <c r="D471" i="1"/>
  <c r="N470" i="1"/>
  <c r="D470" i="1"/>
  <c r="N469" i="1"/>
  <c r="D469" i="1"/>
  <c r="N468" i="1"/>
  <c r="D468" i="1"/>
  <c r="N467" i="1"/>
  <c r="D467" i="1"/>
  <c r="N466" i="1"/>
  <c r="D466" i="1"/>
  <c r="N465" i="1"/>
  <c r="D465" i="1"/>
  <c r="N464" i="1"/>
  <c r="D464" i="1"/>
  <c r="N463" i="1"/>
  <c r="N462" i="1"/>
  <c r="N461" i="1"/>
  <c r="N460" i="1"/>
  <c r="D460" i="1"/>
  <c r="X28" i="1" s="1"/>
  <c r="N459" i="1"/>
  <c r="D459" i="1"/>
  <c r="N458" i="1"/>
  <c r="D458" i="1"/>
  <c r="N457" i="1"/>
  <c r="D457" i="1"/>
  <c r="D456" i="1"/>
  <c r="D455" i="1"/>
  <c r="D454" i="1"/>
  <c r="N453" i="1"/>
  <c r="D453" i="1"/>
  <c r="N452" i="1"/>
  <c r="D452" i="1"/>
  <c r="N451" i="1"/>
  <c r="D451" i="1"/>
  <c r="N450" i="1"/>
  <c r="D450" i="1"/>
  <c r="N449" i="1"/>
  <c r="D449" i="1"/>
  <c r="N448" i="1"/>
  <c r="D448" i="1"/>
  <c r="N447" i="1"/>
  <c r="D447" i="1"/>
  <c r="N446" i="1"/>
  <c r="D446" i="1"/>
  <c r="N445" i="1"/>
  <c r="D445" i="1"/>
  <c r="N444" i="1"/>
  <c r="D444" i="1"/>
  <c r="N443" i="1"/>
  <c r="D443" i="1"/>
  <c r="N442" i="1"/>
  <c r="D442" i="1"/>
  <c r="N441" i="1"/>
  <c r="D441" i="1"/>
  <c r="W28" i="1" s="1"/>
  <c r="N440" i="1"/>
  <c r="N439" i="1"/>
  <c r="N438" i="1"/>
  <c r="N437" i="1"/>
  <c r="D437" i="1"/>
  <c r="X27" i="1" s="1"/>
  <c r="N436" i="1"/>
  <c r="D436" i="1"/>
  <c r="N435" i="1"/>
  <c r="AF25" i="1" s="1"/>
  <c r="D435" i="1"/>
  <c r="D434" i="1"/>
  <c r="D433" i="1"/>
  <c r="D432" i="1"/>
  <c r="N431" i="1"/>
  <c r="AG24" i="1" s="1"/>
  <c r="D431" i="1"/>
  <c r="N430" i="1"/>
  <c r="D430" i="1"/>
  <c r="N429" i="1"/>
  <c r="D429" i="1"/>
  <c r="N428" i="1"/>
  <c r="D428" i="1"/>
  <c r="N427" i="1"/>
  <c r="D427" i="1"/>
  <c r="N426" i="1"/>
  <c r="D426" i="1"/>
  <c r="N425" i="1"/>
  <c r="D425" i="1"/>
  <c r="N424" i="1"/>
  <c r="D424" i="1"/>
  <c r="N423" i="1"/>
  <c r="D423" i="1"/>
  <c r="N422" i="1"/>
  <c r="D422" i="1"/>
  <c r="N421" i="1"/>
  <c r="D421" i="1"/>
  <c r="N420" i="1"/>
  <c r="D420" i="1"/>
  <c r="N419" i="1"/>
  <c r="D419" i="1"/>
  <c r="N418" i="1"/>
  <c r="D418" i="1"/>
  <c r="W27" i="1" s="1"/>
  <c r="N417" i="1"/>
  <c r="N416" i="1"/>
  <c r="N415" i="1"/>
  <c r="N414" i="1"/>
  <c r="D414" i="1"/>
  <c r="X26" i="1" s="1"/>
  <c r="N413" i="1"/>
  <c r="D413" i="1"/>
  <c r="D412" i="1"/>
  <c r="D411" i="1"/>
  <c r="V26" i="1" s="1"/>
  <c r="D410" i="1"/>
  <c r="N409" i="1"/>
  <c r="D409" i="1"/>
  <c r="N408" i="1"/>
  <c r="D408" i="1"/>
  <c r="N407" i="1"/>
  <c r="D407" i="1"/>
  <c r="N406" i="1"/>
  <c r="D406" i="1"/>
  <c r="N405" i="1"/>
  <c r="D405" i="1"/>
  <c r="N404" i="1"/>
  <c r="D404" i="1"/>
  <c r="N403" i="1"/>
  <c r="D403" i="1"/>
  <c r="N402" i="1"/>
  <c r="D402" i="1"/>
  <c r="N401" i="1"/>
  <c r="D401" i="1"/>
  <c r="N400" i="1"/>
  <c r="D400" i="1"/>
  <c r="N399" i="1"/>
  <c r="D399" i="1"/>
  <c r="N398" i="1"/>
  <c r="D398" i="1"/>
  <c r="N397" i="1"/>
  <c r="D397" i="1"/>
  <c r="N396" i="1"/>
  <c r="D396" i="1"/>
  <c r="N395" i="1"/>
  <c r="D395" i="1"/>
  <c r="W26" i="1" s="1"/>
  <c r="N394" i="1"/>
  <c r="N393" i="1"/>
  <c r="N392" i="1"/>
  <c r="N391" i="1"/>
  <c r="AF23" i="1" s="1"/>
  <c r="D391" i="1"/>
  <c r="X25" i="1" s="1"/>
  <c r="D390" i="1"/>
  <c r="D389" i="1"/>
  <c r="D388" i="1"/>
  <c r="N387" i="1"/>
  <c r="AG22" i="1" s="1"/>
  <c r="D387" i="1"/>
  <c r="N386" i="1"/>
  <c r="D386" i="1"/>
  <c r="N385" i="1"/>
  <c r="D385" i="1"/>
  <c r="N384" i="1"/>
  <c r="D384" i="1"/>
  <c r="N383" i="1"/>
  <c r="D383" i="1"/>
  <c r="N382" i="1"/>
  <c r="D382" i="1"/>
  <c r="N381" i="1"/>
  <c r="D381" i="1"/>
  <c r="N380" i="1"/>
  <c r="D380" i="1"/>
  <c r="N379" i="1"/>
  <c r="D379" i="1"/>
  <c r="N378" i="1"/>
  <c r="D378" i="1"/>
  <c r="N377" i="1"/>
  <c r="D377" i="1"/>
  <c r="N376" i="1"/>
  <c r="D376" i="1"/>
  <c r="N375" i="1"/>
  <c r="D375" i="1"/>
  <c r="N374" i="1"/>
  <c r="D374" i="1"/>
  <c r="N373" i="1"/>
  <c r="D373" i="1"/>
  <c r="N372" i="1"/>
  <c r="D372" i="1"/>
  <c r="W25" i="1" s="1"/>
  <c r="N371" i="1"/>
  <c r="N370" i="1"/>
  <c r="N369" i="1"/>
  <c r="D368" i="1"/>
  <c r="X24" i="1" s="1"/>
  <c r="D367" i="1"/>
  <c r="V24" i="1" s="1"/>
  <c r="D366" i="1"/>
  <c r="N365" i="1"/>
  <c r="D365" i="1"/>
  <c r="N364" i="1"/>
  <c r="D364" i="1"/>
  <c r="N363" i="1"/>
  <c r="D363" i="1"/>
  <c r="N362" i="1"/>
  <c r="D362" i="1"/>
  <c r="N361" i="1"/>
  <c r="D361" i="1"/>
  <c r="N360" i="1"/>
  <c r="D360" i="1"/>
  <c r="N359" i="1"/>
  <c r="D359" i="1"/>
  <c r="N358" i="1"/>
  <c r="D358" i="1"/>
  <c r="N357" i="1"/>
  <c r="D357" i="1"/>
  <c r="N356" i="1"/>
  <c r="D356" i="1"/>
  <c r="N355" i="1"/>
  <c r="D355" i="1"/>
  <c r="N354" i="1"/>
  <c r="D354" i="1"/>
  <c r="N353" i="1"/>
  <c r="D353" i="1"/>
  <c r="N352" i="1"/>
  <c r="D352" i="1"/>
  <c r="N351" i="1"/>
  <c r="D351" i="1"/>
  <c r="N350" i="1"/>
  <c r="D350" i="1"/>
  <c r="N349" i="1"/>
  <c r="D349" i="1"/>
  <c r="W24" i="1" s="1"/>
  <c r="Z24" i="1" s="1"/>
  <c r="N348" i="1"/>
  <c r="AE21" i="1" s="1"/>
  <c r="N347" i="1"/>
  <c r="N346" i="1"/>
  <c r="D345" i="1"/>
  <c r="D344" i="1"/>
  <c r="D343" i="1"/>
  <c r="N342" i="1"/>
  <c r="D342" i="1"/>
  <c r="N341" i="1"/>
  <c r="D341" i="1"/>
  <c r="N340" i="1"/>
  <c r="D340" i="1"/>
  <c r="N339" i="1"/>
  <c r="D339" i="1"/>
  <c r="N338" i="1"/>
  <c r="D338" i="1"/>
  <c r="N337" i="1"/>
  <c r="D337" i="1"/>
  <c r="N336" i="1"/>
  <c r="D336" i="1"/>
  <c r="N335" i="1"/>
  <c r="D335" i="1"/>
  <c r="N334" i="1"/>
  <c r="D334" i="1"/>
  <c r="N333" i="1"/>
  <c r="D333" i="1"/>
  <c r="N332" i="1"/>
  <c r="D332" i="1"/>
  <c r="N331" i="1"/>
  <c r="D331" i="1"/>
  <c r="N330" i="1"/>
  <c r="D330" i="1"/>
  <c r="N329" i="1"/>
  <c r="D329" i="1"/>
  <c r="N328" i="1"/>
  <c r="D328" i="1"/>
  <c r="N327" i="1"/>
  <c r="AE20" i="1" s="1"/>
  <c r="D327" i="1"/>
  <c r="N326" i="1"/>
  <c r="D326" i="1"/>
  <c r="W23" i="1" s="1"/>
  <c r="N322" i="1"/>
  <c r="AG19" i="1" s="1"/>
  <c r="D322" i="1"/>
  <c r="N321" i="1"/>
  <c r="D321" i="1"/>
  <c r="N320" i="1"/>
  <c r="D320" i="1"/>
  <c r="N319" i="1"/>
  <c r="D319" i="1"/>
  <c r="N318" i="1"/>
  <c r="D318" i="1"/>
  <c r="N317" i="1"/>
  <c r="D317" i="1"/>
  <c r="N316" i="1"/>
  <c r="D316" i="1"/>
  <c r="N315" i="1"/>
  <c r="D315" i="1"/>
  <c r="N314" i="1"/>
  <c r="D314" i="1"/>
  <c r="N313" i="1"/>
  <c r="D313" i="1"/>
  <c r="N312" i="1"/>
  <c r="D312" i="1"/>
  <c r="N311" i="1"/>
  <c r="D311" i="1"/>
  <c r="N310" i="1"/>
  <c r="D310" i="1"/>
  <c r="N309" i="1"/>
  <c r="D309" i="1"/>
  <c r="N308" i="1"/>
  <c r="D308" i="1"/>
  <c r="N307" i="1"/>
  <c r="D307" i="1"/>
  <c r="N306" i="1"/>
  <c r="AF19" i="1" s="1"/>
  <c r="AI19" i="1" s="1"/>
  <c r="D306" i="1"/>
  <c r="D305" i="1"/>
  <c r="D304" i="1"/>
  <c r="W22" i="1" s="1"/>
  <c r="N302" i="1"/>
  <c r="AG18" i="1" s="1"/>
  <c r="N301" i="1"/>
  <c r="N300" i="1"/>
  <c r="D300" i="1"/>
  <c r="N299" i="1"/>
  <c r="D299" i="1"/>
  <c r="N298" i="1"/>
  <c r="D298" i="1"/>
  <c r="N297" i="1"/>
  <c r="D297" i="1"/>
  <c r="N296" i="1"/>
  <c r="D296" i="1"/>
  <c r="N295" i="1"/>
  <c r="D295" i="1"/>
  <c r="N294" i="1"/>
  <c r="D294" i="1"/>
  <c r="N293" i="1"/>
  <c r="D293" i="1"/>
  <c r="N292" i="1"/>
  <c r="D292" i="1"/>
  <c r="N291" i="1"/>
  <c r="D291" i="1"/>
  <c r="N290" i="1"/>
  <c r="D290" i="1"/>
  <c r="N289" i="1"/>
  <c r="D289" i="1"/>
  <c r="N288" i="1"/>
  <c r="D288" i="1"/>
  <c r="N287" i="1"/>
  <c r="D287" i="1"/>
  <c r="N286" i="1"/>
  <c r="D286" i="1"/>
  <c r="D285" i="1"/>
  <c r="D284" i="1"/>
  <c r="D283" i="1"/>
  <c r="N282" i="1"/>
  <c r="D282" i="1"/>
  <c r="W21" i="1" s="1"/>
  <c r="N281" i="1"/>
  <c r="N280" i="1"/>
  <c r="N279" i="1"/>
  <c r="N278" i="1"/>
  <c r="D278" i="1"/>
  <c r="N277" i="1"/>
  <c r="D277" i="1"/>
  <c r="N276" i="1"/>
  <c r="D276" i="1"/>
  <c r="N275" i="1"/>
  <c r="D275" i="1"/>
  <c r="N274" i="1"/>
  <c r="D274" i="1"/>
  <c r="N273" i="1"/>
  <c r="D273" i="1"/>
  <c r="N272" i="1"/>
  <c r="D272" i="1"/>
  <c r="N271" i="1"/>
  <c r="D271" i="1"/>
  <c r="N270" i="1"/>
  <c r="D270" i="1"/>
  <c r="N269" i="1"/>
  <c r="D269" i="1"/>
  <c r="N268" i="1"/>
  <c r="D268" i="1"/>
  <c r="N267" i="1"/>
  <c r="D267" i="1"/>
  <c r="D266" i="1"/>
  <c r="D265" i="1"/>
  <c r="D264" i="1"/>
  <c r="N263" i="1"/>
  <c r="AG16" i="1" s="1"/>
  <c r="D263" i="1"/>
  <c r="N262" i="1"/>
  <c r="D262" i="1"/>
  <c r="N261" i="1"/>
  <c r="D261" i="1"/>
  <c r="W20" i="1" s="1"/>
  <c r="N260" i="1"/>
  <c r="N259" i="1"/>
  <c r="N258" i="1"/>
  <c r="N257" i="1"/>
  <c r="D257" i="1"/>
  <c r="N256" i="1"/>
  <c r="D256" i="1"/>
  <c r="N255" i="1"/>
  <c r="D255" i="1"/>
  <c r="N254" i="1"/>
  <c r="D254" i="1"/>
  <c r="N253" i="1"/>
  <c r="D253" i="1"/>
  <c r="N252" i="1"/>
  <c r="D252" i="1"/>
  <c r="N251" i="1"/>
  <c r="D251" i="1"/>
  <c r="N250" i="1"/>
  <c r="D250" i="1"/>
  <c r="N249" i="1"/>
  <c r="D249" i="1"/>
  <c r="N248" i="1"/>
  <c r="D248" i="1"/>
  <c r="D247" i="1"/>
  <c r="D246" i="1"/>
  <c r="D245" i="1"/>
  <c r="N244" i="1"/>
  <c r="AG15" i="1" s="1"/>
  <c r="D244" i="1"/>
  <c r="N243" i="1"/>
  <c r="D243" i="1"/>
  <c r="N242" i="1"/>
  <c r="D242" i="1"/>
  <c r="N241" i="1"/>
  <c r="D241" i="1"/>
  <c r="N240" i="1"/>
  <c r="D240" i="1"/>
  <c r="W19" i="1" s="1"/>
  <c r="Z19" i="1" s="1"/>
  <c r="N239" i="1"/>
  <c r="N238" i="1"/>
  <c r="N237" i="1"/>
  <c r="N236" i="1"/>
  <c r="D236" i="1"/>
  <c r="N235" i="1"/>
  <c r="D235" i="1"/>
  <c r="N234" i="1"/>
  <c r="D234" i="1"/>
  <c r="N233" i="1"/>
  <c r="D233" i="1"/>
  <c r="N232" i="1"/>
  <c r="D232" i="1"/>
  <c r="N231" i="1"/>
  <c r="D231" i="1"/>
  <c r="N230" i="1"/>
  <c r="D230" i="1"/>
  <c r="N229" i="1"/>
  <c r="D229" i="1"/>
  <c r="D228" i="1"/>
  <c r="D227" i="1"/>
  <c r="D226" i="1"/>
  <c r="N225" i="1"/>
  <c r="AG14" i="1" s="1"/>
  <c r="D225" i="1"/>
  <c r="N224" i="1"/>
  <c r="D224" i="1"/>
  <c r="N223" i="1"/>
  <c r="D223" i="1"/>
  <c r="N222" i="1"/>
  <c r="D222" i="1"/>
  <c r="N221" i="1"/>
  <c r="D221" i="1"/>
  <c r="N220" i="1"/>
  <c r="D220" i="1"/>
  <c r="N219" i="1"/>
  <c r="N218" i="1"/>
  <c r="N217" i="1"/>
  <c r="N216" i="1"/>
  <c r="D216" i="1"/>
  <c r="N215" i="1"/>
  <c r="D215" i="1"/>
  <c r="N214" i="1"/>
  <c r="D214" i="1"/>
  <c r="N213" i="1"/>
  <c r="D213" i="1"/>
  <c r="N212" i="1"/>
  <c r="D212" i="1"/>
  <c r="N211" i="1"/>
  <c r="D211" i="1"/>
  <c r="N210" i="1"/>
  <c r="D210" i="1"/>
  <c r="D209" i="1"/>
  <c r="D208" i="1"/>
  <c r="D207" i="1"/>
  <c r="N206" i="1"/>
  <c r="D206" i="1"/>
  <c r="N205" i="1"/>
  <c r="D205" i="1"/>
  <c r="N204" i="1"/>
  <c r="D204" i="1"/>
  <c r="N203" i="1"/>
  <c r="D203" i="1"/>
  <c r="N202" i="1"/>
  <c r="D202" i="1"/>
  <c r="N201" i="1"/>
  <c r="D201" i="1"/>
  <c r="N200" i="1"/>
  <c r="D200" i="1"/>
  <c r="W17" i="1" s="1"/>
  <c r="N199" i="1"/>
  <c r="N198" i="1"/>
  <c r="N197" i="1"/>
  <c r="N196" i="1"/>
  <c r="D196" i="1"/>
  <c r="N195" i="1"/>
  <c r="D195" i="1"/>
  <c r="N194" i="1"/>
  <c r="D194" i="1"/>
  <c r="N193" i="1"/>
  <c r="D193" i="1"/>
  <c r="N192" i="1"/>
  <c r="AF13" i="1" s="1"/>
  <c r="D192" i="1"/>
  <c r="D191" i="1"/>
  <c r="D190" i="1"/>
  <c r="D189" i="1"/>
  <c r="N188" i="1"/>
  <c r="D188" i="1"/>
  <c r="N187" i="1"/>
  <c r="D187" i="1"/>
  <c r="N186" i="1"/>
  <c r="D186" i="1"/>
  <c r="N185" i="1"/>
  <c r="D185" i="1"/>
  <c r="N184" i="1"/>
  <c r="D184" i="1"/>
  <c r="N183" i="1"/>
  <c r="D183" i="1"/>
  <c r="N182" i="1"/>
  <c r="D182" i="1"/>
  <c r="N181" i="1"/>
  <c r="D181" i="1"/>
  <c r="N180" i="1"/>
  <c r="D180" i="1"/>
  <c r="N179" i="1"/>
  <c r="D179" i="1"/>
  <c r="N178" i="1"/>
  <c r="D178" i="1"/>
  <c r="N177" i="1"/>
  <c r="D177" i="1"/>
  <c r="N176" i="1"/>
  <c r="D176" i="1"/>
  <c r="N175" i="1"/>
  <c r="AE12" i="1" s="1"/>
  <c r="D175" i="1"/>
  <c r="N174" i="1"/>
  <c r="D174" i="1"/>
  <c r="D173" i="1"/>
  <c r="D172" i="1"/>
  <c r="D171" i="1"/>
  <c r="N170" i="1"/>
  <c r="D170" i="1"/>
  <c r="N169" i="1"/>
  <c r="D169" i="1"/>
  <c r="N168" i="1"/>
  <c r="D168" i="1"/>
  <c r="N167" i="1"/>
  <c r="D167" i="1"/>
  <c r="N166" i="1"/>
  <c r="D166" i="1"/>
  <c r="N165" i="1"/>
  <c r="D165" i="1"/>
  <c r="N164" i="1"/>
  <c r="D164" i="1"/>
  <c r="N163" i="1"/>
  <c r="D163" i="1"/>
  <c r="N162" i="1"/>
  <c r="D162" i="1"/>
  <c r="N161" i="1"/>
  <c r="D161" i="1"/>
  <c r="N160" i="1"/>
  <c r="D160" i="1"/>
  <c r="N159" i="1"/>
  <c r="D159" i="1"/>
  <c r="N158" i="1"/>
  <c r="D158" i="1"/>
  <c r="N157" i="1"/>
  <c r="AE11" i="1" s="1"/>
  <c r="D157" i="1"/>
  <c r="N156" i="1"/>
  <c r="D156" i="1"/>
  <c r="D155" i="1"/>
  <c r="D154" i="1"/>
  <c r="D153" i="1"/>
  <c r="N152" i="1"/>
  <c r="AG10" i="1" s="1"/>
  <c r="D152" i="1"/>
  <c r="N151" i="1"/>
  <c r="D151" i="1"/>
  <c r="N150" i="1"/>
  <c r="D150" i="1"/>
  <c r="N149" i="1"/>
  <c r="D149" i="1"/>
  <c r="N148" i="1"/>
  <c r="D148" i="1"/>
  <c r="N147" i="1"/>
  <c r="D147" i="1"/>
  <c r="N146" i="1"/>
  <c r="D146" i="1"/>
  <c r="N145" i="1"/>
  <c r="D145" i="1"/>
  <c r="N144" i="1"/>
  <c r="D144" i="1"/>
  <c r="N143" i="1"/>
  <c r="D143" i="1"/>
  <c r="N142" i="1"/>
  <c r="D142" i="1"/>
  <c r="N141" i="1"/>
  <c r="D141" i="1"/>
  <c r="N140" i="1"/>
  <c r="AE10" i="1" s="1"/>
  <c r="D140" i="1"/>
  <c r="N139" i="1"/>
  <c r="D139" i="1"/>
  <c r="D138" i="1"/>
  <c r="D137" i="1"/>
  <c r="D136" i="1"/>
  <c r="N135" i="1"/>
  <c r="D135" i="1"/>
  <c r="N134" i="1"/>
  <c r="D134" i="1"/>
  <c r="N133" i="1"/>
  <c r="D133" i="1"/>
  <c r="N132" i="1"/>
  <c r="D132" i="1"/>
  <c r="N131" i="1"/>
  <c r="D131" i="1"/>
  <c r="N130" i="1"/>
  <c r="D130" i="1"/>
  <c r="N129" i="1"/>
  <c r="D129" i="1"/>
  <c r="N128" i="1"/>
  <c r="D128" i="1"/>
  <c r="N127" i="1"/>
  <c r="D127" i="1"/>
  <c r="N126" i="1"/>
  <c r="D126" i="1"/>
  <c r="N125" i="1"/>
  <c r="D125" i="1"/>
  <c r="N124" i="1"/>
  <c r="D124" i="1"/>
  <c r="N123" i="1"/>
  <c r="D123" i="1"/>
  <c r="N122" i="1"/>
  <c r="AF9" i="1" s="1"/>
  <c r="D122" i="1"/>
  <c r="D121" i="1"/>
  <c r="D120" i="1"/>
  <c r="D119" i="1"/>
  <c r="N118" i="1"/>
  <c r="D118" i="1"/>
  <c r="N117" i="1"/>
  <c r="AG8" i="1" s="1"/>
  <c r="D117" i="1"/>
  <c r="N116" i="1"/>
  <c r="D116" i="1"/>
  <c r="N115" i="1"/>
  <c r="D115" i="1"/>
  <c r="N114" i="1"/>
  <c r="D114" i="1"/>
  <c r="N113" i="1"/>
  <c r="D113" i="1"/>
  <c r="N112" i="1"/>
  <c r="D112" i="1"/>
  <c r="N111" i="1"/>
  <c r="D111" i="1"/>
  <c r="N110" i="1"/>
  <c r="D110" i="1"/>
  <c r="N109" i="1"/>
  <c r="D109" i="1"/>
  <c r="N108" i="1"/>
  <c r="D108" i="1"/>
  <c r="N107" i="1"/>
  <c r="AE8" i="1" s="1"/>
  <c r="N106" i="1"/>
  <c r="N105" i="1"/>
  <c r="N104" i="1"/>
  <c r="D104" i="1"/>
  <c r="X11" i="1" s="1"/>
  <c r="D103" i="1"/>
  <c r="D102" i="1"/>
  <c r="D101" i="1"/>
  <c r="N100" i="1"/>
  <c r="AG7" i="1" s="1"/>
  <c r="D100" i="1"/>
  <c r="N99" i="1"/>
  <c r="D99" i="1"/>
  <c r="N98" i="1"/>
  <c r="D98" i="1"/>
  <c r="N97" i="1"/>
  <c r="D97" i="1"/>
  <c r="N96" i="1"/>
  <c r="D96" i="1"/>
  <c r="N95" i="1"/>
  <c r="D95" i="1"/>
  <c r="N94" i="1"/>
  <c r="D94" i="1"/>
  <c r="N93" i="1"/>
  <c r="D93" i="1"/>
  <c r="N92" i="1"/>
  <c r="D92" i="1"/>
  <c r="V11" i="1" s="1"/>
  <c r="N91" i="1"/>
  <c r="D91" i="1"/>
  <c r="N90" i="1"/>
  <c r="N89" i="1"/>
  <c r="N88" i="1"/>
  <c r="D87" i="1"/>
  <c r="D86" i="1"/>
  <c r="D85" i="1"/>
  <c r="N84" i="1"/>
  <c r="D84" i="1"/>
  <c r="N83" i="1"/>
  <c r="D83" i="1"/>
  <c r="N82" i="1"/>
  <c r="D82" i="1"/>
  <c r="N81" i="1"/>
  <c r="D81" i="1"/>
  <c r="N80" i="1"/>
  <c r="D80" i="1"/>
  <c r="N79" i="1"/>
  <c r="D79" i="1"/>
  <c r="N78" i="1"/>
  <c r="D78" i="1"/>
  <c r="N77" i="1"/>
  <c r="AE6" i="1" s="1"/>
  <c r="D77" i="1"/>
  <c r="N76" i="1"/>
  <c r="D76" i="1"/>
  <c r="N75" i="1"/>
  <c r="D75" i="1"/>
  <c r="W10" i="1" s="1"/>
  <c r="N74" i="1"/>
  <c r="N73" i="1"/>
  <c r="D71" i="1"/>
  <c r="X9" i="1" s="1"/>
  <c r="D70" i="1"/>
  <c r="N69" i="1"/>
  <c r="D69" i="1"/>
  <c r="N68" i="1"/>
  <c r="D68" i="1"/>
  <c r="N67" i="1"/>
  <c r="D67" i="1"/>
  <c r="N66" i="1"/>
  <c r="D66" i="1"/>
  <c r="N65" i="1"/>
  <c r="D65" i="1"/>
  <c r="N64" i="1"/>
  <c r="D64" i="1"/>
  <c r="N63" i="1"/>
  <c r="D63" i="1"/>
  <c r="N62" i="1"/>
  <c r="AE5" i="1" s="1"/>
  <c r="D62" i="1"/>
  <c r="N61" i="1"/>
  <c r="D61" i="1"/>
  <c r="N60" i="1"/>
  <c r="D60" i="1"/>
  <c r="W9" i="1" s="1"/>
  <c r="N59" i="1"/>
  <c r="N58" i="1"/>
  <c r="D56" i="1"/>
  <c r="X8" i="1" s="1"/>
  <c r="D55" i="1"/>
  <c r="D54" i="1"/>
  <c r="N53" i="1"/>
  <c r="D53" i="1"/>
  <c r="N52" i="1"/>
  <c r="D52" i="1"/>
  <c r="N51" i="1"/>
  <c r="D51" i="1"/>
  <c r="N50" i="1"/>
  <c r="D50" i="1"/>
  <c r="N49" i="1"/>
  <c r="D49" i="1"/>
  <c r="N48" i="1"/>
  <c r="D48" i="1"/>
  <c r="N47" i="1"/>
  <c r="D47" i="1"/>
  <c r="D46" i="1"/>
  <c r="W8" i="1" s="1"/>
  <c r="N45" i="1"/>
  <c r="N44" i="1"/>
  <c r="D42" i="1"/>
  <c r="D41" i="1"/>
  <c r="N40" i="1"/>
  <c r="D40" i="1"/>
  <c r="N39" i="1"/>
  <c r="D39" i="1"/>
  <c r="N38" i="1"/>
  <c r="D38" i="1"/>
  <c r="N37" i="1"/>
  <c r="D37" i="1"/>
  <c r="N36" i="1"/>
  <c r="D36" i="1"/>
  <c r="N35" i="1"/>
  <c r="D35" i="1"/>
  <c r="N34" i="1"/>
  <c r="D34" i="1"/>
  <c r="N33" i="1"/>
  <c r="N32" i="1"/>
  <c r="N31" i="1"/>
  <c r="AJ30" i="1"/>
  <c r="AA30" i="1"/>
  <c r="W30" i="1"/>
  <c r="V30" i="1"/>
  <c r="N30" i="1"/>
  <c r="D30" i="1"/>
  <c r="X6" i="1" s="1"/>
  <c r="AJ29" i="1"/>
  <c r="AG29" i="1"/>
  <c r="AA29" i="1"/>
  <c r="X29" i="1"/>
  <c r="W29" i="1"/>
  <c r="D29" i="1"/>
  <c r="AJ28" i="1"/>
  <c r="AF28" i="1"/>
  <c r="AI28" i="1" s="1"/>
  <c r="AA28" i="1"/>
  <c r="D28" i="1"/>
  <c r="AJ27" i="1"/>
  <c r="AG27" i="1"/>
  <c r="AF27" i="1"/>
  <c r="AI27" i="1" s="1"/>
  <c r="AA27" i="1"/>
  <c r="D27" i="1"/>
  <c r="AJ26" i="1"/>
  <c r="AG26" i="1"/>
  <c r="AF26" i="1"/>
  <c r="AA26" i="1"/>
  <c r="N26" i="1"/>
  <c r="D26" i="1"/>
  <c r="AJ25" i="1"/>
  <c r="AG25" i="1"/>
  <c r="AA25" i="1"/>
  <c r="N25" i="1"/>
  <c r="D25" i="1"/>
  <c r="AJ24" i="1"/>
  <c r="AF24" i="1"/>
  <c r="AA24" i="1"/>
  <c r="N24" i="1"/>
  <c r="D24" i="1"/>
  <c r="AJ23" i="1"/>
  <c r="AG23" i="1"/>
  <c r="AA23" i="1"/>
  <c r="X23" i="1"/>
  <c r="N23" i="1"/>
  <c r="D23" i="1"/>
  <c r="W6" i="1" s="1"/>
  <c r="AJ22" i="1"/>
  <c r="AF22" i="1"/>
  <c r="AA22" i="1"/>
  <c r="X22" i="1"/>
  <c r="N22" i="1"/>
  <c r="AJ21" i="1"/>
  <c r="AG21" i="1"/>
  <c r="AF21" i="1"/>
  <c r="AA21" i="1"/>
  <c r="X21" i="1"/>
  <c r="N21" i="1"/>
  <c r="AJ20" i="1"/>
  <c r="AG20" i="1"/>
  <c r="AF20" i="1"/>
  <c r="AI20" i="1" s="1"/>
  <c r="AA20" i="1"/>
  <c r="X20" i="1"/>
  <c r="N20" i="1"/>
  <c r="AJ19" i="1"/>
  <c r="AE19" i="1"/>
  <c r="AA19" i="1"/>
  <c r="X19" i="1"/>
  <c r="N19" i="1"/>
  <c r="D19" i="1"/>
  <c r="AJ18" i="1"/>
  <c r="AF18" i="1"/>
  <c r="AE18" i="1"/>
  <c r="AA18" i="1"/>
  <c r="X18" i="1"/>
  <c r="W18" i="1"/>
  <c r="Z18" i="1" s="1"/>
  <c r="N18" i="1"/>
  <c r="D18" i="1"/>
  <c r="AJ17" i="1"/>
  <c r="AG17" i="1"/>
  <c r="AF17" i="1"/>
  <c r="AA17" i="1"/>
  <c r="X17" i="1"/>
  <c r="N17" i="1"/>
  <c r="D17" i="1"/>
  <c r="AJ16" i="1"/>
  <c r="AF16" i="1"/>
  <c r="AA16" i="1"/>
  <c r="X16" i="1"/>
  <c r="W16" i="1"/>
  <c r="D16" i="1"/>
  <c r="AJ15" i="1"/>
  <c r="AF15" i="1"/>
  <c r="AA15" i="1"/>
  <c r="X15" i="1"/>
  <c r="W15" i="1"/>
  <c r="D15" i="1"/>
  <c r="AJ14" i="1"/>
  <c r="AF14" i="1"/>
  <c r="AA14" i="1"/>
  <c r="X14" i="1"/>
  <c r="W14" i="1"/>
  <c r="D14" i="1"/>
  <c r="W5" i="1" s="1"/>
  <c r="AJ13" i="1"/>
  <c r="AG13" i="1"/>
  <c r="AA13" i="1"/>
  <c r="X13" i="1"/>
  <c r="W13" i="1"/>
  <c r="N13" i="1"/>
  <c r="AJ12" i="1"/>
  <c r="AG12" i="1"/>
  <c r="AF12" i="1"/>
  <c r="AA12" i="1"/>
  <c r="X12" i="1"/>
  <c r="W12" i="1"/>
  <c r="Z12" i="1" s="1"/>
  <c r="N12" i="1"/>
  <c r="AJ11" i="1"/>
  <c r="AG11" i="1"/>
  <c r="AF11" i="1"/>
  <c r="AI11" i="1" s="1"/>
  <c r="AA11" i="1"/>
  <c r="W11" i="1"/>
  <c r="N11" i="1"/>
  <c r="AJ10" i="1"/>
  <c r="AF10" i="1"/>
  <c r="AA10" i="1"/>
  <c r="X10" i="1"/>
  <c r="N10" i="1"/>
  <c r="D10" i="1"/>
  <c r="AJ9" i="1"/>
  <c r="AG9" i="1"/>
  <c r="AA9" i="1"/>
  <c r="N9" i="1"/>
  <c r="D9" i="1"/>
  <c r="AJ8" i="1"/>
  <c r="AF8" i="1"/>
  <c r="AA8" i="1"/>
  <c r="N8" i="1"/>
  <c r="D8" i="1"/>
  <c r="W4" i="1" s="1"/>
  <c r="Z4" i="1" s="1"/>
  <c r="AJ7" i="1"/>
  <c r="AF7" i="1"/>
  <c r="AA7" i="1"/>
  <c r="X7" i="1"/>
  <c r="Z7" i="1" s="1"/>
  <c r="W7" i="1"/>
  <c r="N7" i="1"/>
  <c r="AJ6" i="1"/>
  <c r="AI6" i="1"/>
  <c r="AG6" i="1"/>
  <c r="AA6" i="1"/>
  <c r="N6" i="1"/>
  <c r="AJ5" i="1"/>
  <c r="AG5" i="1"/>
  <c r="AF5" i="1"/>
  <c r="AI5" i="1" s="1"/>
  <c r="AA5" i="1"/>
  <c r="X5" i="1"/>
  <c r="AJ4" i="1"/>
  <c r="AG4" i="1"/>
  <c r="AF4" i="1"/>
  <c r="AA4" i="1"/>
  <c r="X4" i="1"/>
  <c r="AE14" i="4" l="1"/>
  <c r="AE16" i="4"/>
  <c r="AE17" i="4"/>
  <c r="AE20" i="4"/>
  <c r="AE21" i="4"/>
  <c r="V27" i="4"/>
  <c r="AE23" i="4"/>
  <c r="Z31" i="4"/>
  <c r="Z32" i="4"/>
  <c r="Z36" i="4"/>
  <c r="AE33" i="4"/>
  <c r="AE34" i="4"/>
  <c r="V43" i="4"/>
  <c r="AE38" i="4"/>
  <c r="V44" i="4"/>
  <c r="AE39" i="4"/>
  <c r="V45" i="4"/>
  <c r="AE40" i="4"/>
  <c r="V46" i="4"/>
  <c r="V47" i="4"/>
  <c r="V48" i="4"/>
  <c r="V49" i="4"/>
  <c r="AE58" i="4"/>
  <c r="V59" i="4"/>
  <c r="V60" i="4"/>
  <c r="V61" i="4"/>
  <c r="Z23" i="4"/>
  <c r="Z22" i="3"/>
  <c r="Z23" i="3"/>
  <c r="V36" i="3"/>
  <c r="Z8" i="3"/>
  <c r="AI9" i="3"/>
  <c r="Z19" i="3"/>
  <c r="Z9" i="3"/>
  <c r="AI4" i="3"/>
  <c r="AE9" i="3"/>
  <c r="AE10" i="3"/>
  <c r="V18" i="3"/>
  <c r="V31" i="3"/>
  <c r="Z32" i="3"/>
  <c r="AT3" i="3" s="1"/>
  <c r="M4" i="8" s="1"/>
  <c r="AE25" i="3"/>
  <c r="Z34" i="3"/>
  <c r="V47" i="3"/>
  <c r="AJ18" i="2"/>
  <c r="AF21" i="2"/>
  <c r="W25" i="2"/>
  <c r="AF25" i="2"/>
  <c r="AF28" i="2"/>
  <c r="AA34" i="2"/>
  <c r="AJ38" i="2"/>
  <c r="AJ40" i="2"/>
  <c r="AJ42" i="2"/>
  <c r="AA45" i="2"/>
  <c r="AA47" i="2"/>
  <c r="AF9" i="2"/>
  <c r="W10" i="2"/>
  <c r="AF12" i="2"/>
  <c r="AF14" i="2"/>
  <c r="W14" i="2"/>
  <c r="AA12" i="2"/>
  <c r="AA16" i="2"/>
  <c r="W16" i="2"/>
  <c r="AF16" i="2"/>
  <c r="AA20" i="2"/>
  <c r="W26" i="2"/>
  <c r="AA28" i="2"/>
  <c r="AA31" i="2"/>
  <c r="AF32" i="2"/>
  <c r="AJ22" i="2"/>
  <c r="AA32" i="2"/>
  <c r="AA36" i="2"/>
  <c r="AJ36" i="2"/>
  <c r="AI17" i="1"/>
  <c r="V15" i="1"/>
  <c r="AE16" i="1"/>
  <c r="AE17" i="1"/>
  <c r="AI23" i="1"/>
  <c r="AE27" i="1"/>
  <c r="AI18" i="1"/>
  <c r="V25" i="1"/>
  <c r="Z16" i="1"/>
  <c r="Z13" i="1"/>
  <c r="Z29" i="1"/>
  <c r="AB5" i="11"/>
  <c r="AS3" i="11"/>
  <c r="I7" i="8" s="1"/>
  <c r="AR3" i="11"/>
  <c r="M7" i="8" s="1"/>
  <c r="AN4" i="11"/>
  <c r="D7" i="8" s="1"/>
  <c r="AK4" i="11"/>
  <c r="AR4" i="11"/>
  <c r="N7" i="8" s="1"/>
  <c r="AO4" i="11"/>
  <c r="F7" i="8" s="1"/>
  <c r="AN3" i="11"/>
  <c r="C7" i="8" s="1"/>
  <c r="AK25" i="5"/>
  <c r="X7" i="5"/>
  <c r="AG6" i="5"/>
  <c r="AG13" i="5"/>
  <c r="X17" i="5"/>
  <c r="AG17" i="5"/>
  <c r="X21" i="5"/>
  <c r="AG21" i="5"/>
  <c r="AG9" i="5"/>
  <c r="AK6" i="5"/>
  <c r="X15" i="5"/>
  <c r="AH17" i="5"/>
  <c r="AH21" i="5"/>
  <c r="AK21" i="5" s="1"/>
  <c r="AK8" i="5"/>
  <c r="AB9" i="5"/>
  <c r="AB25" i="5"/>
  <c r="AB23" i="5"/>
  <c r="AK27" i="5"/>
  <c r="AB29" i="5"/>
  <c r="X8" i="5"/>
  <c r="AG7" i="5"/>
  <c r="AG8" i="5"/>
  <c r="AK10" i="5"/>
  <c r="AK11" i="5"/>
  <c r="AG12" i="5"/>
  <c r="AB18" i="5"/>
  <c r="AG16" i="5"/>
  <c r="X19" i="5"/>
  <c r="X20" i="5"/>
  <c r="AG19" i="5"/>
  <c r="AB22" i="5"/>
  <c r="AG20" i="5"/>
  <c r="X30" i="5"/>
  <c r="X31" i="5"/>
  <c r="AG22" i="5"/>
  <c r="AG23" i="5"/>
  <c r="AG24" i="5"/>
  <c r="AG25" i="5"/>
  <c r="AK26" i="5"/>
  <c r="AG27" i="5"/>
  <c r="X6" i="5"/>
  <c r="X5" i="5"/>
  <c r="AB13" i="5"/>
  <c r="AB15" i="5"/>
  <c r="AB16" i="5"/>
  <c r="AB20" i="5"/>
  <c r="AB27" i="5"/>
  <c r="AG5" i="5"/>
  <c r="AS4" i="5"/>
  <c r="Z5" i="5"/>
  <c r="Z8" i="5"/>
  <c r="AB8" i="5" s="1"/>
  <c r="AG10" i="5"/>
  <c r="AB12" i="5"/>
  <c r="AG15" i="5"/>
  <c r="X18" i="5"/>
  <c r="AG18" i="5"/>
  <c r="X22" i="5"/>
  <c r="X24" i="5"/>
  <c r="X26" i="5"/>
  <c r="AG26" i="5"/>
  <c r="Z30" i="5"/>
  <c r="AB30" i="5" s="1"/>
  <c r="Z31" i="5"/>
  <c r="AB31" i="5"/>
  <c r="AG4" i="5"/>
  <c r="AK9" i="5"/>
  <c r="AG11" i="5"/>
  <c r="AG14" i="5"/>
  <c r="AK17" i="5"/>
  <c r="AK18" i="5"/>
  <c r="AB28" i="5"/>
  <c r="AG3" i="5"/>
  <c r="AB7" i="5"/>
  <c r="AK7" i="5"/>
  <c r="AB11" i="5"/>
  <c r="AK15" i="5"/>
  <c r="AK19" i="5"/>
  <c r="AP3" i="5"/>
  <c r="AB5" i="5"/>
  <c r="AK5" i="5"/>
  <c r="AK13" i="5"/>
  <c r="AK4" i="5"/>
  <c r="AT4" i="5" s="1"/>
  <c r="AK12" i="5"/>
  <c r="AK16" i="5"/>
  <c r="AB17" i="5"/>
  <c r="AB19" i="5"/>
  <c r="AR3" i="5" s="1"/>
  <c r="AK22" i="5"/>
  <c r="AK24" i="5"/>
  <c r="AB10" i="5"/>
  <c r="AR4" i="5"/>
  <c r="AQ4" i="5"/>
  <c r="AK14" i="5"/>
  <c r="AK20" i="5"/>
  <c r="AB21" i="5"/>
  <c r="AT3" i="5" s="1"/>
  <c r="AK23" i="5"/>
  <c r="AP4" i="5"/>
  <c r="AK3" i="5"/>
  <c r="V6" i="4"/>
  <c r="AI24" i="4"/>
  <c r="AI25" i="4"/>
  <c r="V26" i="4"/>
  <c r="AI58" i="4"/>
  <c r="AE15" i="4"/>
  <c r="Z38" i="4"/>
  <c r="AQ4" i="4"/>
  <c r="H5" i="8" s="1"/>
  <c r="Z24" i="4"/>
  <c r="Z25" i="4"/>
  <c r="AI48" i="4"/>
  <c r="AI49" i="4"/>
  <c r="Z50" i="4"/>
  <c r="Z57" i="4"/>
  <c r="AI37" i="4"/>
  <c r="AI34" i="4"/>
  <c r="Z58" i="4"/>
  <c r="Z59" i="4"/>
  <c r="AI59" i="4"/>
  <c r="Z60" i="4"/>
  <c r="AI60" i="4"/>
  <c r="Z61" i="4"/>
  <c r="AP4" i="4"/>
  <c r="F5" i="8" s="1"/>
  <c r="V15" i="4"/>
  <c r="V22" i="4"/>
  <c r="V23" i="4"/>
  <c r="V24" i="4"/>
  <c r="AI21" i="4"/>
  <c r="AE22" i="4"/>
  <c r="V28" i="4"/>
  <c r="V30" i="4"/>
  <c r="Z33" i="4"/>
  <c r="AI30" i="4"/>
  <c r="AI31" i="4"/>
  <c r="AI32" i="4"/>
  <c r="AI33" i="4"/>
  <c r="Z6" i="4"/>
  <c r="W13" i="4"/>
  <c r="Z13" i="4" s="1"/>
  <c r="AI13" i="4"/>
  <c r="W17" i="4"/>
  <c r="Z17" i="4" s="1"/>
  <c r="AI17" i="4"/>
  <c r="AI23" i="4"/>
  <c r="AI27" i="4"/>
  <c r="Z28" i="4"/>
  <c r="AI42" i="4"/>
  <c r="AI7" i="4"/>
  <c r="Z12" i="4"/>
  <c r="AF20" i="4"/>
  <c r="AI20" i="4" s="1"/>
  <c r="AI22" i="4"/>
  <c r="AI39" i="4"/>
  <c r="AI41" i="4"/>
  <c r="AI45" i="4"/>
  <c r="Z55" i="4"/>
  <c r="Z8" i="4"/>
  <c r="V10" i="4"/>
  <c r="Z18" i="4"/>
  <c r="AE18" i="4"/>
  <c r="Z26" i="4"/>
  <c r="V38" i="4"/>
  <c r="Z46" i="4"/>
  <c r="AE41" i="4"/>
  <c r="Z47" i="4"/>
  <c r="AE42" i="4"/>
  <c r="AE43" i="4"/>
  <c r="Z49" i="4"/>
  <c r="AE44" i="4"/>
  <c r="V50" i="4"/>
  <c r="AE45" i="4"/>
  <c r="AE46" i="4"/>
  <c r="AE47" i="4"/>
  <c r="Z53" i="4"/>
  <c r="Z54" i="4"/>
  <c r="AR4" i="4"/>
  <c r="L5" i="8" s="1"/>
  <c r="Z48" i="4"/>
  <c r="AP3" i="4"/>
  <c r="AR3" i="4"/>
  <c r="K5" i="8" s="1"/>
  <c r="Z14" i="4"/>
  <c r="Z27" i="4"/>
  <c r="Z29" i="4"/>
  <c r="Z40" i="4"/>
  <c r="Z41" i="4"/>
  <c r="Z42" i="4"/>
  <c r="Z43" i="4"/>
  <c r="AI38" i="4"/>
  <c r="Z44" i="4"/>
  <c r="Z45" i="4"/>
  <c r="AO3" i="4"/>
  <c r="C5" i="8" s="1"/>
  <c r="AI8" i="4"/>
  <c r="V5" i="4"/>
  <c r="AI14" i="4"/>
  <c r="Z20" i="4"/>
  <c r="AI36" i="4"/>
  <c r="AI40" i="4"/>
  <c r="AI44" i="4"/>
  <c r="Z51" i="4"/>
  <c r="AQ3" i="4"/>
  <c r="G5" i="8" s="1"/>
  <c r="Z9" i="4"/>
  <c r="AI11" i="4"/>
  <c r="AI12" i="4"/>
  <c r="Z15" i="4"/>
  <c r="AI16" i="4"/>
  <c r="AI29" i="4"/>
  <c r="AI35" i="4"/>
  <c r="AI43" i="4"/>
  <c r="AI47" i="4"/>
  <c r="AI8" i="3"/>
  <c r="AI21" i="3"/>
  <c r="Z26" i="3"/>
  <c r="V8" i="3"/>
  <c r="V9" i="3"/>
  <c r="V11" i="3"/>
  <c r="AE5" i="3"/>
  <c r="V12" i="3"/>
  <c r="AE6" i="3"/>
  <c r="AI7" i="3"/>
  <c r="Z14" i="3"/>
  <c r="AE8" i="3"/>
  <c r="V16" i="3"/>
  <c r="V17" i="3"/>
  <c r="AE11" i="3"/>
  <c r="V19" i="3"/>
  <c r="AE12" i="3"/>
  <c r="V20" i="3"/>
  <c r="V21" i="3"/>
  <c r="Z21" i="3"/>
  <c r="AE14" i="3"/>
  <c r="AI14" i="3"/>
  <c r="V22" i="3"/>
  <c r="AE15" i="3"/>
  <c r="V23" i="3"/>
  <c r="AE16" i="3"/>
  <c r="V24" i="3"/>
  <c r="AE17" i="3"/>
  <c r="V25" i="3"/>
  <c r="AE18" i="3"/>
  <c r="V26" i="3"/>
  <c r="AI19" i="3"/>
  <c r="Z27" i="3"/>
  <c r="AE20" i="3"/>
  <c r="V28" i="3"/>
  <c r="AE21" i="3"/>
  <c r="V29" i="3"/>
  <c r="AE22" i="3"/>
  <c r="V30" i="3"/>
  <c r="Z31" i="3"/>
  <c r="V32" i="3"/>
  <c r="Z33" i="3"/>
  <c r="V34" i="3"/>
  <c r="AI27" i="3"/>
  <c r="Z36" i="3"/>
  <c r="V37" i="3"/>
  <c r="Z37" i="3"/>
  <c r="V38" i="3"/>
  <c r="AE30" i="3"/>
  <c r="V39" i="3"/>
  <c r="AI31" i="3"/>
  <c r="V40" i="3"/>
  <c r="AE32" i="3"/>
  <c r="Z41" i="3"/>
  <c r="V42" i="3"/>
  <c r="Z43" i="3"/>
  <c r="V44" i="3"/>
  <c r="V45" i="3"/>
  <c r="Z45" i="3"/>
  <c r="V46" i="3"/>
  <c r="AP3" i="3"/>
  <c r="E4" i="8" s="1"/>
  <c r="Z29" i="3"/>
  <c r="Z35" i="3"/>
  <c r="Z39" i="3"/>
  <c r="AE4" i="3"/>
  <c r="AO3" i="3"/>
  <c r="C4" i="8" s="1"/>
  <c r="AE29" i="3"/>
  <c r="AI22" i="3"/>
  <c r="AI25" i="3"/>
  <c r="AI29" i="3"/>
  <c r="AI6" i="3"/>
  <c r="Z20" i="3"/>
  <c r="AI32" i="3"/>
  <c r="AT4" i="3" s="1"/>
  <c r="N4" i="8" s="1"/>
  <c r="AI12" i="3"/>
  <c r="AI13" i="3"/>
  <c r="Z30" i="3"/>
  <c r="Z46" i="3"/>
  <c r="Z7" i="3"/>
  <c r="Z15" i="3"/>
  <c r="AO4" i="3"/>
  <c r="D4" i="8" s="1"/>
  <c r="Z5" i="3"/>
  <c r="AS3" i="3"/>
  <c r="K4" i="3" s="1"/>
  <c r="V5" i="3"/>
  <c r="AI11" i="3"/>
  <c r="V13" i="3"/>
  <c r="Z17" i="3"/>
  <c r="AI18" i="3"/>
  <c r="Z24" i="3"/>
  <c r="AF26" i="3"/>
  <c r="AI26" i="3" s="1"/>
  <c r="AF28" i="3"/>
  <c r="AI28" i="3" s="1"/>
  <c r="Z13" i="3"/>
  <c r="AI23" i="3"/>
  <c r="V7" i="3"/>
  <c r="AI15" i="3"/>
  <c r="AF16" i="3"/>
  <c r="AI16" i="3" s="1"/>
  <c r="AF17" i="3"/>
  <c r="AI17" i="3" s="1"/>
  <c r="AF24" i="3"/>
  <c r="AI24" i="3" s="1"/>
  <c r="W42" i="3"/>
  <c r="Z42" i="3" s="1"/>
  <c r="AF20" i="3"/>
  <c r="AI20" i="3" s="1"/>
  <c r="AE31" i="3"/>
  <c r="W40" i="3"/>
  <c r="Z40" i="3" s="1"/>
  <c r="AI5" i="3"/>
  <c r="Z18" i="3"/>
  <c r="X57" i="3"/>
  <c r="Z28" i="3"/>
  <c r="Z38" i="3"/>
  <c r="AP4" i="3"/>
  <c r="V14" i="3"/>
  <c r="AE19" i="3"/>
  <c r="AE23" i="3"/>
  <c r="V27" i="3"/>
  <c r="AE27" i="3"/>
  <c r="AG30" i="3"/>
  <c r="Y57" i="3" s="1"/>
  <c r="V33" i="3"/>
  <c r="V41" i="3"/>
  <c r="V43" i="3"/>
  <c r="I4" i="8"/>
  <c r="Z6" i="3"/>
  <c r="V15" i="3"/>
  <c r="AA9" i="2"/>
  <c r="AJ17" i="2"/>
  <c r="AJ25" i="2"/>
  <c r="AA26" i="2"/>
  <c r="AJ26" i="2"/>
  <c r="W6" i="2"/>
  <c r="AJ7" i="2"/>
  <c r="AA10" i="2"/>
  <c r="AQ5" i="2"/>
  <c r="G3" i="8" s="1"/>
  <c r="AJ12" i="2"/>
  <c r="AJ14" i="2"/>
  <c r="AA15" i="2"/>
  <c r="AJ15" i="2"/>
  <c r="AF6" i="2"/>
  <c r="W5" i="2"/>
  <c r="AJ29" i="2"/>
  <c r="AA30" i="2"/>
  <c r="AA33" i="2"/>
  <c r="AJ33" i="2"/>
  <c r="AA8" i="2"/>
  <c r="AJ11" i="2"/>
  <c r="AA11" i="2"/>
  <c r="AJ13" i="2"/>
  <c r="AA19" i="2"/>
  <c r="AR5" i="2"/>
  <c r="K3" i="8" s="1"/>
  <c r="AP5" i="2"/>
  <c r="E3" i="8" s="1"/>
  <c r="AA6" i="2"/>
  <c r="AA17" i="2"/>
  <c r="AO5" i="2"/>
  <c r="C3" i="8" s="1"/>
  <c r="AJ8" i="2"/>
  <c r="W11" i="2"/>
  <c r="AF11" i="2"/>
  <c r="AJ16" i="2"/>
  <c r="AJ19" i="2"/>
  <c r="AJ21" i="2"/>
  <c r="AA22" i="2"/>
  <c r="AJ24" i="2"/>
  <c r="AJ27" i="2"/>
  <c r="AJ30" i="2"/>
  <c r="AA35" i="2"/>
  <c r="AA44" i="2"/>
  <c r="AA46" i="2"/>
  <c r="AA48" i="2"/>
  <c r="AR6" i="2"/>
  <c r="L3" i="8" s="1"/>
  <c r="I3" i="8"/>
  <c r="AF7" i="2"/>
  <c r="W8" i="2"/>
  <c r="AJ10" i="2"/>
  <c r="AA13" i="2"/>
  <c r="AJ20" i="2"/>
  <c r="AJ6" i="2"/>
  <c r="AS6" i="2" s="1"/>
  <c r="N3" i="8" s="1"/>
  <c r="AA7" i="2"/>
  <c r="AJ9" i="2"/>
  <c r="AA18" i="2"/>
  <c r="AA23" i="2"/>
  <c r="AJ23" i="2"/>
  <c r="AA29" i="2"/>
  <c r="AA37" i="2"/>
  <c r="AJ37" i="2"/>
  <c r="AA38" i="2"/>
  <c r="AA39" i="2"/>
  <c r="AJ39" i="2"/>
  <c r="AA40" i="2"/>
  <c r="AA41" i="2"/>
  <c r="AJ41" i="2"/>
  <c r="AA42" i="2"/>
  <c r="AA49" i="2"/>
  <c r="AS5" i="2"/>
  <c r="M3" i="8" s="1"/>
  <c r="AO6" i="2"/>
  <c r="D3" i="8" s="1"/>
  <c r="AP6" i="2"/>
  <c r="F3" i="8" s="1"/>
  <c r="J3" i="8"/>
  <c r="AI29" i="1"/>
  <c r="AO3" i="1"/>
  <c r="G2" i="8" s="1"/>
  <c r="Z30" i="1"/>
  <c r="AI25" i="1"/>
  <c r="AP4" i="1"/>
  <c r="L2" i="8" s="1"/>
  <c r="Z5" i="1"/>
  <c r="AI14" i="1"/>
  <c r="AI15" i="1"/>
  <c r="V22" i="1"/>
  <c r="V23" i="1"/>
  <c r="AI10" i="1"/>
  <c r="V4" i="1"/>
  <c r="AI13" i="1"/>
  <c r="Z14" i="1"/>
  <c r="AI21" i="1"/>
  <c r="AI26" i="1"/>
  <c r="V7" i="1"/>
  <c r="AE4" i="1"/>
  <c r="AE7" i="1"/>
  <c r="V12" i="1"/>
  <c r="V13" i="1"/>
  <c r="V14" i="1"/>
  <c r="V16" i="1"/>
  <c r="AE13" i="1"/>
  <c r="V17" i="1"/>
  <c r="AE14" i="1"/>
  <c r="V18" i="1"/>
  <c r="AE15" i="1"/>
  <c r="V19" i="1"/>
  <c r="AE22" i="1"/>
  <c r="AE23" i="1"/>
  <c r="AE24" i="1"/>
  <c r="V27" i="1"/>
  <c r="AE25" i="1"/>
  <c r="AE26" i="1"/>
  <c r="V29" i="1"/>
  <c r="AE28" i="1"/>
  <c r="AE29" i="1"/>
  <c r="Z6" i="1"/>
  <c r="AM3" i="1"/>
  <c r="C2" i="8" s="1"/>
  <c r="AO4" i="1"/>
  <c r="H2" i="8" s="1"/>
  <c r="Z28" i="1"/>
  <c r="V6" i="1"/>
  <c r="V5" i="1"/>
  <c r="J2" i="8"/>
  <c r="AP3" i="1"/>
  <c r="K2" i="8" s="1"/>
  <c r="AI7" i="1"/>
  <c r="AI8" i="1"/>
  <c r="Z11" i="1"/>
  <c r="AI12" i="1"/>
  <c r="Z15" i="1"/>
  <c r="AI16" i="1"/>
  <c r="Z17" i="1"/>
  <c r="Z22" i="1"/>
  <c r="Z23" i="1"/>
  <c r="Z8" i="1"/>
  <c r="AQ3" i="1" s="1"/>
  <c r="M2" i="8" s="1"/>
  <c r="Z9" i="1"/>
  <c r="Z10" i="1"/>
  <c r="AI9" i="1"/>
  <c r="Z20" i="1"/>
  <c r="Z21" i="1"/>
  <c r="AI22" i="1"/>
  <c r="AI24" i="1"/>
  <c r="AN3" i="1"/>
  <c r="E2" i="8" s="1"/>
  <c r="V28" i="1"/>
  <c r="Z25" i="1"/>
  <c r="Z27" i="1"/>
  <c r="Z26" i="1"/>
  <c r="I2" i="8"/>
  <c r="AM4" i="1"/>
  <c r="D2" i="8" s="1"/>
  <c r="AI30" i="1"/>
  <c r="AN4" i="1"/>
  <c r="F2" i="8" s="1"/>
  <c r="AI4" i="1"/>
  <c r="V8" i="1"/>
  <c r="V9" i="1"/>
  <c r="V10" i="1"/>
  <c r="V21" i="1"/>
  <c r="AE9" i="1"/>
  <c r="V20" i="1"/>
  <c r="AE30" i="1"/>
  <c r="Z22" i="4"/>
  <c r="AE9" i="4"/>
  <c r="Z34" i="4"/>
  <c r="AF26" i="4"/>
  <c r="AI26" i="4" s="1"/>
  <c r="AE26" i="4"/>
  <c r="AE27" i="4"/>
  <c r="AF28" i="4"/>
  <c r="AI28" i="4" s="1"/>
  <c r="AE28" i="4"/>
  <c r="V34" i="4"/>
  <c r="AE29" i="4"/>
  <c r="W35" i="4"/>
  <c r="Z35" i="4" s="1"/>
  <c r="V35" i="4"/>
  <c r="V39" i="4"/>
  <c r="AE35" i="4"/>
  <c r="AE36" i="4"/>
  <c r="AE37" i="4"/>
  <c r="Z11" i="4"/>
  <c r="V18" i="4"/>
  <c r="AF18" i="4"/>
  <c r="AI18" i="4" s="1"/>
  <c r="AE25" i="4"/>
  <c r="W16" i="4"/>
  <c r="Z16" i="4" s="1"/>
  <c r="V19" i="4"/>
  <c r="AE19" i="4"/>
  <c r="V33" i="4"/>
  <c r="V7" i="4"/>
  <c r="Z39" i="4"/>
  <c r="Z56" i="4"/>
  <c r="AE24" i="4"/>
  <c r="Z5" i="4"/>
  <c r="AF5" i="4"/>
  <c r="AO4" i="4" s="1"/>
  <c r="D5" i="8" s="1"/>
  <c r="AS4" i="4"/>
  <c r="N5" i="8" s="1"/>
  <c r="V8" i="4"/>
  <c r="V31" i="4"/>
  <c r="V32" i="4"/>
  <c r="AF10" i="4"/>
  <c r="AI10" i="4" s="1"/>
  <c r="AF9" i="4"/>
  <c r="AI9" i="4" s="1"/>
  <c r="AE30" i="4"/>
  <c r="AE31" i="4"/>
  <c r="AE32" i="4"/>
  <c r="V36" i="4"/>
  <c r="V37" i="4"/>
  <c r="V40" i="4"/>
  <c r="V41" i="4"/>
  <c r="V42" i="4"/>
  <c r="N27" i="8" l="1"/>
  <c r="H19" i="8"/>
  <c r="H18" i="8"/>
  <c r="D19" i="8"/>
  <c r="D18" i="8"/>
  <c r="P27" i="8"/>
  <c r="G18" i="8"/>
  <c r="G19" i="8"/>
  <c r="S27" i="8"/>
  <c r="C19" i="8"/>
  <c r="AQ3" i="5"/>
  <c r="AS3" i="5"/>
  <c r="AS3" i="4"/>
  <c r="M5" i="8" s="1"/>
  <c r="M19" i="8" s="1"/>
  <c r="J4" i="8"/>
  <c r="Y56" i="3"/>
  <c r="X58" i="3"/>
  <c r="AS4" i="3"/>
  <c r="L4" i="8" s="1"/>
  <c r="L19" i="8" s="1"/>
  <c r="X56" i="3"/>
  <c r="K4" i="8"/>
  <c r="R27" i="8" s="1"/>
  <c r="Y55" i="3"/>
  <c r="X55" i="3"/>
  <c r="AI30" i="3"/>
  <c r="Y58" i="3" s="1"/>
  <c r="E5" i="8"/>
  <c r="E19" i="8" s="1"/>
  <c r="F4" i="8"/>
  <c r="O27" i="8" s="1"/>
  <c r="AQ4" i="1"/>
  <c r="N2" i="8" s="1"/>
  <c r="I5" i="8"/>
  <c r="I19" i="8" s="1"/>
  <c r="J5" i="8"/>
  <c r="AI5" i="4"/>
  <c r="J18" i="8" l="1"/>
  <c r="F19" i="8"/>
  <c r="E18" i="8"/>
  <c r="F18" i="8"/>
  <c r="K19" i="8"/>
  <c r="I18" i="8"/>
  <c r="N18" i="8"/>
  <c r="N19" i="8"/>
  <c r="Q27" i="8"/>
  <c r="M18" i="8"/>
  <c r="K18" i="8"/>
  <c r="L18" i="8"/>
  <c r="J19" i="8"/>
</calcChain>
</file>

<file path=xl/comments1.xml><?xml version="1.0" encoding="utf-8"?>
<comments xmlns="http://schemas.openxmlformats.org/spreadsheetml/2006/main">
  <authors>
    <author>Author</author>
  </authors>
  <commentList>
    <comment ref="Y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  <comment ref="A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Taken from similar starting SFA value
</t>
        </r>
      </text>
    </comment>
    <comment ref="S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Taken from similar starting SFA value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Z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Y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  <comment ref="A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Y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  <comment ref="A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Y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  <comment ref="A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Y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  <comment ref="A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200ms</t>
        </r>
      </text>
    </comment>
    <comment ref="A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Finitia 2 spikes l/Ffinal 2 spikes</t>
        </r>
      </text>
    </comment>
  </commentList>
</comments>
</file>

<file path=xl/sharedStrings.xml><?xml version="1.0" encoding="utf-8"?>
<sst xmlns="http://schemas.openxmlformats.org/spreadsheetml/2006/main" count="5320" uniqueCount="428">
  <si>
    <t>Current(nA)</t>
  </si>
  <si>
    <t>Spike</t>
  </si>
  <si>
    <t>Time(ms)</t>
  </si>
  <si>
    <t>FF(Hz)</t>
  </si>
  <si>
    <t>Threshold(mV)</t>
  </si>
  <si>
    <t>Amplitude(mV)</t>
  </si>
  <si>
    <t>10-90 Rise</t>
  </si>
  <si>
    <t>Half width(ms)</t>
  </si>
  <si>
    <t>AHP(mV)</t>
  </si>
  <si>
    <t>control</t>
  </si>
  <si>
    <t>Gxtx</t>
  </si>
  <si>
    <t>GxTx</t>
  </si>
  <si>
    <t>Mean FF</t>
  </si>
  <si>
    <t>SFA</t>
  </si>
  <si>
    <t>SS FF</t>
  </si>
  <si>
    <t>Ffinit</t>
  </si>
  <si>
    <t>Control</t>
  </si>
  <si>
    <t xml:space="preserve">Spikes </t>
  </si>
  <si>
    <t>gxtx</t>
  </si>
  <si>
    <t>Ff_final</t>
  </si>
  <si>
    <t>CON</t>
  </si>
  <si>
    <t>GXTX</t>
  </si>
  <si>
    <t>MEAN</t>
  </si>
  <si>
    <t>INIT</t>
  </si>
  <si>
    <t>FIN</t>
  </si>
  <si>
    <t>Slope Hz/nA</t>
  </si>
  <si>
    <t>SSff</t>
  </si>
  <si>
    <t>sfa</t>
  </si>
  <si>
    <t>max</t>
  </si>
  <si>
    <t>max spikes</t>
  </si>
  <si>
    <t>max SSFF</t>
  </si>
  <si>
    <t>max ssff</t>
  </si>
  <si>
    <t>maz ssff</t>
  </si>
  <si>
    <t>max  ssff</t>
  </si>
  <si>
    <t>SFA slope</t>
  </si>
  <si>
    <t>Cell ID</t>
  </si>
  <si>
    <t>age</t>
  </si>
  <si>
    <t>maxFFinit</t>
  </si>
  <si>
    <t>maxFFsteady</t>
  </si>
  <si>
    <t>maxFFinit_Gxtx</t>
  </si>
  <si>
    <t>maxFFsteady_Gxtx</t>
  </si>
  <si>
    <t>AC_02_11_17</t>
  </si>
  <si>
    <t>AD_03_11_17_C1</t>
  </si>
  <si>
    <t>U25_09_17_C1</t>
  </si>
  <si>
    <t>U25_09_17_C2</t>
  </si>
  <si>
    <t>maxspikes</t>
  </si>
  <si>
    <t>maxspikes_gxtx</t>
  </si>
  <si>
    <t>Ffinit_slope</t>
  </si>
  <si>
    <t>Ffinit_slope_Gxtx</t>
  </si>
  <si>
    <t>Ffsteady_slope</t>
  </si>
  <si>
    <t>Ffsteady_slope_Gxtx</t>
  </si>
  <si>
    <t>max int</t>
  </si>
  <si>
    <t>mean</t>
  </si>
  <si>
    <t>X_03_10_17</t>
  </si>
  <si>
    <t>Y_04_10_17</t>
  </si>
  <si>
    <t>maxFFin</t>
  </si>
  <si>
    <t>maxFFint</t>
  </si>
  <si>
    <t>SFA change</t>
  </si>
  <si>
    <t>SFA change gxtx</t>
  </si>
  <si>
    <t>AHPam(1/2 max FF)</t>
  </si>
  <si>
    <t>AHPam(1/2 max FF)gxtx</t>
  </si>
  <si>
    <t>AP_HW</t>
  </si>
  <si>
    <t>AP_HW_gxtx</t>
  </si>
  <si>
    <t>Mean FF slope</t>
  </si>
  <si>
    <t>Mean FF gxtx</t>
  </si>
  <si>
    <t>Mean FF slope gxtx</t>
  </si>
  <si>
    <t>CP_29_08_18_C3</t>
  </si>
  <si>
    <t>fAHPamp</t>
  </si>
  <si>
    <t>fAHPampgxtx</t>
  </si>
  <si>
    <t>mean gxtx</t>
  </si>
  <si>
    <t>mean slop</t>
  </si>
  <si>
    <t>mean slopgxtx</t>
  </si>
  <si>
    <t>mean max</t>
  </si>
  <si>
    <t>mean max gxtx</t>
  </si>
  <si>
    <t>mean slope</t>
  </si>
  <si>
    <t>mean slope gxtx</t>
  </si>
  <si>
    <t>GxTx (100nM)</t>
  </si>
  <si>
    <t>t test</t>
  </si>
  <si>
    <t>t tests</t>
  </si>
  <si>
    <t>DA_21_09_18_C3</t>
  </si>
  <si>
    <t>DO_16_11_18_C2</t>
  </si>
  <si>
    <t>DQ_20_11_18_C1</t>
  </si>
  <si>
    <t>Max FF</t>
  </si>
  <si>
    <t>I/F slope (max)</t>
  </si>
  <si>
    <t>I/F slope (mean)</t>
  </si>
  <si>
    <t>I/F slope (SSFF)</t>
  </si>
  <si>
    <t>Max Spikes</t>
  </si>
  <si>
    <t>Gain spikes/pA</t>
  </si>
  <si>
    <t>AP HW</t>
  </si>
  <si>
    <t>fAHP amp</t>
  </si>
  <si>
    <t>ADP amp</t>
  </si>
  <si>
    <t>mAHP amp</t>
  </si>
  <si>
    <t>mAHP 1/2 decay</t>
  </si>
  <si>
    <t>#</t>
  </si>
  <si>
    <t>ADPamp</t>
  </si>
  <si>
    <t>ADPampGxtx</t>
  </si>
  <si>
    <t xml:space="preserve">mAHP 1/2 decay </t>
  </si>
  <si>
    <t>mAHP 1/2 decay Gxtx</t>
  </si>
  <si>
    <t>Condition</t>
  </si>
  <si>
    <t>Mean_FF_slope</t>
  </si>
  <si>
    <t>Mean_FF</t>
  </si>
  <si>
    <t>AHPamp</t>
  </si>
  <si>
    <t>Animal ID</t>
  </si>
  <si>
    <t>condition</t>
  </si>
  <si>
    <t>CX_17_09_18_C5</t>
  </si>
  <si>
    <t>CP_29_08_18_C1</t>
  </si>
  <si>
    <t>CP_29_08_18_C2</t>
  </si>
  <si>
    <t>CT_09_09_18_C3</t>
  </si>
  <si>
    <t>BP_24_05_18</t>
  </si>
  <si>
    <t>BV_01_06_18</t>
  </si>
  <si>
    <t>CV_13_09_18_C1</t>
  </si>
  <si>
    <t>mAHPamp</t>
  </si>
  <si>
    <t>mAHPduration</t>
  </si>
  <si>
    <t>CO_28_08_C2</t>
  </si>
  <si>
    <t>DQ</t>
  </si>
  <si>
    <t>AAS_C2</t>
  </si>
  <si>
    <t>AAS_C5</t>
  </si>
  <si>
    <t>AAT_C2</t>
  </si>
  <si>
    <t>Res</t>
  </si>
  <si>
    <t>ABGC3</t>
  </si>
  <si>
    <t>ABHC1</t>
  </si>
  <si>
    <t>ABIC3</t>
  </si>
  <si>
    <t>ABJC1</t>
  </si>
  <si>
    <t>ABKC1</t>
  </si>
  <si>
    <t>ABMC1</t>
  </si>
  <si>
    <t>ABMC2</t>
  </si>
  <si>
    <t>Rheo</t>
  </si>
  <si>
    <t>cap</t>
  </si>
  <si>
    <t>max rise</t>
  </si>
  <si>
    <t>delayed</t>
  </si>
  <si>
    <t>immediate</t>
  </si>
  <si>
    <t>max fall</t>
  </si>
  <si>
    <t>ABL_C2</t>
  </si>
  <si>
    <t>ABL_C4</t>
  </si>
  <si>
    <t>Tau</t>
  </si>
  <si>
    <t>maxrise</t>
  </si>
  <si>
    <t>maxfall</t>
  </si>
  <si>
    <t>ABO</t>
  </si>
  <si>
    <t>ABO_C2</t>
  </si>
  <si>
    <t>ABP_C1</t>
  </si>
  <si>
    <t>ABR_C1</t>
  </si>
  <si>
    <t>ABR_C2</t>
  </si>
  <si>
    <t>ABS_C1</t>
  </si>
  <si>
    <t>ABS_C2</t>
  </si>
  <si>
    <t>ABS_C3</t>
  </si>
  <si>
    <t>Fast Con</t>
  </si>
  <si>
    <t>Fast Gxtx</t>
  </si>
  <si>
    <t>Slow Con</t>
  </si>
  <si>
    <t>Slow GxTx</t>
  </si>
  <si>
    <t>initial ff slope</t>
  </si>
  <si>
    <t>steady</t>
  </si>
  <si>
    <t>spikes</t>
  </si>
  <si>
    <t xml:space="preserve">max ff </t>
  </si>
  <si>
    <t>aphw</t>
  </si>
  <si>
    <t>steady slop</t>
  </si>
  <si>
    <t>mAHP duration</t>
  </si>
  <si>
    <t>ADP</t>
  </si>
  <si>
    <t>ABU_C1</t>
  </si>
  <si>
    <t>ABX_C2</t>
  </si>
  <si>
    <t>depolarising block threshold</t>
  </si>
  <si>
    <t>ADPtimetopeak</t>
  </si>
  <si>
    <t>make this include last 250 ms</t>
  </si>
  <si>
    <t>AP_amp _single</t>
  </si>
  <si>
    <t>AP_amp_1st_Max_FF</t>
  </si>
  <si>
    <t>AP_amp_Mid_Max_FF</t>
  </si>
  <si>
    <t>AP_amp_last_Max_FF</t>
  </si>
  <si>
    <t>aphw1st_max</t>
  </si>
  <si>
    <t>aphwMid_max</t>
  </si>
  <si>
    <t>aphwlast_max</t>
  </si>
  <si>
    <t>ahp1st_max</t>
  </si>
  <si>
    <t>ahpMid_max</t>
  </si>
  <si>
    <t>ahplast_max</t>
  </si>
  <si>
    <t>Delayed</t>
  </si>
  <si>
    <t>APHWMid_max</t>
  </si>
  <si>
    <t xml:space="preserve">AP amp single </t>
  </si>
  <si>
    <t>resistance</t>
  </si>
  <si>
    <t>max spies</t>
  </si>
  <si>
    <t>singleAHP</t>
  </si>
  <si>
    <t>Cell_ID</t>
  </si>
  <si>
    <t>Immediate</t>
  </si>
  <si>
    <t>Max_SFA_final</t>
  </si>
  <si>
    <t>Max_SFA_mean</t>
  </si>
  <si>
    <t>sfa mean</t>
  </si>
  <si>
    <t>sfa final</t>
  </si>
  <si>
    <t>9_13</t>
  </si>
  <si>
    <t>4_10</t>
  </si>
  <si>
    <t>7_13</t>
  </si>
  <si>
    <t>2_10</t>
  </si>
  <si>
    <t>ABLC4</t>
  </si>
  <si>
    <t>ABGC2</t>
  </si>
  <si>
    <t>ABZC1</t>
  </si>
  <si>
    <t>ABWC1</t>
  </si>
  <si>
    <t>ABZC2</t>
  </si>
  <si>
    <t>ABWC2</t>
  </si>
  <si>
    <t>ACAC1</t>
  </si>
  <si>
    <t>animal</t>
  </si>
  <si>
    <t>SpikeOnset</t>
  </si>
  <si>
    <t>Control (D)</t>
  </si>
  <si>
    <t>GxTx (D)</t>
  </si>
  <si>
    <t>Control (I)</t>
  </si>
  <si>
    <t>GxTx (I)</t>
  </si>
  <si>
    <t>Condition1</t>
  </si>
  <si>
    <t xml:space="preserve">GxTx </t>
  </si>
  <si>
    <t xml:space="preserve">Control </t>
  </si>
  <si>
    <t>Firing</t>
  </si>
  <si>
    <t>sizeRatio</t>
  </si>
  <si>
    <t>ACF_C1</t>
  </si>
  <si>
    <t>ACG_C1</t>
  </si>
  <si>
    <t>ACG_C2</t>
  </si>
  <si>
    <t>ACH_C1</t>
  </si>
  <si>
    <t>ACJ_C1</t>
  </si>
  <si>
    <t>Genotype</t>
  </si>
  <si>
    <t>Hb9eGFP</t>
  </si>
  <si>
    <t>KCNB1</t>
  </si>
  <si>
    <t>Con</t>
  </si>
  <si>
    <t>ACJ_C2</t>
  </si>
  <si>
    <t>ACL_C1</t>
  </si>
  <si>
    <t>ACL_C2</t>
  </si>
  <si>
    <t>ACL_C3</t>
  </si>
  <si>
    <t>ACM_C2</t>
  </si>
  <si>
    <t>ACP_C2</t>
  </si>
  <si>
    <t>ACQ_C1</t>
  </si>
  <si>
    <t>ACS_C1</t>
  </si>
  <si>
    <t>ACS_C2</t>
  </si>
  <si>
    <t>AEO_C2</t>
  </si>
  <si>
    <t>AEO_C3</t>
  </si>
  <si>
    <t>AEP_C1</t>
  </si>
  <si>
    <t>AEP_C3</t>
  </si>
  <si>
    <t>AEQ_C2</t>
  </si>
  <si>
    <t>AER_C2</t>
  </si>
  <si>
    <t>ChATcre;Kcnb1ff</t>
  </si>
  <si>
    <t>KO</t>
  </si>
  <si>
    <t>WT</t>
  </si>
  <si>
    <t>AEJ_C2</t>
  </si>
  <si>
    <t>AEK_C1</t>
  </si>
  <si>
    <t>AEK_C2</t>
  </si>
  <si>
    <t>AEK_C3</t>
  </si>
  <si>
    <t>AEL_C2</t>
  </si>
  <si>
    <t>AEL_C3</t>
  </si>
  <si>
    <t>AEL_C4</t>
  </si>
  <si>
    <t>AEL_C5</t>
  </si>
  <si>
    <t>AEM_C2</t>
  </si>
  <si>
    <t>AEM_C3</t>
  </si>
  <si>
    <t>AEM_C4</t>
  </si>
  <si>
    <t>AEN_C1</t>
  </si>
  <si>
    <t>AEN_C2</t>
  </si>
  <si>
    <t>AEN_C3</t>
  </si>
  <si>
    <t>AEN_C4</t>
  </si>
  <si>
    <t>genotype</t>
  </si>
  <si>
    <t>ADW_C1</t>
  </si>
  <si>
    <t>ADW_C2</t>
  </si>
  <si>
    <t>ADT_C1</t>
  </si>
  <si>
    <t>ADS_C2</t>
  </si>
  <si>
    <t>ADS_C1</t>
  </si>
  <si>
    <t>ADR_C1</t>
  </si>
  <si>
    <t>ADR_C2</t>
  </si>
  <si>
    <t>ADN_C1</t>
  </si>
  <si>
    <t>AEC_C2</t>
  </si>
  <si>
    <t>AEB_C1</t>
  </si>
  <si>
    <t>AEB_C2</t>
  </si>
  <si>
    <t>ADL_C1</t>
  </si>
  <si>
    <t>ADK_C2</t>
  </si>
  <si>
    <t>ADK_C3</t>
  </si>
  <si>
    <t>ADI_C2</t>
  </si>
  <si>
    <t>ADZ_C1</t>
  </si>
  <si>
    <t>ADU_C1</t>
  </si>
  <si>
    <t>AEE_C1</t>
  </si>
  <si>
    <t>AEE_C2</t>
  </si>
  <si>
    <t>AEE_C3</t>
  </si>
  <si>
    <t>AEG_C1</t>
  </si>
  <si>
    <t>AEG_C2</t>
  </si>
  <si>
    <t>Max_FF</t>
  </si>
  <si>
    <t>slope_max</t>
  </si>
  <si>
    <t>slope_mean</t>
  </si>
  <si>
    <t>SS_FF</t>
  </si>
  <si>
    <t>slope_SSFF</t>
  </si>
  <si>
    <t>Max_Spikes</t>
  </si>
  <si>
    <t>musc</t>
  </si>
  <si>
    <t>acsf</t>
  </si>
  <si>
    <t>stx</t>
  </si>
  <si>
    <t>agegroup</t>
  </si>
  <si>
    <t>BG_C2</t>
  </si>
  <si>
    <t>BG_C3</t>
  </si>
  <si>
    <t>BH_C1</t>
  </si>
  <si>
    <t>BH_C2</t>
  </si>
  <si>
    <t>BJ_C1</t>
  </si>
  <si>
    <t>BJ_C2</t>
  </si>
  <si>
    <t>BK_C1</t>
  </si>
  <si>
    <t>BK_C3</t>
  </si>
  <si>
    <t>AE_C1</t>
  </si>
  <si>
    <t>AE_C3</t>
  </si>
  <si>
    <t>AK_C1</t>
  </si>
  <si>
    <t>AP_C1</t>
  </si>
  <si>
    <t>AP_C2</t>
  </si>
  <si>
    <t>AW_C1</t>
  </si>
  <si>
    <t>AW_C3</t>
  </si>
  <si>
    <t>AW_C4</t>
  </si>
  <si>
    <t>AQ_C1</t>
  </si>
  <si>
    <t>AQ_C2</t>
  </si>
  <si>
    <t>AP_AMP</t>
  </si>
  <si>
    <t>fAHP_AMP</t>
  </si>
  <si>
    <t>mAHP_AMP</t>
  </si>
  <si>
    <t>mAHPhalfDuration</t>
  </si>
  <si>
    <t>ADP_AMP</t>
  </si>
  <si>
    <t>Cap</t>
  </si>
  <si>
    <t>NA</t>
  </si>
  <si>
    <t>block_thresh</t>
  </si>
  <si>
    <t>AEU_C1</t>
  </si>
  <si>
    <t>AEU_C2</t>
  </si>
  <si>
    <t>AEU_C3</t>
  </si>
  <si>
    <t>AET_C1</t>
  </si>
  <si>
    <t>AET_C2</t>
  </si>
  <si>
    <t>AET_C3</t>
  </si>
  <si>
    <t>AES_C1</t>
  </si>
  <si>
    <t>AES_C2</t>
  </si>
  <si>
    <t>AEV_19_05_21_C1_IF_10min</t>
  </si>
  <si>
    <t>AEV_19_05_21_C2</t>
  </si>
  <si>
    <t>AEV_19_05_21_C3</t>
  </si>
  <si>
    <t>AEV_19_05_21_C4</t>
  </si>
  <si>
    <t>AEW_20_05_21_C1</t>
  </si>
  <si>
    <t>Drug</t>
  </si>
  <si>
    <t>Cell</t>
  </si>
  <si>
    <t>Cortical_L5_Pyramidal</t>
  </si>
  <si>
    <t>motoneuron</t>
  </si>
  <si>
    <t>STX</t>
  </si>
  <si>
    <t>AEW_20_05_21_C2</t>
  </si>
  <si>
    <t>AEW_20_05_21_C3</t>
  </si>
  <si>
    <t>AP1_HW_3x_thresh</t>
  </si>
  <si>
    <t>Mean_AP_3x_thresh</t>
  </si>
  <si>
    <t>Mean_trough_3x_thresh</t>
  </si>
  <si>
    <t>APlast_HW_3x_thresh</t>
  </si>
  <si>
    <t>AP1_trough_3x_thresh</t>
  </si>
  <si>
    <t>APlast_trough_3x_thresh</t>
  </si>
  <si>
    <t>Apamp mean</t>
  </si>
  <si>
    <t>Amp 1</t>
  </si>
  <si>
    <t>Amplast</t>
  </si>
  <si>
    <t>P13plus</t>
  </si>
  <si>
    <t>P7less</t>
  </si>
  <si>
    <t>RheonA</t>
  </si>
  <si>
    <t>genotype_actual</t>
  </si>
  <si>
    <t>ChATcre_kcnb1f/f</t>
  </si>
  <si>
    <t>kcnb1f/f</t>
  </si>
  <si>
    <t>muscarine</t>
  </si>
  <si>
    <t>celltype</t>
  </si>
  <si>
    <t>condition_normalised</t>
  </si>
  <si>
    <t>nACSF</t>
  </si>
  <si>
    <t>drug</t>
  </si>
  <si>
    <t>wildtype</t>
  </si>
  <si>
    <t xml:space="preserve">  </t>
  </si>
  <si>
    <t>Apamp_mean</t>
  </si>
  <si>
    <t>Amp_first</t>
  </si>
  <si>
    <t>Amp_last</t>
  </si>
  <si>
    <t>mAHP_half_Duration</t>
  </si>
  <si>
    <t>Rheo_nA</t>
  </si>
  <si>
    <t>Res_Mohm</t>
  </si>
  <si>
    <t>Tau_s</t>
  </si>
  <si>
    <t>Cap_pF</t>
  </si>
  <si>
    <t>block_thresh_nA</t>
  </si>
  <si>
    <t>Compound</t>
  </si>
  <si>
    <t>gxtx-1E</t>
  </si>
  <si>
    <t>CelID_Norm</t>
  </si>
  <si>
    <t>AEV_C1</t>
  </si>
  <si>
    <t>AEV_C2</t>
  </si>
  <si>
    <t>AEV_C3</t>
  </si>
  <si>
    <t>AEV_C4</t>
  </si>
  <si>
    <t>AEW_C1</t>
  </si>
  <si>
    <t>AEW_C2</t>
  </si>
  <si>
    <t>AEW_C3</t>
  </si>
  <si>
    <t>RMP</t>
  </si>
  <si>
    <t>Animal</t>
  </si>
  <si>
    <t>AAS</t>
  </si>
  <si>
    <t>AAT</t>
  </si>
  <si>
    <t>ABL</t>
  </si>
  <si>
    <t>ABP</t>
  </si>
  <si>
    <t>ABR</t>
  </si>
  <si>
    <t>ABS</t>
  </si>
  <si>
    <t>ABU</t>
  </si>
  <si>
    <t>ABX</t>
  </si>
  <si>
    <t>AEL</t>
  </si>
  <si>
    <t>AEM</t>
  </si>
  <si>
    <t>ABG</t>
  </si>
  <si>
    <t>ABH</t>
  </si>
  <si>
    <t>ABI</t>
  </si>
  <si>
    <t>ABJ</t>
  </si>
  <si>
    <t>ABM</t>
  </si>
  <si>
    <t>ABK</t>
  </si>
  <si>
    <t>ACF</t>
  </si>
  <si>
    <t>ACG</t>
  </si>
  <si>
    <t>ACS</t>
  </si>
  <si>
    <t>AEU</t>
  </si>
  <si>
    <t>AET</t>
  </si>
  <si>
    <t>AES</t>
  </si>
  <si>
    <t>AEQ</t>
  </si>
  <si>
    <t>AEP</t>
  </si>
  <si>
    <t>BG</t>
  </si>
  <si>
    <t>BH</t>
  </si>
  <si>
    <t>BJ</t>
  </si>
  <si>
    <t>BK</t>
  </si>
  <si>
    <t>AE</t>
  </si>
  <si>
    <t>AK</t>
  </si>
  <si>
    <t>AP</t>
  </si>
  <si>
    <t>AW</t>
  </si>
  <si>
    <t>AQ</t>
  </si>
  <si>
    <t>AEV</t>
  </si>
  <si>
    <t>AEW</t>
  </si>
  <si>
    <t>AEJ</t>
  </si>
  <si>
    <t>AEK</t>
  </si>
  <si>
    <t>AEN</t>
  </si>
  <si>
    <t>ADW</t>
  </si>
  <si>
    <t>ADT</t>
  </si>
  <si>
    <t>ADS</t>
  </si>
  <si>
    <t>ADR</t>
  </si>
  <si>
    <t>AEC</t>
  </si>
  <si>
    <t>AEB</t>
  </si>
  <si>
    <t>ADN</t>
  </si>
  <si>
    <t>ADL</t>
  </si>
  <si>
    <t>ADK</t>
  </si>
  <si>
    <t>ADI</t>
  </si>
  <si>
    <t>ADZ</t>
  </si>
  <si>
    <t>ADU</t>
  </si>
  <si>
    <t>AEE</t>
  </si>
  <si>
    <t>AEG</t>
  </si>
  <si>
    <t>C57B6</t>
  </si>
  <si>
    <t>HB9egfp</t>
  </si>
  <si>
    <t>cKO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</si>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</sst>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6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0" fillId="0" borderId="0" xfId="0" applyFont="1"/>
    <xf numFmtId="0" fontId="5" fillId="0" borderId="0" xfId="0" applyFont="1"/>
    <xf numFmtId="0" fontId="5" fillId="2" borderId="0" xfId="0" applyFont="1" applyFill="1"/>
    <xf numFmtId="0" fontId="5" fillId="0" borderId="1" xfId="0" applyFont="1" applyBorder="1"/>
    <xf numFmtId="0" fontId="6" fillId="3" borderId="0" xfId="1"/>
    <xf numFmtId="0" fontId="7" fillId="0" borderId="0" xfId="0" applyFont="1"/>
    <xf numFmtId="0" fontId="0" fillId="4" borderId="0" xfId="0" applyFill="1"/>
    <xf numFmtId="0" fontId="7" fillId="4" borderId="0" xfId="0" applyFont="1" applyFill="1"/>
    <xf numFmtId="0" fontId="6" fillId="4" borderId="0" xfId="1" applyFill="1"/>
    <xf numFmtId="0" fontId="0" fillId="5" borderId="0" xfId="0" applyFill="1"/>
    <xf numFmtId="0" fontId="7" fillId="5" borderId="0" xfId="0" applyFont="1" applyFill="1"/>
    <xf numFmtId="17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8" fillId="6" borderId="0" xfId="2"/>
    <xf numFmtId="0" fontId="0" fillId="7" borderId="0" xfId="0" applyFill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AC_02_11_17!$W$4:$W$30</c:f>
              <c:numCache>
                <c:formatCode>General</c:formatCode>
                <c:ptCount val="27"/>
                <c:pt idx="0">
                  <c:v>11.588828369451846</c:v>
                </c:pt>
                <c:pt idx="1">
                  <c:v>68.884755803540699</c:v>
                </c:pt>
                <c:pt idx="2">
                  <c:v>84.338365522476181</c:v>
                </c:pt>
                <c:pt idx="3">
                  <c:v>85.881140501545815</c:v>
                </c:pt>
                <c:pt idx="4">
                  <c:v>94.777746185195824</c:v>
                </c:pt>
                <c:pt idx="5">
                  <c:v>98.638784770171853</c:v>
                </c:pt>
                <c:pt idx="6">
                  <c:v>99.364069952305314</c:v>
                </c:pt>
                <c:pt idx="7">
                  <c:v>100.50251256281419</c:v>
                </c:pt>
                <c:pt idx="8">
                  <c:v>101.46103896103872</c:v>
                </c:pt>
                <c:pt idx="9">
                  <c:v>105.28532322594241</c:v>
                </c:pt>
                <c:pt idx="10">
                  <c:v>104.81081647626038</c:v>
                </c:pt>
                <c:pt idx="11">
                  <c:v>106.87186063909374</c:v>
                </c:pt>
                <c:pt idx="12">
                  <c:v>107.10078183570752</c:v>
                </c:pt>
                <c:pt idx="13">
                  <c:v>110.50944855785161</c:v>
                </c:pt>
                <c:pt idx="14">
                  <c:v>112.03226529240401</c:v>
                </c:pt>
                <c:pt idx="15">
                  <c:v>114.70520761642592</c:v>
                </c:pt>
                <c:pt idx="16">
                  <c:v>114.60004584001835</c:v>
                </c:pt>
                <c:pt idx="17">
                  <c:v>101.30685847431862</c:v>
                </c:pt>
                <c:pt idx="18">
                  <c:v>116.60447761194038</c:v>
                </c:pt>
                <c:pt idx="19">
                  <c:v>119.06179307060363</c:v>
                </c:pt>
                <c:pt idx="20">
                  <c:v>118.2312603452353</c:v>
                </c:pt>
                <c:pt idx="21">
                  <c:v>121.63970319912414</c:v>
                </c:pt>
                <c:pt idx="22">
                  <c:v>125.06253126563267</c:v>
                </c:pt>
                <c:pt idx="23">
                  <c:v>127.55102040816321</c:v>
                </c:pt>
                <c:pt idx="24">
                  <c:v>127.03252032520302</c:v>
                </c:pt>
                <c:pt idx="25">
                  <c:v>127.59984688018346</c:v>
                </c:pt>
                <c:pt idx="26">
                  <c:v>127.90995139421827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E-48C2-AF1F-11974F32AA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AC_02_11_17!$AF$4:$AF$30</c:f>
              <c:numCache>
                <c:formatCode>General</c:formatCode>
                <c:ptCount val="27"/>
                <c:pt idx="0">
                  <c:v>72.998029053215504</c:v>
                </c:pt>
                <c:pt idx="1">
                  <c:v>73.96449704142006</c:v>
                </c:pt>
                <c:pt idx="3">
                  <c:v>79.10140800506251</c:v>
                </c:pt>
                <c:pt idx="4">
                  <c:v>81.719375663969956</c:v>
                </c:pt>
                <c:pt idx="5">
                  <c:v>81.512879034887504</c:v>
                </c:pt>
                <c:pt idx="6">
                  <c:v>82.074852265265946</c:v>
                </c:pt>
                <c:pt idx="7">
                  <c:v>84.153833207102721</c:v>
                </c:pt>
                <c:pt idx="8">
                  <c:v>84.012433840208416</c:v>
                </c:pt>
                <c:pt idx="9">
                  <c:v>83.326389467544331</c:v>
                </c:pt>
                <c:pt idx="10">
                  <c:v>85.836909871244799</c:v>
                </c:pt>
                <c:pt idx="11">
                  <c:v>86.422953936565563</c:v>
                </c:pt>
                <c:pt idx="12">
                  <c:v>88.012673825030845</c:v>
                </c:pt>
                <c:pt idx="13">
                  <c:v>89.525514771709808</c:v>
                </c:pt>
                <c:pt idx="14">
                  <c:v>91.199270405836728</c:v>
                </c:pt>
                <c:pt idx="15">
                  <c:v>92.695587690026102</c:v>
                </c:pt>
                <c:pt idx="16">
                  <c:v>93.91435011269725</c:v>
                </c:pt>
                <c:pt idx="17">
                  <c:v>94.091080165600175</c:v>
                </c:pt>
                <c:pt idx="18">
                  <c:v>100.13016921998603</c:v>
                </c:pt>
                <c:pt idx="19">
                  <c:v>98.638784770171583</c:v>
                </c:pt>
                <c:pt idx="20">
                  <c:v>99.920063948840834</c:v>
                </c:pt>
                <c:pt idx="21">
                  <c:v>99.621438533572601</c:v>
                </c:pt>
                <c:pt idx="22">
                  <c:v>101.65700925078795</c:v>
                </c:pt>
                <c:pt idx="23">
                  <c:v>102.43802499487809</c:v>
                </c:pt>
                <c:pt idx="24">
                  <c:v>104.83279169724304</c:v>
                </c:pt>
                <c:pt idx="25">
                  <c:v>104.70107842110757</c:v>
                </c:pt>
                <c:pt idx="26">
                  <c:v>106.10079575596836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E-48C2-AF1F-11974F32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59424"/>
        <c:axId val="652662704"/>
      </c:lineChart>
      <c:catAx>
        <c:axId val="65265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2704"/>
        <c:crosses val="autoZero"/>
        <c:auto val="1"/>
        <c:lblAlgn val="ctr"/>
        <c:lblOffset val="100"/>
        <c:noMultiLvlLbl val="0"/>
      </c:catAx>
      <c:valAx>
        <c:axId val="6526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W_02_10_17_C2!$W$4:$W$38</c:f>
              <c:numCache>
                <c:formatCode>General</c:formatCode>
                <c:ptCount val="35"/>
                <c:pt idx="0">
                  <c:v>14.532560201130625</c:v>
                </c:pt>
                <c:pt idx="1">
                  <c:v>17.546014422823855</c:v>
                </c:pt>
                <c:pt idx="2">
                  <c:v>21.464294146686989</c:v>
                </c:pt>
                <c:pt idx="3">
                  <c:v>24.5489137105683</c:v>
                </c:pt>
                <c:pt idx="4">
                  <c:v>26.587966286458737</c:v>
                </c:pt>
                <c:pt idx="5">
                  <c:v>28.585312866249293</c:v>
                </c:pt>
                <c:pt idx="6">
                  <c:v>30.248948849027499</c:v>
                </c:pt>
                <c:pt idx="7">
                  <c:v>31.55768745266348</c:v>
                </c:pt>
                <c:pt idx="8">
                  <c:v>33.906350659478527</c:v>
                </c:pt>
                <c:pt idx="9">
                  <c:v>36.844626211267098</c:v>
                </c:pt>
                <c:pt idx="10">
                  <c:v>39.057922899660184</c:v>
                </c:pt>
                <c:pt idx="11">
                  <c:v>41.052588365696494</c:v>
                </c:pt>
                <c:pt idx="12">
                  <c:v>44.20671057866582</c:v>
                </c:pt>
                <c:pt idx="13">
                  <c:v>47.842311740503334</c:v>
                </c:pt>
                <c:pt idx="14">
                  <c:v>51.937259790173499</c:v>
                </c:pt>
                <c:pt idx="15">
                  <c:v>55.260831122900079</c:v>
                </c:pt>
                <c:pt idx="16">
                  <c:v>57.240984544934179</c:v>
                </c:pt>
                <c:pt idx="17">
                  <c:v>64.716541548019677</c:v>
                </c:pt>
                <c:pt idx="18">
                  <c:v>68.18956699624961</c:v>
                </c:pt>
                <c:pt idx="19">
                  <c:v>75.953212820902337</c:v>
                </c:pt>
                <c:pt idx="20">
                  <c:v>84.638171815488803</c:v>
                </c:pt>
                <c:pt idx="21">
                  <c:v>87.153564580791439</c:v>
                </c:pt>
                <c:pt idx="22">
                  <c:v>98.85330170027666</c:v>
                </c:pt>
                <c:pt idx="23">
                  <c:v>102.10332856851122</c:v>
                </c:pt>
                <c:pt idx="24">
                  <c:v>105.52975939214859</c:v>
                </c:pt>
                <c:pt idx="25">
                  <c:v>131.70025023047563</c:v>
                </c:pt>
                <c:pt idx="26">
                  <c:v>118.21728336682818</c:v>
                </c:pt>
                <c:pt idx="27">
                  <c:v>120.3224642040672</c:v>
                </c:pt>
                <c:pt idx="28">
                  <c:v>127.42099898063226</c:v>
                </c:pt>
                <c:pt idx="29">
                  <c:v>130.51422605063942</c:v>
                </c:pt>
                <c:pt idx="30">
                  <c:v>131.70025023047563</c:v>
                </c:pt>
                <c:pt idx="31">
                  <c:v>133.38668800853651</c:v>
                </c:pt>
                <c:pt idx="32">
                  <c:v>137.62730525736322</c:v>
                </c:pt>
                <c:pt idx="33">
                  <c:v>140.13452914798214</c:v>
                </c:pt>
                <c:pt idx="34">
                  <c:v>146.30577907827342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4-40C3-B0C5-A8AECE3E73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W_02_10_17_C2!$AF$11:$AF$40</c:f>
              <c:numCache>
                <c:formatCode>General</c:formatCode>
                <c:ptCount val="30"/>
                <c:pt idx="0">
                  <c:v>42.353140485367007</c:v>
                </c:pt>
                <c:pt idx="1">
                  <c:v>45.69548528605371</c:v>
                </c:pt>
                <c:pt idx="2">
                  <c:v>47.007944342593909</c:v>
                </c:pt>
                <c:pt idx="3">
                  <c:v>50.697084917617254</c:v>
                </c:pt>
                <c:pt idx="4">
                  <c:v>54.062820997999637</c:v>
                </c:pt>
                <c:pt idx="5">
                  <c:v>55.756899916364645</c:v>
                </c:pt>
                <c:pt idx="6">
                  <c:v>61.732205691709424</c:v>
                </c:pt>
                <c:pt idx="7">
                  <c:v>63.243106501391303</c:v>
                </c:pt>
                <c:pt idx="8">
                  <c:v>63.243106501391303</c:v>
                </c:pt>
                <c:pt idx="9">
                  <c:v>73.270808909730391</c:v>
                </c:pt>
                <c:pt idx="10">
                  <c:v>27.262070281617156</c:v>
                </c:pt>
                <c:pt idx="11">
                  <c:v>80.873433077234068</c:v>
                </c:pt>
                <c:pt idx="12">
                  <c:v>85.543199315654419</c:v>
                </c:pt>
                <c:pt idx="13">
                  <c:v>91.558322651529053</c:v>
                </c:pt>
                <c:pt idx="14">
                  <c:v>93.309694877297645</c:v>
                </c:pt>
                <c:pt idx="15">
                  <c:v>97.266802840190593</c:v>
                </c:pt>
                <c:pt idx="16">
                  <c:v>83.514280942041168</c:v>
                </c:pt>
                <c:pt idx="17">
                  <c:v>102.35414534288658</c:v>
                </c:pt>
                <c:pt idx="18">
                  <c:v>107.04345964461589</c:v>
                </c:pt>
                <c:pt idx="19">
                  <c:v>113.571834185122</c:v>
                </c:pt>
                <c:pt idx="20">
                  <c:v>116.48223645894029</c:v>
                </c:pt>
                <c:pt idx="21">
                  <c:v>104.82180293501025</c:v>
                </c:pt>
                <c:pt idx="22">
                  <c:v>125.81781580271755</c:v>
                </c:pt>
                <c:pt idx="23">
                  <c:v>124.93753123438296</c:v>
                </c:pt>
                <c:pt idx="24">
                  <c:v>129.73533990659058</c:v>
                </c:pt>
                <c:pt idx="25">
                  <c:v>112.56190904997766</c:v>
                </c:pt>
                <c:pt idx="26">
                  <c:v>117.96626164916829</c:v>
                </c:pt>
                <c:pt idx="27">
                  <c:v>116.80878402055825</c:v>
                </c:pt>
                <c:pt idx="28">
                  <c:v>121.16806009935802</c:v>
                </c:pt>
                <c:pt idx="29">
                  <c:v>123.42631449024927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4-40C3-B0C5-A8AECE3E7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00848"/>
        <c:axId val="655197240"/>
      </c:lineChart>
      <c:catAx>
        <c:axId val="65520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97240"/>
        <c:crosses val="autoZero"/>
        <c:auto val="1"/>
        <c:lblAlgn val="ctr"/>
        <c:lblOffset val="100"/>
        <c:noMultiLvlLbl val="0"/>
      </c:catAx>
      <c:valAx>
        <c:axId val="6551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W_02_10_17_C3!$W$5:$W$65</c:f>
              <c:numCache>
                <c:formatCode>General</c:formatCode>
                <c:ptCount val="61"/>
                <c:pt idx="0">
                  <c:v>17.173868242082861</c:v>
                </c:pt>
                <c:pt idx="1">
                  <c:v>20.427339951791474</c:v>
                </c:pt>
                <c:pt idx="2">
                  <c:v>22.901112994091498</c:v>
                </c:pt>
                <c:pt idx="3">
                  <c:v>24.781919111816016</c:v>
                </c:pt>
                <c:pt idx="4">
                  <c:v>27.551245316288302</c:v>
                </c:pt>
                <c:pt idx="5">
                  <c:v>30.058915474329684</c:v>
                </c:pt>
                <c:pt idx="6">
                  <c:v>31.836994587710951</c:v>
                </c:pt>
                <c:pt idx="7">
                  <c:v>33.57394661742488</c:v>
                </c:pt>
                <c:pt idx="8">
                  <c:v>35.351928447696814</c:v>
                </c:pt>
                <c:pt idx="9">
                  <c:v>36.487028861239814</c:v>
                </c:pt>
                <c:pt idx="10">
                  <c:v>33.045834572552131</c:v>
                </c:pt>
                <c:pt idx="11">
                  <c:v>39.331366764995067</c:v>
                </c:pt>
                <c:pt idx="12">
                  <c:v>41.585228926685247</c:v>
                </c:pt>
                <c:pt idx="13">
                  <c:v>44.746733488455376</c:v>
                </c:pt>
                <c:pt idx="14">
                  <c:v>47.472110135295516</c:v>
                </c:pt>
                <c:pt idx="15">
                  <c:v>50.065084609993015</c:v>
                </c:pt>
                <c:pt idx="16">
                  <c:v>55.084278946788601</c:v>
                </c:pt>
                <c:pt idx="17">
                  <c:v>55.778670236501569</c:v>
                </c:pt>
                <c:pt idx="18">
                  <c:v>57.517542850569441</c:v>
                </c:pt>
                <c:pt idx="19">
                  <c:v>63.171193935565334</c:v>
                </c:pt>
                <c:pt idx="20">
                  <c:v>70.402703463812969</c:v>
                </c:pt>
                <c:pt idx="21">
                  <c:v>70.402703463812969</c:v>
                </c:pt>
                <c:pt idx="22">
                  <c:v>69.633033911287427</c:v>
                </c:pt>
                <c:pt idx="23">
                  <c:v>75.947444368496988</c:v>
                </c:pt>
                <c:pt idx="24">
                  <c:v>83.829323497359368</c:v>
                </c:pt>
                <c:pt idx="25">
                  <c:v>88.472087056533681</c:v>
                </c:pt>
                <c:pt idx="26">
                  <c:v>95.923261390887447</c:v>
                </c:pt>
                <c:pt idx="27">
                  <c:v>104.31879824744405</c:v>
                </c:pt>
                <c:pt idx="28">
                  <c:v>104.4604617152407</c:v>
                </c:pt>
                <c:pt idx="29">
                  <c:v>104.4604617152407</c:v>
                </c:pt>
                <c:pt idx="30">
                  <c:v>112.93054771315654</c:v>
                </c:pt>
                <c:pt idx="31">
                  <c:v>116.76786548341906</c:v>
                </c:pt>
                <c:pt idx="32">
                  <c:v>116.89070718877839</c:v>
                </c:pt>
                <c:pt idx="33">
                  <c:v>121.09469605231277</c:v>
                </c:pt>
                <c:pt idx="34">
                  <c:v>126.53422750854119</c:v>
                </c:pt>
                <c:pt idx="35">
                  <c:v>128.41916013869306</c:v>
                </c:pt>
                <c:pt idx="36">
                  <c:v>131.63090693694915</c:v>
                </c:pt>
                <c:pt idx="37">
                  <c:v>130.83867591259974</c:v>
                </c:pt>
                <c:pt idx="38">
                  <c:v>136.05442176870758</c:v>
                </c:pt>
                <c:pt idx="39">
                  <c:v>139.47001394700109</c:v>
                </c:pt>
                <c:pt idx="40">
                  <c:v>121.59533073929977</c:v>
                </c:pt>
                <c:pt idx="41">
                  <c:v>142.00511218403858</c:v>
                </c:pt>
                <c:pt idx="42">
                  <c:v>143.92630972941839</c:v>
                </c:pt>
                <c:pt idx="43">
                  <c:v>148.9203276247207</c:v>
                </c:pt>
                <c:pt idx="44">
                  <c:v>150.48908954100804</c:v>
                </c:pt>
                <c:pt idx="45">
                  <c:v>149.97000599880073</c:v>
                </c:pt>
                <c:pt idx="46">
                  <c:v>151.99878400972776</c:v>
                </c:pt>
                <c:pt idx="47">
                  <c:v>153.0924678505815</c:v>
                </c:pt>
                <c:pt idx="48">
                  <c:v>154.58339774308254</c:v>
                </c:pt>
                <c:pt idx="49">
                  <c:v>154.32098765432124</c:v>
                </c:pt>
                <c:pt idx="50">
                  <c:v>153.46838551258395</c:v>
                </c:pt>
                <c:pt idx="51">
                  <c:v>158.20281601012502</c:v>
                </c:pt>
                <c:pt idx="52">
                  <c:v>154.89467162329575</c:v>
                </c:pt>
                <c:pt idx="53">
                  <c:v>160.64257028112465</c:v>
                </c:pt>
                <c:pt idx="54">
                  <c:v>161.70763260025879</c:v>
                </c:pt>
                <c:pt idx="55">
                  <c:v>159.28639694170138</c:v>
                </c:pt>
                <c:pt idx="56">
                  <c:v>163.42539630658604</c:v>
                </c:pt>
                <c:pt idx="57">
                  <c:v>162.9195177582273</c:v>
                </c:pt>
                <c:pt idx="58">
                  <c:v>162.65452179570528</c:v>
                </c:pt>
                <c:pt idx="59">
                  <c:v>164.66326362588487</c:v>
                </c:pt>
                <c:pt idx="60">
                  <c:v>161.39444803098777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F-47AC-8B0C-789D716D4E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W_02_10_17_C3!$AF$5:$AF$65</c:f>
              <c:numCache>
                <c:formatCode>General</c:formatCode>
                <c:ptCount val="61"/>
                <c:pt idx="0">
                  <c:v>21.666594444685185</c:v>
                </c:pt>
                <c:pt idx="1">
                  <c:v>24.820054604120152</c:v>
                </c:pt>
                <c:pt idx="2">
                  <c:v>26.487259628118881</c:v>
                </c:pt>
                <c:pt idx="3">
                  <c:v>29.642804209278211</c:v>
                </c:pt>
                <c:pt idx="4">
                  <c:v>33.285623939020731</c:v>
                </c:pt>
                <c:pt idx="5">
                  <c:v>34.862641193696838</c:v>
                </c:pt>
                <c:pt idx="6">
                  <c:v>37.384575124303716</c:v>
                </c:pt>
                <c:pt idx="7">
                  <c:v>39.597687495050302</c:v>
                </c:pt>
                <c:pt idx="8">
                  <c:v>41.519618019514205</c:v>
                </c:pt>
                <c:pt idx="9">
                  <c:v>45.612114577631807</c:v>
                </c:pt>
                <c:pt idx="10">
                  <c:v>32.066698733365371</c:v>
                </c:pt>
                <c:pt idx="11">
                  <c:v>40.891433244735204</c:v>
                </c:pt>
                <c:pt idx="12">
                  <c:v>47.780591523723061</c:v>
                </c:pt>
                <c:pt idx="13">
                  <c:v>55.469270024406505</c:v>
                </c:pt>
                <c:pt idx="14">
                  <c:v>62.42976651267324</c:v>
                </c:pt>
                <c:pt idx="15">
                  <c:v>62.42976651267324</c:v>
                </c:pt>
                <c:pt idx="16">
                  <c:v>65.057575954719894</c:v>
                </c:pt>
                <c:pt idx="17">
                  <c:v>66.720042700827335</c:v>
                </c:pt>
                <c:pt idx="18">
                  <c:v>73.464590067587295</c:v>
                </c:pt>
                <c:pt idx="19">
                  <c:v>78.939059046416133</c:v>
                </c:pt>
                <c:pt idx="20">
                  <c:v>77.645779951859495</c:v>
                </c:pt>
                <c:pt idx="21">
                  <c:v>84.245998315080001</c:v>
                </c:pt>
                <c:pt idx="22">
                  <c:v>88.082445168677822</c:v>
                </c:pt>
                <c:pt idx="23">
                  <c:v>88.245675961877922</c:v>
                </c:pt>
                <c:pt idx="24">
                  <c:v>94.321826070552689</c:v>
                </c:pt>
                <c:pt idx="25">
                  <c:v>96.824167312161094</c:v>
                </c:pt>
                <c:pt idx="26">
                  <c:v>101.36847440446012</c:v>
                </c:pt>
                <c:pt idx="27">
                  <c:v>102.77492291880762</c:v>
                </c:pt>
                <c:pt idx="28">
                  <c:v>104.31879824744436</c:v>
                </c:pt>
                <c:pt idx="29">
                  <c:v>105.9883412824589</c:v>
                </c:pt>
                <c:pt idx="30">
                  <c:v>110.92623405435403</c:v>
                </c:pt>
                <c:pt idx="31">
                  <c:v>110.41183614883531</c:v>
                </c:pt>
                <c:pt idx="32">
                  <c:v>113.16057485572041</c:v>
                </c:pt>
                <c:pt idx="33">
                  <c:v>118.28720132481695</c:v>
                </c:pt>
                <c:pt idx="34">
                  <c:v>119.0901512444922</c:v>
                </c:pt>
                <c:pt idx="35">
                  <c:v>120.3224642040672</c:v>
                </c:pt>
                <c:pt idx="36">
                  <c:v>124.47099825740615</c:v>
                </c:pt>
                <c:pt idx="37">
                  <c:v>127.92631444288078</c:v>
                </c:pt>
                <c:pt idx="38">
                  <c:v>127.97542871768631</c:v>
                </c:pt>
                <c:pt idx="39">
                  <c:v>127.97542871768631</c:v>
                </c:pt>
                <c:pt idx="40">
                  <c:v>125.91286829513965</c:v>
                </c:pt>
                <c:pt idx="41">
                  <c:v>132.2051824431519</c:v>
                </c:pt>
                <c:pt idx="42">
                  <c:v>132.17023526301872</c:v>
                </c:pt>
                <c:pt idx="43">
                  <c:v>133.85089010841915</c:v>
                </c:pt>
                <c:pt idx="44">
                  <c:v>135.31799729363979</c:v>
                </c:pt>
                <c:pt idx="45">
                  <c:v>131.18194936376722</c:v>
                </c:pt>
                <c:pt idx="46">
                  <c:v>136.44426251876095</c:v>
                </c:pt>
                <c:pt idx="47">
                  <c:v>135.59322033898306</c:v>
                </c:pt>
                <c:pt idx="48">
                  <c:v>136.40703860319212</c:v>
                </c:pt>
                <c:pt idx="49">
                  <c:v>139.23698134224475</c:v>
                </c:pt>
                <c:pt idx="50">
                  <c:v>135.75889220743986</c:v>
                </c:pt>
                <c:pt idx="51">
                  <c:v>138.10247203424916</c:v>
                </c:pt>
                <c:pt idx="52">
                  <c:v>139.21759710427358</c:v>
                </c:pt>
                <c:pt idx="53">
                  <c:v>137.40038472107739</c:v>
                </c:pt>
                <c:pt idx="54">
                  <c:v>138.33171946327266</c:v>
                </c:pt>
                <c:pt idx="55">
                  <c:v>139.93842709207919</c:v>
                </c:pt>
                <c:pt idx="56">
                  <c:v>138.23610727121908</c:v>
                </c:pt>
                <c:pt idx="57">
                  <c:v>141.16318464144544</c:v>
                </c:pt>
                <c:pt idx="58">
                  <c:v>139.41168269901013</c:v>
                </c:pt>
                <c:pt idx="59">
                  <c:v>139.41168269901013</c:v>
                </c:pt>
                <c:pt idx="60">
                  <c:v>140.508641281439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F-47AC-8B0C-789D716D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53200"/>
        <c:axId val="559555168"/>
      </c:lineChart>
      <c:catAx>
        <c:axId val="55955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55168"/>
        <c:crosses val="autoZero"/>
        <c:auto val="1"/>
        <c:lblAlgn val="ctr"/>
        <c:lblOffset val="100"/>
        <c:noMultiLvlLbl val="0"/>
      </c:catAx>
      <c:valAx>
        <c:axId val="5595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Processed!$H$21</c:f>
              <c:strCache>
                <c:ptCount val="1"/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X_03_10_17_C3!$AF$8:$AF$34</c:f>
              <c:numCache>
                <c:formatCode>General</c:formatCode>
                <c:ptCount val="27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4.8</c:v>
                </c:pt>
                <c:pt idx="20">
                  <c:v>4.9000000000000004</c:v>
                </c:pt>
                <c:pt idx="21">
                  <c:v>5</c:v>
                </c:pt>
                <c:pt idx="22">
                  <c:v>5.0999999999999996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</c:numCache>
            </c:numRef>
          </c:cat>
          <c:val>
            <c:numRef>
              <c:f>X_03_10_17_C3!$Y$8:$Y$34</c:f>
              <c:numCache>
                <c:formatCode>General</c:formatCode>
                <c:ptCount val="27"/>
                <c:pt idx="0">
                  <c:v>17.695043618282526</c:v>
                </c:pt>
                <c:pt idx="1">
                  <c:v>26.104889445793187</c:v>
                </c:pt>
                <c:pt idx="2">
                  <c:v>27.946231450688884</c:v>
                </c:pt>
                <c:pt idx="3">
                  <c:v>34.030968181044763</c:v>
                </c:pt>
                <c:pt idx="4">
                  <c:v>33.854695646286125</c:v>
                </c:pt>
                <c:pt idx="5">
                  <c:v>44.694734960221695</c:v>
                </c:pt>
                <c:pt idx="6">
                  <c:v>48.365254401238182</c:v>
                </c:pt>
                <c:pt idx="7">
                  <c:v>55.032744482967388</c:v>
                </c:pt>
                <c:pt idx="8">
                  <c:v>61.406202026404678</c:v>
                </c:pt>
                <c:pt idx="9">
                  <c:v>68.119891008174491</c:v>
                </c:pt>
                <c:pt idx="10">
                  <c:v>72.385088671733484</c:v>
                </c:pt>
                <c:pt idx="11">
                  <c:v>87.115602404390529</c:v>
                </c:pt>
                <c:pt idx="12">
                  <c:v>97.475387464665303</c:v>
                </c:pt>
                <c:pt idx="13">
                  <c:v>104.78885046631062</c:v>
                </c:pt>
                <c:pt idx="14">
                  <c:v>120.91898428053231</c:v>
                </c:pt>
                <c:pt idx="15">
                  <c:v>135.4646437279869</c:v>
                </c:pt>
                <c:pt idx="16">
                  <c:v>151.03458692040522</c:v>
                </c:pt>
                <c:pt idx="17">
                  <c:v>171.20356103406928</c:v>
                </c:pt>
                <c:pt idx="18">
                  <c:v>171.20356103406928</c:v>
                </c:pt>
                <c:pt idx="19">
                  <c:v>180.31013342949899</c:v>
                </c:pt>
                <c:pt idx="20">
                  <c:v>185.73551263001534</c:v>
                </c:pt>
                <c:pt idx="21">
                  <c:v>187.72292096865033</c:v>
                </c:pt>
                <c:pt idx="22">
                  <c:v>192.1968095329627</c:v>
                </c:pt>
                <c:pt idx="23">
                  <c:v>200.0800320128055</c:v>
                </c:pt>
                <c:pt idx="24">
                  <c:v>205.3388090349074</c:v>
                </c:pt>
                <c:pt idx="25">
                  <c:v>207.08221163801997</c:v>
                </c:pt>
                <c:pt idx="26">
                  <c:v>209.99580008399829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7-467D-93DF-2143EF865628}"/>
            </c:ext>
          </c:extLst>
        </c:ser>
        <c:ser>
          <c:idx val="1"/>
          <c:order val="1"/>
          <c:tx>
            <c:strRef>
              <c:f>Processed!$I$21</c:f>
              <c:strCache>
                <c:ptCount val="1"/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X_03_10_17_C3!$AF$8:$AF$34</c:f>
              <c:numCache>
                <c:formatCode>General</c:formatCode>
                <c:ptCount val="27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4.8</c:v>
                </c:pt>
                <c:pt idx="20">
                  <c:v>4.9000000000000004</c:v>
                </c:pt>
                <c:pt idx="21">
                  <c:v>5</c:v>
                </c:pt>
                <c:pt idx="22">
                  <c:v>5.0999999999999996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</c:numCache>
            </c:numRef>
          </c:cat>
          <c:val>
            <c:numRef>
              <c:f>X_03_10_17_C3!$AH$8:$AH$34</c:f>
              <c:numCache>
                <c:formatCode>General</c:formatCode>
                <c:ptCount val="27"/>
                <c:pt idx="0">
                  <c:v>40.559724193875482</c:v>
                </c:pt>
                <c:pt idx="1">
                  <c:v>43.913578078341843</c:v>
                </c:pt>
                <c:pt idx="2">
                  <c:v>47.109812974042548</c:v>
                </c:pt>
                <c:pt idx="3">
                  <c:v>51.977753521492787</c:v>
                </c:pt>
                <c:pt idx="4">
                  <c:v>55.475424386996529</c:v>
                </c:pt>
                <c:pt idx="5">
                  <c:v>61.474150119874608</c:v>
                </c:pt>
                <c:pt idx="6">
                  <c:v>65.876152832674549</c:v>
                </c:pt>
                <c:pt idx="7">
                  <c:v>73.206442166910705</c:v>
                </c:pt>
                <c:pt idx="8">
                  <c:v>78.382191566076131</c:v>
                </c:pt>
                <c:pt idx="9">
                  <c:v>86.54262224145387</c:v>
                </c:pt>
                <c:pt idx="10">
                  <c:v>93.703148425787134</c:v>
                </c:pt>
                <c:pt idx="11">
                  <c:v>105.63008344776578</c:v>
                </c:pt>
                <c:pt idx="12">
                  <c:v>111.5324559446798</c:v>
                </c:pt>
                <c:pt idx="13">
                  <c:v>117.78563015312159</c:v>
                </c:pt>
                <c:pt idx="14">
                  <c:v>126.83916793505811</c:v>
                </c:pt>
                <c:pt idx="15">
                  <c:v>136.16557734204804</c:v>
                </c:pt>
                <c:pt idx="16">
                  <c:v>118.53959222380266</c:v>
                </c:pt>
                <c:pt idx="17">
                  <c:v>144.02995823131187</c:v>
                </c:pt>
                <c:pt idx="18">
                  <c:v>142.81633818908864</c:v>
                </c:pt>
                <c:pt idx="19">
                  <c:v>155.37600994406446</c:v>
                </c:pt>
                <c:pt idx="20">
                  <c:v>155.25539512498054</c:v>
                </c:pt>
                <c:pt idx="21">
                  <c:v>158.15277558121127</c:v>
                </c:pt>
                <c:pt idx="22">
                  <c:v>161.94331983805714</c:v>
                </c:pt>
                <c:pt idx="23">
                  <c:v>166.30633627141179</c:v>
                </c:pt>
                <c:pt idx="24">
                  <c:v>167.70082173402588</c:v>
                </c:pt>
                <c:pt idx="25">
                  <c:v>172.59233690024215</c:v>
                </c:pt>
                <c:pt idx="26">
                  <c:v>172.86084701814966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7-467D-93DF-2143EF86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92096"/>
        <c:axId val="818587176"/>
      </c:lineChart>
      <c:catAx>
        <c:axId val="81859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icrosoft Sans Serif" panose="020B0604020202020204" pitchFamily="34" charset="0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chemeClr val="tx1"/>
                    </a:solidFill>
                    <a:latin typeface="Microsoft Sans Serif" panose="020B0604020202020204" pitchFamily="34" charset="0"/>
                  </a:rPr>
                  <a:t>Current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587176"/>
        <c:crosses val="autoZero"/>
        <c:auto val="1"/>
        <c:lblAlgn val="ctr"/>
        <c:lblOffset val="100"/>
        <c:tickLblSkip val="5"/>
        <c:noMultiLvlLbl val="0"/>
      </c:catAx>
      <c:valAx>
        <c:axId val="818587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icrosoft Sans Serif" panose="020B0604020202020204" pitchFamily="34" charset="0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chemeClr val="tx1"/>
                    </a:solidFill>
                    <a:latin typeface="Microsoft Sans Serif" panose="020B0604020202020204" pitchFamily="34" charset="0"/>
                  </a:rPr>
                  <a:t>Initial FF (Hz)</a:t>
                </a:r>
              </a:p>
            </c:rich>
          </c:tx>
          <c:layout>
            <c:manualLayout>
              <c:xMode val="edge"/>
              <c:yMode val="edge"/>
              <c:x val="1.2953808834166129E-2"/>
              <c:y val="0.385875029415651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592096"/>
        <c:crosses val="autoZero"/>
        <c:crossBetween val="between"/>
        <c:majorUnit val="30"/>
      </c:valAx>
    </c:plotArea>
    <c:legend>
      <c:legendPos val="r"/>
      <c:layout>
        <c:manualLayout>
          <c:xMode val="edge"/>
          <c:yMode val="edge"/>
          <c:x val="0.70367639549559347"/>
          <c:y val="0.53593606630825208"/>
          <c:w val="0.16219229310968267"/>
          <c:h val="0.16046769946805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Sans Serif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Processed!$H$21</c:f>
              <c:strCache>
                <c:ptCount val="1"/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X_03_10_17_C3!$AF$8:$AF$34</c:f>
              <c:numCache>
                <c:formatCode>General</c:formatCode>
                <c:ptCount val="27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4.8</c:v>
                </c:pt>
                <c:pt idx="20">
                  <c:v>4.9000000000000004</c:v>
                </c:pt>
                <c:pt idx="21">
                  <c:v>5</c:v>
                </c:pt>
                <c:pt idx="22">
                  <c:v>5.0999999999999996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</c:numCache>
            </c:numRef>
          </c:cat>
          <c:val>
            <c:numRef>
              <c:f>X_03_10_17_C3!$AB$8:$AB$34</c:f>
              <c:numCache>
                <c:formatCode>General</c:formatCode>
                <c:ptCount val="27"/>
                <c:pt idx="0">
                  <c:v>0.83495832817227789</c:v>
                </c:pt>
                <c:pt idx="1">
                  <c:v>0.97754979507661754</c:v>
                </c:pt>
                <c:pt idx="2">
                  <c:v>0.95464326635553143</c:v>
                </c:pt>
                <c:pt idx="3">
                  <c:v>1.0147354092223924</c:v>
                </c:pt>
                <c:pt idx="4">
                  <c:v>0.95158778522580967</c:v>
                </c:pt>
                <c:pt idx="5">
                  <c:v>1.1806114239742542</c:v>
                </c:pt>
                <c:pt idx="6">
                  <c:v>1.1898819887792607</c:v>
                </c:pt>
                <c:pt idx="7">
                  <c:v>1.3123108249408406</c:v>
                </c:pt>
                <c:pt idx="8">
                  <c:v>1.4205710776788467</c:v>
                </c:pt>
                <c:pt idx="9">
                  <c:v>1.5181880108991794</c:v>
                </c:pt>
                <c:pt idx="10">
                  <c:v>1.5632283749547566</c:v>
                </c:pt>
                <c:pt idx="11">
                  <c:v>1.8199320498301292</c:v>
                </c:pt>
                <c:pt idx="12">
                  <c:v>1.9907398381908596</c:v>
                </c:pt>
                <c:pt idx="13">
                  <c:v>2.0788012155506665</c:v>
                </c:pt>
                <c:pt idx="14">
                  <c:v>2.3696493349455894</c:v>
                </c:pt>
                <c:pt idx="15">
                  <c:v>2.6350582497968009</c:v>
                </c:pt>
                <c:pt idx="16">
                  <c:v>2.8382419574082425</c:v>
                </c:pt>
                <c:pt idx="17">
                  <c:v>3.1405581236089759</c:v>
                </c:pt>
                <c:pt idx="18">
                  <c:v>3.1405581236089759</c:v>
                </c:pt>
                <c:pt idx="19">
                  <c:v>3.281824738550315</c:v>
                </c:pt>
                <c:pt idx="20">
                  <c:v>3.3137072808321051</c:v>
                </c:pt>
                <c:pt idx="21">
                  <c:v>3.2742631875352002</c:v>
                </c:pt>
                <c:pt idx="22">
                  <c:v>3.3273111666346309</c:v>
                </c:pt>
                <c:pt idx="23">
                  <c:v>3.3869547819127712</c:v>
                </c:pt>
                <c:pt idx="24">
                  <c:v>3.4340862422997778</c:v>
                </c:pt>
                <c:pt idx="25">
                  <c:v>3.4580658521432861</c:v>
                </c:pt>
                <c:pt idx="26">
                  <c:v>3.5459890802183884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0-40BC-973E-9A952760BF08}"/>
            </c:ext>
          </c:extLst>
        </c:ser>
        <c:ser>
          <c:idx val="1"/>
          <c:order val="1"/>
          <c:tx>
            <c:strRef>
              <c:f>Processed!$I$21</c:f>
              <c:strCache>
                <c:ptCount val="1"/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X_03_10_17_C3!$AF$8:$AF$34</c:f>
              <c:numCache>
                <c:formatCode>General</c:formatCode>
                <c:ptCount val="27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4.8</c:v>
                </c:pt>
                <c:pt idx="20">
                  <c:v>4.9000000000000004</c:v>
                </c:pt>
                <c:pt idx="21">
                  <c:v>5</c:v>
                </c:pt>
                <c:pt idx="22">
                  <c:v>5.0999999999999996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</c:numCache>
            </c:numRef>
          </c:cat>
          <c:val>
            <c:numRef>
              <c:f>X_03_10_17_C3!$AK$8:$AK$34</c:f>
              <c:numCache>
                <c:formatCode>General</c:formatCode>
                <c:ptCount val="27"/>
                <c:pt idx="0">
                  <c:v>1.1191239099574117</c:v>
                </c:pt>
                <c:pt idx="1">
                  <c:v>1.1597575970490117</c:v>
                </c:pt>
                <c:pt idx="2">
                  <c:v>1.2057756630706202</c:v>
                </c:pt>
                <c:pt idx="3">
                  <c:v>1.2829668901710121</c:v>
                </c:pt>
                <c:pt idx="4">
                  <c:v>1.3035060468212614</c:v>
                </c:pt>
                <c:pt idx="5">
                  <c:v>1.4135366078563985</c:v>
                </c:pt>
                <c:pt idx="6">
                  <c:v>1.4739130434782544</c:v>
                </c:pt>
                <c:pt idx="7">
                  <c:v>1.62818448023426</c:v>
                </c:pt>
                <c:pt idx="8">
                  <c:v>1.7041856090296241</c:v>
                </c:pt>
                <c:pt idx="9">
                  <c:v>1.8598874945910839</c:v>
                </c:pt>
                <c:pt idx="10">
                  <c:v>1.9371251874062976</c:v>
                </c:pt>
                <c:pt idx="11">
                  <c:v>2.2043942114714272</c:v>
                </c:pt>
                <c:pt idx="12">
                  <c:v>2.2685701539147778</c:v>
                </c:pt>
                <c:pt idx="13">
                  <c:v>2.3858657243816275</c:v>
                </c:pt>
                <c:pt idx="14">
                  <c:v>2.557458143074578</c:v>
                </c:pt>
                <c:pt idx="15">
                  <c:v>2.6601307189542585</c:v>
                </c:pt>
                <c:pt idx="16">
                  <c:v>2.2247510668563319</c:v>
                </c:pt>
                <c:pt idx="17">
                  <c:v>2.7597580296701585</c:v>
                </c:pt>
                <c:pt idx="18">
                  <c:v>2.7176520994001674</c:v>
                </c:pt>
                <c:pt idx="19">
                  <c:v>2.971566190180233</c:v>
                </c:pt>
                <c:pt idx="20">
                  <c:v>2.8639962738705163</c:v>
                </c:pt>
                <c:pt idx="21">
                  <c:v>2.9612525699825891</c:v>
                </c:pt>
                <c:pt idx="22">
                  <c:v>2.9549797570850216</c:v>
                </c:pt>
                <c:pt idx="23">
                  <c:v>3.0267753201396834</c:v>
                </c:pt>
                <c:pt idx="24">
                  <c:v>3.0040248197216073</c:v>
                </c:pt>
                <c:pt idx="25">
                  <c:v>3.05108733172248</c:v>
                </c:pt>
                <c:pt idx="26">
                  <c:v>3.0357821953327462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0-40BC-973E-9A952760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92096"/>
        <c:axId val="818587176"/>
      </c:lineChart>
      <c:catAx>
        <c:axId val="81859209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 b="0" i="0" baseline="0"/>
                </a:pPr>
                <a:r>
                  <a:rPr lang="en-GB" sz="1200" b="0" i="0" baseline="0"/>
                  <a:t>Current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 baseline="0"/>
            </a:pPr>
            <a:endParaRPr lang="en-US"/>
          </a:p>
        </c:txPr>
        <c:crossAx val="818587176"/>
        <c:crosses val="autoZero"/>
        <c:auto val="1"/>
        <c:lblAlgn val="ctr"/>
        <c:lblOffset val="100"/>
        <c:tickLblSkip val="5"/>
        <c:noMultiLvlLbl val="0"/>
      </c:catAx>
      <c:valAx>
        <c:axId val="818587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GB" sz="1200" b="0" i="0" baseline="0"/>
                  <a:t>SFA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1200" baseline="0"/>
            </a:pPr>
            <a:endParaRPr lang="en-US"/>
          </a:p>
        </c:txPr>
        <c:crossAx val="818592096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0037407945366059"/>
          <c:y val="0.47421702483830969"/>
          <c:w val="0.16219229310968267"/>
          <c:h val="0.1604676994680502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aseline="0">
          <a:latin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U25_09_17_C1!$B$953:$B$984</c:f>
              <c:numCache>
                <c:formatCode>General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</c:numCache>
            </c:numRef>
          </c:cat>
          <c:val>
            <c:numRef>
              <c:f>U25_09_17_C1!$D$128:$D$146</c:f>
              <c:numCache>
                <c:formatCode>General</c:formatCode>
                <c:ptCount val="19"/>
                <c:pt idx="0">
                  <c:v>53.564732979806067</c:v>
                </c:pt>
                <c:pt idx="1">
                  <c:v>39.432176656151398</c:v>
                </c:pt>
                <c:pt idx="2">
                  <c:v>38.528221922558295</c:v>
                </c:pt>
                <c:pt idx="3">
                  <c:v>39.781994669212715</c:v>
                </c:pt>
                <c:pt idx="4">
                  <c:v>39.83905023704235</c:v>
                </c:pt>
                <c:pt idx="5">
                  <c:v>39.314357603396793</c:v>
                </c:pt>
                <c:pt idx="6">
                  <c:v>39.793076004775173</c:v>
                </c:pt>
                <c:pt idx="7">
                  <c:v>39.444619753865524</c:v>
                </c:pt>
                <c:pt idx="8">
                  <c:v>38.881760566118444</c:v>
                </c:pt>
                <c:pt idx="9">
                  <c:v>39.218762255863219</c:v>
                </c:pt>
                <c:pt idx="10">
                  <c:v>39.197240514267797</c:v>
                </c:pt>
                <c:pt idx="11">
                  <c:v>39.217224204870746</c:v>
                </c:pt>
                <c:pt idx="12">
                  <c:v>39.351487486226922</c:v>
                </c:pt>
                <c:pt idx="13">
                  <c:v>38.080731150038091</c:v>
                </c:pt>
                <c:pt idx="14">
                  <c:v>38.815355354578394</c:v>
                </c:pt>
                <c:pt idx="15">
                  <c:v>39.449287940352605</c:v>
                </c:pt>
                <c:pt idx="16">
                  <c:v>38.60854793251233</c:v>
                </c:pt>
                <c:pt idx="17">
                  <c:v>38.710176905508334</c:v>
                </c:pt>
                <c:pt idx="18">
                  <c:v>39.007645498517761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F-4BF2-9163-4A1697D3133A}"/>
            </c:ext>
          </c:extLst>
        </c:ser>
        <c:ser>
          <c:idx val="1"/>
          <c:order val="1"/>
          <c:tx>
            <c:v>Gxtx-1E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U25_09_17_C1!$B$953:$B$984</c:f>
              <c:numCache>
                <c:formatCode>General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</c:numCache>
            </c:numRef>
          </c:cat>
          <c:val>
            <c:numRef>
              <c:f>U25_09_17_C1!$N$303:$N$324</c:f>
              <c:numCache>
                <c:formatCode>General</c:formatCode>
                <c:ptCount val="22"/>
                <c:pt idx="0">
                  <c:v>76.828518746158622</c:v>
                </c:pt>
                <c:pt idx="1">
                  <c:v>52.498950020999573</c:v>
                </c:pt>
                <c:pt idx="2">
                  <c:v>49.912652857499381</c:v>
                </c:pt>
                <c:pt idx="3">
                  <c:v>44.885318012478123</c:v>
                </c:pt>
                <c:pt idx="4">
                  <c:v>43.355733795794499</c:v>
                </c:pt>
                <c:pt idx="5">
                  <c:v>44.535494789347098</c:v>
                </c:pt>
                <c:pt idx="6">
                  <c:v>43.290043290043251</c:v>
                </c:pt>
                <c:pt idx="7">
                  <c:v>43.813529617946109</c:v>
                </c:pt>
                <c:pt idx="8">
                  <c:v>43.267566632052571</c:v>
                </c:pt>
                <c:pt idx="9">
                  <c:v>43.869269576661516</c:v>
                </c:pt>
                <c:pt idx="10">
                  <c:v>43.179757329763824</c:v>
                </c:pt>
                <c:pt idx="11">
                  <c:v>42.5369007614105</c:v>
                </c:pt>
                <c:pt idx="12">
                  <c:v>43.399010502560593</c:v>
                </c:pt>
                <c:pt idx="13">
                  <c:v>42.966400274984963</c:v>
                </c:pt>
                <c:pt idx="14">
                  <c:v>43.715846994535518</c:v>
                </c:pt>
                <c:pt idx="15">
                  <c:v>42.609399633559072</c:v>
                </c:pt>
                <c:pt idx="16">
                  <c:v>42.983021706425987</c:v>
                </c:pt>
                <c:pt idx="17">
                  <c:v>42.839395107741147</c:v>
                </c:pt>
                <c:pt idx="18">
                  <c:v>43.523676880222844</c:v>
                </c:pt>
                <c:pt idx="19">
                  <c:v>42.642104814293596</c:v>
                </c:pt>
                <c:pt idx="20">
                  <c:v>42.797226739707291</c:v>
                </c:pt>
                <c:pt idx="21">
                  <c:v>42.925824175824083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F-4BF2-9163-4A1697D3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92096"/>
        <c:axId val="818587176"/>
      </c:lineChart>
      <c:catAx>
        <c:axId val="81859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Spike</a:t>
                </a:r>
                <a:r>
                  <a:rPr lang="en-GB" baseline="0"/>
                  <a:t> number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87176"/>
        <c:crosses val="autoZero"/>
        <c:auto val="1"/>
        <c:lblAlgn val="ctr"/>
        <c:lblOffset val="100"/>
        <c:tickLblSkip val="5"/>
        <c:noMultiLvlLbl val="0"/>
      </c:catAx>
      <c:valAx>
        <c:axId val="818587176"/>
        <c:scaling>
          <c:orientation val="minMax"/>
          <c:max val="85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9209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52288580967462"/>
          <c:y val="0.17274271400316793"/>
          <c:w val="0.16219229310968267"/>
          <c:h val="0.16046769946805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Y_04_10_17!$Y$5:$Y$38</c:f>
              <c:numCache>
                <c:formatCode>General</c:formatCode>
                <c:ptCount val="34"/>
                <c:pt idx="0">
                  <c:v>18.179173938336248</c:v>
                </c:pt>
                <c:pt idx="1">
                  <c:v>26.599281819390878</c:v>
                </c:pt>
                <c:pt idx="2">
                  <c:v>31.950923381685758</c:v>
                </c:pt>
                <c:pt idx="3">
                  <c:v>34.629636042525213</c:v>
                </c:pt>
                <c:pt idx="4">
                  <c:v>38.528221922558252</c:v>
                </c:pt>
                <c:pt idx="5">
                  <c:v>41.825254088418603</c:v>
                </c:pt>
                <c:pt idx="6">
                  <c:v>44.959985612804623</c:v>
                </c:pt>
                <c:pt idx="7">
                  <c:v>46.985857256965616</c:v>
                </c:pt>
                <c:pt idx="8">
                  <c:v>46.985857256965616</c:v>
                </c:pt>
                <c:pt idx="9">
                  <c:v>51.472102120650618</c:v>
                </c:pt>
                <c:pt idx="10">
                  <c:v>51.834957495334848</c:v>
                </c:pt>
                <c:pt idx="11">
                  <c:v>56.271453491643641</c:v>
                </c:pt>
                <c:pt idx="12">
                  <c:v>59.665871121718311</c:v>
                </c:pt>
                <c:pt idx="13">
                  <c:v>60.694343287205633</c:v>
                </c:pt>
                <c:pt idx="14">
                  <c:v>66.631130063965841</c:v>
                </c:pt>
                <c:pt idx="15">
                  <c:v>69.579738380183628</c:v>
                </c:pt>
                <c:pt idx="16">
                  <c:v>73.942620526471458</c:v>
                </c:pt>
                <c:pt idx="17">
                  <c:v>75.323892738776848</c:v>
                </c:pt>
                <c:pt idx="18">
                  <c:v>79.955225073958729</c:v>
                </c:pt>
                <c:pt idx="19">
                  <c:v>85.207907293796737</c:v>
                </c:pt>
                <c:pt idx="20">
                  <c:v>95.693779904306069</c:v>
                </c:pt>
                <c:pt idx="21">
                  <c:v>104.38413361169088</c:v>
                </c:pt>
                <c:pt idx="22">
                  <c:v>84.623847000084567</c:v>
                </c:pt>
                <c:pt idx="23">
                  <c:v>108.1431815724017</c:v>
                </c:pt>
                <c:pt idx="24">
                  <c:v>121.81751735899617</c:v>
                </c:pt>
                <c:pt idx="25">
                  <c:v>135.63000135629966</c:v>
                </c:pt>
                <c:pt idx="26">
                  <c:v>142.18683349921824</c:v>
                </c:pt>
                <c:pt idx="27">
                  <c:v>139.21759710427412</c:v>
                </c:pt>
                <c:pt idx="28">
                  <c:v>155.08684863523624</c:v>
                </c:pt>
                <c:pt idx="29">
                  <c:v>182.94914013904202</c:v>
                </c:pt>
                <c:pt idx="30">
                  <c:v>186.28912071535041</c:v>
                </c:pt>
                <c:pt idx="31">
                  <c:v>179.85611510791361</c:v>
                </c:pt>
                <c:pt idx="32">
                  <c:v>197.82393669633998</c:v>
                </c:pt>
                <c:pt idx="33">
                  <c:v>195.57989438685703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8-49B6-9582-6FAF34588B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Y_04_10_17!$AH$5:$AH$38</c:f>
              <c:numCache>
                <c:formatCode>General</c:formatCode>
                <c:ptCount val="34"/>
                <c:pt idx="0">
                  <c:v>30.91763541924314</c:v>
                </c:pt>
                <c:pt idx="1">
                  <c:v>41.349652662917634</c:v>
                </c:pt>
                <c:pt idx="2">
                  <c:v>44.34983147064041</c:v>
                </c:pt>
                <c:pt idx="3">
                  <c:v>50.885406065540366</c:v>
                </c:pt>
                <c:pt idx="4">
                  <c:v>43.786671337244954</c:v>
                </c:pt>
                <c:pt idx="5">
                  <c:v>30.855626523496539</c:v>
                </c:pt>
                <c:pt idx="6">
                  <c:v>34.453057708871654</c:v>
                </c:pt>
                <c:pt idx="7">
                  <c:v>39.665225496806926</c:v>
                </c:pt>
                <c:pt idx="8">
                  <c:v>43.580580493332178</c:v>
                </c:pt>
                <c:pt idx="9">
                  <c:v>46.313449425713202</c:v>
                </c:pt>
                <c:pt idx="10">
                  <c:v>50.2436818570065</c:v>
                </c:pt>
                <c:pt idx="11">
                  <c:v>53.421657139804495</c:v>
                </c:pt>
                <c:pt idx="12">
                  <c:v>54.809536859413527</c:v>
                </c:pt>
                <c:pt idx="13">
                  <c:v>56.363431405703921</c:v>
                </c:pt>
                <c:pt idx="14">
                  <c:v>59.460102271375867</c:v>
                </c:pt>
                <c:pt idx="15">
                  <c:v>62.633095327571056</c:v>
                </c:pt>
                <c:pt idx="16">
                  <c:v>65.850125115237688</c:v>
                </c:pt>
                <c:pt idx="17">
                  <c:v>69.314479794829182</c:v>
                </c:pt>
                <c:pt idx="18">
                  <c:v>72.484778196578759</c:v>
                </c:pt>
                <c:pt idx="19">
                  <c:v>74.587901842321116</c:v>
                </c:pt>
                <c:pt idx="20">
                  <c:v>78.406774345303319</c:v>
                </c:pt>
                <c:pt idx="21">
                  <c:v>84.918478260869492</c:v>
                </c:pt>
                <c:pt idx="22">
                  <c:v>83.899656011410471</c:v>
                </c:pt>
                <c:pt idx="23">
                  <c:v>96.052252425319367</c:v>
                </c:pt>
                <c:pt idx="24">
                  <c:v>98.85330170027666</c:v>
                </c:pt>
                <c:pt idx="25">
                  <c:v>101.36847440446012</c:v>
                </c:pt>
                <c:pt idx="26">
                  <c:v>106.53030787258974</c:v>
                </c:pt>
                <c:pt idx="27">
                  <c:v>113.30160888284622</c:v>
                </c:pt>
                <c:pt idx="28">
                  <c:v>119.37447773665977</c:v>
                </c:pt>
                <c:pt idx="29">
                  <c:v>126.26262626262647</c:v>
                </c:pt>
                <c:pt idx="30">
                  <c:v>137.28720483250976</c:v>
                </c:pt>
                <c:pt idx="31">
                  <c:v>162.39038648912017</c:v>
                </c:pt>
                <c:pt idx="32">
                  <c:v>158.47860538827325</c:v>
                </c:pt>
                <c:pt idx="33">
                  <c:v>171.20356103406928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8-49B6-9582-6FAF3458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187728"/>
        <c:axId val="655195928"/>
      </c:lineChart>
      <c:catAx>
        <c:axId val="65518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95928"/>
        <c:crosses val="autoZero"/>
        <c:auto val="1"/>
        <c:lblAlgn val="ctr"/>
        <c:lblOffset val="100"/>
        <c:noMultiLvlLbl val="0"/>
      </c:catAx>
      <c:valAx>
        <c:axId val="6551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Processed!$A$2</c:f>
              <c:strCache>
                <c:ptCount val="1"/>
                <c:pt idx="0">
                  <c:v>AC_02_11_17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Processed!$I$2:$J$2</c:f>
              <c:numCache>
                <c:formatCode>General</c:formatCode>
                <c:ptCount val="2"/>
                <c:pt idx="0">
                  <c:v>127.90995139421827</c:v>
                </c:pt>
                <c:pt idx="1">
                  <c:v>106.10079575596836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9E7-829F-E5C827397D4C}"/>
            </c:ext>
          </c:extLst>
        </c:ser>
        <c:ser>
          <c:idx val="1"/>
          <c:order val="1"/>
          <c:tx>
            <c:strRef>
              <c:f>Processed!$A$3</c:f>
              <c:strCache>
                <c:ptCount val="1"/>
                <c:pt idx="0">
                  <c:v>AD_03_11_17_C1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Processed!$I$3:$J$3</c:f>
              <c:numCache>
                <c:formatCode>General</c:formatCode>
                <c:ptCount val="2"/>
                <c:pt idx="0">
                  <c:v>144.15453366008396</c:v>
                </c:pt>
                <c:pt idx="1">
                  <c:v>135.51971811898648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9E7-829F-E5C827397D4C}"/>
            </c:ext>
          </c:extLst>
        </c:ser>
        <c:ser>
          <c:idx val="2"/>
          <c:order val="2"/>
          <c:tx>
            <c:strRef>
              <c:f>Processed!$A$4</c:f>
              <c:strCache>
                <c:ptCount val="1"/>
                <c:pt idx="0">
                  <c:v>U25_09_17_C1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Processed!$I$4:$J$4</c:f>
              <c:numCache>
                <c:formatCode>General</c:formatCode>
                <c:ptCount val="2"/>
                <c:pt idx="0">
                  <c:v>181.38944313440942</c:v>
                </c:pt>
                <c:pt idx="1">
                  <c:v>143.02059496567469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5-49E7-829F-E5C827397D4C}"/>
            </c:ext>
          </c:extLst>
        </c:ser>
        <c:ser>
          <c:idx val="3"/>
          <c:order val="3"/>
          <c:tx>
            <c:strRef>
              <c:f>Processed!$A$5</c:f>
              <c:strCache>
                <c:ptCount val="1"/>
                <c:pt idx="0">
                  <c:v>U25_09_17_C2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Processed!$I$5:$J$5</c:f>
              <c:numCache>
                <c:formatCode>General</c:formatCode>
                <c:ptCount val="2"/>
                <c:pt idx="0">
                  <c:v>161.23831022250891</c:v>
                </c:pt>
                <c:pt idx="1">
                  <c:v>142.71442842871463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5-49E7-829F-E5C827397D4C}"/>
            </c:ext>
          </c:extLst>
        </c:ser>
        <c:ser>
          <c:idx val="4"/>
          <c:order val="4"/>
          <c:tx>
            <c:strRef>
              <c:f>Processed!$A$6</c:f>
              <c:strCache>
                <c:ptCount val="1"/>
                <c:pt idx="0">
                  <c:v>X_03_10_17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Processed!$I$6:$J$6</c:f>
              <c:numCache>
                <c:formatCode>General</c:formatCode>
                <c:ptCount val="2"/>
                <c:pt idx="0">
                  <c:v>209.99580008399829</c:v>
                </c:pt>
                <c:pt idx="1">
                  <c:v>172.86084701814966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5-49E7-829F-E5C827397D4C}"/>
            </c:ext>
          </c:extLst>
        </c:ser>
        <c:ser>
          <c:idx val="5"/>
          <c:order val="5"/>
          <c:tx>
            <c:strRef>
              <c:f>Processed!$A$7</c:f>
              <c:strCache>
                <c:ptCount val="1"/>
                <c:pt idx="0">
                  <c:v>Y_04_10_17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Processed!$I$7:$J$7</c:f>
              <c:numCache>
                <c:formatCode>General</c:formatCode>
                <c:ptCount val="2"/>
                <c:pt idx="0">
                  <c:v>205.71898786258015</c:v>
                </c:pt>
                <c:pt idx="1">
                  <c:v>182.44845831052652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5-49E7-829F-E5C827397D4C}"/>
            </c:ext>
          </c:extLst>
        </c:ser>
        <c:ser>
          <c:idx val="7"/>
          <c:order val="6"/>
          <c:tx>
            <c:v>Mean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rgbClr val="FF0000">
                    <a:alpha val="25000"/>
                  </a:srgb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685-49E7-829F-E5C827397D4C}"/>
              </c:ext>
            </c:extLst>
          </c:dPt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Processed!$I$18:$J$18</c:f>
              <c:numCache>
                <c:formatCode>General</c:formatCode>
                <c:ptCount val="2"/>
                <c:pt idx="0">
                  <c:v>187.94785551121791</c:v>
                </c:pt>
                <c:pt idx="1">
                  <c:v>164.23097244369123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85-49E7-829F-E5C827397D4C}"/>
            </c:ext>
          </c:extLst>
        </c:ser>
        <c:ser>
          <c:idx val="6"/>
          <c:order val="7"/>
          <c:tx>
            <c:strRef>
              <c:f>Processed!$A$8</c:f>
              <c:strCache>
                <c:ptCount val="1"/>
                <c:pt idx="0">
                  <c:v>CP_29_08_18_C3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val>
            <c:numRef>
              <c:f>Processed!$I$8:$J$8</c:f>
              <c:numCache>
                <c:formatCode>General</c:formatCode>
                <c:ptCount val="2"/>
                <c:pt idx="0">
                  <c:v>225.07314877335216</c:v>
                </c:pt>
                <c:pt idx="1">
                  <c:v>182.58170531312749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2-4212-BB44-A9AF844A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initial Firing  Freq (Hz)</a:t>
                </a:r>
              </a:p>
            </c:rich>
          </c:tx>
          <c:layout>
            <c:manualLayout>
              <c:xMode val="edge"/>
              <c:yMode val="edge"/>
              <c:x val="2.9748078540219814E-2"/>
              <c:y val="0.16643269591301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Processed!$A$2</c:f>
              <c:strCache>
                <c:ptCount val="1"/>
                <c:pt idx="0">
                  <c:v>AC_02_11_17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Processed!$C$2:$D$2</c:f>
              <c:numCache>
                <c:formatCode>General</c:formatCode>
                <c:ptCount val="2"/>
                <c:pt idx="0">
                  <c:v>36.309654893118406</c:v>
                </c:pt>
                <c:pt idx="1">
                  <c:v>25.463666694425282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9E7-829F-E5C827397D4C}"/>
            </c:ext>
          </c:extLst>
        </c:ser>
        <c:ser>
          <c:idx val="1"/>
          <c:order val="1"/>
          <c:tx>
            <c:strRef>
              <c:f>Processed!$A$3</c:f>
              <c:strCache>
                <c:ptCount val="1"/>
                <c:pt idx="0">
                  <c:v>AD_03_11_17_C1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Processed!$C$3:$D$3</c:f>
              <c:numCache>
                <c:formatCode>General</c:formatCode>
                <c:ptCount val="2"/>
                <c:pt idx="0">
                  <c:v>32.057205556168462</c:v>
                </c:pt>
                <c:pt idx="1">
                  <c:v>28.335185408829965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9E7-829F-E5C827397D4C}"/>
            </c:ext>
          </c:extLst>
        </c:ser>
        <c:ser>
          <c:idx val="2"/>
          <c:order val="2"/>
          <c:tx>
            <c:strRef>
              <c:f>Processed!$A$4</c:f>
              <c:strCache>
                <c:ptCount val="1"/>
                <c:pt idx="0">
                  <c:v>U25_09_17_C1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Processed!$C$4:$D$4</c:f>
              <c:numCache>
                <c:formatCode>General</c:formatCode>
                <c:ptCount val="2"/>
                <c:pt idx="0">
                  <c:v>51.323950615942621</c:v>
                </c:pt>
                <c:pt idx="1">
                  <c:v>30.984934170365889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5-49E7-829F-E5C827397D4C}"/>
            </c:ext>
          </c:extLst>
        </c:ser>
        <c:ser>
          <c:idx val="3"/>
          <c:order val="3"/>
          <c:tx>
            <c:strRef>
              <c:f>Processed!$A$5</c:f>
              <c:strCache>
                <c:ptCount val="1"/>
                <c:pt idx="0">
                  <c:v>U25_09_17_C2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Processed!$C$5:$D$5</c:f>
              <c:numCache>
                <c:formatCode>General</c:formatCode>
                <c:ptCount val="2"/>
                <c:pt idx="0">
                  <c:v>45.93309419945475</c:v>
                </c:pt>
                <c:pt idx="1">
                  <c:v>43.166866822946304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5-49E7-829F-E5C827397D4C}"/>
            </c:ext>
          </c:extLst>
        </c:ser>
        <c:ser>
          <c:idx val="4"/>
          <c:order val="4"/>
          <c:tx>
            <c:strRef>
              <c:f>Processed!$A$6</c:f>
              <c:strCache>
                <c:ptCount val="1"/>
                <c:pt idx="0">
                  <c:v>X_03_10_17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Processed!$C$6:$D$6</c:f>
              <c:numCache>
                <c:formatCode>General</c:formatCode>
                <c:ptCount val="2"/>
                <c:pt idx="0">
                  <c:v>73.961829409890683</c:v>
                </c:pt>
                <c:pt idx="1">
                  <c:v>50.237165603130535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5-49E7-829F-E5C827397D4C}"/>
            </c:ext>
          </c:extLst>
        </c:ser>
        <c:ser>
          <c:idx val="5"/>
          <c:order val="5"/>
          <c:tx>
            <c:strRef>
              <c:f>Processed!$A$7</c:f>
              <c:strCache>
                <c:ptCount val="1"/>
                <c:pt idx="0">
                  <c:v>Y_04_10_17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Processed!$C$7:$D$7</c:f>
              <c:numCache>
                <c:formatCode>General</c:formatCode>
                <c:ptCount val="2"/>
                <c:pt idx="0">
                  <c:v>107.1656079567102</c:v>
                </c:pt>
                <c:pt idx="1">
                  <c:v>76.755044659001925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5-49E7-829F-E5C827397D4C}"/>
            </c:ext>
          </c:extLst>
        </c:ser>
        <c:ser>
          <c:idx val="7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Processed!$C$18:$D$18</c:f>
              <c:numCache>
                <c:formatCode>General</c:formatCode>
                <c:ptCount val="2"/>
                <c:pt idx="0">
                  <c:v>54.783376794652064</c:v>
                </c:pt>
                <c:pt idx="1">
                  <c:v>44.368826290327227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85-49E7-829F-E5C827397D4C}"/>
            </c:ext>
          </c:extLst>
        </c:ser>
        <c:ser>
          <c:idx val="6"/>
          <c:order val="7"/>
          <c:tx>
            <c:strRef>
              <c:f>Processed!$A$8</c:f>
              <c:strCache>
                <c:ptCount val="1"/>
                <c:pt idx="0">
                  <c:v>CP_29_08_18_C3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val>
            <c:numRef>
              <c:f>Processed!$C$8:$D$8</c:f>
              <c:numCache>
                <c:formatCode>General</c:formatCode>
                <c:ptCount val="2"/>
                <c:pt idx="0">
                  <c:v>42.627259880732474</c:v>
                </c:pt>
                <c:pt idx="1">
                  <c:v>34.122477549248401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D-4281-A084-F3C4FA1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Firing Freq slope (Hz/nA)</a:t>
                </a:r>
              </a:p>
            </c:rich>
          </c:tx>
          <c:layout>
            <c:manualLayout>
              <c:xMode val="edge"/>
              <c:yMode val="edge"/>
              <c:x val="3.3482142857142856E-2"/>
              <c:y val="0.26167067658209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Processed!$A$2</c:f>
              <c:strCache>
                <c:ptCount val="1"/>
                <c:pt idx="0">
                  <c:v>AC_02_11_17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Processed!$W$2:$X$2</c:f>
              <c:numCache>
                <c:formatCode>General</c:formatCode>
                <c:ptCount val="2"/>
                <c:pt idx="0">
                  <c:v>36.770766554493427</c:v>
                </c:pt>
                <c:pt idx="1">
                  <c:v>19.383217703877872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9E7-829F-E5C827397D4C}"/>
            </c:ext>
          </c:extLst>
        </c:ser>
        <c:ser>
          <c:idx val="1"/>
          <c:order val="1"/>
          <c:tx>
            <c:strRef>
              <c:f>Processed!$A$3</c:f>
              <c:strCache>
                <c:ptCount val="1"/>
                <c:pt idx="0">
                  <c:v>AD_03_11_17_C1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Processed!$W$3:$X$3</c:f>
              <c:numCache>
                <c:formatCode>General</c:formatCode>
                <c:ptCount val="2"/>
                <c:pt idx="0">
                  <c:v>8.5692847859903356</c:v>
                </c:pt>
                <c:pt idx="1">
                  <c:v>11.275699246346846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9E7-829F-E5C827397D4C}"/>
            </c:ext>
          </c:extLst>
        </c:ser>
        <c:ser>
          <c:idx val="2"/>
          <c:order val="2"/>
          <c:tx>
            <c:strRef>
              <c:f>Processed!$A$4</c:f>
              <c:strCache>
                <c:ptCount val="1"/>
                <c:pt idx="0">
                  <c:v>U25_09_17_C1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Processed!$W$4:$X$4</c:f>
              <c:numCache>
                <c:formatCode>General</c:formatCode>
                <c:ptCount val="2"/>
                <c:pt idx="0">
                  <c:v>14.044857936415678</c:v>
                </c:pt>
                <c:pt idx="1">
                  <c:v>13.073495465210792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5-49E7-829F-E5C827397D4C}"/>
            </c:ext>
          </c:extLst>
        </c:ser>
        <c:ser>
          <c:idx val="3"/>
          <c:order val="3"/>
          <c:tx>
            <c:strRef>
              <c:f>Processed!$A$5</c:f>
              <c:strCache>
                <c:ptCount val="1"/>
                <c:pt idx="0">
                  <c:v>U25_09_17_C2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Processed!$W$5:$X$5</c:f>
              <c:numCache>
                <c:formatCode>General</c:formatCode>
                <c:ptCount val="2"/>
                <c:pt idx="0">
                  <c:v>14.6834134202357</c:v>
                </c:pt>
                <c:pt idx="1">
                  <c:v>11.800751379029224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5-49E7-829F-E5C827397D4C}"/>
            </c:ext>
          </c:extLst>
        </c:ser>
        <c:ser>
          <c:idx val="4"/>
          <c:order val="4"/>
          <c:tx>
            <c:strRef>
              <c:f>Processed!$A$6</c:f>
              <c:strCache>
                <c:ptCount val="1"/>
                <c:pt idx="0">
                  <c:v>X_03_10_17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Processed!$W$6:$X$6</c:f>
              <c:numCache>
                <c:formatCode>General</c:formatCode>
                <c:ptCount val="2"/>
                <c:pt idx="0">
                  <c:v>19.117658577052516</c:v>
                </c:pt>
                <c:pt idx="1">
                  <c:v>14.963353400261251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5-49E7-829F-E5C827397D4C}"/>
            </c:ext>
          </c:extLst>
        </c:ser>
        <c:ser>
          <c:idx val="5"/>
          <c:order val="5"/>
          <c:tx>
            <c:strRef>
              <c:f>Processed!$A$7</c:f>
              <c:strCache>
                <c:ptCount val="1"/>
                <c:pt idx="0">
                  <c:v>Y_04_10_17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Processed!$W$7:$X$7</c:f>
              <c:numCache>
                <c:formatCode>General</c:formatCode>
                <c:ptCount val="2"/>
                <c:pt idx="0">
                  <c:v>28.884187068228734</c:v>
                </c:pt>
                <c:pt idx="1">
                  <c:v>28.342657374578749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5-49E7-829F-E5C827397D4C}"/>
            </c:ext>
          </c:extLst>
        </c:ser>
        <c:ser>
          <c:idx val="7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Processed!$W$18:$X$18</c:f>
              <c:numCache>
                <c:formatCode>General</c:formatCode>
                <c:ptCount val="2"/>
                <c:pt idx="0">
                  <c:v>19.046740448431017</c:v>
                </c:pt>
                <c:pt idx="1">
                  <c:v>17.096776107101341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85-49E7-829F-E5C827397D4C}"/>
            </c:ext>
          </c:extLst>
        </c:ser>
        <c:ser>
          <c:idx val="6"/>
          <c:order val="7"/>
          <c:tx>
            <c:strRef>
              <c:f>Processed!$A$8</c:f>
              <c:strCache>
                <c:ptCount val="1"/>
                <c:pt idx="0">
                  <c:v>CP_29_08_18_C3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val>
            <c:numRef>
              <c:f>Processed!$W$8:$X$8</c:f>
              <c:numCache>
                <c:formatCode>General</c:formatCode>
                <c:ptCount val="2"/>
                <c:pt idx="0">
                  <c:v>9.4460006879060643</c:v>
                </c:pt>
                <c:pt idx="1">
                  <c:v>8.1614520666015675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D-4281-A084-F3C4FA1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Firing Freq slope (Hz/nA)</a:t>
                </a:r>
              </a:p>
            </c:rich>
          </c:tx>
          <c:layout>
            <c:manualLayout>
              <c:xMode val="edge"/>
              <c:yMode val="edge"/>
              <c:x val="3.3482269565802601E-2"/>
              <c:y val="0.1493900630842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Processed!$A$2</c:f>
              <c:strCache>
                <c:ptCount val="1"/>
                <c:pt idx="0">
                  <c:v>AC_02_11_17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Processed!$U$2:$V$2</c:f>
              <c:numCache>
                <c:formatCode>General</c:formatCode>
                <c:ptCount val="2"/>
                <c:pt idx="0">
                  <c:v>52.520221939451126</c:v>
                </c:pt>
                <c:pt idx="1">
                  <c:v>46.464605204319682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9E7-829F-E5C827397D4C}"/>
            </c:ext>
          </c:extLst>
        </c:ser>
        <c:ser>
          <c:idx val="1"/>
          <c:order val="1"/>
          <c:tx>
            <c:strRef>
              <c:f>Processed!$A$3</c:f>
              <c:strCache>
                <c:ptCount val="1"/>
                <c:pt idx="0">
                  <c:v>AD_03_11_17_C1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Processed!$U$3:$V$3</c:f>
              <c:numCache>
                <c:formatCode>General</c:formatCode>
                <c:ptCount val="2"/>
                <c:pt idx="0">
                  <c:v>62.245083775947791</c:v>
                </c:pt>
                <c:pt idx="1">
                  <c:v>68.409275006544249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9E7-829F-E5C827397D4C}"/>
            </c:ext>
          </c:extLst>
        </c:ser>
        <c:ser>
          <c:idx val="2"/>
          <c:order val="2"/>
          <c:tx>
            <c:strRef>
              <c:f>Processed!$A$4</c:f>
              <c:strCache>
                <c:ptCount val="1"/>
                <c:pt idx="0">
                  <c:v>U25_09_17_C1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Processed!$U$4:$V$4</c:f>
              <c:numCache>
                <c:formatCode>General</c:formatCode>
                <c:ptCount val="2"/>
                <c:pt idx="0">
                  <c:v>69.99306137980048</c:v>
                </c:pt>
                <c:pt idx="1">
                  <c:v>76.386721232878983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5-49E7-829F-E5C827397D4C}"/>
            </c:ext>
          </c:extLst>
        </c:ser>
        <c:ser>
          <c:idx val="3"/>
          <c:order val="3"/>
          <c:tx>
            <c:strRef>
              <c:f>Processed!$A$5</c:f>
              <c:strCache>
                <c:ptCount val="1"/>
                <c:pt idx="0">
                  <c:v>U25_09_17_C2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Processed!$U$5:$V$5</c:f>
              <c:numCache>
                <c:formatCode>General</c:formatCode>
                <c:ptCount val="2"/>
                <c:pt idx="0">
                  <c:v>59.457157120508832</c:v>
                </c:pt>
                <c:pt idx="1">
                  <c:v>68.730503632135253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5-49E7-829F-E5C827397D4C}"/>
            </c:ext>
          </c:extLst>
        </c:ser>
        <c:ser>
          <c:idx val="4"/>
          <c:order val="4"/>
          <c:tx>
            <c:strRef>
              <c:f>Processed!$A$6</c:f>
              <c:strCache>
                <c:ptCount val="1"/>
                <c:pt idx="0">
                  <c:v>X_03_10_17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Processed!$U$6:$V$6</c:f>
              <c:numCache>
                <c:formatCode>General</c:formatCode>
                <c:ptCount val="2"/>
                <c:pt idx="0">
                  <c:v>68.231392699292357</c:v>
                </c:pt>
                <c:pt idx="1">
                  <c:v>65.324383592727315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5-49E7-829F-E5C827397D4C}"/>
            </c:ext>
          </c:extLst>
        </c:ser>
        <c:ser>
          <c:idx val="5"/>
          <c:order val="5"/>
          <c:tx>
            <c:strRef>
              <c:f>Processed!$A$7</c:f>
              <c:strCache>
                <c:ptCount val="1"/>
                <c:pt idx="0">
                  <c:v>Y_04_10_17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Processed!$U$7:$V$7</c:f>
              <c:numCache>
                <c:formatCode>General</c:formatCode>
                <c:ptCount val="2"/>
                <c:pt idx="0">
                  <c:v>65.455004791833446</c:v>
                </c:pt>
                <c:pt idx="1">
                  <c:v>66.415378285592453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5-49E7-829F-E5C827397D4C}"/>
            </c:ext>
          </c:extLst>
        </c:ser>
        <c:ser>
          <c:idx val="7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Processed!$U$18:$V$18</c:f>
              <c:numCache>
                <c:formatCode>General</c:formatCode>
                <c:ptCount val="2"/>
                <c:pt idx="0">
                  <c:v>70.536450400231729</c:v>
                </c:pt>
                <c:pt idx="1">
                  <c:v>71.284528375545136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85-49E7-829F-E5C827397D4C}"/>
            </c:ext>
          </c:extLst>
        </c:ser>
        <c:ser>
          <c:idx val="6"/>
          <c:order val="7"/>
          <c:tx>
            <c:strRef>
              <c:f>Processed!$A$8</c:f>
              <c:strCache>
                <c:ptCount val="1"/>
                <c:pt idx="0">
                  <c:v>CP_29_08_18_C3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val>
            <c:numRef>
              <c:f>Processed!$U$8:$V$8</c:f>
              <c:numCache>
                <c:formatCode>General</c:formatCode>
                <c:ptCount val="2"/>
                <c:pt idx="0">
                  <c:v>67.470162433014195</c:v>
                </c:pt>
                <c:pt idx="1">
                  <c:v>56.275090616578133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D-4281-A084-F3C4FA1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mean  f</a:t>
                </a:r>
                <a:r>
                  <a:rPr lang="en-US"/>
                  <a:t>iring Freq  (Hz)</a:t>
                </a:r>
              </a:p>
            </c:rich>
          </c:tx>
          <c:layout>
            <c:manualLayout>
              <c:xMode val="edge"/>
              <c:yMode val="edge"/>
              <c:x val="3.3482191590211978E-2"/>
              <c:y val="0.17684088193303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AD_03_11_17_C1!$D$359:$D$375</c:f>
              <c:numCache>
                <c:formatCode>General</c:formatCode>
                <c:ptCount val="16"/>
                <c:pt idx="0">
                  <c:v>113.40440009072373</c:v>
                </c:pt>
                <c:pt idx="1">
                  <c:v>38.167938931297684</c:v>
                </c:pt>
                <c:pt idx="2">
                  <c:v>34.680076296167876</c:v>
                </c:pt>
                <c:pt idx="3">
                  <c:v>34.932057148845487</c:v>
                </c:pt>
                <c:pt idx="4">
                  <c:v>34.479191807744044</c:v>
                </c:pt>
                <c:pt idx="5">
                  <c:v>32.533021016331574</c:v>
                </c:pt>
                <c:pt idx="6">
                  <c:v>35.010328046773814</c:v>
                </c:pt>
                <c:pt idx="7">
                  <c:v>34.210256234819141</c:v>
                </c:pt>
                <c:pt idx="8">
                  <c:v>34.261828896426543</c:v>
                </c:pt>
                <c:pt idx="9">
                  <c:v>34.550668555436566</c:v>
                </c:pt>
                <c:pt idx="10">
                  <c:v>34.536349507857039</c:v>
                </c:pt>
                <c:pt idx="11">
                  <c:v>34.040235558429984</c:v>
                </c:pt>
                <c:pt idx="12">
                  <c:v>34.063426099397113</c:v>
                </c:pt>
                <c:pt idx="13">
                  <c:v>33.557046979865824</c:v>
                </c:pt>
                <c:pt idx="14">
                  <c:v>33.441460723004361</c:v>
                </c:pt>
                <c:pt idx="15">
                  <c:v>32.969569087732005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F-4691-B43A-2C27708202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AD_03_11_17_C1!$N$373:$N$392</c:f>
              <c:numCache>
                <c:formatCode>General</c:formatCode>
                <c:ptCount val="20"/>
                <c:pt idx="0">
                  <c:v>96.227867590454238</c:v>
                </c:pt>
                <c:pt idx="1">
                  <c:v>41.466246475369026</c:v>
                </c:pt>
                <c:pt idx="2">
                  <c:v>41.963911036508584</c:v>
                </c:pt>
                <c:pt idx="3">
                  <c:v>43.571086227179713</c:v>
                </c:pt>
                <c:pt idx="4">
                  <c:v>39.232610145552933</c:v>
                </c:pt>
                <c:pt idx="5">
                  <c:v>39.438397223536846</c:v>
                </c:pt>
                <c:pt idx="6">
                  <c:v>39.235688782516625</c:v>
                </c:pt>
                <c:pt idx="7">
                  <c:v>38.771712158808889</c:v>
                </c:pt>
                <c:pt idx="8">
                  <c:v>39.600823697132888</c:v>
                </c:pt>
                <c:pt idx="9">
                  <c:v>38.578758535550335</c:v>
                </c:pt>
                <c:pt idx="10">
                  <c:v>38.119925284946433</c:v>
                </c:pt>
                <c:pt idx="11">
                  <c:v>38.831935383659506</c:v>
                </c:pt>
                <c:pt idx="12">
                  <c:v>38.840985007379814</c:v>
                </c:pt>
                <c:pt idx="13">
                  <c:v>39.25262992620506</c:v>
                </c:pt>
                <c:pt idx="14">
                  <c:v>38.402457757296517</c:v>
                </c:pt>
                <c:pt idx="15">
                  <c:v>39.041149371437449</c:v>
                </c:pt>
                <c:pt idx="16">
                  <c:v>38.705681994116716</c:v>
                </c:pt>
                <c:pt idx="17">
                  <c:v>38.44675124951943</c:v>
                </c:pt>
                <c:pt idx="18">
                  <c:v>38.371512988757097</c:v>
                </c:pt>
                <c:pt idx="19">
                  <c:v>38.82741215298001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F-4691-B43A-2C277082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48592"/>
        <c:axId val="643741048"/>
      </c:lineChart>
      <c:catAx>
        <c:axId val="64374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1048"/>
        <c:crosses val="autoZero"/>
        <c:auto val="1"/>
        <c:lblAlgn val="ctr"/>
        <c:lblOffset val="100"/>
        <c:noMultiLvlLbl val="0"/>
      </c:catAx>
      <c:valAx>
        <c:axId val="64374104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Processed!$A$2</c:f>
              <c:strCache>
                <c:ptCount val="1"/>
                <c:pt idx="0">
                  <c:v>AC_02_11_17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Processed!$K$2:$L$2</c:f>
              <c:numCache>
                <c:formatCode>General</c:formatCode>
                <c:ptCount val="2"/>
                <c:pt idx="0">
                  <c:v>37.122280792931932</c:v>
                </c:pt>
                <c:pt idx="1">
                  <c:v>38.257010597191922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9E7-829F-E5C827397D4C}"/>
            </c:ext>
          </c:extLst>
        </c:ser>
        <c:ser>
          <c:idx val="1"/>
          <c:order val="1"/>
          <c:tx>
            <c:strRef>
              <c:f>Processed!$A$3</c:f>
              <c:strCache>
                <c:ptCount val="1"/>
                <c:pt idx="0">
                  <c:v>AD_03_11_17_C1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Processed!$K$3:$L$3</c:f>
              <c:numCache>
                <c:formatCode>General</c:formatCode>
                <c:ptCount val="2"/>
                <c:pt idx="0">
                  <c:v>40.844667728628117</c:v>
                </c:pt>
                <c:pt idx="1">
                  <c:v>52.559655208661646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9E7-829F-E5C827397D4C}"/>
            </c:ext>
          </c:extLst>
        </c:ser>
        <c:ser>
          <c:idx val="2"/>
          <c:order val="2"/>
          <c:tx>
            <c:strRef>
              <c:f>Processed!$A$4</c:f>
              <c:strCache>
                <c:ptCount val="1"/>
                <c:pt idx="0">
                  <c:v>U25_09_17_C1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Processed!$K$4:$L$4</c:f>
              <c:numCache>
                <c:formatCode>General</c:formatCode>
                <c:ptCount val="2"/>
                <c:pt idx="0">
                  <c:v>60.441220912662587</c:v>
                </c:pt>
                <c:pt idx="1">
                  <c:v>66.396653608657971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5-49E7-829F-E5C827397D4C}"/>
            </c:ext>
          </c:extLst>
        </c:ser>
        <c:ser>
          <c:idx val="3"/>
          <c:order val="3"/>
          <c:tx>
            <c:strRef>
              <c:f>Processed!$A$5</c:f>
              <c:strCache>
                <c:ptCount val="1"/>
                <c:pt idx="0">
                  <c:v>U25_09_17_C2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Processed!$K$5:$L$5</c:f>
              <c:numCache>
                <c:formatCode>General</c:formatCode>
                <c:ptCount val="2"/>
                <c:pt idx="0">
                  <c:v>51.347881899871574</c:v>
                </c:pt>
                <c:pt idx="1">
                  <c:v>61.094819159335096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5-49E7-829F-E5C827397D4C}"/>
            </c:ext>
          </c:extLst>
        </c:ser>
        <c:ser>
          <c:idx val="4"/>
          <c:order val="4"/>
          <c:tx>
            <c:strRef>
              <c:f>Processed!$A$6</c:f>
              <c:strCache>
                <c:ptCount val="1"/>
                <c:pt idx="0">
                  <c:v>X_03_10_17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Processed!$K$6:$L$6</c:f>
              <c:numCache>
                <c:formatCode>General</c:formatCode>
                <c:ptCount val="2"/>
                <c:pt idx="0">
                  <c:v>59.883825378765358</c:v>
                </c:pt>
                <c:pt idx="1">
                  <c:v>56.941122878943133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5-49E7-829F-E5C827397D4C}"/>
            </c:ext>
          </c:extLst>
        </c:ser>
        <c:ser>
          <c:idx val="5"/>
          <c:order val="5"/>
          <c:tx>
            <c:strRef>
              <c:f>Processed!$A$7</c:f>
              <c:strCache>
                <c:ptCount val="1"/>
                <c:pt idx="0">
                  <c:v>Y_04_10_17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Processed!$K$7:$L$7</c:f>
              <c:numCache>
                <c:formatCode>General</c:formatCode>
                <c:ptCount val="2"/>
                <c:pt idx="0">
                  <c:v>58.524024111897972</c:v>
                </c:pt>
                <c:pt idx="1">
                  <c:v>59.630292188431788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5-49E7-829F-E5C827397D4C}"/>
            </c:ext>
          </c:extLst>
        </c:ser>
        <c:ser>
          <c:idx val="7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Processed!$K$18:$L$18</c:f>
              <c:numCache>
                <c:formatCode>General</c:formatCode>
                <c:ptCount val="2"/>
                <c:pt idx="0">
                  <c:v>58.956824665354382</c:v>
                </c:pt>
                <c:pt idx="1">
                  <c:v>60.603048247039624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85-49E7-829F-E5C827397D4C}"/>
            </c:ext>
          </c:extLst>
        </c:ser>
        <c:ser>
          <c:idx val="6"/>
          <c:order val="7"/>
          <c:tx>
            <c:strRef>
              <c:f>Processed!$A$8</c:f>
              <c:strCache>
                <c:ptCount val="1"/>
                <c:pt idx="0">
                  <c:v>CP_29_08_18_C3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val>
            <c:numRef>
              <c:f>Processed!$K$8:$L$8</c:f>
              <c:numCache>
                <c:formatCode>General</c:formatCode>
                <c:ptCount val="2"/>
                <c:pt idx="0">
                  <c:v>44.273254526940299</c:v>
                </c:pt>
                <c:pt idx="1">
                  <c:v>39.264959949740735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D-4281-A084-F3C4FA1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steady state f</a:t>
                </a:r>
                <a:r>
                  <a:rPr lang="en-US"/>
                  <a:t>iring Freq  (Hz)</a:t>
                </a:r>
              </a:p>
            </c:rich>
          </c:tx>
          <c:layout>
            <c:manualLayout>
              <c:xMode val="edge"/>
              <c:yMode val="edge"/>
              <c:x val="4.3284886259347094E-4"/>
              <c:y val="0.11320428696412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Processed!$A$2</c:f>
              <c:strCache>
                <c:ptCount val="1"/>
                <c:pt idx="0">
                  <c:v>AC_02_11_17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Processed!$E$2:$F$2</c:f>
              <c:numCache>
                <c:formatCode>General</c:formatCode>
                <c:ptCount val="2"/>
                <c:pt idx="0">
                  <c:v>21.56099606120485</c:v>
                </c:pt>
                <c:pt idx="1">
                  <c:v>23.393345986300297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9E7-829F-E5C827397D4C}"/>
            </c:ext>
          </c:extLst>
        </c:ser>
        <c:ser>
          <c:idx val="1"/>
          <c:order val="1"/>
          <c:tx>
            <c:strRef>
              <c:f>Processed!$A$3</c:f>
              <c:strCache>
                <c:ptCount val="1"/>
                <c:pt idx="0">
                  <c:v>AD_03_11_17_C1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Processed!$E$3:$F$3</c:f>
              <c:numCache>
                <c:formatCode>General</c:formatCode>
                <c:ptCount val="2"/>
                <c:pt idx="0">
                  <c:v>4.2809058890337326</c:v>
                </c:pt>
                <c:pt idx="1">
                  <c:v>8.0225486979433889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9E7-829F-E5C827397D4C}"/>
            </c:ext>
          </c:extLst>
        </c:ser>
        <c:ser>
          <c:idx val="2"/>
          <c:order val="2"/>
          <c:tx>
            <c:strRef>
              <c:f>Processed!$A$4</c:f>
              <c:strCache>
                <c:ptCount val="1"/>
                <c:pt idx="0">
                  <c:v>U25_09_17_C1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Processed!$E$4:$F$4</c:f>
              <c:numCache>
                <c:formatCode>General</c:formatCode>
                <c:ptCount val="2"/>
                <c:pt idx="0">
                  <c:v>9.5998034503158891</c:v>
                </c:pt>
                <c:pt idx="1">
                  <c:v>10.141770573652154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5-49E7-829F-E5C827397D4C}"/>
            </c:ext>
          </c:extLst>
        </c:ser>
        <c:ser>
          <c:idx val="3"/>
          <c:order val="3"/>
          <c:tx>
            <c:strRef>
              <c:f>Processed!$A$5</c:f>
              <c:strCache>
                <c:ptCount val="1"/>
                <c:pt idx="0">
                  <c:v>U25_09_17_C2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Processed!$E$5:$F$5</c:f>
              <c:numCache>
                <c:formatCode>General</c:formatCode>
                <c:ptCount val="2"/>
                <c:pt idx="0">
                  <c:v>10.141770573652154</c:v>
                </c:pt>
                <c:pt idx="1">
                  <c:v>7.6996602519698758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5-49E7-829F-E5C827397D4C}"/>
            </c:ext>
          </c:extLst>
        </c:ser>
        <c:ser>
          <c:idx val="4"/>
          <c:order val="4"/>
          <c:tx>
            <c:strRef>
              <c:f>Processed!$A$6</c:f>
              <c:strCache>
                <c:ptCount val="1"/>
                <c:pt idx="0">
                  <c:v>X_03_10_17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Processed!$E$6:$F$6</c:f>
              <c:numCache>
                <c:formatCode>General</c:formatCode>
                <c:ptCount val="2"/>
                <c:pt idx="0">
                  <c:v>14.626126734099538</c:v>
                </c:pt>
                <c:pt idx="1">
                  <c:v>12.167253645842022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5-49E7-829F-E5C827397D4C}"/>
            </c:ext>
          </c:extLst>
        </c:ser>
        <c:ser>
          <c:idx val="5"/>
          <c:order val="5"/>
          <c:tx>
            <c:strRef>
              <c:f>Processed!$A$7</c:f>
              <c:strCache>
                <c:ptCount val="1"/>
                <c:pt idx="0">
                  <c:v>Y_04_10_17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Processed!$E$7:$F$7</c:f>
              <c:numCache>
                <c:formatCode>General</c:formatCode>
                <c:ptCount val="2"/>
                <c:pt idx="0">
                  <c:v>18.923582816087677</c:v>
                </c:pt>
                <c:pt idx="1">
                  <c:v>17.315050654568022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5-49E7-829F-E5C827397D4C}"/>
            </c:ext>
          </c:extLst>
        </c:ser>
        <c:ser>
          <c:idx val="7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Processed!$E$18:$F$18</c:f>
              <c:numCache>
                <c:formatCode>General</c:formatCode>
                <c:ptCount val="2"/>
                <c:pt idx="0">
                  <c:v>13.896464791414951</c:v>
                </c:pt>
                <c:pt idx="1">
                  <c:v>13.706684288907883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85-49E7-829F-E5C827397D4C}"/>
            </c:ext>
          </c:extLst>
        </c:ser>
        <c:ser>
          <c:idx val="6"/>
          <c:order val="7"/>
          <c:tx>
            <c:strRef>
              <c:f>Processed!$A$8</c:f>
              <c:strCache>
                <c:ptCount val="1"/>
                <c:pt idx="0">
                  <c:v>CP_29_08_18_C3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val>
            <c:numRef>
              <c:f>Processed!$E$8:$F$8</c:f>
              <c:numCache>
                <c:formatCode>General</c:formatCode>
                <c:ptCount val="2"/>
                <c:pt idx="0">
                  <c:v>3.6662247217262256</c:v>
                </c:pt>
                <c:pt idx="1">
                  <c:v>3.8703974201478921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D-4281-A084-F3C4FA1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Steady state  firing freq slope (Hz/nA)</a:t>
                </a:r>
              </a:p>
            </c:rich>
          </c:tx>
          <c:layout>
            <c:manualLayout>
              <c:xMode val="edge"/>
              <c:yMode val="edge"/>
              <c:x val="3.3482269565802601E-2"/>
              <c:y val="0.1493900630842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Processed!$A$2</c:f>
              <c:strCache>
                <c:ptCount val="1"/>
                <c:pt idx="0">
                  <c:v>AC_02_11_17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Processed!$Q$2:$R$2</c:f>
              <c:numCache>
                <c:formatCode>General</c:formatCode>
                <c:ptCount val="2"/>
                <c:pt idx="0">
                  <c:v>0.89594989999999985</c:v>
                </c:pt>
                <c:pt idx="1">
                  <c:v>1.0758436666666671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9E7-829F-E5C827397D4C}"/>
            </c:ext>
          </c:extLst>
        </c:ser>
        <c:ser>
          <c:idx val="1"/>
          <c:order val="1"/>
          <c:tx>
            <c:strRef>
              <c:f>Processed!$A$3</c:f>
              <c:strCache>
                <c:ptCount val="1"/>
                <c:pt idx="0">
                  <c:v>AD_03_11_17_C1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Processed!$Q$3:$R$3</c:f>
              <c:numCache>
                <c:formatCode>General</c:formatCode>
                <c:ptCount val="2"/>
                <c:pt idx="0">
                  <c:v>0.81708296666666702</c:v>
                </c:pt>
                <c:pt idx="1">
                  <c:v>0.86087136666666675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9E7-829F-E5C827397D4C}"/>
            </c:ext>
          </c:extLst>
        </c:ser>
        <c:ser>
          <c:idx val="2"/>
          <c:order val="2"/>
          <c:tx>
            <c:strRef>
              <c:f>Processed!$A$4</c:f>
              <c:strCache>
                <c:ptCount val="1"/>
                <c:pt idx="0">
                  <c:v>U25_09_17_C1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Processed!$Q$4:$R$4</c:f>
              <c:numCache>
                <c:formatCode>General</c:formatCode>
                <c:ptCount val="2"/>
                <c:pt idx="0">
                  <c:v>0.70173236666666672</c:v>
                </c:pt>
                <c:pt idx="1">
                  <c:v>0.84889486538461567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5-49E7-829F-E5C827397D4C}"/>
            </c:ext>
          </c:extLst>
        </c:ser>
        <c:ser>
          <c:idx val="3"/>
          <c:order val="3"/>
          <c:tx>
            <c:strRef>
              <c:f>Processed!$A$5</c:f>
              <c:strCache>
                <c:ptCount val="1"/>
                <c:pt idx="0">
                  <c:v>U25_09_17_C2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Processed!$Q$5:$R$5</c:f>
              <c:numCache>
                <c:formatCode>General</c:formatCode>
                <c:ptCount val="2"/>
                <c:pt idx="0">
                  <c:v>0.87081373529411765</c:v>
                </c:pt>
                <c:pt idx="1">
                  <c:v>1.052776162790698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5-49E7-829F-E5C827397D4C}"/>
            </c:ext>
          </c:extLst>
        </c:ser>
        <c:ser>
          <c:idx val="4"/>
          <c:order val="4"/>
          <c:tx>
            <c:strRef>
              <c:f>Processed!$A$6</c:f>
              <c:strCache>
                <c:ptCount val="1"/>
                <c:pt idx="0">
                  <c:v>X_03_10_17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Processed!$Q$6:$R$6</c:f>
              <c:numCache>
                <c:formatCode>General</c:formatCode>
                <c:ptCount val="2"/>
                <c:pt idx="0">
                  <c:v>0.66043130000000005</c:v>
                </c:pt>
                <c:pt idx="1">
                  <c:v>0.80675079999999988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5-49E7-829F-E5C827397D4C}"/>
            </c:ext>
          </c:extLst>
        </c:ser>
        <c:ser>
          <c:idx val="5"/>
          <c:order val="5"/>
          <c:tx>
            <c:strRef>
              <c:f>Processed!$A$7</c:f>
              <c:strCache>
                <c:ptCount val="1"/>
                <c:pt idx="0">
                  <c:v>Y_04_10_17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Processed!$Q$7:$R$7</c:f>
              <c:numCache>
                <c:formatCode>General</c:formatCode>
                <c:ptCount val="2"/>
                <c:pt idx="0">
                  <c:v>0.45942191304347818</c:v>
                </c:pt>
                <c:pt idx="1">
                  <c:v>0.54207652941176476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5-49E7-829F-E5C827397D4C}"/>
            </c:ext>
          </c:extLst>
        </c:ser>
        <c:ser>
          <c:idx val="7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Processed!$A$22:$B$22</c:f>
              <c:strCache>
                <c:ptCount val="2"/>
                <c:pt idx="0">
                  <c:v>Control</c:v>
                </c:pt>
                <c:pt idx="1">
                  <c:v>GxTx (100nM)</c:v>
                </c:pt>
              </c:strCache>
            </c:strRef>
          </c:cat>
          <c:val>
            <c:numRef>
              <c:f>Processed!$Q$18:$R$18</c:f>
              <c:numCache>
                <c:formatCode>General</c:formatCode>
                <c:ptCount val="2"/>
                <c:pt idx="0">
                  <c:v>0.66941430373301447</c:v>
                </c:pt>
                <c:pt idx="1">
                  <c:v>0.7938493226245088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85-49E7-829F-E5C827397D4C}"/>
            </c:ext>
          </c:extLst>
        </c:ser>
        <c:ser>
          <c:idx val="6"/>
          <c:order val="7"/>
          <c:tx>
            <c:strRef>
              <c:f>Processed!$A$8</c:f>
              <c:strCache>
                <c:ptCount val="1"/>
                <c:pt idx="0">
                  <c:v>CP_29_08_18_C3</c:v>
                </c:pt>
              </c:strCache>
            </c:strRef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val>
            <c:numRef>
              <c:f>Processed!$Q$8:$R$8</c:f>
              <c:numCache>
                <c:formatCode>General</c:formatCode>
                <c:ptCount val="2"/>
                <c:pt idx="0">
                  <c:v>0.71281663157894759</c:v>
                </c:pt>
                <c:pt idx="1">
                  <c:v>0.74243731818181824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D-4281-A084-F3C4FA1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 half width (ms)</a:t>
                </a:r>
              </a:p>
            </c:rich>
          </c:tx>
          <c:layout>
            <c:manualLayout>
              <c:xMode val="edge"/>
              <c:yMode val="edge"/>
              <c:x val="3.3482269565802601E-2"/>
              <c:y val="0.1493900630842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AD_03_11_17_C1!$X$6:$X$50</c:f>
              <c:numCache>
                <c:formatCode>General</c:formatCode>
                <c:ptCount val="45"/>
                <c:pt idx="0">
                  <c:v>20.335122824141862</c:v>
                </c:pt>
                <c:pt idx="1">
                  <c:v>23.19163245900879</c:v>
                </c:pt>
                <c:pt idx="2">
                  <c:v>25.104182356780637</c:v>
                </c:pt>
                <c:pt idx="3">
                  <c:v>27.946231450688884</c:v>
                </c:pt>
                <c:pt idx="4">
                  <c:v>31.548727008865189</c:v>
                </c:pt>
                <c:pt idx="5">
                  <c:v>33.80662609871537</c:v>
                </c:pt>
                <c:pt idx="6">
                  <c:v>36.809364302278539</c:v>
                </c:pt>
                <c:pt idx="7">
                  <c:v>42.92398162853587</c:v>
                </c:pt>
                <c:pt idx="8">
                  <c:v>51.794685865230186</c:v>
                </c:pt>
                <c:pt idx="9">
                  <c:v>55.601890464275741</c:v>
                </c:pt>
                <c:pt idx="10">
                  <c:v>67.033114358493066</c:v>
                </c:pt>
                <c:pt idx="11">
                  <c:v>72.490032620514739</c:v>
                </c:pt>
                <c:pt idx="12">
                  <c:v>76.074553062000859</c:v>
                </c:pt>
                <c:pt idx="13">
                  <c:v>87.115602404390742</c:v>
                </c:pt>
                <c:pt idx="14">
                  <c:v>88.991723769689457</c:v>
                </c:pt>
                <c:pt idx="15">
                  <c:v>94.885662776354351</c:v>
                </c:pt>
                <c:pt idx="16">
                  <c:v>98.058442831927763</c:v>
                </c:pt>
                <c:pt idx="17">
                  <c:v>92.42144177449174</c:v>
                </c:pt>
                <c:pt idx="18">
                  <c:v>106.19093129446743</c:v>
                </c:pt>
                <c:pt idx="19">
                  <c:v>92.42144177449174</c:v>
                </c:pt>
                <c:pt idx="20">
                  <c:v>113.40440009072373</c:v>
                </c:pt>
                <c:pt idx="21">
                  <c:v>119.00511722004018</c:v>
                </c:pt>
                <c:pt idx="22">
                  <c:v>117.68859597505022</c:v>
                </c:pt>
                <c:pt idx="23">
                  <c:v>122.71444348999876</c:v>
                </c:pt>
                <c:pt idx="24">
                  <c:v>121.66930283489442</c:v>
                </c:pt>
                <c:pt idx="25">
                  <c:v>127.82819890067736</c:v>
                </c:pt>
                <c:pt idx="26">
                  <c:v>126.83916793505811</c:v>
                </c:pt>
                <c:pt idx="27">
                  <c:v>127.55102040816321</c:v>
                </c:pt>
                <c:pt idx="28">
                  <c:v>128.76641771825922</c:v>
                </c:pt>
                <c:pt idx="29">
                  <c:v>132.5556733828206</c:v>
                </c:pt>
                <c:pt idx="30">
                  <c:v>132.96104241457277</c:v>
                </c:pt>
                <c:pt idx="31">
                  <c:v>135.39128080151647</c:v>
                </c:pt>
                <c:pt idx="32">
                  <c:v>136.87380235422972</c:v>
                </c:pt>
                <c:pt idx="33">
                  <c:v>135.81420616596498</c:v>
                </c:pt>
                <c:pt idx="34">
                  <c:v>136.14703880190609</c:v>
                </c:pt>
                <c:pt idx="35">
                  <c:v>139.39224979091151</c:v>
                </c:pt>
                <c:pt idx="36">
                  <c:v>138.02622498274664</c:v>
                </c:pt>
                <c:pt idx="37">
                  <c:v>138.94678338196519</c:v>
                </c:pt>
                <c:pt idx="38">
                  <c:v>140.25245441795241</c:v>
                </c:pt>
                <c:pt idx="39">
                  <c:v>143.38973329509571</c:v>
                </c:pt>
                <c:pt idx="40">
                  <c:v>143.24595330181933</c:v>
                </c:pt>
                <c:pt idx="41">
                  <c:v>141.94464158978025</c:v>
                </c:pt>
                <c:pt idx="42">
                  <c:v>143.61625736033332</c:v>
                </c:pt>
                <c:pt idx="43">
                  <c:v>140.09526478005034</c:v>
                </c:pt>
                <c:pt idx="44">
                  <c:v>144.15453366008396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9-4B49-A48A-FB6EE10479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AD_03_11_17_C1!$AG$6:$AG$43</c:f>
              <c:numCache>
                <c:formatCode>General</c:formatCode>
                <c:ptCount val="38"/>
                <c:pt idx="0">
                  <c:v>21.470285125386454</c:v>
                </c:pt>
                <c:pt idx="1">
                  <c:v>24.156923374239049</c:v>
                </c:pt>
                <c:pt idx="2">
                  <c:v>19.483302809492269</c:v>
                </c:pt>
                <c:pt idx="3">
                  <c:v>24.976896370856952</c:v>
                </c:pt>
                <c:pt idx="4">
                  <c:v>28.240609997175941</c:v>
                </c:pt>
                <c:pt idx="5">
                  <c:v>31.267588018260273</c:v>
                </c:pt>
                <c:pt idx="6">
                  <c:v>33.513187439257351</c:v>
                </c:pt>
                <c:pt idx="7">
                  <c:v>37.01647233018695</c:v>
                </c:pt>
                <c:pt idx="8">
                  <c:v>38.62495171881033</c:v>
                </c:pt>
                <c:pt idx="9">
                  <c:v>39.763012445822895</c:v>
                </c:pt>
                <c:pt idx="10">
                  <c:v>44.555337729459957</c:v>
                </c:pt>
                <c:pt idx="11">
                  <c:v>47.034476271106733</c:v>
                </c:pt>
                <c:pt idx="12">
                  <c:v>52.064351538501604</c:v>
                </c:pt>
                <c:pt idx="13">
                  <c:v>58.109128944157113</c:v>
                </c:pt>
                <c:pt idx="14">
                  <c:v>63.832503510787589</c:v>
                </c:pt>
                <c:pt idx="15">
                  <c:v>69.637883008356624</c:v>
                </c:pt>
                <c:pt idx="16">
                  <c:v>76.365024818632904</c:v>
                </c:pt>
                <c:pt idx="17">
                  <c:v>59.336616626119948</c:v>
                </c:pt>
                <c:pt idx="18">
                  <c:v>86.775425199583466</c:v>
                </c:pt>
                <c:pt idx="19">
                  <c:v>92.14891264283078</c:v>
                </c:pt>
                <c:pt idx="20">
                  <c:v>96.227867590454238</c:v>
                </c:pt>
                <c:pt idx="21">
                  <c:v>102.46951531919238</c:v>
                </c:pt>
                <c:pt idx="22">
                  <c:v>104.8547761350532</c:v>
                </c:pt>
                <c:pt idx="23">
                  <c:v>105.3518752633798</c:v>
                </c:pt>
                <c:pt idx="24">
                  <c:v>113.81743683132254</c:v>
                </c:pt>
                <c:pt idx="25">
                  <c:v>116.57729074376307</c:v>
                </c:pt>
                <c:pt idx="26">
                  <c:v>121.1680600993576</c:v>
                </c:pt>
                <c:pt idx="27">
                  <c:v>122.98610257040954</c:v>
                </c:pt>
                <c:pt idx="28">
                  <c:v>126.29451881788366</c:v>
                </c:pt>
                <c:pt idx="29">
                  <c:v>127.71392081736889</c:v>
                </c:pt>
                <c:pt idx="30">
                  <c:v>131.75230566534958</c:v>
                </c:pt>
                <c:pt idx="31">
                  <c:v>130.66771200836288</c:v>
                </c:pt>
                <c:pt idx="32">
                  <c:v>130.85579691180325</c:v>
                </c:pt>
                <c:pt idx="33">
                  <c:v>135.51971811898648</c:v>
                </c:pt>
                <c:pt idx="34">
                  <c:v>133.74348000534968</c:v>
                </c:pt>
                <c:pt idx="35">
                  <c:v>135.42795232936103</c:v>
                </c:pt>
                <c:pt idx="36">
                  <c:v>124.28535918468816</c:v>
                </c:pt>
                <c:pt idx="37">
                  <c:v>126.31047113805732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9-4B49-A48A-FB6EE104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19992"/>
        <c:axId val="654020320"/>
      </c:lineChart>
      <c:catAx>
        <c:axId val="65401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20320"/>
        <c:crosses val="autoZero"/>
        <c:auto val="1"/>
        <c:lblAlgn val="ctr"/>
        <c:lblOffset val="100"/>
        <c:noMultiLvlLbl val="0"/>
      </c:catAx>
      <c:valAx>
        <c:axId val="654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U25_09_17_C1!$W$5:$W$47</c:f>
              <c:numCache>
                <c:formatCode>General</c:formatCode>
                <c:ptCount val="43"/>
                <c:pt idx="0">
                  <c:v>18.583906337112062</c:v>
                </c:pt>
                <c:pt idx="1">
                  <c:v>23.727607070826917</c:v>
                </c:pt>
                <c:pt idx="2">
                  <c:v>28.657400773749814</c:v>
                </c:pt>
                <c:pt idx="3">
                  <c:v>33.36113427856548</c:v>
                </c:pt>
                <c:pt idx="4">
                  <c:v>38.211692777990081</c:v>
                </c:pt>
                <c:pt idx="5">
                  <c:v>42.430414120841846</c:v>
                </c:pt>
                <c:pt idx="6">
                  <c:v>47.553378667554341</c:v>
                </c:pt>
                <c:pt idx="7">
                  <c:v>53.564732979806067</c:v>
                </c:pt>
                <c:pt idx="8">
                  <c:v>58.38734162433591</c:v>
                </c:pt>
                <c:pt idx="9">
                  <c:v>63.004032258064463</c:v>
                </c:pt>
                <c:pt idx="10">
                  <c:v>69.876318915519491</c:v>
                </c:pt>
                <c:pt idx="11">
                  <c:v>72.066878062842292</c:v>
                </c:pt>
                <c:pt idx="12">
                  <c:v>80.899603591942281</c:v>
                </c:pt>
                <c:pt idx="13">
                  <c:v>84.66683600033862</c:v>
                </c:pt>
                <c:pt idx="14">
                  <c:v>95.721259691777774</c:v>
                </c:pt>
                <c:pt idx="15">
                  <c:v>95.666315890175042</c:v>
                </c:pt>
                <c:pt idx="16">
                  <c:v>108.1782778018174</c:v>
                </c:pt>
                <c:pt idx="17">
                  <c:v>85.200647524921223</c:v>
                </c:pt>
                <c:pt idx="18">
                  <c:v>109.277674571085</c:v>
                </c:pt>
                <c:pt idx="19">
                  <c:v>118.52554225435604</c:v>
                </c:pt>
                <c:pt idx="20">
                  <c:v>121.74336498660826</c:v>
                </c:pt>
                <c:pt idx="21">
                  <c:v>127.76287210936505</c:v>
                </c:pt>
                <c:pt idx="22">
                  <c:v>138.08340237503415</c:v>
                </c:pt>
                <c:pt idx="23">
                  <c:v>136.53741125068245</c:v>
                </c:pt>
                <c:pt idx="24">
                  <c:v>145.01160092807453</c:v>
                </c:pt>
                <c:pt idx="25">
                  <c:v>149.36519790888738</c:v>
                </c:pt>
                <c:pt idx="26">
                  <c:v>148.34594273846579</c:v>
                </c:pt>
                <c:pt idx="27">
                  <c:v>157.15857300015716</c:v>
                </c:pt>
                <c:pt idx="28">
                  <c:v>156.15240474703319</c:v>
                </c:pt>
                <c:pt idx="29">
                  <c:v>158.17779183802588</c:v>
                </c:pt>
                <c:pt idx="30">
                  <c:v>159.56598053295048</c:v>
                </c:pt>
                <c:pt idx="31">
                  <c:v>163.07893020221775</c:v>
                </c:pt>
                <c:pt idx="32">
                  <c:v>161.60310277957367</c:v>
                </c:pt>
                <c:pt idx="33">
                  <c:v>168.12373907195675</c:v>
                </c:pt>
                <c:pt idx="34">
                  <c:v>170.61934823408922</c:v>
                </c:pt>
                <c:pt idx="35">
                  <c:v>170.9401709401711</c:v>
                </c:pt>
                <c:pt idx="36">
                  <c:v>171.1742553919895</c:v>
                </c:pt>
                <c:pt idx="37">
                  <c:v>174.48961786773617</c:v>
                </c:pt>
                <c:pt idx="38">
                  <c:v>176.08733932030282</c:v>
                </c:pt>
                <c:pt idx="39">
                  <c:v>176.49135192375584</c:v>
                </c:pt>
                <c:pt idx="40">
                  <c:v>177.93594306049809</c:v>
                </c:pt>
                <c:pt idx="41">
                  <c:v>178.89087656529506</c:v>
                </c:pt>
                <c:pt idx="42">
                  <c:v>181.38944313440942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6-4E35-BFF3-589D5F3BC3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U25_09_17_C1!$AF$5:$AF$32</c:f>
              <c:numCache>
                <c:formatCode>General</c:formatCode>
                <c:ptCount val="28"/>
                <c:pt idx="0">
                  <c:v>59.361272705686794</c:v>
                </c:pt>
                <c:pt idx="1">
                  <c:v>58.917103635185349</c:v>
                </c:pt>
                <c:pt idx="2">
                  <c:v>50.694514853492855</c:v>
                </c:pt>
                <c:pt idx="3">
                  <c:v>64.905562406698209</c:v>
                </c:pt>
                <c:pt idx="4">
                  <c:v>74.261102034754302</c:v>
                </c:pt>
                <c:pt idx="5">
                  <c:v>75.471698113207552</c:v>
                </c:pt>
                <c:pt idx="6">
                  <c:v>76.202087937209541</c:v>
                </c:pt>
                <c:pt idx="7">
                  <c:v>76.828518746158622</c:v>
                </c:pt>
                <c:pt idx="8">
                  <c:v>83.998320033599313</c:v>
                </c:pt>
                <c:pt idx="9">
                  <c:v>86.385625431928176</c:v>
                </c:pt>
                <c:pt idx="10">
                  <c:v>89.782725803555351</c:v>
                </c:pt>
                <c:pt idx="11">
                  <c:v>93.562874251496865</c:v>
                </c:pt>
                <c:pt idx="12">
                  <c:v>103.41261633919352</c:v>
                </c:pt>
                <c:pt idx="13">
                  <c:v>102.16591744993859</c:v>
                </c:pt>
                <c:pt idx="14">
                  <c:v>105.56317956296829</c:v>
                </c:pt>
                <c:pt idx="15">
                  <c:v>114.09013120365107</c:v>
                </c:pt>
                <c:pt idx="16">
                  <c:v>115.99582415033046</c:v>
                </c:pt>
                <c:pt idx="17">
                  <c:v>119.53143676786975</c:v>
                </c:pt>
                <c:pt idx="18">
                  <c:v>121.84720360667733</c:v>
                </c:pt>
                <c:pt idx="19">
                  <c:v>124.98437695288082</c:v>
                </c:pt>
                <c:pt idx="20">
                  <c:v>131.56163662675965</c:v>
                </c:pt>
                <c:pt idx="21">
                  <c:v>132.1178491214165</c:v>
                </c:pt>
                <c:pt idx="22">
                  <c:v>131.92612137203145</c:v>
                </c:pt>
                <c:pt idx="23">
                  <c:v>131.1819493637677</c:v>
                </c:pt>
                <c:pt idx="24">
                  <c:v>134.04825737265401</c:v>
                </c:pt>
                <c:pt idx="25">
                  <c:v>134.98920086393059</c:v>
                </c:pt>
                <c:pt idx="26">
                  <c:v>136.48150675583463</c:v>
                </c:pt>
                <c:pt idx="27">
                  <c:v>143.02059496567469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6-4E35-BFF3-589D5F3BC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75088"/>
        <c:axId val="653275416"/>
      </c:lineChart>
      <c:catAx>
        <c:axId val="6532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75416"/>
        <c:crosses val="autoZero"/>
        <c:auto val="1"/>
        <c:lblAlgn val="ctr"/>
        <c:lblOffset val="100"/>
        <c:noMultiLvlLbl val="0"/>
      </c:catAx>
      <c:valAx>
        <c:axId val="65327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U25_09_17_C1!$B$953:$B$984</c:f>
              <c:numCache>
                <c:formatCode>General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</c:numCache>
            </c:numRef>
          </c:cat>
          <c:val>
            <c:numRef>
              <c:f>U25_09_17_C1!$D$685:$D$714</c:f>
              <c:numCache>
                <c:formatCode>General</c:formatCode>
                <c:ptCount val="30"/>
                <c:pt idx="0">
                  <c:v>157.15857300015716</c:v>
                </c:pt>
                <c:pt idx="1">
                  <c:v>86.911176777333566</c:v>
                </c:pt>
                <c:pt idx="2">
                  <c:v>66.405471810877231</c:v>
                </c:pt>
                <c:pt idx="3">
                  <c:v>62.158130283441096</c:v>
                </c:pt>
                <c:pt idx="4">
                  <c:v>59.192612761927293</c:v>
                </c:pt>
                <c:pt idx="5">
                  <c:v>59.364796675571291</c:v>
                </c:pt>
                <c:pt idx="6">
                  <c:v>60.562015503875969</c:v>
                </c:pt>
                <c:pt idx="7">
                  <c:v>60.153994225216671</c:v>
                </c:pt>
                <c:pt idx="8">
                  <c:v>59.252236771938108</c:v>
                </c:pt>
                <c:pt idx="9">
                  <c:v>59.014458542342901</c:v>
                </c:pt>
                <c:pt idx="10">
                  <c:v>59.477785047284883</c:v>
                </c:pt>
                <c:pt idx="11">
                  <c:v>58.606341206118344</c:v>
                </c:pt>
                <c:pt idx="12">
                  <c:v>57.227881423829722</c:v>
                </c:pt>
                <c:pt idx="13">
                  <c:v>59.883825378765152</c:v>
                </c:pt>
                <c:pt idx="14">
                  <c:v>56.11672278338947</c:v>
                </c:pt>
                <c:pt idx="15">
                  <c:v>58.482952219428071</c:v>
                </c:pt>
                <c:pt idx="16">
                  <c:v>56.92167577413484</c:v>
                </c:pt>
                <c:pt idx="17">
                  <c:v>58.685446009389601</c:v>
                </c:pt>
                <c:pt idx="18">
                  <c:v>57.434954913560574</c:v>
                </c:pt>
                <c:pt idx="19">
                  <c:v>57.313159101329362</c:v>
                </c:pt>
                <c:pt idx="20">
                  <c:v>57.68010613139532</c:v>
                </c:pt>
                <c:pt idx="21">
                  <c:v>56.840788950150753</c:v>
                </c:pt>
                <c:pt idx="22">
                  <c:v>57.359183205231261</c:v>
                </c:pt>
                <c:pt idx="23">
                  <c:v>56.484410302756231</c:v>
                </c:pt>
                <c:pt idx="24">
                  <c:v>56.756910153811504</c:v>
                </c:pt>
                <c:pt idx="25">
                  <c:v>56.490792000903497</c:v>
                </c:pt>
                <c:pt idx="26">
                  <c:v>55.97537083683212</c:v>
                </c:pt>
                <c:pt idx="27">
                  <c:v>57.185337679418737</c:v>
                </c:pt>
                <c:pt idx="28">
                  <c:v>56.261955665578931</c:v>
                </c:pt>
                <c:pt idx="29">
                  <c:v>57.221332112611584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A-4E65-8E71-F7B5409C80E3}"/>
            </c:ext>
          </c:extLst>
        </c:ser>
        <c:ser>
          <c:idx val="1"/>
          <c:order val="1"/>
          <c:tx>
            <c:v>Gxtx-1E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U25_09_17_C1!$B$953:$B$984</c:f>
              <c:numCache>
                <c:formatCode>General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</c:numCache>
            </c:numRef>
          </c:cat>
          <c:val>
            <c:numRef>
              <c:f>U25_09_17_C1!$N$958:$N$992</c:f>
              <c:numCache>
                <c:formatCode>General</c:formatCode>
                <c:ptCount val="35"/>
                <c:pt idx="0">
                  <c:v>143.02059496567469</c:v>
                </c:pt>
                <c:pt idx="1">
                  <c:v>117.8272652291741</c:v>
                </c:pt>
                <c:pt idx="2">
                  <c:v>102.63779123473267</c:v>
                </c:pt>
                <c:pt idx="3">
                  <c:v>80.308384195309998</c:v>
                </c:pt>
                <c:pt idx="4">
                  <c:v>78.995181293941116</c:v>
                </c:pt>
                <c:pt idx="5">
                  <c:v>77.249903437620574</c:v>
                </c:pt>
                <c:pt idx="6">
                  <c:v>76.248570339306085</c:v>
                </c:pt>
                <c:pt idx="7">
                  <c:v>75.346594333936153</c:v>
                </c:pt>
                <c:pt idx="8">
                  <c:v>75.585789871504375</c:v>
                </c:pt>
                <c:pt idx="9">
                  <c:v>72.584742687086944</c:v>
                </c:pt>
                <c:pt idx="10">
                  <c:v>74.727245553728864</c:v>
                </c:pt>
                <c:pt idx="11">
                  <c:v>73.980912924465514</c:v>
                </c:pt>
                <c:pt idx="12">
                  <c:v>74.23353871279042</c:v>
                </c:pt>
                <c:pt idx="13">
                  <c:v>73.513195618613807</c:v>
                </c:pt>
                <c:pt idx="14">
                  <c:v>74.035685200266499</c:v>
                </c:pt>
                <c:pt idx="15">
                  <c:v>72.679700559633616</c:v>
                </c:pt>
                <c:pt idx="16">
                  <c:v>73.860698722209975</c:v>
                </c:pt>
                <c:pt idx="17">
                  <c:v>72.285672979615427</c:v>
                </c:pt>
                <c:pt idx="18">
                  <c:v>70.816514411160497</c:v>
                </c:pt>
                <c:pt idx="19">
                  <c:v>72.849129452903171</c:v>
                </c:pt>
                <c:pt idx="20">
                  <c:v>70.85163667280726</c:v>
                </c:pt>
                <c:pt idx="21">
                  <c:v>71.118697105468854</c:v>
                </c:pt>
                <c:pt idx="22">
                  <c:v>71.260600014252034</c:v>
                </c:pt>
                <c:pt idx="23">
                  <c:v>69.954529555788938</c:v>
                </c:pt>
                <c:pt idx="24">
                  <c:v>71.225071225071403</c:v>
                </c:pt>
                <c:pt idx="25">
                  <c:v>69.920290868409907</c:v>
                </c:pt>
                <c:pt idx="26">
                  <c:v>69.662138627655779</c:v>
                </c:pt>
                <c:pt idx="27">
                  <c:v>69.886085680341196</c:v>
                </c:pt>
                <c:pt idx="28">
                  <c:v>69.290465631928967</c:v>
                </c:pt>
                <c:pt idx="29">
                  <c:v>67.755267972084766</c:v>
                </c:pt>
                <c:pt idx="30">
                  <c:v>68.184917496249582</c:v>
                </c:pt>
                <c:pt idx="31">
                  <c:v>67.939398056933499</c:v>
                </c:pt>
                <c:pt idx="32">
                  <c:v>69.570057047446667</c:v>
                </c:pt>
                <c:pt idx="33">
                  <c:v>67.732321863993448</c:v>
                </c:pt>
                <c:pt idx="34">
                  <c:v>66.396653608657971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A-4E65-8E71-F7B5409C8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92096"/>
        <c:axId val="818587176"/>
      </c:lineChart>
      <c:catAx>
        <c:axId val="81859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Spike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87176"/>
        <c:crosses val="autoZero"/>
        <c:auto val="1"/>
        <c:lblAlgn val="ctr"/>
        <c:lblOffset val="100"/>
        <c:tickLblSkip val="5"/>
        <c:noMultiLvlLbl val="0"/>
      </c:catAx>
      <c:valAx>
        <c:axId val="818587176"/>
        <c:scaling>
          <c:orientation val="minMax"/>
          <c:max val="160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9209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45562307916269"/>
          <c:y val="0.22504284722726589"/>
          <c:w val="0.16219232869703087"/>
          <c:h val="0.16046763939294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U25_09_17_C1!$B$953:$B$984</c:f>
              <c:numCache>
                <c:formatCode>General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</c:numCache>
            </c:numRef>
          </c:cat>
          <c:val>
            <c:numRef>
              <c:f>U25_09_17_C1!$D$128:$D$146</c:f>
              <c:numCache>
                <c:formatCode>General</c:formatCode>
                <c:ptCount val="19"/>
                <c:pt idx="0">
                  <c:v>53.564732979806067</c:v>
                </c:pt>
                <c:pt idx="1">
                  <c:v>39.432176656151398</c:v>
                </c:pt>
                <c:pt idx="2">
                  <c:v>38.528221922558295</c:v>
                </c:pt>
                <c:pt idx="3">
                  <c:v>39.781994669212715</c:v>
                </c:pt>
                <c:pt idx="4">
                  <c:v>39.83905023704235</c:v>
                </c:pt>
                <c:pt idx="5">
                  <c:v>39.314357603396793</c:v>
                </c:pt>
                <c:pt idx="6">
                  <c:v>39.793076004775173</c:v>
                </c:pt>
                <c:pt idx="7">
                  <c:v>39.444619753865524</c:v>
                </c:pt>
                <c:pt idx="8">
                  <c:v>38.881760566118444</c:v>
                </c:pt>
                <c:pt idx="9">
                  <c:v>39.218762255863219</c:v>
                </c:pt>
                <c:pt idx="10">
                  <c:v>39.197240514267797</c:v>
                </c:pt>
                <c:pt idx="11">
                  <c:v>39.217224204870746</c:v>
                </c:pt>
                <c:pt idx="12">
                  <c:v>39.351487486226922</c:v>
                </c:pt>
                <c:pt idx="13">
                  <c:v>38.080731150038091</c:v>
                </c:pt>
                <c:pt idx="14">
                  <c:v>38.815355354578394</c:v>
                </c:pt>
                <c:pt idx="15">
                  <c:v>39.449287940352605</c:v>
                </c:pt>
                <c:pt idx="16">
                  <c:v>38.60854793251233</c:v>
                </c:pt>
                <c:pt idx="17">
                  <c:v>38.710176905508334</c:v>
                </c:pt>
                <c:pt idx="18">
                  <c:v>39.007645498517761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A-4E65-8E71-F7B5409C80E3}"/>
            </c:ext>
          </c:extLst>
        </c:ser>
        <c:ser>
          <c:idx val="1"/>
          <c:order val="1"/>
          <c:tx>
            <c:v>Gxtx-1E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U25_09_17_C1!$B$953:$B$984</c:f>
              <c:numCache>
                <c:formatCode>General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</c:numCache>
            </c:numRef>
          </c:cat>
          <c:val>
            <c:numRef>
              <c:f>U25_09_17_C1!$N$303:$N$324</c:f>
              <c:numCache>
                <c:formatCode>General</c:formatCode>
                <c:ptCount val="22"/>
                <c:pt idx="0">
                  <c:v>76.828518746158622</c:v>
                </c:pt>
                <c:pt idx="1">
                  <c:v>52.498950020999573</c:v>
                </c:pt>
                <c:pt idx="2">
                  <c:v>49.912652857499381</c:v>
                </c:pt>
                <c:pt idx="3">
                  <c:v>44.885318012478123</c:v>
                </c:pt>
                <c:pt idx="4">
                  <c:v>43.355733795794499</c:v>
                </c:pt>
                <c:pt idx="5">
                  <c:v>44.535494789347098</c:v>
                </c:pt>
                <c:pt idx="6">
                  <c:v>43.290043290043251</c:v>
                </c:pt>
                <c:pt idx="7">
                  <c:v>43.813529617946109</c:v>
                </c:pt>
                <c:pt idx="8">
                  <c:v>43.267566632052571</c:v>
                </c:pt>
                <c:pt idx="9">
                  <c:v>43.869269576661516</c:v>
                </c:pt>
                <c:pt idx="10">
                  <c:v>43.179757329763824</c:v>
                </c:pt>
                <c:pt idx="11">
                  <c:v>42.5369007614105</c:v>
                </c:pt>
                <c:pt idx="12">
                  <c:v>43.399010502560593</c:v>
                </c:pt>
                <c:pt idx="13">
                  <c:v>42.966400274984963</c:v>
                </c:pt>
                <c:pt idx="14">
                  <c:v>43.715846994535518</c:v>
                </c:pt>
                <c:pt idx="15">
                  <c:v>42.609399633559072</c:v>
                </c:pt>
                <c:pt idx="16">
                  <c:v>42.983021706425987</c:v>
                </c:pt>
                <c:pt idx="17">
                  <c:v>42.839395107741147</c:v>
                </c:pt>
                <c:pt idx="18">
                  <c:v>43.523676880222844</c:v>
                </c:pt>
                <c:pt idx="19">
                  <c:v>42.642104814293596</c:v>
                </c:pt>
                <c:pt idx="20">
                  <c:v>42.797226739707291</c:v>
                </c:pt>
                <c:pt idx="21">
                  <c:v>42.925824175824083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A-4E65-8E71-F7B5409C8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92096"/>
        <c:axId val="818587176"/>
      </c:lineChart>
      <c:catAx>
        <c:axId val="81859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Spike</a:t>
                </a:r>
                <a:r>
                  <a:rPr lang="en-GB" baseline="0"/>
                  <a:t> number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87176"/>
        <c:crosses val="autoZero"/>
        <c:auto val="1"/>
        <c:lblAlgn val="ctr"/>
        <c:lblOffset val="100"/>
        <c:tickLblSkip val="5"/>
        <c:noMultiLvlLbl val="0"/>
      </c:catAx>
      <c:valAx>
        <c:axId val="818587176"/>
        <c:scaling>
          <c:orientation val="minMax"/>
          <c:max val="85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9209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52288580967462"/>
          <c:y val="0.17274271400316793"/>
          <c:w val="0.16219229310968267"/>
          <c:h val="0.16046769946805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U25_09_17_C2!$U$5:$U$59</c:f>
              <c:numCache>
                <c:formatCode>General</c:formatCode>
                <c:ptCount val="55"/>
                <c:pt idx="0">
                  <c:v>1.3</c:v>
                </c:pt>
                <c:pt idx="1">
                  <c:v>1.35</c:v>
                </c:pt>
                <c:pt idx="2">
                  <c:v>1.4</c:v>
                </c:pt>
                <c:pt idx="3">
                  <c:v>1.45</c:v>
                </c:pt>
                <c:pt idx="4">
                  <c:v>1.5</c:v>
                </c:pt>
                <c:pt idx="5">
                  <c:v>1.55</c:v>
                </c:pt>
                <c:pt idx="6">
                  <c:v>1.6</c:v>
                </c:pt>
                <c:pt idx="7">
                  <c:v>1.65</c:v>
                </c:pt>
                <c:pt idx="8">
                  <c:v>1.7</c:v>
                </c:pt>
                <c:pt idx="9">
                  <c:v>1.75</c:v>
                </c:pt>
                <c:pt idx="10">
                  <c:v>1.8</c:v>
                </c:pt>
                <c:pt idx="11">
                  <c:v>1.85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2.0499999999999998</c:v>
                </c:pt>
                <c:pt idx="16">
                  <c:v>2.1</c:v>
                </c:pt>
                <c:pt idx="17">
                  <c:v>2.15</c:v>
                </c:pt>
                <c:pt idx="18">
                  <c:v>2.2000000000000002</c:v>
                </c:pt>
                <c:pt idx="19">
                  <c:v>2.25</c:v>
                </c:pt>
                <c:pt idx="20">
                  <c:v>2.2999999999999998</c:v>
                </c:pt>
                <c:pt idx="21">
                  <c:v>2.35</c:v>
                </c:pt>
                <c:pt idx="22">
                  <c:v>2.4</c:v>
                </c:pt>
                <c:pt idx="23">
                  <c:v>2.4500000000000002</c:v>
                </c:pt>
                <c:pt idx="24">
                  <c:v>2.5</c:v>
                </c:pt>
                <c:pt idx="25">
                  <c:v>2.5499999999999998</c:v>
                </c:pt>
                <c:pt idx="26">
                  <c:v>2.6</c:v>
                </c:pt>
                <c:pt idx="27">
                  <c:v>2.65</c:v>
                </c:pt>
                <c:pt idx="28">
                  <c:v>2.7</c:v>
                </c:pt>
                <c:pt idx="29">
                  <c:v>2.75</c:v>
                </c:pt>
                <c:pt idx="30">
                  <c:v>2.8</c:v>
                </c:pt>
                <c:pt idx="31">
                  <c:v>2.85</c:v>
                </c:pt>
                <c:pt idx="32">
                  <c:v>2.9</c:v>
                </c:pt>
                <c:pt idx="33">
                  <c:v>2.95</c:v>
                </c:pt>
                <c:pt idx="34">
                  <c:v>3</c:v>
                </c:pt>
                <c:pt idx="35">
                  <c:v>3.05</c:v>
                </c:pt>
                <c:pt idx="36">
                  <c:v>3.1</c:v>
                </c:pt>
                <c:pt idx="37">
                  <c:v>3.15</c:v>
                </c:pt>
                <c:pt idx="38">
                  <c:v>3.2</c:v>
                </c:pt>
                <c:pt idx="39">
                  <c:v>3.25</c:v>
                </c:pt>
                <c:pt idx="40">
                  <c:v>3.3</c:v>
                </c:pt>
                <c:pt idx="41">
                  <c:v>3.35</c:v>
                </c:pt>
                <c:pt idx="42">
                  <c:v>3.4</c:v>
                </c:pt>
                <c:pt idx="43">
                  <c:v>3.45</c:v>
                </c:pt>
                <c:pt idx="44">
                  <c:v>3.5</c:v>
                </c:pt>
                <c:pt idx="45">
                  <c:v>3.55</c:v>
                </c:pt>
                <c:pt idx="46">
                  <c:v>3.6</c:v>
                </c:pt>
                <c:pt idx="47">
                  <c:v>3.65</c:v>
                </c:pt>
                <c:pt idx="48">
                  <c:v>3.7</c:v>
                </c:pt>
                <c:pt idx="49">
                  <c:v>3.75</c:v>
                </c:pt>
                <c:pt idx="50">
                  <c:v>3.8</c:v>
                </c:pt>
                <c:pt idx="51">
                  <c:v>3.85</c:v>
                </c:pt>
                <c:pt idx="52">
                  <c:v>3.9</c:v>
                </c:pt>
                <c:pt idx="53">
                  <c:v>3.95</c:v>
                </c:pt>
                <c:pt idx="54">
                  <c:v>4</c:v>
                </c:pt>
              </c:numCache>
            </c:numRef>
          </c:cat>
          <c:val>
            <c:numRef>
              <c:f>U25_09_17_C2!$W$5:$W$49</c:f>
              <c:numCache>
                <c:formatCode>General</c:formatCode>
                <c:ptCount val="45"/>
                <c:pt idx="0">
                  <c:v>22.326910625376772</c:v>
                </c:pt>
                <c:pt idx="1">
                  <c:v>31.541761291950564</c:v>
                </c:pt>
                <c:pt idx="2">
                  <c:v>36.339850279816808</c:v>
                </c:pt>
                <c:pt idx="3">
                  <c:v>43.480151310926573</c:v>
                </c:pt>
                <c:pt idx="4">
                  <c:v>45.230449138359987</c:v>
                </c:pt>
                <c:pt idx="5">
                  <c:v>51.741087597661306</c:v>
                </c:pt>
                <c:pt idx="6">
                  <c:v>60.074492370539417</c:v>
                </c:pt>
                <c:pt idx="7">
                  <c:v>67.100583775078874</c:v>
                </c:pt>
                <c:pt idx="8">
                  <c:v>76.511094108645793</c:v>
                </c:pt>
                <c:pt idx="9">
                  <c:v>70.746374248319682</c:v>
                </c:pt>
                <c:pt idx="10">
                  <c:v>81.129320136297295</c:v>
                </c:pt>
                <c:pt idx="11">
                  <c:v>84.702693545654867</c:v>
                </c:pt>
                <c:pt idx="12">
                  <c:v>92.464170134073072</c:v>
                </c:pt>
                <c:pt idx="13">
                  <c:v>96.172340834775952</c:v>
                </c:pt>
                <c:pt idx="14">
                  <c:v>92.489826119126789</c:v>
                </c:pt>
                <c:pt idx="15">
                  <c:v>102.43802499487809</c:v>
                </c:pt>
                <c:pt idx="16">
                  <c:v>106.28122010840661</c:v>
                </c:pt>
                <c:pt idx="17">
                  <c:v>107.21561059290235</c:v>
                </c:pt>
                <c:pt idx="18">
                  <c:v>108.10810810810811</c:v>
                </c:pt>
                <c:pt idx="19">
                  <c:v>112.79043537108072</c:v>
                </c:pt>
                <c:pt idx="20">
                  <c:v>111.83180496533241</c:v>
                </c:pt>
                <c:pt idx="21">
                  <c:v>114.54753722794973</c:v>
                </c:pt>
                <c:pt idx="22">
                  <c:v>116.04966925844275</c:v>
                </c:pt>
                <c:pt idx="23">
                  <c:v>120.5836247437597</c:v>
                </c:pt>
                <c:pt idx="24">
                  <c:v>125.17211165352353</c:v>
                </c:pt>
                <c:pt idx="25">
                  <c:v>128.28736369467629</c:v>
                </c:pt>
                <c:pt idx="26">
                  <c:v>128.09017548354061</c:v>
                </c:pt>
                <c:pt idx="27">
                  <c:v>131.59626266614046</c:v>
                </c:pt>
                <c:pt idx="28">
                  <c:v>131.61358252171601</c:v>
                </c:pt>
                <c:pt idx="29">
                  <c:v>133.76136971642592</c:v>
                </c:pt>
                <c:pt idx="30">
                  <c:v>133.12034078807241</c:v>
                </c:pt>
                <c:pt idx="31">
                  <c:v>134.91635186184556</c:v>
                </c:pt>
                <c:pt idx="32">
                  <c:v>135.85110718652376</c:v>
                </c:pt>
                <c:pt idx="33">
                  <c:v>137.43815283122629</c:v>
                </c:pt>
                <c:pt idx="34">
                  <c:v>130.41210224308804</c:v>
                </c:pt>
                <c:pt idx="35">
                  <c:v>138.86960144424398</c:v>
                </c:pt>
                <c:pt idx="36">
                  <c:v>145.07471347744087</c:v>
                </c:pt>
                <c:pt idx="37">
                  <c:v>145.15894904920867</c:v>
                </c:pt>
                <c:pt idx="38">
                  <c:v>148.54426619132502</c:v>
                </c:pt>
                <c:pt idx="39">
                  <c:v>148.34594273846579</c:v>
                </c:pt>
                <c:pt idx="40">
                  <c:v>148.17009927396663</c:v>
                </c:pt>
                <c:pt idx="41">
                  <c:v>150.01500150015008</c:v>
                </c:pt>
                <c:pt idx="42">
                  <c:v>151.30882130428185</c:v>
                </c:pt>
                <c:pt idx="43">
                  <c:v>152.69506794930575</c:v>
                </c:pt>
                <c:pt idx="44">
                  <c:v>153.98829688943641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8-4BF2-9D52-2A943F2FEDE1}"/>
            </c:ext>
          </c:extLst>
        </c:ser>
        <c:ser>
          <c:idx val="1"/>
          <c:order val="1"/>
          <c:tx>
            <c:v>Gxtx-1E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U25_09_17_C2!$U$5:$U$59</c:f>
              <c:numCache>
                <c:formatCode>General</c:formatCode>
                <c:ptCount val="55"/>
                <c:pt idx="0">
                  <c:v>1.3</c:v>
                </c:pt>
                <c:pt idx="1">
                  <c:v>1.35</c:v>
                </c:pt>
                <c:pt idx="2">
                  <c:v>1.4</c:v>
                </c:pt>
                <c:pt idx="3">
                  <c:v>1.45</c:v>
                </c:pt>
                <c:pt idx="4">
                  <c:v>1.5</c:v>
                </c:pt>
                <c:pt idx="5">
                  <c:v>1.55</c:v>
                </c:pt>
                <c:pt idx="6">
                  <c:v>1.6</c:v>
                </c:pt>
                <c:pt idx="7">
                  <c:v>1.65</c:v>
                </c:pt>
                <c:pt idx="8">
                  <c:v>1.7</c:v>
                </c:pt>
                <c:pt idx="9">
                  <c:v>1.75</c:v>
                </c:pt>
                <c:pt idx="10">
                  <c:v>1.8</c:v>
                </c:pt>
                <c:pt idx="11">
                  <c:v>1.85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2.0499999999999998</c:v>
                </c:pt>
                <c:pt idx="16">
                  <c:v>2.1</c:v>
                </c:pt>
                <c:pt idx="17">
                  <c:v>2.15</c:v>
                </c:pt>
                <c:pt idx="18">
                  <c:v>2.2000000000000002</c:v>
                </c:pt>
                <c:pt idx="19">
                  <c:v>2.25</c:v>
                </c:pt>
                <c:pt idx="20">
                  <c:v>2.2999999999999998</c:v>
                </c:pt>
                <c:pt idx="21">
                  <c:v>2.35</c:v>
                </c:pt>
                <c:pt idx="22">
                  <c:v>2.4</c:v>
                </c:pt>
                <c:pt idx="23">
                  <c:v>2.4500000000000002</c:v>
                </c:pt>
                <c:pt idx="24">
                  <c:v>2.5</c:v>
                </c:pt>
                <c:pt idx="25">
                  <c:v>2.5499999999999998</c:v>
                </c:pt>
                <c:pt idx="26">
                  <c:v>2.6</c:v>
                </c:pt>
                <c:pt idx="27">
                  <c:v>2.65</c:v>
                </c:pt>
                <c:pt idx="28">
                  <c:v>2.7</c:v>
                </c:pt>
                <c:pt idx="29">
                  <c:v>2.75</c:v>
                </c:pt>
                <c:pt idx="30">
                  <c:v>2.8</c:v>
                </c:pt>
                <c:pt idx="31">
                  <c:v>2.85</c:v>
                </c:pt>
                <c:pt idx="32">
                  <c:v>2.9</c:v>
                </c:pt>
                <c:pt idx="33">
                  <c:v>2.95</c:v>
                </c:pt>
                <c:pt idx="34">
                  <c:v>3</c:v>
                </c:pt>
                <c:pt idx="35">
                  <c:v>3.05</c:v>
                </c:pt>
                <c:pt idx="36">
                  <c:v>3.1</c:v>
                </c:pt>
                <c:pt idx="37">
                  <c:v>3.15</c:v>
                </c:pt>
                <c:pt idx="38">
                  <c:v>3.2</c:v>
                </c:pt>
                <c:pt idx="39">
                  <c:v>3.25</c:v>
                </c:pt>
                <c:pt idx="40">
                  <c:v>3.3</c:v>
                </c:pt>
                <c:pt idx="41">
                  <c:v>3.35</c:v>
                </c:pt>
                <c:pt idx="42">
                  <c:v>3.4</c:v>
                </c:pt>
                <c:pt idx="43">
                  <c:v>3.45</c:v>
                </c:pt>
                <c:pt idx="44">
                  <c:v>3.5</c:v>
                </c:pt>
                <c:pt idx="45">
                  <c:v>3.55</c:v>
                </c:pt>
                <c:pt idx="46">
                  <c:v>3.6</c:v>
                </c:pt>
                <c:pt idx="47">
                  <c:v>3.65</c:v>
                </c:pt>
                <c:pt idx="48">
                  <c:v>3.7</c:v>
                </c:pt>
                <c:pt idx="49">
                  <c:v>3.75</c:v>
                </c:pt>
                <c:pt idx="50">
                  <c:v>3.8</c:v>
                </c:pt>
                <c:pt idx="51">
                  <c:v>3.85</c:v>
                </c:pt>
                <c:pt idx="52">
                  <c:v>3.9</c:v>
                </c:pt>
                <c:pt idx="53">
                  <c:v>3.95</c:v>
                </c:pt>
                <c:pt idx="54">
                  <c:v>4</c:v>
                </c:pt>
              </c:numCache>
            </c:numRef>
          </c:cat>
          <c:val>
            <c:numRef>
              <c:f>U25_09_17_C2!$AF$5:$AF$49</c:f>
              <c:numCache>
                <c:formatCode>General</c:formatCode>
                <c:ptCount val="45"/>
                <c:pt idx="0">
                  <c:v>34.219621530985918</c:v>
                </c:pt>
                <c:pt idx="1">
                  <c:v>58.692334781077555</c:v>
                </c:pt>
                <c:pt idx="2">
                  <c:v>61.342166605324529</c:v>
                </c:pt>
                <c:pt idx="3">
                  <c:v>66.225165562913929</c:v>
                </c:pt>
                <c:pt idx="4">
                  <c:v>70.042726062898296</c:v>
                </c:pt>
                <c:pt idx="5">
                  <c:v>70.042726062898296</c:v>
                </c:pt>
                <c:pt idx="6">
                  <c:v>72.695551032276825</c:v>
                </c:pt>
                <c:pt idx="7">
                  <c:v>79.598821937435403</c:v>
                </c:pt>
                <c:pt idx="8">
                  <c:v>84.817642069550317</c:v>
                </c:pt>
                <c:pt idx="9">
                  <c:v>83.243153250645094</c:v>
                </c:pt>
                <c:pt idx="10">
                  <c:v>92.208390963577699</c:v>
                </c:pt>
                <c:pt idx="11">
                  <c:v>94.903672772136233</c:v>
                </c:pt>
                <c:pt idx="12">
                  <c:v>92.850510677808643</c:v>
                </c:pt>
                <c:pt idx="13">
                  <c:v>98.980500841334447</c:v>
                </c:pt>
                <c:pt idx="14">
                  <c:v>97.532429532819521</c:v>
                </c:pt>
                <c:pt idx="15">
                  <c:v>100.54293183189223</c:v>
                </c:pt>
                <c:pt idx="16">
                  <c:v>108.4598698481562</c:v>
                </c:pt>
                <c:pt idx="17">
                  <c:v>108.15487778498833</c:v>
                </c:pt>
                <c:pt idx="18">
                  <c:v>107.27311735679035</c:v>
                </c:pt>
                <c:pt idx="19">
                  <c:v>108.43634786380385</c:v>
                </c:pt>
                <c:pt idx="20">
                  <c:v>115.75413821044127</c:v>
                </c:pt>
                <c:pt idx="21">
                  <c:v>116.06313834726072</c:v>
                </c:pt>
                <c:pt idx="22">
                  <c:v>119.33174224343682</c:v>
                </c:pt>
                <c:pt idx="23">
                  <c:v>120.25012025012022</c:v>
                </c:pt>
                <c:pt idx="24">
                  <c:v>121.83235867446396</c:v>
                </c:pt>
                <c:pt idx="25">
                  <c:v>122.57906349595466</c:v>
                </c:pt>
                <c:pt idx="26">
                  <c:v>126.96800406297605</c:v>
                </c:pt>
                <c:pt idx="27">
                  <c:v>126.85525815045064</c:v>
                </c:pt>
                <c:pt idx="28">
                  <c:v>129.31591878960293</c:v>
                </c:pt>
                <c:pt idx="29">
                  <c:v>129.09888974954799</c:v>
                </c:pt>
                <c:pt idx="30">
                  <c:v>132.4503311258276</c:v>
                </c:pt>
                <c:pt idx="31">
                  <c:v>133.10262212165571</c:v>
                </c:pt>
                <c:pt idx="32">
                  <c:v>132.43279035889307</c:v>
                </c:pt>
                <c:pt idx="33">
                  <c:v>135.35462912831611</c:v>
                </c:pt>
                <c:pt idx="34">
                  <c:v>138.71549452073845</c:v>
                </c:pt>
                <c:pt idx="35">
                  <c:v>139.33398355859009</c:v>
                </c:pt>
                <c:pt idx="36">
                  <c:v>136.07293509320962</c:v>
                </c:pt>
                <c:pt idx="37">
                  <c:v>135.50135501355021</c:v>
                </c:pt>
                <c:pt idx="38">
                  <c:v>136.76148796498885</c:v>
                </c:pt>
                <c:pt idx="39">
                  <c:v>136.61202185792308</c:v>
                </c:pt>
                <c:pt idx="40">
                  <c:v>135.79576317218948</c:v>
                </c:pt>
                <c:pt idx="41">
                  <c:v>139.21759710427358</c:v>
                </c:pt>
                <c:pt idx="42">
                  <c:v>139.93842709207973</c:v>
                </c:pt>
                <c:pt idx="43">
                  <c:v>142.71442842871463</c:v>
                </c:pt>
                <c:pt idx="44">
                  <c:v>141.94464158978025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8-4BF2-9D52-2A943F2FE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92096"/>
        <c:axId val="818587176"/>
      </c:lineChart>
      <c:catAx>
        <c:axId val="81859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icrosoft Sans Serif" panose="020B0604020202020204" pitchFamily="34" charset="0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chemeClr val="tx1"/>
                    </a:solidFill>
                    <a:latin typeface="Microsoft Sans Serif" panose="020B0604020202020204" pitchFamily="34" charset="0"/>
                  </a:rPr>
                  <a:t>Current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58717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818587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icrosoft Sans Serif" panose="020B0604020202020204" pitchFamily="34" charset="0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chemeClr val="tx1"/>
                    </a:solidFill>
                    <a:latin typeface="Microsoft Sans Serif" panose="020B0604020202020204" pitchFamily="34" charset="0"/>
                  </a:rPr>
                  <a:t>Initial FF (Hz)</a:t>
                </a:r>
              </a:p>
            </c:rich>
          </c:tx>
          <c:layout>
            <c:manualLayout>
              <c:xMode val="edge"/>
              <c:yMode val="edge"/>
              <c:x val="1.2953808834166129E-2"/>
              <c:y val="0.385875029415651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592096"/>
        <c:crosses val="autoZero"/>
        <c:crossBetween val="between"/>
        <c:majorUnit val="30"/>
      </c:valAx>
    </c:plotArea>
    <c:legend>
      <c:legendPos val="r"/>
      <c:layout>
        <c:manualLayout>
          <c:xMode val="edge"/>
          <c:yMode val="edge"/>
          <c:x val="0.70367639549559347"/>
          <c:y val="0.53593606630825208"/>
          <c:w val="0.16219229310968267"/>
          <c:h val="0.16046769946805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Sans Serif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U25_09_17_C2!$U$5:$U$49</c:f>
              <c:numCache>
                <c:formatCode>General</c:formatCode>
                <c:ptCount val="45"/>
                <c:pt idx="0">
                  <c:v>1.3</c:v>
                </c:pt>
                <c:pt idx="1">
                  <c:v>1.35</c:v>
                </c:pt>
                <c:pt idx="2">
                  <c:v>1.4</c:v>
                </c:pt>
                <c:pt idx="3">
                  <c:v>1.45</c:v>
                </c:pt>
                <c:pt idx="4">
                  <c:v>1.5</c:v>
                </c:pt>
                <c:pt idx="5">
                  <c:v>1.55</c:v>
                </c:pt>
                <c:pt idx="6">
                  <c:v>1.6</c:v>
                </c:pt>
                <c:pt idx="7">
                  <c:v>1.65</c:v>
                </c:pt>
                <c:pt idx="8">
                  <c:v>1.7</c:v>
                </c:pt>
                <c:pt idx="9">
                  <c:v>1.75</c:v>
                </c:pt>
                <c:pt idx="10">
                  <c:v>1.8</c:v>
                </c:pt>
                <c:pt idx="11">
                  <c:v>1.85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2.0499999999999998</c:v>
                </c:pt>
                <c:pt idx="16">
                  <c:v>2.1</c:v>
                </c:pt>
                <c:pt idx="17">
                  <c:v>2.15</c:v>
                </c:pt>
                <c:pt idx="18">
                  <c:v>2.2000000000000002</c:v>
                </c:pt>
                <c:pt idx="19">
                  <c:v>2.25</c:v>
                </c:pt>
                <c:pt idx="20">
                  <c:v>2.2999999999999998</c:v>
                </c:pt>
                <c:pt idx="21">
                  <c:v>2.35</c:v>
                </c:pt>
                <c:pt idx="22">
                  <c:v>2.4</c:v>
                </c:pt>
                <c:pt idx="23">
                  <c:v>2.4500000000000002</c:v>
                </c:pt>
                <c:pt idx="24">
                  <c:v>2.5</c:v>
                </c:pt>
                <c:pt idx="25">
                  <c:v>2.5499999999999998</c:v>
                </c:pt>
                <c:pt idx="26">
                  <c:v>2.6</c:v>
                </c:pt>
                <c:pt idx="27">
                  <c:v>2.65</c:v>
                </c:pt>
                <c:pt idx="28">
                  <c:v>2.7</c:v>
                </c:pt>
                <c:pt idx="29">
                  <c:v>2.75</c:v>
                </c:pt>
                <c:pt idx="30">
                  <c:v>2.8</c:v>
                </c:pt>
                <c:pt idx="31">
                  <c:v>2.85</c:v>
                </c:pt>
                <c:pt idx="32">
                  <c:v>2.9</c:v>
                </c:pt>
                <c:pt idx="33">
                  <c:v>2.95</c:v>
                </c:pt>
                <c:pt idx="34">
                  <c:v>3</c:v>
                </c:pt>
                <c:pt idx="35">
                  <c:v>3.05</c:v>
                </c:pt>
                <c:pt idx="36">
                  <c:v>3.1</c:v>
                </c:pt>
                <c:pt idx="37">
                  <c:v>3.15</c:v>
                </c:pt>
                <c:pt idx="38">
                  <c:v>3.2</c:v>
                </c:pt>
                <c:pt idx="39">
                  <c:v>3.25</c:v>
                </c:pt>
                <c:pt idx="40">
                  <c:v>3.3</c:v>
                </c:pt>
                <c:pt idx="41">
                  <c:v>3.35</c:v>
                </c:pt>
                <c:pt idx="42">
                  <c:v>3.4</c:v>
                </c:pt>
                <c:pt idx="43">
                  <c:v>3.45</c:v>
                </c:pt>
                <c:pt idx="44">
                  <c:v>3.5</c:v>
                </c:pt>
              </c:numCache>
            </c:numRef>
          </c:cat>
          <c:val>
            <c:numRef>
              <c:f>U25_09_17_C2!$Z$5:$Z$49</c:f>
              <c:numCache>
                <c:formatCode>General</c:formatCode>
                <c:ptCount val="45"/>
                <c:pt idx="0">
                  <c:v>1.1221728549420611</c:v>
                </c:pt>
                <c:pt idx="1">
                  <c:v>1.2317057784506715</c:v>
                </c:pt>
                <c:pt idx="2">
                  <c:v>1.258121956537537</c:v>
                </c:pt>
                <c:pt idx="3">
                  <c:v>1.4248880386103728</c:v>
                </c:pt>
                <c:pt idx="4">
                  <c:v>1.3843231263286453</c:v>
                </c:pt>
                <c:pt idx="5">
                  <c:v>1.507631810420657</c:v>
                </c:pt>
                <c:pt idx="6">
                  <c:v>1.6899555448756427</c:v>
                </c:pt>
                <c:pt idx="7">
                  <c:v>1.8372810843454326</c:v>
                </c:pt>
                <c:pt idx="8">
                  <c:v>2.0097169089517943</c:v>
                </c:pt>
                <c:pt idx="9">
                  <c:v>1.9039971701450285</c:v>
                </c:pt>
                <c:pt idx="10">
                  <c:v>2.122505273405813</c:v>
                </c:pt>
                <c:pt idx="11">
                  <c:v>2.1702524140267654</c:v>
                </c:pt>
                <c:pt idx="12">
                  <c:v>2.3350901525658831</c:v>
                </c:pt>
                <c:pt idx="13">
                  <c:v>2.368436237738023</c:v>
                </c:pt>
                <c:pt idx="14">
                  <c:v>2.2642434332223424</c:v>
                </c:pt>
                <c:pt idx="15">
                  <c:v>2.5618725670968958</c:v>
                </c:pt>
                <c:pt idx="16">
                  <c:v>2.5664789031778055</c:v>
                </c:pt>
                <c:pt idx="17">
                  <c:v>2.5574139594724947</c:v>
                </c:pt>
                <c:pt idx="18">
                  <c:v>2.5542702702702775</c:v>
                </c:pt>
                <c:pt idx="19">
                  <c:v>2.6262124971802425</c:v>
                </c:pt>
                <c:pt idx="20">
                  <c:v>2.5634086334153525</c:v>
                </c:pt>
                <c:pt idx="21">
                  <c:v>2.6272623138602591</c:v>
                </c:pt>
                <c:pt idx="22">
                  <c:v>2.6574213763490806</c:v>
                </c:pt>
                <c:pt idx="23">
                  <c:v>2.7962136741830395</c:v>
                </c:pt>
                <c:pt idx="24">
                  <c:v>2.8437852046564074</c:v>
                </c:pt>
                <c:pt idx="25">
                  <c:v>2.8763309813983433</c:v>
                </c:pt>
                <c:pt idx="26">
                  <c:v>2.8506468553861954</c:v>
                </c:pt>
                <c:pt idx="27">
                  <c:v>2.9178839320963328</c:v>
                </c:pt>
                <c:pt idx="28">
                  <c:v>2.8332455909449714</c:v>
                </c:pt>
                <c:pt idx="29">
                  <c:v>2.8999464954521224</c:v>
                </c:pt>
                <c:pt idx="30">
                  <c:v>2.8797923322683756</c:v>
                </c:pt>
                <c:pt idx="31">
                  <c:v>2.8992174851592036</c:v>
                </c:pt>
                <c:pt idx="32">
                  <c:v>2.905991033826925</c:v>
                </c:pt>
                <c:pt idx="33">
                  <c:v>2.9442001099505331</c:v>
                </c:pt>
                <c:pt idx="34">
                  <c:v>2.5859415753782011</c:v>
                </c:pt>
                <c:pt idx="35">
                  <c:v>2.7725315928343197</c:v>
                </c:pt>
                <c:pt idx="36">
                  <c:v>2.8914841143188799</c:v>
                </c:pt>
                <c:pt idx="37">
                  <c:v>2.9377268108578769</c:v>
                </c:pt>
                <c:pt idx="38">
                  <c:v>3.0144087938205595</c:v>
                </c:pt>
                <c:pt idx="39">
                  <c:v>2.992137665034849</c:v>
                </c:pt>
                <c:pt idx="40">
                  <c:v>2.9794043562009302</c:v>
                </c:pt>
                <c:pt idx="41">
                  <c:v>3.0112511251125094</c:v>
                </c:pt>
                <c:pt idx="42">
                  <c:v>3.0599182932365023</c:v>
                </c:pt>
                <c:pt idx="43">
                  <c:v>3.0552756145976612</c:v>
                </c:pt>
                <c:pt idx="44">
                  <c:v>3.1048660301817081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8-4BF2-9D52-2A943F2FEDE1}"/>
            </c:ext>
          </c:extLst>
        </c:ser>
        <c:ser>
          <c:idx val="1"/>
          <c:order val="1"/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U25_09_17_C2!$U$5:$U$49</c:f>
              <c:numCache>
                <c:formatCode>General</c:formatCode>
                <c:ptCount val="45"/>
                <c:pt idx="0">
                  <c:v>1.3</c:v>
                </c:pt>
                <c:pt idx="1">
                  <c:v>1.35</c:v>
                </c:pt>
                <c:pt idx="2">
                  <c:v>1.4</c:v>
                </c:pt>
                <c:pt idx="3">
                  <c:v>1.45</c:v>
                </c:pt>
                <c:pt idx="4">
                  <c:v>1.5</c:v>
                </c:pt>
                <c:pt idx="5">
                  <c:v>1.55</c:v>
                </c:pt>
                <c:pt idx="6">
                  <c:v>1.6</c:v>
                </c:pt>
                <c:pt idx="7">
                  <c:v>1.65</c:v>
                </c:pt>
                <c:pt idx="8">
                  <c:v>1.7</c:v>
                </c:pt>
                <c:pt idx="9">
                  <c:v>1.75</c:v>
                </c:pt>
                <c:pt idx="10">
                  <c:v>1.8</c:v>
                </c:pt>
                <c:pt idx="11">
                  <c:v>1.85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2.0499999999999998</c:v>
                </c:pt>
                <c:pt idx="16">
                  <c:v>2.1</c:v>
                </c:pt>
                <c:pt idx="17">
                  <c:v>2.15</c:v>
                </c:pt>
                <c:pt idx="18">
                  <c:v>2.2000000000000002</c:v>
                </c:pt>
                <c:pt idx="19">
                  <c:v>2.25</c:v>
                </c:pt>
                <c:pt idx="20">
                  <c:v>2.2999999999999998</c:v>
                </c:pt>
                <c:pt idx="21">
                  <c:v>2.35</c:v>
                </c:pt>
                <c:pt idx="22">
                  <c:v>2.4</c:v>
                </c:pt>
                <c:pt idx="23">
                  <c:v>2.4500000000000002</c:v>
                </c:pt>
                <c:pt idx="24">
                  <c:v>2.5</c:v>
                </c:pt>
                <c:pt idx="25">
                  <c:v>2.5499999999999998</c:v>
                </c:pt>
                <c:pt idx="26">
                  <c:v>2.6</c:v>
                </c:pt>
                <c:pt idx="27">
                  <c:v>2.65</c:v>
                </c:pt>
                <c:pt idx="28">
                  <c:v>2.7</c:v>
                </c:pt>
                <c:pt idx="29">
                  <c:v>2.75</c:v>
                </c:pt>
                <c:pt idx="30">
                  <c:v>2.8</c:v>
                </c:pt>
                <c:pt idx="31">
                  <c:v>2.85</c:v>
                </c:pt>
                <c:pt idx="32">
                  <c:v>2.9</c:v>
                </c:pt>
                <c:pt idx="33">
                  <c:v>2.95</c:v>
                </c:pt>
                <c:pt idx="34">
                  <c:v>3</c:v>
                </c:pt>
                <c:pt idx="35">
                  <c:v>3.05</c:v>
                </c:pt>
                <c:pt idx="36">
                  <c:v>3.1</c:v>
                </c:pt>
                <c:pt idx="37">
                  <c:v>3.15</c:v>
                </c:pt>
                <c:pt idx="38">
                  <c:v>3.2</c:v>
                </c:pt>
                <c:pt idx="39">
                  <c:v>3.25</c:v>
                </c:pt>
                <c:pt idx="40">
                  <c:v>3.3</c:v>
                </c:pt>
                <c:pt idx="41">
                  <c:v>3.35</c:v>
                </c:pt>
                <c:pt idx="42">
                  <c:v>3.4</c:v>
                </c:pt>
                <c:pt idx="43">
                  <c:v>3.45</c:v>
                </c:pt>
                <c:pt idx="44">
                  <c:v>3.5</c:v>
                </c:pt>
              </c:numCache>
            </c:numRef>
          </c:cat>
          <c:val>
            <c:numRef>
              <c:f>U25_09_17_C2!$AI$5:$AI$49</c:f>
              <c:numCache>
                <c:formatCode>General</c:formatCode>
                <c:ptCount val="45"/>
                <c:pt idx="0">
                  <c:v>1</c:v>
                </c:pt>
                <c:pt idx="1">
                  <c:v>1.6879915483037902</c:v>
                </c:pt>
                <c:pt idx="2">
                  <c:v>1.7273954116059369</c:v>
                </c:pt>
                <c:pt idx="3">
                  <c:v>1.8260927152317934</c:v>
                </c:pt>
                <c:pt idx="4">
                  <c:v>1.8785459130069357</c:v>
                </c:pt>
                <c:pt idx="5">
                  <c:v>1.8785459130069357</c:v>
                </c:pt>
                <c:pt idx="6">
                  <c:v>1.9046961325966867</c:v>
                </c:pt>
                <c:pt idx="7">
                  <c:v>2.0784844384303107</c:v>
                </c:pt>
                <c:pt idx="8">
                  <c:v>2.1608142493638636</c:v>
                </c:pt>
                <c:pt idx="9">
                  <c:v>2.0774993756763491</c:v>
                </c:pt>
                <c:pt idx="10">
                  <c:v>2.2627939142462039</c:v>
                </c:pt>
                <c:pt idx="11">
                  <c:v>2.3464933092910707</c:v>
                </c:pt>
                <c:pt idx="12">
                  <c:v>2.2494893221912782</c:v>
                </c:pt>
                <c:pt idx="13">
                  <c:v>2.369692170642391</c:v>
                </c:pt>
                <c:pt idx="14">
                  <c:v>2.3364868818882152</c:v>
                </c:pt>
                <c:pt idx="15">
                  <c:v>2.4058918158053464</c:v>
                </c:pt>
                <c:pt idx="16">
                  <c:v>2.5775488069414307</c:v>
                </c:pt>
                <c:pt idx="17">
                  <c:v>2.5603504218040287</c:v>
                </c:pt>
                <c:pt idx="18">
                  <c:v>2.4974254451834432</c:v>
                </c:pt>
                <c:pt idx="19">
                  <c:v>2.4968553459119547</c:v>
                </c:pt>
                <c:pt idx="20">
                  <c:v>2.6947563375390695</c:v>
                </c:pt>
                <c:pt idx="21">
                  <c:v>2.6983519034354537</c:v>
                </c:pt>
                <c:pt idx="22">
                  <c:v>2.6989260143198193</c:v>
                </c:pt>
                <c:pt idx="23">
                  <c:v>2.7344877344877347</c:v>
                </c:pt>
                <c:pt idx="24">
                  <c:v>2.7172270955165692</c:v>
                </c:pt>
                <c:pt idx="25">
                  <c:v>2.736945329737686</c:v>
                </c:pt>
                <c:pt idx="26">
                  <c:v>2.8073895378364622</c:v>
                </c:pt>
                <c:pt idx="27">
                  <c:v>2.8113662311302772</c:v>
                </c:pt>
                <c:pt idx="28">
                  <c:v>2.8278805120910437</c:v>
                </c:pt>
                <c:pt idx="29">
                  <c:v>2.8292021688613396</c:v>
                </c:pt>
                <c:pt idx="30">
                  <c:v>2.9046357615893927</c:v>
                </c:pt>
                <c:pt idx="31">
                  <c:v>2.904033009450282</c:v>
                </c:pt>
                <c:pt idx="32">
                  <c:v>2.8327373857767211</c:v>
                </c:pt>
                <c:pt idx="33">
                  <c:v>2.8979426096372434</c:v>
                </c:pt>
                <c:pt idx="34">
                  <c:v>2.7695935636010649</c:v>
                </c:pt>
                <c:pt idx="35">
                  <c:v>2.8769680925177719</c:v>
                </c:pt>
                <c:pt idx="36">
                  <c:v>2.8414750306163961</c:v>
                </c:pt>
                <c:pt idx="37">
                  <c:v>2.7841463414634195</c:v>
                </c:pt>
                <c:pt idx="38">
                  <c:v>2.8477844638949597</c:v>
                </c:pt>
                <c:pt idx="39">
                  <c:v>2.8109289617486284</c:v>
                </c:pt>
                <c:pt idx="40">
                  <c:v>2.8403041825095228</c:v>
                </c:pt>
                <c:pt idx="41">
                  <c:v>2.9171655297229417</c:v>
                </c:pt>
                <c:pt idx="42">
                  <c:v>2.9233137419535438</c:v>
                </c:pt>
                <c:pt idx="43">
                  <c:v>2.9827315541601322</c:v>
                </c:pt>
                <c:pt idx="44">
                  <c:v>2.9330021291696311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8-4BF2-9D52-2A943F2FE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92096"/>
        <c:axId val="818587176"/>
      </c:lineChart>
      <c:catAx>
        <c:axId val="81859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icrosoft Sans Serif" panose="020B0604020202020204" pitchFamily="34" charset="0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chemeClr val="tx1"/>
                    </a:solidFill>
                    <a:latin typeface="Microsoft Sans Serif" panose="020B0604020202020204" pitchFamily="34" charset="0"/>
                  </a:rPr>
                  <a:t>Current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58717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818587176"/>
        <c:scaling>
          <c:orientation val="minMax"/>
          <c:max val="3.5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icrosoft Sans Serif" panose="020B0604020202020204" pitchFamily="34" charset="0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chemeClr val="tx1"/>
                    </a:solidFill>
                    <a:latin typeface="Microsoft Sans Serif" panose="020B0604020202020204" pitchFamily="34" charset="0"/>
                  </a:rPr>
                  <a:t>SFA ratio</a:t>
                </a:r>
              </a:p>
            </c:rich>
          </c:tx>
          <c:layout>
            <c:manualLayout>
              <c:xMode val="edge"/>
              <c:yMode val="edge"/>
              <c:x val="1.2953808834166129E-2"/>
              <c:y val="0.385875029415651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5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67639549559347"/>
          <c:y val="0.53593606630825208"/>
          <c:w val="0.16219229310968267"/>
          <c:h val="0.16046769946805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Sans Serif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W_02_10_17!$Y$5:$Y$31</c:f>
              <c:numCache>
                <c:formatCode>General</c:formatCode>
                <c:ptCount val="27"/>
                <c:pt idx="0">
                  <c:v>9.9840255591054312</c:v>
                </c:pt>
                <c:pt idx="1">
                  <c:v>18.289894833104707</c:v>
                </c:pt>
                <c:pt idx="2">
                  <c:v>26.975991367682767</c:v>
                </c:pt>
                <c:pt idx="3">
                  <c:v>39.575747981636852</c:v>
                </c:pt>
                <c:pt idx="4">
                  <c:v>53.427365496607322</c:v>
                </c:pt>
                <c:pt idx="5">
                  <c:v>69.96921354603974</c:v>
                </c:pt>
                <c:pt idx="6">
                  <c:v>80.736315194574544</c:v>
                </c:pt>
                <c:pt idx="7">
                  <c:v>89.389469920443275</c:v>
                </c:pt>
                <c:pt idx="8">
                  <c:v>95.75792396820826</c:v>
                </c:pt>
                <c:pt idx="9">
                  <c:v>103.02905419328262</c:v>
                </c:pt>
                <c:pt idx="10">
                  <c:v>106.56436487638517</c:v>
                </c:pt>
                <c:pt idx="11">
                  <c:v>110.76650420912726</c:v>
                </c:pt>
                <c:pt idx="12">
                  <c:v>115.35355865728481</c:v>
                </c:pt>
                <c:pt idx="13">
                  <c:v>119.6601651310279</c:v>
                </c:pt>
                <c:pt idx="14">
                  <c:v>123.09207287050721</c:v>
                </c:pt>
                <c:pt idx="15">
                  <c:v>125.28188423953897</c:v>
                </c:pt>
                <c:pt idx="16">
                  <c:v>128.0409731113956</c:v>
                </c:pt>
                <c:pt idx="17">
                  <c:v>129.90387113535971</c:v>
                </c:pt>
                <c:pt idx="18">
                  <c:v>134.39053890606098</c:v>
                </c:pt>
                <c:pt idx="19">
                  <c:v>134.82540110556826</c:v>
                </c:pt>
                <c:pt idx="20">
                  <c:v>136.64935774801836</c:v>
                </c:pt>
                <c:pt idx="21">
                  <c:v>138.73473917869038</c:v>
                </c:pt>
                <c:pt idx="22">
                  <c:v>140.508641281439</c:v>
                </c:pt>
                <c:pt idx="23">
                  <c:v>139.89927252378294</c:v>
                </c:pt>
                <c:pt idx="24">
                  <c:v>143.45144168698889</c:v>
                </c:pt>
                <c:pt idx="25">
                  <c:v>146.45577035735201</c:v>
                </c:pt>
                <c:pt idx="26">
                  <c:v>146.88601645123401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6-4F7E-9E5F-5E0BB96944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W_02_10_17!$AH$5:$AH$27</c:f>
              <c:numCache>
                <c:formatCode>General</c:formatCode>
                <c:ptCount val="23"/>
                <c:pt idx="0">
                  <c:v>25.169896803423111</c:v>
                </c:pt>
                <c:pt idx="1">
                  <c:v>35.43962859269233</c:v>
                </c:pt>
                <c:pt idx="2">
                  <c:v>47.406845548497216</c:v>
                </c:pt>
                <c:pt idx="3">
                  <c:v>61.50818058801817</c:v>
                </c:pt>
                <c:pt idx="4">
                  <c:v>73.179656055616576</c:v>
                </c:pt>
                <c:pt idx="5">
                  <c:v>81.706021733801748</c:v>
                </c:pt>
                <c:pt idx="6">
                  <c:v>89.261804873694516</c:v>
                </c:pt>
                <c:pt idx="7">
                  <c:v>97.068530382449808</c:v>
                </c:pt>
                <c:pt idx="8">
                  <c:v>100.33109260559863</c:v>
                </c:pt>
                <c:pt idx="9">
                  <c:v>105.05305179115479</c:v>
                </c:pt>
                <c:pt idx="10">
                  <c:v>110.35091591260228</c:v>
                </c:pt>
                <c:pt idx="11">
                  <c:v>115.27377521613856</c:v>
                </c:pt>
                <c:pt idx="12">
                  <c:v>117.0960187353631</c:v>
                </c:pt>
                <c:pt idx="13">
                  <c:v>122.14486380847667</c:v>
                </c:pt>
                <c:pt idx="14">
                  <c:v>122.14486380847667</c:v>
                </c:pt>
                <c:pt idx="15">
                  <c:v>126.11930886618738</c:v>
                </c:pt>
                <c:pt idx="16">
                  <c:v>126.59830358273197</c:v>
                </c:pt>
                <c:pt idx="17">
                  <c:v>130.08976193573545</c:v>
                </c:pt>
                <c:pt idx="18">
                  <c:v>133.38668800853699</c:v>
                </c:pt>
                <c:pt idx="19">
                  <c:v>133.31555792560982</c:v>
                </c:pt>
                <c:pt idx="20">
                  <c:v>133.61838588989829</c:v>
                </c:pt>
                <c:pt idx="21">
                  <c:v>136.35124079629171</c:v>
                </c:pt>
                <c:pt idx="22">
                  <c:v>135.22650439486173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6-4F7E-9E5F-5E0BB969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66968"/>
        <c:axId val="652665328"/>
      </c:lineChart>
      <c:catAx>
        <c:axId val="65266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5328"/>
        <c:crosses val="autoZero"/>
        <c:auto val="1"/>
        <c:lblAlgn val="ctr"/>
        <c:lblOffset val="100"/>
        <c:noMultiLvlLbl val="0"/>
      </c:catAx>
      <c:valAx>
        <c:axId val="6526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133350</xdr:colOff>
      <xdr:row>39</xdr:row>
      <xdr:rowOff>161925</xdr:rowOff>
    </xdr:from>
    <xdr:to>
      <xdr:col>36</xdr:col>
      <xdr:colOff>438150</xdr:colOff>
      <xdr:row>54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35</xdr:row>
      <xdr:rowOff>91440</xdr:rowOff>
    </xdr:from>
    <xdr:to>
      <xdr:col>4</xdr:col>
      <xdr:colOff>0</xdr:colOff>
      <xdr:row>50</xdr:row>
      <xdr:rowOff>91440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252307</xdr:colOff>
      <xdr:row>41</xdr:row>
      <xdr:rowOff>133773</xdr:rowOff>
    </xdr:from>
    <xdr:ext cx="791179" cy="264560"/>
    <xdr:sp macro="" textlink="">
      <xdr:nvSpPr>
        <xdr:cNvPr id="4" name="TextBox 3"/>
        <xdr:cNvSpPr txBox="1"/>
      </xdr:nvSpPr>
      <xdr:spPr>
        <a:xfrm>
          <a:off x="2699174" y="7779173"/>
          <a:ext cx="7911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p=0.001**</a:t>
          </a:r>
        </a:p>
      </xdr:txBody>
    </xdr:sp>
    <xdr:clientData/>
  </xdr:oneCellAnchor>
  <xdr:twoCellAnchor>
    <xdr:from>
      <xdr:col>4</xdr:col>
      <xdr:colOff>60960</xdr:colOff>
      <xdr:row>35</xdr:row>
      <xdr:rowOff>112395</xdr:rowOff>
    </xdr:from>
    <xdr:to>
      <xdr:col>7</xdr:col>
      <xdr:colOff>563880</xdr:colOff>
      <xdr:row>50</xdr:row>
      <xdr:rowOff>112395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501016</xdr:colOff>
      <xdr:row>43</xdr:row>
      <xdr:rowOff>158750</xdr:rowOff>
    </xdr:from>
    <xdr:ext cx="720903" cy="264560"/>
    <xdr:sp macro="" textlink="">
      <xdr:nvSpPr>
        <xdr:cNvPr id="15" name="TextBox 14"/>
        <xdr:cNvSpPr txBox="1"/>
      </xdr:nvSpPr>
      <xdr:spPr>
        <a:xfrm>
          <a:off x="6207549" y="8176683"/>
          <a:ext cx="7209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p=0.011*</a:t>
          </a:r>
        </a:p>
      </xdr:txBody>
    </xdr:sp>
    <xdr:clientData/>
  </xdr:oneCellAnchor>
  <xdr:twoCellAnchor>
    <xdr:from>
      <xdr:col>11</xdr:col>
      <xdr:colOff>396240</xdr:colOff>
      <xdr:row>35</xdr:row>
      <xdr:rowOff>125095</xdr:rowOff>
    </xdr:from>
    <xdr:to>
      <xdr:col>14</xdr:col>
      <xdr:colOff>845185</xdr:colOff>
      <xdr:row>50</xdr:row>
      <xdr:rowOff>125095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629920</xdr:colOff>
      <xdr:row>35</xdr:row>
      <xdr:rowOff>122555</xdr:rowOff>
    </xdr:from>
    <xdr:to>
      <xdr:col>11</xdr:col>
      <xdr:colOff>354602</xdr:colOff>
      <xdr:row>50</xdr:row>
      <xdr:rowOff>122555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167640</xdr:colOff>
      <xdr:row>52</xdr:row>
      <xdr:rowOff>76835</xdr:rowOff>
    </xdr:from>
    <xdr:to>
      <xdr:col>7</xdr:col>
      <xdr:colOff>14242</xdr:colOff>
      <xdr:row>67</xdr:row>
      <xdr:rowOff>76835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60748</xdr:colOff>
      <xdr:row>43</xdr:row>
      <xdr:rowOff>103718</xdr:rowOff>
    </xdr:from>
    <xdr:ext cx="650627" cy="264560"/>
    <xdr:sp macro="" textlink="">
      <xdr:nvSpPr>
        <xdr:cNvPr id="21" name="TextBox 20"/>
        <xdr:cNvSpPr txBox="1"/>
      </xdr:nvSpPr>
      <xdr:spPr>
        <a:xfrm>
          <a:off x="13141748" y="7774518"/>
          <a:ext cx="6506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p=0.202</a:t>
          </a:r>
        </a:p>
      </xdr:txBody>
    </xdr:sp>
    <xdr:clientData/>
  </xdr:oneCellAnchor>
  <xdr:oneCellAnchor>
    <xdr:from>
      <xdr:col>10</xdr:col>
      <xdr:colOff>407883</xdr:colOff>
      <xdr:row>39</xdr:row>
      <xdr:rowOff>141815</xdr:rowOff>
    </xdr:from>
    <xdr:ext cx="650627" cy="264560"/>
    <xdr:sp macro="" textlink="">
      <xdr:nvSpPr>
        <xdr:cNvPr id="22" name="TextBox 21"/>
        <xdr:cNvSpPr txBox="1"/>
      </xdr:nvSpPr>
      <xdr:spPr>
        <a:xfrm>
          <a:off x="9716983" y="7101415"/>
          <a:ext cx="6506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p=0.898</a:t>
          </a:r>
        </a:p>
      </xdr:txBody>
    </xdr:sp>
    <xdr:clientData/>
  </xdr:oneCellAnchor>
  <xdr:oneCellAnchor>
    <xdr:from>
      <xdr:col>10</xdr:col>
      <xdr:colOff>323216</xdr:colOff>
      <xdr:row>56</xdr:row>
      <xdr:rowOff>107949</xdr:rowOff>
    </xdr:from>
    <xdr:ext cx="650627" cy="264560"/>
    <xdr:sp macro="" textlink="">
      <xdr:nvSpPr>
        <xdr:cNvPr id="23" name="TextBox 22"/>
        <xdr:cNvSpPr txBox="1"/>
      </xdr:nvSpPr>
      <xdr:spPr>
        <a:xfrm>
          <a:off x="9632316" y="10090149"/>
          <a:ext cx="6506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p=0.239</a:t>
          </a:r>
        </a:p>
      </xdr:txBody>
    </xdr:sp>
    <xdr:clientData/>
  </xdr:oneCellAnchor>
  <xdr:twoCellAnchor>
    <xdr:from>
      <xdr:col>11</xdr:col>
      <xdr:colOff>370840</xdr:colOff>
      <xdr:row>51</xdr:row>
      <xdr:rowOff>48895</xdr:rowOff>
    </xdr:from>
    <xdr:to>
      <xdr:col>14</xdr:col>
      <xdr:colOff>819785</xdr:colOff>
      <xdr:row>66</xdr:row>
      <xdr:rowOff>48895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14</xdr:col>
      <xdr:colOff>94616</xdr:colOff>
      <xdr:row>57</xdr:row>
      <xdr:rowOff>138429</xdr:rowOff>
    </xdr:from>
    <xdr:ext cx="650627" cy="264560"/>
    <xdr:sp macro="" textlink="">
      <xdr:nvSpPr>
        <xdr:cNvPr id="25" name="TextBox 24"/>
        <xdr:cNvSpPr txBox="1"/>
      </xdr:nvSpPr>
      <xdr:spPr>
        <a:xfrm>
          <a:off x="13175616" y="10298429"/>
          <a:ext cx="6506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p=0.976</a:t>
          </a:r>
        </a:p>
      </xdr:txBody>
    </xdr:sp>
    <xdr:clientData/>
  </xdr:oneCellAnchor>
  <xdr:twoCellAnchor>
    <xdr:from>
      <xdr:col>0</xdr:col>
      <xdr:colOff>73660</xdr:colOff>
      <xdr:row>51</xdr:row>
      <xdr:rowOff>92075</xdr:rowOff>
    </xdr:from>
    <xdr:to>
      <xdr:col>3</xdr:col>
      <xdr:colOff>1033145</xdr:colOff>
      <xdr:row>66</xdr:row>
      <xdr:rowOff>92075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</xdr:col>
      <xdr:colOff>313056</xdr:colOff>
      <xdr:row>55</xdr:row>
      <xdr:rowOff>34290</xdr:rowOff>
    </xdr:from>
    <xdr:ext cx="720903" cy="264560"/>
    <xdr:sp macro="" textlink="">
      <xdr:nvSpPr>
        <xdr:cNvPr id="27" name="TextBox 26"/>
        <xdr:cNvSpPr txBox="1"/>
      </xdr:nvSpPr>
      <xdr:spPr>
        <a:xfrm>
          <a:off x="2751456" y="9838690"/>
          <a:ext cx="7209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p=0.002*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411480</xdr:colOff>
      <xdr:row>6</xdr:row>
      <xdr:rowOff>144780</xdr:rowOff>
    </xdr:from>
    <xdr:ext cx="7497502" cy="264560"/>
    <xdr:sp macro="" textlink="">
      <xdr:nvSpPr>
        <xdr:cNvPr id="2" name="TextBox 1"/>
        <xdr:cNvSpPr txBox="1"/>
      </xdr:nvSpPr>
      <xdr:spPr>
        <a:xfrm>
          <a:off x="5288280" y="1242060"/>
          <a:ext cx="74975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These</a:t>
          </a:r>
          <a:r>
            <a:rPr lang="en-GB" sz="1100" baseline="0"/>
            <a:t> are the same cells but anlysed differntly. instead of using Current input as in sheet 'working', I am using I above threshold. 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476250</xdr:colOff>
      <xdr:row>341</xdr:row>
      <xdr:rowOff>85724</xdr:rowOff>
    </xdr:from>
    <xdr:to>
      <xdr:col>45</xdr:col>
      <xdr:colOff>57150</xdr:colOff>
      <xdr:row>389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152400</xdr:colOff>
      <xdr:row>44</xdr:row>
      <xdr:rowOff>180974</xdr:rowOff>
    </xdr:from>
    <xdr:to>
      <xdr:col>45</xdr:col>
      <xdr:colOff>419100</xdr:colOff>
      <xdr:row>72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95250</xdr:colOff>
      <xdr:row>37</xdr:row>
      <xdr:rowOff>66674</xdr:rowOff>
    </xdr:from>
    <xdr:to>
      <xdr:col>47</xdr:col>
      <xdr:colOff>19050</xdr:colOff>
      <xdr:row>69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276336</xdr:colOff>
      <xdr:row>64</xdr:row>
      <xdr:rowOff>149779</xdr:rowOff>
    </xdr:from>
    <xdr:to>
      <xdr:col>28</xdr:col>
      <xdr:colOff>581135</xdr:colOff>
      <xdr:row>79</xdr:row>
      <xdr:rowOff>40626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269952</xdr:colOff>
      <xdr:row>50</xdr:row>
      <xdr:rowOff>62572</xdr:rowOff>
    </xdr:from>
    <xdr:to>
      <xdr:col>28</xdr:col>
      <xdr:colOff>574752</xdr:colOff>
      <xdr:row>64</xdr:row>
      <xdr:rowOff>138771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114300</xdr:colOff>
      <xdr:row>57</xdr:row>
      <xdr:rowOff>57150</xdr:rowOff>
    </xdr:from>
    <xdr:to>
      <xdr:col>52</xdr:col>
      <xdr:colOff>342900</xdr:colOff>
      <xdr:row>90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81</xdr:row>
      <xdr:rowOff>0</xdr:rowOff>
    </xdr:from>
    <xdr:to>
      <xdr:col>34</xdr:col>
      <xdr:colOff>209550</xdr:colOff>
      <xdr:row>114</xdr:row>
      <xdr:rowOff>-1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36</xdr:row>
      <xdr:rowOff>180974</xdr:rowOff>
    </xdr:from>
    <xdr:to>
      <xdr:col>42</xdr:col>
      <xdr:colOff>190500</xdr:colOff>
      <xdr:row>62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42</xdr:row>
      <xdr:rowOff>38100</xdr:rowOff>
    </xdr:from>
    <xdr:to>
      <xdr:col>29</xdr:col>
      <xdr:colOff>335280</xdr:colOff>
      <xdr:row>57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571500</xdr:colOff>
      <xdr:row>73</xdr:row>
      <xdr:rowOff>171450</xdr:rowOff>
    </xdr:from>
    <xdr:to>
      <xdr:col>46</xdr:col>
      <xdr:colOff>476250</xdr:colOff>
      <xdr:row>96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585737</xdr:colOff>
      <xdr:row>64</xdr:row>
      <xdr:rowOff>141037</xdr:rowOff>
    </xdr:from>
    <xdr:to>
      <xdr:col>38</xdr:col>
      <xdr:colOff>504190</xdr:colOff>
      <xdr:row>94</xdr:row>
      <xdr:rowOff>4680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342700</xdr:colOff>
      <xdr:row>38</xdr:row>
      <xdr:rowOff>55280</xdr:rowOff>
    </xdr:from>
    <xdr:to>
      <xdr:col>36</xdr:col>
      <xdr:colOff>266500</xdr:colOff>
      <xdr:row>67</xdr:row>
      <xdr:rowOff>101802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54</xdr:row>
      <xdr:rowOff>0</xdr:rowOff>
    </xdr:from>
    <xdr:to>
      <xdr:col>49</xdr:col>
      <xdr:colOff>290384</xdr:colOff>
      <xdr:row>68</xdr:row>
      <xdr:rowOff>110797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342900</xdr:colOff>
      <xdr:row>40</xdr:row>
      <xdr:rowOff>142874</xdr:rowOff>
    </xdr:from>
    <xdr:to>
      <xdr:col>47</xdr:col>
      <xdr:colOff>400050</xdr:colOff>
      <xdr:row>73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ve.rd.ucl.ac.uk\ritd-ag-project-rd00f5-rmbro87\Lumbar_P14+\DA_21_09_18_C1\DA_21_09_18_C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ve.rd.ucl.ac.uk\ritd-ag-project-rd00f5-rmbro87\Cervical_P14+\cerv\DQ_10_11_18_C1\DQ_20_11_18_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>
        <row r="3">
          <cell r="K3">
            <v>900</v>
          </cell>
          <cell r="M3">
            <v>9.102494083378847</v>
          </cell>
          <cell r="AF3">
            <v>1400</v>
          </cell>
          <cell r="AH3">
            <v>10.624395737492431</v>
          </cell>
        </row>
        <row r="23">
          <cell r="AF23">
            <v>5400</v>
          </cell>
          <cell r="AH23">
            <v>229.20009168003671</v>
          </cell>
        </row>
        <row r="27">
          <cell r="K27">
            <v>5700</v>
          </cell>
          <cell r="M27">
            <v>231.64234422052465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R615"/>
  <sheetViews>
    <sheetView zoomScaleNormal="100" workbookViewId="0">
      <selection activeCell="AL4" sqref="AL4"/>
    </sheetView>
  </sheetViews>
  <sheetFormatPr defaultRowHeight="14.4" x14ac:dyDescent="0.3"/>
  <cols>
    <col min="14" max="14" width="12.21875" customWidth="1"/>
    <col min="15" max="15" width="10.44140625" customWidth="1"/>
    <col min="18" max="18" width="11.88671875" customWidth="1"/>
    <col min="19" max="19" width="12.21875" customWidth="1"/>
    <col min="22" max="22" width="14.6640625" customWidth="1"/>
    <col min="23" max="23" width="11.21875" customWidth="1"/>
  </cols>
  <sheetData>
    <row r="1" spans="1:44" x14ac:dyDescent="0.3">
      <c r="A1" t="s">
        <v>9</v>
      </c>
      <c r="K1" t="s">
        <v>10</v>
      </c>
      <c r="U1" t="s">
        <v>16</v>
      </c>
      <c r="AD1" t="s">
        <v>10</v>
      </c>
      <c r="AM1" t="s">
        <v>15</v>
      </c>
      <c r="AN1" t="s">
        <v>26</v>
      </c>
      <c r="AO1" t="s">
        <v>29</v>
      </c>
      <c r="AP1" t="s">
        <v>30</v>
      </c>
      <c r="AQ1" t="s">
        <v>34</v>
      </c>
      <c r="AR1" t="s">
        <v>51</v>
      </c>
    </row>
    <row r="2" spans="1:4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12</v>
      </c>
      <c r="W2" t="s">
        <v>15</v>
      </c>
      <c r="X2" t="s">
        <v>19</v>
      </c>
      <c r="Y2" t="s">
        <v>14</v>
      </c>
      <c r="Z2" t="s">
        <v>13</v>
      </c>
      <c r="AA2" t="s">
        <v>17</v>
      </c>
      <c r="AD2" t="s">
        <v>0</v>
      </c>
      <c r="AE2" t="s">
        <v>12</v>
      </c>
      <c r="AF2" t="s">
        <v>15</v>
      </c>
      <c r="AG2" t="s">
        <v>19</v>
      </c>
      <c r="AH2" t="s">
        <v>14</v>
      </c>
      <c r="AI2" t="s">
        <v>13</v>
      </c>
      <c r="AJ2" t="s">
        <v>17</v>
      </c>
      <c r="AM2" t="s">
        <v>25</v>
      </c>
    </row>
    <row r="3" spans="1:44" x14ac:dyDescent="0.3">
      <c r="A3">
        <v>0.6</v>
      </c>
      <c r="AL3" t="s">
        <v>9</v>
      </c>
      <c r="AM3">
        <f>(W30-W6)/(U30-U6)</f>
        <v>36.309654893118406</v>
      </c>
      <c r="AN3">
        <f>(X27-X5)/(U27-U5)</f>
        <v>21.56099606120485</v>
      </c>
      <c r="AO3">
        <f>MAX(AA:AA)</f>
        <v>21</v>
      </c>
      <c r="AP3">
        <f>MAX(X:X)</f>
        <v>37.122280792931932</v>
      </c>
      <c r="AQ3">
        <f>Z29-Z8</f>
        <v>3.1342713318892619</v>
      </c>
      <c r="AR3">
        <f>AT9-AA4</f>
        <v>-4</v>
      </c>
    </row>
    <row r="4" spans="1:44" x14ac:dyDescent="0.3">
      <c r="B4">
        <v>1</v>
      </c>
      <c r="C4">
        <v>287.37299999999999</v>
      </c>
      <c r="E4">
        <v>-21.057099999999998</v>
      </c>
      <c r="F4">
        <v>55.786099999999998</v>
      </c>
      <c r="G4">
        <v>327.41199999999998</v>
      </c>
      <c r="H4">
        <v>0.720665</v>
      </c>
      <c r="I4">
        <v>-52.307099999999998</v>
      </c>
      <c r="J4">
        <f>I4-E4</f>
        <v>-31.25</v>
      </c>
      <c r="K4">
        <v>0.5</v>
      </c>
      <c r="U4">
        <v>0.65</v>
      </c>
      <c r="V4">
        <f>AVERAGE(D8:D10)</f>
        <v>9.8711211124167058</v>
      </c>
      <c r="W4">
        <f>D8</f>
        <v>11.588828369451846</v>
      </c>
      <c r="X4">
        <f>D10</f>
        <v>7.9271966261851183</v>
      </c>
      <c r="Z4">
        <f t="shared" ref="Z4:Z30" si="0">W4/X4</f>
        <v>1.4619075211496111</v>
      </c>
      <c r="AA4">
        <f>MAX(B8:B10)</f>
        <v>4</v>
      </c>
      <c r="AD4">
        <v>0.65</v>
      </c>
      <c r="AE4">
        <f>AVERAGE(N44:N53)</f>
        <v>28.094502152439357</v>
      </c>
      <c r="AF4">
        <f>N44</f>
        <v>72.998029053215504</v>
      </c>
      <c r="AG4">
        <f>N53</f>
        <v>12.586849259893267</v>
      </c>
      <c r="AI4">
        <f>AF4/AG4</f>
        <v>5.799547412219864</v>
      </c>
      <c r="AJ4">
        <f>L54</f>
        <v>12</v>
      </c>
      <c r="AL4" t="s">
        <v>18</v>
      </c>
      <c r="AM4">
        <f>(AF30-AF4)/(AD30-AD4)</f>
        <v>25.463666694425282</v>
      </c>
      <c r="AN4">
        <f>(AG25-AG4)/(AD25-AD4)</f>
        <v>23.393345986300297</v>
      </c>
      <c r="AO4">
        <f>MAX(AJ:AJ)</f>
        <v>20</v>
      </c>
      <c r="AP4">
        <f>MAX(AG:AG)</f>
        <v>38.257010597191922</v>
      </c>
      <c r="AQ4">
        <f>AI30-AI8</f>
        <v>0.41262824902258233</v>
      </c>
    </row>
    <row r="5" spans="1:44" x14ac:dyDescent="0.3">
      <c r="J5">
        <f t="shared" ref="J5:J68" si="1">I5-E5</f>
        <v>0</v>
      </c>
      <c r="L5">
        <v>1</v>
      </c>
      <c r="M5">
        <v>312.97199999999998</v>
      </c>
      <c r="O5">
        <v>-12.878399999999999</v>
      </c>
      <c r="P5">
        <v>50.720199999999998</v>
      </c>
      <c r="Q5">
        <v>420.20100000000002</v>
      </c>
      <c r="R5">
        <v>0.99353000000000002</v>
      </c>
      <c r="S5">
        <v>-42.1143</v>
      </c>
      <c r="T5">
        <f>S5-O5</f>
        <v>-29.235900000000001</v>
      </c>
      <c r="U5">
        <v>0.7</v>
      </c>
      <c r="V5">
        <f>AVERAGE(D14:D19)</f>
        <v>22.725319732106229</v>
      </c>
      <c r="W5">
        <f>D14</f>
        <v>68.884755803540699</v>
      </c>
      <c r="X5">
        <f>D19</f>
        <v>13.405185125606593</v>
      </c>
      <c r="Z5">
        <f>W5/X5</f>
        <v>5.1386650134325258</v>
      </c>
      <c r="AA5">
        <f>MAX(B14:B19)</f>
        <v>7</v>
      </c>
      <c r="AD5">
        <v>0.7</v>
      </c>
      <c r="AE5">
        <f>AVERAGE(N58:N59,N61:N69)</f>
        <v>28.393274660250942</v>
      </c>
      <c r="AF5">
        <f>N58</f>
        <v>73.96449704142006</v>
      </c>
      <c r="AG5">
        <f>N69</f>
        <v>25.906735751295322</v>
      </c>
      <c r="AI5">
        <f>AF5/AG5</f>
        <v>2.8550295857988157</v>
      </c>
      <c r="AJ5">
        <f>L69</f>
        <v>13</v>
      </c>
    </row>
    <row r="6" spans="1:44" x14ac:dyDescent="0.3">
      <c r="A6">
        <v>0.65</v>
      </c>
      <c r="J6">
        <f t="shared" si="1"/>
        <v>0</v>
      </c>
      <c r="L6">
        <v>2</v>
      </c>
      <c r="M6">
        <v>335.791</v>
      </c>
      <c r="N6">
        <f>1000/(M6-M5)</f>
        <v>43.823129847933707</v>
      </c>
      <c r="O6">
        <v>-11.5967</v>
      </c>
      <c r="P6">
        <v>46.081499999999998</v>
      </c>
      <c r="Q6">
        <v>449.41199999999998</v>
      </c>
      <c r="R6">
        <v>1.0622799999999999</v>
      </c>
      <c r="S6">
        <v>-42.053199999999997</v>
      </c>
      <c r="T6">
        <f t="shared" ref="T6:T69" si="2">S6-O6</f>
        <v>-30.456499999999998</v>
      </c>
      <c r="U6">
        <v>0.75</v>
      </c>
      <c r="V6">
        <f>AVERAGE(D23:D30)</f>
        <v>25.259899580874119</v>
      </c>
      <c r="W6">
        <f>D23</f>
        <v>84.338365522476181</v>
      </c>
      <c r="X6">
        <f>D30</f>
        <v>15.873015873015873</v>
      </c>
      <c r="Z6">
        <f t="shared" si="0"/>
        <v>5.3133170279159989</v>
      </c>
      <c r="AA6">
        <f>MAX(B23:B30)</f>
        <v>9</v>
      </c>
      <c r="AD6">
        <v>0.75</v>
      </c>
      <c r="AE6">
        <f>AVERAGE(N73:N74,N76:N84)</f>
        <v>26.231697813297874</v>
      </c>
      <c r="AG6">
        <f>N84</f>
        <v>27.488386156848716</v>
      </c>
      <c r="AI6">
        <f>AF6/AG6</f>
        <v>0</v>
      </c>
      <c r="AJ6">
        <f>L84</f>
        <v>13</v>
      </c>
    </row>
    <row r="7" spans="1:44" x14ac:dyDescent="0.3">
      <c r="B7">
        <v>1</v>
      </c>
      <c r="C7">
        <v>256.88799999999998</v>
      </c>
      <c r="E7">
        <v>-21.423300000000001</v>
      </c>
      <c r="F7">
        <v>56.152299999999997</v>
      </c>
      <c r="G7">
        <v>330.286</v>
      </c>
      <c r="H7">
        <v>0.72883699999999996</v>
      </c>
      <c r="I7">
        <v>-51.5747</v>
      </c>
      <c r="J7">
        <f t="shared" si="1"/>
        <v>-30.151399999999999</v>
      </c>
      <c r="L7">
        <v>3</v>
      </c>
      <c r="M7">
        <v>376.01</v>
      </c>
      <c r="N7">
        <f t="shared" ref="N7:N69" si="3">1000/(M7-M6)</f>
        <v>24.863870310052466</v>
      </c>
      <c r="O7">
        <v>-10.9863</v>
      </c>
      <c r="P7">
        <v>45.410200000000003</v>
      </c>
      <c r="Q7">
        <v>439.75</v>
      </c>
      <c r="R7">
        <v>1.03173</v>
      </c>
      <c r="S7">
        <v>-43.457000000000001</v>
      </c>
      <c r="T7">
        <f t="shared" si="2"/>
        <v>-32.470700000000001</v>
      </c>
      <c r="U7">
        <v>0.8</v>
      </c>
      <c r="V7">
        <f>AVERAGE(D34:D42)</f>
        <v>26.937347227568804</v>
      </c>
      <c r="W7">
        <f>D34</f>
        <v>85.881140501545815</v>
      </c>
      <c r="X7">
        <f>D42</f>
        <v>19.294962085399504</v>
      </c>
      <c r="Z7">
        <f t="shared" si="0"/>
        <v>4.4509618687736143</v>
      </c>
      <c r="AA7">
        <f>MAX(B34:B42)</f>
        <v>10</v>
      </c>
      <c r="AD7">
        <v>0.8</v>
      </c>
      <c r="AE7">
        <f>AVERAGE(N88:N89,N91:N100)</f>
        <v>30.809046270777685</v>
      </c>
      <c r="AF7">
        <f>N88</f>
        <v>79.10140800506251</v>
      </c>
      <c r="AG7">
        <f>N100</f>
        <v>28.692757947893973</v>
      </c>
      <c r="AI7">
        <f t="shared" ref="AI7:AI30" si="4">AF7/AG7</f>
        <v>2.7568422717924363</v>
      </c>
      <c r="AJ7">
        <f>L100</f>
        <v>14</v>
      </c>
      <c r="AM7">
        <f>(AA23-AA4)/(U23-U4)</f>
        <v>17.89473684210526</v>
      </c>
    </row>
    <row r="8" spans="1:44" x14ac:dyDescent="0.3">
      <c r="B8">
        <v>2</v>
      </c>
      <c r="C8">
        <v>343.178</v>
      </c>
      <c r="D8">
        <f>1000/(C8-C7)</f>
        <v>11.588828369451846</v>
      </c>
      <c r="E8">
        <v>-19.897500000000001</v>
      </c>
      <c r="F8">
        <v>50.414999999999999</v>
      </c>
      <c r="G8">
        <v>369.83100000000002</v>
      </c>
      <c r="H8">
        <v>0.77056800000000003</v>
      </c>
      <c r="I8">
        <v>-53.466799999999999</v>
      </c>
      <c r="J8">
        <f t="shared" si="1"/>
        <v>-33.569299999999998</v>
      </c>
      <c r="L8">
        <v>4</v>
      </c>
      <c r="M8">
        <v>421.79399999999998</v>
      </c>
      <c r="N8">
        <f t="shared" si="3"/>
        <v>21.841691420583615</v>
      </c>
      <c r="O8">
        <v>-11.6577</v>
      </c>
      <c r="P8">
        <v>46.020499999999998</v>
      </c>
      <c r="Q8">
        <v>451.17599999999999</v>
      </c>
      <c r="R8">
        <v>1.0442899999999999</v>
      </c>
      <c r="S8">
        <v>-43.8232</v>
      </c>
      <c r="T8">
        <f t="shared" si="2"/>
        <v>-32.165500000000002</v>
      </c>
      <c r="U8">
        <v>0.85</v>
      </c>
      <c r="V8">
        <f>AVERAGE(D46:D56)</f>
        <v>28.460332839613375</v>
      </c>
      <c r="W8">
        <f>D46</f>
        <v>94.777746185195824</v>
      </c>
      <c r="X8">
        <f>D56</f>
        <v>21.144331204804001</v>
      </c>
      <c r="Z8">
        <f t="shared" si="0"/>
        <v>4.4824187280826493</v>
      </c>
      <c r="AA8">
        <f>MAX(B46:B56)</f>
        <v>12</v>
      </c>
      <c r="AD8">
        <v>0.85</v>
      </c>
      <c r="AE8">
        <f>AVERAGE(N104:N105,N107:N114,N116:N117)</f>
        <v>30.462964971057207</v>
      </c>
      <c r="AF8">
        <f>N104</f>
        <v>81.719375663969956</v>
      </c>
      <c r="AG8">
        <f>N117</f>
        <v>29.475918174851206</v>
      </c>
      <c r="AI8">
        <f t="shared" si="4"/>
        <v>2.772411538775839</v>
      </c>
      <c r="AJ8">
        <f>L118</f>
        <v>16</v>
      </c>
    </row>
    <row r="9" spans="1:44" x14ac:dyDescent="0.3">
      <c r="B9">
        <v>3</v>
      </c>
      <c r="C9">
        <v>442.214</v>
      </c>
      <c r="D9">
        <f t="shared" ref="D9:D71" si="5">1000/(C9-C8)</f>
        <v>10.097338341613151</v>
      </c>
      <c r="E9">
        <v>-20.2026</v>
      </c>
      <c r="F9">
        <v>50.720199999999998</v>
      </c>
      <c r="G9">
        <v>371.06299999999999</v>
      </c>
      <c r="H9">
        <v>0.777613</v>
      </c>
      <c r="I9">
        <v>-54.077100000000002</v>
      </c>
      <c r="J9">
        <f t="shared" si="1"/>
        <v>-33.874499999999998</v>
      </c>
      <c r="L9">
        <v>5</v>
      </c>
      <c r="M9">
        <v>470.452</v>
      </c>
      <c r="N9">
        <f t="shared" si="3"/>
        <v>20.551605080356769</v>
      </c>
      <c r="O9">
        <v>-11.291499999999999</v>
      </c>
      <c r="P9">
        <v>45.410200000000003</v>
      </c>
      <c r="Q9">
        <v>464.01600000000002</v>
      </c>
      <c r="R9">
        <v>1.0472699999999999</v>
      </c>
      <c r="S9">
        <v>-43.884300000000003</v>
      </c>
      <c r="T9">
        <f t="shared" si="2"/>
        <v>-32.592800000000004</v>
      </c>
      <c r="U9">
        <v>0.9</v>
      </c>
      <c r="V9">
        <f>AVERAGE(D60:D71)</f>
        <v>30.736160472358247</v>
      </c>
      <c r="W9">
        <f>D60</f>
        <v>98.638784770171853</v>
      </c>
      <c r="X9">
        <f>D71</f>
        <v>23.357937027001768</v>
      </c>
      <c r="Z9">
        <f t="shared" si="0"/>
        <v>4.2229236535805983</v>
      </c>
      <c r="AA9">
        <f>MAX(B60:B71)</f>
        <v>13</v>
      </c>
      <c r="AD9">
        <v>0.9</v>
      </c>
      <c r="AE9">
        <f>AVERAGE(N122:N123,N125:N135)</f>
        <v>32.219315895970546</v>
      </c>
      <c r="AF9">
        <f>N122</f>
        <v>81.512879034887504</v>
      </c>
      <c r="AG9">
        <f>N135</f>
        <v>29.797377830750943</v>
      </c>
      <c r="AI9">
        <f t="shared" si="4"/>
        <v>2.7355722204108202</v>
      </c>
      <c r="AJ9">
        <f>L135</f>
        <v>15</v>
      </c>
      <c r="AM9" t="s">
        <v>52</v>
      </c>
      <c r="AN9" t="s">
        <v>69</v>
      </c>
      <c r="AO9" t="s">
        <v>70</v>
      </c>
      <c r="AP9" t="s">
        <v>71</v>
      </c>
    </row>
    <row r="10" spans="1:44" x14ac:dyDescent="0.3">
      <c r="B10">
        <v>4</v>
      </c>
      <c r="C10">
        <v>568.36199999999997</v>
      </c>
      <c r="D10">
        <f t="shared" si="5"/>
        <v>7.9271966261851183</v>
      </c>
      <c r="E10">
        <v>-20.3857</v>
      </c>
      <c r="F10">
        <v>49.560499999999998</v>
      </c>
      <c r="G10">
        <v>391.51299999999998</v>
      </c>
      <c r="H10">
        <v>0.79968300000000003</v>
      </c>
      <c r="I10">
        <v>-53.893999999999998</v>
      </c>
      <c r="J10">
        <f t="shared" si="1"/>
        <v>-33.508299999999998</v>
      </c>
      <c r="L10">
        <v>6</v>
      </c>
      <c r="M10">
        <v>520.13300000000004</v>
      </c>
      <c r="N10">
        <f t="shared" si="3"/>
        <v>20.128419315231159</v>
      </c>
      <c r="O10">
        <v>-12.023899999999999</v>
      </c>
      <c r="P10">
        <v>45.532200000000003</v>
      </c>
      <c r="Q10">
        <v>470.7</v>
      </c>
      <c r="R10">
        <v>1.0809500000000001</v>
      </c>
      <c r="S10">
        <v>-43.579099999999997</v>
      </c>
      <c r="T10">
        <f t="shared" si="2"/>
        <v>-31.555199999999999</v>
      </c>
      <c r="U10">
        <v>0.95</v>
      </c>
      <c r="V10">
        <f>AVERAGE(D75:D87)</f>
        <v>31.451353054253165</v>
      </c>
      <c r="W10">
        <f>D75</f>
        <v>99.364069952305314</v>
      </c>
      <c r="X10">
        <f>D87</f>
        <v>25.26273241713827</v>
      </c>
      <c r="Z10">
        <f t="shared" si="0"/>
        <v>3.9332273449920483</v>
      </c>
      <c r="AA10">
        <f>MAX(B75:B87)</f>
        <v>14</v>
      </c>
      <c r="AD10">
        <v>0.95</v>
      </c>
      <c r="AE10">
        <f>AVERAGE(N139:N140,N142:N152)</f>
        <v>32.889994586504265</v>
      </c>
      <c r="AF10">
        <f>N139</f>
        <v>82.074852265265946</v>
      </c>
      <c r="AG10">
        <f>N152</f>
        <v>31.486146095717892</v>
      </c>
      <c r="AI10">
        <f t="shared" si="4"/>
        <v>2.6066973079448457</v>
      </c>
      <c r="AJ10">
        <f>L152</f>
        <v>15</v>
      </c>
      <c r="AM10">
        <f>MAX(V4:V30)</f>
        <v>52.520221939451126</v>
      </c>
      <c r="AN10">
        <f>MAX(AE4:AE30)</f>
        <v>46.464605204319682</v>
      </c>
      <c r="AO10">
        <f>(V23-V4)/(U23-U4)</f>
        <v>36.770766554493427</v>
      </c>
      <c r="AP10">
        <f>(AE21-AE4)/(AD21-AD4)</f>
        <v>19.383217703877872</v>
      </c>
    </row>
    <row r="11" spans="1:44" x14ac:dyDescent="0.3">
      <c r="J11">
        <f t="shared" si="1"/>
        <v>0</v>
      </c>
      <c r="L11">
        <v>7</v>
      </c>
      <c r="M11">
        <v>571.73099999999999</v>
      </c>
      <c r="N11">
        <f t="shared" si="3"/>
        <v>19.380596147137503</v>
      </c>
      <c r="O11">
        <v>-11.1694</v>
      </c>
      <c r="P11">
        <v>44.189500000000002</v>
      </c>
      <c r="Q11">
        <v>465.02199999999999</v>
      </c>
      <c r="R11">
        <v>1.0691999999999999</v>
      </c>
      <c r="S11">
        <v>-43.579099999999997</v>
      </c>
      <c r="T11">
        <f t="shared" si="2"/>
        <v>-32.409700000000001</v>
      </c>
      <c r="U11">
        <v>1</v>
      </c>
      <c r="V11">
        <f>AVERAGE(D91:D104)</f>
        <v>32.917416668973786</v>
      </c>
      <c r="W11">
        <f>D91</f>
        <v>100.50251256281419</v>
      </c>
      <c r="X11">
        <f>D104</f>
        <v>27.347809440463795</v>
      </c>
      <c r="Z11">
        <f t="shared" si="0"/>
        <v>3.6749748743718667</v>
      </c>
      <c r="AA11">
        <f>MAX(B91:B104)</f>
        <v>15</v>
      </c>
      <c r="AD11">
        <v>1</v>
      </c>
      <c r="AE11">
        <f>AVERAGE(N156:N157,N159:N170)</f>
        <v>33.463572958299935</v>
      </c>
      <c r="AF11">
        <f>N156</f>
        <v>84.153833207102721</v>
      </c>
      <c r="AG11">
        <f>N170</f>
        <v>31.409994660300917</v>
      </c>
      <c r="AI11">
        <f t="shared" si="4"/>
        <v>2.6792055878145287</v>
      </c>
      <c r="AJ11">
        <f>L170</f>
        <v>16</v>
      </c>
    </row>
    <row r="12" spans="1:44" x14ac:dyDescent="0.3">
      <c r="A12">
        <v>0.7</v>
      </c>
      <c r="J12">
        <f t="shared" si="1"/>
        <v>0</v>
      </c>
      <c r="L12">
        <v>8</v>
      </c>
      <c r="M12">
        <v>624.47199999999998</v>
      </c>
      <c r="N12">
        <f t="shared" si="3"/>
        <v>18.960580952200381</v>
      </c>
      <c r="O12">
        <v>-10.8032</v>
      </c>
      <c r="P12">
        <v>43.7012</v>
      </c>
      <c r="Q12">
        <v>466.62900000000002</v>
      </c>
      <c r="R12">
        <v>1.0726899999999999</v>
      </c>
      <c r="S12">
        <v>-43.640099999999997</v>
      </c>
      <c r="T12">
        <f t="shared" si="2"/>
        <v>-32.8369</v>
      </c>
      <c r="U12">
        <v>1.05</v>
      </c>
      <c r="V12">
        <f>AVERAGE(D108:D121)</f>
        <v>34.682759922967421</v>
      </c>
      <c r="W12">
        <f>D108</f>
        <v>101.46103896103872</v>
      </c>
      <c r="X12">
        <f>D121</f>
        <v>27.925940406043196</v>
      </c>
      <c r="Z12">
        <f t="shared" si="0"/>
        <v>3.6332183441558326</v>
      </c>
      <c r="AA12">
        <f>MAX(B108:B121)</f>
        <v>15</v>
      </c>
      <c r="AD12">
        <v>1.05</v>
      </c>
      <c r="AE12">
        <f>AVERAGE(N174:N175,N177:N188)</f>
        <v>33.896367728577395</v>
      </c>
      <c r="AF12">
        <f>N174</f>
        <v>84.012433840208416</v>
      </c>
      <c r="AG12">
        <f>N188</f>
        <v>32.530904359141175</v>
      </c>
      <c r="AI12">
        <f t="shared" si="4"/>
        <v>2.5825422162480076</v>
      </c>
      <c r="AJ12">
        <f>L188</f>
        <v>16</v>
      </c>
    </row>
    <row r="13" spans="1:44" x14ac:dyDescent="0.3">
      <c r="B13">
        <v>1</v>
      </c>
      <c r="C13">
        <v>239.738</v>
      </c>
      <c r="E13">
        <v>-21.6675</v>
      </c>
      <c r="F13">
        <v>55.053699999999999</v>
      </c>
      <c r="G13">
        <v>336.21899999999999</v>
      </c>
      <c r="H13">
        <v>0.74308799999999997</v>
      </c>
      <c r="I13">
        <v>-50.476100000000002</v>
      </c>
      <c r="J13">
        <f t="shared" si="1"/>
        <v>-28.808600000000002</v>
      </c>
      <c r="L13">
        <v>9</v>
      </c>
      <c r="M13">
        <v>682.70500000000004</v>
      </c>
      <c r="N13">
        <f t="shared" si="3"/>
        <v>17.172393659952242</v>
      </c>
      <c r="O13">
        <v>-12.7563</v>
      </c>
      <c r="P13">
        <v>45.2881</v>
      </c>
      <c r="Q13">
        <v>506.79399999999998</v>
      </c>
      <c r="R13">
        <v>1.12076</v>
      </c>
      <c r="S13">
        <v>-43.335000000000001</v>
      </c>
      <c r="T13">
        <f t="shared" si="2"/>
        <v>-30.578700000000001</v>
      </c>
      <c r="U13">
        <v>1.1000000000000001</v>
      </c>
      <c r="V13">
        <f>AVERAGE(D125:D139)</f>
        <v>36.015400835208162</v>
      </c>
      <c r="W13">
        <f>D125</f>
        <v>105.28532322594241</v>
      </c>
      <c r="X13">
        <f>D139</f>
        <v>29.076529425447831</v>
      </c>
      <c r="Z13">
        <f t="shared" si="0"/>
        <v>3.6209728363866049</v>
      </c>
      <c r="AA13">
        <f>MAX(B125:B139)</f>
        <v>16</v>
      </c>
      <c r="AD13">
        <v>1.1000000000000001</v>
      </c>
      <c r="AE13">
        <f>AVERAGE(N192:N193,N195:N201,N203:N206)</f>
        <v>33.236183853927351</v>
      </c>
      <c r="AF13">
        <f>N192</f>
        <v>83.326389467544331</v>
      </c>
      <c r="AG13">
        <f>N206</f>
        <v>32.195750160978804</v>
      </c>
      <c r="AI13">
        <f t="shared" si="4"/>
        <v>2.5881176568619226</v>
      </c>
      <c r="AJ13">
        <f>L206</f>
        <v>16</v>
      </c>
    </row>
    <row r="14" spans="1:44" x14ac:dyDescent="0.3">
      <c r="B14">
        <v>2</v>
      </c>
      <c r="C14">
        <v>254.255</v>
      </c>
      <c r="D14">
        <f t="shared" si="5"/>
        <v>68.884755803540699</v>
      </c>
      <c r="E14">
        <v>-19.042999999999999</v>
      </c>
      <c r="F14">
        <v>46.203600000000002</v>
      </c>
      <c r="G14">
        <v>378.48500000000001</v>
      </c>
      <c r="H14">
        <v>0.82673399999999997</v>
      </c>
      <c r="I14">
        <v>-50.109900000000003</v>
      </c>
      <c r="J14">
        <f t="shared" si="1"/>
        <v>-31.066900000000004</v>
      </c>
      <c r="T14">
        <f t="shared" si="2"/>
        <v>0</v>
      </c>
      <c r="U14">
        <v>1.1499999999999999</v>
      </c>
      <c r="V14">
        <f>AVERAGE(D143:D157)</f>
        <v>36.907208504110194</v>
      </c>
      <c r="W14">
        <f>D143</f>
        <v>104.81081647626038</v>
      </c>
      <c r="X14">
        <f>D157</f>
        <v>29.905200514369479</v>
      </c>
      <c r="Z14">
        <f t="shared" si="0"/>
        <v>3.5047688921496674</v>
      </c>
      <c r="AA14">
        <f>MAX(B143:B157)</f>
        <v>16</v>
      </c>
      <c r="AD14">
        <v>1.1499999999999999</v>
      </c>
      <c r="AE14">
        <f>AVERAGE(N210:N211,N213:N225)</f>
        <v>35.043488258821256</v>
      </c>
      <c r="AF14">
        <f>N210</f>
        <v>85.836909871244799</v>
      </c>
      <c r="AG14">
        <f>N225</f>
        <v>33.480648185348812</v>
      </c>
      <c r="AI14">
        <f t="shared" si="4"/>
        <v>2.5637768240343441</v>
      </c>
      <c r="AJ14">
        <f>L225</f>
        <v>17</v>
      </c>
    </row>
    <row r="15" spans="1:44" x14ac:dyDescent="0.3">
      <c r="B15">
        <v>3</v>
      </c>
      <c r="C15">
        <v>323.68400000000003</v>
      </c>
      <c r="D15">
        <f t="shared" si="5"/>
        <v>14.403203272407778</v>
      </c>
      <c r="E15">
        <v>-20.996099999999998</v>
      </c>
      <c r="F15">
        <v>51.025399999999998</v>
      </c>
      <c r="G15">
        <v>386.33699999999999</v>
      </c>
      <c r="H15">
        <v>0.79359800000000003</v>
      </c>
      <c r="I15">
        <v>-53.466799999999999</v>
      </c>
      <c r="J15">
        <f t="shared" si="1"/>
        <v>-32.470700000000001</v>
      </c>
      <c r="K15">
        <v>0.55000000000000004</v>
      </c>
      <c r="T15">
        <f t="shared" si="2"/>
        <v>0</v>
      </c>
      <c r="U15">
        <v>1.2</v>
      </c>
      <c r="V15">
        <f>AVERAGE(D161:D176)</f>
        <v>38.408018458890396</v>
      </c>
      <c r="W15">
        <f>D161</f>
        <v>106.87186063909374</v>
      </c>
      <c r="X15">
        <f>D176</f>
        <v>31.070374398011438</v>
      </c>
      <c r="Z15">
        <f t="shared" si="0"/>
        <v>3.4396708346692386</v>
      </c>
      <c r="AA15">
        <f>MAX(B161:B176)</f>
        <v>17</v>
      </c>
      <c r="AD15">
        <v>1.2</v>
      </c>
      <c r="AE15">
        <f>AVERAGE(N229:N231,N233:N244)</f>
        <v>35.129582259998109</v>
      </c>
      <c r="AF15">
        <f>N229</f>
        <v>86.422953936565563</v>
      </c>
      <c r="AG15">
        <f>N244</f>
        <v>33.044742581455353</v>
      </c>
      <c r="AI15">
        <f t="shared" si="4"/>
        <v>2.6153314320283423</v>
      </c>
      <c r="AJ15">
        <f>L244</f>
        <v>17</v>
      </c>
    </row>
    <row r="16" spans="1:44" x14ac:dyDescent="0.3">
      <c r="B16">
        <v>4</v>
      </c>
      <c r="C16">
        <v>396.05200000000002</v>
      </c>
      <c r="D16">
        <f t="shared" si="5"/>
        <v>13.818262215343799</v>
      </c>
      <c r="E16">
        <v>-20.4468</v>
      </c>
      <c r="F16">
        <v>49.377400000000002</v>
      </c>
      <c r="G16">
        <v>392.58699999999999</v>
      </c>
      <c r="H16">
        <v>0.80244000000000004</v>
      </c>
      <c r="I16">
        <v>-53.710900000000002</v>
      </c>
      <c r="J16">
        <f t="shared" si="1"/>
        <v>-33.264099999999999</v>
      </c>
      <c r="L16">
        <v>1</v>
      </c>
      <c r="M16">
        <v>262.29899999999998</v>
      </c>
      <c r="O16">
        <v>-12.817399999999999</v>
      </c>
      <c r="P16">
        <v>49.438499999999998</v>
      </c>
      <c r="Q16">
        <v>445.88200000000001</v>
      </c>
      <c r="R16">
        <v>1.0487200000000001</v>
      </c>
      <c r="S16">
        <v>-39.367699999999999</v>
      </c>
      <c r="T16">
        <f t="shared" si="2"/>
        <v>-26.5503</v>
      </c>
      <c r="U16">
        <v>1.25</v>
      </c>
      <c r="V16">
        <f>AVERAGE(D180:D196)</f>
        <v>39.578429740822855</v>
      </c>
      <c r="W16">
        <f>D180</f>
        <v>107.10078183570752</v>
      </c>
      <c r="X16">
        <f>D196</f>
        <v>33.336667000033259</v>
      </c>
      <c r="Z16">
        <f t="shared" si="0"/>
        <v>3.212702152725726</v>
      </c>
      <c r="AA16">
        <f>MAX(B180:B196)</f>
        <v>18</v>
      </c>
      <c r="AD16">
        <v>1.25</v>
      </c>
      <c r="AE16">
        <f>AVERAGE(N248:N250,N252:N263)</f>
        <v>35.802012955431636</v>
      </c>
      <c r="AF16">
        <f>N248</f>
        <v>88.012673825030845</v>
      </c>
      <c r="AG16">
        <f>N263</f>
        <v>33.792917004595857</v>
      </c>
      <c r="AI16">
        <f t="shared" si="4"/>
        <v>2.6044710438303111</v>
      </c>
      <c r="AJ16">
        <f>L263</f>
        <v>17</v>
      </c>
    </row>
    <row r="17" spans="1:36" x14ac:dyDescent="0.3">
      <c r="B17">
        <v>5</v>
      </c>
      <c r="C17">
        <v>475.54199999999997</v>
      </c>
      <c r="D17">
        <f t="shared" si="5"/>
        <v>12.580198767140528</v>
      </c>
      <c r="E17">
        <v>-20.2637</v>
      </c>
      <c r="F17">
        <v>48.645000000000003</v>
      </c>
      <c r="G17">
        <v>395.50099999999998</v>
      </c>
      <c r="H17">
        <v>0.81307399999999996</v>
      </c>
      <c r="I17">
        <v>-53.588900000000002</v>
      </c>
      <c r="J17">
        <f t="shared" si="1"/>
        <v>-33.325200000000002</v>
      </c>
      <c r="L17">
        <v>2</v>
      </c>
      <c r="M17">
        <v>276.91800000000001</v>
      </c>
      <c r="N17">
        <f t="shared" si="3"/>
        <v>68.404131609549083</v>
      </c>
      <c r="O17">
        <v>-11.230499999999999</v>
      </c>
      <c r="P17">
        <v>43.518099999999997</v>
      </c>
      <c r="Q17">
        <v>489.86700000000002</v>
      </c>
      <c r="R17">
        <v>1.15283</v>
      </c>
      <c r="S17">
        <v>-38.696300000000001</v>
      </c>
      <c r="T17">
        <f t="shared" si="2"/>
        <v>-27.465800000000002</v>
      </c>
      <c r="U17">
        <v>1.3</v>
      </c>
      <c r="V17">
        <f>AVERAGE(D200:D216)</f>
        <v>40.308040913997523</v>
      </c>
      <c r="W17">
        <f>D200</f>
        <v>110.50944855785161</v>
      </c>
      <c r="X17">
        <f>D216</f>
        <v>31.940718027341262</v>
      </c>
      <c r="Z17">
        <f t="shared" si="0"/>
        <v>3.4598298154492175</v>
      </c>
      <c r="AA17">
        <f>MAX(B200:B216)</f>
        <v>18</v>
      </c>
      <c r="AD17">
        <v>1.3</v>
      </c>
      <c r="AE17">
        <f>AVERAGE(N267:N268,N270:N282)</f>
        <v>35.944279922206334</v>
      </c>
      <c r="AF17">
        <f>N267</f>
        <v>89.525514771709808</v>
      </c>
      <c r="AG17">
        <f>N282</f>
        <v>33.650772285223965</v>
      </c>
      <c r="AI17">
        <f t="shared" si="4"/>
        <v>2.6604297224708988</v>
      </c>
      <c r="AJ17">
        <f>L282</f>
        <v>17</v>
      </c>
    </row>
    <row r="18" spans="1:36" x14ac:dyDescent="0.3">
      <c r="B18">
        <v>6</v>
      </c>
      <c r="C18">
        <v>550.95500000000004</v>
      </c>
      <c r="D18">
        <f t="shared" si="5"/>
        <v>13.260313208597974</v>
      </c>
      <c r="E18">
        <v>-19.592300000000002</v>
      </c>
      <c r="F18">
        <v>48.217799999999997</v>
      </c>
      <c r="G18">
        <v>389.19799999999998</v>
      </c>
      <c r="H18">
        <v>0.79952400000000001</v>
      </c>
      <c r="I18">
        <v>-53.832999999999998</v>
      </c>
      <c r="J18">
        <f t="shared" si="1"/>
        <v>-34.240699999999997</v>
      </c>
      <c r="L18">
        <v>3</v>
      </c>
      <c r="M18">
        <v>315.71100000000001</v>
      </c>
      <c r="N18">
        <f t="shared" si="3"/>
        <v>25.777846518701825</v>
      </c>
      <c r="O18">
        <v>-10.0708</v>
      </c>
      <c r="P18">
        <v>42.663600000000002</v>
      </c>
      <c r="Q18">
        <v>473.84199999999998</v>
      </c>
      <c r="R18">
        <v>1.09815</v>
      </c>
      <c r="S18">
        <v>-41.259799999999998</v>
      </c>
      <c r="T18">
        <f t="shared" si="2"/>
        <v>-31.189</v>
      </c>
      <c r="U18">
        <v>1.35</v>
      </c>
      <c r="V18">
        <f>AVERAGE(D220:D236)</f>
        <v>41.173220467905601</v>
      </c>
      <c r="W18">
        <f>D220</f>
        <v>112.03226529240401</v>
      </c>
      <c r="X18">
        <f>D236</f>
        <v>33.7131683635629</v>
      </c>
      <c r="Z18">
        <f t="shared" si="0"/>
        <v>3.3231010531032785</v>
      </c>
      <c r="AA18">
        <f>MAX(B220:B236)</f>
        <v>18</v>
      </c>
      <c r="AD18">
        <v>1.35</v>
      </c>
      <c r="AE18">
        <f>AVERAGE(N286:N288,N290:N298,N300:N302)</f>
        <v>37.125836160583688</v>
      </c>
      <c r="AF18">
        <f>N286</f>
        <v>91.199270405836728</v>
      </c>
      <c r="AG18">
        <f>N302</f>
        <v>33.791775081945097</v>
      </c>
      <c r="AI18">
        <f t="shared" si="4"/>
        <v>2.6988600091199229</v>
      </c>
      <c r="AJ18">
        <f>L302</f>
        <v>18</v>
      </c>
    </row>
    <row r="19" spans="1:36" x14ac:dyDescent="0.3">
      <c r="B19">
        <v>7</v>
      </c>
      <c r="C19">
        <v>625.553</v>
      </c>
      <c r="D19">
        <f t="shared" si="5"/>
        <v>13.405185125606593</v>
      </c>
      <c r="E19">
        <v>-20.629899999999999</v>
      </c>
      <c r="F19">
        <v>48.4009</v>
      </c>
      <c r="G19">
        <v>414.88</v>
      </c>
      <c r="H19">
        <v>0.83288799999999996</v>
      </c>
      <c r="I19">
        <v>-53.405799999999999</v>
      </c>
      <c r="J19">
        <f t="shared" si="1"/>
        <v>-32.7759</v>
      </c>
      <c r="L19">
        <v>4</v>
      </c>
      <c r="M19">
        <v>359.786</v>
      </c>
      <c r="N19">
        <f t="shared" si="3"/>
        <v>22.688598979013051</v>
      </c>
      <c r="O19">
        <v>-12.085000000000001</v>
      </c>
      <c r="P19">
        <v>45.3491</v>
      </c>
      <c r="Q19">
        <v>501.64800000000002</v>
      </c>
      <c r="R19">
        <v>1.1096200000000001</v>
      </c>
      <c r="S19">
        <v>-42.358400000000003</v>
      </c>
      <c r="T19">
        <f t="shared" si="2"/>
        <v>-30.273400000000002</v>
      </c>
      <c r="U19">
        <v>1.4</v>
      </c>
      <c r="V19">
        <f>AVERAGE(D240:D257)</f>
        <v>41.841185428375901</v>
      </c>
      <c r="W19">
        <f>D240</f>
        <v>114.70520761642592</v>
      </c>
      <c r="X19">
        <f>D257</f>
        <v>32.806246309297201</v>
      </c>
      <c r="Z19">
        <f t="shared" si="0"/>
        <v>3.4964441385639047</v>
      </c>
      <c r="AA19">
        <f>MAX(B240:B257)</f>
        <v>19</v>
      </c>
      <c r="AD19">
        <v>1.4</v>
      </c>
      <c r="AE19">
        <f>AVERAGE(N306:N308,N310:N322)</f>
        <v>38.261553880409068</v>
      </c>
      <c r="AF19">
        <f>N306</f>
        <v>92.695587690026102</v>
      </c>
      <c r="AG19">
        <f>N322</f>
        <v>34.43763344582959</v>
      </c>
      <c r="AI19">
        <f t="shared" si="4"/>
        <v>2.6916944753429788</v>
      </c>
      <c r="AJ19">
        <f>L322</f>
        <v>18</v>
      </c>
    </row>
    <row r="20" spans="1:36" x14ac:dyDescent="0.3">
      <c r="J20">
        <f t="shared" si="1"/>
        <v>0</v>
      </c>
      <c r="L20">
        <v>5</v>
      </c>
      <c r="M20">
        <v>404.73700000000002</v>
      </c>
      <c r="N20">
        <f t="shared" si="3"/>
        <v>22.246446130230684</v>
      </c>
      <c r="O20">
        <v>-11.0474</v>
      </c>
      <c r="P20">
        <v>43.945300000000003</v>
      </c>
      <c r="Q20">
        <v>487.815</v>
      </c>
      <c r="R20">
        <v>1.09565</v>
      </c>
      <c r="S20">
        <v>-42.419400000000003</v>
      </c>
      <c r="T20">
        <f t="shared" si="2"/>
        <v>-31.372000000000003</v>
      </c>
      <c r="U20">
        <v>1.45</v>
      </c>
      <c r="V20">
        <f>-AVERAGE(D261:D278)</f>
        <v>-42.322738881381539</v>
      </c>
      <c r="W20">
        <f>D261</f>
        <v>114.60004584001835</v>
      </c>
      <c r="X20">
        <f>D278</f>
        <v>33.302251232183274</v>
      </c>
      <c r="Z20">
        <f t="shared" si="0"/>
        <v>3.4412101764840735</v>
      </c>
      <c r="AA20">
        <f>MAX(B261:B278)</f>
        <v>19</v>
      </c>
      <c r="AD20">
        <v>1.45</v>
      </c>
      <c r="AE20">
        <f>AVERAGE(N326:N328,N330:N334,N336:N342)</f>
        <v>36.072611287675684</v>
      </c>
      <c r="AF20">
        <f>N326</f>
        <v>93.91435011269725</v>
      </c>
      <c r="AG20">
        <f>N342</f>
        <v>33.80891202921093</v>
      </c>
      <c r="AI20">
        <f t="shared" si="4"/>
        <v>2.7777986476333569</v>
      </c>
      <c r="AJ20">
        <f>L342</f>
        <v>18</v>
      </c>
    </row>
    <row r="21" spans="1:36" x14ac:dyDescent="0.3">
      <c r="A21">
        <v>0.75</v>
      </c>
      <c r="J21">
        <f t="shared" si="1"/>
        <v>0</v>
      </c>
      <c r="L21">
        <v>6</v>
      </c>
      <c r="M21">
        <v>451.726</v>
      </c>
      <c r="N21">
        <f t="shared" si="3"/>
        <v>21.281576539190034</v>
      </c>
      <c r="O21">
        <v>-12.023899999999999</v>
      </c>
      <c r="P21">
        <v>44.982900000000001</v>
      </c>
      <c r="Q21">
        <v>510.45800000000003</v>
      </c>
      <c r="R21">
        <v>1.1218900000000001</v>
      </c>
      <c r="S21">
        <v>-42.297400000000003</v>
      </c>
      <c r="T21">
        <f t="shared" si="2"/>
        <v>-30.273500000000006</v>
      </c>
      <c r="U21">
        <v>1.5</v>
      </c>
      <c r="V21">
        <f>AVERAGE(D282:D300)</f>
        <v>42.643517976674133</v>
      </c>
      <c r="W21">
        <f>D282</f>
        <v>101.30685847431862</v>
      </c>
      <c r="X21">
        <f>D300</f>
        <v>36.20302657302156</v>
      </c>
      <c r="Z21">
        <f t="shared" si="0"/>
        <v>2.7982980447776247</v>
      </c>
      <c r="AA21">
        <f>MAX(B282:B300)</f>
        <v>20</v>
      </c>
      <c r="AD21">
        <v>1.5</v>
      </c>
      <c r="AE21">
        <f>AVERAGE(N346:N365)</f>
        <v>44.570237200735548</v>
      </c>
      <c r="AF21">
        <f>N346</f>
        <v>94.091080165600175</v>
      </c>
      <c r="AG21">
        <f>N365</f>
        <v>38.251157097502158</v>
      </c>
      <c r="AI21">
        <f t="shared" si="4"/>
        <v>2.4598231087692879</v>
      </c>
      <c r="AJ21">
        <f>L387</f>
        <v>20</v>
      </c>
    </row>
    <row r="22" spans="1:36" x14ac:dyDescent="0.3">
      <c r="B22">
        <v>1</v>
      </c>
      <c r="C22">
        <v>230.37299999999999</v>
      </c>
      <c r="E22">
        <v>-19.653300000000002</v>
      </c>
      <c r="F22">
        <v>52.063000000000002</v>
      </c>
      <c r="G22">
        <v>322.08699999999999</v>
      </c>
      <c r="H22">
        <v>0.73763900000000004</v>
      </c>
      <c r="I22">
        <v>-49.682600000000001</v>
      </c>
      <c r="J22">
        <f t="shared" si="1"/>
        <v>-30.029299999999999</v>
      </c>
      <c r="L22">
        <v>7</v>
      </c>
      <c r="M22">
        <v>498.59100000000001</v>
      </c>
      <c r="N22">
        <f t="shared" si="3"/>
        <v>21.337885415555313</v>
      </c>
      <c r="O22">
        <v>-9.4604499999999998</v>
      </c>
      <c r="P22">
        <v>41.747999999999998</v>
      </c>
      <c r="Q22">
        <v>468.21699999999998</v>
      </c>
      <c r="R22">
        <v>1.0808899999999999</v>
      </c>
      <c r="S22">
        <v>-42.419400000000003</v>
      </c>
      <c r="T22">
        <f t="shared" si="2"/>
        <v>-32.958950000000002</v>
      </c>
      <c r="U22">
        <v>1.55</v>
      </c>
      <c r="V22">
        <f>AVERAGE(D304:D322)</f>
        <v>44.189880973288552</v>
      </c>
      <c r="W22">
        <f>D304</f>
        <v>116.60447761194038</v>
      </c>
      <c r="X22">
        <f>D322</f>
        <v>35.756427217792421</v>
      </c>
      <c r="Z22">
        <f t="shared" si="0"/>
        <v>3.2610774253731347</v>
      </c>
      <c r="AA22">
        <f>MAX(B304:B322)</f>
        <v>20</v>
      </c>
      <c r="AD22">
        <v>1.55</v>
      </c>
      <c r="AE22">
        <f>AVERAGE(N369:N387)</f>
        <v>44.944780586782976</v>
      </c>
      <c r="AF22">
        <f>N369</f>
        <v>100.13016921998603</v>
      </c>
      <c r="AG22">
        <f>N387</f>
        <v>38.257010597191922</v>
      </c>
      <c r="AI22">
        <f t="shared" si="4"/>
        <v>2.6173024932412159</v>
      </c>
      <c r="AJ22">
        <f>L387</f>
        <v>20</v>
      </c>
    </row>
    <row r="23" spans="1:36" x14ac:dyDescent="0.3">
      <c r="B23">
        <v>2</v>
      </c>
      <c r="C23">
        <v>242.23</v>
      </c>
      <c r="D23">
        <f t="shared" si="5"/>
        <v>84.338365522476181</v>
      </c>
      <c r="E23">
        <v>-20.1416</v>
      </c>
      <c r="F23">
        <v>46.569800000000001</v>
      </c>
      <c r="G23">
        <v>408.05900000000003</v>
      </c>
      <c r="H23">
        <v>0.85738199999999998</v>
      </c>
      <c r="I23">
        <v>-49.011200000000002</v>
      </c>
      <c r="J23">
        <f t="shared" si="1"/>
        <v>-28.869600000000002</v>
      </c>
      <c r="L23">
        <v>8</v>
      </c>
      <c r="M23">
        <v>546.85</v>
      </c>
      <c r="N23">
        <f t="shared" si="3"/>
        <v>20.721523446403772</v>
      </c>
      <c r="O23">
        <v>-11.901899999999999</v>
      </c>
      <c r="P23">
        <v>44.311500000000002</v>
      </c>
      <c r="Q23">
        <v>512.86699999999996</v>
      </c>
      <c r="R23">
        <v>1.1314900000000001</v>
      </c>
      <c r="S23">
        <v>-42.2363</v>
      </c>
      <c r="T23">
        <f t="shared" si="2"/>
        <v>-30.334400000000002</v>
      </c>
      <c r="U23">
        <v>1.6</v>
      </c>
      <c r="V23">
        <f>AVERAGE(D326:D345)</f>
        <v>44.803349339185459</v>
      </c>
      <c r="W23">
        <f>D326</f>
        <v>119.06179307060363</v>
      </c>
      <c r="X23">
        <f>D345</f>
        <v>35.922120842014557</v>
      </c>
      <c r="Z23">
        <f t="shared" si="0"/>
        <v>3.3144421954994598</v>
      </c>
      <c r="AA23">
        <f>MAX(B326:B345)</f>
        <v>21</v>
      </c>
      <c r="AD23">
        <v>1.6</v>
      </c>
      <c r="AE23">
        <f>AVERAGE(N391:N409)</f>
        <v>43.592212315477113</v>
      </c>
      <c r="AF23">
        <f>N391</f>
        <v>98.638784770171583</v>
      </c>
      <c r="AG23">
        <f>N409</f>
        <v>18.910026095836031</v>
      </c>
      <c r="AI23">
        <f t="shared" si="4"/>
        <v>5.2162162162162087</v>
      </c>
      <c r="AJ23">
        <f>L409</f>
        <v>20</v>
      </c>
    </row>
    <row r="24" spans="1:36" x14ac:dyDescent="0.3">
      <c r="B24">
        <v>3</v>
      </c>
      <c r="C24">
        <v>300.26900000000001</v>
      </c>
      <c r="D24">
        <f t="shared" si="5"/>
        <v>17.229793759368697</v>
      </c>
      <c r="E24">
        <v>-20.3247</v>
      </c>
      <c r="F24">
        <v>48.889200000000002</v>
      </c>
      <c r="G24">
        <v>388.61399999999998</v>
      </c>
      <c r="H24">
        <v>0.81090899999999999</v>
      </c>
      <c r="I24">
        <v>-52.612299999999998</v>
      </c>
      <c r="J24">
        <f t="shared" si="1"/>
        <v>-32.287599999999998</v>
      </c>
      <c r="L24">
        <v>9</v>
      </c>
      <c r="M24">
        <v>595.01800000000003</v>
      </c>
      <c r="N24">
        <f t="shared" si="3"/>
        <v>20.760670984886229</v>
      </c>
      <c r="O24">
        <v>-11.0474</v>
      </c>
      <c r="P24">
        <v>43.151899999999998</v>
      </c>
      <c r="Q24">
        <v>504.74</v>
      </c>
      <c r="R24">
        <v>1.1355200000000001</v>
      </c>
      <c r="S24">
        <v>-42.053199999999997</v>
      </c>
      <c r="T24">
        <f t="shared" si="2"/>
        <v>-31.005799999999997</v>
      </c>
      <c r="U24">
        <v>1.65</v>
      </c>
      <c r="V24">
        <f>AVERAGE(D349:D368)</f>
        <v>45.279355359183711</v>
      </c>
      <c r="W24">
        <f>D349</f>
        <v>118.2312603452353</v>
      </c>
      <c r="X24">
        <f>D368</f>
        <v>36.98498409645682</v>
      </c>
      <c r="Z24">
        <f t="shared" si="0"/>
        <v>3.1967368172144734</v>
      </c>
      <c r="AA24">
        <f>MAX(B349:B368)</f>
        <v>21</v>
      </c>
      <c r="AD24">
        <v>1.65</v>
      </c>
      <c r="AE24">
        <f>AVERAGE(N413:N431)</f>
        <v>42.971743986595492</v>
      </c>
      <c r="AF24">
        <f>N413</f>
        <v>99.920063948840834</v>
      </c>
      <c r="AG24">
        <f>N431</f>
        <v>36.499014526607752</v>
      </c>
      <c r="AI24">
        <f t="shared" si="4"/>
        <v>2.7376099120703432</v>
      </c>
      <c r="AJ24">
        <f>L431</f>
        <v>20</v>
      </c>
    </row>
    <row r="25" spans="1:36" x14ac:dyDescent="0.3">
      <c r="B25">
        <v>4</v>
      </c>
      <c r="C25">
        <v>355.09800000000001</v>
      </c>
      <c r="D25">
        <f t="shared" si="5"/>
        <v>18.238523409144793</v>
      </c>
      <c r="E25">
        <v>-20.1416</v>
      </c>
      <c r="F25">
        <v>48.339799999999997</v>
      </c>
      <c r="G25">
        <v>394.86700000000002</v>
      </c>
      <c r="H25">
        <v>0.81068200000000001</v>
      </c>
      <c r="I25">
        <v>-53.222700000000003</v>
      </c>
      <c r="J25">
        <f t="shared" si="1"/>
        <v>-33.081100000000006</v>
      </c>
      <c r="L25">
        <v>10</v>
      </c>
      <c r="M25">
        <v>643.428</v>
      </c>
      <c r="N25">
        <f t="shared" si="3"/>
        <v>20.656889072505695</v>
      </c>
      <c r="O25">
        <v>-12.023899999999999</v>
      </c>
      <c r="P25">
        <v>43.8232</v>
      </c>
      <c r="Q25">
        <v>527.27300000000002</v>
      </c>
      <c r="R25">
        <v>1.1475299999999999</v>
      </c>
      <c r="S25">
        <v>-42.1753</v>
      </c>
      <c r="T25">
        <f t="shared" si="2"/>
        <v>-30.151400000000002</v>
      </c>
      <c r="U25">
        <v>1.7</v>
      </c>
      <c r="V25">
        <f>AVERAGE(D372:D391)</f>
        <v>46.003733298194412</v>
      </c>
      <c r="W25">
        <f>D372</f>
        <v>121.63970319912414</v>
      </c>
      <c r="X25">
        <f>D391</f>
        <v>36.16505732161577</v>
      </c>
      <c r="Z25">
        <f t="shared" si="0"/>
        <v>3.3634594331589898</v>
      </c>
      <c r="AA25">
        <f>B391</f>
        <v>21</v>
      </c>
      <c r="AD25">
        <v>1.7</v>
      </c>
      <c r="AE25">
        <f>AVERAGE(N435:N453)</f>
        <v>42.959276177632098</v>
      </c>
      <c r="AF25">
        <f>N435</f>
        <v>99.621438533572601</v>
      </c>
      <c r="AG25">
        <f>N453</f>
        <v>37.149862545508576</v>
      </c>
      <c r="AI25">
        <f t="shared" si="4"/>
        <v>2.6816098824467076</v>
      </c>
      <c r="AJ25">
        <f>L453</f>
        <v>20</v>
      </c>
    </row>
    <row r="26" spans="1:36" x14ac:dyDescent="0.3">
      <c r="B26">
        <v>5</v>
      </c>
      <c r="C26">
        <v>411.822</v>
      </c>
      <c r="D26">
        <f t="shared" si="5"/>
        <v>17.629222198716597</v>
      </c>
      <c r="E26">
        <v>-20.873999999999999</v>
      </c>
      <c r="F26">
        <v>48.767099999999999</v>
      </c>
      <c r="G26">
        <v>411.19</v>
      </c>
      <c r="H26">
        <v>0.83096499999999995</v>
      </c>
      <c r="I26">
        <v>-53.344700000000003</v>
      </c>
      <c r="J26">
        <f t="shared" si="1"/>
        <v>-32.470700000000008</v>
      </c>
      <c r="L26">
        <v>11</v>
      </c>
      <c r="M26">
        <v>694.51</v>
      </c>
      <c r="N26">
        <f t="shared" si="3"/>
        <v>19.57636740926354</v>
      </c>
      <c r="O26">
        <v>-11.230499999999999</v>
      </c>
      <c r="P26">
        <v>43.029800000000002</v>
      </c>
      <c r="Q26">
        <v>516.55799999999999</v>
      </c>
      <c r="R26">
        <v>1.1445799999999999</v>
      </c>
      <c r="S26">
        <v>-41.992199999999997</v>
      </c>
      <c r="T26">
        <f t="shared" si="2"/>
        <v>-30.761699999999998</v>
      </c>
      <c r="U26">
        <v>1.75</v>
      </c>
      <c r="V26">
        <f>AVERAGE(D395:D414)</f>
        <v>46.722311199890918</v>
      </c>
      <c r="W26">
        <f>D395</f>
        <v>125.06253126563267</v>
      </c>
      <c r="X26">
        <f>D414</f>
        <v>36.878595663077171</v>
      </c>
      <c r="Z26">
        <f t="shared" si="0"/>
        <v>3.3911955977988937</v>
      </c>
      <c r="AA26">
        <f>B414</f>
        <v>21</v>
      </c>
      <c r="AD26">
        <v>1.75</v>
      </c>
      <c r="AE26">
        <f>AVERAGE(N457:N474)</f>
        <v>43.360420710016889</v>
      </c>
      <c r="AF26">
        <f>N457</f>
        <v>101.65700925078795</v>
      </c>
      <c r="AG26">
        <f>N474</f>
        <v>35.563142359258975</v>
      </c>
      <c r="AI26">
        <f t="shared" si="4"/>
        <v>2.8584934431228972</v>
      </c>
      <c r="AJ26">
        <f>L474</f>
        <v>19</v>
      </c>
    </row>
    <row r="27" spans="1:36" x14ac:dyDescent="0.3">
      <c r="B27">
        <v>6</v>
      </c>
      <c r="C27">
        <v>471.34800000000001</v>
      </c>
      <c r="D27">
        <f t="shared" si="5"/>
        <v>16.799381782750391</v>
      </c>
      <c r="E27">
        <v>-20.751999999999999</v>
      </c>
      <c r="F27">
        <v>48.095700000000001</v>
      </c>
      <c r="G27">
        <v>415.67899999999997</v>
      </c>
      <c r="H27">
        <v>0.843024</v>
      </c>
      <c r="I27">
        <v>-53.466799999999999</v>
      </c>
      <c r="J27">
        <f t="shared" si="1"/>
        <v>-32.714799999999997</v>
      </c>
      <c r="T27">
        <f t="shared" si="2"/>
        <v>0</v>
      </c>
      <c r="U27">
        <v>1.8</v>
      </c>
      <c r="V27">
        <f>AVERAGE(D418:D437)</f>
        <v>46.67679779654366</v>
      </c>
      <c r="W27">
        <f>D418</f>
        <v>127.55102040816321</v>
      </c>
      <c r="X27">
        <f>D437</f>
        <v>37.122280792931932</v>
      </c>
      <c r="Z27">
        <f t="shared" si="0"/>
        <v>3.4359693877550992</v>
      </c>
      <c r="AA27">
        <f>B437</f>
        <v>21</v>
      </c>
      <c r="AD27">
        <v>1.8</v>
      </c>
      <c r="AE27">
        <f>AVERAGE(N478:N495)</f>
        <v>43.588117030410878</v>
      </c>
      <c r="AF27">
        <f>N478</f>
        <v>102.43802499487809</v>
      </c>
      <c r="AG27">
        <f>N495</f>
        <v>34.725839497169815</v>
      </c>
      <c r="AI27">
        <f t="shared" si="4"/>
        <v>2.949907805777507</v>
      </c>
      <c r="AJ27">
        <f>L495</f>
        <v>19</v>
      </c>
    </row>
    <row r="28" spans="1:36" x14ac:dyDescent="0.3">
      <c r="B28">
        <v>7</v>
      </c>
      <c r="C28">
        <v>534.44600000000003</v>
      </c>
      <c r="D28">
        <f t="shared" si="5"/>
        <v>15.848362864116133</v>
      </c>
      <c r="E28">
        <v>-19.897500000000001</v>
      </c>
      <c r="F28">
        <v>46.752899999999997</v>
      </c>
      <c r="G28">
        <v>410.34800000000001</v>
      </c>
      <c r="H28">
        <v>0.83845599999999998</v>
      </c>
      <c r="I28">
        <v>-53.222700000000003</v>
      </c>
      <c r="J28">
        <f t="shared" si="1"/>
        <v>-33.325200000000002</v>
      </c>
      <c r="K28">
        <v>0.6</v>
      </c>
      <c r="T28">
        <f t="shared" si="2"/>
        <v>0</v>
      </c>
      <c r="U28">
        <v>1.85</v>
      </c>
      <c r="V28">
        <f>AVERAGE(D441:D460)</f>
        <v>46.696447164013485</v>
      </c>
      <c r="W28">
        <f>D441</f>
        <v>127.03252032520302</v>
      </c>
      <c r="X28">
        <f>D460</f>
        <v>35.874439461883405</v>
      </c>
      <c r="Z28">
        <f>W28/X28</f>
        <v>3.5410315040650344</v>
      </c>
      <c r="AA28">
        <f>B460</f>
        <v>21</v>
      </c>
      <c r="AD28">
        <v>1.85</v>
      </c>
      <c r="AE28">
        <f>AVERAGE(N499:N516)</f>
        <v>43.471065474423085</v>
      </c>
      <c r="AF28">
        <f>N499</f>
        <v>104.83279169724304</v>
      </c>
      <c r="AG28">
        <f>N516</f>
        <v>35.112359550561777</v>
      </c>
      <c r="AI28">
        <f t="shared" si="4"/>
        <v>2.9856379075374835</v>
      </c>
      <c r="AJ28">
        <f>L516</f>
        <v>19</v>
      </c>
    </row>
    <row r="29" spans="1:36" x14ac:dyDescent="0.3">
      <c r="B29">
        <v>8</v>
      </c>
      <c r="C29">
        <v>596.471</v>
      </c>
      <c r="D29">
        <f t="shared" si="5"/>
        <v>16.122531237404278</v>
      </c>
      <c r="E29">
        <v>-18.310500000000001</v>
      </c>
      <c r="F29">
        <v>45.2881</v>
      </c>
      <c r="G29">
        <v>385.48399999999998</v>
      </c>
      <c r="H29">
        <v>0.81582299999999996</v>
      </c>
      <c r="I29">
        <v>-53.222700000000003</v>
      </c>
      <c r="J29">
        <f t="shared" si="1"/>
        <v>-34.912199999999999</v>
      </c>
      <c r="L29">
        <v>1</v>
      </c>
      <c r="M29">
        <v>247.41200000000001</v>
      </c>
      <c r="O29">
        <v>-10.1318</v>
      </c>
      <c r="P29">
        <v>46.447800000000001</v>
      </c>
      <c r="Q29">
        <v>423.67899999999997</v>
      </c>
      <c r="R29">
        <v>1.04166</v>
      </c>
      <c r="S29">
        <v>-37.780799999999999</v>
      </c>
      <c r="T29">
        <f t="shared" si="2"/>
        <v>-27.649000000000001</v>
      </c>
      <c r="U29">
        <v>1.9</v>
      </c>
      <c r="V29">
        <f>AVERAGE(D484:D499)</f>
        <v>48.636979087365894</v>
      </c>
      <c r="W29">
        <f>D484</f>
        <v>127.59984688018346</v>
      </c>
      <c r="X29">
        <f>D499</f>
        <v>16.75266367352409</v>
      </c>
      <c r="Z29">
        <f t="shared" si="0"/>
        <v>7.6166900599719112</v>
      </c>
      <c r="AA29">
        <f>B480</f>
        <v>18</v>
      </c>
      <c r="AD29">
        <v>1.9</v>
      </c>
      <c r="AE29">
        <f>AVERAGE(N520:N537)</f>
        <v>43.425552921180746</v>
      </c>
      <c r="AF29">
        <f>N520</f>
        <v>104.70107842110757</v>
      </c>
      <c r="AG29">
        <f>N537</f>
        <v>33.598763565500754</v>
      </c>
      <c r="AI29">
        <f t="shared" si="4"/>
        <v>3.1162181970474276</v>
      </c>
      <c r="AJ29">
        <f>L538</f>
        <v>20</v>
      </c>
    </row>
    <row r="30" spans="1:36" x14ac:dyDescent="0.3">
      <c r="B30">
        <v>9</v>
      </c>
      <c r="C30">
        <v>659.471</v>
      </c>
      <c r="D30">
        <f t="shared" si="5"/>
        <v>15.873015873015873</v>
      </c>
      <c r="E30">
        <v>-18.9819</v>
      </c>
      <c r="F30">
        <v>44.982900000000001</v>
      </c>
      <c r="G30">
        <v>409.77100000000002</v>
      </c>
      <c r="H30">
        <v>0.845333</v>
      </c>
      <c r="I30">
        <v>-52.856400000000001</v>
      </c>
      <c r="J30">
        <f t="shared" si="1"/>
        <v>-33.874499999999998</v>
      </c>
      <c r="L30">
        <v>2</v>
      </c>
      <c r="M30">
        <v>260.96199999999999</v>
      </c>
      <c r="N30">
        <f t="shared" si="3"/>
        <v>73.800738007380161</v>
      </c>
      <c r="O30">
        <v>-10.9863</v>
      </c>
      <c r="P30">
        <v>42.541499999999999</v>
      </c>
      <c r="Q30">
        <v>525.42399999999998</v>
      </c>
      <c r="R30">
        <v>1.22621</v>
      </c>
      <c r="S30">
        <v>-37.048299999999998</v>
      </c>
      <c r="T30">
        <f t="shared" si="2"/>
        <v>-26.061999999999998</v>
      </c>
      <c r="U30">
        <v>1.95</v>
      </c>
      <c r="V30">
        <f>AVERAGE(D503:D514)</f>
        <v>52.520221939451126</v>
      </c>
      <c r="W30">
        <f>D503</f>
        <v>127.90995139421827</v>
      </c>
      <c r="X30">
        <f>D514</f>
        <v>35.64935296424364</v>
      </c>
      <c r="Z30">
        <f t="shared" si="0"/>
        <v>3.5880020465592226</v>
      </c>
      <c r="AA30">
        <f>B499</f>
        <v>17</v>
      </c>
      <c r="AD30">
        <v>1.95</v>
      </c>
      <c r="AE30">
        <f>AVERAGE(N542:N554)</f>
        <v>46.464605204319682</v>
      </c>
      <c r="AF30">
        <f>N542</f>
        <v>106.10079575596836</v>
      </c>
      <c r="AG30">
        <f>N554</f>
        <v>33.312235584129979</v>
      </c>
      <c r="AI30">
        <f t="shared" si="4"/>
        <v>3.1850397877984213</v>
      </c>
      <c r="AJ30">
        <f>L554</f>
        <v>14</v>
      </c>
    </row>
    <row r="31" spans="1:36" x14ac:dyDescent="0.3">
      <c r="J31">
        <f t="shared" si="1"/>
        <v>0</v>
      </c>
      <c r="L31">
        <v>3</v>
      </c>
      <c r="M31">
        <v>296.697</v>
      </c>
      <c r="N31">
        <f t="shared" si="3"/>
        <v>27.983769413740021</v>
      </c>
      <c r="O31">
        <v>-10.9253</v>
      </c>
      <c r="P31">
        <v>42.724600000000002</v>
      </c>
      <c r="Q31">
        <v>525.27499999999998</v>
      </c>
      <c r="R31">
        <v>1.1770700000000001</v>
      </c>
      <c r="S31">
        <v>-39.550800000000002</v>
      </c>
      <c r="T31">
        <f t="shared" si="2"/>
        <v>-28.625500000000002</v>
      </c>
      <c r="U31">
        <v>2</v>
      </c>
      <c r="AA31">
        <v>2</v>
      </c>
      <c r="AD31">
        <v>2</v>
      </c>
    </row>
    <row r="32" spans="1:36" x14ac:dyDescent="0.3">
      <c r="A32">
        <v>0.8</v>
      </c>
      <c r="J32">
        <f t="shared" si="1"/>
        <v>0</v>
      </c>
      <c r="L32">
        <v>4</v>
      </c>
      <c r="M32">
        <v>338.25400000000002</v>
      </c>
      <c r="N32">
        <f t="shared" si="3"/>
        <v>24.06333469692229</v>
      </c>
      <c r="O32">
        <v>-10.8643</v>
      </c>
      <c r="P32">
        <v>43.518099999999997</v>
      </c>
      <c r="Q32">
        <v>511.58</v>
      </c>
      <c r="R32">
        <v>1.14286</v>
      </c>
      <c r="S32">
        <v>-40.7104</v>
      </c>
      <c r="T32">
        <f t="shared" si="2"/>
        <v>-29.8461</v>
      </c>
    </row>
    <row r="33" spans="1:20" x14ac:dyDescent="0.3">
      <c r="B33">
        <v>1</v>
      </c>
      <c r="C33">
        <v>226.53100000000001</v>
      </c>
      <c r="E33">
        <v>-20.873999999999999</v>
      </c>
      <c r="F33">
        <v>52.307099999999998</v>
      </c>
      <c r="G33">
        <v>336.63499999999999</v>
      </c>
      <c r="H33">
        <v>0.75825699999999996</v>
      </c>
      <c r="I33">
        <v>-49.377400000000002</v>
      </c>
      <c r="J33">
        <f t="shared" si="1"/>
        <v>-28.503400000000003</v>
      </c>
      <c r="L33">
        <v>5</v>
      </c>
      <c r="M33">
        <v>380.31200000000001</v>
      </c>
      <c r="N33">
        <f t="shared" si="3"/>
        <v>23.776689333777171</v>
      </c>
      <c r="O33">
        <v>-11.535600000000001</v>
      </c>
      <c r="P33">
        <v>44.433599999999998</v>
      </c>
      <c r="Q33">
        <v>528.024</v>
      </c>
      <c r="R33">
        <v>1.1400999999999999</v>
      </c>
      <c r="S33">
        <v>-41.015599999999999</v>
      </c>
      <c r="T33">
        <f t="shared" si="2"/>
        <v>-29.479999999999997</v>
      </c>
    </row>
    <row r="34" spans="1:20" x14ac:dyDescent="0.3">
      <c r="B34">
        <v>2</v>
      </c>
      <c r="C34">
        <v>238.17500000000001</v>
      </c>
      <c r="D34">
        <f t="shared" si="5"/>
        <v>85.881140501545815</v>
      </c>
      <c r="E34">
        <v>-19.470199999999998</v>
      </c>
      <c r="F34">
        <v>45.2271</v>
      </c>
      <c r="G34">
        <v>400.34399999999999</v>
      </c>
      <c r="H34">
        <v>0.86805600000000005</v>
      </c>
      <c r="I34">
        <v>-48.4619</v>
      </c>
      <c r="J34">
        <f t="shared" si="1"/>
        <v>-28.991700000000002</v>
      </c>
      <c r="L34">
        <v>6</v>
      </c>
      <c r="M34">
        <v>423.46199999999999</v>
      </c>
      <c r="N34">
        <f t="shared" si="3"/>
        <v>23.174971031286223</v>
      </c>
      <c r="O34">
        <v>-10.6812</v>
      </c>
      <c r="P34">
        <v>43.090800000000002</v>
      </c>
      <c r="Q34">
        <v>516.61500000000001</v>
      </c>
      <c r="R34">
        <v>1.14377</v>
      </c>
      <c r="S34">
        <v>-41.076700000000002</v>
      </c>
      <c r="T34">
        <f t="shared" si="2"/>
        <v>-30.395500000000002</v>
      </c>
    </row>
    <row r="35" spans="1:20" x14ac:dyDescent="0.3">
      <c r="B35">
        <v>3</v>
      </c>
      <c r="C35">
        <v>286.41000000000003</v>
      </c>
      <c r="D35">
        <f t="shared" si="5"/>
        <v>20.731833730693474</v>
      </c>
      <c r="E35">
        <v>-20.2026</v>
      </c>
      <c r="F35">
        <v>47.851599999999998</v>
      </c>
      <c r="G35">
        <v>401.202</v>
      </c>
      <c r="H35">
        <v>0.82666700000000004</v>
      </c>
      <c r="I35">
        <v>-52.124000000000002</v>
      </c>
      <c r="J35">
        <f t="shared" si="1"/>
        <v>-31.921400000000002</v>
      </c>
      <c r="L35">
        <v>7</v>
      </c>
      <c r="M35">
        <v>466.00200000000001</v>
      </c>
      <c r="N35">
        <f t="shared" si="3"/>
        <v>23.507287259050294</v>
      </c>
      <c r="O35">
        <v>-10.9253</v>
      </c>
      <c r="P35">
        <v>43.212899999999998</v>
      </c>
      <c r="Q35">
        <v>520.58299999999997</v>
      </c>
      <c r="R35">
        <v>1.1452</v>
      </c>
      <c r="S35">
        <v>-41.137700000000002</v>
      </c>
      <c r="T35">
        <f t="shared" si="2"/>
        <v>-30.212400000000002</v>
      </c>
    </row>
    <row r="36" spans="1:20" x14ac:dyDescent="0.3">
      <c r="B36">
        <v>4</v>
      </c>
      <c r="C36">
        <v>335.43900000000002</v>
      </c>
      <c r="D36">
        <f t="shared" si="5"/>
        <v>20.396092108751965</v>
      </c>
      <c r="E36">
        <v>-19.958500000000001</v>
      </c>
      <c r="F36">
        <v>47.424300000000002</v>
      </c>
      <c r="G36">
        <v>403.40600000000001</v>
      </c>
      <c r="H36">
        <v>0.83422300000000005</v>
      </c>
      <c r="I36">
        <v>-52.673299999999998</v>
      </c>
      <c r="J36">
        <f t="shared" si="1"/>
        <v>-32.714799999999997</v>
      </c>
      <c r="L36">
        <v>8</v>
      </c>
      <c r="M36">
        <v>508.55799999999999</v>
      </c>
      <c r="N36">
        <f t="shared" si="3"/>
        <v>23.498449102359253</v>
      </c>
      <c r="O36">
        <v>-11.1084</v>
      </c>
      <c r="P36">
        <v>43.335000000000001</v>
      </c>
      <c r="Q36">
        <v>533.74400000000003</v>
      </c>
      <c r="R36">
        <v>1.15551</v>
      </c>
      <c r="S36">
        <v>-41.137700000000002</v>
      </c>
      <c r="T36">
        <f t="shared" si="2"/>
        <v>-30.029300000000003</v>
      </c>
    </row>
    <row r="37" spans="1:20" x14ac:dyDescent="0.3">
      <c r="B37">
        <v>5</v>
      </c>
      <c r="C37">
        <v>386.12099999999998</v>
      </c>
      <c r="D37">
        <f t="shared" si="5"/>
        <v>19.730870920642452</v>
      </c>
      <c r="E37">
        <v>-19.775400000000001</v>
      </c>
      <c r="F37">
        <v>46.997100000000003</v>
      </c>
      <c r="G37">
        <v>404.935</v>
      </c>
      <c r="H37">
        <v>0.83616100000000004</v>
      </c>
      <c r="I37">
        <v>-52.734400000000001</v>
      </c>
      <c r="J37">
        <f t="shared" si="1"/>
        <v>-32.959000000000003</v>
      </c>
      <c r="L37">
        <v>9</v>
      </c>
      <c r="M37">
        <v>552.47500000000002</v>
      </c>
      <c r="N37">
        <f t="shared" si="3"/>
        <v>22.770225652936205</v>
      </c>
      <c r="O37">
        <v>-11.1694</v>
      </c>
      <c r="P37">
        <v>43.151899999999998</v>
      </c>
      <c r="Q37">
        <v>535.91999999999996</v>
      </c>
      <c r="R37">
        <v>1.1641999999999999</v>
      </c>
      <c r="S37">
        <v>-41.137700000000002</v>
      </c>
      <c r="T37">
        <f t="shared" si="2"/>
        <v>-29.968300000000003</v>
      </c>
    </row>
    <row r="38" spans="1:20" x14ac:dyDescent="0.3">
      <c r="B38">
        <v>6</v>
      </c>
      <c r="C38">
        <v>437.15800000000002</v>
      </c>
      <c r="D38">
        <f t="shared" si="5"/>
        <v>19.593628152124914</v>
      </c>
      <c r="E38">
        <v>-19.592300000000002</v>
      </c>
      <c r="F38">
        <v>46.752899999999997</v>
      </c>
      <c r="G38">
        <v>408.25</v>
      </c>
      <c r="H38">
        <v>0.83631599999999995</v>
      </c>
      <c r="I38">
        <v>-52.917499999999997</v>
      </c>
      <c r="J38">
        <f t="shared" si="1"/>
        <v>-33.325199999999995</v>
      </c>
      <c r="L38">
        <v>10</v>
      </c>
      <c r="M38">
        <v>595.45100000000002</v>
      </c>
      <c r="N38">
        <f t="shared" si="3"/>
        <v>23.26880119136262</v>
      </c>
      <c r="O38">
        <v>-10.497999999999999</v>
      </c>
      <c r="P38">
        <v>42.419400000000003</v>
      </c>
      <c r="Q38">
        <v>526.53800000000001</v>
      </c>
      <c r="R38">
        <v>1.15927</v>
      </c>
      <c r="S38">
        <v>-40.954599999999999</v>
      </c>
      <c r="T38">
        <f t="shared" si="2"/>
        <v>-30.456600000000002</v>
      </c>
    </row>
    <row r="39" spans="1:20" x14ac:dyDescent="0.3">
      <c r="B39">
        <v>7</v>
      </c>
      <c r="C39">
        <v>488.935</v>
      </c>
      <c r="D39">
        <f t="shared" si="5"/>
        <v>19.313594839407465</v>
      </c>
      <c r="E39">
        <v>-19.653300000000002</v>
      </c>
      <c r="F39">
        <v>46.325699999999998</v>
      </c>
      <c r="G39">
        <v>414.85700000000003</v>
      </c>
      <c r="H39">
        <v>0.84131599999999995</v>
      </c>
      <c r="I39">
        <v>-52.917499999999997</v>
      </c>
      <c r="J39">
        <f t="shared" si="1"/>
        <v>-33.264199999999995</v>
      </c>
      <c r="L39">
        <v>11</v>
      </c>
      <c r="M39">
        <v>639.56100000000004</v>
      </c>
      <c r="N39">
        <f t="shared" si="3"/>
        <v>22.670596236681018</v>
      </c>
      <c r="O39">
        <v>-10.1929</v>
      </c>
      <c r="P39">
        <v>41.686999999999998</v>
      </c>
      <c r="Q39">
        <v>526.09</v>
      </c>
      <c r="R39">
        <v>1.17136</v>
      </c>
      <c r="S39">
        <v>-40.832500000000003</v>
      </c>
      <c r="T39">
        <f t="shared" si="2"/>
        <v>-30.639600000000002</v>
      </c>
    </row>
    <row r="40" spans="1:20" x14ac:dyDescent="0.3">
      <c r="B40">
        <v>8</v>
      </c>
      <c r="C40">
        <v>542.90099999999995</v>
      </c>
      <c r="D40">
        <f t="shared" si="5"/>
        <v>18.530185672460455</v>
      </c>
      <c r="E40">
        <v>-20.019500000000001</v>
      </c>
      <c r="F40">
        <v>45.898400000000002</v>
      </c>
      <c r="G40">
        <v>430.03</v>
      </c>
      <c r="H40">
        <v>0.86123799999999995</v>
      </c>
      <c r="I40">
        <v>-52.734400000000001</v>
      </c>
      <c r="J40">
        <f t="shared" si="1"/>
        <v>-32.7149</v>
      </c>
      <c r="L40">
        <v>12</v>
      </c>
      <c r="M40">
        <v>684.846</v>
      </c>
      <c r="N40">
        <f t="shared" si="3"/>
        <v>22.082367229767048</v>
      </c>
      <c r="O40">
        <v>-12.207000000000001</v>
      </c>
      <c r="P40">
        <v>43.518099999999997</v>
      </c>
      <c r="Q40">
        <v>586.11400000000003</v>
      </c>
      <c r="R40">
        <v>1.21882</v>
      </c>
      <c r="S40">
        <v>-40.5884</v>
      </c>
      <c r="T40">
        <f t="shared" si="2"/>
        <v>-28.381399999999999</v>
      </c>
    </row>
    <row r="41" spans="1:20" x14ac:dyDescent="0.3">
      <c r="B41">
        <v>9</v>
      </c>
      <c r="C41">
        <v>595.63300000000004</v>
      </c>
      <c r="D41">
        <f t="shared" si="5"/>
        <v>18.963817037093197</v>
      </c>
      <c r="E41">
        <v>-18.249500000000001</v>
      </c>
      <c r="F41">
        <v>43.945300000000003</v>
      </c>
      <c r="G41">
        <v>406.5</v>
      </c>
      <c r="H41">
        <v>0.84542899999999999</v>
      </c>
      <c r="I41">
        <v>-52.490200000000002</v>
      </c>
      <c r="J41">
        <f t="shared" si="1"/>
        <v>-34.240700000000004</v>
      </c>
      <c r="T41">
        <f t="shared" si="2"/>
        <v>0</v>
      </c>
    </row>
    <row r="42" spans="1:20" x14ac:dyDescent="0.3">
      <c r="B42">
        <v>10</v>
      </c>
      <c r="C42">
        <v>647.46</v>
      </c>
      <c r="D42">
        <f t="shared" si="5"/>
        <v>19.294962085399504</v>
      </c>
      <c r="E42">
        <v>-19.958500000000001</v>
      </c>
      <c r="F42">
        <v>45.654299999999999</v>
      </c>
      <c r="G42">
        <v>432.27800000000002</v>
      </c>
      <c r="H42">
        <v>0.86277800000000004</v>
      </c>
      <c r="I42">
        <v>-52.490200000000002</v>
      </c>
      <c r="J42">
        <f t="shared" si="1"/>
        <v>-32.531700000000001</v>
      </c>
      <c r="K42">
        <v>0.65</v>
      </c>
      <c r="T42">
        <f t="shared" si="2"/>
        <v>0</v>
      </c>
    </row>
    <row r="43" spans="1:20" x14ac:dyDescent="0.3">
      <c r="J43">
        <f t="shared" si="1"/>
        <v>0</v>
      </c>
      <c r="L43">
        <v>1</v>
      </c>
      <c r="M43">
        <v>237.33799999999999</v>
      </c>
      <c r="O43">
        <v>-11.7798</v>
      </c>
      <c r="P43">
        <v>48.217799999999997</v>
      </c>
      <c r="Q43">
        <v>468.077</v>
      </c>
      <c r="R43">
        <v>1.0952200000000001</v>
      </c>
      <c r="S43">
        <v>-36.438000000000002</v>
      </c>
      <c r="T43">
        <f t="shared" si="2"/>
        <v>-24.658200000000001</v>
      </c>
    </row>
    <row r="44" spans="1:20" x14ac:dyDescent="0.3">
      <c r="A44">
        <v>0.85</v>
      </c>
      <c r="J44">
        <f t="shared" si="1"/>
        <v>0</v>
      </c>
      <c r="L44">
        <v>2</v>
      </c>
      <c r="M44">
        <v>251.03700000000001</v>
      </c>
      <c r="N44">
        <f t="shared" si="3"/>
        <v>72.998029053215504</v>
      </c>
      <c r="O44">
        <v>-9.3994099999999996</v>
      </c>
      <c r="P44">
        <v>40.7104</v>
      </c>
      <c r="Q44">
        <v>522.66700000000003</v>
      </c>
      <c r="R44">
        <v>1.2374799999999999</v>
      </c>
      <c r="S44">
        <v>-35.705599999999997</v>
      </c>
      <c r="T44">
        <f t="shared" si="2"/>
        <v>-26.306189999999997</v>
      </c>
    </row>
    <row r="45" spans="1:20" x14ac:dyDescent="0.3">
      <c r="B45">
        <v>1</v>
      </c>
      <c r="C45">
        <v>222.239</v>
      </c>
      <c r="E45">
        <v>-20.751999999999999</v>
      </c>
      <c r="F45">
        <v>51.818800000000003</v>
      </c>
      <c r="G45">
        <v>342.42500000000001</v>
      </c>
      <c r="H45">
        <v>0.76225600000000004</v>
      </c>
      <c r="I45">
        <v>-48.706099999999999</v>
      </c>
      <c r="J45">
        <f t="shared" si="1"/>
        <v>-27.9541</v>
      </c>
      <c r="L45">
        <v>3</v>
      </c>
      <c r="M45">
        <v>322.197</v>
      </c>
      <c r="N45">
        <f t="shared" si="3"/>
        <v>14.05283867341203</v>
      </c>
      <c r="O45">
        <v>-10.6812</v>
      </c>
      <c r="P45">
        <v>43.212899999999998</v>
      </c>
      <c r="Q45">
        <v>531</v>
      </c>
      <c r="R45">
        <v>1.1743300000000001</v>
      </c>
      <c r="S45">
        <v>-39.672899999999998</v>
      </c>
      <c r="T45">
        <f t="shared" si="2"/>
        <v>-28.991699999999998</v>
      </c>
    </row>
    <row r="46" spans="1:20" x14ac:dyDescent="0.3">
      <c r="B46">
        <v>2</v>
      </c>
      <c r="C46">
        <v>232.79</v>
      </c>
      <c r="D46">
        <f t="shared" si="5"/>
        <v>94.777746185195824</v>
      </c>
      <c r="E46">
        <v>-21.423300000000001</v>
      </c>
      <c r="F46">
        <v>46.142600000000002</v>
      </c>
      <c r="G46">
        <v>455.55599999999998</v>
      </c>
      <c r="H46">
        <v>0.91849700000000001</v>
      </c>
      <c r="I46">
        <v>-47.912599999999998</v>
      </c>
      <c r="J46">
        <f t="shared" si="1"/>
        <v>-26.489299999999997</v>
      </c>
      <c r="L46">
        <v>4</v>
      </c>
      <c r="M46">
        <v>322.197</v>
      </c>
      <c r="O46">
        <v>-10.6812</v>
      </c>
      <c r="P46">
        <v>43.212899999999998</v>
      </c>
      <c r="Q46">
        <v>531</v>
      </c>
      <c r="R46">
        <v>1.1743300000000001</v>
      </c>
      <c r="S46">
        <v>-39.672899999999998</v>
      </c>
      <c r="T46">
        <f t="shared" si="2"/>
        <v>-28.991699999999998</v>
      </c>
    </row>
    <row r="47" spans="1:20" x14ac:dyDescent="0.3">
      <c r="B47">
        <v>3</v>
      </c>
      <c r="C47">
        <v>278.49400000000003</v>
      </c>
      <c r="D47">
        <f t="shared" si="5"/>
        <v>21.879922982671083</v>
      </c>
      <c r="E47">
        <v>-19.836400000000001</v>
      </c>
      <c r="F47">
        <v>45.837400000000002</v>
      </c>
      <c r="G47">
        <v>421.714</v>
      </c>
      <c r="H47">
        <v>0.85709900000000006</v>
      </c>
      <c r="I47">
        <v>-51.208500000000001</v>
      </c>
      <c r="J47">
        <f t="shared" si="1"/>
        <v>-31.3721</v>
      </c>
      <c r="L47">
        <v>5</v>
      </c>
      <c r="M47">
        <v>360.13900000000001</v>
      </c>
      <c r="N47">
        <f t="shared" si="3"/>
        <v>26.356017078699061</v>
      </c>
      <c r="O47">
        <v>-10.8032</v>
      </c>
      <c r="P47">
        <v>43.335000000000001</v>
      </c>
      <c r="Q47">
        <v>539.61500000000001</v>
      </c>
      <c r="R47">
        <v>1.1784600000000001</v>
      </c>
      <c r="S47">
        <v>-39.856000000000002</v>
      </c>
      <c r="T47">
        <f t="shared" si="2"/>
        <v>-29.052800000000001</v>
      </c>
    </row>
    <row r="48" spans="1:20" x14ac:dyDescent="0.3">
      <c r="B48">
        <v>4</v>
      </c>
      <c r="C48">
        <v>321.89800000000002</v>
      </c>
      <c r="D48">
        <f t="shared" si="5"/>
        <v>23.039351211869874</v>
      </c>
      <c r="E48">
        <v>-19.409199999999998</v>
      </c>
      <c r="F48">
        <v>45.410200000000003</v>
      </c>
      <c r="G48">
        <v>421.63900000000001</v>
      </c>
      <c r="H48">
        <v>0.85521100000000005</v>
      </c>
      <c r="I48">
        <v>-51.940899999999999</v>
      </c>
      <c r="J48">
        <f t="shared" si="1"/>
        <v>-32.531700000000001</v>
      </c>
      <c r="L48">
        <v>6</v>
      </c>
      <c r="M48">
        <v>399.21</v>
      </c>
      <c r="N48">
        <f t="shared" si="3"/>
        <v>25.594430651890168</v>
      </c>
      <c r="O48">
        <v>-11.1084</v>
      </c>
      <c r="P48">
        <v>43.518099999999997</v>
      </c>
      <c r="Q48">
        <v>549.10599999999999</v>
      </c>
      <c r="R48">
        <v>1.1878899999999999</v>
      </c>
      <c r="S48">
        <v>-40.100099999999998</v>
      </c>
      <c r="T48">
        <f t="shared" si="2"/>
        <v>-28.991699999999998</v>
      </c>
    </row>
    <row r="49" spans="1:20" x14ac:dyDescent="0.3">
      <c r="B49">
        <v>5</v>
      </c>
      <c r="C49">
        <v>366.09800000000001</v>
      </c>
      <c r="D49">
        <f t="shared" si="5"/>
        <v>22.624434389140276</v>
      </c>
      <c r="E49">
        <v>-19.470199999999998</v>
      </c>
      <c r="F49">
        <v>45.898400000000002</v>
      </c>
      <c r="G49">
        <v>416.57100000000003</v>
      </c>
      <c r="H49">
        <v>0.85044399999999998</v>
      </c>
      <c r="I49">
        <v>-52.185099999999998</v>
      </c>
      <c r="J49">
        <f t="shared" si="1"/>
        <v>-32.7149</v>
      </c>
      <c r="L49">
        <v>7</v>
      </c>
      <c r="M49">
        <v>438.36200000000002</v>
      </c>
      <c r="N49">
        <f t="shared" si="3"/>
        <v>25.541479362484647</v>
      </c>
      <c r="O49">
        <v>-10.436999999999999</v>
      </c>
      <c r="P49">
        <v>42.541499999999999</v>
      </c>
      <c r="Q49">
        <v>536.47500000000002</v>
      </c>
      <c r="R49">
        <v>1.1780200000000001</v>
      </c>
      <c r="S49">
        <v>-39.978000000000002</v>
      </c>
      <c r="T49">
        <f t="shared" si="2"/>
        <v>-29.541000000000004</v>
      </c>
    </row>
    <row r="50" spans="1:20" x14ac:dyDescent="0.3">
      <c r="B50">
        <v>6</v>
      </c>
      <c r="C50">
        <v>410.524</v>
      </c>
      <c r="D50">
        <f t="shared" si="5"/>
        <v>22.509341376671326</v>
      </c>
      <c r="E50">
        <v>-20.2637</v>
      </c>
      <c r="F50">
        <v>46.142600000000002</v>
      </c>
      <c r="G50">
        <v>439.19299999999998</v>
      </c>
      <c r="H50">
        <v>0.87044999999999995</v>
      </c>
      <c r="I50">
        <v>-52.307099999999998</v>
      </c>
      <c r="J50">
        <f t="shared" si="1"/>
        <v>-32.043399999999998</v>
      </c>
      <c r="L50">
        <v>8</v>
      </c>
      <c r="M50">
        <v>477.90199999999999</v>
      </c>
      <c r="N50">
        <f t="shared" si="3"/>
        <v>25.290844714213478</v>
      </c>
      <c r="O50">
        <v>-9.5825200000000006</v>
      </c>
      <c r="P50">
        <v>41.503900000000002</v>
      </c>
      <c r="Q50">
        <v>523.33299999999997</v>
      </c>
      <c r="R50">
        <v>1.16452</v>
      </c>
      <c r="S50">
        <v>-39.611800000000002</v>
      </c>
      <c r="T50">
        <f t="shared" si="2"/>
        <v>-30.02928</v>
      </c>
    </row>
    <row r="51" spans="1:20" x14ac:dyDescent="0.3">
      <c r="B51">
        <v>7</v>
      </c>
      <c r="C51">
        <v>455.55</v>
      </c>
      <c r="D51">
        <f t="shared" si="5"/>
        <v>22.209390130147021</v>
      </c>
      <c r="E51">
        <v>-19.775400000000001</v>
      </c>
      <c r="F51">
        <v>45.2881</v>
      </c>
      <c r="G51">
        <v>432.92599999999999</v>
      </c>
      <c r="H51">
        <v>0.87063500000000005</v>
      </c>
      <c r="I51">
        <v>-52.368200000000002</v>
      </c>
      <c r="J51">
        <f t="shared" si="1"/>
        <v>-32.592799999999997</v>
      </c>
      <c r="L51">
        <v>9</v>
      </c>
      <c r="M51">
        <v>517.77</v>
      </c>
      <c r="N51">
        <f t="shared" si="3"/>
        <v>25.082773151399621</v>
      </c>
      <c r="O51">
        <v>-9.8877000000000006</v>
      </c>
      <c r="P51">
        <v>41.809100000000001</v>
      </c>
      <c r="Q51">
        <v>538.57100000000003</v>
      </c>
      <c r="R51">
        <v>1.1843600000000001</v>
      </c>
      <c r="S51">
        <v>-39.733899999999998</v>
      </c>
      <c r="T51">
        <f t="shared" si="2"/>
        <v>-29.846199999999996</v>
      </c>
    </row>
    <row r="52" spans="1:20" x14ac:dyDescent="0.3">
      <c r="B52">
        <v>8</v>
      </c>
      <c r="C52">
        <v>504.07499999999999</v>
      </c>
      <c r="D52">
        <f t="shared" si="5"/>
        <v>20.607934054611036</v>
      </c>
      <c r="E52">
        <v>-19.287099999999999</v>
      </c>
      <c r="F52">
        <v>44.677700000000002</v>
      </c>
      <c r="G52">
        <v>431.91</v>
      </c>
      <c r="H52">
        <v>0.87166699999999997</v>
      </c>
      <c r="I52">
        <v>-52.307099999999998</v>
      </c>
      <c r="J52">
        <f t="shared" si="1"/>
        <v>-33.019999999999996</v>
      </c>
      <c r="L52">
        <v>10</v>
      </c>
      <c r="M52">
        <v>557.22199999999998</v>
      </c>
      <c r="N52">
        <f t="shared" si="3"/>
        <v>25.347257426746427</v>
      </c>
      <c r="O52">
        <v>-10.7422</v>
      </c>
      <c r="P52">
        <v>42.2363</v>
      </c>
      <c r="Q52">
        <v>562.6</v>
      </c>
      <c r="R52">
        <v>1.2107699999999999</v>
      </c>
      <c r="S52">
        <v>-39.733899999999998</v>
      </c>
      <c r="T52">
        <f t="shared" si="2"/>
        <v>-28.991699999999998</v>
      </c>
    </row>
    <row r="53" spans="1:20" x14ac:dyDescent="0.3">
      <c r="B53">
        <v>9</v>
      </c>
      <c r="C53">
        <v>550.11800000000005</v>
      </c>
      <c r="D53">
        <f t="shared" si="5"/>
        <v>21.718828052038283</v>
      </c>
      <c r="E53">
        <v>-20.3247</v>
      </c>
      <c r="F53">
        <v>45.532200000000003</v>
      </c>
      <c r="G53">
        <v>451.56299999999999</v>
      </c>
      <c r="H53">
        <v>0.89032699999999998</v>
      </c>
      <c r="I53">
        <v>-52.124000000000002</v>
      </c>
      <c r="J53">
        <f t="shared" si="1"/>
        <v>-31.799300000000002</v>
      </c>
      <c r="L53">
        <v>11</v>
      </c>
      <c r="M53">
        <v>636.66999999999996</v>
      </c>
      <c r="N53">
        <f t="shared" si="3"/>
        <v>12.586849259893267</v>
      </c>
      <c r="O53">
        <v>-8.7280300000000004</v>
      </c>
      <c r="P53">
        <v>39.550800000000002</v>
      </c>
      <c r="Q53">
        <v>529.81799999999998</v>
      </c>
      <c r="R53">
        <v>1.1888000000000001</v>
      </c>
      <c r="S53">
        <v>-39.489699999999999</v>
      </c>
      <c r="T53">
        <f t="shared" si="2"/>
        <v>-30.761669999999999</v>
      </c>
    </row>
    <row r="54" spans="1:20" x14ac:dyDescent="0.3">
      <c r="B54">
        <v>10</v>
      </c>
      <c r="C54">
        <v>598.25300000000004</v>
      </c>
      <c r="D54">
        <f t="shared" si="5"/>
        <v>20.774903916069391</v>
      </c>
      <c r="E54">
        <v>-18.4937</v>
      </c>
      <c r="F54">
        <v>43.273899999999998</v>
      </c>
      <c r="G54">
        <v>420.56700000000001</v>
      </c>
      <c r="H54">
        <v>0.86805200000000005</v>
      </c>
      <c r="I54">
        <v>-51.879899999999999</v>
      </c>
      <c r="J54">
        <f t="shared" si="1"/>
        <v>-33.386200000000002</v>
      </c>
      <c r="L54">
        <v>12</v>
      </c>
      <c r="M54">
        <v>636.66999999999996</v>
      </c>
      <c r="O54">
        <v>-8.7280300000000004</v>
      </c>
      <c r="P54">
        <v>39.550800000000002</v>
      </c>
      <c r="Q54">
        <v>529.81799999999998</v>
      </c>
      <c r="R54">
        <v>1.1888000000000001</v>
      </c>
      <c r="S54">
        <v>-39.489699999999999</v>
      </c>
      <c r="T54">
        <f t="shared" si="2"/>
        <v>-30.761669999999999</v>
      </c>
    </row>
    <row r="55" spans="1:20" x14ac:dyDescent="0.3">
      <c r="B55">
        <v>11</v>
      </c>
      <c r="C55">
        <v>644.17200000000003</v>
      </c>
      <c r="D55">
        <f t="shared" si="5"/>
        <v>21.777477732529025</v>
      </c>
      <c r="E55">
        <v>-18.6157</v>
      </c>
      <c r="F55">
        <v>43.212899999999998</v>
      </c>
      <c r="G55">
        <v>427.529</v>
      </c>
      <c r="H55">
        <v>0.88352900000000001</v>
      </c>
      <c r="I55">
        <v>-51.940899999999999</v>
      </c>
      <c r="J55">
        <f t="shared" si="1"/>
        <v>-33.325199999999995</v>
      </c>
      <c r="T55">
        <f t="shared" si="2"/>
        <v>0</v>
      </c>
    </row>
    <row r="56" spans="1:20" x14ac:dyDescent="0.3">
      <c r="B56">
        <v>12</v>
      </c>
      <c r="C56">
        <v>691.46600000000001</v>
      </c>
      <c r="D56">
        <f t="shared" si="5"/>
        <v>21.144331204804001</v>
      </c>
      <c r="E56">
        <v>-19.653300000000002</v>
      </c>
      <c r="F56">
        <v>44.189500000000002</v>
      </c>
      <c r="G56">
        <v>449.048</v>
      </c>
      <c r="H56">
        <v>0.89458800000000005</v>
      </c>
      <c r="I56">
        <v>-51.757800000000003</v>
      </c>
      <c r="J56">
        <f t="shared" si="1"/>
        <v>-32.104500000000002</v>
      </c>
      <c r="K56">
        <v>0.7</v>
      </c>
      <c r="T56">
        <f t="shared" si="2"/>
        <v>0</v>
      </c>
    </row>
    <row r="57" spans="1:20" x14ac:dyDescent="0.3">
      <c r="J57">
        <f t="shared" si="1"/>
        <v>0</v>
      </c>
      <c r="L57">
        <v>1</v>
      </c>
      <c r="M57">
        <v>233.29</v>
      </c>
      <c r="O57">
        <v>-10.6812</v>
      </c>
      <c r="P57">
        <v>47.485399999999998</v>
      </c>
      <c r="Q57">
        <v>465.86700000000002</v>
      </c>
      <c r="R57">
        <v>1.09429</v>
      </c>
      <c r="S57">
        <v>-35.339399999999998</v>
      </c>
      <c r="T57">
        <f t="shared" si="2"/>
        <v>-24.658199999999997</v>
      </c>
    </row>
    <row r="58" spans="1:20" x14ac:dyDescent="0.3">
      <c r="A58">
        <v>0.9</v>
      </c>
      <c r="J58">
        <f t="shared" si="1"/>
        <v>0</v>
      </c>
      <c r="L58">
        <v>2</v>
      </c>
      <c r="M58">
        <v>246.81</v>
      </c>
      <c r="N58">
        <f t="shared" si="3"/>
        <v>73.96449704142006</v>
      </c>
      <c r="O58">
        <v>-8.3618199999999998</v>
      </c>
      <c r="P58">
        <v>39.550800000000002</v>
      </c>
      <c r="Q58">
        <v>530.85699999999997</v>
      </c>
      <c r="R58">
        <v>1.2674399999999999</v>
      </c>
      <c r="S58">
        <v>-34.240699999999997</v>
      </c>
      <c r="T58">
        <f t="shared" si="2"/>
        <v>-25.878879999999995</v>
      </c>
    </row>
    <row r="59" spans="1:20" x14ac:dyDescent="0.3">
      <c r="B59">
        <v>1</v>
      </c>
      <c r="C59">
        <v>220.59800000000001</v>
      </c>
      <c r="E59">
        <v>-21.301300000000001</v>
      </c>
      <c r="F59">
        <v>51.208500000000001</v>
      </c>
      <c r="G59">
        <v>361.01600000000002</v>
      </c>
      <c r="H59">
        <v>0.79000899999999996</v>
      </c>
      <c r="I59">
        <v>-48.095700000000001</v>
      </c>
      <c r="J59">
        <f t="shared" si="1"/>
        <v>-26.7944</v>
      </c>
      <c r="L59">
        <v>3</v>
      </c>
      <c r="M59">
        <v>315.38200000000001</v>
      </c>
      <c r="N59">
        <f t="shared" si="3"/>
        <v>14.583211806568277</v>
      </c>
      <c r="O59">
        <v>-10.6812</v>
      </c>
      <c r="P59">
        <v>43.029800000000002</v>
      </c>
      <c r="Q59">
        <v>569.88099999999997</v>
      </c>
      <c r="R59">
        <v>1.2175</v>
      </c>
      <c r="S59">
        <v>-38.513199999999998</v>
      </c>
      <c r="T59">
        <f t="shared" si="2"/>
        <v>-27.831999999999997</v>
      </c>
    </row>
    <row r="60" spans="1:20" x14ac:dyDescent="0.3">
      <c r="B60">
        <v>2</v>
      </c>
      <c r="C60">
        <v>230.73599999999999</v>
      </c>
      <c r="D60">
        <f t="shared" si="5"/>
        <v>98.638784770171853</v>
      </c>
      <c r="E60">
        <v>-20.0806</v>
      </c>
      <c r="F60">
        <v>43.640099999999997</v>
      </c>
      <c r="G60">
        <v>446.08100000000002</v>
      </c>
      <c r="H60">
        <v>0.93315099999999995</v>
      </c>
      <c r="I60">
        <v>-46.997100000000003</v>
      </c>
      <c r="J60">
        <f t="shared" si="1"/>
        <v>-26.916500000000003</v>
      </c>
      <c r="L60">
        <v>4</v>
      </c>
      <c r="M60">
        <v>315.38200000000001</v>
      </c>
      <c r="N60" t="e">
        <f t="shared" si="3"/>
        <v>#DIV/0!</v>
      </c>
      <c r="O60">
        <v>-10.6812</v>
      </c>
      <c r="P60">
        <v>43.029800000000002</v>
      </c>
      <c r="Q60">
        <v>569.88099999999997</v>
      </c>
      <c r="R60">
        <v>1.2175</v>
      </c>
      <c r="S60">
        <v>-38.513199999999998</v>
      </c>
      <c r="T60">
        <f t="shared" si="2"/>
        <v>-27.831999999999997</v>
      </c>
    </row>
    <row r="61" spans="1:20" x14ac:dyDescent="0.3">
      <c r="B61">
        <v>3</v>
      </c>
      <c r="C61">
        <v>262.57400000000001</v>
      </c>
      <c r="D61">
        <f t="shared" si="5"/>
        <v>31.409008103524069</v>
      </c>
      <c r="E61">
        <v>-19.164999999999999</v>
      </c>
      <c r="F61">
        <v>41.870100000000001</v>
      </c>
      <c r="G61">
        <v>464.2</v>
      </c>
      <c r="H61">
        <v>0.93669100000000005</v>
      </c>
      <c r="I61">
        <v>-49.316400000000002</v>
      </c>
      <c r="J61">
        <f t="shared" si="1"/>
        <v>-30.151400000000002</v>
      </c>
      <c r="L61">
        <v>5</v>
      </c>
      <c r="M61">
        <v>352.255</v>
      </c>
      <c r="N61">
        <f t="shared" si="3"/>
        <v>27.120114989287561</v>
      </c>
      <c r="O61">
        <v>-8.4838900000000006</v>
      </c>
      <c r="P61">
        <v>41.015599999999999</v>
      </c>
      <c r="Q61">
        <v>515.09500000000003</v>
      </c>
      <c r="R61">
        <v>1.16655</v>
      </c>
      <c r="S61">
        <v>-38.818399999999997</v>
      </c>
      <c r="T61">
        <f t="shared" si="2"/>
        <v>-30.334509999999995</v>
      </c>
    </row>
    <row r="62" spans="1:20" x14ac:dyDescent="0.3">
      <c r="B62">
        <v>4</v>
      </c>
      <c r="C62">
        <v>301.19400000000002</v>
      </c>
      <c r="D62">
        <f t="shared" si="5"/>
        <v>25.893319523562919</v>
      </c>
      <c r="E62">
        <v>-19.470199999999998</v>
      </c>
      <c r="F62">
        <v>44.067399999999999</v>
      </c>
      <c r="G62">
        <v>436.13299999999998</v>
      </c>
      <c r="H62">
        <v>0.88418300000000005</v>
      </c>
      <c r="I62">
        <v>-51.025399999999998</v>
      </c>
      <c r="J62">
        <f t="shared" si="1"/>
        <v>-31.555199999999999</v>
      </c>
      <c r="L62">
        <v>6</v>
      </c>
      <c r="M62">
        <v>389.096</v>
      </c>
      <c r="N62">
        <f t="shared" si="3"/>
        <v>27.143671453000728</v>
      </c>
      <c r="O62">
        <v>-8.8500999999999994</v>
      </c>
      <c r="P62">
        <v>41.137700000000002</v>
      </c>
      <c r="Q62">
        <v>531.61900000000003</v>
      </c>
      <c r="R62">
        <v>1.1894899999999999</v>
      </c>
      <c r="S62">
        <v>-38.635300000000001</v>
      </c>
      <c r="T62">
        <f t="shared" si="2"/>
        <v>-29.785200000000003</v>
      </c>
    </row>
    <row r="63" spans="1:20" x14ac:dyDescent="0.3">
      <c r="B63">
        <v>5</v>
      </c>
      <c r="C63">
        <v>340.81799999999998</v>
      </c>
      <c r="D63">
        <f t="shared" si="5"/>
        <v>25.237229961639432</v>
      </c>
      <c r="E63">
        <v>-20.0806</v>
      </c>
      <c r="F63">
        <v>44.799799999999998</v>
      </c>
      <c r="G63">
        <v>446.75400000000002</v>
      </c>
      <c r="H63">
        <v>0.89276299999999997</v>
      </c>
      <c r="I63">
        <v>-51.5137</v>
      </c>
      <c r="J63">
        <f t="shared" si="1"/>
        <v>-31.4331</v>
      </c>
      <c r="L63">
        <v>7</v>
      </c>
      <c r="M63">
        <v>428.02699999999999</v>
      </c>
      <c r="N63">
        <f t="shared" si="3"/>
        <v>25.686470935758148</v>
      </c>
      <c r="O63">
        <v>-10.1318</v>
      </c>
      <c r="P63">
        <v>42.1143</v>
      </c>
      <c r="Q63">
        <v>565.83299999999997</v>
      </c>
      <c r="R63">
        <v>1.2253799999999999</v>
      </c>
      <c r="S63">
        <v>-38.696300000000001</v>
      </c>
      <c r="T63">
        <f t="shared" si="2"/>
        <v>-28.564500000000002</v>
      </c>
    </row>
    <row r="64" spans="1:20" x14ac:dyDescent="0.3">
      <c r="B64">
        <v>6</v>
      </c>
      <c r="C64">
        <v>382.01499999999999</v>
      </c>
      <c r="D64">
        <f t="shared" si="5"/>
        <v>24.273612156224967</v>
      </c>
      <c r="E64">
        <v>-19.531300000000002</v>
      </c>
      <c r="F64">
        <v>44.555700000000002</v>
      </c>
      <c r="G64">
        <v>436.11099999999999</v>
      </c>
      <c r="H64">
        <v>0.881776</v>
      </c>
      <c r="I64">
        <v>-51.757800000000003</v>
      </c>
      <c r="J64">
        <f t="shared" si="1"/>
        <v>-32.226500000000001</v>
      </c>
      <c r="L64">
        <v>8</v>
      </c>
      <c r="M64">
        <v>465.99900000000002</v>
      </c>
      <c r="N64">
        <f t="shared" si="3"/>
        <v>26.335194353734305</v>
      </c>
      <c r="O64">
        <v>-8.4228500000000004</v>
      </c>
      <c r="P64">
        <v>40.222200000000001</v>
      </c>
      <c r="Q64">
        <v>536.4</v>
      </c>
      <c r="R64">
        <v>1.19618</v>
      </c>
      <c r="S64">
        <v>-38.513199999999998</v>
      </c>
      <c r="T64">
        <f t="shared" si="2"/>
        <v>-30.090349999999997</v>
      </c>
    </row>
    <row r="65" spans="1:20" x14ac:dyDescent="0.3">
      <c r="B65">
        <v>7</v>
      </c>
      <c r="C65">
        <v>424.34899999999999</v>
      </c>
      <c r="D65">
        <f t="shared" si="5"/>
        <v>23.621675249208671</v>
      </c>
      <c r="E65">
        <v>-20.812999999999999</v>
      </c>
      <c r="F65">
        <v>45.898400000000002</v>
      </c>
      <c r="G65">
        <v>464.46699999999998</v>
      </c>
      <c r="H65">
        <v>0.89387000000000005</v>
      </c>
      <c r="I65">
        <v>-51.757800000000003</v>
      </c>
      <c r="J65">
        <f t="shared" si="1"/>
        <v>-30.944800000000004</v>
      </c>
      <c r="L65">
        <v>9</v>
      </c>
      <c r="M65">
        <v>504.03</v>
      </c>
      <c r="N65">
        <f t="shared" si="3"/>
        <v>26.294338828850183</v>
      </c>
      <c r="O65">
        <v>-7.4462900000000003</v>
      </c>
      <c r="P65">
        <v>39.1235</v>
      </c>
      <c r="Q65">
        <v>520.10599999999999</v>
      </c>
      <c r="R65">
        <v>1.1774199999999999</v>
      </c>
      <c r="S65">
        <v>-38.452100000000002</v>
      </c>
      <c r="T65">
        <f t="shared" si="2"/>
        <v>-31.00581</v>
      </c>
    </row>
    <row r="66" spans="1:20" x14ac:dyDescent="0.3">
      <c r="B66">
        <v>8</v>
      </c>
      <c r="C66">
        <v>466.75400000000002</v>
      </c>
      <c r="D66">
        <f t="shared" si="5"/>
        <v>23.58212474943991</v>
      </c>
      <c r="E66">
        <v>-19.042999999999999</v>
      </c>
      <c r="F66">
        <v>43.640099999999997</v>
      </c>
      <c r="G66">
        <v>438.66699999999997</v>
      </c>
      <c r="H66">
        <v>0.884324</v>
      </c>
      <c r="I66">
        <v>-51.818800000000003</v>
      </c>
      <c r="J66">
        <f t="shared" si="1"/>
        <v>-32.775800000000004</v>
      </c>
      <c r="L66">
        <v>10</v>
      </c>
      <c r="M66">
        <v>541.81200000000001</v>
      </c>
      <c r="N66">
        <f t="shared" si="3"/>
        <v>26.467630088401858</v>
      </c>
      <c r="O66">
        <v>-9.4604499999999998</v>
      </c>
      <c r="P66">
        <v>41.076700000000002</v>
      </c>
      <c r="Q66">
        <v>562.28800000000001</v>
      </c>
      <c r="R66">
        <v>1.2221299999999999</v>
      </c>
      <c r="S66">
        <v>-38.513199999999998</v>
      </c>
      <c r="T66">
        <f t="shared" si="2"/>
        <v>-29.052749999999996</v>
      </c>
    </row>
    <row r="67" spans="1:20" x14ac:dyDescent="0.3">
      <c r="B67">
        <v>9</v>
      </c>
      <c r="C67">
        <v>510.23700000000002</v>
      </c>
      <c r="D67">
        <f t="shared" si="5"/>
        <v>22.997493273233214</v>
      </c>
      <c r="E67">
        <v>-19.287099999999999</v>
      </c>
      <c r="F67">
        <v>43.335000000000001</v>
      </c>
      <c r="G67">
        <v>450.13600000000002</v>
      </c>
      <c r="H67">
        <v>0.90352900000000003</v>
      </c>
      <c r="I67">
        <v>-51.391599999999997</v>
      </c>
      <c r="J67">
        <f t="shared" si="1"/>
        <v>-32.104500000000002</v>
      </c>
      <c r="L67">
        <v>11</v>
      </c>
      <c r="M67">
        <v>581.37199999999996</v>
      </c>
      <c r="N67">
        <f t="shared" si="3"/>
        <v>25.278058645096092</v>
      </c>
      <c r="O67">
        <v>-7.8735400000000002</v>
      </c>
      <c r="P67">
        <v>38.940399999999997</v>
      </c>
      <c r="Q67">
        <v>536.63</v>
      </c>
      <c r="R67">
        <v>1.2056</v>
      </c>
      <c r="S67">
        <v>-38.391100000000002</v>
      </c>
      <c r="T67">
        <f t="shared" si="2"/>
        <v>-30.517560000000003</v>
      </c>
    </row>
    <row r="68" spans="1:20" x14ac:dyDescent="0.3">
      <c r="B68">
        <v>10</v>
      </c>
      <c r="C68">
        <v>552.82100000000003</v>
      </c>
      <c r="D68">
        <f t="shared" si="5"/>
        <v>23.482998309224119</v>
      </c>
      <c r="E68">
        <v>-20.629899999999999</v>
      </c>
      <c r="F68">
        <v>44.250500000000002</v>
      </c>
      <c r="G68">
        <v>482.786</v>
      </c>
      <c r="H68">
        <v>0.92906299999999997</v>
      </c>
      <c r="I68">
        <v>-51.5137</v>
      </c>
      <c r="J68">
        <f t="shared" si="1"/>
        <v>-30.883800000000001</v>
      </c>
      <c r="L68">
        <v>12</v>
      </c>
      <c r="M68">
        <v>655.19399999999996</v>
      </c>
      <c r="N68">
        <f t="shared" si="3"/>
        <v>13.546097369347891</v>
      </c>
      <c r="O68">
        <v>-8.6669900000000002</v>
      </c>
      <c r="P68">
        <v>39.550800000000002</v>
      </c>
      <c r="Q68">
        <v>558</v>
      </c>
      <c r="R68">
        <v>1.2302500000000001</v>
      </c>
      <c r="S68">
        <v>-38.207999999999998</v>
      </c>
      <c r="T68">
        <f t="shared" si="2"/>
        <v>-29.54101</v>
      </c>
    </row>
    <row r="69" spans="1:20" x14ac:dyDescent="0.3">
      <c r="B69">
        <v>11</v>
      </c>
      <c r="C69">
        <v>595.99099999999999</v>
      </c>
      <c r="D69">
        <f t="shared" si="5"/>
        <v>23.164234422052374</v>
      </c>
      <c r="E69">
        <v>-18.4937</v>
      </c>
      <c r="F69">
        <v>42.1143</v>
      </c>
      <c r="G69">
        <v>438.88900000000001</v>
      </c>
      <c r="H69">
        <v>0.89834700000000001</v>
      </c>
      <c r="I69">
        <v>-51.269500000000001</v>
      </c>
      <c r="J69">
        <f t="shared" ref="J69:J132" si="6">I69-E69</f>
        <v>-32.775800000000004</v>
      </c>
      <c r="L69">
        <v>13</v>
      </c>
      <c r="M69">
        <v>693.79399999999998</v>
      </c>
      <c r="N69">
        <f t="shared" si="3"/>
        <v>25.906735751295322</v>
      </c>
      <c r="O69">
        <v>-7.50732</v>
      </c>
      <c r="P69">
        <v>38.085900000000002</v>
      </c>
      <c r="Q69">
        <v>537.89099999999996</v>
      </c>
      <c r="R69">
        <v>1.21926</v>
      </c>
      <c r="S69">
        <v>-37.963900000000002</v>
      </c>
      <c r="T69">
        <f t="shared" si="2"/>
        <v>-30.456580000000002</v>
      </c>
    </row>
    <row r="70" spans="1:20" x14ac:dyDescent="0.3">
      <c r="B70">
        <v>12</v>
      </c>
      <c r="C70">
        <v>639.14</v>
      </c>
      <c r="D70">
        <f t="shared" si="5"/>
        <v>23.175508123015597</v>
      </c>
      <c r="E70">
        <v>-20.5688</v>
      </c>
      <c r="F70">
        <v>44.189500000000002</v>
      </c>
      <c r="G70">
        <v>486.6</v>
      </c>
      <c r="H70">
        <v>0.93090300000000004</v>
      </c>
      <c r="I70">
        <v>-51.5747</v>
      </c>
      <c r="J70">
        <f t="shared" si="6"/>
        <v>-31.0059</v>
      </c>
      <c r="T70">
        <f t="shared" ref="T70:T133" si="7">S70-O70</f>
        <v>0</v>
      </c>
    </row>
    <row r="71" spans="1:20" x14ac:dyDescent="0.3">
      <c r="B71">
        <v>13</v>
      </c>
      <c r="C71">
        <v>681.952</v>
      </c>
      <c r="D71">
        <f t="shared" si="5"/>
        <v>23.357937027001768</v>
      </c>
      <c r="E71">
        <v>-18.6768</v>
      </c>
      <c r="F71">
        <v>41.747999999999998</v>
      </c>
      <c r="G71">
        <v>453.55599999999998</v>
      </c>
      <c r="H71">
        <v>0.91439499999999996</v>
      </c>
      <c r="I71">
        <v>-51.391599999999997</v>
      </c>
      <c r="J71">
        <f t="shared" si="6"/>
        <v>-32.714799999999997</v>
      </c>
      <c r="K71">
        <v>0.75</v>
      </c>
      <c r="T71">
        <f t="shared" si="7"/>
        <v>0</v>
      </c>
    </row>
    <row r="72" spans="1:20" x14ac:dyDescent="0.3">
      <c r="J72">
        <f t="shared" si="6"/>
        <v>0</v>
      </c>
      <c r="L72">
        <v>1</v>
      </c>
      <c r="M72">
        <v>227.726</v>
      </c>
      <c r="O72">
        <v>-9.0332000000000008</v>
      </c>
      <c r="P72">
        <v>45.2271</v>
      </c>
      <c r="Q72">
        <v>457.99299999999999</v>
      </c>
      <c r="R72">
        <v>1.1105799999999999</v>
      </c>
      <c r="S72">
        <v>-34.057600000000001</v>
      </c>
      <c r="T72">
        <f t="shared" si="7"/>
        <v>-25.0244</v>
      </c>
    </row>
    <row r="73" spans="1:20" x14ac:dyDescent="0.3">
      <c r="A73">
        <v>0.95</v>
      </c>
      <c r="J73">
        <f t="shared" si="6"/>
        <v>0</v>
      </c>
      <c r="L73">
        <v>2</v>
      </c>
      <c r="M73">
        <v>265.452</v>
      </c>
      <c r="N73">
        <f>1000/(M73-M72)</f>
        <v>26.506918305677782</v>
      </c>
      <c r="O73">
        <v>-6.0424800000000003</v>
      </c>
      <c r="P73">
        <v>36.560099999999998</v>
      </c>
      <c r="Q73">
        <v>536.5</v>
      </c>
      <c r="R73">
        <v>1.25823</v>
      </c>
      <c r="S73">
        <v>-35.095199999999998</v>
      </c>
      <c r="T73">
        <f t="shared" si="7"/>
        <v>-29.052719999999997</v>
      </c>
    </row>
    <row r="74" spans="1:20" x14ac:dyDescent="0.3">
      <c r="B74">
        <v>1</v>
      </c>
      <c r="C74">
        <v>216.91</v>
      </c>
      <c r="E74">
        <v>-21.484400000000001</v>
      </c>
      <c r="F74">
        <v>50.414999999999999</v>
      </c>
      <c r="G74">
        <v>357.14400000000001</v>
      </c>
      <c r="H74">
        <v>0.78790499999999997</v>
      </c>
      <c r="I74">
        <v>-48.095700000000001</v>
      </c>
      <c r="J74">
        <f t="shared" si="6"/>
        <v>-26.6113</v>
      </c>
      <c r="L74">
        <v>3</v>
      </c>
      <c r="M74">
        <v>302.85399999999998</v>
      </c>
      <c r="N74">
        <f t="shared" ref="N74:N134" si="8">1000/(M74-M73)</f>
        <v>26.736538153039955</v>
      </c>
      <c r="O74">
        <v>-8.1787100000000006</v>
      </c>
      <c r="P74">
        <v>40.771500000000003</v>
      </c>
      <c r="Q74">
        <v>538.97400000000005</v>
      </c>
      <c r="R74">
        <v>1.1935199999999999</v>
      </c>
      <c r="S74">
        <v>-37.231400000000001</v>
      </c>
      <c r="T74">
        <f t="shared" si="7"/>
        <v>-29.052689999999998</v>
      </c>
    </row>
    <row r="75" spans="1:20" x14ac:dyDescent="0.3">
      <c r="B75">
        <v>2</v>
      </c>
      <c r="C75">
        <v>226.97399999999999</v>
      </c>
      <c r="D75">
        <f t="shared" ref="D75:D136" si="9">1000/(C75-C74)</f>
        <v>99.364069952305314</v>
      </c>
      <c r="E75">
        <v>-20.2026</v>
      </c>
      <c r="F75">
        <v>42.785600000000002</v>
      </c>
      <c r="G75">
        <v>454.33300000000003</v>
      </c>
      <c r="H75">
        <v>0.95058399999999998</v>
      </c>
      <c r="I75">
        <v>-46.630899999999997</v>
      </c>
      <c r="J75">
        <f t="shared" si="6"/>
        <v>-26.428299999999997</v>
      </c>
      <c r="L75">
        <v>4</v>
      </c>
      <c r="M75">
        <v>302.85399999999998</v>
      </c>
      <c r="N75" t="e">
        <f t="shared" si="8"/>
        <v>#DIV/0!</v>
      </c>
      <c r="O75">
        <v>-8.1787100000000006</v>
      </c>
      <c r="P75">
        <v>40.771500000000003</v>
      </c>
      <c r="Q75">
        <v>538.97400000000005</v>
      </c>
      <c r="R75">
        <v>1.1935199999999999</v>
      </c>
      <c r="S75">
        <v>-37.231400000000001</v>
      </c>
      <c r="T75">
        <f t="shared" si="7"/>
        <v>-29.052689999999998</v>
      </c>
    </row>
    <row r="76" spans="1:20" x14ac:dyDescent="0.3">
      <c r="B76">
        <v>3</v>
      </c>
      <c r="C76">
        <v>257.77499999999998</v>
      </c>
      <c r="D76">
        <f t="shared" si="9"/>
        <v>32.466478361092186</v>
      </c>
      <c r="E76">
        <v>-18.4937</v>
      </c>
      <c r="F76">
        <v>39.978000000000002</v>
      </c>
      <c r="G76">
        <v>459.91</v>
      </c>
      <c r="H76">
        <v>0.95251799999999998</v>
      </c>
      <c r="I76">
        <v>-48.828099999999999</v>
      </c>
      <c r="J76">
        <f t="shared" si="6"/>
        <v>-30.334399999999999</v>
      </c>
      <c r="L76">
        <v>5</v>
      </c>
      <c r="M76">
        <v>338.29399999999998</v>
      </c>
      <c r="N76">
        <f t="shared" si="8"/>
        <v>28.216704288939052</v>
      </c>
      <c r="O76">
        <v>-8.2397500000000008</v>
      </c>
      <c r="P76">
        <v>40.283200000000001</v>
      </c>
      <c r="Q76">
        <v>545</v>
      </c>
      <c r="R76">
        <v>1.2147399999999999</v>
      </c>
      <c r="S76">
        <v>-37.4146</v>
      </c>
      <c r="T76">
        <f t="shared" si="7"/>
        <v>-29.174849999999999</v>
      </c>
    </row>
    <row r="77" spans="1:20" x14ac:dyDescent="0.3">
      <c r="B77">
        <v>4</v>
      </c>
      <c r="C77">
        <v>295.63</v>
      </c>
      <c r="D77">
        <f t="shared" si="9"/>
        <v>26.416589618280266</v>
      </c>
      <c r="E77">
        <v>-19.470199999999998</v>
      </c>
      <c r="F77">
        <v>42.724600000000002</v>
      </c>
      <c r="G77">
        <v>446.06799999999998</v>
      </c>
      <c r="H77">
        <v>0.91222199999999998</v>
      </c>
      <c r="I77">
        <v>-50.537100000000002</v>
      </c>
      <c r="J77">
        <f t="shared" si="6"/>
        <v>-31.066900000000004</v>
      </c>
      <c r="L77">
        <v>6</v>
      </c>
      <c r="M77">
        <v>374.63499999999999</v>
      </c>
      <c r="N77">
        <f t="shared" si="8"/>
        <v>27.517129413059624</v>
      </c>
      <c r="O77">
        <v>-8.2397500000000008</v>
      </c>
      <c r="P77">
        <v>40.344200000000001</v>
      </c>
      <c r="Q77">
        <v>556.16700000000003</v>
      </c>
      <c r="R77">
        <v>1.2158</v>
      </c>
      <c r="S77">
        <v>-37.597700000000003</v>
      </c>
      <c r="T77">
        <f t="shared" si="7"/>
        <v>-29.357950000000002</v>
      </c>
    </row>
    <row r="78" spans="1:20" x14ac:dyDescent="0.3">
      <c r="B78">
        <v>5</v>
      </c>
      <c r="C78">
        <v>333.55399999999997</v>
      </c>
      <c r="D78">
        <f t="shared" si="9"/>
        <v>26.3685265267377</v>
      </c>
      <c r="E78">
        <v>-19.592300000000002</v>
      </c>
      <c r="F78">
        <v>43.151899999999998</v>
      </c>
      <c r="G78">
        <v>451.29199999999997</v>
      </c>
      <c r="H78">
        <v>0.90235299999999996</v>
      </c>
      <c r="I78">
        <v>-51.025399999999998</v>
      </c>
      <c r="J78">
        <f t="shared" si="6"/>
        <v>-31.433099999999996</v>
      </c>
      <c r="L78">
        <v>7</v>
      </c>
      <c r="M78">
        <v>411.11</v>
      </c>
      <c r="N78">
        <f t="shared" si="8"/>
        <v>27.416038382453717</v>
      </c>
      <c r="O78">
        <v>-8.2397500000000008</v>
      </c>
      <c r="P78">
        <v>40.161099999999998</v>
      </c>
      <c r="Q78">
        <v>561.30899999999997</v>
      </c>
      <c r="R78">
        <v>1.21804</v>
      </c>
      <c r="S78">
        <v>-37.5366</v>
      </c>
      <c r="T78">
        <f t="shared" si="7"/>
        <v>-29.296849999999999</v>
      </c>
    </row>
    <row r="79" spans="1:20" x14ac:dyDescent="0.3">
      <c r="B79">
        <v>6</v>
      </c>
      <c r="C79">
        <v>373.375</v>
      </c>
      <c r="D79">
        <f t="shared" si="9"/>
        <v>25.112377891062486</v>
      </c>
      <c r="E79">
        <v>-19.470199999999998</v>
      </c>
      <c r="F79">
        <v>42.724600000000002</v>
      </c>
      <c r="G79">
        <v>451.51299999999998</v>
      </c>
      <c r="H79">
        <v>0.90663199999999999</v>
      </c>
      <c r="I79">
        <v>-51.208500000000001</v>
      </c>
      <c r="J79">
        <f t="shared" si="6"/>
        <v>-31.738300000000002</v>
      </c>
      <c r="L79">
        <v>8</v>
      </c>
      <c r="M79">
        <v>447.91800000000001</v>
      </c>
      <c r="N79">
        <f t="shared" si="8"/>
        <v>27.168006955009787</v>
      </c>
      <c r="O79">
        <v>-7.8735400000000002</v>
      </c>
      <c r="P79">
        <v>39.794899999999998</v>
      </c>
      <c r="Q79">
        <v>554.35900000000004</v>
      </c>
      <c r="R79">
        <v>1.2187399999999999</v>
      </c>
      <c r="S79">
        <v>-37.719700000000003</v>
      </c>
      <c r="T79">
        <f t="shared" si="7"/>
        <v>-29.846160000000005</v>
      </c>
    </row>
    <row r="80" spans="1:20" x14ac:dyDescent="0.3">
      <c r="B80">
        <v>7</v>
      </c>
      <c r="C80">
        <v>413.15300000000002</v>
      </c>
      <c r="D80">
        <f t="shared" si="9"/>
        <v>25.139524360199093</v>
      </c>
      <c r="E80">
        <v>-19.226099999999999</v>
      </c>
      <c r="F80">
        <v>42.663600000000002</v>
      </c>
      <c r="G80">
        <v>451.738</v>
      </c>
      <c r="H80">
        <v>0.90299600000000002</v>
      </c>
      <c r="I80">
        <v>-51.330599999999997</v>
      </c>
      <c r="J80">
        <f t="shared" si="6"/>
        <v>-32.104500000000002</v>
      </c>
      <c r="L80">
        <v>9</v>
      </c>
      <c r="M80">
        <v>483.06599999999997</v>
      </c>
      <c r="N80">
        <f t="shared" si="8"/>
        <v>28.451120974166408</v>
      </c>
      <c r="O80">
        <v>-9.0332000000000008</v>
      </c>
      <c r="P80">
        <v>40.954599999999999</v>
      </c>
      <c r="Q80">
        <v>587.43600000000004</v>
      </c>
      <c r="R80">
        <v>1.2555799999999999</v>
      </c>
      <c r="S80">
        <v>-37.719700000000003</v>
      </c>
      <c r="T80">
        <f t="shared" si="7"/>
        <v>-28.686500000000002</v>
      </c>
    </row>
    <row r="81" spans="1:20" x14ac:dyDescent="0.3">
      <c r="B81">
        <v>8</v>
      </c>
      <c r="C81">
        <v>453.05399999999997</v>
      </c>
      <c r="D81">
        <f t="shared" si="9"/>
        <v>25.062028520588484</v>
      </c>
      <c r="E81">
        <v>-20.0806</v>
      </c>
      <c r="F81">
        <v>43.396000000000001</v>
      </c>
      <c r="G81">
        <v>478.476</v>
      </c>
      <c r="H81">
        <v>0.92257599999999995</v>
      </c>
      <c r="I81">
        <v>-51.330599999999997</v>
      </c>
      <c r="J81">
        <f t="shared" si="6"/>
        <v>-31.249999999999996</v>
      </c>
      <c r="L81">
        <v>10</v>
      </c>
      <c r="M81">
        <v>518.81399999999996</v>
      </c>
      <c r="N81">
        <f t="shared" si="8"/>
        <v>27.973592928275714</v>
      </c>
      <c r="O81">
        <v>-8.7890599999999992</v>
      </c>
      <c r="P81">
        <v>40.283200000000001</v>
      </c>
      <c r="Q81">
        <v>593.81799999999998</v>
      </c>
      <c r="R81">
        <v>1.2695799999999999</v>
      </c>
      <c r="S81">
        <v>-37.353499999999997</v>
      </c>
      <c r="T81">
        <f t="shared" si="7"/>
        <v>-28.564439999999998</v>
      </c>
    </row>
    <row r="82" spans="1:20" x14ac:dyDescent="0.3">
      <c r="B82">
        <v>9</v>
      </c>
      <c r="C82">
        <v>493.57499999999999</v>
      </c>
      <c r="D82">
        <f t="shared" si="9"/>
        <v>24.678561733422168</v>
      </c>
      <c r="E82">
        <v>-18.6157</v>
      </c>
      <c r="F82">
        <v>41.870100000000001</v>
      </c>
      <c r="G82">
        <v>448.089</v>
      </c>
      <c r="H82">
        <v>0.90627500000000005</v>
      </c>
      <c r="I82">
        <v>-51.208500000000001</v>
      </c>
      <c r="J82">
        <f t="shared" si="6"/>
        <v>-32.592799999999997</v>
      </c>
      <c r="L82">
        <v>11</v>
      </c>
      <c r="M82">
        <v>555.58600000000001</v>
      </c>
      <c r="N82">
        <f t="shared" si="8"/>
        <v>27.19460459044922</v>
      </c>
      <c r="O82">
        <v>-8.5449199999999994</v>
      </c>
      <c r="P82">
        <v>39.794899999999998</v>
      </c>
      <c r="Q82">
        <v>593.90800000000002</v>
      </c>
      <c r="R82">
        <v>1.2734300000000001</v>
      </c>
      <c r="S82">
        <v>-37.109400000000001</v>
      </c>
      <c r="T82">
        <f t="shared" si="7"/>
        <v>-28.564480000000003</v>
      </c>
    </row>
    <row r="83" spans="1:20" x14ac:dyDescent="0.3">
      <c r="B83">
        <v>10</v>
      </c>
      <c r="C83">
        <v>534.81600000000003</v>
      </c>
      <c r="D83">
        <f t="shared" si="9"/>
        <v>24.24771465289394</v>
      </c>
      <c r="E83">
        <v>-18.249500000000001</v>
      </c>
      <c r="F83">
        <v>40.893599999999999</v>
      </c>
      <c r="G83">
        <v>441.68099999999998</v>
      </c>
      <c r="H83">
        <v>0.91302499999999998</v>
      </c>
      <c r="I83">
        <v>-51.208500000000001</v>
      </c>
      <c r="J83">
        <f t="shared" si="6"/>
        <v>-32.959000000000003</v>
      </c>
      <c r="L83">
        <v>12</v>
      </c>
      <c r="M83">
        <v>627.63400000000001</v>
      </c>
      <c r="N83">
        <f t="shared" si="8"/>
        <v>13.879635798356651</v>
      </c>
      <c r="O83">
        <v>-7.2631800000000002</v>
      </c>
      <c r="P83">
        <v>38.146999999999998</v>
      </c>
      <c r="Q83">
        <v>558.45500000000004</v>
      </c>
      <c r="R83">
        <v>1.24864</v>
      </c>
      <c r="S83">
        <v>-37.048299999999998</v>
      </c>
      <c r="T83">
        <f t="shared" si="7"/>
        <v>-29.785119999999999</v>
      </c>
    </row>
    <row r="84" spans="1:20" x14ac:dyDescent="0.3">
      <c r="B84">
        <v>11</v>
      </c>
      <c r="C84">
        <v>574.16800000000001</v>
      </c>
      <c r="D84">
        <f t="shared" si="9"/>
        <v>25.41166903842246</v>
      </c>
      <c r="E84">
        <v>-18.9209</v>
      </c>
      <c r="F84">
        <v>41.503900000000002</v>
      </c>
      <c r="G84">
        <v>461.66699999999997</v>
      </c>
      <c r="H84">
        <v>0.92819700000000005</v>
      </c>
      <c r="I84">
        <v>-51.208500000000001</v>
      </c>
      <c r="J84">
        <f t="shared" si="6"/>
        <v>-32.287599999999998</v>
      </c>
      <c r="L84">
        <v>13</v>
      </c>
      <c r="M84">
        <v>664.01300000000003</v>
      </c>
      <c r="N84">
        <f t="shared" si="8"/>
        <v>27.488386156848716</v>
      </c>
      <c r="O84">
        <v>-7.6904300000000001</v>
      </c>
      <c r="P84">
        <v>38.268999999999998</v>
      </c>
      <c r="Q84">
        <v>585.77800000000002</v>
      </c>
      <c r="R84">
        <v>1.2781899999999999</v>
      </c>
      <c r="S84">
        <v>-37.109400000000001</v>
      </c>
      <c r="T84">
        <f t="shared" si="7"/>
        <v>-29.418970000000002</v>
      </c>
    </row>
    <row r="85" spans="1:20" x14ac:dyDescent="0.3">
      <c r="B85">
        <v>12</v>
      </c>
      <c r="C85">
        <v>614.32000000000005</v>
      </c>
      <c r="D85">
        <f t="shared" si="9"/>
        <v>24.905359633393079</v>
      </c>
      <c r="E85">
        <v>-18.6157</v>
      </c>
      <c r="F85">
        <v>40.7104</v>
      </c>
      <c r="G85">
        <v>460.60700000000003</v>
      </c>
      <c r="H85">
        <v>0.937724</v>
      </c>
      <c r="I85">
        <v>-50.842300000000002</v>
      </c>
      <c r="J85">
        <f t="shared" si="6"/>
        <v>-32.226600000000005</v>
      </c>
      <c r="T85">
        <f t="shared" si="7"/>
        <v>0</v>
      </c>
    </row>
    <row r="86" spans="1:20" x14ac:dyDescent="0.3">
      <c r="B86">
        <v>13</v>
      </c>
      <c r="C86">
        <v>655.25</v>
      </c>
      <c r="D86">
        <f t="shared" si="9"/>
        <v>24.431956999755709</v>
      </c>
      <c r="E86">
        <v>-17.822299999999998</v>
      </c>
      <c r="F86">
        <v>40.161099999999998</v>
      </c>
      <c r="G86">
        <v>447.6</v>
      </c>
      <c r="H86">
        <v>0.91749999999999998</v>
      </c>
      <c r="I86">
        <v>-50.903300000000002</v>
      </c>
      <c r="J86">
        <f t="shared" si="6"/>
        <v>-33.081000000000003</v>
      </c>
      <c r="K86">
        <v>0.8</v>
      </c>
      <c r="T86">
        <f t="shared" si="7"/>
        <v>0</v>
      </c>
    </row>
    <row r="87" spans="1:20" x14ac:dyDescent="0.3">
      <c r="B87">
        <v>14</v>
      </c>
      <c r="C87">
        <v>694.83399999999995</v>
      </c>
      <c r="D87">
        <f t="shared" si="9"/>
        <v>25.26273241713827</v>
      </c>
      <c r="E87">
        <v>-19.042999999999999</v>
      </c>
      <c r="F87">
        <v>40.893599999999999</v>
      </c>
      <c r="G87">
        <v>474.16699999999997</v>
      </c>
      <c r="H87">
        <v>0.95016100000000003</v>
      </c>
      <c r="I87">
        <v>-50.659199999999998</v>
      </c>
      <c r="J87">
        <f t="shared" si="6"/>
        <v>-31.616199999999999</v>
      </c>
      <c r="L87">
        <v>1</v>
      </c>
      <c r="M87">
        <v>226.27600000000001</v>
      </c>
      <c r="O87">
        <v>-7.9956100000000001</v>
      </c>
      <c r="P87">
        <v>44.982900000000001</v>
      </c>
      <c r="Q87">
        <v>454.82400000000001</v>
      </c>
      <c r="R87">
        <v>1.1026899999999999</v>
      </c>
      <c r="S87">
        <v>-33.020000000000003</v>
      </c>
      <c r="T87">
        <f t="shared" si="7"/>
        <v>-25.024390000000004</v>
      </c>
    </row>
    <row r="88" spans="1:20" x14ac:dyDescent="0.3">
      <c r="J88">
        <f t="shared" si="6"/>
        <v>0</v>
      </c>
      <c r="L88">
        <v>2</v>
      </c>
      <c r="M88">
        <v>238.91800000000001</v>
      </c>
      <c r="N88">
        <f t="shared" si="8"/>
        <v>79.10140800506251</v>
      </c>
      <c r="O88">
        <v>-8.4228500000000004</v>
      </c>
      <c r="P88">
        <v>39.856000000000002</v>
      </c>
      <c r="Q88">
        <v>591.86800000000005</v>
      </c>
      <c r="R88">
        <v>1.3577300000000001</v>
      </c>
      <c r="S88">
        <v>-32.226599999999998</v>
      </c>
      <c r="T88">
        <f t="shared" si="7"/>
        <v>-23.803749999999997</v>
      </c>
    </row>
    <row r="89" spans="1:20" x14ac:dyDescent="0.3">
      <c r="A89">
        <v>1</v>
      </c>
      <c r="J89">
        <f t="shared" si="6"/>
        <v>0</v>
      </c>
      <c r="L89">
        <v>3</v>
      </c>
      <c r="M89">
        <v>299.31299999999999</v>
      </c>
      <c r="N89">
        <f t="shared" si="8"/>
        <v>16.557662058117398</v>
      </c>
      <c r="O89">
        <v>-7.1411100000000003</v>
      </c>
      <c r="P89">
        <v>39.489699999999999</v>
      </c>
      <c r="Q89">
        <v>540.32500000000005</v>
      </c>
      <c r="R89">
        <v>1.2215499999999999</v>
      </c>
      <c r="S89">
        <v>-36.0107</v>
      </c>
      <c r="T89">
        <f t="shared" si="7"/>
        <v>-28.869589999999999</v>
      </c>
    </row>
    <row r="90" spans="1:20" x14ac:dyDescent="0.3">
      <c r="B90">
        <v>1</v>
      </c>
      <c r="C90">
        <v>215.68600000000001</v>
      </c>
      <c r="E90">
        <v>-21.484400000000001</v>
      </c>
      <c r="F90">
        <v>49.9878</v>
      </c>
      <c r="G90">
        <v>357.80099999999999</v>
      </c>
      <c r="H90">
        <v>0.795292</v>
      </c>
      <c r="I90">
        <v>-47.607399999999998</v>
      </c>
      <c r="J90">
        <f t="shared" si="6"/>
        <v>-26.122999999999998</v>
      </c>
      <c r="L90">
        <v>4</v>
      </c>
      <c r="M90">
        <v>299.31299999999999</v>
      </c>
      <c r="N90" t="e">
        <f t="shared" si="8"/>
        <v>#DIV/0!</v>
      </c>
      <c r="O90">
        <v>-7.1411100000000003</v>
      </c>
      <c r="P90">
        <v>39.489699999999999</v>
      </c>
      <c r="Q90">
        <v>540.32500000000005</v>
      </c>
      <c r="R90">
        <v>1.2215499999999999</v>
      </c>
      <c r="S90">
        <v>-36.0107</v>
      </c>
      <c r="T90">
        <f t="shared" si="7"/>
        <v>-28.869589999999999</v>
      </c>
    </row>
    <row r="91" spans="1:20" x14ac:dyDescent="0.3">
      <c r="B91">
        <v>2</v>
      </c>
      <c r="C91">
        <v>225.636</v>
      </c>
      <c r="D91">
        <f t="shared" si="9"/>
        <v>100.50251256281419</v>
      </c>
      <c r="E91">
        <v>-19.470199999999998</v>
      </c>
      <c r="F91">
        <v>41.381799999999998</v>
      </c>
      <c r="G91">
        <v>457.14299999999997</v>
      </c>
      <c r="H91">
        <v>0.95986199999999999</v>
      </c>
      <c r="I91">
        <v>-46.081499999999998</v>
      </c>
      <c r="J91">
        <f t="shared" si="6"/>
        <v>-26.6113</v>
      </c>
      <c r="L91">
        <v>5</v>
      </c>
      <c r="M91">
        <v>334.15100000000001</v>
      </c>
      <c r="N91">
        <f t="shared" si="8"/>
        <v>28.704288420690034</v>
      </c>
      <c r="O91">
        <v>-5.9204100000000004</v>
      </c>
      <c r="P91">
        <v>38.146999999999998</v>
      </c>
      <c r="Q91">
        <v>523.78200000000004</v>
      </c>
      <c r="R91">
        <v>1.2036199999999999</v>
      </c>
      <c r="S91">
        <v>-36.315899999999999</v>
      </c>
      <c r="T91">
        <f t="shared" si="7"/>
        <v>-30.395489999999999</v>
      </c>
    </row>
    <row r="92" spans="1:20" x14ac:dyDescent="0.3">
      <c r="B92">
        <v>3</v>
      </c>
      <c r="C92">
        <v>251.494</v>
      </c>
      <c r="D92">
        <f t="shared" si="9"/>
        <v>38.672751179518905</v>
      </c>
      <c r="E92">
        <v>-19.653300000000002</v>
      </c>
      <c r="F92">
        <v>39.856000000000002</v>
      </c>
      <c r="G92">
        <v>513.29200000000003</v>
      </c>
      <c r="H92">
        <v>1.0216400000000001</v>
      </c>
      <c r="I92">
        <v>-47.851599999999998</v>
      </c>
      <c r="J92">
        <f t="shared" si="6"/>
        <v>-28.198299999999996</v>
      </c>
      <c r="L92">
        <v>6</v>
      </c>
      <c r="M92">
        <v>367.71499999999997</v>
      </c>
      <c r="N92">
        <f t="shared" si="8"/>
        <v>29.793826719103834</v>
      </c>
      <c r="O92">
        <v>-6.40869</v>
      </c>
      <c r="P92">
        <v>38.696300000000001</v>
      </c>
      <c r="Q92">
        <v>540.51300000000003</v>
      </c>
      <c r="R92">
        <v>1.22455</v>
      </c>
      <c r="S92">
        <v>-36.377000000000002</v>
      </c>
      <c r="T92">
        <f t="shared" si="7"/>
        <v>-29.968310000000002</v>
      </c>
    </row>
    <row r="93" spans="1:20" x14ac:dyDescent="0.3">
      <c r="B93">
        <v>4</v>
      </c>
      <c r="C93">
        <v>288.411</v>
      </c>
      <c r="D93">
        <f t="shared" si="9"/>
        <v>27.087791532356366</v>
      </c>
      <c r="E93">
        <v>-19.958500000000001</v>
      </c>
      <c r="F93">
        <v>42.419400000000003</v>
      </c>
      <c r="G93">
        <v>476.875</v>
      </c>
      <c r="H93">
        <v>0.93590899999999999</v>
      </c>
      <c r="I93">
        <v>-49.9878</v>
      </c>
      <c r="J93">
        <f t="shared" si="6"/>
        <v>-30.029299999999999</v>
      </c>
      <c r="L93">
        <v>7</v>
      </c>
      <c r="M93">
        <v>403.09399999999999</v>
      </c>
      <c r="N93">
        <f t="shared" si="8"/>
        <v>28.265355154187496</v>
      </c>
      <c r="O93">
        <v>-5.7373000000000003</v>
      </c>
      <c r="P93">
        <v>37.719700000000003</v>
      </c>
      <c r="Q93">
        <v>530.62199999999996</v>
      </c>
      <c r="R93">
        <v>1.21028</v>
      </c>
      <c r="S93">
        <v>-36.071800000000003</v>
      </c>
      <c r="T93">
        <f t="shared" si="7"/>
        <v>-30.334500000000002</v>
      </c>
    </row>
    <row r="94" spans="1:20" x14ac:dyDescent="0.3">
      <c r="B94">
        <v>5</v>
      </c>
      <c r="C94">
        <v>324.41000000000003</v>
      </c>
      <c r="D94">
        <f t="shared" si="9"/>
        <v>27.778549404150098</v>
      </c>
      <c r="E94">
        <v>-19.348099999999999</v>
      </c>
      <c r="F94">
        <v>41.809100000000001</v>
      </c>
      <c r="G94">
        <v>465.91300000000001</v>
      </c>
      <c r="H94">
        <v>0.93470299999999995</v>
      </c>
      <c r="I94">
        <v>-50.414999999999999</v>
      </c>
      <c r="J94">
        <f t="shared" si="6"/>
        <v>-31.0669</v>
      </c>
      <c r="L94">
        <v>8</v>
      </c>
      <c r="M94">
        <v>438.63499999999999</v>
      </c>
      <c r="N94">
        <f t="shared" si="8"/>
        <v>28.136518387214768</v>
      </c>
      <c r="O94">
        <v>-7.8125</v>
      </c>
      <c r="P94">
        <v>39.550800000000002</v>
      </c>
      <c r="Q94">
        <v>582.93299999999999</v>
      </c>
      <c r="R94">
        <v>1.2585500000000001</v>
      </c>
      <c r="S94">
        <v>-36.315899999999999</v>
      </c>
      <c r="T94">
        <f t="shared" si="7"/>
        <v>-28.503399999999999</v>
      </c>
    </row>
    <row r="95" spans="1:20" x14ac:dyDescent="0.3">
      <c r="B95">
        <v>6</v>
      </c>
      <c r="C95">
        <v>360.44</v>
      </c>
      <c r="D95">
        <f t="shared" si="9"/>
        <v>27.75464890369139</v>
      </c>
      <c r="E95">
        <v>-19.164999999999999</v>
      </c>
      <c r="F95">
        <v>42.1143</v>
      </c>
      <c r="G95">
        <v>459.16699999999997</v>
      </c>
      <c r="H95">
        <v>0.92008900000000005</v>
      </c>
      <c r="I95">
        <v>-50.720199999999998</v>
      </c>
      <c r="J95">
        <f t="shared" si="6"/>
        <v>-31.555199999999999</v>
      </c>
      <c r="L95">
        <v>9</v>
      </c>
      <c r="M95">
        <v>472.74400000000003</v>
      </c>
      <c r="N95">
        <f t="shared" si="8"/>
        <v>29.317775367205105</v>
      </c>
      <c r="O95">
        <v>-7.50732</v>
      </c>
      <c r="P95">
        <v>39.306600000000003</v>
      </c>
      <c r="Q95">
        <v>578.76199999999994</v>
      </c>
      <c r="R95">
        <v>1.2587999999999999</v>
      </c>
      <c r="S95">
        <v>-36.499000000000002</v>
      </c>
      <c r="T95">
        <f t="shared" si="7"/>
        <v>-28.991680000000002</v>
      </c>
    </row>
    <row r="96" spans="1:20" x14ac:dyDescent="0.3">
      <c r="B96">
        <v>7</v>
      </c>
      <c r="C96">
        <v>397.476</v>
      </c>
      <c r="D96">
        <f t="shared" si="9"/>
        <v>27.000756021168591</v>
      </c>
      <c r="E96">
        <v>-18.4937</v>
      </c>
      <c r="F96">
        <v>41.381799999999998</v>
      </c>
      <c r="G96">
        <v>452.77300000000002</v>
      </c>
      <c r="H96">
        <v>0.91390400000000005</v>
      </c>
      <c r="I96">
        <v>-50.964399999999998</v>
      </c>
      <c r="J96">
        <f t="shared" si="6"/>
        <v>-32.470699999999994</v>
      </c>
      <c r="L96">
        <v>10</v>
      </c>
      <c r="M96">
        <v>507.13</v>
      </c>
      <c r="N96">
        <f t="shared" si="8"/>
        <v>29.081602977956173</v>
      </c>
      <c r="O96">
        <v>-6.1645500000000002</v>
      </c>
      <c r="P96">
        <v>37.780799999999999</v>
      </c>
      <c r="Q96">
        <v>554.90899999999999</v>
      </c>
      <c r="R96">
        <v>1.238</v>
      </c>
      <c r="S96">
        <v>-36.193800000000003</v>
      </c>
      <c r="T96">
        <f t="shared" si="7"/>
        <v>-30.029250000000005</v>
      </c>
    </row>
    <row r="97" spans="1:20" x14ac:dyDescent="0.3">
      <c r="B97">
        <v>8</v>
      </c>
      <c r="C97">
        <v>435.173</v>
      </c>
      <c r="D97">
        <f t="shared" si="9"/>
        <v>26.527309865506538</v>
      </c>
      <c r="E97">
        <v>-18.7988</v>
      </c>
      <c r="F97">
        <v>41.320799999999998</v>
      </c>
      <c r="G97">
        <v>459.5</v>
      </c>
      <c r="H97">
        <v>0.92679400000000001</v>
      </c>
      <c r="I97">
        <v>-50.964399999999998</v>
      </c>
      <c r="J97">
        <f t="shared" si="6"/>
        <v>-32.165599999999998</v>
      </c>
      <c r="L97">
        <v>11</v>
      </c>
      <c r="M97">
        <v>541.51400000000001</v>
      </c>
      <c r="N97">
        <f t="shared" si="8"/>
        <v>29.083294555607246</v>
      </c>
      <c r="O97">
        <v>-7.5683600000000002</v>
      </c>
      <c r="P97">
        <v>38.574199999999998</v>
      </c>
      <c r="Q97">
        <v>597.70899999999995</v>
      </c>
      <c r="R97">
        <v>1.2977300000000001</v>
      </c>
      <c r="S97">
        <v>-36.0107</v>
      </c>
      <c r="T97">
        <f t="shared" si="7"/>
        <v>-28.442340000000002</v>
      </c>
    </row>
    <row r="98" spans="1:20" x14ac:dyDescent="0.3">
      <c r="B98">
        <v>9</v>
      </c>
      <c r="C98">
        <v>473.12400000000002</v>
      </c>
      <c r="D98">
        <f t="shared" si="9"/>
        <v>26.349766804563764</v>
      </c>
      <c r="E98">
        <v>-20.019500000000001</v>
      </c>
      <c r="F98">
        <v>42.053199999999997</v>
      </c>
      <c r="G98">
        <v>496.875</v>
      </c>
      <c r="H98">
        <v>0.96553199999999995</v>
      </c>
      <c r="I98">
        <v>-50.476100000000002</v>
      </c>
      <c r="J98">
        <f t="shared" si="6"/>
        <v>-30.456600000000002</v>
      </c>
      <c r="L98">
        <v>12</v>
      </c>
      <c r="M98">
        <v>576.60199999999998</v>
      </c>
      <c r="N98">
        <f t="shared" si="8"/>
        <v>28.499772001824013</v>
      </c>
      <c r="O98">
        <v>-5.8593799999999998</v>
      </c>
      <c r="P98">
        <v>36.804200000000002</v>
      </c>
      <c r="Q98">
        <v>558.90899999999999</v>
      </c>
      <c r="R98">
        <v>1.2496100000000001</v>
      </c>
      <c r="S98">
        <v>-35.9497</v>
      </c>
      <c r="T98">
        <f t="shared" si="7"/>
        <v>-30.090319999999998</v>
      </c>
    </row>
    <row r="99" spans="1:20" x14ac:dyDescent="0.3">
      <c r="B99">
        <v>10</v>
      </c>
      <c r="C99">
        <v>511.53199999999998</v>
      </c>
      <c r="D99">
        <f t="shared" si="9"/>
        <v>26.036242449489716</v>
      </c>
      <c r="E99">
        <v>-18.7378</v>
      </c>
      <c r="F99">
        <v>40.771500000000003</v>
      </c>
      <c r="G99">
        <v>472.25</v>
      </c>
      <c r="H99">
        <v>0.94340500000000005</v>
      </c>
      <c r="I99">
        <v>-50.537100000000002</v>
      </c>
      <c r="J99">
        <f t="shared" si="6"/>
        <v>-31.799300000000002</v>
      </c>
      <c r="L99">
        <v>13</v>
      </c>
      <c r="M99">
        <v>645.69000000000005</v>
      </c>
      <c r="N99">
        <f t="shared" si="8"/>
        <v>14.474293654469646</v>
      </c>
      <c r="O99">
        <v>-6.40869</v>
      </c>
      <c r="P99">
        <v>37.048299999999998</v>
      </c>
      <c r="Q99">
        <v>582.37800000000004</v>
      </c>
      <c r="R99">
        <v>1.29681</v>
      </c>
      <c r="S99">
        <v>-35.583500000000001</v>
      </c>
      <c r="T99">
        <f t="shared" si="7"/>
        <v>-29.174810000000001</v>
      </c>
    </row>
    <row r="100" spans="1:20" x14ac:dyDescent="0.3">
      <c r="B100">
        <v>11</v>
      </c>
      <c r="C100">
        <v>548.81399999999996</v>
      </c>
      <c r="D100">
        <f t="shared" si="9"/>
        <v>26.822595354326499</v>
      </c>
      <c r="E100">
        <v>-19.042999999999999</v>
      </c>
      <c r="F100">
        <v>40.832500000000003</v>
      </c>
      <c r="G100">
        <v>488.40499999999997</v>
      </c>
      <c r="H100">
        <v>0.95644399999999996</v>
      </c>
      <c r="I100">
        <v>-50.414999999999999</v>
      </c>
      <c r="J100">
        <f t="shared" si="6"/>
        <v>-31.372</v>
      </c>
      <c r="L100">
        <v>14</v>
      </c>
      <c r="M100">
        <v>680.54200000000003</v>
      </c>
      <c r="N100">
        <f t="shared" si="8"/>
        <v>28.692757947893973</v>
      </c>
      <c r="O100">
        <v>-7.0800799999999997</v>
      </c>
      <c r="P100">
        <v>37.4146</v>
      </c>
      <c r="Q100">
        <v>604.65</v>
      </c>
      <c r="R100">
        <v>1.3163</v>
      </c>
      <c r="S100">
        <v>-35.583500000000001</v>
      </c>
      <c r="T100">
        <f t="shared" si="7"/>
        <v>-28.503420000000002</v>
      </c>
    </row>
    <row r="101" spans="1:20" x14ac:dyDescent="0.3">
      <c r="B101">
        <v>12</v>
      </c>
      <c r="C101">
        <v>586.06799999999998</v>
      </c>
      <c r="D101">
        <f t="shared" si="9"/>
        <v>26.842755140387595</v>
      </c>
      <c r="E101">
        <v>-19.714400000000001</v>
      </c>
      <c r="F101">
        <v>41.076700000000002</v>
      </c>
      <c r="G101">
        <v>506.375</v>
      </c>
      <c r="H101">
        <v>0.98182999999999998</v>
      </c>
      <c r="I101">
        <v>-50.659199999999998</v>
      </c>
      <c r="J101">
        <f t="shared" si="6"/>
        <v>-30.944799999999997</v>
      </c>
      <c r="T101">
        <f t="shared" si="7"/>
        <v>0</v>
      </c>
    </row>
    <row r="102" spans="1:20" x14ac:dyDescent="0.3">
      <c r="B102">
        <v>13</v>
      </c>
      <c r="C102">
        <v>624.70299999999997</v>
      </c>
      <c r="D102">
        <f t="shared" si="9"/>
        <v>25.883266468228296</v>
      </c>
      <c r="E102">
        <v>-19.287099999999999</v>
      </c>
      <c r="F102">
        <v>40.527299999999997</v>
      </c>
      <c r="G102">
        <v>506.38099999999997</v>
      </c>
      <c r="H102">
        <v>0.97820499999999999</v>
      </c>
      <c r="I102">
        <v>-50.353999999999999</v>
      </c>
      <c r="J102">
        <f t="shared" si="6"/>
        <v>-31.0669</v>
      </c>
      <c r="K102">
        <v>0.85</v>
      </c>
      <c r="T102">
        <f t="shared" si="7"/>
        <v>0</v>
      </c>
    </row>
    <row r="103" spans="1:20" x14ac:dyDescent="0.3">
      <c r="B103">
        <v>14</v>
      </c>
      <c r="C103">
        <v>662.81700000000001</v>
      </c>
      <c r="D103">
        <f t="shared" si="9"/>
        <v>26.237078238967285</v>
      </c>
      <c r="E103">
        <v>-18.6157</v>
      </c>
      <c r="F103">
        <v>39.550800000000002</v>
      </c>
      <c r="G103">
        <v>490.17899999999997</v>
      </c>
      <c r="H103">
        <v>0.97234299999999996</v>
      </c>
      <c r="I103">
        <v>-50.353999999999999</v>
      </c>
      <c r="J103">
        <f t="shared" si="6"/>
        <v>-31.738299999999999</v>
      </c>
      <c r="L103">
        <v>1</v>
      </c>
      <c r="M103">
        <v>223.19499999999999</v>
      </c>
      <c r="O103">
        <v>-7.0190400000000004</v>
      </c>
      <c r="P103">
        <v>44.006300000000003</v>
      </c>
      <c r="Q103">
        <v>454.82499999999999</v>
      </c>
      <c r="R103">
        <v>1.1071599999999999</v>
      </c>
      <c r="S103">
        <v>-32.165500000000002</v>
      </c>
      <c r="T103">
        <f t="shared" si="7"/>
        <v>-25.146460000000001</v>
      </c>
    </row>
    <row r="104" spans="1:20" x14ac:dyDescent="0.3">
      <c r="B104">
        <v>15</v>
      </c>
      <c r="C104">
        <v>699.38300000000004</v>
      </c>
      <c r="D104">
        <f t="shared" si="9"/>
        <v>27.347809440463795</v>
      </c>
      <c r="E104">
        <v>-19.897500000000001</v>
      </c>
      <c r="F104">
        <v>40.527299999999997</v>
      </c>
      <c r="G104">
        <v>544.70600000000002</v>
      </c>
      <c r="H104">
        <v>0.99028300000000002</v>
      </c>
      <c r="I104">
        <v>-66.223100000000002</v>
      </c>
      <c r="J104">
        <f t="shared" si="6"/>
        <v>-46.325600000000001</v>
      </c>
      <c r="L104">
        <v>2</v>
      </c>
      <c r="M104">
        <v>235.43199999999999</v>
      </c>
      <c r="N104">
        <f t="shared" si="8"/>
        <v>81.719375663969956</v>
      </c>
      <c r="O104">
        <v>-6.5307599999999999</v>
      </c>
      <c r="P104">
        <v>38.024900000000002</v>
      </c>
      <c r="Q104">
        <v>577.17499999999995</v>
      </c>
      <c r="R104">
        <v>1.35758</v>
      </c>
      <c r="S104">
        <v>-31.0059</v>
      </c>
      <c r="T104">
        <f t="shared" si="7"/>
        <v>-24.47514</v>
      </c>
    </row>
    <row r="105" spans="1:20" x14ac:dyDescent="0.3">
      <c r="J105">
        <f t="shared" si="6"/>
        <v>0</v>
      </c>
      <c r="L105">
        <v>3</v>
      </c>
      <c r="M105">
        <v>292.71800000000002</v>
      </c>
      <c r="N105">
        <f t="shared" si="8"/>
        <v>17.456272038543439</v>
      </c>
      <c r="O105">
        <v>-7.4462900000000003</v>
      </c>
      <c r="P105">
        <v>39.978000000000002</v>
      </c>
      <c r="Q105">
        <v>588.39300000000003</v>
      </c>
      <c r="R105">
        <v>1.2807900000000001</v>
      </c>
      <c r="S105">
        <v>-34.912100000000002</v>
      </c>
      <c r="T105">
        <f t="shared" si="7"/>
        <v>-27.465810000000001</v>
      </c>
    </row>
    <row r="106" spans="1:20" x14ac:dyDescent="0.3">
      <c r="A106">
        <v>1.05</v>
      </c>
      <c r="J106">
        <f t="shared" si="6"/>
        <v>0</v>
      </c>
      <c r="L106">
        <v>4</v>
      </c>
      <c r="M106">
        <v>292.71800000000002</v>
      </c>
      <c r="N106" t="e">
        <f t="shared" si="8"/>
        <v>#DIV/0!</v>
      </c>
      <c r="O106">
        <v>-7.4462900000000003</v>
      </c>
      <c r="P106">
        <v>39.978000000000002</v>
      </c>
      <c r="Q106">
        <v>588.39300000000003</v>
      </c>
      <c r="R106">
        <v>1.2807900000000001</v>
      </c>
      <c r="S106">
        <v>-34.912100000000002</v>
      </c>
      <c r="T106">
        <f t="shared" si="7"/>
        <v>-27.465810000000001</v>
      </c>
    </row>
    <row r="107" spans="1:20" x14ac:dyDescent="0.3">
      <c r="B107">
        <v>1</v>
      </c>
      <c r="C107">
        <v>213.64599999999999</v>
      </c>
      <c r="E107">
        <v>-22.0337</v>
      </c>
      <c r="F107">
        <v>50.292999999999999</v>
      </c>
      <c r="G107">
        <v>371.077</v>
      </c>
      <c r="H107">
        <v>0.80149700000000001</v>
      </c>
      <c r="I107">
        <v>-47.485399999999998</v>
      </c>
      <c r="J107">
        <f t="shared" si="6"/>
        <v>-25.451699999999999</v>
      </c>
      <c r="L107">
        <v>5</v>
      </c>
      <c r="M107">
        <v>326.55</v>
      </c>
      <c r="N107">
        <f t="shared" si="8"/>
        <v>29.557815086308825</v>
      </c>
      <c r="O107">
        <v>-5.7983399999999996</v>
      </c>
      <c r="P107">
        <v>38.574199999999998</v>
      </c>
      <c r="Q107">
        <v>542.72699999999998</v>
      </c>
      <c r="R107">
        <v>1.2229300000000001</v>
      </c>
      <c r="S107">
        <v>-35.705599999999997</v>
      </c>
      <c r="T107">
        <f t="shared" si="7"/>
        <v>-29.907259999999997</v>
      </c>
    </row>
    <row r="108" spans="1:20" x14ac:dyDescent="0.3">
      <c r="B108">
        <v>2</v>
      </c>
      <c r="C108">
        <v>223.50200000000001</v>
      </c>
      <c r="D108">
        <f t="shared" si="9"/>
        <v>101.46103896103872</v>
      </c>
      <c r="E108">
        <v>-20.629899999999999</v>
      </c>
      <c r="F108">
        <v>42.2363</v>
      </c>
      <c r="G108">
        <v>496.93799999999999</v>
      </c>
      <c r="H108">
        <v>0.99933300000000003</v>
      </c>
      <c r="I108">
        <v>-45.959499999999998</v>
      </c>
      <c r="J108">
        <f t="shared" si="6"/>
        <v>-25.329599999999999</v>
      </c>
      <c r="L108">
        <v>6</v>
      </c>
      <c r="M108">
        <v>359.87900000000002</v>
      </c>
      <c r="N108">
        <f t="shared" si="8"/>
        <v>30.003900507065911</v>
      </c>
      <c r="O108">
        <v>-7.1411100000000003</v>
      </c>
      <c r="P108">
        <v>39.489699999999999</v>
      </c>
      <c r="Q108">
        <v>588.37699999999995</v>
      </c>
      <c r="R108">
        <v>1.28145</v>
      </c>
      <c r="S108">
        <v>-35.400399999999998</v>
      </c>
      <c r="T108">
        <f t="shared" si="7"/>
        <v>-28.259289999999996</v>
      </c>
    </row>
    <row r="109" spans="1:20" x14ac:dyDescent="0.3">
      <c r="B109">
        <v>3</v>
      </c>
      <c r="C109">
        <v>244.613</v>
      </c>
      <c r="D109">
        <f t="shared" si="9"/>
        <v>47.368670361422978</v>
      </c>
      <c r="E109">
        <v>-17.944299999999998</v>
      </c>
      <c r="F109">
        <v>37.048299999999998</v>
      </c>
      <c r="G109">
        <v>499.53</v>
      </c>
      <c r="H109">
        <v>1.03115</v>
      </c>
      <c r="I109">
        <v>-46.997100000000003</v>
      </c>
      <c r="J109">
        <f t="shared" si="6"/>
        <v>-29.052800000000005</v>
      </c>
      <c r="L109">
        <v>7</v>
      </c>
      <c r="M109">
        <v>393.97899999999998</v>
      </c>
      <c r="N109">
        <f t="shared" si="8"/>
        <v>29.325513196480969</v>
      </c>
      <c r="O109">
        <v>-6.5918000000000001</v>
      </c>
      <c r="P109">
        <v>38.574199999999998</v>
      </c>
      <c r="Q109">
        <v>581.61599999999999</v>
      </c>
      <c r="R109">
        <v>1.27417</v>
      </c>
      <c r="S109">
        <v>-35.217300000000002</v>
      </c>
      <c r="T109">
        <f t="shared" si="7"/>
        <v>-28.625500000000002</v>
      </c>
    </row>
    <row r="110" spans="1:20" x14ac:dyDescent="0.3">
      <c r="B110">
        <v>4</v>
      </c>
      <c r="C110">
        <v>278.47399999999999</v>
      </c>
      <c r="D110">
        <f t="shared" si="9"/>
        <v>29.532500516818768</v>
      </c>
      <c r="E110">
        <v>-18.6768</v>
      </c>
      <c r="F110">
        <v>39.794899999999998</v>
      </c>
      <c r="G110">
        <v>476.62200000000001</v>
      </c>
      <c r="H110">
        <v>0.96551699999999996</v>
      </c>
      <c r="I110">
        <v>-49.133299999999998</v>
      </c>
      <c r="J110">
        <f t="shared" si="6"/>
        <v>-30.456499999999998</v>
      </c>
      <c r="L110">
        <v>8</v>
      </c>
      <c r="M110">
        <v>428.54899999999998</v>
      </c>
      <c r="N110">
        <f t="shared" si="8"/>
        <v>28.926815157651149</v>
      </c>
      <c r="O110">
        <v>-7.4462900000000003</v>
      </c>
      <c r="P110">
        <v>39.489699999999999</v>
      </c>
      <c r="Q110">
        <v>606.78200000000004</v>
      </c>
      <c r="R110">
        <v>1.2874399999999999</v>
      </c>
      <c r="S110">
        <v>-35.278300000000002</v>
      </c>
      <c r="T110">
        <f t="shared" si="7"/>
        <v>-27.83201</v>
      </c>
    </row>
    <row r="111" spans="1:20" x14ac:dyDescent="0.3">
      <c r="B111">
        <v>5</v>
      </c>
      <c r="C111">
        <v>313.017</v>
      </c>
      <c r="D111">
        <f t="shared" si="9"/>
        <v>28.949425353906719</v>
      </c>
      <c r="E111">
        <v>-18.5547</v>
      </c>
      <c r="F111">
        <v>40.344200000000001</v>
      </c>
      <c r="G111">
        <v>461.14299999999997</v>
      </c>
      <c r="H111">
        <v>0.94053900000000001</v>
      </c>
      <c r="I111">
        <v>-49.9268</v>
      </c>
      <c r="J111">
        <f t="shared" si="6"/>
        <v>-31.3721</v>
      </c>
      <c r="L111">
        <v>9</v>
      </c>
      <c r="M111">
        <v>461.95800000000003</v>
      </c>
      <c r="N111">
        <f t="shared" si="8"/>
        <v>29.932054236882234</v>
      </c>
      <c r="O111">
        <v>-7.3852500000000001</v>
      </c>
      <c r="P111">
        <v>39.0015</v>
      </c>
      <c r="Q111">
        <v>626.06100000000004</v>
      </c>
      <c r="R111">
        <v>1.31284</v>
      </c>
      <c r="S111">
        <v>-35.278300000000002</v>
      </c>
      <c r="T111">
        <f t="shared" si="7"/>
        <v>-27.893050000000002</v>
      </c>
    </row>
    <row r="112" spans="1:20" x14ac:dyDescent="0.3">
      <c r="B112">
        <v>6</v>
      </c>
      <c r="C112">
        <v>347.97300000000001</v>
      </c>
      <c r="D112">
        <f t="shared" si="9"/>
        <v>28.607392150131581</v>
      </c>
      <c r="E112">
        <v>-19.103999999999999</v>
      </c>
      <c r="F112">
        <v>41.137700000000002</v>
      </c>
      <c r="G112">
        <v>474.714</v>
      </c>
      <c r="H112">
        <v>0.94266700000000003</v>
      </c>
      <c r="I112">
        <v>-50.231900000000003</v>
      </c>
      <c r="J112">
        <f t="shared" si="6"/>
        <v>-31.127900000000004</v>
      </c>
      <c r="L112">
        <v>10</v>
      </c>
      <c r="M112">
        <v>495.61500000000001</v>
      </c>
      <c r="N112">
        <f t="shared" si="8"/>
        <v>29.711501322161826</v>
      </c>
      <c r="O112">
        <v>-5.00488</v>
      </c>
      <c r="P112">
        <v>36.438000000000002</v>
      </c>
      <c r="Q112">
        <v>559.76700000000005</v>
      </c>
      <c r="R112">
        <v>1.2717000000000001</v>
      </c>
      <c r="S112">
        <v>-34.851100000000002</v>
      </c>
      <c r="T112">
        <f t="shared" si="7"/>
        <v>-29.846220000000002</v>
      </c>
    </row>
    <row r="113" spans="1:20" x14ac:dyDescent="0.3">
      <c r="B113">
        <v>7</v>
      </c>
      <c r="C113">
        <v>384.553</v>
      </c>
      <c r="D113">
        <f t="shared" si="9"/>
        <v>27.337342810278852</v>
      </c>
      <c r="E113">
        <v>-18.310500000000001</v>
      </c>
      <c r="F113">
        <v>40.161099999999998</v>
      </c>
      <c r="G113">
        <v>466</v>
      </c>
      <c r="H113">
        <v>0.93799999999999994</v>
      </c>
      <c r="I113">
        <v>-50.292999999999999</v>
      </c>
      <c r="J113">
        <f t="shared" si="6"/>
        <v>-31.982499999999998</v>
      </c>
      <c r="L113">
        <v>11</v>
      </c>
      <c r="M113">
        <v>528.87599999999998</v>
      </c>
      <c r="N113">
        <f t="shared" si="8"/>
        <v>30.065241574216078</v>
      </c>
      <c r="O113">
        <v>-6.1035199999999996</v>
      </c>
      <c r="P113">
        <v>37.5366</v>
      </c>
      <c r="Q113">
        <v>587.22199999999998</v>
      </c>
      <c r="R113">
        <v>1.29016</v>
      </c>
      <c r="S113">
        <v>-35.217300000000002</v>
      </c>
      <c r="T113">
        <f t="shared" si="7"/>
        <v>-29.113780000000002</v>
      </c>
    </row>
    <row r="114" spans="1:20" x14ac:dyDescent="0.3">
      <c r="B114">
        <v>8</v>
      </c>
      <c r="C114">
        <v>420.61700000000002</v>
      </c>
      <c r="D114">
        <f t="shared" si="9"/>
        <v>27.728482697426781</v>
      </c>
      <c r="E114">
        <v>-19.042999999999999</v>
      </c>
      <c r="F114">
        <v>40.405299999999997</v>
      </c>
      <c r="G114">
        <v>489.33300000000003</v>
      </c>
      <c r="H114">
        <v>0.96303399999999995</v>
      </c>
      <c r="I114">
        <v>-50.170900000000003</v>
      </c>
      <c r="J114">
        <f t="shared" si="6"/>
        <v>-31.127900000000004</v>
      </c>
      <c r="L114">
        <v>12</v>
      </c>
      <c r="M114">
        <v>597.654</v>
      </c>
      <c r="N114">
        <f t="shared" si="8"/>
        <v>14.539532990200351</v>
      </c>
      <c r="O114">
        <v>-5.31006</v>
      </c>
      <c r="P114">
        <v>36.254899999999999</v>
      </c>
      <c r="Q114">
        <v>576.58500000000004</v>
      </c>
      <c r="R114">
        <v>1.302</v>
      </c>
      <c r="S114">
        <v>-34.912100000000002</v>
      </c>
      <c r="T114">
        <f t="shared" si="7"/>
        <v>-29.602040000000002</v>
      </c>
    </row>
    <row r="115" spans="1:20" x14ac:dyDescent="0.3">
      <c r="B115">
        <v>9</v>
      </c>
      <c r="C115">
        <v>458.31</v>
      </c>
      <c r="D115">
        <f t="shared" si="9"/>
        <v>26.53012495688856</v>
      </c>
      <c r="E115">
        <v>-17.578099999999999</v>
      </c>
      <c r="F115">
        <v>38.818399999999997</v>
      </c>
      <c r="G115">
        <v>463.71300000000002</v>
      </c>
      <c r="H115">
        <v>0.94571400000000005</v>
      </c>
      <c r="I115">
        <v>-50.109900000000003</v>
      </c>
      <c r="J115">
        <f t="shared" si="6"/>
        <v>-32.531800000000004</v>
      </c>
      <c r="L115">
        <v>13</v>
      </c>
      <c r="M115">
        <v>597.654</v>
      </c>
      <c r="N115" t="e">
        <f t="shared" si="8"/>
        <v>#DIV/0!</v>
      </c>
      <c r="O115">
        <v>-5.31006</v>
      </c>
      <c r="P115">
        <v>36.254899999999999</v>
      </c>
      <c r="Q115">
        <v>576.58500000000004</v>
      </c>
      <c r="R115">
        <v>1.302</v>
      </c>
      <c r="S115">
        <v>-34.912100000000002</v>
      </c>
      <c r="T115">
        <f t="shared" si="7"/>
        <v>-29.602040000000002</v>
      </c>
    </row>
    <row r="116" spans="1:20" x14ac:dyDescent="0.3">
      <c r="B116">
        <v>10</v>
      </c>
      <c r="C116">
        <v>492.846</v>
      </c>
      <c r="D116">
        <f t="shared" si="9"/>
        <v>28.955293027565439</v>
      </c>
      <c r="E116">
        <v>-19.531300000000002</v>
      </c>
      <c r="F116">
        <v>40.832500000000003</v>
      </c>
      <c r="G116">
        <v>496.69900000000001</v>
      </c>
      <c r="H116">
        <v>0.96903700000000004</v>
      </c>
      <c r="I116">
        <v>-50.170900000000003</v>
      </c>
      <c r="J116">
        <f t="shared" si="6"/>
        <v>-30.639600000000002</v>
      </c>
      <c r="L116">
        <v>14</v>
      </c>
      <c r="M116">
        <v>665.03200000000004</v>
      </c>
      <c r="N116">
        <f t="shared" si="8"/>
        <v>14.841639704354527</v>
      </c>
      <c r="O116">
        <v>-5.3710899999999997</v>
      </c>
      <c r="P116">
        <v>35.8887</v>
      </c>
      <c r="Q116">
        <v>583.55600000000004</v>
      </c>
      <c r="R116">
        <v>1.302</v>
      </c>
      <c r="S116">
        <v>-34.728999999999999</v>
      </c>
      <c r="T116">
        <f t="shared" si="7"/>
        <v>-29.35791</v>
      </c>
    </row>
    <row r="117" spans="1:20" x14ac:dyDescent="0.3">
      <c r="B117">
        <v>11</v>
      </c>
      <c r="C117">
        <v>529.19399999999996</v>
      </c>
      <c r="D117">
        <f t="shared" si="9"/>
        <v>27.511830086937415</v>
      </c>
      <c r="E117">
        <v>-18.249500000000001</v>
      </c>
      <c r="F117">
        <v>39.611800000000002</v>
      </c>
      <c r="G117">
        <v>475.911</v>
      </c>
      <c r="H117">
        <v>0.956542</v>
      </c>
      <c r="I117">
        <v>-50.170900000000003</v>
      </c>
      <c r="J117">
        <f t="shared" si="6"/>
        <v>-31.921400000000002</v>
      </c>
      <c r="L117">
        <v>15</v>
      </c>
      <c r="M117">
        <v>698.95799999999997</v>
      </c>
      <c r="N117">
        <f t="shared" si="8"/>
        <v>29.475918174851206</v>
      </c>
      <c r="O117">
        <v>-6.5307599999999999</v>
      </c>
      <c r="P117">
        <v>37.719700000000003</v>
      </c>
      <c r="Q117">
        <v>643.43399999999997</v>
      </c>
      <c r="R117">
        <v>0.95818199999999998</v>
      </c>
      <c r="S117">
        <v>-62.866199999999999</v>
      </c>
      <c r="T117">
        <f t="shared" si="7"/>
        <v>-56.335439999999998</v>
      </c>
    </row>
    <row r="118" spans="1:20" x14ac:dyDescent="0.3">
      <c r="B118">
        <v>12</v>
      </c>
      <c r="C118">
        <v>565.35</v>
      </c>
      <c r="D118">
        <f t="shared" si="9"/>
        <v>27.657926761809886</v>
      </c>
      <c r="E118">
        <v>-19.470199999999998</v>
      </c>
      <c r="F118">
        <v>40.161099999999998</v>
      </c>
      <c r="G118">
        <v>517.55600000000004</v>
      </c>
      <c r="H118">
        <v>0.99461500000000003</v>
      </c>
      <c r="I118">
        <v>-49.9878</v>
      </c>
      <c r="J118">
        <f t="shared" si="6"/>
        <v>-30.517600000000002</v>
      </c>
      <c r="L118">
        <v>16</v>
      </c>
      <c r="M118">
        <v>698.95799999999997</v>
      </c>
      <c r="N118" t="e">
        <f t="shared" si="8"/>
        <v>#DIV/0!</v>
      </c>
      <c r="O118">
        <v>-6.5307599999999999</v>
      </c>
      <c r="P118">
        <v>37.719700000000003</v>
      </c>
      <c r="Q118">
        <v>643.43399999999997</v>
      </c>
      <c r="R118">
        <v>0.95818199999999998</v>
      </c>
      <c r="S118">
        <v>-62.866199999999999</v>
      </c>
      <c r="T118">
        <f t="shared" si="7"/>
        <v>-56.335439999999998</v>
      </c>
    </row>
    <row r="119" spans="1:20" x14ac:dyDescent="0.3">
      <c r="B119">
        <v>13</v>
      </c>
      <c r="C119">
        <v>600.83600000000001</v>
      </c>
      <c r="D119">
        <f t="shared" si="9"/>
        <v>28.18012737417574</v>
      </c>
      <c r="E119">
        <v>-19.226099999999999</v>
      </c>
      <c r="F119">
        <v>40.039099999999998</v>
      </c>
      <c r="G119">
        <v>513.15899999999999</v>
      </c>
      <c r="H119">
        <v>0.98868599999999995</v>
      </c>
      <c r="I119">
        <v>-49.804699999999997</v>
      </c>
      <c r="J119">
        <f t="shared" si="6"/>
        <v>-30.578599999999998</v>
      </c>
      <c r="T119">
        <f t="shared" si="7"/>
        <v>0</v>
      </c>
    </row>
    <row r="120" spans="1:20" x14ac:dyDescent="0.3">
      <c r="B120">
        <v>14</v>
      </c>
      <c r="C120">
        <v>636.79100000000005</v>
      </c>
      <c r="D120">
        <f t="shared" si="9"/>
        <v>27.812543457099121</v>
      </c>
      <c r="E120">
        <v>-17.639199999999999</v>
      </c>
      <c r="F120">
        <v>37.719700000000003</v>
      </c>
      <c r="G120">
        <v>482.33800000000002</v>
      </c>
      <c r="H120">
        <v>0.97629600000000005</v>
      </c>
      <c r="I120">
        <v>-49.682600000000001</v>
      </c>
      <c r="J120">
        <f t="shared" si="6"/>
        <v>-32.043400000000005</v>
      </c>
      <c r="K120">
        <v>0.9</v>
      </c>
      <c r="T120">
        <f t="shared" si="7"/>
        <v>0</v>
      </c>
    </row>
    <row r="121" spans="1:20" x14ac:dyDescent="0.3">
      <c r="B121">
        <v>15</v>
      </c>
      <c r="C121">
        <v>672.6</v>
      </c>
      <c r="D121">
        <f t="shared" si="9"/>
        <v>27.925940406043196</v>
      </c>
      <c r="E121">
        <v>-19.897500000000001</v>
      </c>
      <c r="F121">
        <v>39.794899999999998</v>
      </c>
      <c r="G121">
        <v>547.86</v>
      </c>
      <c r="H121">
        <v>1.0311999999999999</v>
      </c>
      <c r="I121">
        <v>-49.560499999999998</v>
      </c>
      <c r="J121">
        <f t="shared" si="6"/>
        <v>-29.662999999999997</v>
      </c>
      <c r="L121">
        <v>1</v>
      </c>
      <c r="M121">
        <v>222.03</v>
      </c>
      <c r="O121">
        <v>-7.0190400000000004</v>
      </c>
      <c r="P121">
        <v>44.372599999999998</v>
      </c>
      <c r="Q121">
        <v>473</v>
      </c>
      <c r="R121">
        <v>1.13402</v>
      </c>
      <c r="S121">
        <v>-31.311</v>
      </c>
      <c r="T121">
        <f t="shared" si="7"/>
        <v>-24.29196</v>
      </c>
    </row>
    <row r="122" spans="1:20" x14ac:dyDescent="0.3">
      <c r="D122">
        <f t="shared" si="9"/>
        <v>-1.486767766874814</v>
      </c>
      <c r="J122">
        <f t="shared" si="6"/>
        <v>0</v>
      </c>
      <c r="L122">
        <v>2</v>
      </c>
      <c r="M122">
        <v>234.298</v>
      </c>
      <c r="N122">
        <f t="shared" si="8"/>
        <v>81.512879034887504</v>
      </c>
      <c r="O122">
        <v>-6.0424800000000003</v>
      </c>
      <c r="P122">
        <v>37.4756</v>
      </c>
      <c r="Q122">
        <v>594.65499999999997</v>
      </c>
      <c r="R122">
        <v>1.4031800000000001</v>
      </c>
      <c r="S122">
        <v>-29.9072</v>
      </c>
      <c r="T122">
        <f t="shared" si="7"/>
        <v>-23.864719999999998</v>
      </c>
    </row>
    <row r="123" spans="1:20" x14ac:dyDescent="0.3">
      <c r="A123">
        <v>1.1000000000000001</v>
      </c>
      <c r="D123" t="e">
        <f t="shared" si="9"/>
        <v>#DIV/0!</v>
      </c>
      <c r="J123">
        <f t="shared" si="6"/>
        <v>0</v>
      </c>
      <c r="L123">
        <v>3</v>
      </c>
      <c r="M123">
        <v>290.85399999999998</v>
      </c>
      <c r="N123">
        <f t="shared" si="8"/>
        <v>17.681589928566382</v>
      </c>
      <c r="O123">
        <v>-5.9204100000000004</v>
      </c>
      <c r="P123">
        <v>38.268999999999998</v>
      </c>
      <c r="Q123">
        <v>583.01499999999999</v>
      </c>
      <c r="R123">
        <v>1.2907999999999999</v>
      </c>
      <c r="S123">
        <v>-33.813499999999998</v>
      </c>
      <c r="T123">
        <f t="shared" si="7"/>
        <v>-27.893089999999997</v>
      </c>
    </row>
    <row r="124" spans="1:20" x14ac:dyDescent="0.3">
      <c r="B124">
        <v>1</v>
      </c>
      <c r="C124">
        <v>212.71100000000001</v>
      </c>
      <c r="D124">
        <f t="shared" si="9"/>
        <v>4.7012143236598014</v>
      </c>
      <c r="E124">
        <v>-20.3247</v>
      </c>
      <c r="F124">
        <v>48.278799999999997</v>
      </c>
      <c r="G124">
        <v>351.346</v>
      </c>
      <c r="H124">
        <v>0.79213800000000001</v>
      </c>
      <c r="I124">
        <v>-47.058100000000003</v>
      </c>
      <c r="J124">
        <f t="shared" si="6"/>
        <v>-26.733400000000003</v>
      </c>
      <c r="L124">
        <v>4</v>
      </c>
      <c r="M124">
        <v>290.85399999999998</v>
      </c>
      <c r="N124" t="e">
        <f t="shared" si="8"/>
        <v>#DIV/0!</v>
      </c>
      <c r="O124">
        <v>-5.9204100000000004</v>
      </c>
      <c r="P124">
        <v>38.268999999999998</v>
      </c>
      <c r="Q124">
        <v>583.01499999999999</v>
      </c>
      <c r="R124">
        <v>1.2907999999999999</v>
      </c>
      <c r="S124">
        <v>-33.813499999999998</v>
      </c>
      <c r="T124">
        <f t="shared" si="7"/>
        <v>-27.893089999999997</v>
      </c>
    </row>
    <row r="125" spans="1:20" x14ac:dyDescent="0.3">
      <c r="B125">
        <v>2</v>
      </c>
      <c r="C125">
        <v>222.209</v>
      </c>
      <c r="D125">
        <f t="shared" si="9"/>
        <v>105.28532322594241</v>
      </c>
      <c r="E125">
        <v>-20.3247</v>
      </c>
      <c r="F125">
        <v>41.076700000000002</v>
      </c>
      <c r="G125">
        <v>496.02499999999998</v>
      </c>
      <c r="H125">
        <v>1.0155400000000001</v>
      </c>
      <c r="I125">
        <v>-45.043900000000001</v>
      </c>
      <c r="J125">
        <f t="shared" si="6"/>
        <v>-24.719200000000001</v>
      </c>
      <c r="L125">
        <v>5</v>
      </c>
      <c r="M125">
        <v>323.952</v>
      </c>
      <c r="N125">
        <f t="shared" si="8"/>
        <v>30.213305939935935</v>
      </c>
      <c r="O125">
        <v>-6.1035199999999996</v>
      </c>
      <c r="P125">
        <v>38.452100000000002</v>
      </c>
      <c r="Q125">
        <v>586.66700000000003</v>
      </c>
      <c r="R125">
        <v>1.28617</v>
      </c>
      <c r="S125">
        <v>-34.484900000000003</v>
      </c>
      <c r="T125">
        <f t="shared" si="7"/>
        <v>-28.381380000000004</v>
      </c>
    </row>
    <row r="126" spans="1:20" x14ac:dyDescent="0.3">
      <c r="B126">
        <v>3</v>
      </c>
      <c r="C126">
        <v>240.43100000000001</v>
      </c>
      <c r="D126">
        <f t="shared" si="9"/>
        <v>54.878718033146718</v>
      </c>
      <c r="E126">
        <v>-17.1509</v>
      </c>
      <c r="F126">
        <v>34.912100000000002</v>
      </c>
      <c r="G126">
        <v>505.25599999999997</v>
      </c>
      <c r="H126">
        <v>1.0545500000000001</v>
      </c>
      <c r="I126">
        <v>-46.203600000000002</v>
      </c>
      <c r="J126">
        <f t="shared" si="6"/>
        <v>-29.052700000000002</v>
      </c>
      <c r="L126">
        <v>6</v>
      </c>
      <c r="M126">
        <v>355.57</v>
      </c>
      <c r="N126">
        <f t="shared" si="8"/>
        <v>31.627553924979448</v>
      </c>
      <c r="O126">
        <v>-5.8593799999999998</v>
      </c>
      <c r="P126">
        <v>38.024900000000002</v>
      </c>
      <c r="Q126">
        <v>587.9</v>
      </c>
      <c r="R126">
        <v>1.29036</v>
      </c>
      <c r="S126">
        <v>-34.118699999999997</v>
      </c>
      <c r="T126">
        <f t="shared" si="7"/>
        <v>-28.259319999999995</v>
      </c>
    </row>
    <row r="127" spans="1:20" x14ac:dyDescent="0.3">
      <c r="B127">
        <v>4</v>
      </c>
      <c r="C127">
        <v>272.37400000000002</v>
      </c>
      <c r="D127">
        <f t="shared" si="9"/>
        <v>31.30576339104028</v>
      </c>
      <c r="E127">
        <v>-18.310500000000001</v>
      </c>
      <c r="F127">
        <v>38.207999999999998</v>
      </c>
      <c r="G127">
        <v>491.86700000000002</v>
      </c>
      <c r="H127">
        <v>0.99052899999999999</v>
      </c>
      <c r="I127">
        <v>-48.4009</v>
      </c>
      <c r="J127">
        <f t="shared" si="6"/>
        <v>-30.090399999999999</v>
      </c>
      <c r="L127">
        <v>7</v>
      </c>
      <c r="M127">
        <v>388.47199999999998</v>
      </c>
      <c r="N127">
        <f t="shared" si="8"/>
        <v>30.393289161753096</v>
      </c>
      <c r="O127">
        <v>-4.3945299999999996</v>
      </c>
      <c r="P127">
        <v>36.560099999999998</v>
      </c>
      <c r="Q127">
        <v>553.70000000000005</v>
      </c>
      <c r="R127">
        <v>1.2551600000000001</v>
      </c>
      <c r="S127">
        <v>-34.4238</v>
      </c>
      <c r="T127">
        <f t="shared" si="7"/>
        <v>-30.02927</v>
      </c>
    </row>
    <row r="128" spans="1:20" x14ac:dyDescent="0.3">
      <c r="B128">
        <v>5</v>
      </c>
      <c r="C128">
        <v>306.43400000000003</v>
      </c>
      <c r="D128">
        <f t="shared" si="9"/>
        <v>29.35995302407516</v>
      </c>
      <c r="E128">
        <v>-17.0288</v>
      </c>
      <c r="F128">
        <v>37.902799999999999</v>
      </c>
      <c r="G128">
        <v>460.125</v>
      </c>
      <c r="H128">
        <v>0.93992100000000001</v>
      </c>
      <c r="I128">
        <v>-49.255400000000002</v>
      </c>
      <c r="J128">
        <f t="shared" si="6"/>
        <v>-32.226600000000005</v>
      </c>
      <c r="L128">
        <v>8</v>
      </c>
      <c r="M128">
        <v>421.66199999999998</v>
      </c>
      <c r="N128">
        <f t="shared" si="8"/>
        <v>30.129557095510698</v>
      </c>
      <c r="O128">
        <v>-5.9814499999999997</v>
      </c>
      <c r="P128">
        <v>37.841799999999999</v>
      </c>
      <c r="Q128">
        <v>604</v>
      </c>
      <c r="R128">
        <v>1.31155</v>
      </c>
      <c r="S128">
        <v>-34.179699999999997</v>
      </c>
      <c r="T128">
        <f t="shared" si="7"/>
        <v>-28.198249999999998</v>
      </c>
    </row>
    <row r="129" spans="1:20" x14ac:dyDescent="0.3">
      <c r="B129">
        <v>6</v>
      </c>
      <c r="C129">
        <v>339.85199999999998</v>
      </c>
      <c r="D129">
        <f t="shared" si="9"/>
        <v>29.923993057633655</v>
      </c>
      <c r="E129">
        <v>-18.310500000000001</v>
      </c>
      <c r="F129">
        <v>39.1235</v>
      </c>
      <c r="G129">
        <v>481.46199999999999</v>
      </c>
      <c r="H129">
        <v>0.96624399999999999</v>
      </c>
      <c r="I129">
        <v>-49.438499999999998</v>
      </c>
      <c r="J129">
        <f t="shared" si="6"/>
        <v>-31.127999999999997</v>
      </c>
      <c r="L129">
        <v>9</v>
      </c>
      <c r="M129">
        <v>454.65199999999999</v>
      </c>
      <c r="N129">
        <f t="shared" si="8"/>
        <v>30.312215822976651</v>
      </c>
      <c r="O129">
        <v>-4.3945299999999996</v>
      </c>
      <c r="P129">
        <v>35.9497</v>
      </c>
      <c r="Q129">
        <v>573.13099999999997</v>
      </c>
      <c r="R129">
        <v>1.2943100000000001</v>
      </c>
      <c r="S129">
        <v>-34.240699999999997</v>
      </c>
      <c r="T129">
        <f t="shared" si="7"/>
        <v>-29.846169999999997</v>
      </c>
    </row>
    <row r="130" spans="1:20" x14ac:dyDescent="0.3">
      <c r="B130">
        <v>7</v>
      </c>
      <c r="C130">
        <v>374.512</v>
      </c>
      <c r="D130">
        <f t="shared" si="9"/>
        <v>28.851702250432755</v>
      </c>
      <c r="E130">
        <v>-17.822299999999998</v>
      </c>
      <c r="F130">
        <v>38.146999999999998</v>
      </c>
      <c r="G130">
        <v>480.63600000000002</v>
      </c>
      <c r="H130">
        <v>0.96806899999999996</v>
      </c>
      <c r="I130">
        <v>-49.438499999999998</v>
      </c>
      <c r="J130">
        <f t="shared" si="6"/>
        <v>-31.616199999999999</v>
      </c>
      <c r="L130">
        <v>10</v>
      </c>
      <c r="M130">
        <v>487.43</v>
      </c>
      <c r="N130">
        <f t="shared" si="8"/>
        <v>30.508267740557674</v>
      </c>
      <c r="O130">
        <v>-4.3945299999999996</v>
      </c>
      <c r="P130">
        <v>35.827599999999997</v>
      </c>
      <c r="Q130">
        <v>579.19200000000001</v>
      </c>
      <c r="R130">
        <v>1.29514</v>
      </c>
      <c r="S130">
        <v>-34.118699999999997</v>
      </c>
      <c r="T130">
        <f t="shared" si="7"/>
        <v>-29.724169999999997</v>
      </c>
    </row>
    <row r="131" spans="1:20" x14ac:dyDescent="0.3">
      <c r="B131">
        <v>8</v>
      </c>
      <c r="C131">
        <v>409.72199999999998</v>
      </c>
      <c r="D131">
        <f t="shared" si="9"/>
        <v>28.401022436807743</v>
      </c>
      <c r="E131">
        <v>-20.873999999999999</v>
      </c>
      <c r="F131">
        <v>41.381799999999998</v>
      </c>
      <c r="G131">
        <v>561.02700000000004</v>
      </c>
      <c r="H131">
        <v>1.02485</v>
      </c>
      <c r="I131">
        <v>-49.743699999999997</v>
      </c>
      <c r="J131">
        <f t="shared" si="6"/>
        <v>-28.869699999999998</v>
      </c>
      <c r="L131">
        <v>11</v>
      </c>
      <c r="M131">
        <v>552.73099999999999</v>
      </c>
      <c r="N131">
        <f t="shared" si="8"/>
        <v>15.313701168435403</v>
      </c>
      <c r="O131">
        <v>-3.8452099999999998</v>
      </c>
      <c r="P131">
        <v>34.79</v>
      </c>
      <c r="Q131">
        <v>569.11099999999999</v>
      </c>
      <c r="R131">
        <v>1.30111</v>
      </c>
      <c r="S131">
        <v>-33.752400000000002</v>
      </c>
      <c r="T131">
        <f t="shared" si="7"/>
        <v>-29.90719</v>
      </c>
    </row>
    <row r="132" spans="1:20" x14ac:dyDescent="0.3">
      <c r="B132">
        <v>9</v>
      </c>
      <c r="C132">
        <v>444.03399999999999</v>
      </c>
      <c r="D132">
        <f t="shared" si="9"/>
        <v>29.144322685940768</v>
      </c>
      <c r="E132">
        <v>-17.883299999999998</v>
      </c>
      <c r="F132">
        <v>38.574199999999998</v>
      </c>
      <c r="G132">
        <v>476.66699999999997</v>
      </c>
      <c r="H132">
        <v>0.96313400000000005</v>
      </c>
      <c r="I132">
        <v>-49.682600000000001</v>
      </c>
      <c r="J132">
        <f t="shared" si="6"/>
        <v>-31.799300000000002</v>
      </c>
      <c r="L132">
        <v>12</v>
      </c>
      <c r="M132">
        <v>585.16999999999996</v>
      </c>
      <c r="N132">
        <f t="shared" si="8"/>
        <v>30.827090847436761</v>
      </c>
      <c r="O132">
        <v>-5.00488</v>
      </c>
      <c r="P132">
        <v>35.461399999999998</v>
      </c>
      <c r="Q132">
        <v>604.96699999999998</v>
      </c>
      <c r="R132">
        <v>1.3583700000000001</v>
      </c>
      <c r="S132">
        <v>-33.691400000000002</v>
      </c>
      <c r="T132">
        <f t="shared" si="7"/>
        <v>-28.686520000000002</v>
      </c>
    </row>
    <row r="133" spans="1:20" x14ac:dyDescent="0.3">
      <c r="B133">
        <v>10</v>
      </c>
      <c r="C133">
        <v>477.3</v>
      </c>
      <c r="D133">
        <f t="shared" si="9"/>
        <v>30.060722659772722</v>
      </c>
      <c r="E133">
        <v>-19.103999999999999</v>
      </c>
      <c r="F133">
        <v>39.550800000000002</v>
      </c>
      <c r="G133">
        <v>518.21500000000003</v>
      </c>
      <c r="H133">
        <v>0.99732200000000004</v>
      </c>
      <c r="I133">
        <v>-49.621600000000001</v>
      </c>
      <c r="J133">
        <f t="shared" ref="J133:J196" si="10">I133-E133</f>
        <v>-30.517600000000002</v>
      </c>
      <c r="L133">
        <v>13</v>
      </c>
      <c r="M133">
        <v>619.07100000000003</v>
      </c>
      <c r="N133">
        <f t="shared" si="8"/>
        <v>29.497654936432497</v>
      </c>
      <c r="O133">
        <v>-4.4555699999999998</v>
      </c>
      <c r="P133">
        <v>34.973100000000002</v>
      </c>
      <c r="Q133">
        <v>598.15</v>
      </c>
      <c r="R133">
        <v>1.3433900000000001</v>
      </c>
      <c r="S133">
        <v>-33.508299999999998</v>
      </c>
      <c r="T133">
        <f t="shared" si="7"/>
        <v>-29.052729999999997</v>
      </c>
    </row>
    <row r="134" spans="1:20" x14ac:dyDescent="0.3">
      <c r="B134">
        <v>11</v>
      </c>
      <c r="C134">
        <v>511.964</v>
      </c>
      <c r="D134">
        <f t="shared" si="9"/>
        <v>28.84837295176553</v>
      </c>
      <c r="E134">
        <v>-20.3857</v>
      </c>
      <c r="F134">
        <v>40.5884</v>
      </c>
      <c r="G134">
        <v>557.70799999999997</v>
      </c>
      <c r="H134">
        <v>1.02711</v>
      </c>
      <c r="I134">
        <v>-49.499499999999998</v>
      </c>
      <c r="J134">
        <f t="shared" si="10"/>
        <v>-29.113799999999998</v>
      </c>
      <c r="L134">
        <v>14</v>
      </c>
      <c r="M134">
        <v>651.29100000000005</v>
      </c>
      <c r="N134">
        <f t="shared" si="8"/>
        <v>31.03662321539414</v>
      </c>
      <c r="O134">
        <v>-4.5776399999999997</v>
      </c>
      <c r="P134">
        <v>34.912100000000002</v>
      </c>
      <c r="Q134">
        <v>603.83799999999997</v>
      </c>
      <c r="R134">
        <v>1.35229</v>
      </c>
      <c r="S134">
        <v>-33.325200000000002</v>
      </c>
      <c r="T134">
        <f t="shared" ref="T134:T197" si="11">S134-O134</f>
        <v>-28.747560000000004</v>
      </c>
    </row>
    <row r="135" spans="1:20" x14ac:dyDescent="0.3">
      <c r="B135">
        <v>12</v>
      </c>
      <c r="C135">
        <v>547.67600000000004</v>
      </c>
      <c r="D135">
        <f t="shared" si="9"/>
        <v>28.001792114695306</v>
      </c>
      <c r="E135">
        <v>-18.4937</v>
      </c>
      <c r="F135">
        <v>38.207999999999998</v>
      </c>
      <c r="G135">
        <v>508.46199999999999</v>
      </c>
      <c r="H135">
        <v>1.00231</v>
      </c>
      <c r="I135">
        <v>-49.377400000000002</v>
      </c>
      <c r="J135">
        <f t="shared" si="10"/>
        <v>-30.883700000000001</v>
      </c>
      <c r="L135">
        <v>15</v>
      </c>
      <c r="M135">
        <v>684.851</v>
      </c>
      <c r="N135">
        <f t="shared" ref="N135:N198" si="12">1000/(M135-M134)</f>
        <v>29.797377830750943</v>
      </c>
      <c r="O135">
        <v>-2.99072</v>
      </c>
      <c r="P135">
        <v>32.8979</v>
      </c>
      <c r="Q135">
        <v>573.47299999999996</v>
      </c>
      <c r="R135">
        <v>1.3118099999999999</v>
      </c>
      <c r="S135">
        <v>-33.508299999999998</v>
      </c>
      <c r="T135">
        <f t="shared" si="11"/>
        <v>-30.517579999999999</v>
      </c>
    </row>
    <row r="136" spans="1:20" x14ac:dyDescent="0.3">
      <c r="B136">
        <v>13</v>
      </c>
      <c r="C136">
        <v>581.755</v>
      </c>
      <c r="D136">
        <f t="shared" si="9"/>
        <v>29.3435840253529</v>
      </c>
      <c r="E136">
        <v>-19.103999999999999</v>
      </c>
      <c r="F136">
        <v>39.0015</v>
      </c>
      <c r="G136">
        <v>529.32500000000005</v>
      </c>
      <c r="H136">
        <v>1.01833</v>
      </c>
      <c r="I136">
        <v>-49.377400000000002</v>
      </c>
      <c r="J136">
        <f t="shared" si="10"/>
        <v>-30.273400000000002</v>
      </c>
      <c r="T136">
        <f t="shared" si="11"/>
        <v>0</v>
      </c>
    </row>
    <row r="137" spans="1:20" x14ac:dyDescent="0.3">
      <c r="B137">
        <v>14</v>
      </c>
      <c r="C137">
        <v>616.57399999999996</v>
      </c>
      <c r="D137">
        <f t="shared" ref="D137:D200" si="13">1000/(C137-C136)</f>
        <v>28.719951750481091</v>
      </c>
      <c r="E137">
        <v>-19.531300000000002</v>
      </c>
      <c r="F137">
        <v>39.1235</v>
      </c>
      <c r="G137">
        <v>548</v>
      </c>
      <c r="H137">
        <v>1.0338700000000001</v>
      </c>
      <c r="I137">
        <v>-49.316400000000002</v>
      </c>
      <c r="J137">
        <f t="shared" si="10"/>
        <v>-29.7851</v>
      </c>
      <c r="K137">
        <v>0.95</v>
      </c>
      <c r="T137">
        <f t="shared" si="11"/>
        <v>0</v>
      </c>
    </row>
    <row r="138" spans="1:20" x14ac:dyDescent="0.3">
      <c r="B138">
        <v>15</v>
      </c>
      <c r="C138">
        <v>651.02200000000005</v>
      </c>
      <c r="D138">
        <f t="shared" si="13"/>
        <v>29.029261495587473</v>
      </c>
      <c r="E138">
        <v>-19.592300000000002</v>
      </c>
      <c r="F138">
        <v>38.940399999999997</v>
      </c>
      <c r="G138">
        <v>556.57100000000003</v>
      </c>
      <c r="H138">
        <v>1.0447599999999999</v>
      </c>
      <c r="I138">
        <v>-49.133299999999998</v>
      </c>
      <c r="J138">
        <f t="shared" si="10"/>
        <v>-29.540999999999997</v>
      </c>
      <c r="L138">
        <v>1</v>
      </c>
      <c r="M138">
        <v>219.67400000000001</v>
      </c>
      <c r="O138">
        <v>-5.31006</v>
      </c>
      <c r="P138">
        <v>42.663600000000002</v>
      </c>
      <c r="Q138">
        <v>452.84800000000001</v>
      </c>
      <c r="R138">
        <v>1.11738</v>
      </c>
      <c r="S138">
        <v>-30.334499999999998</v>
      </c>
      <c r="T138">
        <f t="shared" si="11"/>
        <v>-25.024439999999998</v>
      </c>
    </row>
    <row r="139" spans="1:20" x14ac:dyDescent="0.3">
      <c r="B139">
        <v>16</v>
      </c>
      <c r="C139">
        <v>685.41399999999999</v>
      </c>
      <c r="D139">
        <f t="shared" si="13"/>
        <v>29.076529425447831</v>
      </c>
      <c r="E139">
        <v>-19.348099999999999</v>
      </c>
      <c r="F139">
        <v>38.268999999999998</v>
      </c>
      <c r="G139">
        <v>542.74300000000005</v>
      </c>
      <c r="H139">
        <v>1.0482899999999999</v>
      </c>
      <c r="I139">
        <v>-49.011200000000002</v>
      </c>
      <c r="J139">
        <f t="shared" si="10"/>
        <v>-29.663100000000004</v>
      </c>
      <c r="L139">
        <v>2</v>
      </c>
      <c r="M139">
        <v>231.858</v>
      </c>
      <c r="N139">
        <f t="shared" si="12"/>
        <v>82.074852265265946</v>
      </c>
      <c r="O139">
        <v>-6.8359399999999999</v>
      </c>
      <c r="P139">
        <v>38.391100000000002</v>
      </c>
      <c r="Q139">
        <v>676</v>
      </c>
      <c r="R139">
        <v>1.48095</v>
      </c>
      <c r="S139">
        <v>-29.235800000000001</v>
      </c>
      <c r="T139">
        <f t="shared" si="11"/>
        <v>-22.39986</v>
      </c>
    </row>
    <row r="140" spans="1:20" x14ac:dyDescent="0.3">
      <c r="D140">
        <f t="shared" si="13"/>
        <v>-1.4589722415941315</v>
      </c>
      <c r="J140">
        <f t="shared" si="10"/>
        <v>0</v>
      </c>
      <c r="L140">
        <v>3</v>
      </c>
      <c r="M140">
        <v>286.94200000000001</v>
      </c>
      <c r="N140">
        <f t="shared" si="12"/>
        <v>18.154091932321545</v>
      </c>
      <c r="O140">
        <v>-5.2490199999999998</v>
      </c>
      <c r="P140">
        <v>37.841799999999999</v>
      </c>
      <c r="Q140">
        <v>607.12099999999998</v>
      </c>
      <c r="R140">
        <v>1.3100400000000001</v>
      </c>
      <c r="S140">
        <v>-32.959000000000003</v>
      </c>
      <c r="T140">
        <f t="shared" si="11"/>
        <v>-27.709980000000002</v>
      </c>
    </row>
    <row r="141" spans="1:20" x14ac:dyDescent="0.3">
      <c r="A141">
        <v>1.1499999999999999</v>
      </c>
      <c r="D141" t="e">
        <f t="shared" si="13"/>
        <v>#DIV/0!</v>
      </c>
      <c r="J141">
        <f t="shared" si="10"/>
        <v>0</v>
      </c>
      <c r="L141">
        <v>4</v>
      </c>
      <c r="M141">
        <v>286.94200000000001</v>
      </c>
      <c r="N141" t="e">
        <f t="shared" si="12"/>
        <v>#DIV/0!</v>
      </c>
      <c r="O141">
        <v>-5.2490199999999998</v>
      </c>
      <c r="P141">
        <v>37.841799999999999</v>
      </c>
      <c r="Q141">
        <v>607.12099999999998</v>
      </c>
      <c r="R141">
        <v>1.3100400000000001</v>
      </c>
      <c r="S141">
        <v>-32.959000000000003</v>
      </c>
      <c r="T141">
        <f t="shared" si="11"/>
        <v>-27.709980000000002</v>
      </c>
    </row>
    <row r="142" spans="1:20" x14ac:dyDescent="0.3">
      <c r="B142">
        <v>1</v>
      </c>
      <c r="C142">
        <v>211.494</v>
      </c>
      <c r="D142">
        <f t="shared" si="13"/>
        <v>4.7282665229273642</v>
      </c>
      <c r="E142">
        <v>-19.103999999999999</v>
      </c>
      <c r="F142">
        <v>46.814</v>
      </c>
      <c r="G142">
        <v>337.67</v>
      </c>
      <c r="H142">
        <v>0.77410999999999996</v>
      </c>
      <c r="I142">
        <v>-46.630899999999997</v>
      </c>
      <c r="J142">
        <f t="shared" si="10"/>
        <v>-27.526899999999998</v>
      </c>
      <c r="L142">
        <v>5</v>
      </c>
      <c r="M142">
        <v>319.57900000000001</v>
      </c>
      <c r="N142">
        <f t="shared" si="12"/>
        <v>30.640071084964916</v>
      </c>
      <c r="O142">
        <v>-5.9814499999999997</v>
      </c>
      <c r="P142">
        <v>38.635300000000001</v>
      </c>
      <c r="Q142">
        <v>612.08299999999997</v>
      </c>
      <c r="R142">
        <v>1.3166199999999999</v>
      </c>
      <c r="S142">
        <v>-33.325200000000002</v>
      </c>
      <c r="T142">
        <f t="shared" si="11"/>
        <v>-27.343750000000004</v>
      </c>
    </row>
    <row r="143" spans="1:20" x14ac:dyDescent="0.3">
      <c r="B143">
        <v>2</v>
      </c>
      <c r="C143">
        <v>221.035</v>
      </c>
      <c r="D143">
        <f t="shared" si="13"/>
        <v>104.81081647626038</v>
      </c>
      <c r="E143">
        <v>-19.592300000000002</v>
      </c>
      <c r="F143">
        <v>40.039099999999998</v>
      </c>
      <c r="G143">
        <v>499.27499999999998</v>
      </c>
      <c r="H143">
        <v>1.0141</v>
      </c>
      <c r="I143">
        <v>-44.677700000000002</v>
      </c>
      <c r="J143">
        <f t="shared" si="10"/>
        <v>-25.0854</v>
      </c>
      <c r="L143">
        <v>6</v>
      </c>
      <c r="M143">
        <v>351.31099999999998</v>
      </c>
      <c r="N143">
        <f t="shared" si="12"/>
        <v>31.513929156687286</v>
      </c>
      <c r="O143">
        <v>-4.3334999999999999</v>
      </c>
      <c r="P143">
        <v>36.743200000000002</v>
      </c>
      <c r="Q143">
        <v>569.09100000000001</v>
      </c>
      <c r="R143">
        <v>1.29667</v>
      </c>
      <c r="S143">
        <v>-33.447299999999998</v>
      </c>
      <c r="T143">
        <f t="shared" si="11"/>
        <v>-29.113799999999998</v>
      </c>
    </row>
    <row r="144" spans="1:20" x14ac:dyDescent="0.3">
      <c r="B144">
        <v>3</v>
      </c>
      <c r="C144">
        <v>239.81200000000001</v>
      </c>
      <c r="D144">
        <f t="shared" si="13"/>
        <v>53.256643766309807</v>
      </c>
      <c r="E144">
        <v>-16.479500000000002</v>
      </c>
      <c r="F144">
        <v>34.179699999999997</v>
      </c>
      <c r="G144">
        <v>506.286</v>
      </c>
      <c r="H144">
        <v>1.0500799999999999</v>
      </c>
      <c r="I144">
        <v>-45.593299999999999</v>
      </c>
      <c r="J144">
        <f t="shared" si="10"/>
        <v>-29.113799999999998</v>
      </c>
      <c r="L144">
        <v>7</v>
      </c>
      <c r="M144">
        <v>382.81400000000002</v>
      </c>
      <c r="N144">
        <f t="shared" si="12"/>
        <v>31.743008602355289</v>
      </c>
      <c r="O144">
        <v>-5.31006</v>
      </c>
      <c r="P144">
        <v>37.4756</v>
      </c>
      <c r="Q144">
        <v>612.75599999999997</v>
      </c>
      <c r="R144">
        <v>1.3340000000000001</v>
      </c>
      <c r="S144">
        <v>-33.325200000000002</v>
      </c>
      <c r="T144">
        <f t="shared" si="11"/>
        <v>-28.015140000000002</v>
      </c>
    </row>
    <row r="145" spans="1:20" x14ac:dyDescent="0.3">
      <c r="B145">
        <v>4</v>
      </c>
      <c r="C145">
        <v>268.25400000000002</v>
      </c>
      <c r="D145">
        <f t="shared" si="13"/>
        <v>35.159271499894516</v>
      </c>
      <c r="E145">
        <v>-18.6768</v>
      </c>
      <c r="F145">
        <v>38.085900000000002</v>
      </c>
      <c r="G145">
        <v>525.50800000000004</v>
      </c>
      <c r="H145">
        <v>1.03003</v>
      </c>
      <c r="I145">
        <v>-47.607399999999998</v>
      </c>
      <c r="J145">
        <f t="shared" si="10"/>
        <v>-28.930599999999998</v>
      </c>
      <c r="L145">
        <v>8</v>
      </c>
      <c r="M145">
        <v>414.99</v>
      </c>
      <c r="N145">
        <f t="shared" si="12"/>
        <v>31.079065141720548</v>
      </c>
      <c r="O145">
        <v>-4.0283199999999999</v>
      </c>
      <c r="P145">
        <v>36.0107</v>
      </c>
      <c r="Q145">
        <v>582.12099999999998</v>
      </c>
      <c r="R145">
        <v>1.2952600000000001</v>
      </c>
      <c r="S145">
        <v>-33.325200000000002</v>
      </c>
      <c r="T145">
        <f t="shared" si="11"/>
        <v>-29.296880000000002</v>
      </c>
    </row>
    <row r="146" spans="1:20" x14ac:dyDescent="0.3">
      <c r="B146">
        <v>5</v>
      </c>
      <c r="C146">
        <v>301.553</v>
      </c>
      <c r="D146">
        <f t="shared" si="13"/>
        <v>30.030931859815631</v>
      </c>
      <c r="E146">
        <v>-17.700199999999999</v>
      </c>
      <c r="F146">
        <v>37.963900000000002</v>
      </c>
      <c r="G146">
        <v>487.077</v>
      </c>
      <c r="H146">
        <v>0.98</v>
      </c>
      <c r="I146">
        <v>-48.828099999999999</v>
      </c>
      <c r="J146">
        <f t="shared" si="10"/>
        <v>-31.1279</v>
      </c>
      <c r="L146">
        <v>9</v>
      </c>
      <c r="M146">
        <v>446.61399999999998</v>
      </c>
      <c r="N146">
        <f t="shared" si="12"/>
        <v>31.621553250695708</v>
      </c>
      <c r="O146">
        <v>-4.9438500000000003</v>
      </c>
      <c r="P146">
        <v>36.682099999999998</v>
      </c>
      <c r="Q146">
        <v>625.6</v>
      </c>
      <c r="R146">
        <v>1.3491200000000001</v>
      </c>
      <c r="S146">
        <v>-33.081099999999999</v>
      </c>
      <c r="T146">
        <f t="shared" si="11"/>
        <v>-28.137249999999998</v>
      </c>
    </row>
    <row r="147" spans="1:20" x14ac:dyDescent="0.3">
      <c r="B147">
        <v>6</v>
      </c>
      <c r="C147">
        <v>333.77699999999999</v>
      </c>
      <c r="D147">
        <f t="shared" si="13"/>
        <v>31.032770605759691</v>
      </c>
      <c r="E147">
        <v>-19.226099999999999</v>
      </c>
      <c r="F147">
        <v>39.611800000000002</v>
      </c>
      <c r="G147">
        <v>532.66200000000003</v>
      </c>
      <c r="H147">
        <v>0.99985199999999996</v>
      </c>
      <c r="I147">
        <v>-48.828099999999999</v>
      </c>
      <c r="J147">
        <f t="shared" si="10"/>
        <v>-29.602</v>
      </c>
      <c r="L147">
        <v>10</v>
      </c>
      <c r="M147">
        <v>478.29500000000002</v>
      </c>
      <c r="N147">
        <f t="shared" si="12"/>
        <v>31.564660206432837</v>
      </c>
      <c r="O147">
        <v>-5.1879900000000001</v>
      </c>
      <c r="P147">
        <v>36.499000000000002</v>
      </c>
      <c r="Q147">
        <v>631.73299999999995</v>
      </c>
      <c r="R147">
        <v>1.36833</v>
      </c>
      <c r="S147">
        <v>-32.8369</v>
      </c>
      <c r="T147">
        <f t="shared" si="11"/>
        <v>-27.648910000000001</v>
      </c>
    </row>
    <row r="148" spans="1:20" x14ac:dyDescent="0.3">
      <c r="B148">
        <v>7</v>
      </c>
      <c r="C148">
        <v>365.97</v>
      </c>
      <c r="D148">
        <f t="shared" si="13"/>
        <v>31.062653371850985</v>
      </c>
      <c r="E148">
        <v>-18.188500000000001</v>
      </c>
      <c r="F148">
        <v>38.207999999999998</v>
      </c>
      <c r="G148">
        <v>499.8</v>
      </c>
      <c r="H148">
        <v>0.992533</v>
      </c>
      <c r="I148">
        <v>-48.950200000000002</v>
      </c>
      <c r="J148">
        <f t="shared" si="10"/>
        <v>-30.761700000000001</v>
      </c>
      <c r="L148">
        <v>11</v>
      </c>
      <c r="M148">
        <v>511.45600000000002</v>
      </c>
      <c r="N148">
        <f t="shared" si="12"/>
        <v>30.155906034196796</v>
      </c>
      <c r="O148">
        <v>-5.31006</v>
      </c>
      <c r="P148">
        <v>36.377000000000002</v>
      </c>
      <c r="Q148">
        <v>645.524</v>
      </c>
      <c r="R148">
        <v>1.38</v>
      </c>
      <c r="S148">
        <v>-32.7759</v>
      </c>
      <c r="T148">
        <f t="shared" si="11"/>
        <v>-27.46584</v>
      </c>
    </row>
    <row r="149" spans="1:20" x14ac:dyDescent="0.3">
      <c r="B149">
        <v>8</v>
      </c>
      <c r="C149">
        <v>399.49599999999998</v>
      </c>
      <c r="D149">
        <f t="shared" si="13"/>
        <v>29.827596492274694</v>
      </c>
      <c r="E149">
        <v>-18.127400000000002</v>
      </c>
      <c r="F149">
        <v>38.085900000000002</v>
      </c>
      <c r="G149">
        <v>501.93900000000002</v>
      </c>
      <c r="H149">
        <v>1.0003599999999999</v>
      </c>
      <c r="I149">
        <v>-48.950200000000002</v>
      </c>
      <c r="J149">
        <f t="shared" si="10"/>
        <v>-30.822800000000001</v>
      </c>
      <c r="L149">
        <v>12</v>
      </c>
      <c r="M149">
        <v>575.51300000000003</v>
      </c>
      <c r="N149">
        <f t="shared" si="12"/>
        <v>15.611096367297872</v>
      </c>
      <c r="O149">
        <v>-3.5400399999999999</v>
      </c>
      <c r="P149">
        <v>34.179699999999997</v>
      </c>
      <c r="Q149">
        <v>600</v>
      </c>
      <c r="R149">
        <v>1.35368</v>
      </c>
      <c r="S149">
        <v>-32.470700000000001</v>
      </c>
      <c r="T149">
        <f t="shared" si="11"/>
        <v>-28.93066</v>
      </c>
    </row>
    <row r="150" spans="1:20" x14ac:dyDescent="0.3">
      <c r="B150">
        <v>9</v>
      </c>
      <c r="C150">
        <v>432.62099999999998</v>
      </c>
      <c r="D150">
        <f t="shared" si="13"/>
        <v>30.188679245283019</v>
      </c>
      <c r="E150">
        <v>-19.470199999999998</v>
      </c>
      <c r="F150">
        <v>39.367699999999999</v>
      </c>
      <c r="G150">
        <v>536.88900000000001</v>
      </c>
      <c r="H150">
        <v>1.0263</v>
      </c>
      <c r="I150">
        <v>-48.828099999999999</v>
      </c>
      <c r="J150">
        <f t="shared" si="10"/>
        <v>-29.357900000000001</v>
      </c>
      <c r="L150">
        <v>13</v>
      </c>
      <c r="M150">
        <v>607.47</v>
      </c>
      <c r="N150">
        <f t="shared" si="12"/>
        <v>31.292048690427769</v>
      </c>
      <c r="O150">
        <v>-4.0893600000000001</v>
      </c>
      <c r="P150">
        <v>34.728999999999999</v>
      </c>
      <c r="Q150">
        <v>622.66700000000003</v>
      </c>
      <c r="R150">
        <v>1.3884700000000001</v>
      </c>
      <c r="S150">
        <v>-32.409700000000001</v>
      </c>
      <c r="T150">
        <f t="shared" si="11"/>
        <v>-28.320340000000002</v>
      </c>
    </row>
    <row r="151" spans="1:20" x14ac:dyDescent="0.3">
      <c r="B151">
        <v>10</v>
      </c>
      <c r="C151">
        <v>466.73599999999999</v>
      </c>
      <c r="D151">
        <f t="shared" si="13"/>
        <v>29.312619082515013</v>
      </c>
      <c r="E151">
        <v>-17.456099999999999</v>
      </c>
      <c r="F151">
        <v>37.109400000000001</v>
      </c>
      <c r="G151">
        <v>499.14299999999997</v>
      </c>
      <c r="H151">
        <v>0.99625600000000003</v>
      </c>
      <c r="I151">
        <v>-49.011200000000002</v>
      </c>
      <c r="J151">
        <f t="shared" si="10"/>
        <v>-31.555100000000003</v>
      </c>
      <c r="L151">
        <v>14</v>
      </c>
      <c r="M151">
        <v>640.11400000000003</v>
      </c>
      <c r="N151">
        <f t="shared" si="12"/>
        <v>30.633500796471015</v>
      </c>
      <c r="O151">
        <v>-3.6621100000000002</v>
      </c>
      <c r="P151">
        <v>33.813499999999998</v>
      </c>
      <c r="Q151">
        <v>620.11099999999999</v>
      </c>
      <c r="R151">
        <v>1.3810500000000001</v>
      </c>
      <c r="S151">
        <v>-31.921399999999998</v>
      </c>
      <c r="T151">
        <f t="shared" si="11"/>
        <v>-28.25929</v>
      </c>
    </row>
    <row r="152" spans="1:20" x14ac:dyDescent="0.3">
      <c r="B152">
        <v>11</v>
      </c>
      <c r="C152">
        <v>499.27199999999999</v>
      </c>
      <c r="D152">
        <f t="shared" si="13"/>
        <v>30.735185640521266</v>
      </c>
      <c r="E152">
        <v>-16.235399999999998</v>
      </c>
      <c r="F152">
        <v>35.827599999999997</v>
      </c>
      <c r="G152">
        <v>474.351</v>
      </c>
      <c r="H152">
        <v>0.98183299999999996</v>
      </c>
      <c r="I152">
        <v>-48.706099999999999</v>
      </c>
      <c r="J152">
        <f t="shared" si="10"/>
        <v>-32.470700000000001</v>
      </c>
      <c r="L152">
        <v>15</v>
      </c>
      <c r="M152">
        <v>671.87400000000002</v>
      </c>
      <c r="N152">
        <f t="shared" si="12"/>
        <v>31.486146095717892</v>
      </c>
      <c r="O152">
        <v>-4.9438500000000003</v>
      </c>
      <c r="P152">
        <v>34.667999999999999</v>
      </c>
      <c r="Q152">
        <v>670.35699999999997</v>
      </c>
      <c r="R152">
        <v>1.44167</v>
      </c>
      <c r="S152">
        <v>-31.982399999999998</v>
      </c>
      <c r="T152">
        <f t="shared" si="11"/>
        <v>-27.038549999999997</v>
      </c>
    </row>
    <row r="153" spans="1:20" x14ac:dyDescent="0.3">
      <c r="B153">
        <v>12</v>
      </c>
      <c r="C153">
        <v>533.41700000000003</v>
      </c>
      <c r="D153">
        <f t="shared" si="13"/>
        <v>29.286864841118724</v>
      </c>
      <c r="E153">
        <v>-18.6768</v>
      </c>
      <c r="F153">
        <v>37.597700000000003</v>
      </c>
      <c r="G153">
        <v>545.11099999999999</v>
      </c>
      <c r="H153">
        <v>1.0510699999999999</v>
      </c>
      <c r="I153">
        <v>-48.5229</v>
      </c>
      <c r="J153">
        <f t="shared" si="10"/>
        <v>-29.8461</v>
      </c>
      <c r="T153">
        <f t="shared" si="11"/>
        <v>0</v>
      </c>
    </row>
    <row r="154" spans="1:20" x14ac:dyDescent="0.3">
      <c r="B154">
        <v>13</v>
      </c>
      <c r="C154">
        <v>567.53800000000001</v>
      </c>
      <c r="D154">
        <f t="shared" si="13"/>
        <v>29.307464611236497</v>
      </c>
      <c r="E154">
        <v>-18.6157</v>
      </c>
      <c r="F154">
        <v>36.804200000000002</v>
      </c>
      <c r="G154">
        <v>543.9</v>
      </c>
      <c r="H154">
        <v>1.0574600000000001</v>
      </c>
      <c r="I154">
        <v>-48.645000000000003</v>
      </c>
      <c r="J154">
        <f t="shared" si="10"/>
        <v>-30.029300000000003</v>
      </c>
      <c r="K154">
        <v>1</v>
      </c>
      <c r="T154">
        <f t="shared" si="11"/>
        <v>0</v>
      </c>
    </row>
    <row r="155" spans="1:20" x14ac:dyDescent="0.3">
      <c r="B155">
        <v>14</v>
      </c>
      <c r="C155">
        <v>601.726</v>
      </c>
      <c r="D155">
        <f t="shared" si="13"/>
        <v>29.250029250029261</v>
      </c>
      <c r="E155">
        <v>-18.5547</v>
      </c>
      <c r="F155">
        <v>37.292499999999997</v>
      </c>
      <c r="G155">
        <v>556.28300000000002</v>
      </c>
      <c r="H155">
        <v>1.0529200000000001</v>
      </c>
      <c r="I155">
        <v>-48.4619</v>
      </c>
      <c r="J155">
        <f t="shared" si="10"/>
        <v>-29.9072</v>
      </c>
      <c r="L155">
        <v>1</v>
      </c>
      <c r="M155">
        <v>218.49700000000001</v>
      </c>
      <c r="O155">
        <v>-6.3476600000000003</v>
      </c>
      <c r="P155">
        <v>44.372599999999998</v>
      </c>
      <c r="Q155">
        <v>496.01799999999997</v>
      </c>
      <c r="R155">
        <v>1.1611499999999999</v>
      </c>
      <c r="S155">
        <v>-29.235800000000001</v>
      </c>
      <c r="T155">
        <f t="shared" si="11"/>
        <v>-22.88814</v>
      </c>
    </row>
    <row r="156" spans="1:20" x14ac:dyDescent="0.3">
      <c r="B156">
        <v>15</v>
      </c>
      <c r="C156">
        <v>634.57600000000002</v>
      </c>
      <c r="D156">
        <f t="shared" si="13"/>
        <v>30.441400304413982</v>
      </c>
      <c r="E156">
        <v>-18.5547</v>
      </c>
      <c r="F156">
        <v>37.109400000000001</v>
      </c>
      <c r="G156">
        <v>563.33299999999997</v>
      </c>
      <c r="H156">
        <v>1.06254</v>
      </c>
      <c r="I156">
        <v>-48.4009</v>
      </c>
      <c r="J156">
        <f t="shared" si="10"/>
        <v>-29.8462</v>
      </c>
      <c r="L156">
        <v>2</v>
      </c>
      <c r="M156">
        <v>230.38</v>
      </c>
      <c r="N156">
        <f t="shared" si="12"/>
        <v>84.153833207102721</v>
      </c>
      <c r="O156">
        <v>-5.3710899999999997</v>
      </c>
      <c r="P156">
        <v>37.109400000000001</v>
      </c>
      <c r="Q156">
        <v>635.73299999999995</v>
      </c>
      <c r="R156">
        <v>1.4617100000000001</v>
      </c>
      <c r="S156">
        <v>-28.1372</v>
      </c>
      <c r="T156">
        <f t="shared" si="11"/>
        <v>-22.766110000000001</v>
      </c>
    </row>
    <row r="157" spans="1:20" x14ac:dyDescent="0.3">
      <c r="B157">
        <v>16</v>
      </c>
      <c r="C157">
        <v>668.01499999999999</v>
      </c>
      <c r="D157">
        <f t="shared" si="13"/>
        <v>29.905200514369479</v>
      </c>
      <c r="E157">
        <v>-18.5547</v>
      </c>
      <c r="F157">
        <v>36.987299999999998</v>
      </c>
      <c r="G157">
        <v>568.23800000000006</v>
      </c>
      <c r="H157">
        <v>1.0742400000000001</v>
      </c>
      <c r="I157">
        <v>-48.156700000000001</v>
      </c>
      <c r="J157">
        <f t="shared" si="10"/>
        <v>-29.602</v>
      </c>
      <c r="L157">
        <v>3</v>
      </c>
      <c r="M157">
        <v>282.51600000000002</v>
      </c>
      <c r="N157">
        <f t="shared" si="12"/>
        <v>19.180604572656122</v>
      </c>
      <c r="O157">
        <v>-3.7231399999999999</v>
      </c>
      <c r="P157">
        <v>35.8887</v>
      </c>
      <c r="Q157">
        <v>598.4</v>
      </c>
      <c r="R157">
        <v>1.3424700000000001</v>
      </c>
      <c r="S157">
        <v>-31.616199999999999</v>
      </c>
      <c r="T157">
        <f t="shared" si="11"/>
        <v>-27.893059999999998</v>
      </c>
    </row>
    <row r="158" spans="1:20" x14ac:dyDescent="0.3">
      <c r="D158">
        <f t="shared" si="13"/>
        <v>-1.4969723733748495</v>
      </c>
      <c r="J158">
        <f t="shared" si="10"/>
        <v>0</v>
      </c>
      <c r="L158">
        <v>4</v>
      </c>
      <c r="M158">
        <v>282.51600000000002</v>
      </c>
      <c r="N158" t="e">
        <f t="shared" si="12"/>
        <v>#DIV/0!</v>
      </c>
      <c r="O158">
        <v>-3.7231399999999999</v>
      </c>
      <c r="P158">
        <v>35.8887</v>
      </c>
      <c r="Q158">
        <v>598.4</v>
      </c>
      <c r="R158">
        <v>1.3424700000000001</v>
      </c>
      <c r="S158">
        <v>-31.616199999999999</v>
      </c>
      <c r="T158">
        <f t="shared" si="11"/>
        <v>-27.893059999999998</v>
      </c>
    </row>
    <row r="159" spans="1:20" x14ac:dyDescent="0.3">
      <c r="A159">
        <v>1.2</v>
      </c>
      <c r="D159" t="e">
        <f t="shared" si="13"/>
        <v>#DIV/0!</v>
      </c>
      <c r="J159">
        <f t="shared" si="10"/>
        <v>0</v>
      </c>
      <c r="L159">
        <v>5</v>
      </c>
      <c r="M159">
        <v>314.91199999999998</v>
      </c>
      <c r="N159">
        <f t="shared" si="12"/>
        <v>30.868008396098325</v>
      </c>
      <c r="O159">
        <v>-3.1127899999999999</v>
      </c>
      <c r="P159">
        <v>35.461399999999998</v>
      </c>
      <c r="Q159">
        <v>574.63300000000004</v>
      </c>
      <c r="R159">
        <v>1.29809</v>
      </c>
      <c r="S159">
        <v>-32.104500000000002</v>
      </c>
      <c r="T159">
        <f t="shared" si="11"/>
        <v>-28.991710000000001</v>
      </c>
    </row>
    <row r="160" spans="1:20" x14ac:dyDescent="0.3">
      <c r="B160">
        <v>1</v>
      </c>
      <c r="C160">
        <v>210.595</v>
      </c>
      <c r="D160">
        <f t="shared" si="13"/>
        <v>4.748450817920653</v>
      </c>
      <c r="E160">
        <v>-20.751999999999999</v>
      </c>
      <c r="F160">
        <v>48.5229</v>
      </c>
      <c r="G160">
        <v>365.27499999999998</v>
      </c>
      <c r="H160">
        <v>0.79351099999999997</v>
      </c>
      <c r="I160">
        <v>-46.630899999999997</v>
      </c>
      <c r="J160">
        <f t="shared" si="10"/>
        <v>-25.878899999999998</v>
      </c>
      <c r="L160">
        <v>6</v>
      </c>
      <c r="M160">
        <v>345.93400000000003</v>
      </c>
      <c r="N160">
        <f t="shared" si="12"/>
        <v>32.235187931145589</v>
      </c>
      <c r="O160">
        <v>-5.4931599999999996</v>
      </c>
      <c r="P160">
        <v>37.658700000000003</v>
      </c>
      <c r="Q160">
        <v>648.82500000000005</v>
      </c>
      <c r="R160">
        <v>1.3652</v>
      </c>
      <c r="S160">
        <v>-32.165500000000002</v>
      </c>
      <c r="T160">
        <f t="shared" si="11"/>
        <v>-26.672340000000002</v>
      </c>
    </row>
    <row r="161" spans="2:20" x14ac:dyDescent="0.3">
      <c r="B161">
        <v>2</v>
      </c>
      <c r="C161">
        <v>219.952</v>
      </c>
      <c r="D161">
        <f t="shared" si="13"/>
        <v>106.87186063909374</v>
      </c>
      <c r="E161">
        <v>-18.9819</v>
      </c>
      <c r="F161">
        <v>39.428699999999999</v>
      </c>
      <c r="G161">
        <v>493.59</v>
      </c>
      <c r="H161">
        <v>1.0253000000000001</v>
      </c>
      <c r="I161">
        <v>-44.372599999999998</v>
      </c>
      <c r="J161">
        <f t="shared" si="10"/>
        <v>-25.390699999999999</v>
      </c>
      <c r="L161">
        <v>7</v>
      </c>
      <c r="M161">
        <v>376.97399999999999</v>
      </c>
      <c r="N161">
        <f t="shared" si="12"/>
        <v>32.216494845360863</v>
      </c>
      <c r="O161">
        <v>-5.00488</v>
      </c>
      <c r="P161">
        <v>37.231400000000001</v>
      </c>
      <c r="Q161">
        <v>642.85699999999997</v>
      </c>
      <c r="R161">
        <v>1.3667</v>
      </c>
      <c r="S161">
        <v>-31.982399999999998</v>
      </c>
      <c r="T161">
        <f t="shared" si="11"/>
        <v>-26.977519999999998</v>
      </c>
    </row>
    <row r="162" spans="2:20" x14ac:dyDescent="0.3">
      <c r="B162">
        <v>3</v>
      </c>
      <c r="C162">
        <v>235.47399999999999</v>
      </c>
      <c r="D162">
        <f t="shared" si="13"/>
        <v>64.424687540265467</v>
      </c>
      <c r="E162">
        <v>-18.066400000000002</v>
      </c>
      <c r="F162">
        <v>35.644500000000001</v>
      </c>
      <c r="G162">
        <v>559.96900000000005</v>
      </c>
      <c r="H162">
        <v>1.10727</v>
      </c>
      <c r="I162">
        <v>-44.921900000000001</v>
      </c>
      <c r="J162">
        <f t="shared" si="10"/>
        <v>-26.855499999999999</v>
      </c>
      <c r="L162">
        <v>8</v>
      </c>
      <c r="M162">
        <v>408.577</v>
      </c>
      <c r="N162">
        <f t="shared" si="12"/>
        <v>31.642565579217155</v>
      </c>
      <c r="O162">
        <v>-4.0283199999999999</v>
      </c>
      <c r="P162">
        <v>35.766599999999997</v>
      </c>
      <c r="Q162">
        <v>620</v>
      </c>
      <c r="R162">
        <v>1.3532200000000001</v>
      </c>
      <c r="S162">
        <v>-32.043500000000002</v>
      </c>
      <c r="T162">
        <f t="shared" si="11"/>
        <v>-28.015180000000001</v>
      </c>
    </row>
    <row r="163" spans="2:20" x14ac:dyDescent="0.3">
      <c r="B163">
        <v>4</v>
      </c>
      <c r="C163">
        <v>262.87</v>
      </c>
      <c r="D163">
        <f t="shared" si="13"/>
        <v>36.501679077237533</v>
      </c>
      <c r="E163">
        <v>-19.348099999999999</v>
      </c>
      <c r="F163">
        <v>37.841799999999999</v>
      </c>
      <c r="G163">
        <v>569.33299999999997</v>
      </c>
      <c r="H163">
        <v>1.0909599999999999</v>
      </c>
      <c r="I163">
        <v>-47.058100000000003</v>
      </c>
      <c r="J163">
        <f t="shared" si="10"/>
        <v>-27.710000000000004</v>
      </c>
      <c r="L163">
        <v>9</v>
      </c>
      <c r="M163">
        <v>439.666</v>
      </c>
      <c r="N163">
        <f t="shared" si="12"/>
        <v>32.165717777992221</v>
      </c>
      <c r="O163">
        <v>-4.3945299999999996</v>
      </c>
      <c r="P163">
        <v>36.560099999999998</v>
      </c>
      <c r="Q163">
        <v>640.20500000000004</v>
      </c>
      <c r="R163">
        <v>1.37138</v>
      </c>
      <c r="S163">
        <v>-31.982399999999998</v>
      </c>
      <c r="T163">
        <f t="shared" si="11"/>
        <v>-27.587869999999999</v>
      </c>
    </row>
    <row r="164" spans="2:20" x14ac:dyDescent="0.3">
      <c r="B164">
        <v>5</v>
      </c>
      <c r="C164">
        <v>294.91399999999999</v>
      </c>
      <c r="D164">
        <f t="shared" si="13"/>
        <v>31.207090250905022</v>
      </c>
      <c r="E164">
        <v>-17.883299999999998</v>
      </c>
      <c r="F164">
        <v>37.4756</v>
      </c>
      <c r="G164">
        <v>509.95</v>
      </c>
      <c r="H164">
        <v>1.01074</v>
      </c>
      <c r="I164">
        <v>-47.973599999999998</v>
      </c>
      <c r="J164">
        <f t="shared" si="10"/>
        <v>-30.090299999999999</v>
      </c>
      <c r="L164">
        <v>10</v>
      </c>
      <c r="M164">
        <v>470.92599999999999</v>
      </c>
      <c r="N164">
        <f t="shared" si="12"/>
        <v>31.98976327575177</v>
      </c>
      <c r="O164">
        <v>-5.4931599999999996</v>
      </c>
      <c r="P164">
        <v>37.4756</v>
      </c>
      <c r="Q164">
        <v>686.22699999999998</v>
      </c>
      <c r="R164">
        <v>1.41167</v>
      </c>
      <c r="S164">
        <v>-32.043500000000002</v>
      </c>
      <c r="T164">
        <f t="shared" si="11"/>
        <v>-26.550340000000002</v>
      </c>
    </row>
    <row r="165" spans="2:20" x14ac:dyDescent="0.3">
      <c r="B165">
        <v>6</v>
      </c>
      <c r="C165">
        <v>326.17</v>
      </c>
      <c r="D165">
        <f t="shared" si="13"/>
        <v>31.993857179421521</v>
      </c>
      <c r="E165">
        <v>-17.517099999999999</v>
      </c>
      <c r="F165">
        <v>36.926299999999998</v>
      </c>
      <c r="G165">
        <v>504.524</v>
      </c>
      <c r="H165">
        <v>1.0126599999999999</v>
      </c>
      <c r="I165">
        <v>-48.095700000000001</v>
      </c>
      <c r="J165">
        <f t="shared" si="10"/>
        <v>-30.578600000000002</v>
      </c>
      <c r="L165">
        <v>11</v>
      </c>
      <c r="M165">
        <v>502.37700000000001</v>
      </c>
      <c r="N165">
        <f t="shared" si="12"/>
        <v>31.795491399319555</v>
      </c>
      <c r="O165">
        <v>-5.4931599999999996</v>
      </c>
      <c r="P165">
        <v>37.353499999999997</v>
      </c>
      <c r="Q165">
        <v>700.17100000000005</v>
      </c>
      <c r="R165">
        <v>1.42971</v>
      </c>
      <c r="S165">
        <v>-32.165500000000002</v>
      </c>
      <c r="T165">
        <f t="shared" si="11"/>
        <v>-26.672340000000002</v>
      </c>
    </row>
    <row r="166" spans="2:20" x14ac:dyDescent="0.3">
      <c r="B166">
        <v>7</v>
      </c>
      <c r="C166">
        <v>357.35300000000001</v>
      </c>
      <c r="D166">
        <f t="shared" si="13"/>
        <v>32.068755411602481</v>
      </c>
      <c r="E166">
        <v>-16.9678</v>
      </c>
      <c r="F166">
        <v>36.438000000000002</v>
      </c>
      <c r="G166">
        <v>499.16699999999997</v>
      </c>
      <c r="H166">
        <v>1.00406</v>
      </c>
      <c r="I166">
        <v>-48.217799999999997</v>
      </c>
      <c r="J166">
        <f t="shared" si="10"/>
        <v>-31.249999999999996</v>
      </c>
      <c r="L166">
        <v>12</v>
      </c>
      <c r="M166">
        <v>534.15800000000002</v>
      </c>
      <c r="N166">
        <f t="shared" si="12"/>
        <v>31.465340926968938</v>
      </c>
      <c r="O166">
        <v>-3.2959000000000001</v>
      </c>
      <c r="P166">
        <v>34.667999999999999</v>
      </c>
      <c r="Q166">
        <v>629.77800000000002</v>
      </c>
      <c r="R166">
        <v>1.3793299999999999</v>
      </c>
      <c r="S166">
        <v>-31.677199999999999</v>
      </c>
      <c r="T166">
        <f t="shared" si="11"/>
        <v>-28.3813</v>
      </c>
    </row>
    <row r="167" spans="2:20" x14ac:dyDescent="0.3">
      <c r="B167">
        <v>8</v>
      </c>
      <c r="C167">
        <v>388.57799999999997</v>
      </c>
      <c r="D167">
        <f t="shared" si="13"/>
        <v>32.025620496397153</v>
      </c>
      <c r="E167">
        <v>-19.287099999999999</v>
      </c>
      <c r="F167">
        <v>38.513199999999998</v>
      </c>
      <c r="G167">
        <v>570.75599999999997</v>
      </c>
      <c r="H167">
        <v>1.0517399999999999</v>
      </c>
      <c r="I167">
        <v>-48.156700000000001</v>
      </c>
      <c r="J167">
        <f t="shared" si="10"/>
        <v>-28.869600000000002</v>
      </c>
      <c r="L167">
        <v>13</v>
      </c>
      <c r="M167">
        <v>565.99300000000005</v>
      </c>
      <c r="N167">
        <f t="shared" si="12"/>
        <v>31.411967959792644</v>
      </c>
      <c r="O167">
        <v>-2.9296899999999999</v>
      </c>
      <c r="P167">
        <v>34.179699999999997</v>
      </c>
      <c r="Q167">
        <v>625.55600000000004</v>
      </c>
      <c r="R167">
        <v>1.38412</v>
      </c>
      <c r="S167">
        <v>-31.677199999999999</v>
      </c>
      <c r="T167">
        <f t="shared" si="11"/>
        <v>-28.747509999999998</v>
      </c>
    </row>
    <row r="168" spans="2:20" x14ac:dyDescent="0.3">
      <c r="B168">
        <v>9</v>
      </c>
      <c r="C168">
        <v>419.822</v>
      </c>
      <c r="D168">
        <f t="shared" si="13"/>
        <v>32.006145179874508</v>
      </c>
      <c r="E168">
        <v>-18.8599</v>
      </c>
      <c r="F168">
        <v>38.085900000000002</v>
      </c>
      <c r="G168">
        <v>551.45000000000005</v>
      </c>
      <c r="H168">
        <v>1.04817</v>
      </c>
      <c r="I168">
        <v>-48.278799999999997</v>
      </c>
      <c r="J168">
        <f t="shared" si="10"/>
        <v>-29.418899999999997</v>
      </c>
      <c r="L168">
        <v>14</v>
      </c>
      <c r="M168">
        <v>597.298</v>
      </c>
      <c r="N168">
        <f t="shared" si="12"/>
        <v>31.943778949049722</v>
      </c>
      <c r="O168">
        <v>-3.6621100000000002</v>
      </c>
      <c r="P168">
        <v>34.79</v>
      </c>
      <c r="Q168">
        <v>653.53499999999997</v>
      </c>
      <c r="R168">
        <v>1.41578</v>
      </c>
      <c r="S168">
        <v>-31.4941</v>
      </c>
      <c r="T168">
        <f t="shared" si="11"/>
        <v>-27.831989999999998</v>
      </c>
    </row>
    <row r="169" spans="2:20" x14ac:dyDescent="0.3">
      <c r="B169">
        <v>10</v>
      </c>
      <c r="C169">
        <v>452.178</v>
      </c>
      <c r="D169">
        <f t="shared" si="13"/>
        <v>30.906168871306718</v>
      </c>
      <c r="E169">
        <v>-18.9209</v>
      </c>
      <c r="F169">
        <v>37.5366</v>
      </c>
      <c r="G169">
        <v>567.91700000000003</v>
      </c>
      <c r="H169">
        <v>1.06233</v>
      </c>
      <c r="I169">
        <v>-48.217799999999997</v>
      </c>
      <c r="J169">
        <f t="shared" si="10"/>
        <v>-29.296899999999997</v>
      </c>
      <c r="L169">
        <v>15</v>
      </c>
      <c r="M169">
        <v>659.75400000000002</v>
      </c>
      <c r="N169">
        <f t="shared" si="12"/>
        <v>16.011271935442547</v>
      </c>
      <c r="O169">
        <v>-4.5776399999999997</v>
      </c>
      <c r="P169">
        <v>35.095199999999998</v>
      </c>
      <c r="Q169">
        <v>699.44399999999996</v>
      </c>
      <c r="R169">
        <v>1.46757</v>
      </c>
      <c r="S169">
        <v>-31.25</v>
      </c>
      <c r="T169">
        <f t="shared" si="11"/>
        <v>-26.672360000000001</v>
      </c>
    </row>
    <row r="170" spans="2:20" x14ac:dyDescent="0.3">
      <c r="B170">
        <v>11</v>
      </c>
      <c r="C170">
        <v>484.63799999999998</v>
      </c>
      <c r="D170">
        <f t="shared" si="13"/>
        <v>30.807147258163912</v>
      </c>
      <c r="E170">
        <v>-18.9209</v>
      </c>
      <c r="F170">
        <v>37.4146</v>
      </c>
      <c r="G170">
        <v>567.87900000000002</v>
      </c>
      <c r="H170">
        <v>1.0658399999999999</v>
      </c>
      <c r="I170">
        <v>-48.034700000000001</v>
      </c>
      <c r="J170">
        <f t="shared" si="10"/>
        <v>-29.113800000000001</v>
      </c>
      <c r="L170">
        <v>16</v>
      </c>
      <c r="M170">
        <v>691.59100000000001</v>
      </c>
      <c r="N170">
        <f t="shared" si="12"/>
        <v>31.409994660300917</v>
      </c>
      <c r="O170">
        <v>-1.40381</v>
      </c>
      <c r="P170">
        <v>31.555199999999999</v>
      </c>
      <c r="Q170">
        <v>612</v>
      </c>
      <c r="R170">
        <v>1.3908499999999999</v>
      </c>
      <c r="S170">
        <v>-31.0059</v>
      </c>
      <c r="T170">
        <f t="shared" si="11"/>
        <v>-29.60209</v>
      </c>
    </row>
    <row r="171" spans="2:20" x14ac:dyDescent="0.3">
      <c r="B171">
        <v>12</v>
      </c>
      <c r="C171">
        <v>516.93399999999997</v>
      </c>
      <c r="D171">
        <f t="shared" si="13"/>
        <v>30.963586821897454</v>
      </c>
      <c r="E171">
        <v>-19.103999999999999</v>
      </c>
      <c r="F171">
        <v>37.353499999999997</v>
      </c>
      <c r="G171">
        <v>579</v>
      </c>
      <c r="H171">
        <v>1.08901</v>
      </c>
      <c r="I171">
        <v>-48.034700000000001</v>
      </c>
      <c r="J171">
        <f t="shared" si="10"/>
        <v>-28.930700000000002</v>
      </c>
      <c r="T171">
        <f t="shared" si="11"/>
        <v>0</v>
      </c>
    </row>
    <row r="172" spans="2:20" x14ac:dyDescent="0.3">
      <c r="B172">
        <v>13</v>
      </c>
      <c r="C172">
        <v>549.42999999999995</v>
      </c>
      <c r="D172">
        <f t="shared" si="13"/>
        <v>30.773018217626802</v>
      </c>
      <c r="E172">
        <v>-18.371600000000001</v>
      </c>
      <c r="F172">
        <v>36.132800000000003</v>
      </c>
      <c r="G172">
        <v>565.88599999999997</v>
      </c>
      <c r="H172">
        <v>1.08304</v>
      </c>
      <c r="I172">
        <v>-47.790500000000002</v>
      </c>
      <c r="J172">
        <f t="shared" si="10"/>
        <v>-29.418900000000001</v>
      </c>
      <c r="K172">
        <v>1.05</v>
      </c>
      <c r="T172">
        <f t="shared" si="11"/>
        <v>0</v>
      </c>
    </row>
    <row r="173" spans="2:20" x14ac:dyDescent="0.3">
      <c r="B173">
        <v>14</v>
      </c>
      <c r="C173">
        <v>581.32100000000003</v>
      </c>
      <c r="D173">
        <f t="shared" si="13"/>
        <v>31.356809131102743</v>
      </c>
      <c r="E173">
        <v>-19.775400000000001</v>
      </c>
      <c r="F173">
        <v>37.658700000000003</v>
      </c>
      <c r="G173">
        <v>614.94500000000005</v>
      </c>
      <c r="H173">
        <v>1.10914</v>
      </c>
      <c r="I173">
        <v>-47.790500000000002</v>
      </c>
      <c r="J173">
        <f t="shared" si="10"/>
        <v>-28.0151</v>
      </c>
      <c r="L173">
        <v>1</v>
      </c>
      <c r="M173">
        <v>215.898</v>
      </c>
      <c r="O173">
        <v>-5.4931599999999996</v>
      </c>
      <c r="P173">
        <v>42.846699999999998</v>
      </c>
      <c r="Q173">
        <v>500.30500000000001</v>
      </c>
      <c r="R173">
        <v>1.1766700000000001</v>
      </c>
      <c r="S173">
        <v>-27.9541</v>
      </c>
      <c r="T173">
        <f t="shared" si="11"/>
        <v>-22.460940000000001</v>
      </c>
    </row>
    <row r="174" spans="2:20" x14ac:dyDescent="0.3">
      <c r="B174">
        <v>15</v>
      </c>
      <c r="C174">
        <v>613.03</v>
      </c>
      <c r="D174">
        <f t="shared" si="13"/>
        <v>31.53678766280872</v>
      </c>
      <c r="E174">
        <v>-19.164999999999999</v>
      </c>
      <c r="F174">
        <v>36.865200000000002</v>
      </c>
      <c r="G174">
        <v>596.57100000000003</v>
      </c>
      <c r="H174">
        <v>1.10866</v>
      </c>
      <c r="I174">
        <v>-47.729500000000002</v>
      </c>
      <c r="J174">
        <f t="shared" si="10"/>
        <v>-28.564500000000002</v>
      </c>
      <c r="L174">
        <v>2</v>
      </c>
      <c r="M174">
        <v>227.80099999999999</v>
      </c>
      <c r="N174">
        <f t="shared" si="12"/>
        <v>84.012433840208416</v>
      </c>
      <c r="O174">
        <v>-3.3569300000000002</v>
      </c>
      <c r="P174">
        <v>35.156300000000002</v>
      </c>
      <c r="Q174">
        <v>623.31799999999998</v>
      </c>
      <c r="R174">
        <v>1.4607000000000001</v>
      </c>
      <c r="S174">
        <v>-26.977499999999999</v>
      </c>
      <c r="T174">
        <f t="shared" si="11"/>
        <v>-23.620570000000001</v>
      </c>
    </row>
    <row r="175" spans="2:20" x14ac:dyDescent="0.3">
      <c r="B175">
        <v>16</v>
      </c>
      <c r="C175">
        <v>646.34699999999998</v>
      </c>
      <c r="D175">
        <f t="shared" si="13"/>
        <v>30.014707206531195</v>
      </c>
      <c r="E175">
        <v>-18.7988</v>
      </c>
      <c r="F175">
        <v>36.0107</v>
      </c>
      <c r="G175">
        <v>593.33299999999997</v>
      </c>
      <c r="H175">
        <v>1.1080000000000001</v>
      </c>
      <c r="I175">
        <v>-47.790500000000002</v>
      </c>
      <c r="J175">
        <f t="shared" si="10"/>
        <v>-28.991700000000002</v>
      </c>
      <c r="L175">
        <v>3</v>
      </c>
      <c r="M175">
        <v>278.51400000000001</v>
      </c>
      <c r="N175">
        <f t="shared" si="12"/>
        <v>19.718809772642114</v>
      </c>
      <c r="O175">
        <v>-3.2348599999999998</v>
      </c>
      <c r="P175">
        <v>35.461399999999998</v>
      </c>
      <c r="Q175">
        <v>633.71400000000006</v>
      </c>
      <c r="R175">
        <v>1.38693</v>
      </c>
      <c r="S175">
        <v>-30.334499999999998</v>
      </c>
      <c r="T175">
        <f t="shared" si="11"/>
        <v>-27.099639999999997</v>
      </c>
    </row>
    <row r="176" spans="2:20" x14ac:dyDescent="0.3">
      <c r="B176">
        <v>17</v>
      </c>
      <c r="C176">
        <v>678.53200000000004</v>
      </c>
      <c r="D176">
        <f t="shared" si="13"/>
        <v>31.070374398011438</v>
      </c>
      <c r="E176">
        <v>-18.371600000000001</v>
      </c>
      <c r="F176">
        <v>36.254899999999999</v>
      </c>
      <c r="G176">
        <v>578.4</v>
      </c>
      <c r="H176">
        <v>1.0867899999999999</v>
      </c>
      <c r="I176">
        <v>-47.607399999999998</v>
      </c>
      <c r="J176">
        <f t="shared" si="10"/>
        <v>-29.235799999999998</v>
      </c>
      <c r="L176">
        <v>4</v>
      </c>
      <c r="M176">
        <v>278.51400000000001</v>
      </c>
      <c r="N176" t="e">
        <f t="shared" si="12"/>
        <v>#DIV/0!</v>
      </c>
      <c r="O176">
        <v>-3.2348599999999998</v>
      </c>
      <c r="P176">
        <v>35.461399999999998</v>
      </c>
      <c r="Q176">
        <v>633.71400000000006</v>
      </c>
      <c r="R176">
        <v>1.38693</v>
      </c>
      <c r="S176">
        <v>-30.334499999999998</v>
      </c>
      <c r="T176">
        <f t="shared" si="11"/>
        <v>-27.099639999999997</v>
      </c>
    </row>
    <row r="177" spans="1:20" x14ac:dyDescent="0.3">
      <c r="D177">
        <f t="shared" si="13"/>
        <v>-1.4737698443109535</v>
      </c>
      <c r="J177">
        <f t="shared" si="10"/>
        <v>0</v>
      </c>
      <c r="L177">
        <v>5</v>
      </c>
      <c r="M177">
        <v>309.77199999999999</v>
      </c>
      <c r="N177">
        <f t="shared" si="12"/>
        <v>31.991810096615286</v>
      </c>
      <c r="O177">
        <v>-4.0893600000000001</v>
      </c>
      <c r="P177">
        <v>36.071800000000003</v>
      </c>
      <c r="Q177">
        <v>642.54999999999995</v>
      </c>
      <c r="R177">
        <v>1.39621</v>
      </c>
      <c r="S177">
        <v>-31.1279</v>
      </c>
      <c r="T177">
        <f t="shared" si="11"/>
        <v>-27.038540000000001</v>
      </c>
    </row>
    <row r="178" spans="1:20" x14ac:dyDescent="0.3">
      <c r="A178">
        <v>1.25</v>
      </c>
      <c r="D178" t="e">
        <f t="shared" si="13"/>
        <v>#DIV/0!</v>
      </c>
      <c r="J178">
        <f t="shared" si="10"/>
        <v>0</v>
      </c>
      <c r="L178">
        <v>6</v>
      </c>
      <c r="M178">
        <v>340.61399999999998</v>
      </c>
      <c r="N178">
        <f t="shared" si="12"/>
        <v>32.423318850917596</v>
      </c>
      <c r="O178">
        <v>-3.2959000000000001</v>
      </c>
      <c r="P178">
        <v>35.766599999999997</v>
      </c>
      <c r="Q178">
        <v>627.6</v>
      </c>
      <c r="R178">
        <v>1.3623499999999999</v>
      </c>
      <c r="S178">
        <v>-31.1279</v>
      </c>
      <c r="T178">
        <f t="shared" si="11"/>
        <v>-27.832000000000001</v>
      </c>
    </row>
    <row r="179" spans="1:20" x14ac:dyDescent="0.3">
      <c r="B179">
        <v>1</v>
      </c>
      <c r="C179">
        <v>209.435</v>
      </c>
      <c r="D179">
        <f t="shared" si="13"/>
        <v>4.7747511160980736</v>
      </c>
      <c r="E179">
        <v>-21.179200000000002</v>
      </c>
      <c r="F179">
        <v>49.316400000000002</v>
      </c>
      <c r="G179">
        <v>371.38</v>
      </c>
      <c r="H179">
        <v>0.79592700000000005</v>
      </c>
      <c r="I179">
        <v>-46.569800000000001</v>
      </c>
      <c r="J179">
        <f t="shared" si="10"/>
        <v>-25.390599999999999</v>
      </c>
      <c r="L179">
        <v>7</v>
      </c>
      <c r="M179">
        <v>371.21800000000002</v>
      </c>
      <c r="N179">
        <f t="shared" si="12"/>
        <v>32.675467259181758</v>
      </c>
      <c r="O179">
        <v>-2.9296899999999999</v>
      </c>
      <c r="P179">
        <v>35.034199999999998</v>
      </c>
      <c r="Q179">
        <v>612.80799999999999</v>
      </c>
      <c r="R179">
        <v>1.37</v>
      </c>
      <c r="S179">
        <v>-31.0669</v>
      </c>
      <c r="T179">
        <f t="shared" si="11"/>
        <v>-28.13721</v>
      </c>
    </row>
    <row r="180" spans="1:20" x14ac:dyDescent="0.3">
      <c r="B180">
        <v>2</v>
      </c>
      <c r="C180">
        <v>218.77199999999999</v>
      </c>
      <c r="D180">
        <f t="shared" si="13"/>
        <v>107.10078183570752</v>
      </c>
      <c r="E180">
        <v>-18.9209</v>
      </c>
      <c r="F180">
        <v>38.818399999999997</v>
      </c>
      <c r="G180">
        <v>505.41500000000002</v>
      </c>
      <c r="H180">
        <v>1.05054</v>
      </c>
      <c r="I180">
        <v>-43.884300000000003</v>
      </c>
      <c r="J180">
        <f t="shared" si="10"/>
        <v>-24.963400000000004</v>
      </c>
      <c r="L180">
        <v>8</v>
      </c>
      <c r="M180">
        <v>402.05700000000002</v>
      </c>
      <c r="N180">
        <f t="shared" si="12"/>
        <v>32.426472972534782</v>
      </c>
      <c r="O180">
        <v>-4.21143</v>
      </c>
      <c r="P180">
        <v>36.071800000000003</v>
      </c>
      <c r="Q180">
        <v>667.07100000000003</v>
      </c>
      <c r="R180">
        <v>1.4210499999999999</v>
      </c>
      <c r="S180">
        <v>-30.883800000000001</v>
      </c>
      <c r="T180">
        <f t="shared" si="11"/>
        <v>-26.672370000000001</v>
      </c>
    </row>
    <row r="181" spans="1:20" x14ac:dyDescent="0.3">
      <c r="B181">
        <v>3</v>
      </c>
      <c r="C181">
        <v>232.88200000000001</v>
      </c>
      <c r="D181">
        <f t="shared" si="13"/>
        <v>70.87172218284897</v>
      </c>
      <c r="E181">
        <v>-18.8599</v>
      </c>
      <c r="F181">
        <v>35.522500000000001</v>
      </c>
      <c r="G181">
        <v>602.85699999999997</v>
      </c>
      <c r="H181">
        <v>1.1691800000000001</v>
      </c>
      <c r="I181">
        <v>-44.494599999999998</v>
      </c>
      <c r="J181">
        <f t="shared" si="10"/>
        <v>-25.634699999999999</v>
      </c>
      <c r="L181">
        <v>9</v>
      </c>
      <c r="M181">
        <v>433.113</v>
      </c>
      <c r="N181">
        <f t="shared" si="12"/>
        <v>32.199896960329745</v>
      </c>
      <c r="O181">
        <v>-3.1127899999999999</v>
      </c>
      <c r="P181">
        <v>34.851100000000002</v>
      </c>
      <c r="Q181">
        <v>635.91700000000003</v>
      </c>
      <c r="R181">
        <v>1.40496</v>
      </c>
      <c r="S181">
        <v>-30.822800000000001</v>
      </c>
      <c r="T181">
        <f t="shared" si="11"/>
        <v>-27.71001</v>
      </c>
    </row>
    <row r="182" spans="1:20" x14ac:dyDescent="0.3">
      <c r="B182">
        <v>4</v>
      </c>
      <c r="C182">
        <v>258.363</v>
      </c>
      <c r="D182">
        <f t="shared" si="13"/>
        <v>39.244927593108599</v>
      </c>
      <c r="E182">
        <v>-18.4937</v>
      </c>
      <c r="F182">
        <v>36.193800000000003</v>
      </c>
      <c r="G182">
        <v>585.55399999999997</v>
      </c>
      <c r="H182">
        <v>1.1129</v>
      </c>
      <c r="I182">
        <v>-45.898400000000002</v>
      </c>
      <c r="J182">
        <f t="shared" si="10"/>
        <v>-27.404700000000002</v>
      </c>
      <c r="L182">
        <v>10</v>
      </c>
      <c r="M182">
        <v>463.01799999999997</v>
      </c>
      <c r="N182">
        <f t="shared" si="12"/>
        <v>33.439224209998358</v>
      </c>
      <c r="O182">
        <v>-5.31006</v>
      </c>
      <c r="P182">
        <v>36.865200000000002</v>
      </c>
      <c r="Q182">
        <v>729.28599999999994</v>
      </c>
      <c r="R182">
        <v>1.46536</v>
      </c>
      <c r="S182">
        <v>-30.944800000000001</v>
      </c>
      <c r="T182">
        <f t="shared" si="11"/>
        <v>-25.634740000000001</v>
      </c>
    </row>
    <row r="183" spans="1:20" x14ac:dyDescent="0.3">
      <c r="B183">
        <v>5</v>
      </c>
      <c r="C183">
        <v>288.26100000000002</v>
      </c>
      <c r="D183">
        <f t="shared" si="13"/>
        <v>33.447053314602954</v>
      </c>
      <c r="E183">
        <v>-18.7988</v>
      </c>
      <c r="F183">
        <v>37.353499999999997</v>
      </c>
      <c r="G183">
        <v>562.87300000000005</v>
      </c>
      <c r="H183">
        <v>1.0779399999999999</v>
      </c>
      <c r="I183">
        <v>-47.302199999999999</v>
      </c>
      <c r="J183">
        <f t="shared" si="10"/>
        <v>-28.503399999999999</v>
      </c>
      <c r="L183">
        <v>11</v>
      </c>
      <c r="M183">
        <v>494.36200000000002</v>
      </c>
      <c r="N183">
        <f t="shared" si="12"/>
        <v>31.904032669729403</v>
      </c>
      <c r="O183">
        <v>-3.7231399999999999</v>
      </c>
      <c r="P183">
        <v>34.851100000000002</v>
      </c>
      <c r="Q183">
        <v>679.35599999999999</v>
      </c>
      <c r="R183">
        <v>1.45086</v>
      </c>
      <c r="S183">
        <v>-30.578600000000002</v>
      </c>
      <c r="T183">
        <f t="shared" si="11"/>
        <v>-26.855460000000001</v>
      </c>
    </row>
    <row r="184" spans="1:20" x14ac:dyDescent="0.3">
      <c r="B184">
        <v>6</v>
      </c>
      <c r="C184">
        <v>318.012</v>
      </c>
      <c r="D184">
        <f t="shared" si="13"/>
        <v>33.61231555241843</v>
      </c>
      <c r="E184">
        <v>-17.334</v>
      </c>
      <c r="F184">
        <v>36.254899999999999</v>
      </c>
      <c r="G184">
        <v>514.91399999999999</v>
      </c>
      <c r="H184">
        <v>1.0247999999999999</v>
      </c>
      <c r="I184">
        <v>-47.546399999999998</v>
      </c>
      <c r="J184">
        <f t="shared" si="10"/>
        <v>-30.212399999999999</v>
      </c>
      <c r="L184">
        <v>12</v>
      </c>
      <c r="M184">
        <v>556.80999999999995</v>
      </c>
      <c r="N184">
        <f t="shared" si="12"/>
        <v>16.013323084806579</v>
      </c>
      <c r="O184">
        <v>-1.7089799999999999</v>
      </c>
      <c r="P184">
        <v>32.470700000000001</v>
      </c>
      <c r="Q184">
        <v>625.37800000000004</v>
      </c>
      <c r="R184">
        <v>1.4125000000000001</v>
      </c>
      <c r="S184">
        <v>-30.090299999999999</v>
      </c>
      <c r="T184">
        <f t="shared" si="11"/>
        <v>-28.381319999999999</v>
      </c>
    </row>
    <row r="185" spans="1:20" x14ac:dyDescent="0.3">
      <c r="B185">
        <v>7</v>
      </c>
      <c r="C185">
        <v>347.08600000000001</v>
      </c>
      <c r="D185">
        <f t="shared" si="13"/>
        <v>34.394992089151806</v>
      </c>
      <c r="E185">
        <v>-18.249500000000001</v>
      </c>
      <c r="F185">
        <v>36.987299999999998</v>
      </c>
      <c r="G185">
        <v>556.23099999999999</v>
      </c>
      <c r="H185">
        <v>1.0652200000000001</v>
      </c>
      <c r="I185">
        <v>-47.729500000000002</v>
      </c>
      <c r="J185">
        <f t="shared" si="10"/>
        <v>-29.48</v>
      </c>
      <c r="L185">
        <v>13</v>
      </c>
      <c r="M185">
        <v>587.89499999999998</v>
      </c>
      <c r="N185">
        <f t="shared" si="12"/>
        <v>32.169856844137009</v>
      </c>
      <c r="O185">
        <v>-3.5400399999999999</v>
      </c>
      <c r="P185">
        <v>33.935499999999998</v>
      </c>
      <c r="Q185">
        <v>697.40899999999999</v>
      </c>
      <c r="R185">
        <v>1.49333</v>
      </c>
      <c r="S185">
        <v>-30.273399999999999</v>
      </c>
      <c r="T185">
        <f t="shared" si="11"/>
        <v>-26.733359999999998</v>
      </c>
    </row>
    <row r="186" spans="1:20" x14ac:dyDescent="0.3">
      <c r="B186">
        <v>8</v>
      </c>
      <c r="C186">
        <v>377.44200000000001</v>
      </c>
      <c r="D186">
        <f t="shared" si="13"/>
        <v>32.942416655685868</v>
      </c>
      <c r="E186">
        <v>-17.2119</v>
      </c>
      <c r="F186">
        <v>35.827599999999997</v>
      </c>
      <c r="G186">
        <v>522.81700000000001</v>
      </c>
      <c r="H186">
        <v>1.04264</v>
      </c>
      <c r="I186">
        <v>-47.729500000000002</v>
      </c>
      <c r="J186">
        <f t="shared" si="10"/>
        <v>-30.517600000000002</v>
      </c>
      <c r="L186">
        <v>14</v>
      </c>
      <c r="M186">
        <v>619.952</v>
      </c>
      <c r="N186">
        <f t="shared" si="12"/>
        <v>31.194434912811538</v>
      </c>
      <c r="O186">
        <v>-2.50244</v>
      </c>
      <c r="P186">
        <v>33.142099999999999</v>
      </c>
      <c r="Q186">
        <v>670.75</v>
      </c>
      <c r="R186">
        <v>1.4648399999999999</v>
      </c>
      <c r="S186">
        <v>-30.212399999999999</v>
      </c>
      <c r="T186">
        <f t="shared" si="11"/>
        <v>-27.709959999999999</v>
      </c>
    </row>
    <row r="187" spans="1:20" x14ac:dyDescent="0.3">
      <c r="B187">
        <v>9</v>
      </c>
      <c r="C187">
        <v>408.23399999999998</v>
      </c>
      <c r="D187">
        <f t="shared" si="13"/>
        <v>32.475967783839984</v>
      </c>
      <c r="E187">
        <v>-19.103999999999999</v>
      </c>
      <c r="F187">
        <v>37.4756</v>
      </c>
      <c r="G187">
        <v>586.20000000000005</v>
      </c>
      <c r="H187">
        <v>1.0871999999999999</v>
      </c>
      <c r="I187">
        <v>-47.668500000000002</v>
      </c>
      <c r="J187">
        <f t="shared" si="10"/>
        <v>-28.564500000000002</v>
      </c>
      <c r="L187">
        <v>15</v>
      </c>
      <c r="M187">
        <v>651.35</v>
      </c>
      <c r="N187">
        <f t="shared" si="12"/>
        <v>31.849162367029724</v>
      </c>
      <c r="O187">
        <v>-2.3803700000000001</v>
      </c>
      <c r="P187">
        <v>32.592799999999997</v>
      </c>
      <c r="Q187">
        <v>663.2</v>
      </c>
      <c r="R187">
        <v>1.4598500000000001</v>
      </c>
      <c r="S187">
        <v>-30.090299999999999</v>
      </c>
      <c r="T187">
        <f t="shared" si="11"/>
        <v>-27.70993</v>
      </c>
    </row>
    <row r="188" spans="1:20" x14ac:dyDescent="0.3">
      <c r="B188">
        <v>10</v>
      </c>
      <c r="C188">
        <v>438.51400000000001</v>
      </c>
      <c r="D188">
        <f t="shared" si="13"/>
        <v>33.025099075297192</v>
      </c>
      <c r="E188">
        <v>-18.127400000000002</v>
      </c>
      <c r="F188">
        <v>36.438000000000002</v>
      </c>
      <c r="G188">
        <v>551.31399999999996</v>
      </c>
      <c r="H188">
        <v>1.07026</v>
      </c>
      <c r="I188">
        <v>-47.729500000000002</v>
      </c>
      <c r="J188">
        <f t="shared" si="10"/>
        <v>-29.6021</v>
      </c>
      <c r="L188">
        <v>16</v>
      </c>
      <c r="M188">
        <v>682.09</v>
      </c>
      <c r="N188">
        <f t="shared" si="12"/>
        <v>32.530904359141175</v>
      </c>
      <c r="O188">
        <v>-3.7841800000000001</v>
      </c>
      <c r="P188">
        <v>33.752400000000002</v>
      </c>
      <c r="Q188">
        <v>719.91700000000003</v>
      </c>
      <c r="R188">
        <v>1.52437</v>
      </c>
      <c r="S188">
        <v>-29.9072</v>
      </c>
      <c r="T188">
        <f t="shared" si="11"/>
        <v>-26.12302</v>
      </c>
    </row>
    <row r="189" spans="1:20" x14ac:dyDescent="0.3">
      <c r="B189">
        <v>11</v>
      </c>
      <c r="C189">
        <v>470.27300000000002</v>
      </c>
      <c r="D189">
        <f t="shared" si="13"/>
        <v>31.487137504329468</v>
      </c>
      <c r="E189">
        <v>-18.6768</v>
      </c>
      <c r="F189">
        <v>36.621099999999998</v>
      </c>
      <c r="G189">
        <v>581.55600000000004</v>
      </c>
      <c r="H189">
        <v>1.09528</v>
      </c>
      <c r="I189">
        <v>-47.729500000000002</v>
      </c>
      <c r="J189">
        <f t="shared" si="10"/>
        <v>-29.052700000000002</v>
      </c>
      <c r="T189">
        <f t="shared" si="11"/>
        <v>0</v>
      </c>
    </row>
    <row r="190" spans="1:20" x14ac:dyDescent="0.3">
      <c r="B190">
        <v>12</v>
      </c>
      <c r="C190">
        <v>500.83</v>
      </c>
      <c r="D190">
        <f t="shared" si="13"/>
        <v>32.725725692967288</v>
      </c>
      <c r="E190">
        <v>-18.7988</v>
      </c>
      <c r="F190">
        <v>36.621099999999998</v>
      </c>
      <c r="G190">
        <v>592</v>
      </c>
      <c r="H190">
        <v>1.0984799999999999</v>
      </c>
      <c r="I190">
        <v>-47.241199999999999</v>
      </c>
      <c r="J190">
        <f t="shared" si="10"/>
        <v>-28.442399999999999</v>
      </c>
      <c r="K190">
        <v>1.1000000000000001</v>
      </c>
      <c r="T190">
        <f t="shared" si="11"/>
        <v>0</v>
      </c>
    </row>
    <row r="191" spans="1:20" x14ac:dyDescent="0.3">
      <c r="B191">
        <v>13</v>
      </c>
      <c r="C191">
        <v>532.41800000000001</v>
      </c>
      <c r="D191">
        <f t="shared" si="13"/>
        <v>31.657591490439383</v>
      </c>
      <c r="E191">
        <v>-19.531300000000002</v>
      </c>
      <c r="F191">
        <v>36.621099999999998</v>
      </c>
      <c r="G191">
        <v>624.44399999999996</v>
      </c>
      <c r="H191">
        <v>1.1486700000000001</v>
      </c>
      <c r="I191">
        <v>-47.180199999999999</v>
      </c>
      <c r="J191">
        <f t="shared" si="10"/>
        <v>-27.648899999999998</v>
      </c>
      <c r="L191">
        <v>1</v>
      </c>
      <c r="M191">
        <v>213.773</v>
      </c>
      <c r="O191">
        <v>-4.2724599999999997</v>
      </c>
      <c r="P191">
        <v>41.625999999999998</v>
      </c>
      <c r="Q191">
        <v>489.44400000000002</v>
      </c>
      <c r="R191">
        <v>1.171</v>
      </c>
      <c r="S191">
        <v>-26.916499999999999</v>
      </c>
      <c r="T191">
        <f t="shared" si="11"/>
        <v>-22.64404</v>
      </c>
    </row>
    <row r="192" spans="1:20" x14ac:dyDescent="0.3">
      <c r="B192">
        <v>14</v>
      </c>
      <c r="C192">
        <v>563.35</v>
      </c>
      <c r="D192">
        <f t="shared" si="13"/>
        <v>32.328979697400733</v>
      </c>
      <c r="E192">
        <v>-17.334</v>
      </c>
      <c r="F192">
        <v>34.606900000000003</v>
      </c>
      <c r="G192">
        <v>568.36400000000003</v>
      </c>
      <c r="H192">
        <v>1.1031200000000001</v>
      </c>
      <c r="I192">
        <v>-47.302199999999999</v>
      </c>
      <c r="J192">
        <f t="shared" si="10"/>
        <v>-29.9682</v>
      </c>
      <c r="L192">
        <v>2</v>
      </c>
      <c r="M192">
        <v>225.774</v>
      </c>
      <c r="N192">
        <f t="shared" si="12"/>
        <v>83.326389467544331</v>
      </c>
      <c r="O192">
        <v>-2.80762</v>
      </c>
      <c r="P192">
        <v>34.606900000000003</v>
      </c>
      <c r="Q192">
        <v>639</v>
      </c>
      <c r="R192">
        <v>1.5095799999999999</v>
      </c>
      <c r="S192">
        <v>-25.878900000000002</v>
      </c>
      <c r="T192">
        <f t="shared" si="11"/>
        <v>-23.071280000000002</v>
      </c>
    </row>
    <row r="193" spans="1:20" x14ac:dyDescent="0.3">
      <c r="B193">
        <v>15</v>
      </c>
      <c r="C193">
        <v>594.49099999999999</v>
      </c>
      <c r="D193">
        <f t="shared" si="13"/>
        <v>32.11200667929743</v>
      </c>
      <c r="E193">
        <v>-17.517099999999999</v>
      </c>
      <c r="F193">
        <v>34.484900000000003</v>
      </c>
      <c r="G193">
        <v>571.36400000000003</v>
      </c>
      <c r="H193">
        <v>1.1112599999999999</v>
      </c>
      <c r="I193">
        <v>-47.058100000000003</v>
      </c>
      <c r="J193">
        <f t="shared" si="10"/>
        <v>-29.541000000000004</v>
      </c>
      <c r="L193">
        <v>3</v>
      </c>
      <c r="M193">
        <v>274.678</v>
      </c>
      <c r="N193">
        <f t="shared" si="12"/>
        <v>20.448225094061836</v>
      </c>
      <c r="O193">
        <v>-3.1738300000000002</v>
      </c>
      <c r="P193">
        <v>34.728999999999999</v>
      </c>
      <c r="Q193">
        <v>681.14300000000003</v>
      </c>
      <c r="R193">
        <v>1.4803299999999999</v>
      </c>
      <c r="S193">
        <v>-28.869599999999998</v>
      </c>
      <c r="T193">
        <f t="shared" si="11"/>
        <v>-25.69577</v>
      </c>
    </row>
    <row r="194" spans="1:20" x14ac:dyDescent="0.3">
      <c r="B194">
        <v>16</v>
      </c>
      <c r="C194">
        <v>627.35400000000004</v>
      </c>
      <c r="D194">
        <f t="shared" si="13"/>
        <v>30.429358244834564</v>
      </c>
      <c r="E194">
        <v>-18.127400000000002</v>
      </c>
      <c r="F194">
        <v>34.484900000000003</v>
      </c>
      <c r="G194">
        <v>600.44000000000005</v>
      </c>
      <c r="H194">
        <v>1.14246</v>
      </c>
      <c r="I194">
        <v>-46.814</v>
      </c>
      <c r="J194">
        <f t="shared" si="10"/>
        <v>-28.686599999999999</v>
      </c>
      <c r="L194">
        <v>4</v>
      </c>
      <c r="M194">
        <v>274.678</v>
      </c>
      <c r="N194" t="e">
        <f t="shared" si="12"/>
        <v>#DIV/0!</v>
      </c>
      <c r="O194">
        <v>-3.1738300000000002</v>
      </c>
      <c r="P194">
        <v>34.728999999999999</v>
      </c>
      <c r="Q194">
        <v>681.14300000000003</v>
      </c>
      <c r="R194">
        <v>1.4803299999999999</v>
      </c>
      <c r="S194">
        <v>-28.869599999999998</v>
      </c>
      <c r="T194">
        <f t="shared" si="11"/>
        <v>-25.69577</v>
      </c>
    </row>
    <row r="195" spans="1:20" x14ac:dyDescent="0.3">
      <c r="B195">
        <v>17</v>
      </c>
      <c r="C195">
        <v>658.95899999999995</v>
      </c>
      <c r="D195">
        <f t="shared" si="13"/>
        <v>31.640563202025092</v>
      </c>
      <c r="E195">
        <v>-19.592300000000002</v>
      </c>
      <c r="F195">
        <v>36.377000000000002</v>
      </c>
      <c r="G195">
        <v>666.60599999999999</v>
      </c>
      <c r="H195">
        <v>1.1802900000000001</v>
      </c>
      <c r="I195">
        <v>-46.997100000000003</v>
      </c>
      <c r="J195">
        <f t="shared" si="10"/>
        <v>-27.404800000000002</v>
      </c>
      <c r="L195">
        <v>5</v>
      </c>
      <c r="M195">
        <v>306.03399999999999</v>
      </c>
      <c r="N195">
        <f t="shared" si="12"/>
        <v>31.891822936599063</v>
      </c>
      <c r="O195">
        <v>-2.1972700000000001</v>
      </c>
      <c r="P195">
        <v>34.667999999999999</v>
      </c>
      <c r="Q195">
        <v>630.11400000000003</v>
      </c>
      <c r="R195">
        <v>1.3752800000000001</v>
      </c>
      <c r="S195">
        <v>-29.6021</v>
      </c>
      <c r="T195">
        <f t="shared" si="11"/>
        <v>-27.40483</v>
      </c>
    </row>
    <row r="196" spans="1:20" x14ac:dyDescent="0.3">
      <c r="B196">
        <v>18</v>
      </c>
      <c r="C196">
        <v>688.95600000000002</v>
      </c>
      <c r="D196">
        <f t="shared" si="13"/>
        <v>33.336667000033259</v>
      </c>
      <c r="E196">
        <v>-17.578099999999999</v>
      </c>
      <c r="F196">
        <v>34.240699999999997</v>
      </c>
      <c r="G196">
        <v>585.79999999999995</v>
      </c>
      <c r="H196">
        <v>1.1213599999999999</v>
      </c>
      <c r="I196">
        <v>-47.302199999999999</v>
      </c>
      <c r="J196">
        <f t="shared" si="10"/>
        <v>-29.7241</v>
      </c>
      <c r="L196">
        <v>6</v>
      </c>
      <c r="M196">
        <v>335.99700000000001</v>
      </c>
      <c r="N196">
        <f t="shared" si="12"/>
        <v>33.37449521075991</v>
      </c>
      <c r="O196">
        <v>-2.31934</v>
      </c>
      <c r="P196">
        <v>34.912100000000002</v>
      </c>
      <c r="Q196">
        <v>634.1</v>
      </c>
      <c r="R196">
        <v>1.3892599999999999</v>
      </c>
      <c r="S196">
        <v>-30.029299999999999</v>
      </c>
      <c r="T196">
        <f t="shared" si="11"/>
        <v>-27.709959999999999</v>
      </c>
    </row>
    <row r="197" spans="1:20" x14ac:dyDescent="0.3">
      <c r="J197">
        <f t="shared" ref="J197:J260" si="14">I197-E197</f>
        <v>0</v>
      </c>
      <c r="L197">
        <v>7</v>
      </c>
      <c r="M197">
        <v>366.178</v>
      </c>
      <c r="N197">
        <f t="shared" si="12"/>
        <v>33.133428315827857</v>
      </c>
      <c r="O197">
        <v>-2.3803700000000001</v>
      </c>
      <c r="P197">
        <v>34.728999999999999</v>
      </c>
      <c r="Q197">
        <v>648.64400000000001</v>
      </c>
      <c r="R197">
        <v>1.4039900000000001</v>
      </c>
      <c r="S197">
        <v>-29.968299999999999</v>
      </c>
      <c r="T197">
        <f t="shared" si="11"/>
        <v>-27.58793</v>
      </c>
    </row>
    <row r="198" spans="1:20" x14ac:dyDescent="0.3">
      <c r="A198">
        <v>1.3</v>
      </c>
      <c r="J198">
        <f t="shared" si="14"/>
        <v>0</v>
      </c>
      <c r="L198">
        <v>8</v>
      </c>
      <c r="M198">
        <v>396.03399999999999</v>
      </c>
      <c r="N198">
        <f t="shared" si="12"/>
        <v>33.494105037513407</v>
      </c>
      <c r="O198">
        <v>-1.95313</v>
      </c>
      <c r="P198">
        <v>33.996600000000001</v>
      </c>
      <c r="Q198">
        <v>637.80600000000004</v>
      </c>
      <c r="R198">
        <v>1.4082600000000001</v>
      </c>
      <c r="S198">
        <v>-29.7852</v>
      </c>
      <c r="T198">
        <f t="shared" ref="T198:T261" si="15">S198-O198</f>
        <v>-27.832069999999998</v>
      </c>
    </row>
    <row r="199" spans="1:20" x14ac:dyDescent="0.3">
      <c r="B199">
        <v>1</v>
      </c>
      <c r="C199">
        <v>209.16200000000001</v>
      </c>
      <c r="E199">
        <v>-20.751999999999999</v>
      </c>
      <c r="F199">
        <v>47.851599999999998</v>
      </c>
      <c r="G199">
        <v>379.96699999999998</v>
      </c>
      <c r="H199">
        <v>0.81618999999999997</v>
      </c>
      <c r="I199">
        <v>-45.776400000000002</v>
      </c>
      <c r="J199">
        <f t="shared" si="14"/>
        <v>-25.024400000000004</v>
      </c>
      <c r="L199">
        <v>9</v>
      </c>
      <c r="M199">
        <v>426.61799999999999</v>
      </c>
      <c r="N199">
        <f t="shared" ref="N199:N262" si="16">1000/(M199-M198)</f>
        <v>32.696834946377187</v>
      </c>
      <c r="O199">
        <v>-3.0517599999999998</v>
      </c>
      <c r="P199">
        <v>34.728999999999999</v>
      </c>
      <c r="Q199">
        <v>684.88900000000001</v>
      </c>
      <c r="R199">
        <v>1.4668699999999999</v>
      </c>
      <c r="S199">
        <v>-29.6021</v>
      </c>
      <c r="T199">
        <f t="shared" si="15"/>
        <v>-26.550339999999998</v>
      </c>
    </row>
    <row r="200" spans="1:20" x14ac:dyDescent="0.3">
      <c r="B200">
        <v>2</v>
      </c>
      <c r="C200">
        <v>218.21100000000001</v>
      </c>
      <c r="D200">
        <f t="shared" si="13"/>
        <v>110.50944855785161</v>
      </c>
      <c r="E200">
        <v>-18.310500000000001</v>
      </c>
      <c r="F200">
        <v>37.5366</v>
      </c>
      <c r="G200">
        <v>513.125</v>
      </c>
      <c r="H200">
        <v>1.0613600000000001</v>
      </c>
      <c r="I200">
        <v>-43.151899999999998</v>
      </c>
      <c r="J200">
        <f t="shared" si="14"/>
        <v>-24.841399999999997</v>
      </c>
      <c r="L200">
        <v>10</v>
      </c>
      <c r="M200">
        <v>456.779</v>
      </c>
      <c r="N200">
        <f t="shared" si="16"/>
        <v>33.155399356785253</v>
      </c>
      <c r="O200">
        <v>-1.89209</v>
      </c>
      <c r="P200">
        <v>33.142099999999999</v>
      </c>
      <c r="Q200">
        <v>662.8</v>
      </c>
      <c r="R200">
        <v>1.4485399999999999</v>
      </c>
      <c r="S200">
        <v>-29.48</v>
      </c>
      <c r="T200">
        <f t="shared" si="15"/>
        <v>-27.587910000000001</v>
      </c>
    </row>
    <row r="201" spans="1:20" x14ac:dyDescent="0.3">
      <c r="B201">
        <v>3</v>
      </c>
      <c r="C201">
        <v>232.024</v>
      </c>
      <c r="D201">
        <f t="shared" ref="D201:D264" si="17">1000/(C201-C200)</f>
        <v>72.39556939115333</v>
      </c>
      <c r="E201">
        <v>-18.6157</v>
      </c>
      <c r="F201">
        <v>34.545900000000003</v>
      </c>
      <c r="G201">
        <v>630.5</v>
      </c>
      <c r="H201">
        <v>1.2137500000000001</v>
      </c>
      <c r="I201">
        <v>-43.579099999999997</v>
      </c>
      <c r="J201">
        <f t="shared" si="14"/>
        <v>-24.963399999999996</v>
      </c>
      <c r="L201">
        <v>11</v>
      </c>
      <c r="M201">
        <v>516.93399999999997</v>
      </c>
      <c r="N201">
        <f t="shared" si="16"/>
        <v>16.623722051367309</v>
      </c>
      <c r="O201">
        <v>-3.1127899999999999</v>
      </c>
      <c r="P201">
        <v>34.4238</v>
      </c>
      <c r="Q201">
        <v>714.15899999999999</v>
      </c>
      <c r="R201">
        <v>1.50657</v>
      </c>
      <c r="S201">
        <v>-29.235800000000001</v>
      </c>
      <c r="T201">
        <f t="shared" si="15"/>
        <v>-26.123010000000001</v>
      </c>
    </row>
    <row r="202" spans="1:20" x14ac:dyDescent="0.3">
      <c r="B202">
        <v>4</v>
      </c>
      <c r="C202">
        <v>257.19799999999998</v>
      </c>
      <c r="D202">
        <f t="shared" si="17"/>
        <v>39.723524271073366</v>
      </c>
      <c r="E202">
        <v>-17.822299999999998</v>
      </c>
      <c r="F202">
        <v>34.240699999999997</v>
      </c>
      <c r="G202">
        <v>606.02200000000005</v>
      </c>
      <c r="H202">
        <v>1.15605</v>
      </c>
      <c r="I202">
        <v>-45.2271</v>
      </c>
      <c r="J202">
        <f t="shared" si="14"/>
        <v>-27.404800000000002</v>
      </c>
      <c r="L202">
        <v>12</v>
      </c>
      <c r="M202">
        <v>516.93399999999997</v>
      </c>
      <c r="N202" t="e">
        <f t="shared" si="16"/>
        <v>#DIV/0!</v>
      </c>
      <c r="O202">
        <v>-3.1127899999999999</v>
      </c>
      <c r="P202">
        <v>34.4238</v>
      </c>
      <c r="Q202">
        <v>714.15899999999999</v>
      </c>
      <c r="R202">
        <v>1.50657</v>
      </c>
      <c r="S202">
        <v>-29.235800000000001</v>
      </c>
      <c r="T202">
        <f t="shared" si="15"/>
        <v>-26.123010000000001</v>
      </c>
    </row>
    <row r="203" spans="1:20" x14ac:dyDescent="0.3">
      <c r="B203">
        <v>5</v>
      </c>
      <c r="C203">
        <v>287.48200000000003</v>
      </c>
      <c r="D203">
        <f t="shared" si="17"/>
        <v>33.020737022850298</v>
      </c>
      <c r="E203">
        <v>-19.409199999999998</v>
      </c>
      <c r="F203">
        <v>37.719700000000003</v>
      </c>
      <c r="G203">
        <v>609.26900000000001</v>
      </c>
      <c r="H203">
        <v>1.10233</v>
      </c>
      <c r="I203">
        <v>-46.814</v>
      </c>
      <c r="J203">
        <f t="shared" si="14"/>
        <v>-27.404800000000002</v>
      </c>
      <c r="L203">
        <v>13</v>
      </c>
      <c r="M203">
        <v>577.89400000000001</v>
      </c>
      <c r="N203">
        <f t="shared" si="16"/>
        <v>16.404199475065607</v>
      </c>
      <c r="O203">
        <v>-2.0752000000000002</v>
      </c>
      <c r="P203">
        <v>32.7759</v>
      </c>
      <c r="Q203">
        <v>694.88599999999997</v>
      </c>
      <c r="R203">
        <v>1.5089399999999999</v>
      </c>
      <c r="S203">
        <v>-29.235800000000001</v>
      </c>
      <c r="T203">
        <f t="shared" si="15"/>
        <v>-27.160600000000002</v>
      </c>
    </row>
    <row r="204" spans="1:20" x14ac:dyDescent="0.3">
      <c r="B204">
        <v>6</v>
      </c>
      <c r="C204">
        <v>317.15800000000002</v>
      </c>
      <c r="D204">
        <f t="shared" si="17"/>
        <v>33.697263782180897</v>
      </c>
      <c r="E204">
        <v>-18.371600000000001</v>
      </c>
      <c r="F204">
        <v>36.560099999999998</v>
      </c>
      <c r="G204">
        <v>577.61099999999999</v>
      </c>
      <c r="H204">
        <v>1.08321</v>
      </c>
      <c r="I204">
        <v>-46.997100000000003</v>
      </c>
      <c r="J204">
        <f t="shared" si="14"/>
        <v>-28.625500000000002</v>
      </c>
      <c r="L204">
        <v>14</v>
      </c>
      <c r="M204">
        <v>608.15</v>
      </c>
      <c r="N204">
        <f t="shared" si="16"/>
        <v>33.051295610787975</v>
      </c>
      <c r="O204">
        <v>-1.40381</v>
      </c>
      <c r="P204">
        <v>31.799299999999999</v>
      </c>
      <c r="Q204">
        <v>669.22900000000004</v>
      </c>
      <c r="R204">
        <v>1.50312</v>
      </c>
      <c r="S204">
        <v>-28.869599999999998</v>
      </c>
      <c r="T204">
        <f t="shared" si="15"/>
        <v>-27.465789999999998</v>
      </c>
    </row>
    <row r="205" spans="1:20" x14ac:dyDescent="0.3">
      <c r="B205">
        <v>7</v>
      </c>
      <c r="C205">
        <v>346.63799999999998</v>
      </c>
      <c r="D205">
        <f t="shared" si="17"/>
        <v>33.921302578019038</v>
      </c>
      <c r="E205">
        <v>-17.822299999999998</v>
      </c>
      <c r="F205">
        <v>35.9497</v>
      </c>
      <c r="G205">
        <v>548.63300000000004</v>
      </c>
      <c r="H205">
        <v>1.07935</v>
      </c>
      <c r="I205">
        <v>-47.119100000000003</v>
      </c>
      <c r="J205">
        <f t="shared" si="14"/>
        <v>-29.296800000000005</v>
      </c>
      <c r="L205">
        <v>15</v>
      </c>
      <c r="M205">
        <v>639.13400000000001</v>
      </c>
      <c r="N205">
        <f t="shared" si="16"/>
        <v>32.274722437386998</v>
      </c>
      <c r="O205">
        <v>-1.4648399999999999</v>
      </c>
      <c r="P205">
        <v>31.677199999999999</v>
      </c>
      <c r="Q205">
        <v>679.55600000000004</v>
      </c>
      <c r="R205">
        <v>1.5006299999999999</v>
      </c>
      <c r="S205">
        <v>-28.747599999999998</v>
      </c>
      <c r="T205">
        <f t="shared" si="15"/>
        <v>-27.28276</v>
      </c>
    </row>
    <row r="206" spans="1:20" x14ac:dyDescent="0.3">
      <c r="B206">
        <v>8</v>
      </c>
      <c r="C206">
        <v>376.21100000000001</v>
      </c>
      <c r="D206">
        <f t="shared" si="17"/>
        <v>33.814628208162809</v>
      </c>
      <c r="E206">
        <v>-17.2729</v>
      </c>
      <c r="F206">
        <v>35.156300000000002</v>
      </c>
      <c r="G206">
        <v>549.38900000000001</v>
      </c>
      <c r="H206">
        <v>1.07765</v>
      </c>
      <c r="I206">
        <v>-47.058100000000003</v>
      </c>
      <c r="J206">
        <f t="shared" si="14"/>
        <v>-29.785200000000003</v>
      </c>
      <c r="L206">
        <v>16</v>
      </c>
      <c r="M206">
        <v>670.19399999999996</v>
      </c>
      <c r="N206">
        <f t="shared" si="16"/>
        <v>32.195750160978804</v>
      </c>
      <c r="O206">
        <v>-0.36621100000000001</v>
      </c>
      <c r="P206">
        <v>30.456499999999998</v>
      </c>
      <c r="Q206">
        <v>647.05600000000004</v>
      </c>
      <c r="R206">
        <v>1.49485</v>
      </c>
      <c r="S206">
        <v>-28.564499999999999</v>
      </c>
      <c r="T206">
        <f t="shared" si="15"/>
        <v>-28.198288999999999</v>
      </c>
    </row>
    <row r="207" spans="1:20" x14ac:dyDescent="0.3">
      <c r="B207">
        <v>9</v>
      </c>
      <c r="C207">
        <v>405.58600000000001</v>
      </c>
      <c r="D207">
        <f t="shared" si="17"/>
        <v>34.042553191489361</v>
      </c>
      <c r="E207">
        <v>-19.103999999999999</v>
      </c>
      <c r="F207">
        <v>36.621099999999998</v>
      </c>
      <c r="G207">
        <v>619.44399999999996</v>
      </c>
      <c r="H207">
        <v>1.11927</v>
      </c>
      <c r="I207">
        <v>-46.997100000000003</v>
      </c>
      <c r="J207">
        <f t="shared" si="14"/>
        <v>-27.893100000000004</v>
      </c>
      <c r="T207">
        <f t="shared" si="15"/>
        <v>0</v>
      </c>
    </row>
    <row r="208" spans="1:20" x14ac:dyDescent="0.3">
      <c r="B208">
        <v>10</v>
      </c>
      <c r="C208">
        <v>436.68599999999998</v>
      </c>
      <c r="D208">
        <f t="shared" si="17"/>
        <v>32.154340836012899</v>
      </c>
      <c r="E208">
        <v>-18.249500000000001</v>
      </c>
      <c r="F208">
        <v>35.522500000000001</v>
      </c>
      <c r="G208">
        <v>599.14300000000003</v>
      </c>
      <c r="H208">
        <v>1.1218600000000001</v>
      </c>
      <c r="I208">
        <v>-46.875</v>
      </c>
      <c r="J208">
        <f t="shared" si="14"/>
        <v>-28.625499999999999</v>
      </c>
      <c r="K208">
        <v>1.1499999999999999</v>
      </c>
      <c r="T208">
        <f t="shared" si="15"/>
        <v>0</v>
      </c>
    </row>
    <row r="209" spans="1:20" x14ac:dyDescent="0.3">
      <c r="B209">
        <v>11</v>
      </c>
      <c r="C209">
        <v>467.39</v>
      </c>
      <c r="D209">
        <f t="shared" si="17"/>
        <v>32.569046378322035</v>
      </c>
      <c r="E209">
        <v>-16.662600000000001</v>
      </c>
      <c r="F209">
        <v>33.447299999999998</v>
      </c>
      <c r="G209">
        <v>569.899</v>
      </c>
      <c r="H209">
        <v>1.1006400000000001</v>
      </c>
      <c r="I209">
        <v>-46.630899999999997</v>
      </c>
      <c r="J209">
        <f t="shared" si="14"/>
        <v>-29.968299999999996</v>
      </c>
      <c r="L209">
        <v>1</v>
      </c>
      <c r="M209">
        <v>212.56200000000001</v>
      </c>
      <c r="O209">
        <v>-4.6386700000000003</v>
      </c>
      <c r="P209">
        <v>42.480499999999999</v>
      </c>
      <c r="Q209">
        <v>515.84400000000005</v>
      </c>
      <c r="R209">
        <v>1.18431</v>
      </c>
      <c r="S209">
        <v>-26.4893</v>
      </c>
      <c r="T209">
        <f t="shared" si="15"/>
        <v>-21.850629999999999</v>
      </c>
    </row>
    <row r="210" spans="1:20" x14ac:dyDescent="0.3">
      <c r="B210">
        <v>12</v>
      </c>
      <c r="C210">
        <v>498.19400000000002</v>
      </c>
      <c r="D210">
        <f t="shared" si="17"/>
        <v>32.463316452408748</v>
      </c>
      <c r="E210">
        <v>-16.540500000000002</v>
      </c>
      <c r="F210">
        <v>33.325200000000002</v>
      </c>
      <c r="G210">
        <v>560.202</v>
      </c>
      <c r="H210">
        <v>1.09684</v>
      </c>
      <c r="I210">
        <v>-46.508800000000001</v>
      </c>
      <c r="J210">
        <f t="shared" si="14"/>
        <v>-29.968299999999999</v>
      </c>
      <c r="L210">
        <v>2</v>
      </c>
      <c r="M210">
        <v>224.21199999999999</v>
      </c>
      <c r="N210">
        <f t="shared" si="16"/>
        <v>85.836909871244799</v>
      </c>
      <c r="O210">
        <v>-2.8686500000000001</v>
      </c>
      <c r="P210">
        <v>35.217300000000002</v>
      </c>
      <c r="Q210">
        <v>669.47199999999998</v>
      </c>
      <c r="R210">
        <v>1.5152399999999999</v>
      </c>
      <c r="S210">
        <v>-25.0244</v>
      </c>
      <c r="T210">
        <f t="shared" si="15"/>
        <v>-22.155750000000001</v>
      </c>
    </row>
    <row r="211" spans="1:20" x14ac:dyDescent="0.3">
      <c r="B211">
        <v>13</v>
      </c>
      <c r="C211">
        <v>528.95299999999997</v>
      </c>
      <c r="D211">
        <f t="shared" si="17"/>
        <v>32.510809844273268</v>
      </c>
      <c r="E211">
        <v>-16.601600000000001</v>
      </c>
      <c r="F211">
        <v>32.8369</v>
      </c>
      <c r="G211">
        <v>568.06700000000001</v>
      </c>
      <c r="H211">
        <v>1.1234299999999999</v>
      </c>
      <c r="I211">
        <v>-46.386699999999998</v>
      </c>
      <c r="J211">
        <f t="shared" si="14"/>
        <v>-29.785099999999996</v>
      </c>
      <c r="L211">
        <v>3</v>
      </c>
      <c r="M211">
        <v>271.07100000000003</v>
      </c>
      <c r="N211">
        <f t="shared" si="16"/>
        <v>21.340617597473255</v>
      </c>
      <c r="O211">
        <v>-0.42724600000000001</v>
      </c>
      <c r="P211">
        <v>31.982399999999998</v>
      </c>
      <c r="Q211">
        <v>649.33299999999997</v>
      </c>
      <c r="R211">
        <v>1.4645600000000001</v>
      </c>
      <c r="S211">
        <v>-27.771000000000001</v>
      </c>
      <c r="T211">
        <f t="shared" si="15"/>
        <v>-27.343754000000001</v>
      </c>
    </row>
    <row r="212" spans="1:20" x14ac:dyDescent="0.3">
      <c r="B212">
        <v>14</v>
      </c>
      <c r="C212">
        <v>558.65800000000002</v>
      </c>
      <c r="D212">
        <f t="shared" si="17"/>
        <v>33.664366268304953</v>
      </c>
      <c r="E212">
        <v>-18.371600000000001</v>
      </c>
      <c r="F212">
        <v>34.912100000000002</v>
      </c>
      <c r="G212">
        <v>639.14300000000003</v>
      </c>
      <c r="H212">
        <v>1.1583699999999999</v>
      </c>
      <c r="I212">
        <v>-46.691899999999997</v>
      </c>
      <c r="J212">
        <f t="shared" si="14"/>
        <v>-28.320299999999996</v>
      </c>
      <c r="L212">
        <v>4</v>
      </c>
      <c r="M212">
        <v>271.07100000000003</v>
      </c>
      <c r="N212" t="e">
        <f t="shared" si="16"/>
        <v>#DIV/0!</v>
      </c>
      <c r="O212">
        <v>-0.42724600000000001</v>
      </c>
      <c r="P212">
        <v>31.982399999999998</v>
      </c>
      <c r="Q212">
        <v>649.33299999999997</v>
      </c>
      <c r="R212">
        <v>1.4645600000000001</v>
      </c>
      <c r="S212">
        <v>-27.771000000000001</v>
      </c>
      <c r="T212">
        <f t="shared" si="15"/>
        <v>-27.343754000000001</v>
      </c>
    </row>
    <row r="213" spans="1:20" x14ac:dyDescent="0.3">
      <c r="B213">
        <v>15</v>
      </c>
      <c r="C213">
        <v>589.73299999999995</v>
      </c>
      <c r="D213">
        <f t="shared" si="17"/>
        <v>32.180209171359685</v>
      </c>
      <c r="E213">
        <v>-17.883299999999998</v>
      </c>
      <c r="F213">
        <v>34.484900000000003</v>
      </c>
      <c r="G213">
        <v>608.48500000000001</v>
      </c>
      <c r="H213">
        <v>1.1480600000000001</v>
      </c>
      <c r="I213">
        <v>-46.386699999999998</v>
      </c>
      <c r="J213">
        <f t="shared" si="14"/>
        <v>-28.503399999999999</v>
      </c>
      <c r="L213">
        <v>5</v>
      </c>
      <c r="M213">
        <v>301.33499999999998</v>
      </c>
      <c r="N213">
        <f t="shared" si="16"/>
        <v>33.042558815754745</v>
      </c>
      <c r="O213">
        <v>-1.0376000000000001</v>
      </c>
      <c r="P213">
        <v>33.752400000000002</v>
      </c>
      <c r="Q213">
        <v>620.95600000000002</v>
      </c>
      <c r="R213">
        <v>1.40449</v>
      </c>
      <c r="S213">
        <v>-28.564499999999999</v>
      </c>
      <c r="T213">
        <f t="shared" si="15"/>
        <v>-27.526899999999998</v>
      </c>
    </row>
    <row r="214" spans="1:20" x14ac:dyDescent="0.3">
      <c r="B214">
        <v>16</v>
      </c>
      <c r="C214">
        <v>619.45399999999995</v>
      </c>
      <c r="D214">
        <f t="shared" si="17"/>
        <v>33.646243396924731</v>
      </c>
      <c r="E214">
        <v>-17.0288</v>
      </c>
      <c r="F214">
        <v>33.386200000000002</v>
      </c>
      <c r="G214">
        <v>599.88599999999997</v>
      </c>
      <c r="H214">
        <v>1.1433500000000001</v>
      </c>
      <c r="I214">
        <v>-46.447800000000001</v>
      </c>
      <c r="J214">
        <f t="shared" si="14"/>
        <v>-29.419</v>
      </c>
      <c r="L214">
        <v>6</v>
      </c>
      <c r="M214">
        <v>331.99200000000002</v>
      </c>
      <c r="N214">
        <f t="shared" si="16"/>
        <v>32.618977721238174</v>
      </c>
      <c r="O214">
        <v>-1.64795</v>
      </c>
      <c r="P214">
        <v>34.484900000000003</v>
      </c>
      <c r="Q214">
        <v>666.70500000000004</v>
      </c>
      <c r="R214">
        <v>1.4279599999999999</v>
      </c>
      <c r="S214">
        <v>-28.869599999999998</v>
      </c>
      <c r="T214">
        <f t="shared" si="15"/>
        <v>-27.221649999999997</v>
      </c>
    </row>
    <row r="215" spans="1:20" x14ac:dyDescent="0.3">
      <c r="B215">
        <v>17</v>
      </c>
      <c r="C215">
        <v>649.77300000000002</v>
      </c>
      <c r="D215">
        <f t="shared" si="17"/>
        <v>32.982618160229478</v>
      </c>
      <c r="E215">
        <v>-16.296399999999998</v>
      </c>
      <c r="F215">
        <v>32.104500000000002</v>
      </c>
      <c r="G215">
        <v>577.33299999999997</v>
      </c>
      <c r="H215">
        <v>1.13642</v>
      </c>
      <c r="I215">
        <v>-46.264600000000002</v>
      </c>
      <c r="J215">
        <f t="shared" si="14"/>
        <v>-29.968200000000003</v>
      </c>
      <c r="L215">
        <v>7</v>
      </c>
      <c r="M215">
        <v>361.23899999999998</v>
      </c>
      <c r="N215">
        <f t="shared" si="16"/>
        <v>34.191541012753497</v>
      </c>
      <c r="O215">
        <v>-1.4648399999999999</v>
      </c>
      <c r="P215">
        <v>33.935499999999998</v>
      </c>
      <c r="Q215">
        <v>665.35699999999997</v>
      </c>
      <c r="R215">
        <v>1.4386300000000001</v>
      </c>
      <c r="S215">
        <v>-28.808599999999998</v>
      </c>
      <c r="T215">
        <f t="shared" si="15"/>
        <v>-27.34376</v>
      </c>
    </row>
    <row r="216" spans="1:20" x14ac:dyDescent="0.3">
      <c r="B216">
        <v>18</v>
      </c>
      <c r="C216">
        <v>681.08100000000002</v>
      </c>
      <c r="D216">
        <f t="shared" si="17"/>
        <v>31.940718027341262</v>
      </c>
      <c r="E216">
        <v>-17.2729</v>
      </c>
      <c r="F216">
        <v>32.531700000000001</v>
      </c>
      <c r="G216">
        <v>633.71400000000006</v>
      </c>
      <c r="H216">
        <v>1.19438</v>
      </c>
      <c r="I216">
        <v>-46.081499999999998</v>
      </c>
      <c r="J216">
        <f t="shared" si="14"/>
        <v>-28.808599999999998</v>
      </c>
      <c r="L216">
        <v>8</v>
      </c>
      <c r="M216">
        <v>390.25099999999998</v>
      </c>
      <c r="N216">
        <f t="shared" si="16"/>
        <v>34.468495794843513</v>
      </c>
      <c r="O216">
        <v>-0.54931600000000003</v>
      </c>
      <c r="P216">
        <v>32.470700000000001</v>
      </c>
      <c r="Q216">
        <v>637.94399999999996</v>
      </c>
      <c r="R216">
        <v>1.43194</v>
      </c>
      <c r="S216">
        <v>-28.747599999999998</v>
      </c>
      <c r="T216">
        <f t="shared" si="15"/>
        <v>-28.198283999999997</v>
      </c>
    </row>
    <row r="217" spans="1:20" x14ac:dyDescent="0.3">
      <c r="J217">
        <f t="shared" si="14"/>
        <v>0</v>
      </c>
      <c r="L217">
        <v>9</v>
      </c>
      <c r="M217">
        <v>420.83100000000002</v>
      </c>
      <c r="N217">
        <f t="shared" si="16"/>
        <v>32.701111837802443</v>
      </c>
      <c r="O217">
        <v>-1.8310500000000001</v>
      </c>
      <c r="P217">
        <v>33.691400000000002</v>
      </c>
      <c r="Q217">
        <v>697.6</v>
      </c>
      <c r="R217">
        <v>1.4827399999999999</v>
      </c>
      <c r="S217">
        <v>-28.625499999999999</v>
      </c>
      <c r="T217">
        <f t="shared" si="15"/>
        <v>-26.794449999999998</v>
      </c>
    </row>
    <row r="218" spans="1:20" x14ac:dyDescent="0.3">
      <c r="A218">
        <v>1.35</v>
      </c>
      <c r="J218">
        <f t="shared" si="14"/>
        <v>0</v>
      </c>
      <c r="L218">
        <v>10</v>
      </c>
      <c r="M218">
        <v>449.93200000000002</v>
      </c>
      <c r="N218">
        <f t="shared" si="16"/>
        <v>34.363080306518675</v>
      </c>
      <c r="O218">
        <v>-0.79345699999999997</v>
      </c>
      <c r="P218">
        <v>32.653799999999997</v>
      </c>
      <c r="Q218">
        <v>656.60699999999997</v>
      </c>
      <c r="R218">
        <v>1.46313</v>
      </c>
      <c r="S218">
        <v>-28.564499999999999</v>
      </c>
      <c r="T218">
        <f t="shared" si="15"/>
        <v>-27.771042999999999</v>
      </c>
    </row>
    <row r="219" spans="1:20" x14ac:dyDescent="0.3">
      <c r="B219">
        <v>1</v>
      </c>
      <c r="C219">
        <v>208.29</v>
      </c>
      <c r="E219">
        <v>-19.897500000000001</v>
      </c>
      <c r="F219">
        <v>47.424300000000002</v>
      </c>
      <c r="G219">
        <v>365.464</v>
      </c>
      <c r="H219">
        <v>0.796732</v>
      </c>
      <c r="I219">
        <v>-45.654299999999999</v>
      </c>
      <c r="J219">
        <f t="shared" si="14"/>
        <v>-25.756799999999998</v>
      </c>
      <c r="L219">
        <v>11</v>
      </c>
      <c r="M219">
        <v>479.81200000000001</v>
      </c>
      <c r="N219">
        <f t="shared" si="16"/>
        <v>33.467202141900941</v>
      </c>
      <c r="O219">
        <v>-1.5258799999999999</v>
      </c>
      <c r="P219">
        <v>32.8369</v>
      </c>
      <c r="Q219">
        <v>694.22199999999998</v>
      </c>
      <c r="R219">
        <v>1.5217000000000001</v>
      </c>
      <c r="S219">
        <v>-28.2593</v>
      </c>
      <c r="T219">
        <f t="shared" si="15"/>
        <v>-26.733419999999999</v>
      </c>
    </row>
    <row r="220" spans="1:20" x14ac:dyDescent="0.3">
      <c r="B220">
        <v>2</v>
      </c>
      <c r="C220">
        <v>217.21600000000001</v>
      </c>
      <c r="D220">
        <f t="shared" si="17"/>
        <v>112.03226529240401</v>
      </c>
      <c r="E220">
        <v>-18.4937</v>
      </c>
      <c r="F220">
        <v>37.5366</v>
      </c>
      <c r="G220">
        <v>537.91700000000003</v>
      </c>
      <c r="H220">
        <v>1.08328</v>
      </c>
      <c r="I220">
        <v>-42.419400000000003</v>
      </c>
      <c r="J220">
        <f t="shared" si="14"/>
        <v>-23.925700000000003</v>
      </c>
      <c r="L220">
        <v>12</v>
      </c>
      <c r="M220">
        <v>509.74200000000002</v>
      </c>
      <c r="N220">
        <f t="shared" si="16"/>
        <v>33.411293017039753</v>
      </c>
      <c r="O220">
        <v>-2.2583000000000002</v>
      </c>
      <c r="P220">
        <v>33.203099999999999</v>
      </c>
      <c r="Q220">
        <v>753</v>
      </c>
      <c r="R220">
        <v>1.57762</v>
      </c>
      <c r="S220">
        <v>-28.2593</v>
      </c>
      <c r="T220">
        <f t="shared" si="15"/>
        <v>-26.000999999999998</v>
      </c>
    </row>
    <row r="221" spans="1:20" x14ac:dyDescent="0.3">
      <c r="B221">
        <v>3</v>
      </c>
      <c r="C221">
        <v>229.892</v>
      </c>
      <c r="D221">
        <f t="shared" si="17"/>
        <v>78.889239507731219</v>
      </c>
      <c r="E221">
        <v>-17.822299999999998</v>
      </c>
      <c r="F221">
        <v>33.020000000000003</v>
      </c>
      <c r="G221">
        <v>627.54999999999995</v>
      </c>
      <c r="H221">
        <v>1.24316</v>
      </c>
      <c r="I221">
        <v>-42.907699999999998</v>
      </c>
      <c r="J221">
        <f t="shared" si="14"/>
        <v>-25.0854</v>
      </c>
      <c r="L221">
        <v>13</v>
      </c>
      <c r="M221">
        <v>539.47500000000002</v>
      </c>
      <c r="N221">
        <f t="shared" si="16"/>
        <v>33.632664043318869</v>
      </c>
      <c r="O221">
        <v>-6.1035199999999998E-2</v>
      </c>
      <c r="P221">
        <v>31.0059</v>
      </c>
      <c r="Q221">
        <v>661.54300000000001</v>
      </c>
      <c r="R221">
        <v>1.49078</v>
      </c>
      <c r="S221">
        <v>-27.9541</v>
      </c>
      <c r="T221">
        <f t="shared" si="15"/>
        <v>-27.893064800000001</v>
      </c>
    </row>
    <row r="222" spans="1:20" x14ac:dyDescent="0.3">
      <c r="B222">
        <v>4</v>
      </c>
      <c r="C222">
        <v>255.46600000000001</v>
      </c>
      <c r="D222">
        <f t="shared" si="17"/>
        <v>39.102213185266265</v>
      </c>
      <c r="E222">
        <v>-18.310500000000001</v>
      </c>
      <c r="F222">
        <v>34.484900000000003</v>
      </c>
      <c r="G222">
        <v>646.78599999999994</v>
      </c>
      <c r="H222">
        <v>1.19282</v>
      </c>
      <c r="I222">
        <v>-44.738799999999998</v>
      </c>
      <c r="J222">
        <f t="shared" si="14"/>
        <v>-26.428299999999997</v>
      </c>
      <c r="L222">
        <v>14</v>
      </c>
      <c r="M222">
        <v>599.85</v>
      </c>
      <c r="N222">
        <f t="shared" si="16"/>
        <v>16.563146997929607</v>
      </c>
      <c r="O222">
        <v>-0.54931600000000003</v>
      </c>
      <c r="P222">
        <v>31.0669</v>
      </c>
      <c r="Q222">
        <v>705.5</v>
      </c>
      <c r="R222">
        <v>1.53854</v>
      </c>
      <c r="S222">
        <v>-27.771000000000001</v>
      </c>
      <c r="T222">
        <f t="shared" si="15"/>
        <v>-27.221684</v>
      </c>
    </row>
    <row r="223" spans="1:20" x14ac:dyDescent="0.3">
      <c r="B223">
        <v>5</v>
      </c>
      <c r="C223">
        <v>284.19200000000001</v>
      </c>
      <c r="D223">
        <f t="shared" si="17"/>
        <v>34.811668871405693</v>
      </c>
      <c r="E223">
        <v>-16.845700000000001</v>
      </c>
      <c r="F223">
        <v>34.3628</v>
      </c>
      <c r="G223">
        <v>553.94500000000005</v>
      </c>
      <c r="H223">
        <v>1.09145</v>
      </c>
      <c r="I223">
        <v>-46.081499999999998</v>
      </c>
      <c r="J223">
        <f t="shared" si="14"/>
        <v>-29.235799999999998</v>
      </c>
      <c r="L223">
        <v>15</v>
      </c>
      <c r="M223">
        <v>630.27</v>
      </c>
      <c r="N223">
        <f t="shared" si="16"/>
        <v>32.87310979618676</v>
      </c>
      <c r="O223">
        <v>6.1035199999999998E-2</v>
      </c>
      <c r="P223">
        <v>29.968299999999999</v>
      </c>
      <c r="Q223">
        <v>682.94299999999998</v>
      </c>
      <c r="R223">
        <v>1.53657</v>
      </c>
      <c r="S223">
        <v>-27.526900000000001</v>
      </c>
      <c r="T223">
        <f t="shared" si="15"/>
        <v>-27.5879352</v>
      </c>
    </row>
    <row r="224" spans="1:20" x14ac:dyDescent="0.3">
      <c r="B224">
        <v>6</v>
      </c>
      <c r="C224">
        <v>313.59199999999998</v>
      </c>
      <c r="D224">
        <f t="shared" si="17"/>
        <v>34.013605442176896</v>
      </c>
      <c r="E224">
        <v>-17.700199999999999</v>
      </c>
      <c r="F224">
        <v>34.912100000000002</v>
      </c>
      <c r="G224">
        <v>592.44399999999996</v>
      </c>
      <c r="H224">
        <v>1.1176200000000001</v>
      </c>
      <c r="I224">
        <v>-46.081499999999998</v>
      </c>
      <c r="J224">
        <f t="shared" si="14"/>
        <v>-28.3813</v>
      </c>
      <c r="L224">
        <v>16</v>
      </c>
      <c r="M224">
        <v>659.97799999999995</v>
      </c>
      <c r="N224">
        <f t="shared" si="16"/>
        <v>33.660966742964895</v>
      </c>
      <c r="O224">
        <v>-0.85449200000000003</v>
      </c>
      <c r="P224">
        <v>30.700700000000001</v>
      </c>
      <c r="Q224">
        <v>739.46400000000006</v>
      </c>
      <c r="R224">
        <v>1.61348</v>
      </c>
      <c r="S224">
        <v>-27.465800000000002</v>
      </c>
      <c r="T224">
        <f t="shared" si="15"/>
        <v>-26.611308000000001</v>
      </c>
    </row>
    <row r="225" spans="1:20" x14ac:dyDescent="0.3">
      <c r="B225">
        <v>7</v>
      </c>
      <c r="C225">
        <v>343.23599999999999</v>
      </c>
      <c r="D225">
        <f t="shared" si="17"/>
        <v>33.733639184995269</v>
      </c>
      <c r="E225">
        <v>-17.761199999999999</v>
      </c>
      <c r="F225">
        <v>35.095199999999998</v>
      </c>
      <c r="G225">
        <v>594.22199999999998</v>
      </c>
      <c r="H225">
        <v>1.1219300000000001</v>
      </c>
      <c r="I225">
        <v>-46.325699999999998</v>
      </c>
      <c r="J225">
        <f t="shared" si="14"/>
        <v>-28.564499999999999</v>
      </c>
      <c r="L225">
        <v>17</v>
      </c>
      <c r="M225">
        <v>689.846</v>
      </c>
      <c r="N225">
        <f t="shared" si="16"/>
        <v>33.480648185348812</v>
      </c>
      <c r="O225">
        <v>-2.2583000000000002</v>
      </c>
      <c r="P225">
        <v>32.165500000000002</v>
      </c>
      <c r="Q225">
        <v>799.77099999999996</v>
      </c>
      <c r="R225">
        <v>1.669</v>
      </c>
      <c r="S225">
        <v>-27.404800000000002</v>
      </c>
      <c r="T225">
        <f t="shared" si="15"/>
        <v>-25.146500000000003</v>
      </c>
    </row>
    <row r="226" spans="1:20" x14ac:dyDescent="0.3">
      <c r="B226">
        <v>8</v>
      </c>
      <c r="C226">
        <v>373.66899999999998</v>
      </c>
      <c r="D226">
        <f t="shared" si="17"/>
        <v>32.859067459665503</v>
      </c>
      <c r="E226">
        <v>-18.005400000000002</v>
      </c>
      <c r="F226">
        <v>34.545900000000003</v>
      </c>
      <c r="G226">
        <v>624.25400000000002</v>
      </c>
      <c r="H226">
        <v>1.1527799999999999</v>
      </c>
      <c r="I226">
        <v>-45.959499999999998</v>
      </c>
      <c r="J226">
        <f t="shared" si="14"/>
        <v>-27.954099999999997</v>
      </c>
      <c r="T226">
        <f t="shared" si="15"/>
        <v>0</v>
      </c>
    </row>
    <row r="227" spans="1:20" x14ac:dyDescent="0.3">
      <c r="B227">
        <v>9</v>
      </c>
      <c r="C227">
        <v>402.92099999999999</v>
      </c>
      <c r="D227">
        <f t="shared" si="17"/>
        <v>34.185696704498824</v>
      </c>
      <c r="E227">
        <v>-18.249500000000001</v>
      </c>
      <c r="F227">
        <v>34.667999999999999</v>
      </c>
      <c r="G227">
        <v>639.476</v>
      </c>
      <c r="H227">
        <v>1.16947</v>
      </c>
      <c r="I227">
        <v>-46.081499999999998</v>
      </c>
      <c r="J227">
        <f t="shared" si="14"/>
        <v>-27.831999999999997</v>
      </c>
      <c r="K227">
        <v>1.2</v>
      </c>
      <c r="T227">
        <f t="shared" si="15"/>
        <v>0</v>
      </c>
    </row>
    <row r="228" spans="1:20" x14ac:dyDescent="0.3">
      <c r="B228">
        <v>10</v>
      </c>
      <c r="C228">
        <v>432.64499999999998</v>
      </c>
      <c r="D228">
        <f t="shared" si="17"/>
        <v>33.642847530615001</v>
      </c>
      <c r="E228">
        <v>-19.592300000000002</v>
      </c>
      <c r="F228">
        <v>35.8887</v>
      </c>
      <c r="G228">
        <v>694.66700000000003</v>
      </c>
      <c r="H228">
        <v>1.19228</v>
      </c>
      <c r="I228">
        <v>-46.020499999999998</v>
      </c>
      <c r="J228">
        <f t="shared" si="14"/>
        <v>-26.428199999999997</v>
      </c>
      <c r="L228">
        <v>1</v>
      </c>
      <c r="M228">
        <v>211.09100000000001</v>
      </c>
      <c r="O228">
        <v>-1.8310500000000001</v>
      </c>
      <c r="P228">
        <v>39.856000000000002</v>
      </c>
      <c r="Q228">
        <v>459.54199999999997</v>
      </c>
      <c r="R228">
        <v>1.1289</v>
      </c>
      <c r="S228">
        <v>-25.573699999999999</v>
      </c>
      <c r="T228">
        <f t="shared" si="15"/>
        <v>-23.742649999999998</v>
      </c>
    </row>
    <row r="229" spans="1:20" x14ac:dyDescent="0.3">
      <c r="B229">
        <v>11</v>
      </c>
      <c r="C229">
        <v>462.46199999999999</v>
      </c>
      <c r="D229">
        <f t="shared" si="17"/>
        <v>33.537914612469386</v>
      </c>
      <c r="E229">
        <v>-18.6768</v>
      </c>
      <c r="F229">
        <v>35.095199999999998</v>
      </c>
      <c r="G229">
        <v>653.50599999999997</v>
      </c>
      <c r="H229">
        <v>1.1875</v>
      </c>
      <c r="I229">
        <v>-46.081499999999998</v>
      </c>
      <c r="J229">
        <f t="shared" si="14"/>
        <v>-27.404699999999998</v>
      </c>
      <c r="L229">
        <v>2</v>
      </c>
      <c r="M229">
        <v>222.66200000000001</v>
      </c>
      <c r="N229">
        <f t="shared" si="16"/>
        <v>86.422953936565563</v>
      </c>
      <c r="O229">
        <v>-2.50244</v>
      </c>
      <c r="P229">
        <v>35.095199999999998</v>
      </c>
      <c r="Q229">
        <v>702.08299999999997</v>
      </c>
      <c r="R229">
        <v>1.5727199999999999</v>
      </c>
      <c r="S229">
        <v>-23.803699999999999</v>
      </c>
      <c r="T229">
        <f t="shared" si="15"/>
        <v>-21.301259999999999</v>
      </c>
    </row>
    <row r="230" spans="1:20" x14ac:dyDescent="0.3">
      <c r="B230">
        <v>12</v>
      </c>
      <c r="C230">
        <v>491.76400000000001</v>
      </c>
      <c r="D230">
        <f t="shared" si="17"/>
        <v>34.127363319909882</v>
      </c>
      <c r="E230">
        <v>-19.103999999999999</v>
      </c>
      <c r="F230">
        <v>35.339399999999998</v>
      </c>
      <c r="G230">
        <v>687.48500000000001</v>
      </c>
      <c r="H230">
        <v>1.1983299999999999</v>
      </c>
      <c r="I230">
        <v>-46.020499999999998</v>
      </c>
      <c r="J230">
        <f t="shared" si="14"/>
        <v>-26.916499999999999</v>
      </c>
      <c r="L230">
        <v>3</v>
      </c>
      <c r="M230">
        <v>267.24200000000002</v>
      </c>
      <c r="N230">
        <f t="shared" si="16"/>
        <v>22.431583669807083</v>
      </c>
      <c r="O230">
        <v>-2.1362299999999999</v>
      </c>
      <c r="P230">
        <v>33.081099999999999</v>
      </c>
      <c r="Q230">
        <v>776.48500000000001</v>
      </c>
      <c r="R230">
        <v>1.63829</v>
      </c>
      <c r="S230">
        <v>-26.3062</v>
      </c>
      <c r="T230">
        <f t="shared" si="15"/>
        <v>-24.169969999999999</v>
      </c>
    </row>
    <row r="231" spans="1:20" x14ac:dyDescent="0.3">
      <c r="B231">
        <v>13</v>
      </c>
      <c r="C231">
        <v>522.654</v>
      </c>
      <c r="D231">
        <f t="shared" si="17"/>
        <v>32.372936225315648</v>
      </c>
      <c r="E231">
        <v>-17.944299999999998</v>
      </c>
      <c r="F231">
        <v>33.752400000000002</v>
      </c>
      <c r="G231">
        <v>635.21799999999996</v>
      </c>
      <c r="H231">
        <v>1.1856199999999999</v>
      </c>
      <c r="I231">
        <v>-46.020499999999998</v>
      </c>
      <c r="J231">
        <f t="shared" si="14"/>
        <v>-28.0762</v>
      </c>
      <c r="L231">
        <v>4</v>
      </c>
      <c r="M231">
        <v>298.41000000000003</v>
      </c>
      <c r="N231">
        <f t="shared" si="16"/>
        <v>32.084188911704302</v>
      </c>
      <c r="O231">
        <v>-6.1035199999999998E-2</v>
      </c>
      <c r="P231">
        <v>32.653799999999997</v>
      </c>
      <c r="Q231">
        <v>655.97199999999998</v>
      </c>
      <c r="R231">
        <v>1.4580200000000001</v>
      </c>
      <c r="S231">
        <v>-27.343800000000002</v>
      </c>
      <c r="T231">
        <f t="shared" si="15"/>
        <v>-27.282764800000002</v>
      </c>
    </row>
    <row r="232" spans="1:20" x14ac:dyDescent="0.3">
      <c r="B232">
        <v>14</v>
      </c>
      <c r="C232">
        <v>552.17399999999998</v>
      </c>
      <c r="D232">
        <f t="shared" si="17"/>
        <v>33.875338753387553</v>
      </c>
      <c r="E232">
        <v>-17.700199999999999</v>
      </c>
      <c r="F232">
        <v>33.203099999999999</v>
      </c>
      <c r="G232">
        <v>636</v>
      </c>
      <c r="H232">
        <v>1.1905600000000001</v>
      </c>
      <c r="I232">
        <v>-45.654299999999999</v>
      </c>
      <c r="J232">
        <f t="shared" si="14"/>
        <v>-27.9541</v>
      </c>
      <c r="L232">
        <v>5</v>
      </c>
      <c r="M232">
        <v>298.41000000000003</v>
      </c>
      <c r="N232" t="e">
        <f t="shared" si="16"/>
        <v>#DIV/0!</v>
      </c>
      <c r="O232">
        <v>-6.1035199999999998E-2</v>
      </c>
      <c r="P232">
        <v>32.653799999999997</v>
      </c>
      <c r="Q232">
        <v>655.97199999999998</v>
      </c>
      <c r="R232">
        <v>1.4580200000000001</v>
      </c>
      <c r="S232">
        <v>-27.343800000000002</v>
      </c>
      <c r="T232">
        <f t="shared" si="15"/>
        <v>-27.282764800000002</v>
      </c>
    </row>
    <row r="233" spans="1:20" x14ac:dyDescent="0.3">
      <c r="B233">
        <v>15</v>
      </c>
      <c r="C233">
        <v>582.952</v>
      </c>
      <c r="D233">
        <f t="shared" si="17"/>
        <v>32.49074013906035</v>
      </c>
      <c r="E233">
        <v>-15.075699999999999</v>
      </c>
      <c r="F233">
        <v>30.578600000000002</v>
      </c>
      <c r="G233">
        <v>557.79999999999995</v>
      </c>
      <c r="H233">
        <v>1.1236699999999999</v>
      </c>
      <c r="I233">
        <v>-45.776400000000002</v>
      </c>
      <c r="J233">
        <f t="shared" si="14"/>
        <v>-30.700700000000005</v>
      </c>
      <c r="L233">
        <v>6</v>
      </c>
      <c r="M233">
        <v>327.99099999999999</v>
      </c>
      <c r="N233">
        <f t="shared" si="16"/>
        <v>33.805483249383094</v>
      </c>
      <c r="O233">
        <v>0.18310499999999999</v>
      </c>
      <c r="P233">
        <v>32.043500000000002</v>
      </c>
      <c r="Q233">
        <v>645.39700000000005</v>
      </c>
      <c r="R233">
        <v>1.4398299999999999</v>
      </c>
      <c r="S233">
        <v>-27.404800000000002</v>
      </c>
      <c r="T233">
        <f t="shared" si="15"/>
        <v>-27.587905000000003</v>
      </c>
    </row>
    <row r="234" spans="1:20" x14ac:dyDescent="0.3">
      <c r="B234">
        <v>16</v>
      </c>
      <c r="C234">
        <v>612.95000000000005</v>
      </c>
      <c r="D234">
        <f t="shared" si="17"/>
        <v>33.335555703713531</v>
      </c>
      <c r="E234">
        <v>-16.174299999999999</v>
      </c>
      <c r="F234">
        <v>31.189</v>
      </c>
      <c r="G234">
        <v>606.19399999999996</v>
      </c>
      <c r="H234">
        <v>1.17056</v>
      </c>
      <c r="I234">
        <v>-45.532200000000003</v>
      </c>
      <c r="J234">
        <f t="shared" si="14"/>
        <v>-29.357900000000004</v>
      </c>
      <c r="L234">
        <v>7</v>
      </c>
      <c r="M234">
        <v>357.59399999999999</v>
      </c>
      <c r="N234">
        <f t="shared" si="16"/>
        <v>33.780360098638639</v>
      </c>
      <c r="O234">
        <v>-1.09863</v>
      </c>
      <c r="P234">
        <v>33.630400000000002</v>
      </c>
      <c r="Q234">
        <v>692.32299999999998</v>
      </c>
      <c r="R234">
        <v>1.4938899999999999</v>
      </c>
      <c r="S234">
        <v>-27.526900000000001</v>
      </c>
      <c r="T234">
        <f t="shared" si="15"/>
        <v>-26.428270000000001</v>
      </c>
    </row>
    <row r="235" spans="1:20" x14ac:dyDescent="0.3">
      <c r="B235">
        <v>17</v>
      </c>
      <c r="C235">
        <v>643.05100000000004</v>
      </c>
      <c r="D235">
        <f t="shared" si="17"/>
        <v>33.221487658217335</v>
      </c>
      <c r="E235">
        <v>-17.2729</v>
      </c>
      <c r="F235">
        <v>32.287599999999998</v>
      </c>
      <c r="G235">
        <v>651.02800000000002</v>
      </c>
      <c r="H235">
        <v>1.20583</v>
      </c>
      <c r="I235">
        <v>-45.715299999999999</v>
      </c>
      <c r="J235">
        <f t="shared" si="14"/>
        <v>-28.442399999999999</v>
      </c>
      <c r="L235">
        <v>8</v>
      </c>
      <c r="M235">
        <v>387.71100000000001</v>
      </c>
      <c r="N235">
        <f t="shared" si="16"/>
        <v>33.203838363714823</v>
      </c>
      <c r="O235">
        <v>0.79345699999999997</v>
      </c>
      <c r="P235">
        <v>31.25</v>
      </c>
      <c r="Q235">
        <v>630.93299999999999</v>
      </c>
      <c r="R235">
        <v>1.4416199999999999</v>
      </c>
      <c r="S235">
        <v>-27.343800000000002</v>
      </c>
      <c r="T235">
        <f t="shared" si="15"/>
        <v>-28.137257000000002</v>
      </c>
    </row>
    <row r="236" spans="1:20" x14ac:dyDescent="0.3">
      <c r="B236">
        <v>18</v>
      </c>
      <c r="C236">
        <v>672.71299999999997</v>
      </c>
      <c r="D236">
        <f t="shared" si="17"/>
        <v>33.7131683635629</v>
      </c>
      <c r="E236">
        <v>-17.761199999999999</v>
      </c>
      <c r="F236">
        <v>32.348599999999998</v>
      </c>
      <c r="G236">
        <v>682.36400000000003</v>
      </c>
      <c r="H236">
        <v>1.24082</v>
      </c>
      <c r="I236">
        <v>-45.2271</v>
      </c>
      <c r="J236">
        <f t="shared" si="14"/>
        <v>-27.465900000000001</v>
      </c>
      <c r="L236">
        <v>9</v>
      </c>
      <c r="M236">
        <v>416.25</v>
      </c>
      <c r="N236">
        <f t="shared" si="16"/>
        <v>35.039770139107901</v>
      </c>
      <c r="O236">
        <v>-0.42724600000000001</v>
      </c>
      <c r="P236">
        <v>32.531700000000001</v>
      </c>
      <c r="Q236">
        <v>679.36400000000003</v>
      </c>
      <c r="R236">
        <v>1.4932099999999999</v>
      </c>
      <c r="S236">
        <v>-27.343800000000002</v>
      </c>
      <c r="T236">
        <f t="shared" si="15"/>
        <v>-26.916554000000001</v>
      </c>
    </row>
    <row r="237" spans="1:20" x14ac:dyDescent="0.3">
      <c r="J237">
        <f t="shared" si="14"/>
        <v>0</v>
      </c>
      <c r="L237">
        <v>10</v>
      </c>
      <c r="M237">
        <v>446.51</v>
      </c>
      <c r="N237">
        <f t="shared" si="16"/>
        <v>33.046926635822878</v>
      </c>
      <c r="O237">
        <v>-0.73242200000000002</v>
      </c>
      <c r="P237">
        <v>32.348599999999998</v>
      </c>
      <c r="Q237">
        <v>717.77800000000002</v>
      </c>
      <c r="R237">
        <v>1.52583</v>
      </c>
      <c r="S237">
        <v>-27.343800000000002</v>
      </c>
      <c r="T237">
        <f t="shared" si="15"/>
        <v>-26.611378000000002</v>
      </c>
    </row>
    <row r="238" spans="1:20" x14ac:dyDescent="0.3">
      <c r="A238">
        <v>1.4</v>
      </c>
      <c r="J238">
        <f t="shared" si="14"/>
        <v>0</v>
      </c>
      <c r="L238">
        <v>11</v>
      </c>
      <c r="M238">
        <v>476.37400000000002</v>
      </c>
      <c r="N238">
        <f t="shared" si="16"/>
        <v>33.485132601125066</v>
      </c>
      <c r="O238">
        <v>-0.18310499999999999</v>
      </c>
      <c r="P238">
        <v>31.677199999999999</v>
      </c>
      <c r="Q238">
        <v>696.41700000000003</v>
      </c>
      <c r="R238">
        <v>1.5313099999999999</v>
      </c>
      <c r="S238">
        <v>-26.916499999999999</v>
      </c>
      <c r="T238">
        <f t="shared" si="15"/>
        <v>-26.733394999999998</v>
      </c>
    </row>
    <row r="239" spans="1:20" x14ac:dyDescent="0.3">
      <c r="B239">
        <v>1</v>
      </c>
      <c r="C239">
        <v>207.69200000000001</v>
      </c>
      <c r="E239">
        <v>-18.6157</v>
      </c>
      <c r="F239">
        <v>46.875</v>
      </c>
      <c r="G239">
        <v>348.54500000000002</v>
      </c>
      <c r="H239">
        <v>0.76863800000000004</v>
      </c>
      <c r="I239">
        <v>-45.654299999999999</v>
      </c>
      <c r="J239">
        <f t="shared" si="14"/>
        <v>-27.038599999999999</v>
      </c>
      <c r="L239">
        <v>12</v>
      </c>
      <c r="M239">
        <v>505.51900000000001</v>
      </c>
      <c r="N239">
        <f t="shared" si="16"/>
        <v>34.311202607651417</v>
      </c>
      <c r="O239">
        <v>-2.1362299999999999</v>
      </c>
      <c r="P239">
        <v>33.386200000000002</v>
      </c>
      <c r="Q239">
        <v>801.38099999999997</v>
      </c>
      <c r="R239">
        <v>1.6218999999999999</v>
      </c>
      <c r="S239">
        <v>-26.855499999999999</v>
      </c>
      <c r="T239">
        <f t="shared" si="15"/>
        <v>-24.719269999999998</v>
      </c>
    </row>
    <row r="240" spans="1:20" x14ac:dyDescent="0.3">
      <c r="B240">
        <v>2</v>
      </c>
      <c r="C240">
        <v>216.41</v>
      </c>
      <c r="D240">
        <f t="shared" si="17"/>
        <v>114.70520761642592</v>
      </c>
      <c r="E240">
        <v>-18.4937</v>
      </c>
      <c r="F240">
        <v>37.780799999999999</v>
      </c>
      <c r="G240">
        <v>535.33299999999997</v>
      </c>
      <c r="H240">
        <v>1.08148</v>
      </c>
      <c r="I240">
        <v>-42.419400000000003</v>
      </c>
      <c r="J240">
        <f t="shared" si="14"/>
        <v>-23.925700000000003</v>
      </c>
      <c r="L240">
        <v>13</v>
      </c>
      <c r="M240">
        <v>565.79499999999996</v>
      </c>
      <c r="N240">
        <f t="shared" si="16"/>
        <v>16.590351051828268</v>
      </c>
      <c r="O240">
        <v>0</v>
      </c>
      <c r="P240">
        <v>30.395499999999998</v>
      </c>
      <c r="Q240">
        <v>722.66700000000003</v>
      </c>
      <c r="R240">
        <v>1.56477</v>
      </c>
      <c r="S240">
        <v>-26.5503</v>
      </c>
      <c r="T240">
        <f t="shared" si="15"/>
        <v>-26.5503</v>
      </c>
    </row>
    <row r="241" spans="2:20" x14ac:dyDescent="0.3">
      <c r="B241">
        <v>3</v>
      </c>
      <c r="C241">
        <v>228.79300000000001</v>
      </c>
      <c r="D241">
        <f t="shared" si="17"/>
        <v>80.75587498990545</v>
      </c>
      <c r="E241">
        <v>-15.930199999999999</v>
      </c>
      <c r="F241">
        <v>30.944800000000001</v>
      </c>
      <c r="G241">
        <v>574.66700000000003</v>
      </c>
      <c r="H241">
        <v>1.1952499999999999</v>
      </c>
      <c r="I241">
        <v>-42.297400000000003</v>
      </c>
      <c r="J241">
        <f t="shared" si="14"/>
        <v>-26.367200000000004</v>
      </c>
      <c r="L241">
        <v>14</v>
      </c>
      <c r="M241">
        <v>596.01099999999997</v>
      </c>
      <c r="N241">
        <f t="shared" si="16"/>
        <v>33.09504898067248</v>
      </c>
      <c r="O241">
        <v>0.12207</v>
      </c>
      <c r="P241">
        <v>30.212399999999999</v>
      </c>
      <c r="Q241">
        <v>728.33299999999997</v>
      </c>
      <c r="R241">
        <v>1.6162399999999999</v>
      </c>
      <c r="S241">
        <v>-26.3672</v>
      </c>
      <c r="T241">
        <f t="shared" si="15"/>
        <v>-26.489270000000001</v>
      </c>
    </row>
    <row r="242" spans="2:20" x14ac:dyDescent="0.3">
      <c r="B242">
        <v>4</v>
      </c>
      <c r="C242">
        <v>252.59399999999999</v>
      </c>
      <c r="D242">
        <f t="shared" si="17"/>
        <v>42.015041384815788</v>
      </c>
      <c r="E242">
        <v>-16.479500000000002</v>
      </c>
      <c r="F242">
        <v>31.25</v>
      </c>
      <c r="G242">
        <v>618.98400000000004</v>
      </c>
      <c r="H242">
        <v>1.2250000000000001</v>
      </c>
      <c r="I242">
        <v>-43.7012</v>
      </c>
      <c r="J242">
        <f t="shared" si="14"/>
        <v>-27.221699999999998</v>
      </c>
      <c r="L242">
        <v>15</v>
      </c>
      <c r="M242">
        <v>625.87300000000005</v>
      </c>
      <c r="N242">
        <f t="shared" si="16"/>
        <v>33.48737525952707</v>
      </c>
      <c r="O242">
        <v>2.2583000000000002</v>
      </c>
      <c r="P242">
        <v>28.0762</v>
      </c>
      <c r="Q242">
        <v>646.38900000000001</v>
      </c>
      <c r="R242">
        <v>1.5092300000000001</v>
      </c>
      <c r="S242">
        <v>-26.4282</v>
      </c>
      <c r="T242">
        <f t="shared" si="15"/>
        <v>-28.686500000000002</v>
      </c>
    </row>
    <row r="243" spans="2:20" x14ac:dyDescent="0.3">
      <c r="B243">
        <v>5</v>
      </c>
      <c r="C243">
        <v>281.58999999999997</v>
      </c>
      <c r="D243">
        <f t="shared" si="17"/>
        <v>34.487515519382008</v>
      </c>
      <c r="E243">
        <v>-17.0898</v>
      </c>
      <c r="F243">
        <v>33.996600000000001</v>
      </c>
      <c r="G243">
        <v>595.43299999999999</v>
      </c>
      <c r="H243">
        <v>1.1441399999999999</v>
      </c>
      <c r="I243">
        <v>-45.593299999999999</v>
      </c>
      <c r="J243">
        <f t="shared" si="14"/>
        <v>-28.503499999999999</v>
      </c>
      <c r="L243">
        <v>16</v>
      </c>
      <c r="M243">
        <v>656.07100000000003</v>
      </c>
      <c r="N243">
        <f t="shared" si="16"/>
        <v>33.114775812967771</v>
      </c>
      <c r="O243">
        <v>-0.36621100000000001</v>
      </c>
      <c r="P243">
        <v>30.456499999999998</v>
      </c>
      <c r="Q243">
        <v>765.83299999999997</v>
      </c>
      <c r="R243">
        <v>1.6509499999999999</v>
      </c>
      <c r="S243">
        <v>-26.245100000000001</v>
      </c>
      <c r="T243">
        <f t="shared" si="15"/>
        <v>-25.878889000000001</v>
      </c>
    </row>
    <row r="244" spans="2:20" x14ac:dyDescent="0.3">
      <c r="B244">
        <v>6</v>
      </c>
      <c r="C244">
        <v>310.101</v>
      </c>
      <c r="D244">
        <f t="shared" si="17"/>
        <v>35.074181894707273</v>
      </c>
      <c r="E244">
        <v>-17.0898</v>
      </c>
      <c r="F244">
        <v>34.240699999999997</v>
      </c>
      <c r="G244">
        <v>582.02</v>
      </c>
      <c r="H244">
        <v>1.1197600000000001</v>
      </c>
      <c r="I244">
        <v>-45.898400000000002</v>
      </c>
      <c r="J244">
        <f t="shared" si="14"/>
        <v>-28.808600000000002</v>
      </c>
      <c r="L244">
        <v>17</v>
      </c>
      <c r="M244">
        <v>686.33299999999997</v>
      </c>
      <c r="N244">
        <f t="shared" si="16"/>
        <v>33.044742581455353</v>
      </c>
      <c r="O244">
        <v>0.305176</v>
      </c>
      <c r="P244">
        <v>29.357900000000001</v>
      </c>
      <c r="Q244">
        <v>751.28599999999994</v>
      </c>
      <c r="R244">
        <v>1.6436900000000001</v>
      </c>
      <c r="S244">
        <v>-26.123000000000001</v>
      </c>
      <c r="T244">
        <f t="shared" si="15"/>
        <v>-26.428176000000001</v>
      </c>
    </row>
    <row r="245" spans="2:20" x14ac:dyDescent="0.3">
      <c r="B245">
        <v>7</v>
      </c>
      <c r="C245">
        <v>339.03500000000003</v>
      </c>
      <c r="D245">
        <f t="shared" si="17"/>
        <v>34.561415635584403</v>
      </c>
      <c r="E245">
        <v>-16.357399999999998</v>
      </c>
      <c r="F245">
        <v>33.325200000000002</v>
      </c>
      <c r="G245">
        <v>566.79999999999995</v>
      </c>
      <c r="H245">
        <v>1.11311</v>
      </c>
      <c r="I245">
        <v>-45.532200000000003</v>
      </c>
      <c r="J245">
        <f t="shared" si="14"/>
        <v>-29.174800000000005</v>
      </c>
      <c r="T245">
        <f t="shared" si="15"/>
        <v>0</v>
      </c>
    </row>
    <row r="246" spans="2:20" x14ac:dyDescent="0.3">
      <c r="B246">
        <v>8</v>
      </c>
      <c r="C246">
        <v>367.01299999999998</v>
      </c>
      <c r="D246">
        <f t="shared" si="17"/>
        <v>35.742369004217664</v>
      </c>
      <c r="E246">
        <v>-17.761199999999999</v>
      </c>
      <c r="F246">
        <v>33.874499999999998</v>
      </c>
      <c r="G246">
        <v>640.51900000000001</v>
      </c>
      <c r="H246">
        <v>1.18024</v>
      </c>
      <c r="I246">
        <v>-45.532200000000003</v>
      </c>
      <c r="J246">
        <f t="shared" si="14"/>
        <v>-27.771000000000004</v>
      </c>
      <c r="K246">
        <v>1.25</v>
      </c>
      <c r="T246">
        <f t="shared" si="15"/>
        <v>0</v>
      </c>
    </row>
    <row r="247" spans="2:20" x14ac:dyDescent="0.3">
      <c r="B247">
        <v>9</v>
      </c>
      <c r="C247">
        <v>395.60599999999999</v>
      </c>
      <c r="D247">
        <f t="shared" si="17"/>
        <v>34.973594935823435</v>
      </c>
      <c r="E247">
        <v>-18.005400000000002</v>
      </c>
      <c r="F247">
        <v>34.545900000000003</v>
      </c>
      <c r="G247">
        <v>646.66700000000003</v>
      </c>
      <c r="H247">
        <v>1.1740699999999999</v>
      </c>
      <c r="I247">
        <v>-45.532200000000003</v>
      </c>
      <c r="J247">
        <f t="shared" si="14"/>
        <v>-27.526800000000001</v>
      </c>
      <c r="L247">
        <v>1</v>
      </c>
      <c r="M247">
        <v>209.41</v>
      </c>
      <c r="O247">
        <v>-1.2817400000000001</v>
      </c>
      <c r="P247">
        <v>39.978000000000002</v>
      </c>
      <c r="Q247">
        <v>459.61500000000001</v>
      </c>
      <c r="R247">
        <v>1.10741</v>
      </c>
      <c r="S247">
        <v>-24.8413</v>
      </c>
      <c r="T247">
        <f t="shared" si="15"/>
        <v>-23.559560000000001</v>
      </c>
    </row>
    <row r="248" spans="2:20" x14ac:dyDescent="0.3">
      <c r="B248">
        <v>10</v>
      </c>
      <c r="C248">
        <v>424.05</v>
      </c>
      <c r="D248">
        <f t="shared" si="17"/>
        <v>35.156799324989429</v>
      </c>
      <c r="E248">
        <v>-16.052199999999999</v>
      </c>
      <c r="F248">
        <v>32.104500000000002</v>
      </c>
      <c r="G248">
        <v>586.13300000000004</v>
      </c>
      <c r="H248">
        <v>1.14706</v>
      </c>
      <c r="I248">
        <v>-45.471200000000003</v>
      </c>
      <c r="J248">
        <f t="shared" si="14"/>
        <v>-29.419000000000004</v>
      </c>
      <c r="L248">
        <v>2</v>
      </c>
      <c r="M248">
        <v>220.77199999999999</v>
      </c>
      <c r="N248">
        <f t="shared" si="16"/>
        <v>88.012673825030845</v>
      </c>
      <c r="O248">
        <v>-0.48828100000000002</v>
      </c>
      <c r="P248">
        <v>33.630400000000002</v>
      </c>
      <c r="Q248">
        <v>667.32100000000003</v>
      </c>
      <c r="R248">
        <v>1.5269999999999999</v>
      </c>
      <c r="S248">
        <v>-22.827100000000002</v>
      </c>
      <c r="T248">
        <f t="shared" si="15"/>
        <v>-22.338819000000001</v>
      </c>
    </row>
    <row r="249" spans="2:20" x14ac:dyDescent="0.3">
      <c r="B249">
        <v>11</v>
      </c>
      <c r="C249">
        <v>453.63499999999999</v>
      </c>
      <c r="D249">
        <f t="shared" si="17"/>
        <v>33.800912624640887</v>
      </c>
      <c r="E249">
        <v>-15.197800000000001</v>
      </c>
      <c r="F249">
        <v>30.944800000000001</v>
      </c>
      <c r="G249">
        <v>568.05499999999995</v>
      </c>
      <c r="H249">
        <v>1.1356599999999999</v>
      </c>
      <c r="I249">
        <v>-45.532200000000003</v>
      </c>
      <c r="J249">
        <f t="shared" si="14"/>
        <v>-30.334400000000002</v>
      </c>
      <c r="L249">
        <v>3</v>
      </c>
      <c r="M249">
        <v>264.012</v>
      </c>
      <c r="N249">
        <f t="shared" si="16"/>
        <v>23.126734505087878</v>
      </c>
      <c r="O249">
        <v>3.7231399999999999</v>
      </c>
      <c r="P249">
        <v>26.916499999999999</v>
      </c>
      <c r="Q249">
        <v>630.55600000000004</v>
      </c>
      <c r="R249">
        <v>1.49786</v>
      </c>
      <c r="S249">
        <v>-24.9634</v>
      </c>
      <c r="T249">
        <f t="shared" si="15"/>
        <v>-28.686540000000001</v>
      </c>
    </row>
    <row r="250" spans="2:20" x14ac:dyDescent="0.3">
      <c r="B250">
        <v>12</v>
      </c>
      <c r="C250">
        <v>482.99099999999999</v>
      </c>
      <c r="D250">
        <f t="shared" si="17"/>
        <v>34.064586455920434</v>
      </c>
      <c r="E250">
        <v>-15.3809</v>
      </c>
      <c r="F250">
        <v>30.639600000000002</v>
      </c>
      <c r="G250">
        <v>582.77300000000002</v>
      </c>
      <c r="H250">
        <v>1.15591</v>
      </c>
      <c r="I250">
        <v>-45.410200000000003</v>
      </c>
      <c r="J250">
        <f t="shared" si="14"/>
        <v>-30.029300000000003</v>
      </c>
      <c r="L250">
        <v>4</v>
      </c>
      <c r="M250">
        <v>293.97000000000003</v>
      </c>
      <c r="N250">
        <f t="shared" si="16"/>
        <v>33.380065424928205</v>
      </c>
      <c r="O250">
        <v>1.64795</v>
      </c>
      <c r="P250">
        <v>30.944800000000001</v>
      </c>
      <c r="Q250">
        <v>633.88900000000001</v>
      </c>
      <c r="R250">
        <v>1.44607</v>
      </c>
      <c r="S250">
        <v>-26.3062</v>
      </c>
      <c r="T250">
        <f t="shared" si="15"/>
        <v>-27.954150000000002</v>
      </c>
    </row>
    <row r="251" spans="2:20" x14ac:dyDescent="0.3">
      <c r="B251">
        <v>13</v>
      </c>
      <c r="C251">
        <v>511.95</v>
      </c>
      <c r="D251">
        <f t="shared" si="17"/>
        <v>34.531579129113574</v>
      </c>
      <c r="E251">
        <v>-17.0288</v>
      </c>
      <c r="F251">
        <v>31.738299999999999</v>
      </c>
      <c r="G251">
        <v>649.697</v>
      </c>
      <c r="H251">
        <v>1.218</v>
      </c>
      <c r="I251">
        <v>-44.921900000000001</v>
      </c>
      <c r="J251">
        <f t="shared" si="14"/>
        <v>-27.8931</v>
      </c>
      <c r="L251">
        <v>5</v>
      </c>
      <c r="M251">
        <v>293.97000000000003</v>
      </c>
      <c r="N251" t="e">
        <f t="shared" si="16"/>
        <v>#DIV/0!</v>
      </c>
      <c r="O251">
        <v>1.64795</v>
      </c>
      <c r="P251">
        <v>30.944800000000001</v>
      </c>
      <c r="Q251">
        <v>633.88900000000001</v>
      </c>
      <c r="R251">
        <v>1.44607</v>
      </c>
      <c r="S251">
        <v>-26.3062</v>
      </c>
      <c r="T251">
        <f t="shared" si="15"/>
        <v>-27.954150000000002</v>
      </c>
    </row>
    <row r="252" spans="2:20" x14ac:dyDescent="0.3">
      <c r="B252">
        <v>14</v>
      </c>
      <c r="C252">
        <v>541.49199999999996</v>
      </c>
      <c r="D252">
        <f t="shared" si="17"/>
        <v>33.850111705368661</v>
      </c>
      <c r="E252">
        <v>-17.0898</v>
      </c>
      <c r="F252">
        <v>31.677199999999999</v>
      </c>
      <c r="G252">
        <v>668.08299999999997</v>
      </c>
      <c r="H252">
        <v>1.24613</v>
      </c>
      <c r="I252">
        <v>-44.921900000000001</v>
      </c>
      <c r="J252">
        <f t="shared" si="14"/>
        <v>-27.832100000000001</v>
      </c>
      <c r="L252">
        <v>6</v>
      </c>
      <c r="M252">
        <v>322.61</v>
      </c>
      <c r="N252">
        <f t="shared" si="16"/>
        <v>34.916201117318451</v>
      </c>
      <c r="O252">
        <v>1.5258799999999999</v>
      </c>
      <c r="P252">
        <v>31.0059</v>
      </c>
      <c r="Q252">
        <v>638.9</v>
      </c>
      <c r="R252">
        <v>1.4524699999999999</v>
      </c>
      <c r="S252">
        <v>-26.123000000000001</v>
      </c>
      <c r="T252">
        <f t="shared" si="15"/>
        <v>-27.648880000000002</v>
      </c>
    </row>
    <row r="253" spans="2:20" x14ac:dyDescent="0.3">
      <c r="B253">
        <v>15</v>
      </c>
      <c r="C253">
        <v>570.41700000000003</v>
      </c>
      <c r="D253">
        <f t="shared" si="17"/>
        <v>34.572169403629999</v>
      </c>
      <c r="E253">
        <v>-17.334</v>
      </c>
      <c r="F253">
        <v>31.738299999999999</v>
      </c>
      <c r="G253">
        <v>676.85699999999997</v>
      </c>
      <c r="H253">
        <v>1.2495000000000001</v>
      </c>
      <c r="I253">
        <v>-44.738799999999998</v>
      </c>
      <c r="J253">
        <f t="shared" si="14"/>
        <v>-27.404799999999998</v>
      </c>
      <c r="L253">
        <v>7</v>
      </c>
      <c r="M253">
        <v>351.55799999999999</v>
      </c>
      <c r="N253">
        <f t="shared" si="16"/>
        <v>34.544700842890727</v>
      </c>
      <c r="O253">
        <v>0.12207</v>
      </c>
      <c r="P253">
        <v>32.409700000000001</v>
      </c>
      <c r="Q253">
        <v>699.82100000000003</v>
      </c>
      <c r="R253">
        <v>1.5196700000000001</v>
      </c>
      <c r="S253">
        <v>-26.6113</v>
      </c>
      <c r="T253">
        <f t="shared" si="15"/>
        <v>-26.733370000000001</v>
      </c>
    </row>
    <row r="254" spans="2:20" x14ac:dyDescent="0.3">
      <c r="B254">
        <v>16</v>
      </c>
      <c r="C254">
        <v>601.13499999999999</v>
      </c>
      <c r="D254">
        <f t="shared" si="17"/>
        <v>32.554202747574756</v>
      </c>
      <c r="E254">
        <v>-17.2729</v>
      </c>
      <c r="F254">
        <v>31.616199999999999</v>
      </c>
      <c r="G254">
        <v>695.9</v>
      </c>
      <c r="H254">
        <v>1.2555000000000001</v>
      </c>
      <c r="I254">
        <v>-44.738799999999998</v>
      </c>
      <c r="J254">
        <f t="shared" si="14"/>
        <v>-27.465899999999998</v>
      </c>
      <c r="L254">
        <v>8</v>
      </c>
      <c r="M254">
        <v>381.01</v>
      </c>
      <c r="N254">
        <f t="shared" si="16"/>
        <v>33.953551541491244</v>
      </c>
      <c r="O254">
        <v>1.09863</v>
      </c>
      <c r="P254">
        <v>30.883800000000001</v>
      </c>
      <c r="Q254">
        <v>679.55600000000004</v>
      </c>
      <c r="R254">
        <v>1.5038100000000001</v>
      </c>
      <c r="S254">
        <v>-26.245100000000001</v>
      </c>
      <c r="T254">
        <f t="shared" si="15"/>
        <v>-27.343730000000001</v>
      </c>
    </row>
    <row r="255" spans="2:20" x14ac:dyDescent="0.3">
      <c r="B255">
        <v>17</v>
      </c>
      <c r="C255">
        <v>629.23</v>
      </c>
      <c r="D255">
        <f t="shared" si="17"/>
        <v>35.593521978999789</v>
      </c>
      <c r="E255">
        <v>-16.845700000000001</v>
      </c>
      <c r="F255">
        <v>30.639600000000002</v>
      </c>
      <c r="G255">
        <v>680.88900000000001</v>
      </c>
      <c r="H255">
        <v>1.26722</v>
      </c>
      <c r="I255">
        <v>-44.799799999999998</v>
      </c>
      <c r="J255">
        <f t="shared" si="14"/>
        <v>-27.954099999999997</v>
      </c>
      <c r="L255">
        <v>9</v>
      </c>
      <c r="M255">
        <v>410.19499999999999</v>
      </c>
      <c r="N255">
        <f t="shared" si="16"/>
        <v>34.264176803152303</v>
      </c>
      <c r="O255">
        <v>0.67138699999999996</v>
      </c>
      <c r="P255">
        <v>31.0669</v>
      </c>
      <c r="Q255">
        <v>703.42899999999997</v>
      </c>
      <c r="R255">
        <v>1.54562</v>
      </c>
      <c r="S255">
        <v>-26.062000000000001</v>
      </c>
      <c r="T255">
        <f t="shared" si="15"/>
        <v>-26.733387</v>
      </c>
    </row>
    <row r="256" spans="2:20" x14ac:dyDescent="0.3">
      <c r="B256">
        <v>18</v>
      </c>
      <c r="C256">
        <v>658.73199999999997</v>
      </c>
      <c r="D256">
        <f t="shared" si="17"/>
        <v>33.896007050369519</v>
      </c>
      <c r="E256">
        <v>-16.601600000000001</v>
      </c>
      <c r="F256">
        <v>30.212399999999999</v>
      </c>
      <c r="G256">
        <v>675.87300000000005</v>
      </c>
      <c r="H256">
        <v>1.2897799999999999</v>
      </c>
      <c r="I256">
        <v>-44.433599999999998</v>
      </c>
      <c r="J256">
        <f t="shared" si="14"/>
        <v>-27.831999999999997</v>
      </c>
      <c r="L256">
        <v>10</v>
      </c>
      <c r="M256">
        <v>439.43299999999999</v>
      </c>
      <c r="N256">
        <f t="shared" si="16"/>
        <v>34.202065804774612</v>
      </c>
      <c r="O256">
        <v>1.7089799999999999</v>
      </c>
      <c r="P256">
        <v>30.212399999999999</v>
      </c>
      <c r="Q256">
        <v>653.25</v>
      </c>
      <c r="R256">
        <v>1.4983299999999999</v>
      </c>
      <c r="S256">
        <v>-26.062000000000001</v>
      </c>
      <c r="T256">
        <f t="shared" si="15"/>
        <v>-27.770980000000002</v>
      </c>
    </row>
    <row r="257" spans="1:20" x14ac:dyDescent="0.3">
      <c r="B257">
        <v>19</v>
      </c>
      <c r="C257">
        <v>689.21400000000006</v>
      </c>
      <c r="D257">
        <f t="shared" si="17"/>
        <v>32.806246309297201</v>
      </c>
      <c r="E257">
        <v>-16.357399999999998</v>
      </c>
      <c r="F257">
        <v>29.418900000000001</v>
      </c>
      <c r="G257">
        <v>673</v>
      </c>
      <c r="H257">
        <v>1.28857</v>
      </c>
      <c r="I257">
        <v>-44.189500000000002</v>
      </c>
      <c r="J257">
        <f t="shared" si="14"/>
        <v>-27.832100000000004</v>
      </c>
      <c r="L257">
        <v>11</v>
      </c>
      <c r="M257">
        <v>468.44099999999997</v>
      </c>
      <c r="N257">
        <f t="shared" si="16"/>
        <v>34.473248758963067</v>
      </c>
      <c r="O257">
        <v>0</v>
      </c>
      <c r="P257">
        <v>31.4331</v>
      </c>
      <c r="Q257">
        <v>758.25</v>
      </c>
      <c r="R257">
        <v>1.6176200000000001</v>
      </c>
      <c r="S257">
        <v>-25.878900000000002</v>
      </c>
      <c r="T257">
        <f t="shared" si="15"/>
        <v>-25.878900000000002</v>
      </c>
    </row>
    <row r="258" spans="1:20" x14ac:dyDescent="0.3">
      <c r="J258">
        <f t="shared" si="14"/>
        <v>0</v>
      </c>
      <c r="L258">
        <v>12</v>
      </c>
      <c r="M258">
        <v>528.19500000000005</v>
      </c>
      <c r="N258">
        <f t="shared" si="16"/>
        <v>16.735281320078968</v>
      </c>
      <c r="O258">
        <v>0.73242200000000002</v>
      </c>
      <c r="P258">
        <v>29.7852</v>
      </c>
      <c r="Q258">
        <v>738</v>
      </c>
      <c r="R258">
        <v>1.64618</v>
      </c>
      <c r="S258">
        <v>-25.512699999999999</v>
      </c>
      <c r="T258">
        <f t="shared" si="15"/>
        <v>-26.245121999999999</v>
      </c>
    </row>
    <row r="259" spans="1:20" x14ac:dyDescent="0.3">
      <c r="A259">
        <v>1.45</v>
      </c>
      <c r="J259">
        <f t="shared" si="14"/>
        <v>0</v>
      </c>
      <c r="L259">
        <v>13</v>
      </c>
      <c r="M259">
        <v>557.99099999999999</v>
      </c>
      <c r="N259">
        <f t="shared" si="16"/>
        <v>33.561551886159286</v>
      </c>
      <c r="O259">
        <v>0.305176</v>
      </c>
      <c r="P259">
        <v>30.334499999999998</v>
      </c>
      <c r="Q259">
        <v>767.58299999999997</v>
      </c>
      <c r="R259">
        <v>1.6444300000000001</v>
      </c>
      <c r="S259">
        <v>-25.451699999999999</v>
      </c>
      <c r="T259">
        <f t="shared" si="15"/>
        <v>-25.756875999999998</v>
      </c>
    </row>
    <row r="260" spans="1:20" x14ac:dyDescent="0.3">
      <c r="B260">
        <v>1</v>
      </c>
      <c r="C260">
        <v>207.14400000000001</v>
      </c>
      <c r="E260">
        <v>-20.751999999999999</v>
      </c>
      <c r="F260">
        <v>48.950200000000002</v>
      </c>
      <c r="G260">
        <v>386.97</v>
      </c>
      <c r="H260">
        <v>0.80258099999999999</v>
      </c>
      <c r="I260">
        <v>-45.104999999999997</v>
      </c>
      <c r="J260">
        <f t="shared" si="14"/>
        <v>-24.352999999999998</v>
      </c>
      <c r="L260">
        <v>14</v>
      </c>
      <c r="M260">
        <v>586.93200000000002</v>
      </c>
      <c r="N260">
        <f t="shared" si="16"/>
        <v>34.55305621782243</v>
      </c>
      <c r="O260">
        <v>1.7700199999999999</v>
      </c>
      <c r="P260">
        <v>28.808599999999998</v>
      </c>
      <c r="Q260">
        <v>713.2</v>
      </c>
      <c r="R260">
        <v>1.61619</v>
      </c>
      <c r="S260">
        <v>-25.451699999999999</v>
      </c>
      <c r="T260">
        <f t="shared" si="15"/>
        <v>-27.221719999999998</v>
      </c>
    </row>
    <row r="261" spans="1:20" x14ac:dyDescent="0.3">
      <c r="B261">
        <v>2</v>
      </c>
      <c r="C261">
        <v>215.87</v>
      </c>
      <c r="D261">
        <f t="shared" si="17"/>
        <v>114.60004584001835</v>
      </c>
      <c r="E261">
        <v>-19.409199999999998</v>
      </c>
      <c r="F261">
        <v>37.902799999999999</v>
      </c>
      <c r="G261">
        <v>585.50599999999997</v>
      </c>
      <c r="H261">
        <v>1.1418200000000001</v>
      </c>
      <c r="I261">
        <v>-41.503900000000002</v>
      </c>
      <c r="J261">
        <f t="shared" ref="J261:J324" si="18">I261-E261</f>
        <v>-22.094700000000003</v>
      </c>
      <c r="L261">
        <v>15</v>
      </c>
      <c r="M261">
        <v>616.54999999999995</v>
      </c>
      <c r="N261">
        <f t="shared" si="16"/>
        <v>33.763252076440075</v>
      </c>
      <c r="O261">
        <v>2.5634800000000002</v>
      </c>
      <c r="P261">
        <v>27.343800000000002</v>
      </c>
      <c r="Q261">
        <v>696.16700000000003</v>
      </c>
      <c r="R261">
        <v>1.6116699999999999</v>
      </c>
      <c r="S261">
        <v>-25.2075</v>
      </c>
      <c r="T261">
        <f t="shared" si="15"/>
        <v>-27.770980000000002</v>
      </c>
    </row>
    <row r="262" spans="1:20" x14ac:dyDescent="0.3">
      <c r="B262">
        <v>3</v>
      </c>
      <c r="C262">
        <v>228.37700000000001</v>
      </c>
      <c r="D262">
        <f t="shared" si="17"/>
        <v>79.955225073958545</v>
      </c>
      <c r="E262">
        <v>-16.296399999999998</v>
      </c>
      <c r="F262">
        <v>30.517600000000002</v>
      </c>
      <c r="G262">
        <v>644.5</v>
      </c>
      <c r="H262">
        <v>1.27153</v>
      </c>
      <c r="I262">
        <v>-41.442900000000002</v>
      </c>
      <c r="J262">
        <f t="shared" si="18"/>
        <v>-25.146500000000003</v>
      </c>
      <c r="L262">
        <v>16</v>
      </c>
      <c r="M262">
        <v>646.17899999999997</v>
      </c>
      <c r="N262">
        <f t="shared" si="16"/>
        <v>33.750717202740539</v>
      </c>
      <c r="O262">
        <v>1.0376000000000001</v>
      </c>
      <c r="P262">
        <v>29.357900000000001</v>
      </c>
      <c r="Q262">
        <v>761.26700000000005</v>
      </c>
      <c r="R262">
        <v>1.67099</v>
      </c>
      <c r="S262">
        <v>-25.2075</v>
      </c>
      <c r="T262">
        <f t="shared" ref="T262:T325" si="19">S262-O262</f>
        <v>-26.245100000000001</v>
      </c>
    </row>
    <row r="263" spans="1:20" x14ac:dyDescent="0.3">
      <c r="B263">
        <v>4</v>
      </c>
      <c r="C263">
        <v>249.251</v>
      </c>
      <c r="D263">
        <f t="shared" si="17"/>
        <v>47.906486538277292</v>
      </c>
      <c r="E263">
        <v>-16.052199999999999</v>
      </c>
      <c r="F263">
        <v>30.578600000000002</v>
      </c>
      <c r="G263">
        <v>623.04999999999995</v>
      </c>
      <c r="H263">
        <v>1.2317800000000001</v>
      </c>
      <c r="I263">
        <v>-43.029800000000002</v>
      </c>
      <c r="J263">
        <f t="shared" si="18"/>
        <v>-26.977600000000002</v>
      </c>
      <c r="L263">
        <v>17</v>
      </c>
      <c r="M263">
        <v>675.77099999999996</v>
      </c>
      <c r="N263">
        <f t="shared" ref="N263:N326" si="20">1000/(M263-M262)</f>
        <v>33.792917004595857</v>
      </c>
      <c r="O263">
        <v>1.8310500000000001</v>
      </c>
      <c r="P263">
        <v>28.0151</v>
      </c>
      <c r="Q263">
        <v>737.21400000000006</v>
      </c>
      <c r="R263">
        <v>1.6583300000000001</v>
      </c>
      <c r="S263">
        <v>-25.0244</v>
      </c>
      <c r="T263">
        <f t="shared" si="19"/>
        <v>-26.855450000000001</v>
      </c>
    </row>
    <row r="264" spans="1:20" x14ac:dyDescent="0.3">
      <c r="B264">
        <v>5</v>
      </c>
      <c r="C264">
        <v>277.73599999999999</v>
      </c>
      <c r="D264">
        <f t="shared" si="17"/>
        <v>35.106196243637022</v>
      </c>
      <c r="E264">
        <v>-16.540500000000002</v>
      </c>
      <c r="F264">
        <v>32.348599999999998</v>
      </c>
      <c r="G264">
        <v>601.21199999999999</v>
      </c>
      <c r="H264">
        <v>1.1755599999999999</v>
      </c>
      <c r="I264">
        <v>-44.555700000000002</v>
      </c>
      <c r="J264">
        <f t="shared" si="18"/>
        <v>-28.0152</v>
      </c>
      <c r="T264">
        <f t="shared" si="19"/>
        <v>0</v>
      </c>
    </row>
    <row r="265" spans="1:20" x14ac:dyDescent="0.3">
      <c r="B265">
        <v>6</v>
      </c>
      <c r="C265">
        <v>306.39400000000001</v>
      </c>
      <c r="D265">
        <f t="shared" ref="D265:D328" si="21">1000/(C265-C264)</f>
        <v>34.894270360806736</v>
      </c>
      <c r="E265">
        <v>-15.3809</v>
      </c>
      <c r="F265">
        <v>31.738299999999999</v>
      </c>
      <c r="G265">
        <v>571.11099999999999</v>
      </c>
      <c r="H265">
        <v>1.1308100000000001</v>
      </c>
      <c r="I265">
        <v>-44.982900000000001</v>
      </c>
      <c r="J265">
        <f t="shared" si="18"/>
        <v>-29.602</v>
      </c>
      <c r="K265">
        <v>1.3</v>
      </c>
      <c r="T265">
        <f t="shared" si="19"/>
        <v>0</v>
      </c>
    </row>
    <row r="266" spans="1:20" x14ac:dyDescent="0.3">
      <c r="B266">
        <v>7</v>
      </c>
      <c r="C266">
        <v>333.97399999999999</v>
      </c>
      <c r="D266">
        <f t="shared" si="21"/>
        <v>36.258158085569271</v>
      </c>
      <c r="E266">
        <v>-16.479500000000002</v>
      </c>
      <c r="F266">
        <v>32.348599999999998</v>
      </c>
      <c r="G266">
        <v>613.03</v>
      </c>
      <c r="H266">
        <v>1.16798</v>
      </c>
      <c r="I266">
        <v>-44.982900000000001</v>
      </c>
      <c r="J266">
        <f t="shared" si="18"/>
        <v>-28.503399999999999</v>
      </c>
      <c r="L266">
        <v>1</v>
      </c>
      <c r="M266">
        <v>208.83099999999999</v>
      </c>
      <c r="O266">
        <v>-1.89209</v>
      </c>
      <c r="P266">
        <v>41.381799999999998</v>
      </c>
      <c r="Q266">
        <v>486.20600000000002</v>
      </c>
      <c r="R266">
        <v>1.1257600000000001</v>
      </c>
      <c r="S266">
        <v>-24.047899999999998</v>
      </c>
      <c r="T266">
        <f t="shared" si="19"/>
        <v>-22.155809999999999</v>
      </c>
    </row>
    <row r="267" spans="1:20" x14ac:dyDescent="0.3">
      <c r="B267">
        <v>8</v>
      </c>
      <c r="C267">
        <v>362.19299999999998</v>
      </c>
      <c r="D267">
        <f t="shared" si="21"/>
        <v>35.437116836174219</v>
      </c>
      <c r="E267">
        <v>-15.991199999999999</v>
      </c>
      <c r="F267">
        <v>31.616199999999999</v>
      </c>
      <c r="G267">
        <v>598.66700000000003</v>
      </c>
      <c r="H267">
        <v>1.1677900000000001</v>
      </c>
      <c r="I267">
        <v>-44.921900000000001</v>
      </c>
      <c r="J267">
        <f t="shared" si="18"/>
        <v>-28.930700000000002</v>
      </c>
      <c r="L267">
        <v>2</v>
      </c>
      <c r="M267">
        <v>220.001</v>
      </c>
      <c r="N267">
        <f t="shared" si="20"/>
        <v>89.525514771709808</v>
      </c>
      <c r="O267">
        <v>0.73242200000000002</v>
      </c>
      <c r="P267">
        <v>32.959000000000003</v>
      </c>
      <c r="Q267">
        <v>662.22199999999998</v>
      </c>
      <c r="R267">
        <v>1.5267599999999999</v>
      </c>
      <c r="S267">
        <v>-21.6675</v>
      </c>
      <c r="T267">
        <f t="shared" si="19"/>
        <v>-22.399922</v>
      </c>
    </row>
    <row r="268" spans="1:20" x14ac:dyDescent="0.3">
      <c r="B268">
        <v>9</v>
      </c>
      <c r="C268">
        <v>390.63</v>
      </c>
      <c r="D268">
        <f t="shared" si="21"/>
        <v>35.165453458522336</v>
      </c>
      <c r="E268">
        <v>-17.761199999999999</v>
      </c>
      <c r="F268">
        <v>33.508299999999998</v>
      </c>
      <c r="G268">
        <v>682.53300000000002</v>
      </c>
      <c r="H268">
        <v>1.21112</v>
      </c>
      <c r="I268">
        <v>-44.860799999999998</v>
      </c>
      <c r="J268">
        <f t="shared" si="18"/>
        <v>-27.099599999999999</v>
      </c>
      <c r="L268">
        <v>3</v>
      </c>
      <c r="M268">
        <v>260.97000000000003</v>
      </c>
      <c r="N268">
        <f t="shared" si="20"/>
        <v>24.408699260416398</v>
      </c>
      <c r="O268">
        <v>3.4790000000000001</v>
      </c>
      <c r="P268">
        <v>27.71</v>
      </c>
      <c r="Q268">
        <v>671</v>
      </c>
      <c r="R268">
        <v>1.5887500000000001</v>
      </c>
      <c r="S268">
        <v>-23.864699999999999</v>
      </c>
      <c r="T268">
        <f t="shared" si="19"/>
        <v>-27.343699999999998</v>
      </c>
    </row>
    <row r="269" spans="1:20" x14ac:dyDescent="0.3">
      <c r="B269">
        <v>10</v>
      </c>
      <c r="C269">
        <v>418.89</v>
      </c>
      <c r="D269">
        <f t="shared" si="21"/>
        <v>35.385704175513105</v>
      </c>
      <c r="E269">
        <v>-15.4419</v>
      </c>
      <c r="F269">
        <v>30.700700000000001</v>
      </c>
      <c r="G269">
        <v>598.18200000000002</v>
      </c>
      <c r="H269">
        <v>1.17113</v>
      </c>
      <c r="I269">
        <v>-44.860799999999998</v>
      </c>
      <c r="J269">
        <f t="shared" si="18"/>
        <v>-29.418899999999997</v>
      </c>
      <c r="L269">
        <v>4</v>
      </c>
      <c r="M269">
        <v>260.97000000000003</v>
      </c>
      <c r="N269" t="e">
        <f t="shared" si="20"/>
        <v>#DIV/0!</v>
      </c>
      <c r="O269">
        <v>3.4790000000000001</v>
      </c>
      <c r="P269">
        <v>27.71</v>
      </c>
      <c r="Q269">
        <v>671</v>
      </c>
      <c r="R269">
        <v>1.5887500000000001</v>
      </c>
      <c r="S269">
        <v>-23.864699999999999</v>
      </c>
      <c r="T269">
        <f t="shared" si="19"/>
        <v>-27.343699999999998</v>
      </c>
    </row>
    <row r="270" spans="1:20" x14ac:dyDescent="0.3">
      <c r="B270">
        <v>11</v>
      </c>
      <c r="C270">
        <v>446.99799999999999</v>
      </c>
      <c r="D270">
        <f t="shared" si="21"/>
        <v>35.577059911768885</v>
      </c>
      <c r="E270">
        <v>-17.1509</v>
      </c>
      <c r="F270">
        <v>31.921399999999998</v>
      </c>
      <c r="G270">
        <v>688.93200000000002</v>
      </c>
      <c r="H270">
        <v>1.24654</v>
      </c>
      <c r="I270">
        <v>-44.494599999999998</v>
      </c>
      <c r="J270">
        <f t="shared" si="18"/>
        <v>-27.343699999999998</v>
      </c>
      <c r="L270">
        <v>5</v>
      </c>
      <c r="M270">
        <v>291.23099999999999</v>
      </c>
      <c r="N270">
        <f t="shared" si="20"/>
        <v>33.045834572552167</v>
      </c>
      <c r="O270">
        <v>3.0517599999999998</v>
      </c>
      <c r="P270">
        <v>29.6631</v>
      </c>
      <c r="Q270">
        <v>633.29999999999995</v>
      </c>
      <c r="R270">
        <v>1.4671400000000001</v>
      </c>
      <c r="S270">
        <v>-25.0854</v>
      </c>
      <c r="T270">
        <f t="shared" si="19"/>
        <v>-28.137160000000002</v>
      </c>
    </row>
    <row r="271" spans="1:20" x14ac:dyDescent="0.3">
      <c r="B271">
        <v>12</v>
      </c>
      <c r="C271">
        <v>475.11399999999998</v>
      </c>
      <c r="D271">
        <f t="shared" si="21"/>
        <v>35.566936975387698</v>
      </c>
      <c r="E271">
        <v>-15.686</v>
      </c>
      <c r="F271">
        <v>29.7241</v>
      </c>
      <c r="G271">
        <v>633.14300000000003</v>
      </c>
      <c r="H271">
        <v>1.2331300000000001</v>
      </c>
      <c r="I271">
        <v>-44.311500000000002</v>
      </c>
      <c r="J271">
        <f t="shared" si="18"/>
        <v>-28.625500000000002</v>
      </c>
      <c r="L271">
        <v>6</v>
      </c>
      <c r="M271">
        <v>321.03199999999998</v>
      </c>
      <c r="N271">
        <f t="shared" si="20"/>
        <v>33.555920942250275</v>
      </c>
      <c r="O271">
        <v>3.7231399999999999</v>
      </c>
      <c r="P271">
        <v>29.052700000000002</v>
      </c>
      <c r="Q271">
        <v>622.22199999999998</v>
      </c>
      <c r="R271">
        <v>1.44556</v>
      </c>
      <c r="S271">
        <v>-24.9023</v>
      </c>
      <c r="T271">
        <f t="shared" si="19"/>
        <v>-28.625440000000001</v>
      </c>
    </row>
    <row r="272" spans="1:20" x14ac:dyDescent="0.3">
      <c r="B272">
        <v>13</v>
      </c>
      <c r="C272">
        <v>505.31</v>
      </c>
      <c r="D272">
        <f t="shared" si="21"/>
        <v>33.116969134984735</v>
      </c>
      <c r="E272">
        <v>-16.601600000000001</v>
      </c>
      <c r="F272">
        <v>30.029299999999999</v>
      </c>
      <c r="G272">
        <v>698.8</v>
      </c>
      <c r="H272">
        <v>1.2937099999999999</v>
      </c>
      <c r="I272">
        <v>-44.067399999999999</v>
      </c>
      <c r="J272">
        <f t="shared" si="18"/>
        <v>-27.465799999999998</v>
      </c>
      <c r="L272">
        <v>7</v>
      </c>
      <c r="M272">
        <v>350.05099999999999</v>
      </c>
      <c r="N272">
        <f t="shared" si="20"/>
        <v>34.460181260553426</v>
      </c>
      <c r="O272">
        <v>2.1362299999999999</v>
      </c>
      <c r="P272">
        <v>30.334499999999998</v>
      </c>
      <c r="Q272">
        <v>677.57100000000003</v>
      </c>
      <c r="R272">
        <v>1.5193300000000001</v>
      </c>
      <c r="S272">
        <v>-25.1465</v>
      </c>
      <c r="T272">
        <f t="shared" si="19"/>
        <v>-27.282730000000001</v>
      </c>
    </row>
    <row r="273" spans="1:20" x14ac:dyDescent="0.3">
      <c r="B273">
        <v>14</v>
      </c>
      <c r="C273">
        <v>534.29700000000003</v>
      </c>
      <c r="D273">
        <f t="shared" si="21"/>
        <v>34.498223341497884</v>
      </c>
      <c r="E273">
        <v>-18.6768</v>
      </c>
      <c r="F273">
        <v>31.860399999999998</v>
      </c>
      <c r="G273">
        <v>805.6</v>
      </c>
      <c r="H273">
        <v>1.36321</v>
      </c>
      <c r="I273">
        <v>-44.006300000000003</v>
      </c>
      <c r="J273">
        <f t="shared" si="18"/>
        <v>-25.329500000000003</v>
      </c>
      <c r="L273">
        <v>8</v>
      </c>
      <c r="M273">
        <v>379.24</v>
      </c>
      <c r="N273">
        <f t="shared" si="20"/>
        <v>34.259481311452916</v>
      </c>
      <c r="O273">
        <v>1.34277</v>
      </c>
      <c r="P273">
        <v>31.0059</v>
      </c>
      <c r="Q273">
        <v>719.46699999999998</v>
      </c>
      <c r="R273">
        <v>1.58622</v>
      </c>
      <c r="S273">
        <v>-25.0854</v>
      </c>
      <c r="T273">
        <f t="shared" si="19"/>
        <v>-26.428170000000001</v>
      </c>
    </row>
    <row r="274" spans="1:20" x14ac:dyDescent="0.3">
      <c r="B274">
        <v>15</v>
      </c>
      <c r="C274">
        <v>563.65499999999997</v>
      </c>
      <c r="D274">
        <f t="shared" si="21"/>
        <v>34.062265821922537</v>
      </c>
      <c r="E274">
        <v>-16.174299999999999</v>
      </c>
      <c r="F274">
        <v>29.296900000000001</v>
      </c>
      <c r="G274">
        <v>686.85699999999997</v>
      </c>
      <c r="H274">
        <v>1.2951600000000001</v>
      </c>
      <c r="I274">
        <v>-43.884300000000003</v>
      </c>
      <c r="J274">
        <f t="shared" si="18"/>
        <v>-27.710000000000004</v>
      </c>
      <c r="L274">
        <v>9</v>
      </c>
      <c r="M274">
        <v>408.596</v>
      </c>
      <c r="N274">
        <f t="shared" si="20"/>
        <v>34.064586455920434</v>
      </c>
      <c r="O274">
        <v>1.64795</v>
      </c>
      <c r="P274">
        <v>30.456499999999998</v>
      </c>
      <c r="Q274">
        <v>716.4</v>
      </c>
      <c r="R274">
        <v>1.5689200000000001</v>
      </c>
      <c r="S274">
        <v>-25.0244</v>
      </c>
      <c r="T274">
        <f t="shared" si="19"/>
        <v>-26.672350000000002</v>
      </c>
    </row>
    <row r="275" spans="1:20" x14ac:dyDescent="0.3">
      <c r="B275">
        <v>16</v>
      </c>
      <c r="C275">
        <v>592.19500000000005</v>
      </c>
      <c r="D275">
        <f t="shared" si="21"/>
        <v>35.038542396636203</v>
      </c>
      <c r="E275">
        <v>-17.1509</v>
      </c>
      <c r="F275">
        <v>30.517600000000002</v>
      </c>
      <c r="G275">
        <v>713.33299999999997</v>
      </c>
      <c r="H275">
        <v>1.3141700000000001</v>
      </c>
      <c r="I275">
        <v>-44.250500000000002</v>
      </c>
      <c r="J275">
        <f t="shared" si="18"/>
        <v>-27.099600000000002</v>
      </c>
      <c r="L275">
        <v>10</v>
      </c>
      <c r="M275">
        <v>438.173</v>
      </c>
      <c r="N275">
        <f t="shared" si="20"/>
        <v>33.810055110389833</v>
      </c>
      <c r="O275">
        <v>1.95313</v>
      </c>
      <c r="P275">
        <v>30.029299999999999</v>
      </c>
      <c r="Q275">
        <v>691.55600000000004</v>
      </c>
      <c r="R275">
        <v>1.5720000000000001</v>
      </c>
      <c r="S275">
        <v>-24.719200000000001</v>
      </c>
      <c r="T275">
        <f t="shared" si="19"/>
        <v>-26.672330000000002</v>
      </c>
    </row>
    <row r="276" spans="1:20" x14ac:dyDescent="0.3">
      <c r="B276">
        <v>17</v>
      </c>
      <c r="C276">
        <v>623.03200000000004</v>
      </c>
      <c r="D276">
        <f t="shared" si="21"/>
        <v>32.428576061225165</v>
      </c>
      <c r="E276">
        <v>-15.4419</v>
      </c>
      <c r="F276">
        <v>27.8931</v>
      </c>
      <c r="G276">
        <v>674.10699999999997</v>
      </c>
      <c r="H276">
        <v>1.3086100000000001</v>
      </c>
      <c r="I276">
        <v>-43.518099999999997</v>
      </c>
      <c r="J276">
        <f t="shared" si="18"/>
        <v>-28.076199999999996</v>
      </c>
      <c r="L276">
        <v>11</v>
      </c>
      <c r="M276">
        <v>466.53300000000002</v>
      </c>
      <c r="N276">
        <f t="shared" si="20"/>
        <v>35.260930888575444</v>
      </c>
      <c r="O276">
        <v>0.36621100000000001</v>
      </c>
      <c r="P276">
        <v>31.4331</v>
      </c>
      <c r="Q276">
        <v>800.33299999999997</v>
      </c>
      <c r="R276">
        <v>1.66208</v>
      </c>
      <c r="S276">
        <v>-24.719200000000001</v>
      </c>
      <c r="T276">
        <f t="shared" si="19"/>
        <v>-25.085411000000001</v>
      </c>
    </row>
    <row r="277" spans="1:20" x14ac:dyDescent="0.3">
      <c r="B277">
        <v>18</v>
      </c>
      <c r="C277">
        <v>652.87400000000002</v>
      </c>
      <c r="D277">
        <f t="shared" si="21"/>
        <v>33.509818376784416</v>
      </c>
      <c r="E277">
        <v>-17.395</v>
      </c>
      <c r="F277">
        <v>30.029299999999999</v>
      </c>
      <c r="G277">
        <v>768.8</v>
      </c>
      <c r="H277">
        <v>1.3605700000000001</v>
      </c>
      <c r="I277">
        <v>-43.8232</v>
      </c>
      <c r="J277">
        <f t="shared" si="18"/>
        <v>-26.4282</v>
      </c>
      <c r="L277">
        <v>12</v>
      </c>
      <c r="M277">
        <v>495.37200000000001</v>
      </c>
      <c r="N277">
        <f t="shared" si="20"/>
        <v>34.675266132667566</v>
      </c>
      <c r="O277">
        <v>2.9296899999999999</v>
      </c>
      <c r="P277">
        <v>28.3203</v>
      </c>
      <c r="Q277">
        <v>698</v>
      </c>
      <c r="R277">
        <v>1.60185</v>
      </c>
      <c r="S277">
        <v>-24.353000000000002</v>
      </c>
      <c r="T277">
        <f t="shared" si="19"/>
        <v>-27.282690000000002</v>
      </c>
    </row>
    <row r="278" spans="1:20" x14ac:dyDescent="0.3">
      <c r="B278">
        <v>19</v>
      </c>
      <c r="C278">
        <v>682.90200000000004</v>
      </c>
      <c r="D278">
        <f t="shared" si="21"/>
        <v>33.302251232183274</v>
      </c>
      <c r="E278">
        <v>-17.700199999999999</v>
      </c>
      <c r="F278">
        <v>29.7241</v>
      </c>
      <c r="G278">
        <v>800.44399999999996</v>
      </c>
      <c r="H278">
        <v>1.40808</v>
      </c>
      <c r="I278">
        <v>-43.273899999999998</v>
      </c>
      <c r="J278">
        <f t="shared" si="18"/>
        <v>-25.573699999999999</v>
      </c>
      <c r="L278">
        <v>13</v>
      </c>
      <c r="M278">
        <v>525.31700000000001</v>
      </c>
      <c r="N278">
        <f t="shared" si="20"/>
        <v>33.394556687259985</v>
      </c>
      <c r="O278">
        <v>0.48828100000000002</v>
      </c>
      <c r="P278">
        <v>30.456499999999998</v>
      </c>
      <c r="Q278">
        <v>826.41700000000003</v>
      </c>
      <c r="R278">
        <v>1.74414</v>
      </c>
      <c r="S278">
        <v>-24.536100000000001</v>
      </c>
      <c r="T278">
        <f t="shared" si="19"/>
        <v>-25.024381000000002</v>
      </c>
    </row>
    <row r="279" spans="1:20" x14ac:dyDescent="0.3">
      <c r="J279">
        <f t="shared" si="18"/>
        <v>0</v>
      </c>
      <c r="L279">
        <v>14</v>
      </c>
      <c r="M279">
        <v>583.47199999999998</v>
      </c>
      <c r="N279">
        <f t="shared" si="20"/>
        <v>17.195426016679573</v>
      </c>
      <c r="O279">
        <v>2.1972700000000001</v>
      </c>
      <c r="P279">
        <v>28.3203</v>
      </c>
      <c r="Q279">
        <v>755.73299999999995</v>
      </c>
      <c r="R279">
        <v>1.68923</v>
      </c>
      <c r="S279">
        <v>-24.231000000000002</v>
      </c>
      <c r="T279">
        <f t="shared" si="19"/>
        <v>-26.428270000000001</v>
      </c>
    </row>
    <row r="280" spans="1:20" x14ac:dyDescent="0.3">
      <c r="A280">
        <v>1.5</v>
      </c>
      <c r="J280">
        <f t="shared" si="18"/>
        <v>0</v>
      </c>
      <c r="L280">
        <v>15</v>
      </c>
      <c r="M280">
        <v>612.43299999999999</v>
      </c>
      <c r="N280">
        <f t="shared" si="20"/>
        <v>34.529194433893842</v>
      </c>
      <c r="O280">
        <v>2.1972700000000001</v>
      </c>
      <c r="P280">
        <v>27.71</v>
      </c>
      <c r="Q280">
        <v>763.06700000000001</v>
      </c>
      <c r="R280">
        <v>1.70909</v>
      </c>
      <c r="S280">
        <v>-24.108899999999998</v>
      </c>
      <c r="T280">
        <f t="shared" si="19"/>
        <v>-26.306169999999998</v>
      </c>
    </row>
    <row r="281" spans="1:20" x14ac:dyDescent="0.3">
      <c r="B281">
        <v>1</v>
      </c>
      <c r="C281">
        <v>206.423</v>
      </c>
      <c r="E281">
        <v>-20.3247</v>
      </c>
      <c r="F281">
        <v>53.955100000000002</v>
      </c>
      <c r="G281">
        <v>329.33300000000003</v>
      </c>
      <c r="H281">
        <v>0.73371799999999998</v>
      </c>
      <c r="I281">
        <v>-46.691899999999997</v>
      </c>
      <c r="J281">
        <f t="shared" si="18"/>
        <v>-26.367199999999997</v>
      </c>
      <c r="L281">
        <v>16</v>
      </c>
      <c r="M281">
        <v>642.43799999999999</v>
      </c>
      <c r="N281">
        <f t="shared" si="20"/>
        <v>33.327778703549413</v>
      </c>
      <c r="O281">
        <v>1.40381</v>
      </c>
      <c r="P281">
        <v>28.808599999999998</v>
      </c>
      <c r="Q281">
        <v>798.85699999999997</v>
      </c>
      <c r="R281">
        <v>1.7471399999999999</v>
      </c>
      <c r="S281">
        <v>-23.864699999999999</v>
      </c>
      <c r="T281">
        <f t="shared" si="19"/>
        <v>-25.268509999999999</v>
      </c>
    </row>
    <row r="282" spans="1:20" x14ac:dyDescent="0.3">
      <c r="B282">
        <v>2</v>
      </c>
      <c r="C282">
        <v>216.29400000000001</v>
      </c>
      <c r="D282">
        <f t="shared" si="21"/>
        <v>101.30685847431862</v>
      </c>
      <c r="E282">
        <v>-17.456099999999999</v>
      </c>
      <c r="F282">
        <v>43.579099999999997</v>
      </c>
      <c r="G282">
        <v>440.08300000000003</v>
      </c>
      <c r="H282">
        <v>0.92096699999999998</v>
      </c>
      <c r="I282">
        <v>-43.8232</v>
      </c>
      <c r="J282">
        <f t="shared" si="18"/>
        <v>-26.367100000000001</v>
      </c>
      <c r="L282">
        <v>17</v>
      </c>
      <c r="M282">
        <v>672.15499999999997</v>
      </c>
      <c r="N282">
        <f t="shared" si="20"/>
        <v>33.650772285223965</v>
      </c>
      <c r="O282">
        <v>2.0752000000000002</v>
      </c>
      <c r="P282">
        <v>27.526900000000001</v>
      </c>
      <c r="Q282">
        <v>782.98400000000004</v>
      </c>
      <c r="R282">
        <v>1.7393799999999999</v>
      </c>
      <c r="S282">
        <v>-23.864699999999999</v>
      </c>
      <c r="T282">
        <f t="shared" si="19"/>
        <v>-25.939899999999998</v>
      </c>
    </row>
    <row r="283" spans="1:20" x14ac:dyDescent="0.3">
      <c r="B283">
        <v>3</v>
      </c>
      <c r="C283">
        <v>230.67</v>
      </c>
      <c r="D283">
        <f t="shared" si="21"/>
        <v>69.560378408458661</v>
      </c>
      <c r="E283">
        <v>-15.7471</v>
      </c>
      <c r="F283">
        <v>39.0015</v>
      </c>
      <c r="G283">
        <v>468.315</v>
      </c>
      <c r="H283">
        <v>0.98290200000000005</v>
      </c>
      <c r="I283">
        <v>-44.311500000000002</v>
      </c>
      <c r="J283">
        <f t="shared" si="18"/>
        <v>-28.564400000000003</v>
      </c>
      <c r="T283">
        <f t="shared" si="19"/>
        <v>0</v>
      </c>
    </row>
    <row r="284" spans="1:20" x14ac:dyDescent="0.3">
      <c r="B284">
        <v>4</v>
      </c>
      <c r="C284">
        <v>257.13600000000002</v>
      </c>
      <c r="D284">
        <f t="shared" si="21"/>
        <v>37.784327061134988</v>
      </c>
      <c r="E284">
        <v>-16.540500000000002</v>
      </c>
      <c r="F284">
        <v>40.405299999999997</v>
      </c>
      <c r="G284">
        <v>489.15899999999999</v>
      </c>
      <c r="H284">
        <v>0.97285699999999997</v>
      </c>
      <c r="I284">
        <v>-45.471200000000003</v>
      </c>
      <c r="J284">
        <f t="shared" si="18"/>
        <v>-28.930700000000002</v>
      </c>
      <c r="K284">
        <v>1.35</v>
      </c>
      <c r="T284">
        <f t="shared" si="19"/>
        <v>0</v>
      </c>
    </row>
    <row r="285" spans="1:20" x14ac:dyDescent="0.3">
      <c r="B285">
        <v>5</v>
      </c>
      <c r="C285">
        <v>281.69</v>
      </c>
      <c r="D285">
        <f t="shared" si="21"/>
        <v>40.726561863647518</v>
      </c>
      <c r="E285">
        <v>-16.357399999999998</v>
      </c>
      <c r="F285">
        <v>40.893599999999999</v>
      </c>
      <c r="G285">
        <v>476.791</v>
      </c>
      <c r="H285">
        <v>0.94876199999999999</v>
      </c>
      <c r="I285">
        <v>-46.508800000000001</v>
      </c>
      <c r="J285">
        <f t="shared" si="18"/>
        <v>-30.151400000000002</v>
      </c>
      <c r="L285">
        <v>1</v>
      </c>
      <c r="M285">
        <v>207.57</v>
      </c>
      <c r="O285">
        <v>-1.4648399999999999</v>
      </c>
      <c r="P285">
        <v>41.870100000000001</v>
      </c>
      <c r="Q285">
        <v>483.61900000000003</v>
      </c>
      <c r="R285">
        <v>1.10348</v>
      </c>
      <c r="S285">
        <v>-23.4375</v>
      </c>
      <c r="T285">
        <f t="shared" si="19"/>
        <v>-21.972660000000001</v>
      </c>
    </row>
    <row r="286" spans="1:20" x14ac:dyDescent="0.3">
      <c r="B286">
        <v>6</v>
      </c>
      <c r="C286">
        <v>306.91399999999999</v>
      </c>
      <c r="D286">
        <f t="shared" si="21"/>
        <v>39.644782746590565</v>
      </c>
      <c r="E286">
        <v>-15.8081</v>
      </c>
      <c r="F286">
        <v>39.794899999999998</v>
      </c>
      <c r="G286">
        <v>472.75</v>
      </c>
      <c r="H286">
        <v>0.95265</v>
      </c>
      <c r="I286">
        <v>-46.752899999999997</v>
      </c>
      <c r="J286">
        <f t="shared" si="18"/>
        <v>-30.944799999999997</v>
      </c>
      <c r="L286">
        <v>2</v>
      </c>
      <c r="M286">
        <v>218.535</v>
      </c>
      <c r="N286">
        <f t="shared" si="20"/>
        <v>91.199270405836728</v>
      </c>
      <c r="O286">
        <v>0.85449200000000003</v>
      </c>
      <c r="P286">
        <v>33.447299999999998</v>
      </c>
      <c r="Q286">
        <v>676.22900000000004</v>
      </c>
      <c r="R286">
        <v>1.5680000000000001</v>
      </c>
      <c r="S286">
        <v>-20.812999999999999</v>
      </c>
      <c r="T286">
        <f t="shared" si="19"/>
        <v>-21.667491999999999</v>
      </c>
    </row>
    <row r="287" spans="1:20" x14ac:dyDescent="0.3">
      <c r="B287">
        <v>7</v>
      </c>
      <c r="C287">
        <v>332.67500000000001</v>
      </c>
      <c r="D287">
        <f t="shared" si="21"/>
        <v>38.8183688521408</v>
      </c>
      <c r="E287">
        <v>-15.197800000000001</v>
      </c>
      <c r="F287">
        <v>38.818399999999997</v>
      </c>
      <c r="G287">
        <v>467.58100000000002</v>
      </c>
      <c r="H287">
        <v>0.94876199999999999</v>
      </c>
      <c r="I287">
        <v>-46.691899999999997</v>
      </c>
      <c r="J287">
        <f t="shared" si="18"/>
        <v>-31.494099999999996</v>
      </c>
      <c r="L287">
        <v>3</v>
      </c>
      <c r="M287">
        <v>233.95</v>
      </c>
      <c r="N287">
        <f t="shared" si="20"/>
        <v>64.871878040869319</v>
      </c>
      <c r="O287">
        <v>2.0752000000000002</v>
      </c>
      <c r="P287">
        <v>29.174800000000001</v>
      </c>
      <c r="Q287">
        <v>774.8</v>
      </c>
      <c r="R287">
        <v>1.75631</v>
      </c>
      <c r="S287">
        <v>-21.057099999999998</v>
      </c>
      <c r="T287">
        <f t="shared" si="19"/>
        <v>-23.132299999999997</v>
      </c>
    </row>
    <row r="288" spans="1:20" x14ac:dyDescent="0.3">
      <c r="B288">
        <v>8</v>
      </c>
      <c r="C288">
        <v>358.99299999999999</v>
      </c>
      <c r="D288">
        <f t="shared" si="21"/>
        <v>37.996808268105504</v>
      </c>
      <c r="E288">
        <v>-15.991199999999999</v>
      </c>
      <c r="F288">
        <v>39.306600000000003</v>
      </c>
      <c r="G288">
        <v>498.46699999999998</v>
      </c>
      <c r="H288">
        <v>0.97632200000000002</v>
      </c>
      <c r="I288">
        <v>-46.691899999999997</v>
      </c>
      <c r="J288">
        <f t="shared" si="18"/>
        <v>-30.700699999999998</v>
      </c>
      <c r="L288">
        <v>4</v>
      </c>
      <c r="M288">
        <v>286.226</v>
      </c>
      <c r="N288">
        <f t="shared" si="20"/>
        <v>19.129237126023412</v>
      </c>
      <c r="O288">
        <v>1.5258799999999999</v>
      </c>
      <c r="P288">
        <v>31.311</v>
      </c>
      <c r="Q288">
        <v>744.66700000000003</v>
      </c>
      <c r="R288">
        <v>1.5935600000000001</v>
      </c>
      <c r="S288">
        <v>-23.864699999999999</v>
      </c>
      <c r="T288">
        <f t="shared" si="19"/>
        <v>-25.39058</v>
      </c>
    </row>
    <row r="289" spans="1:20" x14ac:dyDescent="0.3">
      <c r="B289">
        <v>9</v>
      </c>
      <c r="C289">
        <v>385.13099999999997</v>
      </c>
      <c r="D289">
        <f t="shared" si="21"/>
        <v>38.258474252046859</v>
      </c>
      <c r="E289">
        <v>-15.564</v>
      </c>
      <c r="F289">
        <v>38.635300000000001</v>
      </c>
      <c r="G289">
        <v>486.29899999999998</v>
      </c>
      <c r="H289">
        <v>0.96807699999999997</v>
      </c>
      <c r="I289">
        <v>-46.630899999999997</v>
      </c>
      <c r="J289">
        <f t="shared" si="18"/>
        <v>-31.066899999999997</v>
      </c>
      <c r="L289">
        <v>5</v>
      </c>
      <c r="M289">
        <v>286.226</v>
      </c>
      <c r="N289" t="e">
        <f t="shared" si="20"/>
        <v>#DIV/0!</v>
      </c>
      <c r="O289">
        <v>1.5258799999999999</v>
      </c>
      <c r="P289">
        <v>31.311</v>
      </c>
      <c r="Q289">
        <v>744.66700000000003</v>
      </c>
      <c r="R289">
        <v>1.5935600000000001</v>
      </c>
      <c r="S289">
        <v>-23.864699999999999</v>
      </c>
      <c r="T289">
        <f t="shared" si="19"/>
        <v>-25.39058</v>
      </c>
    </row>
    <row r="290" spans="1:20" x14ac:dyDescent="0.3">
      <c r="B290">
        <v>10</v>
      </c>
      <c r="C290">
        <v>411.55399999999997</v>
      </c>
      <c r="D290">
        <f t="shared" si="21"/>
        <v>37.845816145025168</v>
      </c>
      <c r="E290">
        <v>-15.930199999999999</v>
      </c>
      <c r="F290">
        <v>38.268999999999998</v>
      </c>
      <c r="G290">
        <v>499.02600000000001</v>
      </c>
      <c r="H290">
        <v>0.98719999999999997</v>
      </c>
      <c r="I290">
        <v>-46.569800000000001</v>
      </c>
      <c r="J290">
        <f t="shared" si="18"/>
        <v>-30.639600000000002</v>
      </c>
      <c r="L290">
        <v>6</v>
      </c>
      <c r="M290">
        <v>315.36099999999999</v>
      </c>
      <c r="N290">
        <f t="shared" si="20"/>
        <v>34.322979234597575</v>
      </c>
      <c r="O290">
        <v>1.15967</v>
      </c>
      <c r="P290">
        <v>31.799299999999999</v>
      </c>
      <c r="Q290">
        <v>770.64300000000003</v>
      </c>
      <c r="R290">
        <v>1.61</v>
      </c>
      <c r="S290">
        <v>-24.047899999999998</v>
      </c>
      <c r="T290">
        <f t="shared" si="19"/>
        <v>-25.207569999999997</v>
      </c>
    </row>
    <row r="291" spans="1:20" x14ac:dyDescent="0.3">
      <c r="B291">
        <v>11</v>
      </c>
      <c r="C291">
        <v>438.27199999999999</v>
      </c>
      <c r="D291">
        <f t="shared" si="21"/>
        <v>37.427951193951621</v>
      </c>
      <c r="E291">
        <v>-16.662600000000001</v>
      </c>
      <c r="F291">
        <v>39.1235</v>
      </c>
      <c r="G291">
        <v>524.27099999999996</v>
      </c>
      <c r="H291">
        <v>1.0027900000000001</v>
      </c>
      <c r="I291">
        <v>-46.447800000000001</v>
      </c>
      <c r="J291">
        <f t="shared" si="18"/>
        <v>-29.7852</v>
      </c>
      <c r="L291">
        <v>7</v>
      </c>
      <c r="M291">
        <v>344.113</v>
      </c>
      <c r="N291">
        <f t="shared" si="20"/>
        <v>34.780189204229259</v>
      </c>
      <c r="O291">
        <v>2.31934</v>
      </c>
      <c r="P291">
        <v>30.334499999999998</v>
      </c>
      <c r="Q291">
        <v>711.96400000000006</v>
      </c>
      <c r="R291">
        <v>1.57375</v>
      </c>
      <c r="S291">
        <v>-24.169899999999998</v>
      </c>
      <c r="T291">
        <f t="shared" si="19"/>
        <v>-26.489239999999999</v>
      </c>
    </row>
    <row r="292" spans="1:20" x14ac:dyDescent="0.3">
      <c r="B292">
        <v>12</v>
      </c>
      <c r="C292">
        <v>465.33</v>
      </c>
      <c r="D292">
        <f t="shared" si="21"/>
        <v>36.957646537068527</v>
      </c>
      <c r="E292">
        <v>-14.1602</v>
      </c>
      <c r="F292">
        <v>36.438000000000002</v>
      </c>
      <c r="G292">
        <v>468.63600000000002</v>
      </c>
      <c r="H292">
        <v>0.97470100000000004</v>
      </c>
      <c r="I292">
        <v>-46.569800000000001</v>
      </c>
      <c r="J292">
        <f t="shared" si="18"/>
        <v>-32.409599999999998</v>
      </c>
      <c r="L292">
        <v>8</v>
      </c>
      <c r="M292">
        <v>372.77300000000002</v>
      </c>
      <c r="N292">
        <f t="shared" si="20"/>
        <v>34.891835310537303</v>
      </c>
      <c r="O292">
        <v>3.5400399999999999</v>
      </c>
      <c r="P292">
        <v>28.991700000000002</v>
      </c>
      <c r="Q292">
        <v>687.66700000000003</v>
      </c>
      <c r="R292">
        <v>1.5598700000000001</v>
      </c>
      <c r="S292">
        <v>-23.803699999999999</v>
      </c>
      <c r="T292">
        <f t="shared" si="19"/>
        <v>-27.34374</v>
      </c>
    </row>
    <row r="293" spans="1:20" x14ac:dyDescent="0.3">
      <c r="B293">
        <v>13</v>
      </c>
      <c r="C293">
        <v>492.55799999999999</v>
      </c>
      <c r="D293">
        <f t="shared" si="21"/>
        <v>36.72689878066695</v>
      </c>
      <c r="E293">
        <v>-16.235399999999998</v>
      </c>
      <c r="F293">
        <v>37.719700000000003</v>
      </c>
      <c r="G293">
        <v>529.44399999999996</v>
      </c>
      <c r="H293">
        <v>1.0308299999999999</v>
      </c>
      <c r="I293">
        <v>-46.142600000000002</v>
      </c>
      <c r="J293">
        <f t="shared" si="18"/>
        <v>-29.907200000000003</v>
      </c>
      <c r="L293">
        <v>9</v>
      </c>
      <c r="M293">
        <v>401.67399999999998</v>
      </c>
      <c r="N293">
        <f t="shared" si="20"/>
        <v>34.600878862323157</v>
      </c>
      <c r="O293">
        <v>1.7700199999999999</v>
      </c>
      <c r="P293">
        <v>30.212399999999999</v>
      </c>
      <c r="Q293">
        <v>770.33299999999997</v>
      </c>
      <c r="R293">
        <v>1.6518299999999999</v>
      </c>
      <c r="S293">
        <v>-23.864699999999999</v>
      </c>
      <c r="T293">
        <f t="shared" si="19"/>
        <v>-25.634719999999998</v>
      </c>
    </row>
    <row r="294" spans="1:20" x14ac:dyDescent="0.3">
      <c r="B294">
        <v>14</v>
      </c>
      <c r="C294">
        <v>519.07399999999996</v>
      </c>
      <c r="D294">
        <f t="shared" si="21"/>
        <v>37.7130788957611</v>
      </c>
      <c r="E294">
        <v>-17.456099999999999</v>
      </c>
      <c r="F294">
        <v>38.635300000000001</v>
      </c>
      <c r="G294">
        <v>573.82100000000003</v>
      </c>
      <c r="H294">
        <v>1.06447</v>
      </c>
      <c r="I294">
        <v>-45.959499999999998</v>
      </c>
      <c r="J294">
        <f t="shared" si="18"/>
        <v>-28.503399999999999</v>
      </c>
      <c r="L294">
        <v>10</v>
      </c>
      <c r="M294">
        <v>430.87200000000001</v>
      </c>
      <c r="N294">
        <f t="shared" si="20"/>
        <v>34.24892115898345</v>
      </c>
      <c r="O294">
        <v>2.8686500000000001</v>
      </c>
      <c r="P294">
        <v>28.869599999999998</v>
      </c>
      <c r="Q294">
        <v>736.60699999999997</v>
      </c>
      <c r="R294">
        <v>1.6278600000000001</v>
      </c>
      <c r="S294">
        <v>-23.4985</v>
      </c>
      <c r="T294">
        <f t="shared" si="19"/>
        <v>-26.367149999999999</v>
      </c>
    </row>
    <row r="295" spans="1:20" x14ac:dyDescent="0.3">
      <c r="B295">
        <v>15</v>
      </c>
      <c r="C295">
        <v>545.54999999999995</v>
      </c>
      <c r="D295">
        <f t="shared" si="21"/>
        <v>37.770055899682731</v>
      </c>
      <c r="E295">
        <v>-15.7471</v>
      </c>
      <c r="F295">
        <v>37.231400000000001</v>
      </c>
      <c r="G295">
        <v>522.14300000000003</v>
      </c>
      <c r="H295">
        <v>1.01857</v>
      </c>
      <c r="I295">
        <v>-46.264600000000002</v>
      </c>
      <c r="J295">
        <f t="shared" si="18"/>
        <v>-30.517500000000002</v>
      </c>
      <c r="L295">
        <v>11</v>
      </c>
      <c r="M295">
        <v>458.88299999999998</v>
      </c>
      <c r="N295">
        <f t="shared" si="20"/>
        <v>35.700260611902507</v>
      </c>
      <c r="O295">
        <v>1.5258799999999999</v>
      </c>
      <c r="P295">
        <v>30.334499999999998</v>
      </c>
      <c r="Q295">
        <v>791.64300000000003</v>
      </c>
      <c r="R295">
        <v>1.68526</v>
      </c>
      <c r="S295">
        <v>-23.6816</v>
      </c>
      <c r="T295">
        <f t="shared" si="19"/>
        <v>-25.20748</v>
      </c>
    </row>
    <row r="296" spans="1:20" x14ac:dyDescent="0.3">
      <c r="B296">
        <v>16</v>
      </c>
      <c r="C296">
        <v>572.27800000000002</v>
      </c>
      <c r="D296">
        <f t="shared" si="21"/>
        <v>37.413947919784405</v>
      </c>
      <c r="E296">
        <v>-17.0288</v>
      </c>
      <c r="F296">
        <v>38.024900000000002</v>
      </c>
      <c r="G296">
        <v>565.25300000000004</v>
      </c>
      <c r="H296">
        <v>1.06202</v>
      </c>
      <c r="I296">
        <v>-46.081499999999998</v>
      </c>
      <c r="J296">
        <f t="shared" si="18"/>
        <v>-29.052699999999998</v>
      </c>
      <c r="L296">
        <v>12</v>
      </c>
      <c r="M296">
        <v>487.274</v>
      </c>
      <c r="N296">
        <f t="shared" si="20"/>
        <v>35.222429643196762</v>
      </c>
      <c r="O296">
        <v>2.7465799999999998</v>
      </c>
      <c r="P296">
        <v>28.564499999999999</v>
      </c>
      <c r="Q296">
        <v>758.92899999999997</v>
      </c>
      <c r="R296">
        <v>1.6707099999999999</v>
      </c>
      <c r="S296">
        <v>-23.2544</v>
      </c>
      <c r="T296">
        <f t="shared" si="19"/>
        <v>-26.000979999999998</v>
      </c>
    </row>
    <row r="297" spans="1:20" x14ac:dyDescent="0.3">
      <c r="B297">
        <v>17</v>
      </c>
      <c r="C297">
        <v>600.11400000000003</v>
      </c>
      <c r="D297">
        <f t="shared" si="21"/>
        <v>35.924701824974839</v>
      </c>
      <c r="E297">
        <v>-16.845700000000001</v>
      </c>
      <c r="F297">
        <v>37.292499999999997</v>
      </c>
      <c r="G297">
        <v>579.13300000000004</v>
      </c>
      <c r="H297">
        <v>1.0807800000000001</v>
      </c>
      <c r="I297">
        <v>-45.654299999999999</v>
      </c>
      <c r="J297">
        <f t="shared" si="18"/>
        <v>-28.808599999999998</v>
      </c>
      <c r="L297">
        <v>13</v>
      </c>
      <c r="M297">
        <v>516.274</v>
      </c>
      <c r="N297">
        <f t="shared" si="20"/>
        <v>34.482758620689658</v>
      </c>
      <c r="O297">
        <v>4.21143</v>
      </c>
      <c r="P297">
        <v>27.221699999999998</v>
      </c>
      <c r="Q297">
        <v>697.44399999999996</v>
      </c>
      <c r="R297">
        <v>1.61</v>
      </c>
      <c r="S297">
        <v>-23.3154</v>
      </c>
      <c r="T297">
        <f t="shared" si="19"/>
        <v>-27.52683</v>
      </c>
    </row>
    <row r="298" spans="1:20" x14ac:dyDescent="0.3">
      <c r="B298">
        <v>18</v>
      </c>
      <c r="C298">
        <v>628.42100000000005</v>
      </c>
      <c r="D298">
        <f t="shared" si="21"/>
        <v>35.326950930865138</v>
      </c>
      <c r="E298">
        <v>-16.479500000000002</v>
      </c>
      <c r="F298">
        <v>36.438000000000002</v>
      </c>
      <c r="G298">
        <v>571.71100000000001</v>
      </c>
      <c r="H298">
        <v>1.0768200000000001</v>
      </c>
      <c r="I298">
        <v>-45.654299999999999</v>
      </c>
      <c r="J298">
        <f t="shared" si="18"/>
        <v>-29.174799999999998</v>
      </c>
      <c r="L298">
        <v>14</v>
      </c>
      <c r="M298">
        <v>573.21199999999999</v>
      </c>
      <c r="N298">
        <f t="shared" si="20"/>
        <v>17.562963223155016</v>
      </c>
      <c r="O298">
        <v>1.58691</v>
      </c>
      <c r="P298">
        <v>29.48</v>
      </c>
      <c r="Q298">
        <v>844.76199999999994</v>
      </c>
      <c r="R298">
        <v>1.77464</v>
      </c>
      <c r="S298">
        <v>-23.071300000000001</v>
      </c>
      <c r="T298">
        <f t="shared" si="19"/>
        <v>-24.65821</v>
      </c>
    </row>
    <row r="299" spans="1:20" x14ac:dyDescent="0.3">
      <c r="B299">
        <v>19</v>
      </c>
      <c r="C299">
        <v>655.58</v>
      </c>
      <c r="D299">
        <f t="shared" si="21"/>
        <v>36.820206929562957</v>
      </c>
      <c r="E299">
        <v>-16.906700000000001</v>
      </c>
      <c r="F299">
        <v>36.865200000000002</v>
      </c>
      <c r="G299">
        <v>588.19000000000005</v>
      </c>
      <c r="H299">
        <v>1.0968500000000001</v>
      </c>
      <c r="I299">
        <v>-45.715299999999999</v>
      </c>
      <c r="J299">
        <f t="shared" si="18"/>
        <v>-28.808599999999998</v>
      </c>
      <c r="L299">
        <v>15</v>
      </c>
      <c r="M299">
        <v>573.21199999999999</v>
      </c>
      <c r="N299" t="e">
        <f t="shared" si="20"/>
        <v>#DIV/0!</v>
      </c>
      <c r="O299">
        <v>1.58691</v>
      </c>
      <c r="P299">
        <v>29.48</v>
      </c>
      <c r="Q299">
        <v>844.76199999999994</v>
      </c>
      <c r="R299">
        <v>1.77464</v>
      </c>
      <c r="S299">
        <v>-23.071300000000001</v>
      </c>
      <c r="T299">
        <f t="shared" si="19"/>
        <v>-24.65821</v>
      </c>
    </row>
    <row r="300" spans="1:20" x14ac:dyDescent="0.3">
      <c r="B300">
        <v>20</v>
      </c>
      <c r="C300">
        <v>683.202</v>
      </c>
      <c r="D300">
        <f t="shared" si="21"/>
        <v>36.20302657302156</v>
      </c>
      <c r="E300">
        <v>-16.662600000000001</v>
      </c>
      <c r="F300">
        <v>36.254899999999999</v>
      </c>
      <c r="G300">
        <v>592.70000000000005</v>
      </c>
      <c r="H300">
        <v>1.105</v>
      </c>
      <c r="I300">
        <v>-45.471200000000003</v>
      </c>
      <c r="J300">
        <f t="shared" si="18"/>
        <v>-28.808600000000002</v>
      </c>
      <c r="L300">
        <v>16</v>
      </c>
      <c r="M300">
        <v>631.37599999999998</v>
      </c>
      <c r="N300">
        <f t="shared" si="20"/>
        <v>17.192765284368342</v>
      </c>
      <c r="O300">
        <v>3.1738300000000002</v>
      </c>
      <c r="P300">
        <v>27.160599999999999</v>
      </c>
      <c r="Q300">
        <v>794.28599999999994</v>
      </c>
      <c r="R300">
        <v>1.7444999999999999</v>
      </c>
      <c r="S300">
        <v>-22.827100000000002</v>
      </c>
      <c r="T300">
        <f t="shared" si="19"/>
        <v>-26.00093</v>
      </c>
    </row>
    <row r="301" spans="1:20" x14ac:dyDescent="0.3">
      <c r="J301">
        <f t="shared" si="18"/>
        <v>0</v>
      </c>
      <c r="L301">
        <v>17</v>
      </c>
      <c r="M301">
        <v>660.03800000000001</v>
      </c>
      <c r="N301">
        <f t="shared" si="20"/>
        <v>34.889400600097652</v>
      </c>
      <c r="O301">
        <v>0.79345699999999997</v>
      </c>
      <c r="P301">
        <v>29.357900000000001</v>
      </c>
      <c r="Q301">
        <v>932.44399999999996</v>
      </c>
      <c r="R301">
        <v>1.8872599999999999</v>
      </c>
      <c r="S301">
        <v>-22.888200000000001</v>
      </c>
      <c r="T301">
        <f t="shared" si="19"/>
        <v>-23.681657000000001</v>
      </c>
    </row>
    <row r="302" spans="1:20" x14ac:dyDescent="0.3">
      <c r="A302">
        <v>1.55</v>
      </c>
      <c r="J302">
        <f t="shared" si="18"/>
        <v>0</v>
      </c>
      <c r="L302">
        <v>18</v>
      </c>
      <c r="M302">
        <v>689.63099999999997</v>
      </c>
      <c r="N302">
        <f t="shared" si="20"/>
        <v>33.791775081945097</v>
      </c>
      <c r="O302">
        <v>3.90625</v>
      </c>
      <c r="P302">
        <v>26.062000000000001</v>
      </c>
      <c r="Q302">
        <v>765.45</v>
      </c>
      <c r="R302">
        <v>1.7577799999999999</v>
      </c>
      <c r="S302">
        <v>-22.643999999999998</v>
      </c>
      <c r="T302">
        <f t="shared" si="19"/>
        <v>-26.550249999999998</v>
      </c>
    </row>
    <row r="303" spans="1:20" x14ac:dyDescent="0.3">
      <c r="B303">
        <v>1</v>
      </c>
      <c r="C303">
        <v>206.614</v>
      </c>
      <c r="E303">
        <v>-18.249500000000001</v>
      </c>
      <c r="F303">
        <v>49.621600000000001</v>
      </c>
      <c r="G303">
        <v>335.81799999999998</v>
      </c>
      <c r="H303">
        <v>0.75425600000000004</v>
      </c>
      <c r="I303">
        <v>-45.104999999999997</v>
      </c>
      <c r="J303">
        <f t="shared" si="18"/>
        <v>-26.855499999999996</v>
      </c>
      <c r="T303">
        <f t="shared" si="19"/>
        <v>0</v>
      </c>
    </row>
    <row r="304" spans="1:20" x14ac:dyDescent="0.3">
      <c r="B304">
        <v>2</v>
      </c>
      <c r="C304">
        <v>215.19</v>
      </c>
      <c r="D304">
        <f t="shared" si="21"/>
        <v>116.60447761194038</v>
      </c>
      <c r="E304">
        <v>-17.578099999999999</v>
      </c>
      <c r="F304">
        <v>40.466299999999997</v>
      </c>
      <c r="G304">
        <v>507.721</v>
      </c>
      <c r="H304">
        <v>1.0148299999999999</v>
      </c>
      <c r="I304">
        <v>-41.625999999999998</v>
      </c>
      <c r="J304">
        <f t="shared" si="18"/>
        <v>-24.047899999999998</v>
      </c>
      <c r="K304">
        <v>1.4</v>
      </c>
      <c r="T304">
        <f t="shared" si="19"/>
        <v>0</v>
      </c>
    </row>
    <row r="305" spans="2:20" x14ac:dyDescent="0.3">
      <c r="B305">
        <v>3</v>
      </c>
      <c r="C305">
        <v>226.71299999999999</v>
      </c>
      <c r="D305">
        <f t="shared" si="21"/>
        <v>86.782955827475519</v>
      </c>
      <c r="E305">
        <v>-13.855</v>
      </c>
      <c r="F305">
        <v>33.264200000000002</v>
      </c>
      <c r="G305">
        <v>505.87400000000002</v>
      </c>
      <c r="H305">
        <v>1.0770900000000001</v>
      </c>
      <c r="I305">
        <v>-41.625999999999998</v>
      </c>
      <c r="J305">
        <f t="shared" si="18"/>
        <v>-27.770999999999997</v>
      </c>
      <c r="L305">
        <v>1</v>
      </c>
      <c r="M305">
        <v>207.05</v>
      </c>
      <c r="O305">
        <v>-1.64795</v>
      </c>
      <c r="P305">
        <v>42.846699999999998</v>
      </c>
      <c r="Q305">
        <v>495.88600000000002</v>
      </c>
      <c r="R305">
        <v>1.10927</v>
      </c>
      <c r="S305">
        <v>-22.766100000000002</v>
      </c>
      <c r="T305">
        <f t="shared" si="19"/>
        <v>-21.11815</v>
      </c>
    </row>
    <row r="306" spans="2:20" x14ac:dyDescent="0.3">
      <c r="B306">
        <v>4</v>
      </c>
      <c r="C306">
        <v>248.642</v>
      </c>
      <c r="D306">
        <f t="shared" si="21"/>
        <v>45.601714624469878</v>
      </c>
      <c r="E306">
        <v>-14.648400000000001</v>
      </c>
      <c r="F306">
        <v>33.935499999999998</v>
      </c>
      <c r="G306">
        <v>549.66700000000003</v>
      </c>
      <c r="H306">
        <v>1.0988199999999999</v>
      </c>
      <c r="I306">
        <v>-43.029800000000002</v>
      </c>
      <c r="J306">
        <f t="shared" si="18"/>
        <v>-28.381399999999999</v>
      </c>
      <c r="L306">
        <v>2</v>
      </c>
      <c r="M306">
        <v>217.83799999999999</v>
      </c>
      <c r="N306">
        <f t="shared" si="20"/>
        <v>92.695587690026102</v>
      </c>
      <c r="O306">
        <v>-0.12207</v>
      </c>
      <c r="P306">
        <v>34.484900000000003</v>
      </c>
      <c r="Q306">
        <v>773.39300000000003</v>
      </c>
      <c r="R306">
        <v>1.6566700000000001</v>
      </c>
      <c r="S306">
        <v>-19.775400000000001</v>
      </c>
      <c r="T306">
        <f t="shared" si="19"/>
        <v>-19.65333</v>
      </c>
    </row>
    <row r="307" spans="2:20" x14ac:dyDescent="0.3">
      <c r="B307">
        <v>5</v>
      </c>
      <c r="C307">
        <v>274.154</v>
      </c>
      <c r="D307">
        <f t="shared" si="21"/>
        <v>39.197240514267797</v>
      </c>
      <c r="E307">
        <v>-16.784700000000001</v>
      </c>
      <c r="F307">
        <v>37.231400000000001</v>
      </c>
      <c r="G307">
        <v>583.92899999999997</v>
      </c>
      <c r="H307">
        <v>1.0828100000000001</v>
      </c>
      <c r="I307">
        <v>-44.494599999999998</v>
      </c>
      <c r="J307">
        <f t="shared" si="18"/>
        <v>-27.709899999999998</v>
      </c>
      <c r="L307">
        <v>3</v>
      </c>
      <c r="M307">
        <v>233.17400000000001</v>
      </c>
      <c r="N307">
        <f t="shared" si="20"/>
        <v>65.206051121544021</v>
      </c>
      <c r="O307">
        <v>3.41797</v>
      </c>
      <c r="P307">
        <v>27.771000000000001</v>
      </c>
      <c r="Q307">
        <v>777.5</v>
      </c>
      <c r="R307">
        <v>1.7751699999999999</v>
      </c>
      <c r="S307">
        <v>-19.958500000000001</v>
      </c>
      <c r="T307">
        <f t="shared" si="19"/>
        <v>-23.376470000000001</v>
      </c>
    </row>
    <row r="308" spans="2:20" x14ac:dyDescent="0.3">
      <c r="B308">
        <v>6</v>
      </c>
      <c r="C308">
        <v>301.90100000000001</v>
      </c>
      <c r="D308">
        <f t="shared" si="21"/>
        <v>36.039932244927364</v>
      </c>
      <c r="E308">
        <v>-16.601600000000001</v>
      </c>
      <c r="F308">
        <v>37.048299999999998</v>
      </c>
      <c r="G308">
        <v>572.31200000000001</v>
      </c>
      <c r="H308">
        <v>1.0836699999999999</v>
      </c>
      <c r="I308">
        <v>-44.799799999999998</v>
      </c>
      <c r="J308">
        <f t="shared" si="18"/>
        <v>-28.198199999999996</v>
      </c>
      <c r="L308">
        <v>4</v>
      </c>
      <c r="M308">
        <v>284.57799999999997</v>
      </c>
      <c r="N308">
        <f t="shared" si="20"/>
        <v>19.453739008637474</v>
      </c>
      <c r="O308">
        <v>0.18310499999999999</v>
      </c>
      <c r="P308">
        <v>32.226599999999998</v>
      </c>
      <c r="Q308">
        <v>899.11099999999999</v>
      </c>
      <c r="R308">
        <v>1.766</v>
      </c>
      <c r="S308">
        <v>-22.399899999999999</v>
      </c>
      <c r="T308">
        <f t="shared" si="19"/>
        <v>-22.583005</v>
      </c>
    </row>
    <row r="309" spans="2:20" x14ac:dyDescent="0.3">
      <c r="B309">
        <v>7</v>
      </c>
      <c r="C309">
        <v>328.43400000000003</v>
      </c>
      <c r="D309">
        <f t="shared" si="21"/>
        <v>37.68891568989558</v>
      </c>
      <c r="E309">
        <v>-15.991199999999999</v>
      </c>
      <c r="F309">
        <v>36.743200000000002</v>
      </c>
      <c r="G309">
        <v>549.88599999999997</v>
      </c>
      <c r="H309">
        <v>1.06775</v>
      </c>
      <c r="I309">
        <v>-45.104999999999997</v>
      </c>
      <c r="J309">
        <f t="shared" si="18"/>
        <v>-29.113799999999998</v>
      </c>
      <c r="L309">
        <v>5</v>
      </c>
      <c r="M309">
        <v>284.57799999999997</v>
      </c>
      <c r="N309" t="e">
        <f t="shared" si="20"/>
        <v>#DIV/0!</v>
      </c>
      <c r="O309">
        <v>0.18310499999999999</v>
      </c>
      <c r="P309">
        <v>32.226599999999998</v>
      </c>
      <c r="Q309">
        <v>899.11099999999999</v>
      </c>
      <c r="R309">
        <v>1.766</v>
      </c>
      <c r="S309">
        <v>-22.399899999999999</v>
      </c>
      <c r="T309">
        <f t="shared" si="19"/>
        <v>-22.583005</v>
      </c>
    </row>
    <row r="310" spans="2:20" x14ac:dyDescent="0.3">
      <c r="B310">
        <v>8</v>
      </c>
      <c r="C310">
        <v>356.113</v>
      </c>
      <c r="D310">
        <f t="shared" si="21"/>
        <v>36.128472849452685</v>
      </c>
      <c r="E310">
        <v>-15.258800000000001</v>
      </c>
      <c r="F310">
        <v>35.278300000000002</v>
      </c>
      <c r="G310">
        <v>536.79999999999995</v>
      </c>
      <c r="H310">
        <v>1.06</v>
      </c>
      <c r="I310">
        <v>-45.165999999999997</v>
      </c>
      <c r="J310">
        <f t="shared" si="18"/>
        <v>-29.907199999999996</v>
      </c>
      <c r="L310">
        <v>6</v>
      </c>
      <c r="M310">
        <v>313.59199999999998</v>
      </c>
      <c r="N310">
        <f t="shared" si="20"/>
        <v>34.466119804232427</v>
      </c>
      <c r="O310">
        <v>4.0283199999999999</v>
      </c>
      <c r="P310">
        <v>28.930700000000002</v>
      </c>
      <c r="Q310">
        <v>701.42899999999997</v>
      </c>
      <c r="R310">
        <v>1.5753299999999999</v>
      </c>
      <c r="S310">
        <v>-22.888200000000001</v>
      </c>
      <c r="T310">
        <f t="shared" si="19"/>
        <v>-26.916520000000002</v>
      </c>
    </row>
    <row r="311" spans="2:20" x14ac:dyDescent="0.3">
      <c r="B311">
        <v>9</v>
      </c>
      <c r="C311">
        <v>383.37099999999998</v>
      </c>
      <c r="D311">
        <f t="shared" si="21"/>
        <v>36.686477364443491</v>
      </c>
      <c r="E311">
        <v>-15.564</v>
      </c>
      <c r="F311">
        <v>35.644500000000001</v>
      </c>
      <c r="G311">
        <v>548.70000000000005</v>
      </c>
      <c r="H311">
        <v>1.0705499999999999</v>
      </c>
      <c r="I311">
        <v>-44.921900000000001</v>
      </c>
      <c r="J311">
        <f t="shared" si="18"/>
        <v>-29.357900000000001</v>
      </c>
      <c r="L311">
        <v>7</v>
      </c>
      <c r="M311">
        <v>341.33300000000003</v>
      </c>
      <c r="N311">
        <f t="shared" si="20"/>
        <v>36.047727190800565</v>
      </c>
      <c r="O311">
        <v>3.3569300000000002</v>
      </c>
      <c r="P311">
        <v>29.235800000000001</v>
      </c>
      <c r="Q311">
        <v>727.67899999999997</v>
      </c>
      <c r="R311">
        <v>1.61467</v>
      </c>
      <c r="S311">
        <v>-22.827100000000002</v>
      </c>
      <c r="T311">
        <f t="shared" si="19"/>
        <v>-26.18403</v>
      </c>
    </row>
    <row r="312" spans="2:20" x14ac:dyDescent="0.3">
      <c r="B312">
        <v>10</v>
      </c>
      <c r="C312">
        <v>409.995</v>
      </c>
      <c r="D312">
        <f t="shared" si="21"/>
        <v>37.560096153846118</v>
      </c>
      <c r="E312">
        <v>-14.8315</v>
      </c>
      <c r="F312">
        <v>35.217300000000002</v>
      </c>
      <c r="G312">
        <v>526.27499999999998</v>
      </c>
      <c r="H312">
        <v>1.0445</v>
      </c>
      <c r="I312">
        <v>-45.165999999999997</v>
      </c>
      <c r="J312">
        <f t="shared" si="18"/>
        <v>-30.334499999999998</v>
      </c>
      <c r="L312">
        <v>8</v>
      </c>
      <c r="M312">
        <v>370.15300000000002</v>
      </c>
      <c r="N312">
        <f t="shared" si="20"/>
        <v>34.698126301179748</v>
      </c>
      <c r="O312">
        <v>5.31006</v>
      </c>
      <c r="P312">
        <v>26.855499999999999</v>
      </c>
      <c r="Q312">
        <v>679.524</v>
      </c>
      <c r="R312">
        <v>1.5823100000000001</v>
      </c>
      <c r="S312">
        <v>-22.643999999999998</v>
      </c>
      <c r="T312">
        <f t="shared" si="19"/>
        <v>-27.954059999999998</v>
      </c>
    </row>
    <row r="313" spans="2:20" x14ac:dyDescent="0.3">
      <c r="B313">
        <v>11</v>
      </c>
      <c r="C313">
        <v>436.91199999999998</v>
      </c>
      <c r="D313">
        <f t="shared" si="21"/>
        <v>37.151242709068654</v>
      </c>
      <c r="E313">
        <v>-16.235399999999998</v>
      </c>
      <c r="F313">
        <v>35.339399999999998</v>
      </c>
      <c r="G313">
        <v>585.81799999999998</v>
      </c>
      <c r="H313">
        <v>1.11155</v>
      </c>
      <c r="I313">
        <v>-44.982900000000001</v>
      </c>
      <c r="J313">
        <f t="shared" si="18"/>
        <v>-28.747500000000002</v>
      </c>
      <c r="L313">
        <v>9</v>
      </c>
      <c r="M313">
        <v>398.81299999999999</v>
      </c>
      <c r="N313">
        <f t="shared" si="20"/>
        <v>34.891835310537374</v>
      </c>
      <c r="O313">
        <v>3.4790000000000001</v>
      </c>
      <c r="P313">
        <v>28.503399999999999</v>
      </c>
      <c r="Q313">
        <v>747.09500000000003</v>
      </c>
      <c r="R313">
        <v>1.65083</v>
      </c>
      <c r="S313">
        <v>-22.705100000000002</v>
      </c>
      <c r="T313">
        <f t="shared" si="19"/>
        <v>-26.184100000000001</v>
      </c>
    </row>
    <row r="314" spans="2:20" x14ac:dyDescent="0.3">
      <c r="B314">
        <v>12</v>
      </c>
      <c r="C314">
        <v>463.65800000000002</v>
      </c>
      <c r="D314">
        <f t="shared" si="21"/>
        <v>37.388768413968393</v>
      </c>
      <c r="E314">
        <v>-17.2119</v>
      </c>
      <c r="F314">
        <v>36.865200000000002</v>
      </c>
      <c r="G314">
        <v>624</v>
      </c>
      <c r="H314">
        <v>1.1247100000000001</v>
      </c>
      <c r="I314">
        <v>-44.799799999999998</v>
      </c>
      <c r="J314">
        <f t="shared" si="18"/>
        <v>-27.587899999999998</v>
      </c>
      <c r="L314">
        <v>10</v>
      </c>
      <c r="M314">
        <v>427.71600000000001</v>
      </c>
      <c r="N314">
        <f t="shared" si="20"/>
        <v>34.598484586375093</v>
      </c>
      <c r="O314">
        <v>3.8452099999999998</v>
      </c>
      <c r="P314">
        <v>27.771000000000001</v>
      </c>
      <c r="Q314">
        <v>761.66700000000003</v>
      </c>
      <c r="R314">
        <v>1.6755</v>
      </c>
      <c r="S314">
        <v>-22.277799999999999</v>
      </c>
      <c r="T314">
        <f t="shared" si="19"/>
        <v>-26.123010000000001</v>
      </c>
    </row>
    <row r="315" spans="2:20" x14ac:dyDescent="0.3">
      <c r="B315">
        <v>13</v>
      </c>
      <c r="C315">
        <v>490.197</v>
      </c>
      <c r="D315">
        <f t="shared" si="21"/>
        <v>37.680394890538473</v>
      </c>
      <c r="E315">
        <v>-15.7471</v>
      </c>
      <c r="F315">
        <v>34.912100000000002</v>
      </c>
      <c r="G315">
        <v>573.89599999999996</v>
      </c>
      <c r="H315">
        <v>1.10762</v>
      </c>
      <c r="I315">
        <v>-44.860799999999998</v>
      </c>
      <c r="J315">
        <f t="shared" si="18"/>
        <v>-29.113699999999998</v>
      </c>
      <c r="L315">
        <v>11</v>
      </c>
      <c r="M315">
        <v>456.01499999999999</v>
      </c>
      <c r="N315">
        <f t="shared" si="20"/>
        <v>35.336937700978858</v>
      </c>
      <c r="O315">
        <v>3.41797</v>
      </c>
      <c r="P315">
        <v>27.8931</v>
      </c>
      <c r="Q315">
        <v>771.85699999999997</v>
      </c>
      <c r="R315">
        <v>1.72655</v>
      </c>
      <c r="S315">
        <v>-22.338899999999999</v>
      </c>
      <c r="T315">
        <f t="shared" si="19"/>
        <v>-25.756869999999999</v>
      </c>
    </row>
    <row r="316" spans="2:20" x14ac:dyDescent="0.3">
      <c r="B316">
        <v>14</v>
      </c>
      <c r="C316">
        <v>517.09500000000003</v>
      </c>
      <c r="D316">
        <f t="shared" si="21"/>
        <v>37.177485314893268</v>
      </c>
      <c r="E316">
        <v>-15.686</v>
      </c>
      <c r="F316">
        <v>34.3628</v>
      </c>
      <c r="G316">
        <v>578.596</v>
      </c>
      <c r="H316">
        <v>1.11683</v>
      </c>
      <c r="I316">
        <v>-44.799799999999998</v>
      </c>
      <c r="J316">
        <f t="shared" si="18"/>
        <v>-29.113799999999998</v>
      </c>
      <c r="L316">
        <v>12</v>
      </c>
      <c r="M316">
        <v>484.11399999999998</v>
      </c>
      <c r="N316">
        <f t="shared" si="20"/>
        <v>35.588455105163895</v>
      </c>
      <c r="O316">
        <v>3.1127899999999999</v>
      </c>
      <c r="P316">
        <v>27.9541</v>
      </c>
      <c r="Q316">
        <v>811.33299999999997</v>
      </c>
      <c r="R316">
        <v>1.7466699999999999</v>
      </c>
      <c r="S316">
        <v>-22.155799999999999</v>
      </c>
      <c r="T316">
        <f t="shared" si="19"/>
        <v>-25.26859</v>
      </c>
    </row>
    <row r="317" spans="2:20" x14ac:dyDescent="0.3">
      <c r="B317">
        <v>15</v>
      </c>
      <c r="C317">
        <v>544.87699999999995</v>
      </c>
      <c r="D317">
        <f t="shared" si="21"/>
        <v>35.994528831617693</v>
      </c>
      <c r="E317">
        <v>-16.174299999999999</v>
      </c>
      <c r="F317">
        <v>34.973100000000002</v>
      </c>
      <c r="G317">
        <v>600.79999999999995</v>
      </c>
      <c r="H317">
        <v>1.1175999999999999</v>
      </c>
      <c r="I317">
        <v>-44.494599999999998</v>
      </c>
      <c r="J317">
        <f t="shared" si="18"/>
        <v>-28.3203</v>
      </c>
      <c r="L317">
        <v>13</v>
      </c>
      <c r="M317">
        <v>541.23099999999999</v>
      </c>
      <c r="N317">
        <f t="shared" si="20"/>
        <v>17.507922334856516</v>
      </c>
      <c r="O317">
        <v>5.7983399999999996</v>
      </c>
      <c r="P317">
        <v>24.719200000000001</v>
      </c>
      <c r="Q317">
        <v>709.28599999999994</v>
      </c>
      <c r="R317">
        <v>1.6646700000000001</v>
      </c>
      <c r="S317">
        <v>-21.8506</v>
      </c>
      <c r="T317">
        <f t="shared" si="19"/>
        <v>-27.64894</v>
      </c>
    </row>
    <row r="318" spans="2:20" x14ac:dyDescent="0.3">
      <c r="B318">
        <v>16</v>
      </c>
      <c r="C318">
        <v>572.69200000000001</v>
      </c>
      <c r="D318">
        <f t="shared" si="21"/>
        <v>35.951824555096103</v>
      </c>
      <c r="E318">
        <v>-15.319800000000001</v>
      </c>
      <c r="F318">
        <v>33.508299999999998</v>
      </c>
      <c r="G318">
        <v>585.58699999999999</v>
      </c>
      <c r="H318">
        <v>1.1286400000000001</v>
      </c>
      <c r="I318">
        <v>-44.494599999999998</v>
      </c>
      <c r="J318">
        <f t="shared" si="18"/>
        <v>-29.174799999999998</v>
      </c>
      <c r="L318">
        <v>14</v>
      </c>
      <c r="M318">
        <v>570.71</v>
      </c>
      <c r="N318">
        <f t="shared" si="20"/>
        <v>33.922453271820572</v>
      </c>
      <c r="O318">
        <v>6.3476600000000003</v>
      </c>
      <c r="P318">
        <v>23.742699999999999</v>
      </c>
      <c r="Q318">
        <v>710.4</v>
      </c>
      <c r="R318">
        <v>1.6786700000000001</v>
      </c>
      <c r="S318">
        <v>-21.6675</v>
      </c>
      <c r="T318">
        <f t="shared" si="19"/>
        <v>-28.015160000000002</v>
      </c>
    </row>
    <row r="319" spans="2:20" x14ac:dyDescent="0.3">
      <c r="B319">
        <v>17</v>
      </c>
      <c r="C319">
        <v>600.35799999999995</v>
      </c>
      <c r="D319">
        <f t="shared" si="21"/>
        <v>36.145449287934724</v>
      </c>
      <c r="E319">
        <v>-16.784700000000001</v>
      </c>
      <c r="F319">
        <v>34.851100000000002</v>
      </c>
      <c r="G319">
        <v>644.03</v>
      </c>
      <c r="H319">
        <v>1.1791799999999999</v>
      </c>
      <c r="I319">
        <v>-44.250500000000002</v>
      </c>
      <c r="J319">
        <f t="shared" si="18"/>
        <v>-27.465800000000002</v>
      </c>
      <c r="L319">
        <v>15</v>
      </c>
      <c r="M319">
        <v>599.99199999999996</v>
      </c>
      <c r="N319">
        <f t="shared" si="20"/>
        <v>34.150672768253621</v>
      </c>
      <c r="O319">
        <v>4.4555699999999998</v>
      </c>
      <c r="P319">
        <v>25.268599999999999</v>
      </c>
      <c r="Q319">
        <v>803.28599999999994</v>
      </c>
      <c r="R319">
        <v>1.78833</v>
      </c>
      <c r="S319">
        <v>-21.9116</v>
      </c>
      <c r="T319">
        <f t="shared" si="19"/>
        <v>-26.367170000000002</v>
      </c>
    </row>
    <row r="320" spans="2:20" x14ac:dyDescent="0.3">
      <c r="B320">
        <v>18</v>
      </c>
      <c r="C320">
        <v>628.75599999999997</v>
      </c>
      <c r="D320">
        <f t="shared" si="21"/>
        <v>35.213747447003279</v>
      </c>
      <c r="E320">
        <v>-16.540500000000002</v>
      </c>
      <c r="F320">
        <v>33.935499999999998</v>
      </c>
      <c r="G320">
        <v>647.5</v>
      </c>
      <c r="H320">
        <v>1.1969399999999999</v>
      </c>
      <c r="I320">
        <v>-44.006300000000003</v>
      </c>
      <c r="J320">
        <f t="shared" si="18"/>
        <v>-27.465800000000002</v>
      </c>
      <c r="L320">
        <v>16</v>
      </c>
      <c r="M320">
        <v>628.55600000000004</v>
      </c>
      <c r="N320">
        <f t="shared" si="20"/>
        <v>35.009102366615224</v>
      </c>
      <c r="O320">
        <v>3.3569300000000002</v>
      </c>
      <c r="P320">
        <v>26.245100000000001</v>
      </c>
      <c r="Q320">
        <v>857.14300000000003</v>
      </c>
      <c r="R320">
        <v>1.87818</v>
      </c>
      <c r="S320">
        <v>-21.606400000000001</v>
      </c>
      <c r="T320">
        <f t="shared" si="19"/>
        <v>-24.963329999999999</v>
      </c>
    </row>
    <row r="321" spans="1:20" x14ac:dyDescent="0.3">
      <c r="B321">
        <v>19</v>
      </c>
      <c r="C321">
        <v>654.49099999999999</v>
      </c>
      <c r="D321">
        <f t="shared" si="21"/>
        <v>38.85758694385077</v>
      </c>
      <c r="E321">
        <v>-16.357399999999998</v>
      </c>
      <c r="F321">
        <v>33.935499999999998</v>
      </c>
      <c r="G321">
        <v>640.846</v>
      </c>
      <c r="H321">
        <v>1.1894</v>
      </c>
      <c r="I321">
        <v>-44.250500000000002</v>
      </c>
      <c r="J321">
        <f t="shared" si="18"/>
        <v>-27.893100000000004</v>
      </c>
      <c r="L321">
        <v>17</v>
      </c>
      <c r="M321">
        <v>657.81799999999998</v>
      </c>
      <c r="N321">
        <f t="shared" si="20"/>
        <v>34.174014079693869</v>
      </c>
      <c r="O321">
        <v>4.6997099999999996</v>
      </c>
      <c r="P321">
        <v>24.536100000000001</v>
      </c>
      <c r="Q321">
        <v>793</v>
      </c>
      <c r="R321">
        <v>1.806</v>
      </c>
      <c r="S321">
        <v>-21.6675</v>
      </c>
      <c r="T321">
        <f t="shared" si="19"/>
        <v>-26.36721</v>
      </c>
    </row>
    <row r="322" spans="1:20" x14ac:dyDescent="0.3">
      <c r="B322">
        <v>20</v>
      </c>
      <c r="C322">
        <v>682.45799999999997</v>
      </c>
      <c r="D322">
        <f t="shared" si="21"/>
        <v>35.756427217792421</v>
      </c>
      <c r="E322">
        <v>-16.174299999999999</v>
      </c>
      <c r="F322">
        <v>33.447299999999998</v>
      </c>
      <c r="G322">
        <v>646.4</v>
      </c>
      <c r="H322">
        <v>1.1960299999999999</v>
      </c>
      <c r="I322">
        <v>-44.189500000000002</v>
      </c>
      <c r="J322">
        <f t="shared" si="18"/>
        <v>-28.015200000000004</v>
      </c>
      <c r="L322">
        <v>18</v>
      </c>
      <c r="M322">
        <v>686.85599999999999</v>
      </c>
      <c r="N322">
        <f t="shared" si="20"/>
        <v>34.43763344582959</v>
      </c>
      <c r="O322">
        <v>1.5258799999999999</v>
      </c>
      <c r="P322">
        <v>27.8931</v>
      </c>
      <c r="Q322">
        <v>970.75599999999997</v>
      </c>
      <c r="R322">
        <v>1.9883599999999999</v>
      </c>
      <c r="S322">
        <v>-21.484400000000001</v>
      </c>
      <c r="T322">
        <f t="shared" si="19"/>
        <v>-23.010280000000002</v>
      </c>
    </row>
    <row r="323" spans="1:20" x14ac:dyDescent="0.3">
      <c r="J323">
        <f t="shared" si="18"/>
        <v>0</v>
      </c>
      <c r="T323">
        <f t="shared" si="19"/>
        <v>0</v>
      </c>
    </row>
    <row r="324" spans="1:20" x14ac:dyDescent="0.3">
      <c r="A324">
        <v>1.6</v>
      </c>
      <c r="J324">
        <f t="shared" si="18"/>
        <v>0</v>
      </c>
      <c r="K324">
        <v>1.45</v>
      </c>
      <c r="T324">
        <f t="shared" si="19"/>
        <v>0</v>
      </c>
    </row>
    <row r="325" spans="1:20" x14ac:dyDescent="0.3">
      <c r="B325">
        <v>1</v>
      </c>
      <c r="C325">
        <v>206.09100000000001</v>
      </c>
      <c r="E325">
        <v>-16.9678</v>
      </c>
      <c r="F325">
        <v>48.217799999999997</v>
      </c>
      <c r="G325">
        <v>330</v>
      </c>
      <c r="H325">
        <v>0.74761900000000003</v>
      </c>
      <c r="I325">
        <v>-44.677700000000002</v>
      </c>
      <c r="J325">
        <f t="shared" ref="J325:J388" si="22">I325-E325</f>
        <v>-27.709900000000001</v>
      </c>
      <c r="L325">
        <v>1</v>
      </c>
      <c r="M325">
        <v>206.47800000000001</v>
      </c>
      <c r="O325">
        <v>-1.8310500000000001</v>
      </c>
      <c r="P325">
        <v>43.7622</v>
      </c>
      <c r="Q325">
        <v>496.48899999999998</v>
      </c>
      <c r="R325">
        <v>1.1028199999999999</v>
      </c>
      <c r="S325">
        <v>-22.766100000000002</v>
      </c>
      <c r="T325">
        <f t="shared" si="19"/>
        <v>-20.93505</v>
      </c>
    </row>
    <row r="326" spans="1:20" x14ac:dyDescent="0.3">
      <c r="B326">
        <v>2</v>
      </c>
      <c r="C326">
        <v>214.49</v>
      </c>
      <c r="D326">
        <f t="shared" si="21"/>
        <v>119.06179307060363</v>
      </c>
      <c r="E326">
        <v>-15.625</v>
      </c>
      <c r="F326">
        <v>37.109400000000001</v>
      </c>
      <c r="G326">
        <v>487.56400000000002</v>
      </c>
      <c r="H326">
        <v>1.02583</v>
      </c>
      <c r="I326">
        <v>-40.832500000000003</v>
      </c>
      <c r="J326">
        <f t="shared" si="22"/>
        <v>-25.207500000000003</v>
      </c>
      <c r="L326">
        <v>2</v>
      </c>
      <c r="M326">
        <v>217.126</v>
      </c>
      <c r="N326">
        <f t="shared" si="20"/>
        <v>93.91435011269725</v>
      </c>
      <c r="O326">
        <v>2.1972700000000001</v>
      </c>
      <c r="P326">
        <v>32.043500000000002</v>
      </c>
      <c r="Q326">
        <v>692.08299999999997</v>
      </c>
      <c r="R326">
        <v>1.5908800000000001</v>
      </c>
      <c r="S326">
        <v>-19.164999999999999</v>
      </c>
      <c r="T326">
        <f t="shared" ref="T326:T389" si="23">S326-O326</f>
        <v>-21.362269999999999</v>
      </c>
    </row>
    <row r="327" spans="1:20" x14ac:dyDescent="0.3">
      <c r="B327">
        <v>3</v>
      </c>
      <c r="C327">
        <v>225.791</v>
      </c>
      <c r="D327">
        <f t="shared" si="21"/>
        <v>88.487744447394135</v>
      </c>
      <c r="E327">
        <v>-13.488799999999999</v>
      </c>
      <c r="F327">
        <v>31.677199999999999</v>
      </c>
      <c r="G327">
        <v>534.54499999999996</v>
      </c>
      <c r="H327">
        <v>1.1248199999999999</v>
      </c>
      <c r="I327">
        <v>-40.7104</v>
      </c>
      <c r="J327">
        <f t="shared" si="22"/>
        <v>-27.221600000000002</v>
      </c>
      <c r="L327">
        <v>3</v>
      </c>
      <c r="M327">
        <v>253.09200000000001</v>
      </c>
      <c r="N327">
        <f t="shared" ref="N327:N387" si="24">1000/(M327-M326)</f>
        <v>27.804037146193622</v>
      </c>
      <c r="O327">
        <v>3.9672900000000002</v>
      </c>
      <c r="P327">
        <v>26.3062</v>
      </c>
      <c r="Q327">
        <v>797.476</v>
      </c>
      <c r="R327">
        <v>1.8347</v>
      </c>
      <c r="S327">
        <v>-20.812999999999999</v>
      </c>
      <c r="T327">
        <f t="shared" si="23"/>
        <v>-24.780290000000001</v>
      </c>
    </row>
    <row r="328" spans="1:20" x14ac:dyDescent="0.3">
      <c r="B328">
        <v>4</v>
      </c>
      <c r="C328">
        <v>245.11799999999999</v>
      </c>
      <c r="D328">
        <f t="shared" si="21"/>
        <v>51.741087597661306</v>
      </c>
      <c r="E328">
        <v>-15.8081</v>
      </c>
      <c r="F328">
        <v>33.447299999999998</v>
      </c>
      <c r="G328">
        <v>630.79999999999995</v>
      </c>
      <c r="H328">
        <v>1.21333</v>
      </c>
      <c r="I328">
        <v>-42.1143</v>
      </c>
      <c r="J328">
        <f t="shared" si="22"/>
        <v>-26.3062</v>
      </c>
      <c r="L328">
        <v>4</v>
      </c>
      <c r="M328">
        <v>281.97399999999999</v>
      </c>
      <c r="N328">
        <f t="shared" si="24"/>
        <v>34.623641022089913</v>
      </c>
      <c r="O328">
        <v>4.6386700000000003</v>
      </c>
      <c r="P328">
        <v>27.404800000000002</v>
      </c>
      <c r="Q328">
        <v>707.4</v>
      </c>
      <c r="R328">
        <v>1.6237200000000001</v>
      </c>
      <c r="S328">
        <v>-21.9116</v>
      </c>
      <c r="T328">
        <f t="shared" si="23"/>
        <v>-26.550270000000001</v>
      </c>
    </row>
    <row r="329" spans="1:20" x14ac:dyDescent="0.3">
      <c r="B329">
        <v>5</v>
      </c>
      <c r="C329">
        <v>271.55200000000002</v>
      </c>
      <c r="D329">
        <f t="shared" ref="D329:D391" si="25">1000/(C329-C328)</f>
        <v>37.830067337519822</v>
      </c>
      <c r="E329">
        <v>-14.343299999999999</v>
      </c>
      <c r="F329">
        <v>32.7759</v>
      </c>
      <c r="G329">
        <v>573.34100000000001</v>
      </c>
      <c r="H329">
        <v>1.1286099999999999</v>
      </c>
      <c r="I329">
        <v>-43.273899999999998</v>
      </c>
      <c r="J329">
        <f t="shared" si="22"/>
        <v>-28.930599999999998</v>
      </c>
      <c r="L329">
        <v>5</v>
      </c>
      <c r="M329">
        <v>281.97399999999999</v>
      </c>
      <c r="N329" t="e">
        <f t="shared" si="24"/>
        <v>#DIV/0!</v>
      </c>
      <c r="O329">
        <v>4.6386700000000003</v>
      </c>
      <c r="P329">
        <v>27.404800000000002</v>
      </c>
      <c r="Q329">
        <v>707.4</v>
      </c>
      <c r="R329">
        <v>1.6237200000000001</v>
      </c>
      <c r="S329">
        <v>-21.9116</v>
      </c>
      <c r="T329">
        <f t="shared" si="23"/>
        <v>-26.550270000000001</v>
      </c>
    </row>
    <row r="330" spans="1:20" x14ac:dyDescent="0.3">
      <c r="B330">
        <v>6</v>
      </c>
      <c r="C330">
        <v>297.49</v>
      </c>
      <c r="D330">
        <f t="shared" si="25"/>
        <v>38.553473667977499</v>
      </c>
      <c r="E330">
        <v>-17.456099999999999</v>
      </c>
      <c r="F330">
        <v>36.499000000000002</v>
      </c>
      <c r="G330">
        <v>643.70899999999995</v>
      </c>
      <c r="H330">
        <v>1.16242</v>
      </c>
      <c r="I330">
        <v>-43.884300000000003</v>
      </c>
      <c r="J330">
        <f t="shared" si="22"/>
        <v>-26.428200000000004</v>
      </c>
      <c r="L330">
        <v>6</v>
      </c>
      <c r="M330">
        <v>309.91399999999999</v>
      </c>
      <c r="N330">
        <f t="shared" si="24"/>
        <v>35.79098067287044</v>
      </c>
      <c r="O330">
        <v>2.1972700000000001</v>
      </c>
      <c r="P330">
        <v>30.334499999999998</v>
      </c>
      <c r="Q330">
        <v>814.23800000000006</v>
      </c>
      <c r="R330">
        <v>1.6975</v>
      </c>
      <c r="S330">
        <v>-22.460899999999999</v>
      </c>
      <c r="T330">
        <f t="shared" si="23"/>
        <v>-24.658169999999998</v>
      </c>
    </row>
    <row r="331" spans="1:20" x14ac:dyDescent="0.3">
      <c r="B331">
        <v>7</v>
      </c>
      <c r="C331">
        <v>323.73099999999999</v>
      </c>
      <c r="D331">
        <f t="shared" si="25"/>
        <v>38.108303799397909</v>
      </c>
      <c r="E331">
        <v>-13.793900000000001</v>
      </c>
      <c r="F331">
        <v>33.264200000000002</v>
      </c>
      <c r="G331">
        <v>534.01499999999999</v>
      </c>
      <c r="H331">
        <v>1.0728899999999999</v>
      </c>
      <c r="I331">
        <v>-44.006300000000003</v>
      </c>
      <c r="J331">
        <f t="shared" si="22"/>
        <v>-30.212400000000002</v>
      </c>
      <c r="L331">
        <v>7</v>
      </c>
      <c r="M331">
        <v>337.51400000000001</v>
      </c>
      <c r="N331">
        <f t="shared" si="24"/>
        <v>36.231884057970987</v>
      </c>
      <c r="O331">
        <v>3.4790000000000001</v>
      </c>
      <c r="P331">
        <v>28.564499999999999</v>
      </c>
      <c r="Q331">
        <v>771.42899999999997</v>
      </c>
      <c r="R331">
        <v>1.68818</v>
      </c>
      <c r="S331">
        <v>-22.338899999999999</v>
      </c>
      <c r="T331">
        <f t="shared" si="23"/>
        <v>-25.817899999999998</v>
      </c>
    </row>
    <row r="332" spans="1:20" x14ac:dyDescent="0.3">
      <c r="B332">
        <v>8</v>
      </c>
      <c r="C332">
        <v>350.61500000000001</v>
      </c>
      <c r="D332">
        <f t="shared" si="25"/>
        <v>37.196845707483988</v>
      </c>
      <c r="E332">
        <v>-14.8926</v>
      </c>
      <c r="F332">
        <v>33.630400000000002</v>
      </c>
      <c r="G332">
        <v>581.61400000000003</v>
      </c>
      <c r="H332">
        <v>1.1167499999999999</v>
      </c>
      <c r="I332">
        <v>-44.006300000000003</v>
      </c>
      <c r="J332">
        <f t="shared" si="22"/>
        <v>-29.113700000000001</v>
      </c>
      <c r="L332">
        <v>8</v>
      </c>
      <c r="M332">
        <v>366.11500000000001</v>
      </c>
      <c r="N332">
        <f t="shared" si="24"/>
        <v>34.963812454109998</v>
      </c>
      <c r="O332">
        <v>3.8452099999999998</v>
      </c>
      <c r="P332">
        <v>27.9541</v>
      </c>
      <c r="Q332">
        <v>771.78599999999994</v>
      </c>
      <c r="R332">
        <v>1.6788099999999999</v>
      </c>
      <c r="S332">
        <v>-21.9116</v>
      </c>
      <c r="T332">
        <f t="shared" si="23"/>
        <v>-25.756810000000002</v>
      </c>
    </row>
    <row r="333" spans="1:20" x14ac:dyDescent="0.3">
      <c r="B333">
        <v>9</v>
      </c>
      <c r="C333">
        <v>376.49799999999999</v>
      </c>
      <c r="D333">
        <f t="shared" si="25"/>
        <v>38.63539775141988</v>
      </c>
      <c r="E333">
        <v>-15.3809</v>
      </c>
      <c r="F333">
        <v>33.935499999999998</v>
      </c>
      <c r="G333">
        <v>602.13</v>
      </c>
      <c r="H333">
        <v>1.13974</v>
      </c>
      <c r="I333">
        <v>-43.884300000000003</v>
      </c>
      <c r="J333">
        <f t="shared" si="22"/>
        <v>-28.503400000000003</v>
      </c>
      <c r="L333">
        <v>9</v>
      </c>
      <c r="M333">
        <v>394.27100000000002</v>
      </c>
      <c r="N333">
        <f t="shared" si="24"/>
        <v>35.516408580764306</v>
      </c>
      <c r="O333">
        <v>4.3334999999999999</v>
      </c>
      <c r="P333">
        <v>27.832000000000001</v>
      </c>
      <c r="Q333">
        <v>752</v>
      </c>
      <c r="R333">
        <v>1.65418</v>
      </c>
      <c r="S333">
        <v>-22.277799999999999</v>
      </c>
      <c r="T333">
        <f t="shared" si="23"/>
        <v>-26.6113</v>
      </c>
    </row>
    <row r="334" spans="1:20" x14ac:dyDescent="0.3">
      <c r="B334">
        <v>10</v>
      </c>
      <c r="C334">
        <v>402.80500000000001</v>
      </c>
      <c r="D334">
        <f t="shared" si="25"/>
        <v>38.012696240544315</v>
      </c>
      <c r="E334">
        <v>-17.2119</v>
      </c>
      <c r="F334">
        <v>35.583500000000001</v>
      </c>
      <c r="G334">
        <v>665.07100000000003</v>
      </c>
      <c r="H334">
        <v>1.18936</v>
      </c>
      <c r="I334">
        <v>-43.8232</v>
      </c>
      <c r="J334">
        <f t="shared" si="22"/>
        <v>-26.6113</v>
      </c>
      <c r="L334">
        <v>10</v>
      </c>
      <c r="M334">
        <v>451.31</v>
      </c>
      <c r="N334">
        <f t="shared" si="24"/>
        <v>17.531864163116467</v>
      </c>
      <c r="O334">
        <v>4.5776399999999997</v>
      </c>
      <c r="P334">
        <v>26.6724</v>
      </c>
      <c r="Q334">
        <v>769.75</v>
      </c>
      <c r="R334">
        <v>1.6919999999999999</v>
      </c>
      <c r="S334">
        <v>-21.545400000000001</v>
      </c>
      <c r="T334">
        <f t="shared" si="23"/>
        <v>-26.12304</v>
      </c>
    </row>
    <row r="335" spans="1:20" x14ac:dyDescent="0.3">
      <c r="B335">
        <v>11</v>
      </c>
      <c r="C335">
        <v>429.75200000000001</v>
      </c>
      <c r="D335">
        <f t="shared" si="25"/>
        <v>37.109882361672909</v>
      </c>
      <c r="E335">
        <v>-15.3809</v>
      </c>
      <c r="F335">
        <v>33.386200000000002</v>
      </c>
      <c r="G335">
        <v>616.12699999999995</v>
      </c>
      <c r="H335">
        <v>1.16029</v>
      </c>
      <c r="I335">
        <v>-43.884300000000003</v>
      </c>
      <c r="J335">
        <f t="shared" si="22"/>
        <v>-28.503400000000003</v>
      </c>
      <c r="L335">
        <v>11</v>
      </c>
      <c r="M335">
        <v>451.31</v>
      </c>
      <c r="N335" t="e">
        <f t="shared" si="24"/>
        <v>#DIV/0!</v>
      </c>
      <c r="O335">
        <v>4.5776399999999997</v>
      </c>
      <c r="P335">
        <v>26.6724</v>
      </c>
      <c r="Q335">
        <v>769.75</v>
      </c>
      <c r="R335">
        <v>1.6919999999999999</v>
      </c>
      <c r="S335">
        <v>-21.545400000000001</v>
      </c>
      <c r="T335">
        <f t="shared" si="23"/>
        <v>-26.12304</v>
      </c>
    </row>
    <row r="336" spans="1:20" x14ac:dyDescent="0.3">
      <c r="B336">
        <v>12</v>
      </c>
      <c r="C336">
        <v>456.23700000000002</v>
      </c>
      <c r="D336">
        <f t="shared" si="25"/>
        <v>37.75722106852934</v>
      </c>
      <c r="E336">
        <v>-15.197800000000001</v>
      </c>
      <c r="F336">
        <v>33.020000000000003</v>
      </c>
      <c r="G336">
        <v>601.6</v>
      </c>
      <c r="H336">
        <v>1.1525000000000001</v>
      </c>
      <c r="I336">
        <v>-43.640099999999997</v>
      </c>
      <c r="J336">
        <f t="shared" si="22"/>
        <v>-28.442299999999996</v>
      </c>
      <c r="L336">
        <v>12</v>
      </c>
      <c r="M336">
        <v>507.714</v>
      </c>
      <c r="N336">
        <f t="shared" si="24"/>
        <v>17.729239061059502</v>
      </c>
      <c r="O336">
        <v>3.60107</v>
      </c>
      <c r="P336">
        <v>27.038599999999999</v>
      </c>
      <c r="Q336">
        <v>827.08600000000001</v>
      </c>
      <c r="R336">
        <v>1.8015000000000001</v>
      </c>
      <c r="S336">
        <v>-21.423300000000001</v>
      </c>
      <c r="T336">
        <f t="shared" si="23"/>
        <v>-25.024370000000001</v>
      </c>
    </row>
    <row r="337" spans="1:20" x14ac:dyDescent="0.3">
      <c r="B337">
        <v>13</v>
      </c>
      <c r="C337">
        <v>482.91300000000001</v>
      </c>
      <c r="D337">
        <f t="shared" si="25"/>
        <v>37.48687959214277</v>
      </c>
      <c r="E337">
        <v>-14.8315</v>
      </c>
      <c r="F337">
        <v>32.165500000000002</v>
      </c>
      <c r="G337">
        <v>615.26700000000005</v>
      </c>
      <c r="H337">
        <v>1.1725099999999999</v>
      </c>
      <c r="I337">
        <v>-43.457000000000001</v>
      </c>
      <c r="J337">
        <f t="shared" si="22"/>
        <v>-28.625500000000002</v>
      </c>
      <c r="L337">
        <v>13</v>
      </c>
      <c r="M337">
        <v>536.77300000000002</v>
      </c>
      <c r="N337">
        <f t="shared" si="24"/>
        <v>34.412746481296644</v>
      </c>
      <c r="O337">
        <v>5.31006</v>
      </c>
      <c r="P337">
        <v>24.9634</v>
      </c>
      <c r="Q337">
        <v>768</v>
      </c>
      <c r="R337">
        <v>1.7630600000000001</v>
      </c>
      <c r="S337">
        <v>-21.423300000000001</v>
      </c>
      <c r="T337">
        <f t="shared" si="23"/>
        <v>-26.733360000000001</v>
      </c>
    </row>
    <row r="338" spans="1:20" x14ac:dyDescent="0.3">
      <c r="B338">
        <v>14</v>
      </c>
      <c r="C338">
        <v>508.99</v>
      </c>
      <c r="D338">
        <f t="shared" si="25"/>
        <v>38.347969475016299</v>
      </c>
      <c r="E338">
        <v>-16.723600000000001</v>
      </c>
      <c r="F338">
        <v>33.630400000000002</v>
      </c>
      <c r="G338">
        <v>696.26700000000005</v>
      </c>
      <c r="H338">
        <v>1.23563</v>
      </c>
      <c r="I338">
        <v>-43.212899999999998</v>
      </c>
      <c r="J338">
        <f t="shared" si="22"/>
        <v>-26.489299999999997</v>
      </c>
      <c r="L338">
        <v>14</v>
      </c>
      <c r="M338">
        <v>565.63099999999997</v>
      </c>
      <c r="N338">
        <f t="shared" si="24"/>
        <v>34.652436066255518</v>
      </c>
      <c r="O338">
        <v>4.7607400000000002</v>
      </c>
      <c r="P338">
        <v>25.2075</v>
      </c>
      <c r="Q338">
        <v>810.75</v>
      </c>
      <c r="R338">
        <v>1.81908</v>
      </c>
      <c r="S338">
        <v>-21.179200000000002</v>
      </c>
      <c r="T338">
        <f t="shared" si="23"/>
        <v>-25.93994</v>
      </c>
    </row>
    <row r="339" spans="1:20" x14ac:dyDescent="0.3">
      <c r="B339">
        <v>15</v>
      </c>
      <c r="C339">
        <v>536.01099999999997</v>
      </c>
      <c r="D339">
        <f t="shared" si="25"/>
        <v>37.008252840383463</v>
      </c>
      <c r="E339">
        <v>-16.235399999999998</v>
      </c>
      <c r="F339">
        <v>32.653799999999997</v>
      </c>
      <c r="G339">
        <v>688.19399999999996</v>
      </c>
      <c r="H339">
        <v>1.2493700000000001</v>
      </c>
      <c r="I339">
        <v>-43.090800000000002</v>
      </c>
      <c r="J339">
        <f t="shared" si="22"/>
        <v>-26.855400000000003</v>
      </c>
      <c r="L339">
        <v>15</v>
      </c>
      <c r="M339">
        <v>594.83199999999999</v>
      </c>
      <c r="N339">
        <f t="shared" si="24"/>
        <v>34.245402554707006</v>
      </c>
      <c r="O339">
        <v>4.3334999999999999</v>
      </c>
      <c r="P339">
        <v>25.329599999999999</v>
      </c>
      <c r="Q339">
        <v>847.5</v>
      </c>
      <c r="R339">
        <v>1.86</v>
      </c>
      <c r="S339">
        <v>-20.996099999999998</v>
      </c>
      <c r="T339">
        <f t="shared" si="23"/>
        <v>-25.329599999999999</v>
      </c>
    </row>
    <row r="340" spans="1:20" x14ac:dyDescent="0.3">
      <c r="B340">
        <v>16</v>
      </c>
      <c r="C340">
        <v>563.97500000000002</v>
      </c>
      <c r="D340">
        <f t="shared" si="25"/>
        <v>35.76026319553705</v>
      </c>
      <c r="E340">
        <v>-13.4277</v>
      </c>
      <c r="F340">
        <v>29.6021</v>
      </c>
      <c r="G340">
        <v>592.08299999999997</v>
      </c>
      <c r="H340">
        <v>1.18588</v>
      </c>
      <c r="I340">
        <v>-43.090800000000002</v>
      </c>
      <c r="J340">
        <f t="shared" si="22"/>
        <v>-29.6631</v>
      </c>
      <c r="L340">
        <v>16</v>
      </c>
      <c r="M340">
        <v>623.83199999999999</v>
      </c>
      <c r="N340">
        <f t="shared" si="24"/>
        <v>34.482758620689658</v>
      </c>
      <c r="O340">
        <v>5.4931599999999996</v>
      </c>
      <c r="P340">
        <v>23.803699999999999</v>
      </c>
      <c r="Q340">
        <v>783.33299999999997</v>
      </c>
      <c r="R340">
        <v>1.8436399999999999</v>
      </c>
      <c r="S340">
        <v>-20.812999999999999</v>
      </c>
      <c r="T340">
        <f t="shared" si="23"/>
        <v>-26.306159999999998</v>
      </c>
    </row>
    <row r="341" spans="1:20" x14ac:dyDescent="0.3">
      <c r="B341">
        <v>17</v>
      </c>
      <c r="C341">
        <v>590.97900000000004</v>
      </c>
      <c r="D341">
        <f t="shared" si="25"/>
        <v>37.031550881350881</v>
      </c>
      <c r="E341">
        <v>-15.686</v>
      </c>
      <c r="F341">
        <v>31.555199999999999</v>
      </c>
      <c r="G341">
        <v>678.88599999999997</v>
      </c>
      <c r="H341">
        <v>1.2549999999999999</v>
      </c>
      <c r="I341">
        <v>-43.212899999999998</v>
      </c>
      <c r="J341">
        <f t="shared" si="22"/>
        <v>-27.526899999999998</v>
      </c>
      <c r="L341">
        <v>17</v>
      </c>
      <c r="M341">
        <v>652.096</v>
      </c>
      <c r="N341">
        <f t="shared" si="24"/>
        <v>35.380696292103018</v>
      </c>
      <c r="O341">
        <v>4.2724599999999997</v>
      </c>
      <c r="P341">
        <v>24.7803</v>
      </c>
      <c r="Q341">
        <v>881</v>
      </c>
      <c r="R341">
        <v>1.94</v>
      </c>
      <c r="S341">
        <v>-20.751999999999999</v>
      </c>
      <c r="T341">
        <f t="shared" si="23"/>
        <v>-25.024459999999998</v>
      </c>
    </row>
    <row r="342" spans="1:20" x14ac:dyDescent="0.3">
      <c r="B342">
        <v>18</v>
      </c>
      <c r="C342">
        <v>617.15300000000002</v>
      </c>
      <c r="D342">
        <f t="shared" si="25"/>
        <v>38.205853136700576</v>
      </c>
      <c r="E342">
        <v>-14.8926</v>
      </c>
      <c r="F342">
        <v>30.761700000000001</v>
      </c>
      <c r="G342">
        <v>638.03599999999994</v>
      </c>
      <c r="H342">
        <v>1.23214</v>
      </c>
      <c r="I342">
        <v>-43.029800000000002</v>
      </c>
      <c r="J342">
        <f t="shared" si="22"/>
        <v>-28.1372</v>
      </c>
      <c r="L342">
        <v>18</v>
      </c>
      <c r="M342">
        <v>681.67399999999998</v>
      </c>
      <c r="N342">
        <f t="shared" si="24"/>
        <v>33.80891202921093</v>
      </c>
      <c r="O342">
        <v>3.41797</v>
      </c>
      <c r="P342">
        <v>25.0244</v>
      </c>
      <c r="Q342">
        <v>925.71400000000006</v>
      </c>
      <c r="R342">
        <v>2.016</v>
      </c>
      <c r="S342">
        <v>-20.5078</v>
      </c>
      <c r="T342">
        <f t="shared" si="23"/>
        <v>-23.92577</v>
      </c>
    </row>
    <row r="343" spans="1:20" x14ac:dyDescent="0.3">
      <c r="B343">
        <v>19</v>
      </c>
      <c r="C343">
        <v>644.87400000000002</v>
      </c>
      <c r="D343">
        <f t="shared" si="25"/>
        <v>36.073734713754909</v>
      </c>
      <c r="E343">
        <v>-16.113299999999999</v>
      </c>
      <c r="F343">
        <v>31.4941</v>
      </c>
      <c r="G343">
        <v>724.25400000000002</v>
      </c>
      <c r="H343">
        <v>1.2817799999999999</v>
      </c>
      <c r="I343">
        <v>-42.785600000000002</v>
      </c>
      <c r="J343">
        <f t="shared" si="22"/>
        <v>-26.672300000000003</v>
      </c>
      <c r="T343">
        <f t="shared" si="23"/>
        <v>0</v>
      </c>
    </row>
    <row r="344" spans="1:20" x14ac:dyDescent="0.3">
      <c r="B344">
        <v>20</v>
      </c>
      <c r="C344">
        <v>671.37400000000002</v>
      </c>
      <c r="D344">
        <f t="shared" si="25"/>
        <v>37.735849056603776</v>
      </c>
      <c r="E344">
        <v>-16.235399999999998</v>
      </c>
      <c r="F344">
        <v>31.555199999999999</v>
      </c>
      <c r="G344">
        <v>718.45</v>
      </c>
      <c r="H344">
        <v>1.30548</v>
      </c>
      <c r="I344">
        <v>-42.846699999999998</v>
      </c>
      <c r="J344">
        <f t="shared" si="22"/>
        <v>-26.6113</v>
      </c>
      <c r="K344">
        <v>1.5</v>
      </c>
      <c r="T344">
        <f t="shared" si="23"/>
        <v>0</v>
      </c>
    </row>
    <row r="345" spans="1:20" x14ac:dyDescent="0.3">
      <c r="B345">
        <v>21</v>
      </c>
      <c r="C345">
        <v>699.21199999999999</v>
      </c>
      <c r="D345">
        <f t="shared" si="25"/>
        <v>35.922120842014557</v>
      </c>
      <c r="E345">
        <v>-13.9771</v>
      </c>
      <c r="F345">
        <v>27.71</v>
      </c>
      <c r="G345">
        <v>599.63599999999997</v>
      </c>
      <c r="H345">
        <v>1.1306700000000001</v>
      </c>
      <c r="I345">
        <v>-67.321799999999996</v>
      </c>
      <c r="J345">
        <f t="shared" si="22"/>
        <v>-53.344699999999996</v>
      </c>
      <c r="L345">
        <v>1</v>
      </c>
      <c r="M345">
        <v>205.48599999999999</v>
      </c>
      <c r="O345">
        <v>-1.40381</v>
      </c>
      <c r="P345">
        <v>47.180199999999999</v>
      </c>
      <c r="Q345">
        <v>440.30799999999999</v>
      </c>
      <c r="R345">
        <v>1.0134799999999999</v>
      </c>
      <c r="S345">
        <v>-24.108899999999998</v>
      </c>
      <c r="T345">
        <f t="shared" si="23"/>
        <v>-22.705089999999998</v>
      </c>
    </row>
    <row r="346" spans="1:20" x14ac:dyDescent="0.3">
      <c r="J346">
        <f t="shared" si="22"/>
        <v>0</v>
      </c>
      <c r="L346">
        <v>2</v>
      </c>
      <c r="M346">
        <v>216.114</v>
      </c>
      <c r="N346">
        <f t="shared" si="24"/>
        <v>94.091080165600175</v>
      </c>
      <c r="O346">
        <v>1.2206999999999999</v>
      </c>
      <c r="P346">
        <v>37.4756</v>
      </c>
      <c r="Q346">
        <v>623.66700000000003</v>
      </c>
      <c r="R346">
        <v>1.4039999999999999</v>
      </c>
      <c r="S346">
        <v>-20.4468</v>
      </c>
      <c r="T346">
        <f t="shared" si="23"/>
        <v>-21.6675</v>
      </c>
    </row>
    <row r="347" spans="1:20" x14ac:dyDescent="0.3">
      <c r="A347">
        <v>1.65</v>
      </c>
      <c r="J347">
        <f t="shared" si="22"/>
        <v>0</v>
      </c>
      <c r="L347">
        <v>3</v>
      </c>
      <c r="M347">
        <v>229.63300000000001</v>
      </c>
      <c r="N347">
        <f t="shared" si="24"/>
        <v>73.96996819291364</v>
      </c>
      <c r="O347">
        <v>3.4790000000000001</v>
      </c>
      <c r="P347">
        <v>32.287599999999998</v>
      </c>
      <c r="Q347">
        <v>647.32100000000003</v>
      </c>
      <c r="R347">
        <v>1.5421400000000001</v>
      </c>
      <c r="S347">
        <v>-20.3247</v>
      </c>
      <c r="T347">
        <f t="shared" si="23"/>
        <v>-23.803699999999999</v>
      </c>
    </row>
    <row r="348" spans="1:20" x14ac:dyDescent="0.3">
      <c r="B348">
        <v>1</v>
      </c>
      <c r="C348">
        <v>205.792</v>
      </c>
      <c r="E348">
        <v>-17.395</v>
      </c>
      <c r="F348">
        <v>48.278799999999997</v>
      </c>
      <c r="G348">
        <v>346.476</v>
      </c>
      <c r="H348">
        <v>0.76141899999999996</v>
      </c>
      <c r="I348">
        <v>-43.945300000000003</v>
      </c>
      <c r="J348">
        <f t="shared" si="22"/>
        <v>-26.550300000000004</v>
      </c>
      <c r="L348">
        <v>4</v>
      </c>
      <c r="M348">
        <v>247.05500000000001</v>
      </c>
      <c r="N348">
        <f t="shared" si="24"/>
        <v>57.398691309838142</v>
      </c>
      <c r="O348">
        <v>3.0517599999999998</v>
      </c>
      <c r="P348">
        <v>32.287599999999998</v>
      </c>
      <c r="Q348">
        <v>710.6</v>
      </c>
      <c r="R348">
        <v>1.5974999999999999</v>
      </c>
      <c r="S348">
        <v>-21.484400000000001</v>
      </c>
      <c r="T348">
        <f t="shared" si="23"/>
        <v>-24.536160000000002</v>
      </c>
    </row>
    <row r="349" spans="1:20" x14ac:dyDescent="0.3">
      <c r="B349">
        <v>2</v>
      </c>
      <c r="C349">
        <v>214.25</v>
      </c>
      <c r="D349">
        <f t="shared" si="25"/>
        <v>118.2312603452353</v>
      </c>
      <c r="E349">
        <v>-14.7095</v>
      </c>
      <c r="F349">
        <v>35.583500000000001</v>
      </c>
      <c r="G349">
        <v>489.16699999999997</v>
      </c>
      <c r="H349">
        <v>1.0431699999999999</v>
      </c>
      <c r="I349">
        <v>-39.917000000000002</v>
      </c>
      <c r="J349">
        <f t="shared" si="22"/>
        <v>-25.207500000000003</v>
      </c>
      <c r="L349">
        <v>5</v>
      </c>
      <c r="M349">
        <v>272.30200000000002</v>
      </c>
      <c r="N349">
        <f t="shared" si="24"/>
        <v>39.608666376203089</v>
      </c>
      <c r="O349">
        <v>2.99072</v>
      </c>
      <c r="P349">
        <v>33.508299999999998</v>
      </c>
      <c r="Q349">
        <v>679.75</v>
      </c>
      <c r="R349">
        <v>1.4781200000000001</v>
      </c>
      <c r="S349">
        <v>-22.643999999999998</v>
      </c>
      <c r="T349">
        <f t="shared" si="23"/>
        <v>-25.634719999999998</v>
      </c>
    </row>
    <row r="350" spans="1:20" x14ac:dyDescent="0.3">
      <c r="B350">
        <v>3</v>
      </c>
      <c r="C350">
        <v>225.19399999999999</v>
      </c>
      <c r="D350">
        <f t="shared" si="25"/>
        <v>91.374269005848049</v>
      </c>
      <c r="E350">
        <v>-14.9536</v>
      </c>
      <c r="F350">
        <v>31.982399999999998</v>
      </c>
      <c r="G350">
        <v>614.60599999999999</v>
      </c>
      <c r="H350">
        <v>1.2218599999999999</v>
      </c>
      <c r="I350">
        <v>-39.856000000000002</v>
      </c>
      <c r="J350">
        <f t="shared" si="22"/>
        <v>-24.9024</v>
      </c>
      <c r="L350">
        <v>6</v>
      </c>
      <c r="M350">
        <v>297.43700000000001</v>
      </c>
      <c r="N350">
        <f t="shared" si="24"/>
        <v>39.785160135269557</v>
      </c>
      <c r="O350">
        <v>3.60107</v>
      </c>
      <c r="P350">
        <v>32.8369</v>
      </c>
      <c r="Q350">
        <v>663.16700000000003</v>
      </c>
      <c r="R350">
        <v>1.47733</v>
      </c>
      <c r="S350">
        <v>-23.010300000000001</v>
      </c>
      <c r="T350">
        <f t="shared" si="23"/>
        <v>-26.611370000000001</v>
      </c>
    </row>
    <row r="351" spans="1:20" x14ac:dyDescent="0.3">
      <c r="B351">
        <v>4</v>
      </c>
      <c r="C351">
        <v>243.01400000000001</v>
      </c>
      <c r="D351">
        <f t="shared" si="25"/>
        <v>56.116722783389385</v>
      </c>
      <c r="E351">
        <v>-14.343299999999999</v>
      </c>
      <c r="F351">
        <v>30.822800000000001</v>
      </c>
      <c r="G351">
        <v>636.47699999999998</v>
      </c>
      <c r="H351">
        <v>1.23715</v>
      </c>
      <c r="I351">
        <v>-41.259799999999998</v>
      </c>
      <c r="J351">
        <f t="shared" si="22"/>
        <v>-26.916499999999999</v>
      </c>
      <c r="L351">
        <v>7</v>
      </c>
      <c r="M351">
        <v>322.55799999999999</v>
      </c>
      <c r="N351">
        <f t="shared" si="24"/>
        <v>39.807332510648493</v>
      </c>
      <c r="O351">
        <v>1.64795</v>
      </c>
      <c r="P351">
        <v>34.973100000000002</v>
      </c>
      <c r="Q351">
        <v>743.11400000000003</v>
      </c>
      <c r="R351">
        <v>1.5143800000000001</v>
      </c>
      <c r="S351">
        <v>-23.3154</v>
      </c>
      <c r="T351">
        <f t="shared" si="23"/>
        <v>-24.963350000000002</v>
      </c>
    </row>
    <row r="352" spans="1:20" x14ac:dyDescent="0.3">
      <c r="B352">
        <v>5</v>
      </c>
      <c r="C352">
        <v>268.56599999999997</v>
      </c>
      <c r="D352">
        <f t="shared" si="25"/>
        <v>39.13587977457739</v>
      </c>
      <c r="E352">
        <v>-16.235399999999998</v>
      </c>
      <c r="F352">
        <v>33.447299999999998</v>
      </c>
      <c r="G352">
        <v>682.54499999999996</v>
      </c>
      <c r="H352">
        <v>1.2302500000000001</v>
      </c>
      <c r="I352">
        <v>-42.419400000000003</v>
      </c>
      <c r="J352">
        <f t="shared" si="22"/>
        <v>-26.184000000000005</v>
      </c>
      <c r="L352">
        <v>8</v>
      </c>
      <c r="M352">
        <v>347.779</v>
      </c>
      <c r="N352">
        <f t="shared" si="24"/>
        <v>39.649498433844805</v>
      </c>
      <c r="O352">
        <v>3.60107</v>
      </c>
      <c r="P352">
        <v>32.348599999999998</v>
      </c>
      <c r="Q352">
        <v>672.5</v>
      </c>
      <c r="R352">
        <v>1.496</v>
      </c>
      <c r="S352">
        <v>-23.1934</v>
      </c>
      <c r="T352">
        <f t="shared" si="23"/>
        <v>-26.79447</v>
      </c>
    </row>
    <row r="353" spans="2:20" x14ac:dyDescent="0.3">
      <c r="B353">
        <v>6</v>
      </c>
      <c r="C353">
        <v>294.75400000000002</v>
      </c>
      <c r="D353">
        <f t="shared" si="25"/>
        <v>38.185428440507039</v>
      </c>
      <c r="E353">
        <v>-14.7095</v>
      </c>
      <c r="F353">
        <v>32.592799999999997</v>
      </c>
      <c r="G353">
        <v>603.04499999999996</v>
      </c>
      <c r="H353">
        <v>1.1596200000000001</v>
      </c>
      <c r="I353">
        <v>-42.968800000000002</v>
      </c>
      <c r="J353">
        <f t="shared" si="22"/>
        <v>-28.259300000000003</v>
      </c>
      <c r="L353">
        <v>9</v>
      </c>
      <c r="M353">
        <v>372.25</v>
      </c>
      <c r="N353">
        <f t="shared" si="24"/>
        <v>40.864696988271824</v>
      </c>
      <c r="O353">
        <v>5.6152300000000004</v>
      </c>
      <c r="P353">
        <v>30.395499999999998</v>
      </c>
      <c r="Q353">
        <v>602.92100000000005</v>
      </c>
      <c r="R353">
        <v>1.41506</v>
      </c>
      <c r="S353">
        <v>-23.132300000000001</v>
      </c>
      <c r="T353">
        <f t="shared" si="23"/>
        <v>-28.747530000000001</v>
      </c>
    </row>
    <row r="354" spans="2:20" x14ac:dyDescent="0.3">
      <c r="B354">
        <v>7</v>
      </c>
      <c r="C354">
        <v>320.51299999999998</v>
      </c>
      <c r="D354">
        <f t="shared" si="25"/>
        <v>38.82138281765603</v>
      </c>
      <c r="E354">
        <v>-15.258800000000001</v>
      </c>
      <c r="F354">
        <v>32.959000000000003</v>
      </c>
      <c r="G354">
        <v>630</v>
      </c>
      <c r="H354">
        <v>1.1820200000000001</v>
      </c>
      <c r="I354">
        <v>-42.907699999999998</v>
      </c>
      <c r="J354">
        <f t="shared" si="22"/>
        <v>-27.648899999999998</v>
      </c>
      <c r="L354">
        <v>10</v>
      </c>
      <c r="M354">
        <v>397.98099999999999</v>
      </c>
      <c r="N354">
        <f t="shared" si="24"/>
        <v>38.863627530993753</v>
      </c>
      <c r="O354">
        <v>2.99072</v>
      </c>
      <c r="P354">
        <v>32.470700000000001</v>
      </c>
      <c r="Q354">
        <v>719.88900000000001</v>
      </c>
      <c r="R354">
        <v>1.5581499999999999</v>
      </c>
      <c r="S354">
        <v>-22.643999999999998</v>
      </c>
      <c r="T354">
        <f t="shared" si="23"/>
        <v>-25.634719999999998</v>
      </c>
    </row>
    <row r="355" spans="2:20" x14ac:dyDescent="0.3">
      <c r="B355">
        <v>8</v>
      </c>
      <c r="C355">
        <v>346.91800000000001</v>
      </c>
      <c r="D355">
        <f t="shared" si="25"/>
        <v>37.871615224389281</v>
      </c>
      <c r="E355">
        <v>-14.9536</v>
      </c>
      <c r="F355">
        <v>32.348599999999998</v>
      </c>
      <c r="G355">
        <v>627.33299999999997</v>
      </c>
      <c r="H355">
        <v>1.18388</v>
      </c>
      <c r="I355">
        <v>-42.968800000000002</v>
      </c>
      <c r="J355">
        <f t="shared" si="22"/>
        <v>-28.0152</v>
      </c>
      <c r="L355">
        <v>11</v>
      </c>
      <c r="M355">
        <v>423.27100000000002</v>
      </c>
      <c r="N355">
        <f t="shared" si="24"/>
        <v>39.541320680110687</v>
      </c>
      <c r="O355">
        <v>4.0893600000000001</v>
      </c>
      <c r="P355">
        <v>31.0059</v>
      </c>
      <c r="Q355">
        <v>686.06100000000004</v>
      </c>
      <c r="R355">
        <v>1.5308299999999999</v>
      </c>
      <c r="S355">
        <v>-22.521999999999998</v>
      </c>
      <c r="T355">
        <f t="shared" si="23"/>
        <v>-26.611359999999998</v>
      </c>
    </row>
    <row r="356" spans="2:20" x14ac:dyDescent="0.3">
      <c r="B356">
        <v>9</v>
      </c>
      <c r="C356">
        <v>372.73899999999998</v>
      </c>
      <c r="D356">
        <f t="shared" si="25"/>
        <v>38.728166995856135</v>
      </c>
      <c r="E356">
        <v>-15.8081</v>
      </c>
      <c r="F356">
        <v>32.959000000000003</v>
      </c>
      <c r="G356">
        <v>668.88900000000001</v>
      </c>
      <c r="H356">
        <v>1.2009000000000001</v>
      </c>
      <c r="I356">
        <v>-43.029800000000002</v>
      </c>
      <c r="J356">
        <f t="shared" si="22"/>
        <v>-27.221700000000002</v>
      </c>
      <c r="L356">
        <v>12</v>
      </c>
      <c r="M356">
        <v>449.01400000000001</v>
      </c>
      <c r="N356">
        <f t="shared" si="24"/>
        <v>38.845511401157601</v>
      </c>
      <c r="O356">
        <v>4.3945299999999996</v>
      </c>
      <c r="P356">
        <v>29.968299999999999</v>
      </c>
      <c r="Q356">
        <v>691.47199999999998</v>
      </c>
      <c r="R356">
        <v>1.56186</v>
      </c>
      <c r="S356">
        <v>-22.338899999999999</v>
      </c>
      <c r="T356">
        <f t="shared" si="23"/>
        <v>-26.733429999999998</v>
      </c>
    </row>
    <row r="357" spans="2:20" x14ac:dyDescent="0.3">
      <c r="B357">
        <v>10</v>
      </c>
      <c r="C357">
        <v>398.91699999999997</v>
      </c>
      <c r="D357">
        <f t="shared" si="25"/>
        <v>38.200015280006113</v>
      </c>
      <c r="E357">
        <v>-15.7471</v>
      </c>
      <c r="F357">
        <v>32.531700000000001</v>
      </c>
      <c r="G357">
        <v>669.46400000000006</v>
      </c>
      <c r="H357">
        <v>1.23244</v>
      </c>
      <c r="I357">
        <v>-42.968800000000002</v>
      </c>
      <c r="J357">
        <f t="shared" si="22"/>
        <v>-27.221700000000002</v>
      </c>
      <c r="L357">
        <v>13</v>
      </c>
      <c r="M357">
        <v>474.553</v>
      </c>
      <c r="N357">
        <f t="shared" si="24"/>
        <v>39.155800931908082</v>
      </c>
      <c r="O357">
        <v>3.7231399999999999</v>
      </c>
      <c r="P357">
        <v>30.517600000000002</v>
      </c>
      <c r="Q357">
        <v>730.54499999999996</v>
      </c>
      <c r="R357">
        <v>1.60667</v>
      </c>
      <c r="S357">
        <v>-22.0337</v>
      </c>
      <c r="T357">
        <f t="shared" si="23"/>
        <v>-25.75684</v>
      </c>
    </row>
    <row r="358" spans="2:20" x14ac:dyDescent="0.3">
      <c r="B358">
        <v>11</v>
      </c>
      <c r="C358">
        <v>424.97</v>
      </c>
      <c r="D358">
        <f t="shared" si="25"/>
        <v>38.383295589759257</v>
      </c>
      <c r="E358">
        <v>-15.4419</v>
      </c>
      <c r="F358">
        <v>32.043500000000002</v>
      </c>
      <c r="G358">
        <v>658.42899999999997</v>
      </c>
      <c r="H358">
        <v>1.22471</v>
      </c>
      <c r="I358">
        <v>-43.029800000000002</v>
      </c>
      <c r="J358">
        <f t="shared" si="22"/>
        <v>-27.587900000000001</v>
      </c>
      <c r="L358">
        <v>14</v>
      </c>
      <c r="M358">
        <v>500.09100000000001</v>
      </c>
      <c r="N358">
        <f t="shared" si="24"/>
        <v>39.157334168689779</v>
      </c>
      <c r="O358">
        <v>3.9672900000000002</v>
      </c>
      <c r="P358">
        <v>30.273399999999999</v>
      </c>
      <c r="Q358">
        <v>730.85699999999997</v>
      </c>
      <c r="R358">
        <v>1.6065700000000001</v>
      </c>
      <c r="S358">
        <v>-22.0947</v>
      </c>
      <c r="T358">
        <f t="shared" si="23"/>
        <v>-26.061990000000002</v>
      </c>
    </row>
    <row r="359" spans="2:20" x14ac:dyDescent="0.3">
      <c r="B359">
        <v>12</v>
      </c>
      <c r="C359">
        <v>452.01</v>
      </c>
      <c r="D359">
        <f t="shared" si="25"/>
        <v>36.982248520710108</v>
      </c>
      <c r="E359">
        <v>-12.7563</v>
      </c>
      <c r="F359">
        <v>29.296900000000001</v>
      </c>
      <c r="G359">
        <v>570.83299999999997</v>
      </c>
      <c r="H359">
        <v>1.15482</v>
      </c>
      <c r="I359">
        <v>-42.846699999999998</v>
      </c>
      <c r="J359">
        <f t="shared" si="22"/>
        <v>-30.090399999999999</v>
      </c>
      <c r="L359">
        <v>15</v>
      </c>
      <c r="M359">
        <v>525.49800000000005</v>
      </c>
      <c r="N359">
        <f t="shared" si="24"/>
        <v>39.359231707797001</v>
      </c>
      <c r="O359">
        <v>3.0517599999999998</v>
      </c>
      <c r="P359">
        <v>30.700700000000001</v>
      </c>
      <c r="Q359">
        <v>783.13300000000004</v>
      </c>
      <c r="R359">
        <v>1.6758299999999999</v>
      </c>
      <c r="S359">
        <v>-22.0947</v>
      </c>
      <c r="T359">
        <f t="shared" si="23"/>
        <v>-25.146459999999998</v>
      </c>
    </row>
    <row r="360" spans="2:20" x14ac:dyDescent="0.3">
      <c r="B360">
        <v>13</v>
      </c>
      <c r="C360">
        <v>478.63099999999997</v>
      </c>
      <c r="D360">
        <f t="shared" si="25"/>
        <v>37.564328913263992</v>
      </c>
      <c r="E360">
        <v>-14.2212</v>
      </c>
      <c r="F360">
        <v>30.334499999999998</v>
      </c>
      <c r="G360">
        <v>630.30600000000004</v>
      </c>
      <c r="H360">
        <v>1.21668</v>
      </c>
      <c r="I360">
        <v>-42.602499999999999</v>
      </c>
      <c r="J360">
        <f t="shared" si="22"/>
        <v>-28.3813</v>
      </c>
      <c r="L360">
        <v>16</v>
      </c>
      <c r="M360">
        <v>551.87400000000002</v>
      </c>
      <c r="N360">
        <f t="shared" si="24"/>
        <v>37.913254473764063</v>
      </c>
      <c r="O360">
        <v>4.0283199999999999</v>
      </c>
      <c r="P360">
        <v>29.418900000000001</v>
      </c>
      <c r="Q360">
        <v>752</v>
      </c>
      <c r="R360">
        <v>1.6376900000000001</v>
      </c>
      <c r="S360">
        <v>-21.7896</v>
      </c>
      <c r="T360">
        <f t="shared" si="23"/>
        <v>-25.817920000000001</v>
      </c>
    </row>
    <row r="361" spans="2:20" x14ac:dyDescent="0.3">
      <c r="B361">
        <v>14</v>
      </c>
      <c r="C361">
        <v>505.17200000000003</v>
      </c>
      <c r="D361">
        <f t="shared" si="25"/>
        <v>37.677555480200368</v>
      </c>
      <c r="E361">
        <v>-14.7705</v>
      </c>
      <c r="F361">
        <v>30.334499999999998</v>
      </c>
      <c r="G361">
        <v>674.95</v>
      </c>
      <c r="H361">
        <v>1.26312</v>
      </c>
      <c r="I361">
        <v>-42.419400000000003</v>
      </c>
      <c r="J361">
        <f t="shared" si="22"/>
        <v>-27.648900000000005</v>
      </c>
      <c r="L361">
        <v>17</v>
      </c>
      <c r="M361">
        <v>577.39700000000005</v>
      </c>
      <c r="N361">
        <f t="shared" si="24"/>
        <v>39.180347137875607</v>
      </c>
      <c r="O361">
        <v>4.0283199999999999</v>
      </c>
      <c r="P361">
        <v>29.235800000000001</v>
      </c>
      <c r="Q361">
        <v>753.25699999999995</v>
      </c>
      <c r="R361">
        <v>1.65455</v>
      </c>
      <c r="S361">
        <v>-21.606400000000001</v>
      </c>
      <c r="T361">
        <f t="shared" si="23"/>
        <v>-25.634720000000002</v>
      </c>
    </row>
    <row r="362" spans="2:20" x14ac:dyDescent="0.3">
      <c r="B362">
        <v>15</v>
      </c>
      <c r="C362">
        <v>532.83699999999999</v>
      </c>
      <c r="D362">
        <f t="shared" si="25"/>
        <v>36.146755828664425</v>
      </c>
      <c r="E362">
        <v>-14.587400000000001</v>
      </c>
      <c r="F362">
        <v>30.029299999999999</v>
      </c>
      <c r="G362">
        <v>664.88900000000001</v>
      </c>
      <c r="H362">
        <v>1.2506299999999999</v>
      </c>
      <c r="I362">
        <v>-42.541499999999999</v>
      </c>
      <c r="J362">
        <f t="shared" si="22"/>
        <v>-27.954099999999997</v>
      </c>
      <c r="L362">
        <v>18</v>
      </c>
      <c r="M362">
        <v>603.21400000000006</v>
      </c>
      <c r="N362">
        <f t="shared" si="24"/>
        <v>38.734167409071532</v>
      </c>
      <c r="O362">
        <v>3.6621100000000002</v>
      </c>
      <c r="P362">
        <v>29.296900000000001</v>
      </c>
      <c r="Q362">
        <v>804</v>
      </c>
      <c r="R362">
        <v>1.70333</v>
      </c>
      <c r="S362">
        <v>-21.362300000000001</v>
      </c>
      <c r="T362">
        <f t="shared" si="23"/>
        <v>-25.024410000000003</v>
      </c>
    </row>
    <row r="363" spans="2:20" x14ac:dyDescent="0.3">
      <c r="B363">
        <v>16</v>
      </c>
      <c r="C363">
        <v>560.53200000000004</v>
      </c>
      <c r="D363">
        <f t="shared" si="25"/>
        <v>36.107600649936749</v>
      </c>
      <c r="E363">
        <v>-13.549799999999999</v>
      </c>
      <c r="F363">
        <v>28.3203</v>
      </c>
      <c r="G363">
        <v>643.42899999999997</v>
      </c>
      <c r="H363">
        <v>1.2625</v>
      </c>
      <c r="I363">
        <v>-42.2363</v>
      </c>
      <c r="J363">
        <f t="shared" si="22"/>
        <v>-28.686500000000002</v>
      </c>
      <c r="L363">
        <v>19</v>
      </c>
      <c r="M363">
        <v>629.31799999999998</v>
      </c>
      <c r="N363">
        <f t="shared" si="24"/>
        <v>38.30830524057626</v>
      </c>
      <c r="O363">
        <v>3.6621100000000002</v>
      </c>
      <c r="P363">
        <v>28.747599999999998</v>
      </c>
      <c r="Q363">
        <v>825.5</v>
      </c>
      <c r="R363">
        <v>1.7571399999999999</v>
      </c>
      <c r="S363">
        <v>-21.362300000000001</v>
      </c>
      <c r="T363">
        <f t="shared" si="23"/>
        <v>-25.024410000000003</v>
      </c>
    </row>
    <row r="364" spans="2:20" x14ac:dyDescent="0.3">
      <c r="B364">
        <v>17</v>
      </c>
      <c r="C364">
        <v>586.73299999999995</v>
      </c>
      <c r="D364">
        <f t="shared" si="25"/>
        <v>38.166482195336187</v>
      </c>
      <c r="E364">
        <v>-15.0146</v>
      </c>
      <c r="F364">
        <v>29.7241</v>
      </c>
      <c r="G364">
        <v>689.476</v>
      </c>
      <c r="H364">
        <v>1.30518</v>
      </c>
      <c r="I364">
        <v>-42.053199999999997</v>
      </c>
      <c r="J364">
        <f t="shared" si="22"/>
        <v>-27.038599999999995</v>
      </c>
      <c r="L364">
        <v>20</v>
      </c>
      <c r="M364">
        <v>655.01199999999994</v>
      </c>
      <c r="N364">
        <f t="shared" si="24"/>
        <v>38.919592122674615</v>
      </c>
      <c r="O364">
        <v>5.6152300000000004</v>
      </c>
      <c r="P364">
        <v>26.7944</v>
      </c>
      <c r="Q364">
        <v>733.51099999999997</v>
      </c>
      <c r="R364">
        <v>1.6675</v>
      </c>
      <c r="S364">
        <v>-20.996099999999998</v>
      </c>
      <c r="T364">
        <f t="shared" si="23"/>
        <v>-26.611329999999999</v>
      </c>
    </row>
    <row r="365" spans="2:20" x14ac:dyDescent="0.3">
      <c r="B365">
        <v>18</v>
      </c>
      <c r="C365">
        <v>613.39200000000005</v>
      </c>
      <c r="D365">
        <f t="shared" si="25"/>
        <v>37.510784350500622</v>
      </c>
      <c r="E365">
        <v>-15.4419</v>
      </c>
      <c r="F365">
        <v>29.8462</v>
      </c>
      <c r="G365">
        <v>721.06700000000001</v>
      </c>
      <c r="H365">
        <v>1.3406199999999999</v>
      </c>
      <c r="I365">
        <v>-42.053199999999997</v>
      </c>
      <c r="J365">
        <f t="shared" si="22"/>
        <v>-26.611299999999996</v>
      </c>
      <c r="L365">
        <v>21</v>
      </c>
      <c r="M365">
        <v>681.15499999999997</v>
      </c>
      <c r="N365">
        <f t="shared" si="24"/>
        <v>38.251157097502158</v>
      </c>
      <c r="O365">
        <v>4.5166000000000004</v>
      </c>
      <c r="P365">
        <v>28.3203</v>
      </c>
      <c r="Q365">
        <v>781.82899999999995</v>
      </c>
      <c r="R365">
        <v>1.70333</v>
      </c>
      <c r="S365">
        <v>-21.240200000000002</v>
      </c>
      <c r="T365">
        <f t="shared" si="23"/>
        <v>-25.756800000000002</v>
      </c>
    </row>
    <row r="366" spans="2:20" x14ac:dyDescent="0.3">
      <c r="B366">
        <v>19</v>
      </c>
      <c r="C366">
        <v>639.88099999999997</v>
      </c>
      <c r="D366">
        <f t="shared" si="25"/>
        <v>37.751519498659938</v>
      </c>
      <c r="E366">
        <v>-15.3809</v>
      </c>
      <c r="F366">
        <v>29.9072</v>
      </c>
      <c r="G366">
        <v>722.85699999999997</v>
      </c>
      <c r="H366">
        <v>1.34083</v>
      </c>
      <c r="I366">
        <v>-42.053199999999997</v>
      </c>
      <c r="J366">
        <f t="shared" si="22"/>
        <v>-26.672299999999996</v>
      </c>
      <c r="T366">
        <f t="shared" si="23"/>
        <v>0</v>
      </c>
    </row>
    <row r="367" spans="2:20" x14ac:dyDescent="0.3">
      <c r="B367">
        <v>20</v>
      </c>
      <c r="C367">
        <v>667.93399999999997</v>
      </c>
      <c r="D367">
        <f t="shared" si="25"/>
        <v>35.646811392720927</v>
      </c>
      <c r="E367">
        <v>-13.732900000000001</v>
      </c>
      <c r="F367">
        <v>26.977499999999999</v>
      </c>
      <c r="G367">
        <v>696.2</v>
      </c>
      <c r="H367">
        <v>1.3360399999999999</v>
      </c>
      <c r="I367">
        <v>-41.442900000000002</v>
      </c>
      <c r="J367">
        <f t="shared" si="22"/>
        <v>-27.71</v>
      </c>
      <c r="K367">
        <v>1.55</v>
      </c>
      <c r="T367">
        <f t="shared" si="23"/>
        <v>0</v>
      </c>
    </row>
    <row r="368" spans="2:20" x14ac:dyDescent="0.3">
      <c r="B368">
        <v>21</v>
      </c>
      <c r="C368">
        <v>694.97199999999998</v>
      </c>
      <c r="D368">
        <f t="shared" si="25"/>
        <v>36.98498409645682</v>
      </c>
      <c r="E368">
        <v>-14.0991</v>
      </c>
      <c r="F368">
        <v>27.8931</v>
      </c>
      <c r="G368">
        <v>698.05700000000002</v>
      </c>
      <c r="H368">
        <v>1.31917</v>
      </c>
      <c r="I368">
        <v>-41.564900000000002</v>
      </c>
      <c r="J368">
        <f t="shared" si="22"/>
        <v>-27.465800000000002</v>
      </c>
      <c r="L368">
        <v>1</v>
      </c>
      <c r="M368">
        <v>205.476</v>
      </c>
      <c r="O368">
        <v>-0.36621100000000001</v>
      </c>
      <c r="P368">
        <v>45.410200000000003</v>
      </c>
      <c r="Q368">
        <v>462.98599999999999</v>
      </c>
      <c r="R368">
        <v>1.0402400000000001</v>
      </c>
      <c r="S368">
        <v>-22.460899999999999</v>
      </c>
      <c r="T368">
        <f t="shared" si="23"/>
        <v>-22.094688999999999</v>
      </c>
    </row>
    <row r="369" spans="1:20" x14ac:dyDescent="0.3">
      <c r="J369">
        <f t="shared" si="22"/>
        <v>0</v>
      </c>
      <c r="L369">
        <v>2</v>
      </c>
      <c r="M369">
        <v>215.46299999999999</v>
      </c>
      <c r="N369">
        <f t="shared" si="24"/>
        <v>100.13016921998603</v>
      </c>
      <c r="O369">
        <v>2.8686500000000001</v>
      </c>
      <c r="P369">
        <v>34.3018</v>
      </c>
      <c r="Q369">
        <v>655.16700000000003</v>
      </c>
      <c r="R369">
        <v>1.4941199999999999</v>
      </c>
      <c r="S369">
        <v>-18.371600000000001</v>
      </c>
      <c r="T369">
        <f t="shared" si="23"/>
        <v>-21.24025</v>
      </c>
    </row>
    <row r="370" spans="1:20" x14ac:dyDescent="0.3">
      <c r="A370">
        <v>1.7</v>
      </c>
      <c r="J370">
        <f t="shared" si="22"/>
        <v>0</v>
      </c>
      <c r="L370">
        <v>3</v>
      </c>
      <c r="M370">
        <v>228.63300000000001</v>
      </c>
      <c r="N370">
        <f t="shared" si="24"/>
        <v>75.930144267274017</v>
      </c>
      <c r="O370">
        <v>3.6621100000000002</v>
      </c>
      <c r="P370">
        <v>29.968299999999999</v>
      </c>
      <c r="Q370">
        <v>767.476</v>
      </c>
      <c r="R370">
        <v>1.7464299999999999</v>
      </c>
      <c r="S370">
        <v>-18.310500000000001</v>
      </c>
      <c r="T370">
        <f t="shared" si="23"/>
        <v>-21.972610000000003</v>
      </c>
    </row>
    <row r="371" spans="1:20" x14ac:dyDescent="0.3">
      <c r="B371">
        <v>1</v>
      </c>
      <c r="C371">
        <v>205.44499999999999</v>
      </c>
      <c r="E371">
        <v>-20.690899999999999</v>
      </c>
      <c r="F371">
        <v>50.231900000000003</v>
      </c>
      <c r="G371">
        <v>385.04599999999999</v>
      </c>
      <c r="H371">
        <v>0.79578499999999996</v>
      </c>
      <c r="I371">
        <v>-44.799799999999998</v>
      </c>
      <c r="J371">
        <f t="shared" si="22"/>
        <v>-24.108899999999998</v>
      </c>
      <c r="L371">
        <v>4</v>
      </c>
      <c r="M371">
        <v>246.298</v>
      </c>
      <c r="N371">
        <f t="shared" si="24"/>
        <v>56.609114067364871</v>
      </c>
      <c r="O371">
        <v>3.5400399999999999</v>
      </c>
      <c r="P371">
        <v>29.968299999999999</v>
      </c>
      <c r="Q371">
        <v>807.31399999999996</v>
      </c>
      <c r="R371">
        <v>1.7616700000000001</v>
      </c>
      <c r="S371">
        <v>-19.470199999999998</v>
      </c>
      <c r="T371">
        <f t="shared" si="23"/>
        <v>-23.01024</v>
      </c>
    </row>
    <row r="372" spans="1:20" x14ac:dyDescent="0.3">
      <c r="B372">
        <v>2</v>
      </c>
      <c r="C372">
        <v>213.666</v>
      </c>
      <c r="D372">
        <f t="shared" si="25"/>
        <v>121.63970319912414</v>
      </c>
      <c r="E372">
        <v>-17.944299999999998</v>
      </c>
      <c r="F372">
        <v>36.926299999999998</v>
      </c>
      <c r="G372">
        <v>568.05600000000004</v>
      </c>
      <c r="H372">
        <v>1.1325000000000001</v>
      </c>
      <c r="I372">
        <v>-40.100099999999998</v>
      </c>
      <c r="J372">
        <f t="shared" si="22"/>
        <v>-22.155799999999999</v>
      </c>
      <c r="L372">
        <v>5</v>
      </c>
      <c r="M372">
        <v>271.25299999999999</v>
      </c>
      <c r="N372">
        <f t="shared" si="24"/>
        <v>40.072129833700686</v>
      </c>
      <c r="O372">
        <v>3.5400399999999999</v>
      </c>
      <c r="P372">
        <v>30.456499999999998</v>
      </c>
      <c r="Q372">
        <v>799.4</v>
      </c>
      <c r="R372">
        <v>1.69692</v>
      </c>
      <c r="S372">
        <v>-20.4468</v>
      </c>
      <c r="T372">
        <f t="shared" si="23"/>
        <v>-23.986840000000001</v>
      </c>
    </row>
    <row r="373" spans="1:20" x14ac:dyDescent="0.3">
      <c r="B373">
        <v>3</v>
      </c>
      <c r="C373">
        <v>224.30600000000001</v>
      </c>
      <c r="D373">
        <f t="shared" si="25"/>
        <v>93.984962406014901</v>
      </c>
      <c r="E373">
        <v>-17.334</v>
      </c>
      <c r="F373">
        <v>32.104500000000002</v>
      </c>
      <c r="G373">
        <v>720.5</v>
      </c>
      <c r="H373">
        <v>1.35365</v>
      </c>
      <c r="I373">
        <v>-39.794899999999998</v>
      </c>
      <c r="J373">
        <f t="shared" si="22"/>
        <v>-22.460899999999999</v>
      </c>
      <c r="L373">
        <v>6</v>
      </c>
      <c r="M373">
        <v>296.87299999999999</v>
      </c>
      <c r="N373">
        <f t="shared" si="24"/>
        <v>39.032006245120989</v>
      </c>
      <c r="O373">
        <v>5.2490199999999998</v>
      </c>
      <c r="P373">
        <v>29.48</v>
      </c>
      <c r="Q373">
        <v>709.71400000000006</v>
      </c>
      <c r="R373">
        <v>1.5817300000000001</v>
      </c>
      <c r="S373">
        <v>-21.179200000000002</v>
      </c>
      <c r="T373">
        <f t="shared" si="23"/>
        <v>-26.428220000000003</v>
      </c>
    </row>
    <row r="374" spans="1:20" x14ac:dyDescent="0.3">
      <c r="B374">
        <v>4</v>
      </c>
      <c r="C374">
        <v>241.041</v>
      </c>
      <c r="D374">
        <f t="shared" si="25"/>
        <v>59.755004481625392</v>
      </c>
      <c r="E374">
        <v>-16.601600000000001</v>
      </c>
      <c r="F374">
        <v>30.517600000000002</v>
      </c>
      <c r="G374">
        <v>747.77800000000002</v>
      </c>
      <c r="H374">
        <v>1.3769199999999999</v>
      </c>
      <c r="I374">
        <v>-40.832500000000003</v>
      </c>
      <c r="J374">
        <f t="shared" si="22"/>
        <v>-24.230900000000002</v>
      </c>
      <c r="L374">
        <v>7</v>
      </c>
      <c r="M374">
        <v>321.89600000000002</v>
      </c>
      <c r="N374">
        <f t="shared" si="24"/>
        <v>39.963233824881073</v>
      </c>
      <c r="O374">
        <v>3.8452099999999998</v>
      </c>
      <c r="P374">
        <v>31.0059</v>
      </c>
      <c r="Q374">
        <v>770.13300000000004</v>
      </c>
      <c r="R374">
        <v>1.61467</v>
      </c>
      <c r="S374">
        <v>-21.423300000000001</v>
      </c>
      <c r="T374">
        <f t="shared" si="23"/>
        <v>-25.268509999999999</v>
      </c>
    </row>
    <row r="375" spans="1:20" x14ac:dyDescent="0.3">
      <c r="B375">
        <v>5</v>
      </c>
      <c r="C375">
        <v>267.2</v>
      </c>
      <c r="D375">
        <f t="shared" si="25"/>
        <v>38.227761000038242</v>
      </c>
      <c r="E375">
        <v>-14.7705</v>
      </c>
      <c r="F375">
        <v>29.418900000000001</v>
      </c>
      <c r="G375">
        <v>630.22199999999998</v>
      </c>
      <c r="H375">
        <v>1.24133</v>
      </c>
      <c r="I375">
        <v>-42.419400000000003</v>
      </c>
      <c r="J375">
        <f t="shared" si="22"/>
        <v>-27.648900000000005</v>
      </c>
      <c r="L375">
        <v>8</v>
      </c>
      <c r="M375">
        <v>347.45499999999998</v>
      </c>
      <c r="N375">
        <f t="shared" si="24"/>
        <v>39.125161391290789</v>
      </c>
      <c r="O375">
        <v>3.9672900000000002</v>
      </c>
      <c r="P375">
        <v>30.883800000000001</v>
      </c>
      <c r="Q375">
        <v>743.16700000000003</v>
      </c>
      <c r="R375">
        <v>1.6113900000000001</v>
      </c>
      <c r="S375">
        <v>-21.240200000000002</v>
      </c>
      <c r="T375">
        <f t="shared" si="23"/>
        <v>-25.20749</v>
      </c>
    </row>
    <row r="376" spans="1:20" x14ac:dyDescent="0.3">
      <c r="B376">
        <v>6</v>
      </c>
      <c r="C376">
        <v>294.73200000000003</v>
      </c>
      <c r="D376">
        <f t="shared" si="25"/>
        <v>36.321371494987602</v>
      </c>
      <c r="E376">
        <v>-13.549799999999999</v>
      </c>
      <c r="F376">
        <v>28.808599999999998</v>
      </c>
      <c r="G376">
        <v>578.5</v>
      </c>
      <c r="H376">
        <v>1.171</v>
      </c>
      <c r="I376">
        <v>-42.907699999999998</v>
      </c>
      <c r="J376">
        <f t="shared" si="22"/>
        <v>-29.357900000000001</v>
      </c>
      <c r="L376">
        <v>9</v>
      </c>
      <c r="M376">
        <v>372.49400000000003</v>
      </c>
      <c r="N376">
        <f t="shared" si="24"/>
        <v>39.937697192379815</v>
      </c>
      <c r="O376">
        <v>5.1879900000000001</v>
      </c>
      <c r="P376">
        <v>29.113800000000001</v>
      </c>
      <c r="Q376">
        <v>729.952</v>
      </c>
      <c r="R376">
        <v>1.60337</v>
      </c>
      <c r="S376">
        <v>-20.812999999999999</v>
      </c>
      <c r="T376">
        <f t="shared" si="23"/>
        <v>-26.000989999999998</v>
      </c>
    </row>
    <row r="377" spans="1:20" x14ac:dyDescent="0.3">
      <c r="B377">
        <v>7</v>
      </c>
      <c r="C377">
        <v>318.93</v>
      </c>
      <c r="D377">
        <f t="shared" si="25"/>
        <v>41.325729399123929</v>
      </c>
      <c r="E377">
        <v>-15.0146</v>
      </c>
      <c r="F377">
        <v>30.456499999999998</v>
      </c>
      <c r="G377">
        <v>620.5</v>
      </c>
      <c r="H377">
        <v>1.2117800000000001</v>
      </c>
      <c r="I377">
        <v>-43.212899999999998</v>
      </c>
      <c r="J377">
        <f t="shared" si="22"/>
        <v>-28.198299999999996</v>
      </c>
      <c r="L377">
        <v>10</v>
      </c>
      <c r="M377">
        <v>397.572</v>
      </c>
      <c r="N377">
        <f t="shared" si="24"/>
        <v>39.875588164925475</v>
      </c>
      <c r="O377">
        <v>4.3334999999999999</v>
      </c>
      <c r="P377">
        <v>29.9072</v>
      </c>
      <c r="Q377">
        <v>785.71400000000006</v>
      </c>
      <c r="R377">
        <v>1.65143</v>
      </c>
      <c r="S377">
        <v>-20.935099999999998</v>
      </c>
      <c r="T377">
        <f t="shared" si="23"/>
        <v>-25.268599999999999</v>
      </c>
    </row>
    <row r="378" spans="1:20" x14ac:dyDescent="0.3">
      <c r="B378">
        <v>8</v>
      </c>
      <c r="C378">
        <v>344.74599999999998</v>
      </c>
      <c r="D378">
        <f t="shared" si="25"/>
        <v>38.735667802912964</v>
      </c>
      <c r="E378">
        <v>-16.113299999999999</v>
      </c>
      <c r="F378">
        <v>31.25</v>
      </c>
      <c r="G378">
        <v>680.25400000000002</v>
      </c>
      <c r="H378">
        <v>1.2567900000000001</v>
      </c>
      <c r="I378">
        <v>-43.151899999999998</v>
      </c>
      <c r="J378">
        <f t="shared" si="22"/>
        <v>-27.038599999999999</v>
      </c>
      <c r="L378">
        <v>11</v>
      </c>
      <c r="M378">
        <v>423.37099999999998</v>
      </c>
      <c r="N378">
        <f t="shared" si="24"/>
        <v>38.761192294275006</v>
      </c>
      <c r="O378">
        <v>6.4697300000000002</v>
      </c>
      <c r="P378">
        <v>27.038599999999999</v>
      </c>
      <c r="Q378">
        <v>706.85699999999997</v>
      </c>
      <c r="R378">
        <v>1.60727</v>
      </c>
      <c r="S378">
        <v>-20.5688</v>
      </c>
      <c r="T378">
        <f t="shared" si="23"/>
        <v>-27.038530000000002</v>
      </c>
    </row>
    <row r="379" spans="1:20" x14ac:dyDescent="0.3">
      <c r="B379">
        <v>9</v>
      </c>
      <c r="C379">
        <v>371.77600000000001</v>
      </c>
      <c r="D379">
        <f t="shared" si="25"/>
        <v>36.995930447650721</v>
      </c>
      <c r="E379">
        <v>-17.395</v>
      </c>
      <c r="F379">
        <v>31.677199999999999</v>
      </c>
      <c r="G379">
        <v>769.2</v>
      </c>
      <c r="H379">
        <v>1.3324199999999999</v>
      </c>
      <c r="I379">
        <v>-42.724600000000002</v>
      </c>
      <c r="J379">
        <f t="shared" si="22"/>
        <v>-25.329600000000003</v>
      </c>
      <c r="L379">
        <v>12</v>
      </c>
      <c r="M379">
        <v>449.15699999999998</v>
      </c>
      <c r="N379">
        <f t="shared" si="24"/>
        <v>38.780733731482201</v>
      </c>
      <c r="O379">
        <v>5.5541999999999998</v>
      </c>
      <c r="P379">
        <v>27.587900000000001</v>
      </c>
      <c r="Q379">
        <v>741.2</v>
      </c>
      <c r="R379">
        <v>1.6866699999999999</v>
      </c>
      <c r="S379">
        <v>-20.629899999999999</v>
      </c>
      <c r="T379">
        <f t="shared" si="23"/>
        <v>-26.184100000000001</v>
      </c>
    </row>
    <row r="380" spans="1:20" x14ac:dyDescent="0.3">
      <c r="B380">
        <v>10</v>
      </c>
      <c r="C380">
        <v>397.47500000000002</v>
      </c>
      <c r="D380">
        <f t="shared" si="25"/>
        <v>38.91201992295418</v>
      </c>
      <c r="E380">
        <v>-15.7471</v>
      </c>
      <c r="F380">
        <v>29.968299999999999</v>
      </c>
      <c r="G380">
        <v>698.8</v>
      </c>
      <c r="H380">
        <v>1.29111</v>
      </c>
      <c r="I380">
        <v>-42.724600000000002</v>
      </c>
      <c r="J380">
        <f t="shared" si="22"/>
        <v>-26.977500000000003</v>
      </c>
      <c r="L380">
        <v>13</v>
      </c>
      <c r="M380">
        <v>475.39299999999997</v>
      </c>
      <c r="N380">
        <f t="shared" si="24"/>
        <v>38.115566397316677</v>
      </c>
      <c r="O380">
        <v>4.3945299999999996</v>
      </c>
      <c r="P380">
        <v>28.747599999999998</v>
      </c>
      <c r="Q380">
        <v>810.53599999999994</v>
      </c>
      <c r="R380">
        <v>1.7337499999999999</v>
      </c>
      <c r="S380">
        <v>-20.3247</v>
      </c>
      <c r="T380">
        <f t="shared" si="23"/>
        <v>-24.71923</v>
      </c>
    </row>
    <row r="381" spans="1:20" x14ac:dyDescent="0.3">
      <c r="B381">
        <v>11</v>
      </c>
      <c r="C381">
        <v>423.31799999999998</v>
      </c>
      <c r="D381">
        <f t="shared" si="25"/>
        <v>38.69519792593745</v>
      </c>
      <c r="E381">
        <v>-16.235399999999998</v>
      </c>
      <c r="F381">
        <v>30.212399999999999</v>
      </c>
      <c r="G381">
        <v>737.75</v>
      </c>
      <c r="H381">
        <v>1.3125</v>
      </c>
      <c r="I381">
        <v>-42.907699999999998</v>
      </c>
      <c r="J381">
        <f t="shared" si="22"/>
        <v>-26.6723</v>
      </c>
      <c r="L381">
        <v>14</v>
      </c>
      <c r="M381">
        <v>500.95100000000002</v>
      </c>
      <c r="N381">
        <f t="shared" si="24"/>
        <v>39.126692229438845</v>
      </c>
      <c r="O381">
        <v>4.7607400000000002</v>
      </c>
      <c r="P381">
        <v>28.3203</v>
      </c>
      <c r="Q381">
        <v>807.048</v>
      </c>
      <c r="R381">
        <v>1.74333</v>
      </c>
      <c r="S381">
        <v>-20.4468</v>
      </c>
      <c r="T381">
        <f t="shared" si="23"/>
        <v>-25.207540000000002</v>
      </c>
    </row>
    <row r="382" spans="1:20" x14ac:dyDescent="0.3">
      <c r="B382">
        <v>12</v>
      </c>
      <c r="C382">
        <v>449.52199999999999</v>
      </c>
      <c r="D382">
        <f t="shared" si="25"/>
        <v>38.162112654556545</v>
      </c>
      <c r="E382">
        <v>-16.296399999999998</v>
      </c>
      <c r="F382">
        <v>29.8462</v>
      </c>
      <c r="G382">
        <v>743.9</v>
      </c>
      <c r="H382">
        <v>1.3282099999999999</v>
      </c>
      <c r="I382">
        <v>-42.663600000000002</v>
      </c>
      <c r="J382">
        <f t="shared" si="22"/>
        <v>-26.367200000000004</v>
      </c>
      <c r="L382">
        <v>15</v>
      </c>
      <c r="M382">
        <v>527.01</v>
      </c>
      <c r="N382">
        <f t="shared" si="24"/>
        <v>38.374457960781349</v>
      </c>
      <c r="O382">
        <v>4.3334999999999999</v>
      </c>
      <c r="P382">
        <v>28.3813</v>
      </c>
      <c r="Q382">
        <v>828</v>
      </c>
      <c r="R382">
        <v>1.77583</v>
      </c>
      <c r="S382">
        <v>-20.019500000000001</v>
      </c>
      <c r="T382">
        <f t="shared" si="23"/>
        <v>-24.353000000000002</v>
      </c>
    </row>
    <row r="383" spans="1:20" x14ac:dyDescent="0.3">
      <c r="B383">
        <v>13</v>
      </c>
      <c r="C383">
        <v>475.71</v>
      </c>
      <c r="D383">
        <f t="shared" si="25"/>
        <v>38.185428440507117</v>
      </c>
      <c r="E383">
        <v>-13.855</v>
      </c>
      <c r="F383">
        <v>27.099599999999999</v>
      </c>
      <c r="G383">
        <v>641.77800000000002</v>
      </c>
      <c r="H383">
        <v>1.2701</v>
      </c>
      <c r="I383">
        <v>-42.480499999999999</v>
      </c>
      <c r="J383">
        <f t="shared" si="22"/>
        <v>-28.625499999999999</v>
      </c>
      <c r="L383">
        <v>16</v>
      </c>
      <c r="M383">
        <v>553.11400000000003</v>
      </c>
      <c r="N383">
        <f t="shared" si="24"/>
        <v>38.308305240576097</v>
      </c>
      <c r="O383">
        <v>4.3334999999999999</v>
      </c>
      <c r="P383">
        <v>28.1982</v>
      </c>
      <c r="Q383">
        <v>850.28599999999994</v>
      </c>
      <c r="R383">
        <v>1.81857</v>
      </c>
      <c r="S383">
        <v>-19.897500000000001</v>
      </c>
      <c r="T383">
        <f t="shared" si="23"/>
        <v>-24.231000000000002</v>
      </c>
    </row>
    <row r="384" spans="1:20" x14ac:dyDescent="0.3">
      <c r="B384">
        <v>14</v>
      </c>
      <c r="C384">
        <v>501.63</v>
      </c>
      <c r="D384">
        <f t="shared" si="25"/>
        <v>38.580246913580226</v>
      </c>
      <c r="E384">
        <v>-14.404299999999999</v>
      </c>
      <c r="F384">
        <v>27.282699999999998</v>
      </c>
      <c r="G384">
        <v>690.5</v>
      </c>
      <c r="H384">
        <v>1.30958</v>
      </c>
      <c r="I384">
        <v>-42.1753</v>
      </c>
      <c r="J384">
        <f t="shared" si="22"/>
        <v>-27.771000000000001</v>
      </c>
      <c r="L384">
        <v>17</v>
      </c>
      <c r="M384">
        <v>579.75900000000001</v>
      </c>
      <c r="N384">
        <f t="shared" si="24"/>
        <v>37.53049352598989</v>
      </c>
      <c r="O384">
        <v>6.4697300000000002</v>
      </c>
      <c r="P384">
        <v>25.268599999999999</v>
      </c>
      <c r="Q384">
        <v>781.82899999999995</v>
      </c>
      <c r="R384">
        <v>1.768</v>
      </c>
      <c r="S384">
        <v>-19.775400000000001</v>
      </c>
      <c r="T384">
        <f t="shared" si="23"/>
        <v>-26.245130000000003</v>
      </c>
    </row>
    <row r="385" spans="1:20" x14ac:dyDescent="0.3">
      <c r="B385">
        <v>15</v>
      </c>
      <c r="C385">
        <v>527.19600000000003</v>
      </c>
      <c r="D385">
        <f t="shared" si="25"/>
        <v>39.114448877415271</v>
      </c>
      <c r="E385">
        <v>-16.235399999999998</v>
      </c>
      <c r="F385">
        <v>28.991700000000002</v>
      </c>
      <c r="G385">
        <v>768.66700000000003</v>
      </c>
      <c r="H385">
        <v>1.3801399999999999</v>
      </c>
      <c r="I385">
        <v>-42.297400000000003</v>
      </c>
      <c r="J385">
        <f t="shared" si="22"/>
        <v>-26.062000000000005</v>
      </c>
      <c r="L385">
        <v>18</v>
      </c>
      <c r="M385">
        <v>606.09400000000005</v>
      </c>
      <c r="N385">
        <f t="shared" si="24"/>
        <v>37.972280235428087</v>
      </c>
      <c r="O385">
        <v>5.0659200000000002</v>
      </c>
      <c r="P385">
        <v>26.7334</v>
      </c>
      <c r="Q385">
        <v>840.22900000000004</v>
      </c>
      <c r="R385">
        <v>1.829</v>
      </c>
      <c r="S385">
        <v>-19.714400000000001</v>
      </c>
      <c r="T385">
        <f t="shared" si="23"/>
        <v>-24.780320000000003</v>
      </c>
    </row>
    <row r="386" spans="1:20" x14ac:dyDescent="0.3">
      <c r="B386">
        <v>16</v>
      </c>
      <c r="C386">
        <v>554.21699999999998</v>
      </c>
      <c r="D386">
        <f t="shared" si="25"/>
        <v>37.008252840383463</v>
      </c>
      <c r="E386">
        <v>-15.319800000000001</v>
      </c>
      <c r="F386">
        <v>27.282699999999998</v>
      </c>
      <c r="G386">
        <v>752.2</v>
      </c>
      <c r="H386">
        <v>1.3858600000000001</v>
      </c>
      <c r="I386">
        <v>-41.747999999999998</v>
      </c>
      <c r="J386">
        <f t="shared" si="22"/>
        <v>-26.428199999999997</v>
      </c>
      <c r="L386">
        <v>19</v>
      </c>
      <c r="M386">
        <v>632.37599999999998</v>
      </c>
      <c r="N386">
        <f t="shared" si="24"/>
        <v>38.048854729472751</v>
      </c>
      <c r="O386">
        <v>5.6152300000000004</v>
      </c>
      <c r="P386">
        <v>26.3062</v>
      </c>
      <c r="Q386">
        <v>805.93299999999999</v>
      </c>
      <c r="R386">
        <v>1.8009999999999999</v>
      </c>
      <c r="S386">
        <v>-19.714400000000001</v>
      </c>
      <c r="T386">
        <f t="shared" si="23"/>
        <v>-25.329630000000002</v>
      </c>
    </row>
    <row r="387" spans="1:20" x14ac:dyDescent="0.3">
      <c r="B387">
        <v>17</v>
      </c>
      <c r="C387">
        <v>581.03099999999995</v>
      </c>
      <c r="D387">
        <f t="shared" si="25"/>
        <v>37.293950921160636</v>
      </c>
      <c r="E387">
        <v>-15.5029</v>
      </c>
      <c r="F387">
        <v>27.343800000000002</v>
      </c>
      <c r="G387">
        <v>764</v>
      </c>
      <c r="H387">
        <v>1.4115</v>
      </c>
      <c r="I387">
        <v>-41.931199999999997</v>
      </c>
      <c r="J387">
        <f t="shared" si="22"/>
        <v>-26.428299999999997</v>
      </c>
      <c r="L387">
        <v>20</v>
      </c>
      <c r="M387">
        <v>658.51499999999999</v>
      </c>
      <c r="N387">
        <f t="shared" si="24"/>
        <v>38.257010597191922</v>
      </c>
      <c r="O387">
        <v>6.1035199999999996</v>
      </c>
      <c r="P387">
        <v>25.634799999999998</v>
      </c>
      <c r="Q387">
        <v>803.33299999999997</v>
      </c>
      <c r="R387">
        <v>1.7933300000000001</v>
      </c>
      <c r="S387">
        <v>-19.470199999999998</v>
      </c>
      <c r="T387">
        <f t="shared" si="23"/>
        <v>-25.573719999999998</v>
      </c>
    </row>
    <row r="388" spans="1:20" x14ac:dyDescent="0.3">
      <c r="B388">
        <v>18</v>
      </c>
      <c r="C388">
        <v>607.65599999999995</v>
      </c>
      <c r="D388">
        <f t="shared" si="25"/>
        <v>37.558685446009392</v>
      </c>
      <c r="E388">
        <v>-14.9536</v>
      </c>
      <c r="F388">
        <v>26.184100000000001</v>
      </c>
      <c r="G388">
        <v>772.25</v>
      </c>
      <c r="H388">
        <v>1.42798</v>
      </c>
      <c r="I388">
        <v>-41.686999999999998</v>
      </c>
      <c r="J388">
        <f t="shared" si="22"/>
        <v>-26.733399999999996</v>
      </c>
      <c r="T388">
        <f t="shared" si="23"/>
        <v>0</v>
      </c>
    </row>
    <row r="389" spans="1:20" x14ac:dyDescent="0.3">
      <c r="B389">
        <v>19</v>
      </c>
      <c r="C389">
        <v>635.40099999999995</v>
      </c>
      <c r="D389">
        <f t="shared" si="25"/>
        <v>36.042530185619022</v>
      </c>
      <c r="E389">
        <v>-16.357399999999998</v>
      </c>
      <c r="F389">
        <v>26.3062</v>
      </c>
      <c r="G389">
        <v>883.93299999999999</v>
      </c>
      <c r="H389">
        <v>1.5230399999999999</v>
      </c>
      <c r="I389">
        <v>-41.137700000000002</v>
      </c>
      <c r="J389">
        <f t="shared" ref="J389:J452" si="26">I389-E389</f>
        <v>-24.780300000000004</v>
      </c>
      <c r="K389">
        <v>1.6</v>
      </c>
      <c r="T389">
        <f t="shared" si="23"/>
        <v>0</v>
      </c>
    </row>
    <row r="390" spans="1:20" x14ac:dyDescent="0.3">
      <c r="B390">
        <v>20</v>
      </c>
      <c r="C390">
        <v>662.16</v>
      </c>
      <c r="D390">
        <f t="shared" si="25"/>
        <v>37.370604282671231</v>
      </c>
      <c r="E390">
        <v>-15.136699999999999</v>
      </c>
      <c r="F390">
        <v>25.695799999999998</v>
      </c>
      <c r="G390">
        <v>805.029</v>
      </c>
      <c r="H390">
        <v>1.4674</v>
      </c>
      <c r="I390">
        <v>-41.442900000000002</v>
      </c>
      <c r="J390">
        <f t="shared" si="26"/>
        <v>-26.306200000000004</v>
      </c>
      <c r="L390">
        <v>1</v>
      </c>
      <c r="M390">
        <v>205.334</v>
      </c>
      <c r="O390">
        <v>0.73242200000000002</v>
      </c>
      <c r="P390">
        <v>44.677700000000002</v>
      </c>
      <c r="Q390">
        <v>466.44</v>
      </c>
      <c r="R390">
        <v>1.0448200000000001</v>
      </c>
      <c r="S390">
        <v>-21.240200000000002</v>
      </c>
      <c r="T390">
        <f t="shared" ref="T390:T453" si="27">S390-O390</f>
        <v>-21.972622000000001</v>
      </c>
    </row>
    <row r="391" spans="1:20" x14ac:dyDescent="0.3">
      <c r="B391">
        <v>21</v>
      </c>
      <c r="C391">
        <v>689.81100000000004</v>
      </c>
      <c r="D391">
        <f t="shared" si="25"/>
        <v>36.16505732161577</v>
      </c>
      <c r="E391">
        <v>-12.5122</v>
      </c>
      <c r="F391">
        <v>22.766100000000002</v>
      </c>
      <c r="G391">
        <v>681.6</v>
      </c>
      <c r="H391">
        <v>1.3525</v>
      </c>
      <c r="I391">
        <v>-41.259799999999998</v>
      </c>
      <c r="J391">
        <f t="shared" si="26"/>
        <v>-28.747599999999998</v>
      </c>
      <c r="L391">
        <v>2</v>
      </c>
      <c r="M391">
        <v>215.47200000000001</v>
      </c>
      <c r="N391">
        <f t="shared" ref="N391:N453" si="28">1000/(M391-M390)</f>
        <v>98.638784770171583</v>
      </c>
      <c r="O391">
        <v>5.7983399999999996</v>
      </c>
      <c r="P391">
        <v>31.0669</v>
      </c>
      <c r="Q391">
        <v>626.5</v>
      </c>
      <c r="R391">
        <v>1.48526</v>
      </c>
      <c r="S391">
        <v>-16.845700000000001</v>
      </c>
      <c r="T391">
        <f t="shared" si="27"/>
        <v>-22.64404</v>
      </c>
    </row>
    <row r="392" spans="1:20" x14ac:dyDescent="0.3">
      <c r="J392">
        <f t="shared" si="26"/>
        <v>0</v>
      </c>
      <c r="L392">
        <v>3</v>
      </c>
      <c r="M392">
        <v>229.05099999999999</v>
      </c>
      <c r="N392">
        <f t="shared" si="28"/>
        <v>73.643125414242689</v>
      </c>
      <c r="O392">
        <v>6.40869</v>
      </c>
      <c r="P392">
        <v>26.977499999999999</v>
      </c>
      <c r="Q392">
        <v>748.83299999999997</v>
      </c>
      <c r="R392">
        <v>1.7375</v>
      </c>
      <c r="S392">
        <v>-16.784700000000001</v>
      </c>
      <c r="T392">
        <f t="shared" si="27"/>
        <v>-23.193390000000001</v>
      </c>
    </row>
    <row r="393" spans="1:20" x14ac:dyDescent="0.3">
      <c r="A393">
        <v>1.75</v>
      </c>
      <c r="J393">
        <f t="shared" si="26"/>
        <v>0</v>
      </c>
      <c r="L393">
        <v>4</v>
      </c>
      <c r="M393">
        <v>246.59100000000001</v>
      </c>
      <c r="N393">
        <f t="shared" si="28"/>
        <v>57.012542759407005</v>
      </c>
      <c r="O393">
        <v>5.4931599999999996</v>
      </c>
      <c r="P393">
        <v>27.099599999999999</v>
      </c>
      <c r="Q393">
        <v>820.2</v>
      </c>
      <c r="R393">
        <v>1.8640000000000001</v>
      </c>
      <c r="S393">
        <v>-17.700199999999999</v>
      </c>
      <c r="T393">
        <f t="shared" si="27"/>
        <v>-23.193359999999998</v>
      </c>
    </row>
    <row r="394" spans="1:20" x14ac:dyDescent="0.3">
      <c r="B394">
        <v>1</v>
      </c>
      <c r="C394">
        <v>205.226</v>
      </c>
      <c r="E394">
        <v>-19.653300000000002</v>
      </c>
      <c r="F394">
        <v>48.950200000000002</v>
      </c>
      <c r="G394">
        <v>376.06900000000002</v>
      </c>
      <c r="H394">
        <v>0.79371800000000003</v>
      </c>
      <c r="I394">
        <v>-44.067399999999999</v>
      </c>
      <c r="J394">
        <f t="shared" si="26"/>
        <v>-24.414099999999998</v>
      </c>
      <c r="L394">
        <v>5</v>
      </c>
      <c r="M394">
        <v>271.11399999999998</v>
      </c>
      <c r="N394">
        <f t="shared" si="28"/>
        <v>40.778045100517936</v>
      </c>
      <c r="O394">
        <v>5.2490199999999998</v>
      </c>
      <c r="P394">
        <v>28.564499999999999</v>
      </c>
      <c r="Q394">
        <v>804.5</v>
      </c>
      <c r="R394">
        <v>1.7737799999999999</v>
      </c>
      <c r="S394">
        <v>-18.9209</v>
      </c>
      <c r="T394">
        <f t="shared" si="27"/>
        <v>-24.169919999999998</v>
      </c>
    </row>
    <row r="395" spans="1:20" x14ac:dyDescent="0.3">
      <c r="B395">
        <v>2</v>
      </c>
      <c r="C395">
        <v>213.22200000000001</v>
      </c>
      <c r="D395">
        <f t="shared" ref="D395:D456" si="29">1000/(C395-C394)</f>
        <v>125.06253126563267</v>
      </c>
      <c r="E395">
        <v>-18.127400000000002</v>
      </c>
      <c r="F395">
        <v>36.438000000000002</v>
      </c>
      <c r="G395">
        <v>606.31399999999996</v>
      </c>
      <c r="H395">
        <v>1.1671499999999999</v>
      </c>
      <c r="I395">
        <v>-39.489699999999999</v>
      </c>
      <c r="J395">
        <f t="shared" si="26"/>
        <v>-21.362299999999998</v>
      </c>
      <c r="L395">
        <v>6</v>
      </c>
      <c r="M395">
        <v>296.834</v>
      </c>
      <c r="N395">
        <f t="shared" si="28"/>
        <v>38.880248833592496</v>
      </c>
      <c r="O395">
        <v>5.4321299999999999</v>
      </c>
      <c r="P395">
        <v>28.625499999999999</v>
      </c>
      <c r="Q395">
        <v>800.06700000000001</v>
      </c>
      <c r="R395">
        <v>1.7264299999999999</v>
      </c>
      <c r="S395">
        <v>-19.470199999999998</v>
      </c>
      <c r="T395">
        <f t="shared" si="27"/>
        <v>-24.902329999999999</v>
      </c>
    </row>
    <row r="396" spans="1:20" x14ac:dyDescent="0.3">
      <c r="B396">
        <v>3</v>
      </c>
      <c r="C396">
        <v>223.851</v>
      </c>
      <c r="D396">
        <f t="shared" si="29"/>
        <v>94.082227867155979</v>
      </c>
      <c r="E396">
        <v>-15.625</v>
      </c>
      <c r="F396">
        <v>29.418900000000001</v>
      </c>
      <c r="G396">
        <v>681</v>
      </c>
      <c r="H396">
        <v>1.3433299999999999</v>
      </c>
      <c r="I396">
        <v>-39.245600000000003</v>
      </c>
      <c r="J396">
        <f t="shared" si="26"/>
        <v>-23.620600000000003</v>
      </c>
      <c r="L396">
        <v>7</v>
      </c>
      <c r="M396">
        <v>322.55799999999999</v>
      </c>
      <c r="N396">
        <f t="shared" si="28"/>
        <v>38.874203078836899</v>
      </c>
      <c r="O396">
        <v>5.9204100000000004</v>
      </c>
      <c r="P396">
        <v>28.2593</v>
      </c>
      <c r="Q396">
        <v>777.19</v>
      </c>
      <c r="R396">
        <v>1.6989700000000001</v>
      </c>
      <c r="S396">
        <v>-19.714400000000001</v>
      </c>
      <c r="T396">
        <f t="shared" si="27"/>
        <v>-25.634810000000002</v>
      </c>
    </row>
    <row r="397" spans="1:20" x14ac:dyDescent="0.3">
      <c r="B397">
        <v>4</v>
      </c>
      <c r="C397">
        <v>239.29400000000001</v>
      </c>
      <c r="D397">
        <f t="shared" si="29"/>
        <v>64.754257592436659</v>
      </c>
      <c r="E397">
        <v>-15.564</v>
      </c>
      <c r="F397">
        <v>28.869599999999998</v>
      </c>
      <c r="G397">
        <v>724.65</v>
      </c>
      <c r="H397">
        <v>1.3804399999999999</v>
      </c>
      <c r="I397">
        <v>-40.527299999999997</v>
      </c>
      <c r="J397">
        <f t="shared" si="26"/>
        <v>-24.963299999999997</v>
      </c>
      <c r="L397">
        <v>8</v>
      </c>
      <c r="M397">
        <v>348.99</v>
      </c>
      <c r="N397">
        <f t="shared" si="28"/>
        <v>37.832929782082303</v>
      </c>
      <c r="O397">
        <v>8.3007799999999996</v>
      </c>
      <c r="P397">
        <v>25.512699999999999</v>
      </c>
      <c r="Q397">
        <v>678.88900000000001</v>
      </c>
      <c r="R397">
        <v>1.5933299999999999</v>
      </c>
      <c r="S397">
        <v>-19.348099999999999</v>
      </c>
      <c r="T397">
        <f t="shared" si="27"/>
        <v>-27.648879999999998</v>
      </c>
    </row>
    <row r="398" spans="1:20" x14ac:dyDescent="0.3">
      <c r="B398">
        <v>5</v>
      </c>
      <c r="C398">
        <v>263.44099999999997</v>
      </c>
      <c r="D398">
        <f t="shared" si="29"/>
        <v>41.413011968360522</v>
      </c>
      <c r="E398">
        <v>-15.7471</v>
      </c>
      <c r="F398">
        <v>29.235800000000001</v>
      </c>
      <c r="G398">
        <v>743.91700000000003</v>
      </c>
      <c r="H398">
        <v>1.34101</v>
      </c>
      <c r="I398">
        <v>-41.564900000000002</v>
      </c>
      <c r="J398">
        <f t="shared" si="26"/>
        <v>-25.817800000000002</v>
      </c>
      <c r="L398">
        <v>9</v>
      </c>
      <c r="M398">
        <v>374.274</v>
      </c>
      <c r="N398">
        <f t="shared" si="28"/>
        <v>39.550704002531255</v>
      </c>
      <c r="O398">
        <v>6.3476600000000003</v>
      </c>
      <c r="P398">
        <v>27.404800000000002</v>
      </c>
      <c r="Q398">
        <v>769.65</v>
      </c>
      <c r="R398">
        <v>1.6975</v>
      </c>
      <c r="S398">
        <v>-19.409199999999998</v>
      </c>
      <c r="T398">
        <f t="shared" si="27"/>
        <v>-25.75686</v>
      </c>
    </row>
    <row r="399" spans="1:20" x14ac:dyDescent="0.3">
      <c r="B399">
        <v>6</v>
      </c>
      <c r="C399">
        <v>291.45600000000002</v>
      </c>
      <c r="D399">
        <f t="shared" si="29"/>
        <v>35.69516330537207</v>
      </c>
      <c r="E399">
        <v>-16.235399999999998</v>
      </c>
      <c r="F399">
        <v>30.639600000000002</v>
      </c>
      <c r="G399">
        <v>716.2</v>
      </c>
      <c r="H399">
        <v>1.3167500000000001</v>
      </c>
      <c r="I399">
        <v>-42.297400000000003</v>
      </c>
      <c r="J399">
        <f t="shared" si="26"/>
        <v>-26.062000000000005</v>
      </c>
      <c r="L399">
        <v>10</v>
      </c>
      <c r="M399">
        <v>399.83199999999999</v>
      </c>
      <c r="N399">
        <f t="shared" si="28"/>
        <v>39.126692229438937</v>
      </c>
      <c r="O399">
        <v>6.40869</v>
      </c>
      <c r="P399">
        <v>27.282699999999998</v>
      </c>
      <c r="Q399">
        <v>766.45</v>
      </c>
      <c r="R399">
        <v>1.6910799999999999</v>
      </c>
      <c r="S399">
        <v>-19.470199999999998</v>
      </c>
      <c r="T399">
        <f t="shared" si="27"/>
        <v>-25.878889999999998</v>
      </c>
    </row>
    <row r="400" spans="1:20" x14ac:dyDescent="0.3">
      <c r="B400">
        <v>7</v>
      </c>
      <c r="C400">
        <v>316.375</v>
      </c>
      <c r="D400">
        <f t="shared" si="29"/>
        <v>40.1300212689113</v>
      </c>
      <c r="E400">
        <v>-15.625</v>
      </c>
      <c r="F400">
        <v>30.151399999999999</v>
      </c>
      <c r="G400">
        <v>695.5</v>
      </c>
      <c r="H400">
        <v>1.28</v>
      </c>
      <c r="I400">
        <v>-42.541499999999999</v>
      </c>
      <c r="J400">
        <f t="shared" si="26"/>
        <v>-26.916499999999999</v>
      </c>
      <c r="L400">
        <v>11</v>
      </c>
      <c r="M400">
        <v>425.19600000000003</v>
      </c>
      <c r="N400">
        <f t="shared" si="28"/>
        <v>39.425958050780586</v>
      </c>
      <c r="O400">
        <v>5.00488</v>
      </c>
      <c r="P400">
        <v>27.587900000000001</v>
      </c>
      <c r="Q400">
        <v>875</v>
      </c>
      <c r="R400">
        <v>1.825</v>
      </c>
      <c r="S400">
        <v>-19.042999999999999</v>
      </c>
      <c r="T400">
        <f t="shared" si="27"/>
        <v>-24.047879999999999</v>
      </c>
    </row>
    <row r="401" spans="1:20" x14ac:dyDescent="0.3">
      <c r="B401">
        <v>8</v>
      </c>
      <c r="C401">
        <v>342.31400000000002</v>
      </c>
      <c r="D401">
        <f t="shared" si="29"/>
        <v>38.551987354948118</v>
      </c>
      <c r="E401">
        <v>-16.357399999999998</v>
      </c>
      <c r="F401">
        <v>30.395499999999998</v>
      </c>
      <c r="G401">
        <v>747.8</v>
      </c>
      <c r="H401">
        <v>1.3223800000000001</v>
      </c>
      <c r="I401">
        <v>-42.358400000000003</v>
      </c>
      <c r="J401">
        <f t="shared" si="26"/>
        <v>-26.001000000000005</v>
      </c>
      <c r="L401">
        <v>12</v>
      </c>
      <c r="M401">
        <v>451.51600000000002</v>
      </c>
      <c r="N401">
        <f t="shared" si="28"/>
        <v>37.993920972644389</v>
      </c>
      <c r="O401">
        <v>4.7607400000000002</v>
      </c>
      <c r="P401">
        <v>27.832000000000001</v>
      </c>
      <c r="Q401">
        <v>910</v>
      </c>
      <c r="R401">
        <v>1.8809199999999999</v>
      </c>
      <c r="S401">
        <v>-18.7378</v>
      </c>
      <c r="T401">
        <f t="shared" si="27"/>
        <v>-23.498539999999998</v>
      </c>
    </row>
    <row r="402" spans="1:20" x14ac:dyDescent="0.3">
      <c r="B402">
        <v>9</v>
      </c>
      <c r="C402">
        <v>368.596</v>
      </c>
      <c r="D402">
        <f t="shared" si="29"/>
        <v>38.048854729472666</v>
      </c>
      <c r="E402">
        <v>-14.2822</v>
      </c>
      <c r="F402">
        <v>27.8931</v>
      </c>
      <c r="G402">
        <v>664.91399999999999</v>
      </c>
      <c r="H402">
        <v>1.2723199999999999</v>
      </c>
      <c r="I402">
        <v>-42.1753</v>
      </c>
      <c r="J402">
        <f t="shared" si="26"/>
        <v>-27.8931</v>
      </c>
      <c r="L402">
        <v>13</v>
      </c>
      <c r="M402">
        <v>478.07100000000003</v>
      </c>
      <c r="N402">
        <f t="shared" si="28"/>
        <v>37.657691583505922</v>
      </c>
      <c r="O402">
        <v>7.6293899999999999</v>
      </c>
      <c r="P402">
        <v>24.9634</v>
      </c>
      <c r="Q402">
        <v>777.33299999999997</v>
      </c>
      <c r="R402">
        <v>1.7438899999999999</v>
      </c>
      <c r="S402">
        <v>-18.9209</v>
      </c>
      <c r="T402">
        <f t="shared" si="27"/>
        <v>-26.55029</v>
      </c>
    </row>
    <row r="403" spans="1:20" x14ac:dyDescent="0.3">
      <c r="B403">
        <v>10</v>
      </c>
      <c r="C403">
        <v>394.65</v>
      </c>
      <c r="D403">
        <f t="shared" si="29"/>
        <v>38.381822368926116</v>
      </c>
      <c r="E403">
        <v>-13.3667</v>
      </c>
      <c r="F403">
        <v>26.855499999999999</v>
      </c>
      <c r="G403">
        <v>634.28599999999994</v>
      </c>
      <c r="H403">
        <v>1.2661100000000001</v>
      </c>
      <c r="I403">
        <v>-42.053199999999997</v>
      </c>
      <c r="J403">
        <f t="shared" si="26"/>
        <v>-28.686499999999995</v>
      </c>
      <c r="L403">
        <v>14</v>
      </c>
      <c r="M403">
        <v>503.94200000000001</v>
      </c>
      <c r="N403">
        <f t="shared" si="28"/>
        <v>38.653318387383585</v>
      </c>
      <c r="O403">
        <v>5.1269499999999999</v>
      </c>
      <c r="P403">
        <v>27.099599999999999</v>
      </c>
      <c r="Q403">
        <v>906.14300000000003</v>
      </c>
      <c r="R403">
        <v>1.905</v>
      </c>
      <c r="S403">
        <v>-18.8599</v>
      </c>
      <c r="T403">
        <f t="shared" si="27"/>
        <v>-23.98685</v>
      </c>
    </row>
    <row r="404" spans="1:20" x14ac:dyDescent="0.3">
      <c r="B404">
        <v>11</v>
      </c>
      <c r="C404">
        <v>419.25799999999998</v>
      </c>
      <c r="D404">
        <f t="shared" si="29"/>
        <v>40.637191157347196</v>
      </c>
      <c r="E404">
        <v>-15.319800000000001</v>
      </c>
      <c r="F404">
        <v>28.1372</v>
      </c>
      <c r="G404">
        <v>735.2</v>
      </c>
      <c r="H404">
        <v>1.3392900000000001</v>
      </c>
      <c r="I404">
        <v>-42.1753</v>
      </c>
      <c r="J404">
        <f t="shared" si="26"/>
        <v>-26.855499999999999</v>
      </c>
      <c r="L404">
        <v>15</v>
      </c>
      <c r="M404">
        <v>530.19500000000005</v>
      </c>
      <c r="N404">
        <f t="shared" si="28"/>
        <v>38.090884851255034</v>
      </c>
      <c r="O404">
        <v>5.0659200000000002</v>
      </c>
      <c r="P404">
        <v>26.5503</v>
      </c>
      <c r="Q404">
        <v>935.83299999999997</v>
      </c>
      <c r="R404">
        <v>1.9430000000000001</v>
      </c>
      <c r="S404">
        <v>-18.310500000000001</v>
      </c>
      <c r="T404">
        <f t="shared" si="27"/>
        <v>-23.376420000000003</v>
      </c>
    </row>
    <row r="405" spans="1:20" x14ac:dyDescent="0.3">
      <c r="B405">
        <v>12</v>
      </c>
      <c r="C405">
        <v>445.38</v>
      </c>
      <c r="D405">
        <f t="shared" si="29"/>
        <v>38.281907970293219</v>
      </c>
      <c r="E405">
        <v>-16.662600000000001</v>
      </c>
      <c r="F405">
        <v>28.991700000000002</v>
      </c>
      <c r="G405">
        <v>814.58299999999997</v>
      </c>
      <c r="H405">
        <v>1.4264300000000001</v>
      </c>
      <c r="I405">
        <v>-41.870100000000001</v>
      </c>
      <c r="J405">
        <f t="shared" si="26"/>
        <v>-25.2075</v>
      </c>
      <c r="L405">
        <v>16</v>
      </c>
      <c r="M405">
        <v>556.21400000000006</v>
      </c>
      <c r="N405">
        <f t="shared" si="28"/>
        <v>38.433452477036006</v>
      </c>
      <c r="O405">
        <v>5.31006</v>
      </c>
      <c r="P405">
        <v>26.5503</v>
      </c>
      <c r="Q405">
        <v>933.33299999999997</v>
      </c>
      <c r="R405">
        <v>1.9443900000000001</v>
      </c>
      <c r="S405">
        <v>-18.5547</v>
      </c>
      <c r="T405">
        <f t="shared" si="27"/>
        <v>-23.86476</v>
      </c>
    </row>
    <row r="406" spans="1:20" x14ac:dyDescent="0.3">
      <c r="B406">
        <v>13</v>
      </c>
      <c r="C406">
        <v>471.63099999999997</v>
      </c>
      <c r="D406">
        <f t="shared" si="29"/>
        <v>38.093786903356097</v>
      </c>
      <c r="E406">
        <v>-15.5029</v>
      </c>
      <c r="F406">
        <v>27.8931</v>
      </c>
      <c r="G406">
        <v>761.53300000000002</v>
      </c>
      <c r="H406">
        <v>1.3887499999999999</v>
      </c>
      <c r="I406">
        <v>-41.747999999999998</v>
      </c>
      <c r="J406">
        <f t="shared" si="26"/>
        <v>-26.245099999999997</v>
      </c>
      <c r="L406">
        <v>17</v>
      </c>
      <c r="M406">
        <v>581.97299999999996</v>
      </c>
      <c r="N406">
        <f t="shared" si="28"/>
        <v>38.821382817656115</v>
      </c>
      <c r="O406">
        <v>5.7983399999999996</v>
      </c>
      <c r="P406">
        <v>25.878900000000002</v>
      </c>
      <c r="Q406">
        <v>905.73299999999995</v>
      </c>
      <c r="R406">
        <v>1.92</v>
      </c>
      <c r="S406">
        <v>-18.432600000000001</v>
      </c>
      <c r="T406">
        <f t="shared" si="27"/>
        <v>-24.23094</v>
      </c>
    </row>
    <row r="407" spans="1:20" x14ac:dyDescent="0.3">
      <c r="B407">
        <v>14</v>
      </c>
      <c r="C407">
        <v>498.25799999999998</v>
      </c>
      <c r="D407">
        <f t="shared" si="29"/>
        <v>37.555864348217959</v>
      </c>
      <c r="E407">
        <v>-15.3809</v>
      </c>
      <c r="F407">
        <v>26.4893</v>
      </c>
      <c r="G407">
        <v>796.14300000000003</v>
      </c>
      <c r="H407">
        <v>1.4397800000000001</v>
      </c>
      <c r="I407">
        <v>-41.381799999999998</v>
      </c>
      <c r="J407">
        <f t="shared" si="26"/>
        <v>-26.000899999999998</v>
      </c>
      <c r="L407">
        <v>18</v>
      </c>
      <c r="M407">
        <v>607.84100000000001</v>
      </c>
      <c r="N407">
        <f t="shared" si="28"/>
        <v>38.657801144270834</v>
      </c>
      <c r="O407">
        <v>5.6152300000000004</v>
      </c>
      <c r="P407">
        <v>25.451699999999999</v>
      </c>
      <c r="Q407">
        <v>944.71400000000006</v>
      </c>
      <c r="R407">
        <v>1.98875</v>
      </c>
      <c r="S407">
        <v>-18.066400000000002</v>
      </c>
      <c r="T407">
        <f t="shared" si="27"/>
        <v>-23.681630000000002</v>
      </c>
    </row>
    <row r="408" spans="1:20" x14ac:dyDescent="0.3">
      <c r="B408">
        <v>15</v>
      </c>
      <c r="C408">
        <v>526.15599999999995</v>
      </c>
      <c r="D408">
        <f t="shared" si="29"/>
        <v>35.844863431070372</v>
      </c>
      <c r="E408">
        <v>-15.136699999999999</v>
      </c>
      <c r="F408">
        <v>26.062000000000001</v>
      </c>
      <c r="G408">
        <v>786.75</v>
      </c>
      <c r="H408">
        <v>1.4437500000000001</v>
      </c>
      <c r="I408">
        <v>-41.381799999999998</v>
      </c>
      <c r="J408">
        <f t="shared" si="26"/>
        <v>-26.245100000000001</v>
      </c>
      <c r="L408">
        <v>19</v>
      </c>
      <c r="M408">
        <v>634.67200000000003</v>
      </c>
      <c r="N408">
        <f t="shared" si="28"/>
        <v>37.270321642875757</v>
      </c>
      <c r="O408">
        <v>6.7748999999999997</v>
      </c>
      <c r="P408">
        <v>24.536100000000001</v>
      </c>
      <c r="Q408">
        <v>882.53300000000002</v>
      </c>
      <c r="R408">
        <v>1.9418200000000001</v>
      </c>
      <c r="S408">
        <v>-18.066400000000002</v>
      </c>
      <c r="T408">
        <f t="shared" si="27"/>
        <v>-24.8413</v>
      </c>
    </row>
    <row r="409" spans="1:20" x14ac:dyDescent="0.3">
      <c r="B409">
        <v>16</v>
      </c>
      <c r="C409">
        <v>551.67200000000003</v>
      </c>
      <c r="D409">
        <f t="shared" si="29"/>
        <v>39.191095783037973</v>
      </c>
      <c r="E409">
        <v>-13.732900000000001</v>
      </c>
      <c r="F409">
        <v>24.414100000000001</v>
      </c>
      <c r="G409">
        <v>732.38099999999997</v>
      </c>
      <c r="H409">
        <v>1.41039</v>
      </c>
      <c r="I409">
        <v>-41.198700000000002</v>
      </c>
      <c r="J409">
        <f t="shared" si="26"/>
        <v>-27.465800000000002</v>
      </c>
      <c r="L409">
        <v>20</v>
      </c>
      <c r="M409">
        <v>687.55399999999997</v>
      </c>
      <c r="N409">
        <f t="shared" si="28"/>
        <v>18.910026095836031</v>
      </c>
      <c r="O409">
        <v>6.2255900000000004</v>
      </c>
      <c r="P409">
        <v>24.536100000000001</v>
      </c>
      <c r="Q409">
        <v>935.2</v>
      </c>
      <c r="R409">
        <v>1.998</v>
      </c>
      <c r="S409">
        <v>-17.944299999999998</v>
      </c>
      <c r="T409">
        <f t="shared" si="27"/>
        <v>-24.169889999999999</v>
      </c>
    </row>
    <row r="410" spans="1:20" x14ac:dyDescent="0.3">
      <c r="B410">
        <v>17</v>
      </c>
      <c r="C410">
        <v>578.57399999999996</v>
      </c>
      <c r="D410">
        <f t="shared" si="29"/>
        <v>37.171957475280742</v>
      </c>
      <c r="E410">
        <v>-15.7471</v>
      </c>
      <c r="F410">
        <v>26.001000000000001</v>
      </c>
      <c r="G410">
        <v>833.92899999999997</v>
      </c>
      <c r="H410">
        <v>1.50417</v>
      </c>
      <c r="I410">
        <v>-41.015599999999999</v>
      </c>
      <c r="J410">
        <f t="shared" si="26"/>
        <v>-25.2685</v>
      </c>
      <c r="T410">
        <f t="shared" si="27"/>
        <v>0</v>
      </c>
    </row>
    <row r="411" spans="1:20" x14ac:dyDescent="0.3">
      <c r="B411">
        <v>18</v>
      </c>
      <c r="C411">
        <v>605.75300000000004</v>
      </c>
      <c r="D411">
        <f t="shared" si="29"/>
        <v>36.793112329371823</v>
      </c>
      <c r="E411">
        <v>-13.3057</v>
      </c>
      <c r="F411">
        <v>22.216799999999999</v>
      </c>
      <c r="G411">
        <v>781.33299999999997</v>
      </c>
      <c r="H411">
        <v>1.4631799999999999</v>
      </c>
      <c r="I411">
        <v>-40.344200000000001</v>
      </c>
      <c r="J411">
        <f t="shared" si="26"/>
        <v>-27.038499999999999</v>
      </c>
      <c r="K411">
        <v>1.65</v>
      </c>
      <c r="T411">
        <f t="shared" si="27"/>
        <v>0</v>
      </c>
    </row>
    <row r="412" spans="1:20" x14ac:dyDescent="0.3">
      <c r="B412">
        <v>19</v>
      </c>
      <c r="C412">
        <v>631.61800000000005</v>
      </c>
      <c r="D412">
        <f t="shared" si="29"/>
        <v>38.662284941039999</v>
      </c>
      <c r="E412">
        <v>-14.1602</v>
      </c>
      <c r="F412">
        <v>23.986799999999999</v>
      </c>
      <c r="G412">
        <v>774.81</v>
      </c>
      <c r="H412">
        <v>1.4783299999999999</v>
      </c>
      <c r="I412">
        <v>-40.771500000000003</v>
      </c>
      <c r="J412">
        <f t="shared" si="26"/>
        <v>-26.611300000000004</v>
      </c>
      <c r="L412">
        <v>1</v>
      </c>
      <c r="M412">
        <v>204.96199999999999</v>
      </c>
      <c r="O412">
        <v>0.91552699999999998</v>
      </c>
      <c r="P412">
        <v>45.104999999999997</v>
      </c>
      <c r="Q412">
        <v>484.48599999999999</v>
      </c>
      <c r="R412">
        <v>1.06427</v>
      </c>
      <c r="S412">
        <v>-20.019500000000001</v>
      </c>
      <c r="T412">
        <f t="shared" si="27"/>
        <v>-20.935027000000002</v>
      </c>
    </row>
    <row r="413" spans="1:20" x14ac:dyDescent="0.3">
      <c r="B413">
        <v>20</v>
      </c>
      <c r="C413">
        <v>657.11800000000005</v>
      </c>
      <c r="D413">
        <f t="shared" si="29"/>
        <v>39.215686274509807</v>
      </c>
      <c r="E413">
        <v>-16.052199999999999</v>
      </c>
      <c r="F413">
        <v>25.451699999999999</v>
      </c>
      <c r="G413">
        <v>933</v>
      </c>
      <c r="H413">
        <v>1.5882499999999999</v>
      </c>
      <c r="I413">
        <v>-40.771500000000003</v>
      </c>
      <c r="J413">
        <f t="shared" si="26"/>
        <v>-24.719300000000004</v>
      </c>
      <c r="L413">
        <v>2</v>
      </c>
      <c r="M413">
        <v>214.97</v>
      </c>
      <c r="N413">
        <f t="shared" si="28"/>
        <v>99.920063948840834</v>
      </c>
      <c r="O413">
        <v>7.0800799999999997</v>
      </c>
      <c r="P413">
        <v>29.968299999999999</v>
      </c>
      <c r="Q413">
        <v>619.57799999999997</v>
      </c>
      <c r="R413">
        <v>1.5049999999999999</v>
      </c>
      <c r="S413">
        <v>-15.197800000000001</v>
      </c>
      <c r="T413">
        <f t="shared" si="27"/>
        <v>-22.27788</v>
      </c>
    </row>
    <row r="414" spans="1:20" x14ac:dyDescent="0.3">
      <c r="B414">
        <v>21</v>
      </c>
      <c r="C414">
        <v>684.23400000000004</v>
      </c>
      <c r="D414">
        <f t="shared" si="29"/>
        <v>36.878595663077171</v>
      </c>
      <c r="E414">
        <v>-12.5732</v>
      </c>
      <c r="F414">
        <v>21.301300000000001</v>
      </c>
      <c r="G414">
        <v>744.8</v>
      </c>
      <c r="H414">
        <v>1.4706699999999999</v>
      </c>
      <c r="I414">
        <v>-40.344200000000001</v>
      </c>
      <c r="J414">
        <f t="shared" si="26"/>
        <v>-27.771000000000001</v>
      </c>
      <c r="L414">
        <v>3</v>
      </c>
      <c r="M414">
        <v>228.233</v>
      </c>
      <c r="N414">
        <f t="shared" si="28"/>
        <v>75.397722988765707</v>
      </c>
      <c r="O414">
        <v>5.8593799999999998</v>
      </c>
      <c r="P414">
        <v>26.977499999999999</v>
      </c>
      <c r="Q414">
        <v>882</v>
      </c>
      <c r="R414">
        <v>1.9506699999999999</v>
      </c>
      <c r="S414">
        <v>-15.197800000000001</v>
      </c>
      <c r="T414">
        <f t="shared" si="27"/>
        <v>-21.057180000000002</v>
      </c>
    </row>
    <row r="415" spans="1:20" x14ac:dyDescent="0.3">
      <c r="J415">
        <f t="shared" si="26"/>
        <v>0</v>
      </c>
      <c r="L415">
        <v>4</v>
      </c>
      <c r="M415">
        <v>246.822</v>
      </c>
      <c r="N415">
        <f t="shared" si="28"/>
        <v>53.795255258486208</v>
      </c>
      <c r="O415">
        <v>5.8593799999999998</v>
      </c>
      <c r="P415">
        <v>26.855499999999999</v>
      </c>
      <c r="Q415">
        <v>935</v>
      </c>
      <c r="R415">
        <v>1.9766699999999999</v>
      </c>
      <c r="S415">
        <v>-16.235399999999998</v>
      </c>
      <c r="T415">
        <f t="shared" si="27"/>
        <v>-22.09478</v>
      </c>
    </row>
    <row r="416" spans="1:20" x14ac:dyDescent="0.3">
      <c r="A416">
        <v>1.8</v>
      </c>
      <c r="J416">
        <f t="shared" si="26"/>
        <v>0</v>
      </c>
      <c r="L416">
        <v>5</v>
      </c>
      <c r="M416">
        <v>271.31799999999998</v>
      </c>
      <c r="N416">
        <f t="shared" si="28"/>
        <v>40.8229915088178</v>
      </c>
      <c r="O416">
        <v>6.1645500000000002</v>
      </c>
      <c r="P416">
        <v>27.9541</v>
      </c>
      <c r="Q416">
        <v>835.33299999999997</v>
      </c>
      <c r="R416">
        <v>1.8080000000000001</v>
      </c>
      <c r="S416">
        <v>-17.822299999999998</v>
      </c>
      <c r="T416">
        <f t="shared" si="27"/>
        <v>-23.986849999999997</v>
      </c>
    </row>
    <row r="417" spans="2:20" x14ac:dyDescent="0.3">
      <c r="B417">
        <v>1</v>
      </c>
      <c r="C417">
        <v>204.958</v>
      </c>
      <c r="E417">
        <v>-19.775400000000001</v>
      </c>
      <c r="F417">
        <v>49.194299999999998</v>
      </c>
      <c r="G417">
        <v>383.52</v>
      </c>
      <c r="H417">
        <v>0.79339700000000002</v>
      </c>
      <c r="I417">
        <v>-44.189500000000002</v>
      </c>
      <c r="J417">
        <f t="shared" si="26"/>
        <v>-24.414100000000001</v>
      </c>
      <c r="L417">
        <v>6</v>
      </c>
      <c r="M417">
        <v>298.23700000000002</v>
      </c>
      <c r="N417">
        <f t="shared" si="28"/>
        <v>37.148482484490451</v>
      </c>
      <c r="O417">
        <v>4.9438500000000003</v>
      </c>
      <c r="P417">
        <v>29.174800000000001</v>
      </c>
      <c r="Q417">
        <v>905.8</v>
      </c>
      <c r="R417">
        <v>1.8373299999999999</v>
      </c>
      <c r="S417">
        <v>-17.761199999999999</v>
      </c>
      <c r="T417">
        <f t="shared" si="27"/>
        <v>-22.70505</v>
      </c>
    </row>
    <row r="418" spans="2:20" x14ac:dyDescent="0.3">
      <c r="B418">
        <v>2</v>
      </c>
      <c r="C418">
        <v>212.798</v>
      </c>
      <c r="D418">
        <f t="shared" si="29"/>
        <v>127.55102040816321</v>
      </c>
      <c r="E418">
        <v>-17.1509</v>
      </c>
      <c r="F418">
        <v>34.79</v>
      </c>
      <c r="G418">
        <v>598.18200000000002</v>
      </c>
      <c r="H418">
        <v>1.18611</v>
      </c>
      <c r="I418">
        <v>-38.879399999999997</v>
      </c>
      <c r="J418">
        <f t="shared" si="26"/>
        <v>-21.728499999999997</v>
      </c>
      <c r="L418">
        <v>7</v>
      </c>
      <c r="M418">
        <v>323.77100000000002</v>
      </c>
      <c r="N418">
        <f t="shared" si="28"/>
        <v>39.163468316754141</v>
      </c>
      <c r="O418">
        <v>7.1411100000000003</v>
      </c>
      <c r="P418">
        <v>27.038599999999999</v>
      </c>
      <c r="Q418">
        <v>798.28599999999994</v>
      </c>
      <c r="R418">
        <v>1.74533</v>
      </c>
      <c r="S418">
        <v>-17.944299999999998</v>
      </c>
      <c r="T418">
        <f t="shared" si="27"/>
        <v>-25.08541</v>
      </c>
    </row>
    <row r="419" spans="2:20" x14ac:dyDescent="0.3">
      <c r="B419">
        <v>3</v>
      </c>
      <c r="C419">
        <v>223.29599999999999</v>
      </c>
      <c r="D419">
        <f t="shared" si="29"/>
        <v>95.256239283673168</v>
      </c>
      <c r="E419">
        <v>-16.052199999999999</v>
      </c>
      <c r="F419">
        <v>28.747599999999998</v>
      </c>
      <c r="G419">
        <v>759.37800000000004</v>
      </c>
      <c r="H419">
        <v>1.4323900000000001</v>
      </c>
      <c r="I419">
        <v>-38.513199999999998</v>
      </c>
      <c r="J419">
        <f t="shared" si="26"/>
        <v>-22.460999999999999</v>
      </c>
      <c r="L419">
        <v>8</v>
      </c>
      <c r="M419">
        <v>349.49299999999999</v>
      </c>
      <c r="N419">
        <f t="shared" si="28"/>
        <v>38.877225721172564</v>
      </c>
      <c r="O419">
        <v>7.8735400000000002</v>
      </c>
      <c r="P419">
        <v>25.939900000000002</v>
      </c>
      <c r="Q419">
        <v>772.33299999999997</v>
      </c>
      <c r="R419">
        <v>1.73167</v>
      </c>
      <c r="S419">
        <v>-17.944299999999998</v>
      </c>
      <c r="T419">
        <f t="shared" si="27"/>
        <v>-25.817839999999997</v>
      </c>
    </row>
    <row r="420" spans="2:20" x14ac:dyDescent="0.3">
      <c r="B420">
        <v>4</v>
      </c>
      <c r="C420">
        <v>238.93299999999999</v>
      </c>
      <c r="D420">
        <f t="shared" si="29"/>
        <v>63.950885719767214</v>
      </c>
      <c r="E420">
        <v>-14.465299999999999</v>
      </c>
      <c r="F420">
        <v>26.062000000000001</v>
      </c>
      <c r="G420">
        <v>741.64300000000003</v>
      </c>
      <c r="H420">
        <v>1.45512</v>
      </c>
      <c r="I420">
        <v>-39.306600000000003</v>
      </c>
      <c r="J420">
        <f t="shared" si="26"/>
        <v>-24.841300000000004</v>
      </c>
      <c r="L420">
        <v>9</v>
      </c>
      <c r="M420">
        <v>375.435</v>
      </c>
      <c r="N420">
        <f t="shared" si="28"/>
        <v>38.547529103384463</v>
      </c>
      <c r="O420">
        <v>8.3007799999999996</v>
      </c>
      <c r="P420">
        <v>25.0854</v>
      </c>
      <c r="Q420">
        <v>767</v>
      </c>
      <c r="R420">
        <v>1.7430000000000001</v>
      </c>
      <c r="S420">
        <v>-17.700199999999999</v>
      </c>
      <c r="T420">
        <f t="shared" si="27"/>
        <v>-26.000979999999998</v>
      </c>
    </row>
    <row r="421" spans="2:20" x14ac:dyDescent="0.3">
      <c r="B421">
        <v>5</v>
      </c>
      <c r="C421">
        <v>263.77800000000002</v>
      </c>
      <c r="D421">
        <f t="shared" si="29"/>
        <v>40.249547192594036</v>
      </c>
      <c r="E421">
        <v>-14.8315</v>
      </c>
      <c r="F421">
        <v>27.099599999999999</v>
      </c>
      <c r="G421">
        <v>734.79399999999998</v>
      </c>
      <c r="H421">
        <v>1.3894200000000001</v>
      </c>
      <c r="I421">
        <v>-40.893599999999999</v>
      </c>
      <c r="J421">
        <f t="shared" si="26"/>
        <v>-26.062100000000001</v>
      </c>
      <c r="L421">
        <v>10</v>
      </c>
      <c r="M421">
        <v>401.97500000000002</v>
      </c>
      <c r="N421">
        <f t="shared" si="28"/>
        <v>37.678975131876385</v>
      </c>
      <c r="O421">
        <v>7.4462900000000003</v>
      </c>
      <c r="P421">
        <v>25.756799999999998</v>
      </c>
      <c r="Q421">
        <v>838.4</v>
      </c>
      <c r="R421">
        <v>1.80667</v>
      </c>
      <c r="S421">
        <v>-17.578099999999999</v>
      </c>
      <c r="T421">
        <f t="shared" si="27"/>
        <v>-25.02439</v>
      </c>
    </row>
    <row r="422" spans="2:20" x14ac:dyDescent="0.3">
      <c r="B422">
        <v>6</v>
      </c>
      <c r="C422">
        <v>291.35599999999999</v>
      </c>
      <c r="D422">
        <f t="shared" si="29"/>
        <v>36.260787584306364</v>
      </c>
      <c r="E422">
        <v>-14.0381</v>
      </c>
      <c r="F422">
        <v>27.038599999999999</v>
      </c>
      <c r="G422">
        <v>673.39700000000005</v>
      </c>
      <c r="H422">
        <v>1.3083800000000001</v>
      </c>
      <c r="I422">
        <v>-41.442900000000002</v>
      </c>
      <c r="J422">
        <f t="shared" si="26"/>
        <v>-27.404800000000002</v>
      </c>
      <c r="L422">
        <v>11</v>
      </c>
      <c r="M422">
        <v>428.06599999999997</v>
      </c>
      <c r="N422">
        <f t="shared" si="28"/>
        <v>38.327392587482343</v>
      </c>
      <c r="O422">
        <v>7.6293899999999999</v>
      </c>
      <c r="P422">
        <v>24.7803</v>
      </c>
      <c r="Q422">
        <v>830.57100000000003</v>
      </c>
      <c r="R422">
        <v>1.86</v>
      </c>
      <c r="S422">
        <v>-17.334</v>
      </c>
      <c r="T422">
        <f t="shared" si="27"/>
        <v>-24.96339</v>
      </c>
    </row>
    <row r="423" spans="2:20" x14ac:dyDescent="0.3">
      <c r="B423">
        <v>7</v>
      </c>
      <c r="C423">
        <v>315.815</v>
      </c>
      <c r="D423">
        <f t="shared" si="29"/>
        <v>40.884745901304221</v>
      </c>
      <c r="E423">
        <v>-15.564</v>
      </c>
      <c r="F423">
        <v>29.174800000000001</v>
      </c>
      <c r="G423">
        <v>714.4</v>
      </c>
      <c r="H423">
        <v>1.34111</v>
      </c>
      <c r="I423">
        <v>-41.870100000000001</v>
      </c>
      <c r="J423">
        <f t="shared" si="26"/>
        <v>-26.306100000000001</v>
      </c>
      <c r="L423">
        <v>12</v>
      </c>
      <c r="M423">
        <v>454.07100000000003</v>
      </c>
      <c r="N423">
        <f t="shared" si="28"/>
        <v>38.454143433954933</v>
      </c>
      <c r="O423">
        <v>8.6669900000000002</v>
      </c>
      <c r="P423">
        <v>23.6206</v>
      </c>
      <c r="Q423">
        <v>798.4</v>
      </c>
      <c r="R423">
        <v>1.81429</v>
      </c>
      <c r="S423">
        <v>-17.2729</v>
      </c>
      <c r="T423">
        <f t="shared" si="27"/>
        <v>-25.939889999999998</v>
      </c>
    </row>
    <row r="424" spans="2:20" x14ac:dyDescent="0.3">
      <c r="B424">
        <v>8</v>
      </c>
      <c r="C424">
        <v>342.53500000000003</v>
      </c>
      <c r="D424">
        <f t="shared" si="29"/>
        <v>37.425149700598766</v>
      </c>
      <c r="E424">
        <v>-15.197800000000001</v>
      </c>
      <c r="F424">
        <v>27.71</v>
      </c>
      <c r="G424">
        <v>754</v>
      </c>
      <c r="H424">
        <v>1.3785700000000001</v>
      </c>
      <c r="I424">
        <v>-41.442900000000002</v>
      </c>
      <c r="J424">
        <f t="shared" si="26"/>
        <v>-26.245100000000001</v>
      </c>
      <c r="L424">
        <v>13</v>
      </c>
      <c r="M424">
        <v>480.61200000000002</v>
      </c>
      <c r="N424">
        <f t="shared" si="28"/>
        <v>37.677555480200446</v>
      </c>
      <c r="O424">
        <v>8.1787100000000006</v>
      </c>
      <c r="P424">
        <v>24.292000000000002</v>
      </c>
      <c r="Q424">
        <v>838.8</v>
      </c>
      <c r="R424">
        <v>1.8574999999999999</v>
      </c>
      <c r="S424">
        <v>-17.2729</v>
      </c>
      <c r="T424">
        <f t="shared" si="27"/>
        <v>-25.451610000000002</v>
      </c>
    </row>
    <row r="425" spans="2:20" x14ac:dyDescent="0.3">
      <c r="B425">
        <v>9</v>
      </c>
      <c r="C425">
        <v>368.01400000000001</v>
      </c>
      <c r="D425">
        <f t="shared" si="29"/>
        <v>39.248008163585723</v>
      </c>
      <c r="E425">
        <v>-14.648400000000001</v>
      </c>
      <c r="F425">
        <v>27.587900000000001</v>
      </c>
      <c r="G425">
        <v>720.66700000000003</v>
      </c>
      <c r="H425">
        <v>1.3441700000000001</v>
      </c>
      <c r="I425">
        <v>-41.503900000000002</v>
      </c>
      <c r="J425">
        <f t="shared" si="26"/>
        <v>-26.855499999999999</v>
      </c>
      <c r="L425">
        <v>14</v>
      </c>
      <c r="M425">
        <v>507.11799999999999</v>
      </c>
      <c r="N425">
        <f t="shared" si="28"/>
        <v>37.727307024824611</v>
      </c>
      <c r="O425">
        <v>7.2021499999999996</v>
      </c>
      <c r="P425">
        <v>24.658200000000001</v>
      </c>
      <c r="Q425">
        <v>904.8</v>
      </c>
      <c r="R425">
        <v>1.96</v>
      </c>
      <c r="S425">
        <v>-16.906700000000001</v>
      </c>
      <c r="T425">
        <f t="shared" si="27"/>
        <v>-24.10885</v>
      </c>
    </row>
    <row r="426" spans="2:20" x14ac:dyDescent="0.3">
      <c r="B426">
        <v>10</v>
      </c>
      <c r="C426">
        <v>394.10399999999998</v>
      </c>
      <c r="D426">
        <f t="shared" si="29"/>
        <v>38.328861632809542</v>
      </c>
      <c r="E426">
        <v>-16.174299999999999</v>
      </c>
      <c r="F426">
        <v>27.771000000000001</v>
      </c>
      <c r="G426">
        <v>861.71400000000006</v>
      </c>
      <c r="H426">
        <v>1.4624200000000001</v>
      </c>
      <c r="I426">
        <v>-41.015599999999999</v>
      </c>
      <c r="J426">
        <f t="shared" si="26"/>
        <v>-24.8413</v>
      </c>
      <c r="L426">
        <v>15</v>
      </c>
      <c r="M426">
        <v>534.77200000000005</v>
      </c>
      <c r="N426">
        <f t="shared" si="28"/>
        <v>36.161134013162581</v>
      </c>
      <c r="O426">
        <v>11.291499999999999</v>
      </c>
      <c r="P426">
        <v>19.897500000000001</v>
      </c>
      <c r="Q426">
        <v>718.33299999999997</v>
      </c>
      <c r="R426">
        <v>1.74255</v>
      </c>
      <c r="S426">
        <v>-16.723600000000001</v>
      </c>
      <c r="T426">
        <f t="shared" si="27"/>
        <v>-28.0151</v>
      </c>
    </row>
    <row r="427" spans="2:20" x14ac:dyDescent="0.3">
      <c r="B427">
        <v>11</v>
      </c>
      <c r="C427">
        <v>420.71699999999998</v>
      </c>
      <c r="D427">
        <f t="shared" si="29"/>
        <v>37.575620937135987</v>
      </c>
      <c r="E427">
        <v>-13.9771</v>
      </c>
      <c r="F427">
        <v>25.268599999999999</v>
      </c>
      <c r="G427">
        <v>736.33299999999997</v>
      </c>
      <c r="H427">
        <v>1.4094899999999999</v>
      </c>
      <c r="I427">
        <v>-40.893599999999999</v>
      </c>
      <c r="J427">
        <f t="shared" si="26"/>
        <v>-26.916499999999999</v>
      </c>
      <c r="L427">
        <v>16</v>
      </c>
      <c r="M427">
        <v>561.27300000000002</v>
      </c>
      <c r="N427">
        <f t="shared" si="28"/>
        <v>37.734425116033393</v>
      </c>
      <c r="O427">
        <v>7.9345699999999999</v>
      </c>
      <c r="P427">
        <v>23.3154</v>
      </c>
      <c r="Q427">
        <v>905.2</v>
      </c>
      <c r="R427">
        <v>1.9581</v>
      </c>
      <c r="S427">
        <v>-16.479500000000002</v>
      </c>
      <c r="T427">
        <f t="shared" si="27"/>
        <v>-24.414070000000002</v>
      </c>
    </row>
    <row r="428" spans="2:20" x14ac:dyDescent="0.3">
      <c r="B428">
        <v>12</v>
      </c>
      <c r="C428">
        <v>447.61</v>
      </c>
      <c r="D428">
        <f t="shared" si="29"/>
        <v>37.184397426839659</v>
      </c>
      <c r="E428">
        <v>-13.4277</v>
      </c>
      <c r="F428">
        <v>23.803699999999999</v>
      </c>
      <c r="G428">
        <v>728</v>
      </c>
      <c r="H428">
        <v>1.4174</v>
      </c>
      <c r="I428">
        <v>-40.7104</v>
      </c>
      <c r="J428">
        <f t="shared" si="26"/>
        <v>-27.282699999999998</v>
      </c>
      <c r="L428">
        <v>17</v>
      </c>
      <c r="M428">
        <v>587.89</v>
      </c>
      <c r="N428">
        <f t="shared" si="28"/>
        <v>37.569974076717941</v>
      </c>
      <c r="O428">
        <v>9.2773400000000006</v>
      </c>
      <c r="P428">
        <v>21.9727</v>
      </c>
      <c r="Q428">
        <v>846.66700000000003</v>
      </c>
      <c r="R428">
        <v>1.9085700000000001</v>
      </c>
      <c r="S428">
        <v>-16.723600000000001</v>
      </c>
      <c r="T428">
        <f t="shared" si="27"/>
        <v>-26.00094</v>
      </c>
    </row>
    <row r="429" spans="2:20" x14ac:dyDescent="0.3">
      <c r="B429">
        <v>13</v>
      </c>
      <c r="C429">
        <v>473.25599999999997</v>
      </c>
      <c r="D429">
        <f t="shared" si="29"/>
        <v>38.992435467519364</v>
      </c>
      <c r="E429">
        <v>-13.549799999999999</v>
      </c>
      <c r="F429">
        <v>24.475100000000001</v>
      </c>
      <c r="G429">
        <v>733.71400000000006</v>
      </c>
      <c r="H429">
        <v>1.3961600000000001</v>
      </c>
      <c r="I429">
        <v>-40.832500000000003</v>
      </c>
      <c r="J429">
        <f t="shared" si="26"/>
        <v>-27.282700000000006</v>
      </c>
      <c r="L429">
        <v>18</v>
      </c>
      <c r="M429">
        <v>641.97500000000002</v>
      </c>
      <c r="N429">
        <f t="shared" si="28"/>
        <v>18.489414810021252</v>
      </c>
      <c r="O429">
        <v>7.9345699999999999</v>
      </c>
      <c r="P429">
        <v>22.399899999999999</v>
      </c>
      <c r="Q429">
        <v>965.33299999999997</v>
      </c>
      <c r="R429">
        <v>2.0779200000000002</v>
      </c>
      <c r="S429">
        <v>-16.357399999999998</v>
      </c>
      <c r="T429">
        <f t="shared" si="27"/>
        <v>-24.291969999999999</v>
      </c>
    </row>
    <row r="430" spans="2:20" x14ac:dyDescent="0.3">
      <c r="B430">
        <v>14</v>
      </c>
      <c r="C430">
        <v>499.91300000000001</v>
      </c>
      <c r="D430">
        <f t="shared" si="29"/>
        <v>37.513598679521273</v>
      </c>
      <c r="E430">
        <v>-14.9536</v>
      </c>
      <c r="F430">
        <v>24.7803</v>
      </c>
      <c r="G430">
        <v>826.6</v>
      </c>
      <c r="H430">
        <v>1.51</v>
      </c>
      <c r="I430">
        <v>-40.6494</v>
      </c>
      <c r="J430">
        <f t="shared" si="26"/>
        <v>-25.695799999999998</v>
      </c>
      <c r="L430">
        <v>19</v>
      </c>
      <c r="M430">
        <v>669.39400000000001</v>
      </c>
      <c r="N430">
        <f t="shared" si="28"/>
        <v>36.471060213720435</v>
      </c>
      <c r="O430">
        <v>10.2539</v>
      </c>
      <c r="P430">
        <v>20.3857</v>
      </c>
      <c r="Q430">
        <v>830.66700000000003</v>
      </c>
      <c r="R430">
        <v>1.9186700000000001</v>
      </c>
      <c r="S430">
        <v>-16.174299999999999</v>
      </c>
      <c r="T430">
        <f t="shared" si="27"/>
        <v>-26.428199999999997</v>
      </c>
    </row>
    <row r="431" spans="2:20" x14ac:dyDescent="0.3">
      <c r="B431">
        <v>15</v>
      </c>
      <c r="C431">
        <v>525.67499999999995</v>
      </c>
      <c r="D431">
        <f t="shared" si="29"/>
        <v>38.81686204487238</v>
      </c>
      <c r="E431">
        <v>-15.075699999999999</v>
      </c>
      <c r="F431">
        <v>24.414100000000001</v>
      </c>
      <c r="G431">
        <v>853.33299999999997</v>
      </c>
      <c r="H431">
        <v>1.5523800000000001</v>
      </c>
      <c r="I431">
        <v>-40.161099999999998</v>
      </c>
      <c r="J431">
        <f t="shared" si="26"/>
        <v>-25.0854</v>
      </c>
      <c r="L431">
        <v>20</v>
      </c>
      <c r="M431">
        <v>696.79200000000003</v>
      </c>
      <c r="N431">
        <f t="shared" si="28"/>
        <v>36.499014526607752</v>
      </c>
      <c r="O431">
        <v>8.5449199999999994</v>
      </c>
      <c r="P431">
        <v>21.362300000000001</v>
      </c>
      <c r="Q431">
        <v>958.5</v>
      </c>
      <c r="R431">
        <v>2.0495000000000001</v>
      </c>
      <c r="S431">
        <v>14.0381</v>
      </c>
      <c r="T431">
        <f t="shared" si="27"/>
        <v>5.4931800000000006</v>
      </c>
    </row>
    <row r="432" spans="2:20" x14ac:dyDescent="0.3">
      <c r="B432">
        <v>16</v>
      </c>
      <c r="C432">
        <v>552.19299999999998</v>
      </c>
      <c r="D432">
        <f t="shared" si="29"/>
        <v>37.710234557658907</v>
      </c>
      <c r="E432">
        <v>-14.1602</v>
      </c>
      <c r="F432">
        <v>23.2544</v>
      </c>
      <c r="G432">
        <v>805.66700000000003</v>
      </c>
      <c r="H432">
        <v>1.5194799999999999</v>
      </c>
      <c r="I432">
        <v>-40.283200000000001</v>
      </c>
      <c r="J432">
        <f t="shared" si="26"/>
        <v>-26.123000000000001</v>
      </c>
      <c r="T432">
        <f t="shared" si="27"/>
        <v>0</v>
      </c>
    </row>
    <row r="433" spans="1:20" x14ac:dyDescent="0.3">
      <c r="B433">
        <v>17</v>
      </c>
      <c r="C433">
        <v>578.11599999999999</v>
      </c>
      <c r="D433">
        <f t="shared" si="29"/>
        <v>38.575782123982563</v>
      </c>
      <c r="E433">
        <v>-14.1602</v>
      </c>
      <c r="F433">
        <v>23.010300000000001</v>
      </c>
      <c r="G433">
        <v>826.86699999999996</v>
      </c>
      <c r="H433">
        <v>1.54043</v>
      </c>
      <c r="I433">
        <v>-40.466299999999997</v>
      </c>
      <c r="J433">
        <f t="shared" si="26"/>
        <v>-26.306099999999997</v>
      </c>
      <c r="K433">
        <v>1.7</v>
      </c>
      <c r="T433">
        <f t="shared" si="27"/>
        <v>0</v>
      </c>
    </row>
    <row r="434" spans="1:20" x14ac:dyDescent="0.3">
      <c r="B434">
        <v>18</v>
      </c>
      <c r="C434">
        <v>604.86099999999999</v>
      </c>
      <c r="D434">
        <f t="shared" si="29"/>
        <v>37.390166386240409</v>
      </c>
      <c r="E434">
        <v>-15.258800000000001</v>
      </c>
      <c r="F434">
        <v>22.827100000000002</v>
      </c>
      <c r="G434">
        <v>990.4</v>
      </c>
      <c r="H434">
        <v>1.68</v>
      </c>
      <c r="I434">
        <v>-39.672899999999998</v>
      </c>
      <c r="J434">
        <f t="shared" si="26"/>
        <v>-24.414099999999998</v>
      </c>
      <c r="L434">
        <v>1</v>
      </c>
      <c r="M434">
        <v>204.852</v>
      </c>
      <c r="O434">
        <v>2.80762</v>
      </c>
      <c r="P434">
        <v>43.579099999999997</v>
      </c>
      <c r="Q434">
        <v>471.63299999999998</v>
      </c>
      <c r="R434">
        <v>1.0592200000000001</v>
      </c>
      <c r="S434">
        <v>-18.7988</v>
      </c>
      <c r="T434">
        <f t="shared" si="27"/>
        <v>-21.60642</v>
      </c>
    </row>
    <row r="435" spans="1:20" x14ac:dyDescent="0.3">
      <c r="B435">
        <v>19</v>
      </c>
      <c r="C435">
        <v>631.71299999999997</v>
      </c>
      <c r="D435">
        <f t="shared" si="29"/>
        <v>37.241173841799529</v>
      </c>
      <c r="E435">
        <v>-13.549799999999999</v>
      </c>
      <c r="F435">
        <v>21.545400000000001</v>
      </c>
      <c r="G435">
        <v>845.3</v>
      </c>
      <c r="H435">
        <v>1.57236</v>
      </c>
      <c r="I435">
        <v>-39.672899999999998</v>
      </c>
      <c r="J435">
        <f t="shared" si="26"/>
        <v>-26.123100000000001</v>
      </c>
      <c r="L435">
        <v>2</v>
      </c>
      <c r="M435">
        <v>214.89</v>
      </c>
      <c r="N435">
        <f t="shared" si="28"/>
        <v>99.621438533572601</v>
      </c>
      <c r="O435">
        <v>9.0332000000000008</v>
      </c>
      <c r="P435">
        <v>27.9541</v>
      </c>
      <c r="Q435">
        <v>625</v>
      </c>
      <c r="R435">
        <v>1.5382899999999999</v>
      </c>
      <c r="S435">
        <v>-13.671900000000001</v>
      </c>
      <c r="T435">
        <f t="shared" si="27"/>
        <v>-22.705100000000002</v>
      </c>
    </row>
    <row r="436" spans="1:20" x14ac:dyDescent="0.3">
      <c r="B436">
        <v>20</v>
      </c>
      <c r="C436">
        <v>659.29300000000001</v>
      </c>
      <c r="D436">
        <f t="shared" si="29"/>
        <v>36.2581580855692</v>
      </c>
      <c r="E436">
        <v>-11.474600000000001</v>
      </c>
      <c r="F436">
        <v>19.103999999999999</v>
      </c>
      <c r="G436">
        <v>737.94299999999998</v>
      </c>
      <c r="H436">
        <v>1.5083299999999999</v>
      </c>
      <c r="I436">
        <v>-39.611800000000002</v>
      </c>
      <c r="J436">
        <f t="shared" si="26"/>
        <v>-28.1372</v>
      </c>
      <c r="L436">
        <v>3</v>
      </c>
      <c r="M436">
        <v>228.05500000000001</v>
      </c>
      <c r="N436">
        <f t="shared" si="28"/>
        <v>75.95898214963907</v>
      </c>
      <c r="O436">
        <v>6.9580099999999998</v>
      </c>
      <c r="P436">
        <v>25.756799999999998</v>
      </c>
      <c r="Q436">
        <v>916</v>
      </c>
      <c r="R436">
        <v>2.0409999999999999</v>
      </c>
      <c r="S436">
        <v>-13.4277</v>
      </c>
      <c r="T436">
        <f t="shared" si="27"/>
        <v>-20.38571</v>
      </c>
    </row>
    <row r="437" spans="1:20" x14ac:dyDescent="0.3">
      <c r="B437">
        <v>21</v>
      </c>
      <c r="C437">
        <v>686.23099999999999</v>
      </c>
      <c r="D437">
        <f t="shared" si="29"/>
        <v>37.122280792931932</v>
      </c>
      <c r="E437">
        <v>-10.3149</v>
      </c>
      <c r="F437">
        <v>16.723600000000001</v>
      </c>
      <c r="G437">
        <v>735</v>
      </c>
      <c r="H437">
        <v>1.4775</v>
      </c>
      <c r="I437">
        <v>-39.0625</v>
      </c>
      <c r="J437">
        <f t="shared" si="26"/>
        <v>-28.747599999999998</v>
      </c>
      <c r="L437">
        <v>4</v>
      </c>
      <c r="M437">
        <v>246.291</v>
      </c>
      <c r="N437">
        <f t="shared" si="28"/>
        <v>54.836586970826964</v>
      </c>
      <c r="O437">
        <v>10.9863</v>
      </c>
      <c r="P437">
        <v>20.935099999999998</v>
      </c>
      <c r="Q437">
        <v>780.83299999999997</v>
      </c>
      <c r="R437">
        <v>1.86375</v>
      </c>
      <c r="S437">
        <v>-14.587400000000001</v>
      </c>
      <c r="T437">
        <f t="shared" si="27"/>
        <v>-25.573700000000002</v>
      </c>
    </row>
    <row r="438" spans="1:20" x14ac:dyDescent="0.3">
      <c r="J438">
        <f t="shared" si="26"/>
        <v>0</v>
      </c>
      <c r="L438">
        <v>5</v>
      </c>
      <c r="M438">
        <v>271.08600000000001</v>
      </c>
      <c r="N438">
        <f t="shared" si="28"/>
        <v>40.330711837063902</v>
      </c>
      <c r="O438">
        <v>7.2631800000000002</v>
      </c>
      <c r="P438">
        <v>25.756799999999998</v>
      </c>
      <c r="Q438">
        <v>929.86699999999996</v>
      </c>
      <c r="R438">
        <v>1.98045</v>
      </c>
      <c r="S438">
        <v>-15.8691</v>
      </c>
      <c r="T438">
        <f t="shared" si="27"/>
        <v>-23.132280000000002</v>
      </c>
    </row>
    <row r="439" spans="1:20" x14ac:dyDescent="0.3">
      <c r="A439">
        <v>1.85</v>
      </c>
      <c r="J439">
        <f t="shared" si="26"/>
        <v>0</v>
      </c>
      <c r="L439">
        <v>6</v>
      </c>
      <c r="M439">
        <v>297.06200000000001</v>
      </c>
      <c r="N439">
        <f t="shared" si="28"/>
        <v>38.497074222359103</v>
      </c>
      <c r="O439">
        <v>7.6293899999999999</v>
      </c>
      <c r="P439">
        <v>26.3672</v>
      </c>
      <c r="Q439">
        <v>858.4</v>
      </c>
      <c r="R439">
        <v>1.8580000000000001</v>
      </c>
      <c r="S439">
        <v>-16.296399999999998</v>
      </c>
      <c r="T439">
        <f t="shared" si="27"/>
        <v>-23.925789999999999</v>
      </c>
    </row>
    <row r="440" spans="1:20" x14ac:dyDescent="0.3">
      <c r="B440">
        <v>1</v>
      </c>
      <c r="C440">
        <v>204.68199999999999</v>
      </c>
      <c r="E440">
        <v>-20.3247</v>
      </c>
      <c r="F440">
        <v>49.804699999999997</v>
      </c>
      <c r="G440">
        <v>398.108</v>
      </c>
      <c r="H440">
        <v>0.80302099999999998</v>
      </c>
      <c r="I440">
        <v>-43.7622</v>
      </c>
      <c r="J440">
        <f t="shared" si="26"/>
        <v>-23.4375</v>
      </c>
      <c r="L440">
        <v>7</v>
      </c>
      <c r="M440">
        <v>322.52999999999997</v>
      </c>
      <c r="N440">
        <f t="shared" si="28"/>
        <v>39.264959949740913</v>
      </c>
      <c r="O440">
        <v>11.352499999999999</v>
      </c>
      <c r="P440">
        <v>21.8506</v>
      </c>
      <c r="Q440">
        <v>706.66700000000003</v>
      </c>
      <c r="R440">
        <v>1.7050000000000001</v>
      </c>
      <c r="S440">
        <v>-16.174299999999999</v>
      </c>
      <c r="T440">
        <f t="shared" si="27"/>
        <v>-27.526799999999998</v>
      </c>
    </row>
    <row r="441" spans="1:20" x14ac:dyDescent="0.3">
      <c r="B441">
        <v>2</v>
      </c>
      <c r="C441">
        <v>212.554</v>
      </c>
      <c r="D441">
        <f t="shared" si="29"/>
        <v>127.03252032520302</v>
      </c>
      <c r="E441">
        <v>-18.249500000000001</v>
      </c>
      <c r="F441">
        <v>35.9497</v>
      </c>
      <c r="G441">
        <v>660.81799999999998</v>
      </c>
      <c r="H441">
        <v>1.21241</v>
      </c>
      <c r="I441">
        <v>-38.452100000000002</v>
      </c>
      <c r="J441">
        <f t="shared" si="26"/>
        <v>-20.2026</v>
      </c>
      <c r="L441">
        <v>8</v>
      </c>
      <c r="M441">
        <v>348.733</v>
      </c>
      <c r="N441">
        <f t="shared" si="28"/>
        <v>38.163569056978162</v>
      </c>
      <c r="O441">
        <v>10.436999999999999</v>
      </c>
      <c r="P441">
        <v>22.338899999999999</v>
      </c>
      <c r="Q441">
        <v>775.2</v>
      </c>
      <c r="R441">
        <v>1.77556</v>
      </c>
      <c r="S441">
        <v>-16.052199999999999</v>
      </c>
      <c r="T441">
        <f t="shared" si="27"/>
        <v>-26.489199999999997</v>
      </c>
    </row>
    <row r="442" spans="1:20" x14ac:dyDescent="0.3">
      <c r="B442">
        <v>3</v>
      </c>
      <c r="C442">
        <v>222.99299999999999</v>
      </c>
      <c r="D442">
        <f t="shared" si="29"/>
        <v>95.794616342561611</v>
      </c>
      <c r="E442">
        <v>-15.8691</v>
      </c>
      <c r="F442">
        <v>28.0151</v>
      </c>
      <c r="G442">
        <v>778.03599999999994</v>
      </c>
      <c r="H442">
        <v>1.4719199999999999</v>
      </c>
      <c r="I442">
        <v>-37.719700000000003</v>
      </c>
      <c r="J442">
        <f t="shared" si="26"/>
        <v>-21.850600000000004</v>
      </c>
      <c r="L442">
        <v>9</v>
      </c>
      <c r="M442">
        <v>374.67599999999999</v>
      </c>
      <c r="N442">
        <f t="shared" si="28"/>
        <v>38.546043248660553</v>
      </c>
      <c r="O442">
        <v>8.2397500000000008</v>
      </c>
      <c r="P442">
        <v>24.292000000000002</v>
      </c>
      <c r="Q442">
        <v>908.8</v>
      </c>
      <c r="R442">
        <v>1.94133</v>
      </c>
      <c r="S442">
        <v>-15.7471</v>
      </c>
      <c r="T442">
        <f t="shared" si="27"/>
        <v>-23.98685</v>
      </c>
    </row>
    <row r="443" spans="1:20" x14ac:dyDescent="0.3">
      <c r="B443">
        <v>4</v>
      </c>
      <c r="C443">
        <v>238.45</v>
      </c>
      <c r="D443">
        <f t="shared" si="29"/>
        <v>64.695607168273298</v>
      </c>
      <c r="E443">
        <v>-12.6343</v>
      </c>
      <c r="F443">
        <v>23.6206</v>
      </c>
      <c r="G443">
        <v>721.53300000000002</v>
      </c>
      <c r="H443">
        <v>1.4350000000000001</v>
      </c>
      <c r="I443">
        <v>-38.757300000000001</v>
      </c>
      <c r="J443">
        <f t="shared" si="26"/>
        <v>-26.123000000000001</v>
      </c>
      <c r="L443">
        <v>10</v>
      </c>
      <c r="M443">
        <v>401.43200000000002</v>
      </c>
      <c r="N443">
        <f t="shared" si="28"/>
        <v>37.374794438630545</v>
      </c>
      <c r="O443">
        <v>8.4838900000000006</v>
      </c>
      <c r="P443">
        <v>23.6206</v>
      </c>
      <c r="Q443">
        <v>888.5</v>
      </c>
      <c r="R443">
        <v>1.97071</v>
      </c>
      <c r="S443">
        <v>-16.235399999999998</v>
      </c>
      <c r="T443">
        <f t="shared" si="27"/>
        <v>-24.719290000000001</v>
      </c>
    </row>
    <row r="444" spans="1:20" x14ac:dyDescent="0.3">
      <c r="B444">
        <v>5</v>
      </c>
      <c r="C444">
        <v>261.65499999999997</v>
      </c>
      <c r="D444">
        <f t="shared" si="29"/>
        <v>43.094160741219596</v>
      </c>
      <c r="E444">
        <v>-15.0146</v>
      </c>
      <c r="F444">
        <v>26.3672</v>
      </c>
      <c r="G444">
        <v>806.85699999999997</v>
      </c>
      <c r="H444">
        <v>1.4521200000000001</v>
      </c>
      <c r="I444">
        <v>-40.161099999999998</v>
      </c>
      <c r="J444">
        <f t="shared" si="26"/>
        <v>-25.146499999999996</v>
      </c>
      <c r="L444">
        <v>11</v>
      </c>
      <c r="M444">
        <v>427.67899999999997</v>
      </c>
      <c r="N444">
        <f t="shared" si="28"/>
        <v>38.099592334362086</v>
      </c>
      <c r="O444">
        <v>8.5449199999999994</v>
      </c>
      <c r="P444">
        <v>23.6816</v>
      </c>
      <c r="Q444">
        <v>920</v>
      </c>
      <c r="R444">
        <v>1.96556</v>
      </c>
      <c r="S444">
        <v>-15.686</v>
      </c>
      <c r="T444">
        <f t="shared" si="27"/>
        <v>-24.230919999999998</v>
      </c>
    </row>
    <row r="445" spans="1:20" x14ac:dyDescent="0.3">
      <c r="B445">
        <v>6</v>
      </c>
      <c r="C445">
        <v>287.83300000000003</v>
      </c>
      <c r="D445">
        <f t="shared" si="29"/>
        <v>38.200015280006035</v>
      </c>
      <c r="E445">
        <v>-13.3667</v>
      </c>
      <c r="F445">
        <v>25.451699999999999</v>
      </c>
      <c r="G445">
        <v>698.4</v>
      </c>
      <c r="H445">
        <v>1.34483</v>
      </c>
      <c r="I445">
        <v>-40.5884</v>
      </c>
      <c r="J445">
        <f t="shared" si="26"/>
        <v>-27.221699999999998</v>
      </c>
      <c r="L445">
        <v>12</v>
      </c>
      <c r="M445">
        <v>454.601</v>
      </c>
      <c r="N445">
        <f t="shared" si="28"/>
        <v>37.14434291657377</v>
      </c>
      <c r="O445">
        <v>8.5449199999999994</v>
      </c>
      <c r="P445">
        <v>23.132300000000001</v>
      </c>
      <c r="Q445">
        <v>931</v>
      </c>
      <c r="R445">
        <v>2.0133299999999998</v>
      </c>
      <c r="S445">
        <v>-15.564</v>
      </c>
      <c r="T445">
        <f t="shared" si="27"/>
        <v>-24.108919999999998</v>
      </c>
    </row>
    <row r="446" spans="1:20" x14ac:dyDescent="0.3">
      <c r="B446">
        <v>7</v>
      </c>
      <c r="C446">
        <v>313.49299999999999</v>
      </c>
      <c r="D446">
        <f t="shared" si="29"/>
        <v>38.971161340607999</v>
      </c>
      <c r="E446">
        <v>-14.0991</v>
      </c>
      <c r="F446">
        <v>26.062000000000001</v>
      </c>
      <c r="G446">
        <v>738.66700000000003</v>
      </c>
      <c r="H446">
        <v>1.38533</v>
      </c>
      <c r="I446">
        <v>-40.771500000000003</v>
      </c>
      <c r="J446">
        <f t="shared" si="26"/>
        <v>-26.672400000000003</v>
      </c>
      <c r="L446">
        <v>13</v>
      </c>
      <c r="M446">
        <v>480.53199999999998</v>
      </c>
      <c r="N446">
        <f t="shared" si="28"/>
        <v>38.56388106899081</v>
      </c>
      <c r="O446">
        <v>7.8735400000000002</v>
      </c>
      <c r="P446">
        <v>23.925799999999999</v>
      </c>
      <c r="Q446">
        <v>979.2</v>
      </c>
      <c r="R446">
        <v>2.0499999999999998</v>
      </c>
      <c r="S446">
        <v>-15.5029</v>
      </c>
      <c r="T446">
        <f t="shared" si="27"/>
        <v>-23.376440000000002</v>
      </c>
    </row>
    <row r="447" spans="1:20" x14ac:dyDescent="0.3">
      <c r="B447">
        <v>8</v>
      </c>
      <c r="C447">
        <v>338.31400000000002</v>
      </c>
      <c r="D447">
        <f t="shared" si="29"/>
        <v>40.288465412352402</v>
      </c>
      <c r="E447">
        <v>-16.052199999999999</v>
      </c>
      <c r="F447">
        <v>27.832000000000001</v>
      </c>
      <c r="G447">
        <v>854.57100000000003</v>
      </c>
      <c r="H447">
        <v>1.4624999999999999</v>
      </c>
      <c r="I447">
        <v>-40.771500000000003</v>
      </c>
      <c r="J447">
        <f t="shared" si="26"/>
        <v>-24.719300000000004</v>
      </c>
      <c r="L447">
        <v>14</v>
      </c>
      <c r="M447">
        <v>507.39400000000001</v>
      </c>
      <c r="N447">
        <f t="shared" si="28"/>
        <v>37.227309954582651</v>
      </c>
      <c r="O447">
        <v>7.8735400000000002</v>
      </c>
      <c r="P447">
        <v>23.3765</v>
      </c>
      <c r="Q447">
        <v>1014.67</v>
      </c>
      <c r="R447">
        <v>2.1037499999999998</v>
      </c>
      <c r="S447">
        <v>-15.258800000000001</v>
      </c>
      <c r="T447">
        <f t="shared" si="27"/>
        <v>-23.132339999999999</v>
      </c>
    </row>
    <row r="448" spans="1:20" x14ac:dyDescent="0.3">
      <c r="B448">
        <v>9</v>
      </c>
      <c r="C448">
        <v>364.29300000000001</v>
      </c>
      <c r="D448">
        <f t="shared" si="29"/>
        <v>38.49262866161132</v>
      </c>
      <c r="E448">
        <v>-13.916</v>
      </c>
      <c r="F448">
        <v>25.268599999999999</v>
      </c>
      <c r="G448">
        <v>757.524</v>
      </c>
      <c r="H448">
        <v>1.4036500000000001</v>
      </c>
      <c r="I448">
        <v>-40.405299999999997</v>
      </c>
      <c r="J448">
        <f t="shared" si="26"/>
        <v>-26.489299999999997</v>
      </c>
      <c r="L448">
        <v>15</v>
      </c>
      <c r="M448">
        <v>534.952</v>
      </c>
      <c r="N448">
        <f t="shared" si="28"/>
        <v>36.287103563393579</v>
      </c>
      <c r="O448">
        <v>11.474600000000001</v>
      </c>
      <c r="P448">
        <v>19.836400000000001</v>
      </c>
      <c r="Q448">
        <v>840</v>
      </c>
      <c r="R448">
        <v>1.88114</v>
      </c>
      <c r="S448">
        <v>-15.197800000000001</v>
      </c>
      <c r="T448">
        <f t="shared" si="27"/>
        <v>-26.672400000000003</v>
      </c>
    </row>
    <row r="449" spans="1:20" x14ac:dyDescent="0.3">
      <c r="B449">
        <v>10</v>
      </c>
      <c r="C449">
        <v>389.96100000000001</v>
      </c>
      <c r="D449">
        <f t="shared" si="29"/>
        <v>38.959015116097852</v>
      </c>
      <c r="E449">
        <v>-16.540500000000002</v>
      </c>
      <c r="F449">
        <v>27.9541</v>
      </c>
      <c r="G449">
        <v>906.5</v>
      </c>
      <c r="H449">
        <v>1.52921</v>
      </c>
      <c r="I449">
        <v>-40.5884</v>
      </c>
      <c r="J449">
        <f t="shared" si="26"/>
        <v>-24.047899999999998</v>
      </c>
      <c r="L449">
        <v>16</v>
      </c>
      <c r="M449">
        <v>589.83299999999997</v>
      </c>
      <c r="N449">
        <f t="shared" si="28"/>
        <v>18.221242324301681</v>
      </c>
      <c r="O449">
        <v>11.291499999999999</v>
      </c>
      <c r="P449">
        <v>18.9209</v>
      </c>
      <c r="Q449">
        <v>840</v>
      </c>
      <c r="R449">
        <v>2.0114299999999998</v>
      </c>
      <c r="S449">
        <v>-14.7705</v>
      </c>
      <c r="T449">
        <f t="shared" si="27"/>
        <v>-26.061999999999998</v>
      </c>
    </row>
    <row r="450" spans="1:20" x14ac:dyDescent="0.3">
      <c r="B450">
        <v>11</v>
      </c>
      <c r="C450">
        <v>417.37099999999998</v>
      </c>
      <c r="D450">
        <f t="shared" si="29"/>
        <v>36.483035388544373</v>
      </c>
      <c r="E450">
        <v>-12.2681</v>
      </c>
      <c r="F450">
        <v>23.2544</v>
      </c>
      <c r="G450">
        <v>695.88599999999997</v>
      </c>
      <c r="H450">
        <v>1.3677900000000001</v>
      </c>
      <c r="I450">
        <v>-40.7104</v>
      </c>
      <c r="J450">
        <f t="shared" si="26"/>
        <v>-28.442299999999999</v>
      </c>
      <c r="L450">
        <v>17</v>
      </c>
      <c r="M450">
        <v>616.99099999999999</v>
      </c>
      <c r="N450">
        <f t="shared" si="28"/>
        <v>36.821562707121267</v>
      </c>
      <c r="O450">
        <v>11.1694</v>
      </c>
      <c r="P450">
        <v>18.9819</v>
      </c>
      <c r="Q450">
        <v>872.1</v>
      </c>
      <c r="R450">
        <v>2.01214</v>
      </c>
      <c r="S450">
        <v>-14.8926</v>
      </c>
      <c r="T450">
        <f t="shared" si="27"/>
        <v>-26.061999999999998</v>
      </c>
    </row>
    <row r="451" spans="1:20" x14ac:dyDescent="0.3">
      <c r="B451">
        <v>12</v>
      </c>
      <c r="C451">
        <v>442.33100000000002</v>
      </c>
      <c r="D451">
        <f t="shared" si="29"/>
        <v>40.064102564102505</v>
      </c>
      <c r="E451">
        <v>-11.230499999999999</v>
      </c>
      <c r="F451">
        <v>21.545400000000001</v>
      </c>
      <c r="G451">
        <v>654.08299999999997</v>
      </c>
      <c r="H451">
        <v>1.3535699999999999</v>
      </c>
      <c r="I451">
        <v>-40.100099999999998</v>
      </c>
      <c r="J451">
        <f t="shared" si="26"/>
        <v>-28.869599999999998</v>
      </c>
      <c r="L451">
        <v>18</v>
      </c>
      <c r="M451">
        <v>643.33000000000004</v>
      </c>
      <c r="N451">
        <f t="shared" si="28"/>
        <v>37.966513535061992</v>
      </c>
      <c r="O451">
        <v>9.7045899999999996</v>
      </c>
      <c r="P451">
        <v>20.2026</v>
      </c>
      <c r="Q451">
        <v>972.38099999999997</v>
      </c>
      <c r="R451">
        <v>2.17333</v>
      </c>
      <c r="S451">
        <v>-14.7095</v>
      </c>
      <c r="T451">
        <f t="shared" si="27"/>
        <v>-24.414090000000002</v>
      </c>
    </row>
    <row r="452" spans="1:20" x14ac:dyDescent="0.3">
      <c r="B452">
        <v>13</v>
      </c>
      <c r="C452">
        <v>468.899</v>
      </c>
      <c r="D452">
        <f t="shared" si="29"/>
        <v>37.639265281541725</v>
      </c>
      <c r="E452">
        <v>-15.5029</v>
      </c>
      <c r="F452">
        <v>25.268599999999999</v>
      </c>
      <c r="G452">
        <v>915.23800000000006</v>
      </c>
      <c r="H452">
        <v>1.59</v>
      </c>
      <c r="I452">
        <v>-39.917000000000002</v>
      </c>
      <c r="J452">
        <f t="shared" si="26"/>
        <v>-24.414100000000001</v>
      </c>
      <c r="L452">
        <v>19</v>
      </c>
      <c r="M452">
        <v>670.99199999999996</v>
      </c>
      <c r="N452">
        <f t="shared" si="28"/>
        <v>36.150676017641636</v>
      </c>
      <c r="O452">
        <v>10.8032</v>
      </c>
      <c r="P452">
        <v>19.164999999999999</v>
      </c>
      <c r="Q452">
        <v>901.66700000000003</v>
      </c>
      <c r="R452">
        <v>2.0666699999999998</v>
      </c>
      <c r="S452">
        <v>-14.404299999999999</v>
      </c>
      <c r="T452">
        <f t="shared" si="27"/>
        <v>-25.2075</v>
      </c>
    </row>
    <row r="453" spans="1:20" x14ac:dyDescent="0.3">
      <c r="B453">
        <v>14</v>
      </c>
      <c r="C453">
        <v>494.95600000000002</v>
      </c>
      <c r="D453">
        <f t="shared" si="29"/>
        <v>38.377403384886954</v>
      </c>
      <c r="E453">
        <v>-13.732900000000001</v>
      </c>
      <c r="F453">
        <v>22.888200000000001</v>
      </c>
      <c r="G453">
        <v>845</v>
      </c>
      <c r="H453">
        <v>1.55514</v>
      </c>
      <c r="I453">
        <v>-39.733899999999998</v>
      </c>
      <c r="J453">
        <f t="shared" ref="J453:J514" si="30">I453-E453</f>
        <v>-26.000999999999998</v>
      </c>
      <c r="L453">
        <v>20</v>
      </c>
      <c r="M453">
        <v>697.91</v>
      </c>
      <c r="N453">
        <f t="shared" si="28"/>
        <v>37.149862545508576</v>
      </c>
      <c r="O453">
        <v>10.7422</v>
      </c>
      <c r="P453">
        <v>18.7988</v>
      </c>
      <c r="Q453">
        <v>928</v>
      </c>
      <c r="R453">
        <v>1.5475000000000001</v>
      </c>
      <c r="S453">
        <v>-63.354500000000002</v>
      </c>
      <c r="T453">
        <f t="shared" si="27"/>
        <v>-74.096699999999998</v>
      </c>
    </row>
    <row r="454" spans="1:20" x14ac:dyDescent="0.3">
      <c r="B454">
        <v>15</v>
      </c>
      <c r="C454">
        <v>521.01300000000003</v>
      </c>
      <c r="D454">
        <f t="shared" si="29"/>
        <v>38.377403384886954</v>
      </c>
      <c r="E454">
        <v>-13.916</v>
      </c>
      <c r="F454">
        <v>21.9116</v>
      </c>
      <c r="G454">
        <v>900.61900000000003</v>
      </c>
      <c r="H454">
        <v>1.6187499999999999</v>
      </c>
      <c r="I454">
        <v>-39.428699999999999</v>
      </c>
      <c r="J454">
        <f t="shared" si="30"/>
        <v>-25.512699999999999</v>
      </c>
      <c r="T454">
        <f t="shared" ref="T454:T517" si="31">S454-O454</f>
        <v>0</v>
      </c>
    </row>
    <row r="455" spans="1:20" x14ac:dyDescent="0.3">
      <c r="B455">
        <v>16</v>
      </c>
      <c r="C455">
        <v>547.83000000000004</v>
      </c>
      <c r="D455">
        <f t="shared" si="29"/>
        <v>37.289778871611283</v>
      </c>
      <c r="E455">
        <v>-11.962899999999999</v>
      </c>
      <c r="F455">
        <v>19.836400000000001</v>
      </c>
      <c r="G455">
        <v>776.19</v>
      </c>
      <c r="H455">
        <v>1.51929</v>
      </c>
      <c r="I455">
        <v>-39.245600000000003</v>
      </c>
      <c r="J455">
        <f t="shared" si="30"/>
        <v>-27.282700000000006</v>
      </c>
      <c r="K455">
        <v>1.75</v>
      </c>
      <c r="T455">
        <f t="shared" si="31"/>
        <v>0</v>
      </c>
    </row>
    <row r="456" spans="1:20" x14ac:dyDescent="0.3">
      <c r="B456">
        <v>17</v>
      </c>
      <c r="C456">
        <v>576.01400000000001</v>
      </c>
      <c r="D456">
        <f t="shared" si="29"/>
        <v>35.481124042009689</v>
      </c>
      <c r="E456">
        <v>-13.1226</v>
      </c>
      <c r="F456">
        <v>20.2026</v>
      </c>
      <c r="G456">
        <v>898.1</v>
      </c>
      <c r="H456">
        <v>1.6155600000000001</v>
      </c>
      <c r="I456">
        <v>-38.818399999999997</v>
      </c>
      <c r="J456">
        <f t="shared" si="30"/>
        <v>-25.695799999999998</v>
      </c>
      <c r="L456">
        <v>1</v>
      </c>
      <c r="M456">
        <v>204.61500000000001</v>
      </c>
      <c r="O456">
        <v>3.6621100000000002</v>
      </c>
      <c r="P456">
        <v>44.006300000000003</v>
      </c>
      <c r="Q456">
        <v>478.416</v>
      </c>
      <c r="R456">
        <v>1.06054</v>
      </c>
      <c r="S456">
        <v>-17.944299999999998</v>
      </c>
      <c r="T456">
        <f t="shared" si="31"/>
        <v>-21.606409999999997</v>
      </c>
    </row>
    <row r="457" spans="1:20" x14ac:dyDescent="0.3">
      <c r="B457">
        <v>18</v>
      </c>
      <c r="C457">
        <v>603.07100000000003</v>
      </c>
      <c r="D457">
        <f t="shared" ref="D457:D514" si="32">1000/(C457-C456)</f>
        <v>36.959012455187178</v>
      </c>
      <c r="E457">
        <v>-12.2681</v>
      </c>
      <c r="F457">
        <v>18.249500000000001</v>
      </c>
      <c r="G457">
        <v>896</v>
      </c>
      <c r="H457">
        <v>1.635</v>
      </c>
      <c r="I457">
        <v>-38.574199999999998</v>
      </c>
      <c r="J457">
        <f t="shared" si="30"/>
        <v>-26.306099999999997</v>
      </c>
      <c r="L457">
        <v>2</v>
      </c>
      <c r="M457">
        <v>214.452</v>
      </c>
      <c r="N457">
        <f t="shared" ref="N457:N516" si="33">1000/(M457-M456)</f>
        <v>101.65700925078795</v>
      </c>
      <c r="O457">
        <v>7.6293899999999999</v>
      </c>
      <c r="P457">
        <v>29.9072</v>
      </c>
      <c r="Q457">
        <v>718.85699999999997</v>
      </c>
      <c r="R457">
        <v>1.65808</v>
      </c>
      <c r="S457">
        <v>-12.2681</v>
      </c>
      <c r="T457">
        <f t="shared" si="31"/>
        <v>-19.897490000000001</v>
      </c>
    </row>
    <row r="458" spans="1:20" x14ac:dyDescent="0.3">
      <c r="B458">
        <v>19</v>
      </c>
      <c r="C458">
        <v>630.43399999999997</v>
      </c>
      <c r="D458">
        <f t="shared" si="32"/>
        <v>36.54570039834821</v>
      </c>
      <c r="E458">
        <v>-13.610799999999999</v>
      </c>
      <c r="F458">
        <v>19.531300000000002</v>
      </c>
      <c r="G458">
        <v>1011.43</v>
      </c>
      <c r="H458">
        <v>1.744</v>
      </c>
      <c r="I458">
        <v>-38.146999999999998</v>
      </c>
      <c r="J458">
        <f t="shared" si="30"/>
        <v>-24.536200000000001</v>
      </c>
      <c r="L458">
        <v>3</v>
      </c>
      <c r="M458">
        <v>227.30600000000001</v>
      </c>
      <c r="N458">
        <f t="shared" si="33"/>
        <v>77.796794772055307</v>
      </c>
      <c r="O458">
        <v>6.71387</v>
      </c>
      <c r="P458">
        <v>26.4893</v>
      </c>
      <c r="Q458">
        <v>1061.4000000000001</v>
      </c>
      <c r="R458">
        <v>2.1755599999999999</v>
      </c>
      <c r="S458">
        <v>-12.023899999999999</v>
      </c>
      <c r="T458">
        <f t="shared" si="31"/>
        <v>-18.737769999999998</v>
      </c>
    </row>
    <row r="459" spans="1:20" x14ac:dyDescent="0.3">
      <c r="B459">
        <v>20</v>
      </c>
      <c r="C459">
        <v>658.755</v>
      </c>
      <c r="D459">
        <f t="shared" si="32"/>
        <v>35.309487659334032</v>
      </c>
      <c r="E459">
        <v>-14.526400000000001</v>
      </c>
      <c r="F459">
        <v>19.348099999999999</v>
      </c>
      <c r="G459">
        <v>1162.2</v>
      </c>
      <c r="H459">
        <v>1.87625</v>
      </c>
      <c r="I459">
        <v>-37.902799999999999</v>
      </c>
      <c r="J459">
        <f t="shared" si="30"/>
        <v>-23.376399999999997</v>
      </c>
      <c r="L459">
        <v>4</v>
      </c>
      <c r="M459">
        <v>244.99299999999999</v>
      </c>
      <c r="N459">
        <f t="shared" si="33"/>
        <v>56.538700740657035</v>
      </c>
      <c r="O459">
        <v>9.21631</v>
      </c>
      <c r="P459">
        <v>23.1934</v>
      </c>
      <c r="Q459">
        <v>960</v>
      </c>
      <c r="R459">
        <v>2.12</v>
      </c>
      <c r="S459">
        <v>-13.3057</v>
      </c>
      <c r="T459">
        <f t="shared" si="31"/>
        <v>-22.522010000000002</v>
      </c>
    </row>
    <row r="460" spans="1:20" x14ac:dyDescent="0.3">
      <c r="B460">
        <v>21</v>
      </c>
      <c r="C460">
        <v>686.63</v>
      </c>
      <c r="D460">
        <f t="shared" si="32"/>
        <v>35.874439461883405</v>
      </c>
      <c r="E460">
        <v>-9.7045899999999996</v>
      </c>
      <c r="F460">
        <v>13.793900000000001</v>
      </c>
      <c r="G460">
        <v>767.33299999999997</v>
      </c>
      <c r="H460">
        <v>1.6</v>
      </c>
      <c r="I460">
        <v>-37.5366</v>
      </c>
      <c r="J460">
        <f t="shared" si="30"/>
        <v>-27.83201</v>
      </c>
      <c r="L460">
        <v>5</v>
      </c>
      <c r="M460">
        <v>269.596</v>
      </c>
      <c r="N460">
        <f t="shared" si="33"/>
        <v>40.64544974190138</v>
      </c>
      <c r="O460">
        <v>9.7045899999999996</v>
      </c>
      <c r="P460">
        <v>23.6206</v>
      </c>
      <c r="Q460">
        <v>882.7</v>
      </c>
      <c r="R460">
        <v>1.94042</v>
      </c>
      <c r="S460">
        <v>-14.2822</v>
      </c>
      <c r="T460">
        <f t="shared" si="31"/>
        <v>-23.986789999999999</v>
      </c>
    </row>
    <row r="461" spans="1:20" x14ac:dyDescent="0.3">
      <c r="J461">
        <f t="shared" si="30"/>
        <v>0</v>
      </c>
      <c r="L461">
        <v>6</v>
      </c>
      <c r="M461">
        <v>296.15300000000002</v>
      </c>
      <c r="N461">
        <f t="shared" si="33"/>
        <v>37.654855593628774</v>
      </c>
      <c r="O461">
        <v>8.6669900000000002</v>
      </c>
      <c r="P461">
        <v>25.0244</v>
      </c>
      <c r="Q461">
        <v>933</v>
      </c>
      <c r="R461">
        <v>1.9845699999999999</v>
      </c>
      <c r="S461">
        <v>-14.587400000000001</v>
      </c>
      <c r="T461">
        <f t="shared" si="31"/>
        <v>-23.254390000000001</v>
      </c>
    </row>
    <row r="462" spans="1:20" x14ac:dyDescent="0.3">
      <c r="A462">
        <v>1.9</v>
      </c>
      <c r="J462">
        <f t="shared" si="30"/>
        <v>0</v>
      </c>
      <c r="L462">
        <v>7</v>
      </c>
      <c r="M462">
        <v>321.49099999999999</v>
      </c>
      <c r="N462">
        <f t="shared" si="33"/>
        <v>39.466414081616598</v>
      </c>
      <c r="O462">
        <v>9.1552699999999998</v>
      </c>
      <c r="P462">
        <v>24.8413</v>
      </c>
      <c r="Q462">
        <v>903.7</v>
      </c>
      <c r="R462">
        <v>1.899</v>
      </c>
      <c r="S462">
        <v>-14.8315</v>
      </c>
      <c r="T462">
        <f t="shared" si="31"/>
        <v>-23.98677</v>
      </c>
    </row>
    <row r="463" spans="1:20" x14ac:dyDescent="0.3">
      <c r="B463">
        <v>1</v>
      </c>
      <c r="C463">
        <v>204.53800000000001</v>
      </c>
      <c r="E463">
        <v>-19.470199999999998</v>
      </c>
      <c r="F463">
        <v>48.767099999999999</v>
      </c>
      <c r="G463">
        <v>389.42</v>
      </c>
      <c r="H463">
        <v>0.80123200000000006</v>
      </c>
      <c r="I463">
        <v>-43.396000000000001</v>
      </c>
      <c r="J463">
        <f t="shared" si="30"/>
        <v>-23.925800000000002</v>
      </c>
      <c r="L463">
        <v>8</v>
      </c>
      <c r="M463">
        <v>347.41199999999998</v>
      </c>
      <c r="N463">
        <f t="shared" si="33"/>
        <v>38.578758535550335</v>
      </c>
      <c r="O463">
        <v>10.497999999999999</v>
      </c>
      <c r="P463">
        <v>22.521999999999998</v>
      </c>
      <c r="Q463">
        <v>840.57100000000003</v>
      </c>
      <c r="R463">
        <v>1.88</v>
      </c>
      <c r="S463">
        <v>-14.648400000000001</v>
      </c>
      <c r="T463">
        <f t="shared" si="31"/>
        <v>-25.1464</v>
      </c>
    </row>
    <row r="464" spans="1:20" x14ac:dyDescent="0.3">
      <c r="B464">
        <v>2</v>
      </c>
      <c r="C464">
        <v>212.53399999999999</v>
      </c>
      <c r="D464">
        <f t="shared" si="32"/>
        <v>125.06253126563311</v>
      </c>
      <c r="E464">
        <v>-16.296399999999998</v>
      </c>
      <c r="F464">
        <v>33.325200000000002</v>
      </c>
      <c r="G464">
        <v>597.6</v>
      </c>
      <c r="H464">
        <v>1.18838</v>
      </c>
      <c r="I464">
        <v>-38.268999999999998</v>
      </c>
      <c r="J464">
        <f t="shared" si="30"/>
        <v>-21.9726</v>
      </c>
      <c r="L464">
        <v>9</v>
      </c>
      <c r="M464">
        <v>374.17200000000003</v>
      </c>
      <c r="N464">
        <f t="shared" si="33"/>
        <v>37.36920777279515</v>
      </c>
      <c r="O464">
        <v>11.474600000000001</v>
      </c>
      <c r="P464">
        <v>21.606400000000001</v>
      </c>
      <c r="Q464">
        <v>817.57100000000003</v>
      </c>
      <c r="R464">
        <v>1.8488899999999999</v>
      </c>
      <c r="S464">
        <v>-14.343299999999999</v>
      </c>
      <c r="T464">
        <f t="shared" si="31"/>
        <v>-25.817900000000002</v>
      </c>
    </row>
    <row r="465" spans="2:20" x14ac:dyDescent="0.3">
      <c r="B465">
        <v>3</v>
      </c>
      <c r="C465">
        <v>222.67599999999999</v>
      </c>
      <c r="D465">
        <f t="shared" si="32"/>
        <v>98.599881680142019</v>
      </c>
      <c r="E465">
        <v>-16.357399999999998</v>
      </c>
      <c r="F465">
        <v>28.747599999999998</v>
      </c>
      <c r="G465">
        <v>825.83299999999997</v>
      </c>
      <c r="H465">
        <v>1.49295</v>
      </c>
      <c r="I465">
        <v>-37.597700000000003</v>
      </c>
      <c r="J465">
        <f t="shared" si="30"/>
        <v>-21.240300000000005</v>
      </c>
      <c r="L465">
        <v>10</v>
      </c>
      <c r="M465">
        <v>400.392</v>
      </c>
      <c r="N465">
        <f t="shared" si="33"/>
        <v>38.138825324180061</v>
      </c>
      <c r="O465">
        <v>14.2212</v>
      </c>
      <c r="P465">
        <v>18.6768</v>
      </c>
      <c r="Q465">
        <v>726</v>
      </c>
      <c r="R465">
        <v>1.72</v>
      </c>
      <c r="S465">
        <v>-14.465299999999999</v>
      </c>
      <c r="T465">
        <f t="shared" si="31"/>
        <v>-28.686499999999999</v>
      </c>
    </row>
    <row r="466" spans="2:20" x14ac:dyDescent="0.3">
      <c r="B466">
        <v>4</v>
      </c>
      <c r="C466">
        <v>237.452</v>
      </c>
      <c r="D466">
        <f t="shared" si="32"/>
        <v>67.677314564158053</v>
      </c>
      <c r="E466">
        <v>-13.4277</v>
      </c>
      <c r="F466">
        <v>24.047899999999998</v>
      </c>
      <c r="G466">
        <v>751.83299999999997</v>
      </c>
      <c r="H466">
        <v>1.4724999999999999</v>
      </c>
      <c r="I466">
        <v>-38.635300000000001</v>
      </c>
      <c r="J466">
        <f t="shared" si="30"/>
        <v>-25.207599999999999</v>
      </c>
      <c r="L466">
        <v>11</v>
      </c>
      <c r="M466">
        <v>427.41300000000001</v>
      </c>
      <c r="N466">
        <f t="shared" si="33"/>
        <v>37.008252840383385</v>
      </c>
      <c r="O466">
        <v>11.5967</v>
      </c>
      <c r="P466">
        <v>20.2026</v>
      </c>
      <c r="Q466">
        <v>874.16700000000003</v>
      </c>
      <c r="R466">
        <v>1.9484999999999999</v>
      </c>
      <c r="S466">
        <v>-14.0381</v>
      </c>
      <c r="T466">
        <f t="shared" si="31"/>
        <v>-25.634799999999998</v>
      </c>
    </row>
    <row r="467" spans="2:20" x14ac:dyDescent="0.3">
      <c r="B467">
        <v>5</v>
      </c>
      <c r="C467">
        <v>259.03300000000002</v>
      </c>
      <c r="D467">
        <f t="shared" si="32"/>
        <v>46.337055743478025</v>
      </c>
      <c r="E467">
        <v>-14.7705</v>
      </c>
      <c r="F467">
        <v>25.817900000000002</v>
      </c>
      <c r="G467">
        <v>827</v>
      </c>
      <c r="H467">
        <v>1.4857499999999999</v>
      </c>
      <c r="I467">
        <v>-39.794899999999998</v>
      </c>
      <c r="J467">
        <f t="shared" si="30"/>
        <v>-25.0244</v>
      </c>
      <c r="L467">
        <v>12</v>
      </c>
      <c r="M467">
        <v>453.81900000000002</v>
      </c>
      <c r="N467">
        <f t="shared" si="33"/>
        <v>37.870181019465264</v>
      </c>
      <c r="O467">
        <v>8.1787100000000006</v>
      </c>
      <c r="P467">
        <v>23.5596</v>
      </c>
      <c r="Q467">
        <v>1121.5999999999999</v>
      </c>
      <c r="R467">
        <v>2.1857099999999998</v>
      </c>
      <c r="S467">
        <v>-13.9771</v>
      </c>
      <c r="T467">
        <f t="shared" si="31"/>
        <v>-22.155810000000002</v>
      </c>
    </row>
    <row r="468" spans="2:20" x14ac:dyDescent="0.3">
      <c r="B468">
        <v>6</v>
      </c>
      <c r="C468">
        <v>285.07400000000001</v>
      </c>
      <c r="D468">
        <f t="shared" si="32"/>
        <v>38.400983065166471</v>
      </c>
      <c r="E468">
        <v>-14.587400000000001</v>
      </c>
      <c r="F468">
        <v>26.245100000000001</v>
      </c>
      <c r="G468">
        <v>781.14300000000003</v>
      </c>
      <c r="H468">
        <v>1.43</v>
      </c>
      <c r="I468">
        <v>-40.405299999999997</v>
      </c>
      <c r="J468">
        <f t="shared" si="30"/>
        <v>-25.817899999999995</v>
      </c>
      <c r="L468">
        <v>13</v>
      </c>
      <c r="M468">
        <v>480.75299999999999</v>
      </c>
      <c r="N468">
        <f t="shared" si="33"/>
        <v>37.127793866488496</v>
      </c>
      <c r="O468">
        <v>10.8032</v>
      </c>
      <c r="P468">
        <v>21.179200000000002</v>
      </c>
      <c r="Q468">
        <v>903.7</v>
      </c>
      <c r="R468">
        <v>2.0331399999999999</v>
      </c>
      <c r="S468">
        <v>-13.855</v>
      </c>
      <c r="T468">
        <f t="shared" si="31"/>
        <v>-24.658200000000001</v>
      </c>
    </row>
    <row r="469" spans="2:20" x14ac:dyDescent="0.3">
      <c r="B469">
        <v>7</v>
      </c>
      <c r="C469">
        <v>311.03100000000001</v>
      </c>
      <c r="D469">
        <f t="shared" si="32"/>
        <v>38.525253303540481</v>
      </c>
      <c r="E469">
        <v>-13.1226</v>
      </c>
      <c r="F469">
        <v>24.7803</v>
      </c>
      <c r="G469">
        <v>709.14300000000003</v>
      </c>
      <c r="H469">
        <v>1.3669100000000001</v>
      </c>
      <c r="I469">
        <v>-40.6494</v>
      </c>
      <c r="J469">
        <f t="shared" si="30"/>
        <v>-27.526800000000001</v>
      </c>
      <c r="L469">
        <v>14</v>
      </c>
      <c r="M469">
        <v>505.39400000000001</v>
      </c>
      <c r="N469">
        <f t="shared" si="33"/>
        <v>40.582768556470889</v>
      </c>
      <c r="O469">
        <v>3.2959000000000001</v>
      </c>
      <c r="P469">
        <v>27.771000000000001</v>
      </c>
      <c r="Q469">
        <v>1925.83</v>
      </c>
      <c r="R469">
        <v>2.6866699999999999</v>
      </c>
      <c r="S469">
        <v>-13.732900000000001</v>
      </c>
      <c r="T469">
        <f t="shared" si="31"/>
        <v>-17.0288</v>
      </c>
    </row>
    <row r="470" spans="2:20" x14ac:dyDescent="0.3">
      <c r="B470">
        <v>8</v>
      </c>
      <c r="C470">
        <v>336.65800000000002</v>
      </c>
      <c r="D470">
        <f t="shared" si="32"/>
        <v>39.021344675537506</v>
      </c>
      <c r="E470">
        <v>-14.2822</v>
      </c>
      <c r="F470">
        <v>25.695799999999998</v>
      </c>
      <c r="G470">
        <v>761.75</v>
      </c>
      <c r="H470">
        <v>1.4192</v>
      </c>
      <c r="I470">
        <v>-40.527299999999997</v>
      </c>
      <c r="J470">
        <f t="shared" si="30"/>
        <v>-26.245099999999997</v>
      </c>
      <c r="L470">
        <v>15</v>
      </c>
      <c r="M470">
        <v>534.17399999999998</v>
      </c>
      <c r="N470">
        <f t="shared" si="33"/>
        <v>34.746351633078561</v>
      </c>
      <c r="O470">
        <v>11.6577</v>
      </c>
      <c r="P470">
        <v>19.531300000000002</v>
      </c>
      <c r="Q470">
        <v>915</v>
      </c>
      <c r="R470">
        <v>2.05714</v>
      </c>
      <c r="S470">
        <v>-13.488799999999999</v>
      </c>
      <c r="T470">
        <f t="shared" si="31"/>
        <v>-25.1465</v>
      </c>
    </row>
    <row r="471" spans="2:20" x14ac:dyDescent="0.3">
      <c r="B471">
        <v>9</v>
      </c>
      <c r="C471">
        <v>362.95</v>
      </c>
      <c r="D471">
        <f t="shared" si="32"/>
        <v>38.034383082306441</v>
      </c>
      <c r="E471">
        <v>-14.0991</v>
      </c>
      <c r="F471">
        <v>23.6816</v>
      </c>
      <c r="G471">
        <v>805</v>
      </c>
      <c r="H471">
        <v>1.5069699999999999</v>
      </c>
      <c r="I471">
        <v>-39.917000000000002</v>
      </c>
      <c r="J471">
        <f t="shared" si="30"/>
        <v>-25.817900000000002</v>
      </c>
      <c r="L471">
        <v>16</v>
      </c>
      <c r="M471">
        <v>590.01499999999999</v>
      </c>
      <c r="N471">
        <f t="shared" si="33"/>
        <v>17.907988753783059</v>
      </c>
      <c r="O471">
        <v>11.5967</v>
      </c>
      <c r="P471">
        <v>18.310500000000001</v>
      </c>
      <c r="Q471">
        <v>944</v>
      </c>
      <c r="R471">
        <v>2.1892900000000002</v>
      </c>
      <c r="S471">
        <v>-13.061500000000001</v>
      </c>
      <c r="T471">
        <f t="shared" si="31"/>
        <v>-24.658200000000001</v>
      </c>
    </row>
    <row r="472" spans="2:20" x14ac:dyDescent="0.3">
      <c r="B472">
        <v>10</v>
      </c>
      <c r="C472">
        <v>387.19499999999999</v>
      </c>
      <c r="D472">
        <f t="shared" si="32"/>
        <v>41.245617653124349</v>
      </c>
      <c r="E472">
        <v>-15.197800000000001</v>
      </c>
      <c r="F472">
        <v>26.3672</v>
      </c>
      <c r="G472">
        <v>822.53300000000002</v>
      </c>
      <c r="H472">
        <v>1.4759599999999999</v>
      </c>
      <c r="I472">
        <v>-40.6494</v>
      </c>
      <c r="J472">
        <f t="shared" si="30"/>
        <v>-25.451599999999999</v>
      </c>
      <c r="L472">
        <v>17</v>
      </c>
      <c r="M472">
        <v>617.39400000000001</v>
      </c>
      <c r="N472">
        <f t="shared" si="33"/>
        <v>36.524343474926013</v>
      </c>
      <c r="O472">
        <v>8.8500999999999994</v>
      </c>
      <c r="P472">
        <v>21.362300000000001</v>
      </c>
      <c r="Q472">
        <v>1185.33</v>
      </c>
      <c r="R472">
        <v>2.3757100000000002</v>
      </c>
      <c r="S472">
        <v>-13.2446</v>
      </c>
      <c r="T472">
        <f t="shared" si="31"/>
        <v>-22.0947</v>
      </c>
    </row>
    <row r="473" spans="2:20" x14ac:dyDescent="0.3">
      <c r="B473">
        <v>11</v>
      </c>
      <c r="C473">
        <v>414.33300000000003</v>
      </c>
      <c r="D473">
        <f t="shared" si="32"/>
        <v>36.848699240916751</v>
      </c>
      <c r="E473">
        <v>-12.6953</v>
      </c>
      <c r="F473">
        <v>21.9116</v>
      </c>
      <c r="G473">
        <v>764.42899999999997</v>
      </c>
      <c r="H473">
        <v>1.4504999999999999</v>
      </c>
      <c r="I473">
        <v>-39.794899999999998</v>
      </c>
      <c r="J473">
        <f t="shared" si="30"/>
        <v>-27.099599999999999</v>
      </c>
      <c r="L473">
        <v>18</v>
      </c>
      <c r="M473">
        <v>645.71400000000006</v>
      </c>
      <c r="N473">
        <f t="shared" si="33"/>
        <v>35.310734463276773</v>
      </c>
      <c r="O473">
        <v>11.1084</v>
      </c>
      <c r="P473">
        <v>18.066400000000002</v>
      </c>
      <c r="Q473">
        <v>1035</v>
      </c>
      <c r="R473">
        <v>2.2766700000000002</v>
      </c>
      <c r="S473">
        <v>-12.7563</v>
      </c>
      <c r="T473">
        <f t="shared" si="31"/>
        <v>-23.864699999999999</v>
      </c>
    </row>
    <row r="474" spans="2:20" x14ac:dyDescent="0.3">
      <c r="B474">
        <v>12</v>
      </c>
      <c r="C474">
        <v>440.53699999999998</v>
      </c>
      <c r="D474">
        <f t="shared" si="32"/>
        <v>38.16211265455663</v>
      </c>
      <c r="E474">
        <v>-13.1226</v>
      </c>
      <c r="F474">
        <v>21.423300000000001</v>
      </c>
      <c r="G474">
        <v>825.1</v>
      </c>
      <c r="H474">
        <v>1.5241400000000001</v>
      </c>
      <c r="I474">
        <v>-39.672899999999998</v>
      </c>
      <c r="J474">
        <f t="shared" si="30"/>
        <v>-26.5503</v>
      </c>
      <c r="L474">
        <v>19</v>
      </c>
      <c r="M474">
        <v>673.83299999999997</v>
      </c>
      <c r="N474">
        <f t="shared" si="33"/>
        <v>35.563142359258975</v>
      </c>
      <c r="O474">
        <v>16.113299999999999</v>
      </c>
      <c r="P474">
        <v>13.1836</v>
      </c>
      <c r="Q474">
        <v>779.6</v>
      </c>
      <c r="R474">
        <v>1.8560000000000001</v>
      </c>
      <c r="S474">
        <v>-12.6343</v>
      </c>
      <c r="T474">
        <f t="shared" si="31"/>
        <v>-28.747599999999998</v>
      </c>
    </row>
    <row r="475" spans="2:20" x14ac:dyDescent="0.3">
      <c r="B475">
        <v>13</v>
      </c>
      <c r="C475">
        <v>466.89600000000002</v>
      </c>
      <c r="D475">
        <f t="shared" si="32"/>
        <v>37.93770628627788</v>
      </c>
      <c r="E475">
        <v>-13.1226</v>
      </c>
      <c r="F475">
        <v>21.240200000000002</v>
      </c>
      <c r="G475">
        <v>841.37099999999998</v>
      </c>
      <c r="H475">
        <v>1.55467</v>
      </c>
      <c r="I475">
        <v>-39.367699999999999</v>
      </c>
      <c r="J475">
        <f t="shared" si="30"/>
        <v>-26.245100000000001</v>
      </c>
      <c r="T475">
        <f t="shared" si="31"/>
        <v>0</v>
      </c>
    </row>
    <row r="476" spans="2:20" x14ac:dyDescent="0.3">
      <c r="B476">
        <v>14</v>
      </c>
      <c r="C476">
        <v>494.03199999999998</v>
      </c>
      <c r="D476">
        <f t="shared" si="32"/>
        <v>36.851415094339664</v>
      </c>
      <c r="E476">
        <v>-11.8408</v>
      </c>
      <c r="F476">
        <v>19.287099999999999</v>
      </c>
      <c r="G476">
        <v>748.26700000000005</v>
      </c>
      <c r="H476">
        <v>1.5028600000000001</v>
      </c>
      <c r="I476">
        <v>-39.245600000000003</v>
      </c>
      <c r="J476">
        <f t="shared" si="30"/>
        <v>-27.404800000000002</v>
      </c>
      <c r="K476">
        <v>1.8</v>
      </c>
      <c r="T476">
        <f t="shared" si="31"/>
        <v>0</v>
      </c>
    </row>
    <row r="477" spans="2:20" x14ac:dyDescent="0.3">
      <c r="B477">
        <v>15</v>
      </c>
      <c r="C477">
        <v>521.173</v>
      </c>
      <c r="D477">
        <f t="shared" si="32"/>
        <v>36.844626211267062</v>
      </c>
      <c r="E477">
        <v>-13.916</v>
      </c>
      <c r="F477">
        <v>20.3857</v>
      </c>
      <c r="G477">
        <v>963.66700000000003</v>
      </c>
      <c r="H477">
        <v>1.6924399999999999</v>
      </c>
      <c r="I477">
        <v>-38.635300000000001</v>
      </c>
      <c r="J477">
        <f t="shared" si="30"/>
        <v>-24.7193</v>
      </c>
      <c r="L477">
        <v>1</v>
      </c>
      <c r="M477">
        <v>204.392</v>
      </c>
      <c r="O477">
        <v>4.5776399999999997</v>
      </c>
      <c r="P477">
        <v>43.8232</v>
      </c>
      <c r="Q477">
        <v>475.471</v>
      </c>
      <c r="R477">
        <v>1.05982</v>
      </c>
      <c r="S477">
        <v>-16.784700000000001</v>
      </c>
      <c r="T477">
        <f t="shared" si="31"/>
        <v>-21.36234</v>
      </c>
    </row>
    <row r="478" spans="2:20" x14ac:dyDescent="0.3">
      <c r="B478">
        <v>16</v>
      </c>
      <c r="C478">
        <v>547.47</v>
      </c>
      <c r="D478">
        <f t="shared" si="32"/>
        <v>38.027151386089628</v>
      </c>
      <c r="E478">
        <v>-12.878399999999999</v>
      </c>
      <c r="F478">
        <v>19.103999999999999</v>
      </c>
      <c r="G478">
        <v>866.96400000000006</v>
      </c>
      <c r="H478">
        <v>1.649</v>
      </c>
      <c r="I478">
        <v>-38.696300000000001</v>
      </c>
      <c r="J478">
        <f t="shared" si="30"/>
        <v>-25.817900000000002</v>
      </c>
      <c r="L478">
        <v>2</v>
      </c>
      <c r="M478">
        <v>214.154</v>
      </c>
      <c r="N478">
        <f t="shared" si="33"/>
        <v>102.43802499487809</v>
      </c>
      <c r="O478">
        <v>8.7890599999999992</v>
      </c>
      <c r="P478">
        <v>29.541</v>
      </c>
      <c r="Q478">
        <v>732</v>
      </c>
      <c r="R478">
        <v>1.6627700000000001</v>
      </c>
      <c r="S478">
        <v>-11.0474</v>
      </c>
      <c r="T478">
        <f t="shared" si="31"/>
        <v>-19.836459999999999</v>
      </c>
    </row>
    <row r="479" spans="2:20" x14ac:dyDescent="0.3">
      <c r="B479">
        <v>17</v>
      </c>
      <c r="C479">
        <v>575.55499999999995</v>
      </c>
      <c r="D479">
        <f t="shared" si="32"/>
        <v>35.606195478013269</v>
      </c>
      <c r="E479">
        <v>-13.3057</v>
      </c>
      <c r="F479">
        <v>16.9678</v>
      </c>
      <c r="G479">
        <v>1049.8</v>
      </c>
      <c r="H479">
        <v>1.8</v>
      </c>
      <c r="I479">
        <v>-37.4756</v>
      </c>
      <c r="J479">
        <f t="shared" si="30"/>
        <v>-24.169899999999998</v>
      </c>
      <c r="L479">
        <v>3</v>
      </c>
      <c r="M479">
        <v>226.99199999999999</v>
      </c>
      <c r="N479">
        <f t="shared" si="33"/>
        <v>77.893752921015775</v>
      </c>
      <c r="O479">
        <v>10.1929</v>
      </c>
      <c r="P479">
        <v>23.071300000000001</v>
      </c>
      <c r="Q479">
        <v>933.6</v>
      </c>
      <c r="R479">
        <v>2.1066699999999998</v>
      </c>
      <c r="S479">
        <v>-10.559100000000001</v>
      </c>
      <c r="T479">
        <f t="shared" si="31"/>
        <v>-20.752000000000002</v>
      </c>
    </row>
    <row r="480" spans="2:20" x14ac:dyDescent="0.3">
      <c r="B480">
        <v>18</v>
      </c>
      <c r="C480">
        <v>665.43100000000004</v>
      </c>
      <c r="D480">
        <f t="shared" si="32"/>
        <v>11.126440874093184</v>
      </c>
      <c r="E480">
        <v>-6.2866200000000001</v>
      </c>
      <c r="F480">
        <v>5.4321299999999999</v>
      </c>
      <c r="G480">
        <v>669.33299999999997</v>
      </c>
      <c r="H480">
        <v>1.28</v>
      </c>
      <c r="I480">
        <v>-35.461399999999998</v>
      </c>
      <c r="J480">
        <f t="shared" si="30"/>
        <v>-29.174779999999998</v>
      </c>
      <c r="L480">
        <v>4</v>
      </c>
      <c r="M480">
        <v>243.86199999999999</v>
      </c>
      <c r="N480">
        <f t="shared" si="33"/>
        <v>59.276822762299922</v>
      </c>
      <c r="O480">
        <v>9.9487299999999994</v>
      </c>
      <c r="P480">
        <v>22.521999999999998</v>
      </c>
      <c r="Q480">
        <v>1021.4</v>
      </c>
      <c r="R480">
        <v>2.2044999999999999</v>
      </c>
      <c r="S480">
        <v>-11.7188</v>
      </c>
      <c r="T480">
        <f t="shared" si="31"/>
        <v>-21.667529999999999</v>
      </c>
    </row>
    <row r="481" spans="1:20" x14ac:dyDescent="0.3">
      <c r="J481">
        <f t="shared" si="30"/>
        <v>0</v>
      </c>
      <c r="L481">
        <v>5</v>
      </c>
      <c r="M481">
        <v>267.95299999999997</v>
      </c>
      <c r="N481">
        <f t="shared" si="33"/>
        <v>41.509277323481832</v>
      </c>
      <c r="O481">
        <v>11.1694</v>
      </c>
      <c r="P481">
        <v>21.6675</v>
      </c>
      <c r="Q481">
        <v>929.5</v>
      </c>
      <c r="R481">
        <v>2.0497100000000001</v>
      </c>
      <c r="S481">
        <v>-12.5732</v>
      </c>
      <c r="T481">
        <f t="shared" si="31"/>
        <v>-23.742599999999999</v>
      </c>
    </row>
    <row r="482" spans="1:20" x14ac:dyDescent="0.3">
      <c r="A482">
        <v>1.95</v>
      </c>
      <c r="J482">
        <f t="shared" si="30"/>
        <v>0</v>
      </c>
      <c r="L482">
        <v>6</v>
      </c>
      <c r="M482">
        <v>293.952</v>
      </c>
      <c r="N482">
        <f t="shared" si="33"/>
        <v>38.463017808377209</v>
      </c>
      <c r="O482">
        <v>11.1694</v>
      </c>
      <c r="P482">
        <v>22.460899999999999</v>
      </c>
      <c r="Q482">
        <v>905.6</v>
      </c>
      <c r="R482">
        <v>1.98133</v>
      </c>
      <c r="S482">
        <v>-13.488799999999999</v>
      </c>
      <c r="T482">
        <f t="shared" si="31"/>
        <v>-24.658200000000001</v>
      </c>
    </row>
    <row r="483" spans="1:20" x14ac:dyDescent="0.3">
      <c r="B483">
        <v>1</v>
      </c>
      <c r="C483">
        <v>204.27699999999999</v>
      </c>
      <c r="E483">
        <v>-20.5078</v>
      </c>
      <c r="F483">
        <v>49.438499999999998</v>
      </c>
      <c r="G483">
        <v>398.14800000000002</v>
      </c>
      <c r="H483">
        <v>0.81456899999999999</v>
      </c>
      <c r="I483">
        <v>-43.396000000000001</v>
      </c>
      <c r="J483">
        <f t="shared" si="30"/>
        <v>-22.888200000000001</v>
      </c>
      <c r="L483">
        <v>7</v>
      </c>
      <c r="M483">
        <v>319.69</v>
      </c>
      <c r="N483">
        <f t="shared" si="33"/>
        <v>38.853057735643795</v>
      </c>
      <c r="O483">
        <v>13.061500000000001</v>
      </c>
      <c r="P483">
        <v>20.4468</v>
      </c>
      <c r="Q483">
        <v>804</v>
      </c>
      <c r="R483">
        <v>1.8415900000000001</v>
      </c>
      <c r="S483">
        <v>-13.2446</v>
      </c>
      <c r="T483">
        <f t="shared" si="31"/>
        <v>-26.306100000000001</v>
      </c>
    </row>
    <row r="484" spans="1:20" x14ac:dyDescent="0.3">
      <c r="B484">
        <v>2</v>
      </c>
      <c r="C484">
        <v>212.114</v>
      </c>
      <c r="D484">
        <f t="shared" si="32"/>
        <v>127.59984688018346</v>
      </c>
      <c r="E484">
        <v>-16.601600000000001</v>
      </c>
      <c r="F484">
        <v>32.714799999999997</v>
      </c>
      <c r="G484">
        <v>628.09500000000003</v>
      </c>
      <c r="H484">
        <v>1.23153</v>
      </c>
      <c r="I484">
        <v>-37.5366</v>
      </c>
      <c r="J484">
        <f t="shared" si="30"/>
        <v>-20.934999999999999</v>
      </c>
      <c r="L484">
        <v>8</v>
      </c>
      <c r="M484">
        <v>345.26100000000002</v>
      </c>
      <c r="N484">
        <f t="shared" si="33"/>
        <v>39.106800672636929</v>
      </c>
      <c r="O484">
        <v>9.8266600000000004</v>
      </c>
      <c r="P484">
        <v>23.1934</v>
      </c>
      <c r="Q484">
        <v>1023.33</v>
      </c>
      <c r="R484">
        <v>2.0885699999999998</v>
      </c>
      <c r="S484">
        <v>-13.1836</v>
      </c>
      <c r="T484">
        <f t="shared" si="31"/>
        <v>-23.010260000000002</v>
      </c>
    </row>
    <row r="485" spans="1:20" x14ac:dyDescent="0.3">
      <c r="B485">
        <v>3</v>
      </c>
      <c r="C485">
        <v>222.31100000000001</v>
      </c>
      <c r="D485">
        <f t="shared" si="32"/>
        <v>98.068059233107746</v>
      </c>
      <c r="E485">
        <v>-13.9771</v>
      </c>
      <c r="F485">
        <v>25.1465</v>
      </c>
      <c r="G485">
        <v>738.85699999999997</v>
      </c>
      <c r="H485">
        <v>1.46143</v>
      </c>
      <c r="I485">
        <v>-37.109400000000001</v>
      </c>
      <c r="J485">
        <f t="shared" si="30"/>
        <v>-23.132300000000001</v>
      </c>
      <c r="L485">
        <v>9</v>
      </c>
      <c r="M485">
        <v>371.09899999999999</v>
      </c>
      <c r="N485">
        <f t="shared" si="33"/>
        <v>38.702685966406122</v>
      </c>
      <c r="O485">
        <v>10.8032</v>
      </c>
      <c r="P485">
        <v>22.338899999999999</v>
      </c>
      <c r="Q485">
        <v>955.28599999999994</v>
      </c>
      <c r="R485">
        <v>2.05444</v>
      </c>
      <c r="S485">
        <v>-12.878399999999999</v>
      </c>
      <c r="T485">
        <f t="shared" si="31"/>
        <v>-23.6816</v>
      </c>
    </row>
    <row r="486" spans="1:20" x14ac:dyDescent="0.3">
      <c r="B486">
        <v>4</v>
      </c>
      <c r="C486">
        <v>236.398</v>
      </c>
      <c r="D486">
        <f t="shared" si="32"/>
        <v>70.98743522396542</v>
      </c>
      <c r="E486">
        <v>-15.3809</v>
      </c>
      <c r="F486">
        <v>25.1465</v>
      </c>
      <c r="G486">
        <v>896.53300000000002</v>
      </c>
      <c r="H486">
        <v>1.6124400000000001</v>
      </c>
      <c r="I486">
        <v>-37.963900000000002</v>
      </c>
      <c r="J486">
        <f t="shared" si="30"/>
        <v>-22.583000000000002</v>
      </c>
      <c r="L486">
        <v>10</v>
      </c>
      <c r="M486">
        <v>396.57600000000002</v>
      </c>
      <c r="N486">
        <f t="shared" si="33"/>
        <v>39.251089217725742</v>
      </c>
      <c r="O486">
        <v>10.1318</v>
      </c>
      <c r="P486">
        <v>22.460899999999999</v>
      </c>
      <c r="Q486">
        <v>1035</v>
      </c>
      <c r="R486">
        <v>2.1019999999999999</v>
      </c>
      <c r="S486">
        <v>-12.939500000000001</v>
      </c>
      <c r="T486">
        <f t="shared" si="31"/>
        <v>-23.071300000000001</v>
      </c>
    </row>
    <row r="487" spans="1:20" x14ac:dyDescent="0.3">
      <c r="B487">
        <v>5</v>
      </c>
      <c r="C487">
        <v>257.47399999999999</v>
      </c>
      <c r="D487">
        <f t="shared" si="32"/>
        <v>47.447333459859571</v>
      </c>
      <c r="E487">
        <v>-14.2822</v>
      </c>
      <c r="F487">
        <v>24.353000000000002</v>
      </c>
      <c r="G487">
        <v>832.38099999999997</v>
      </c>
      <c r="H487">
        <v>1.5198199999999999</v>
      </c>
      <c r="I487">
        <v>-39.428699999999999</v>
      </c>
      <c r="J487">
        <f t="shared" si="30"/>
        <v>-25.1465</v>
      </c>
      <c r="L487">
        <v>11</v>
      </c>
      <c r="M487">
        <v>423.572</v>
      </c>
      <c r="N487">
        <f t="shared" si="33"/>
        <v>37.042524818491657</v>
      </c>
      <c r="O487">
        <v>11.962899999999999</v>
      </c>
      <c r="P487">
        <v>20.2637</v>
      </c>
      <c r="Q487">
        <v>932.2</v>
      </c>
      <c r="R487">
        <v>2.0649999999999999</v>
      </c>
      <c r="S487">
        <v>-12.7563</v>
      </c>
      <c r="T487">
        <f t="shared" si="31"/>
        <v>-24.719200000000001</v>
      </c>
    </row>
    <row r="488" spans="1:20" x14ac:dyDescent="0.3">
      <c r="B488">
        <v>6</v>
      </c>
      <c r="C488">
        <v>282.43799999999999</v>
      </c>
      <c r="D488">
        <f t="shared" si="32"/>
        <v>40.057683063611606</v>
      </c>
      <c r="E488">
        <v>-15.136699999999999</v>
      </c>
      <c r="F488">
        <v>25.634799999999998</v>
      </c>
      <c r="G488">
        <v>833.33299999999997</v>
      </c>
      <c r="H488">
        <v>1.5046200000000001</v>
      </c>
      <c r="I488">
        <v>-39.978000000000002</v>
      </c>
      <c r="J488">
        <f t="shared" si="30"/>
        <v>-24.841300000000004</v>
      </c>
      <c r="L488">
        <v>12</v>
      </c>
      <c r="M488">
        <v>450.25400000000002</v>
      </c>
      <c r="N488">
        <f t="shared" si="33"/>
        <v>37.478449891312472</v>
      </c>
      <c r="O488">
        <v>11.0474</v>
      </c>
      <c r="P488">
        <v>20.690899999999999</v>
      </c>
      <c r="Q488">
        <v>1020.67</v>
      </c>
      <c r="R488">
        <v>2.1983299999999999</v>
      </c>
      <c r="S488">
        <v>-12.6343</v>
      </c>
      <c r="T488">
        <f t="shared" si="31"/>
        <v>-23.681699999999999</v>
      </c>
    </row>
    <row r="489" spans="1:20" x14ac:dyDescent="0.3">
      <c r="B489">
        <v>7</v>
      </c>
      <c r="C489">
        <v>308.33800000000002</v>
      </c>
      <c r="D489">
        <f t="shared" si="32"/>
        <v>38.610038610038558</v>
      </c>
      <c r="E489">
        <v>-14.2822</v>
      </c>
      <c r="F489">
        <v>24.536100000000001</v>
      </c>
      <c r="G489">
        <v>802.4</v>
      </c>
      <c r="H489">
        <v>1.48</v>
      </c>
      <c r="I489">
        <v>-40.100099999999998</v>
      </c>
      <c r="J489">
        <f t="shared" si="30"/>
        <v>-25.817899999999998</v>
      </c>
      <c r="L489">
        <v>13</v>
      </c>
      <c r="M489">
        <v>477.53</v>
      </c>
      <c r="N489">
        <f t="shared" si="33"/>
        <v>36.662267194603373</v>
      </c>
      <c r="O489">
        <v>12.7563</v>
      </c>
      <c r="P489">
        <v>18.432600000000001</v>
      </c>
      <c r="Q489">
        <v>925.2</v>
      </c>
      <c r="R489">
        <v>2.0739999999999998</v>
      </c>
      <c r="S489">
        <v>-12.146000000000001</v>
      </c>
      <c r="T489">
        <f t="shared" si="31"/>
        <v>-24.9023</v>
      </c>
    </row>
    <row r="490" spans="1:20" x14ac:dyDescent="0.3">
      <c r="B490">
        <v>8</v>
      </c>
      <c r="C490">
        <v>333.875</v>
      </c>
      <c r="D490">
        <f t="shared" si="32"/>
        <v>39.158867525551194</v>
      </c>
      <c r="E490">
        <v>-14.587400000000001</v>
      </c>
      <c r="F490">
        <v>24.536100000000001</v>
      </c>
      <c r="G490">
        <v>860</v>
      </c>
      <c r="H490">
        <v>1.516</v>
      </c>
      <c r="I490">
        <v>-39.794899999999998</v>
      </c>
      <c r="J490">
        <f t="shared" si="30"/>
        <v>-25.207499999999996</v>
      </c>
      <c r="L490">
        <v>14</v>
      </c>
      <c r="M490">
        <v>532.97</v>
      </c>
      <c r="N490">
        <f t="shared" si="33"/>
        <v>18.037518037518019</v>
      </c>
      <c r="O490">
        <v>15.991199999999999</v>
      </c>
      <c r="P490">
        <v>14.7095</v>
      </c>
      <c r="Q490">
        <v>808.45699999999999</v>
      </c>
      <c r="R490">
        <v>1.915</v>
      </c>
      <c r="S490">
        <v>-11.962899999999999</v>
      </c>
      <c r="T490">
        <f t="shared" si="31"/>
        <v>-27.954099999999997</v>
      </c>
    </row>
    <row r="491" spans="1:20" x14ac:dyDescent="0.3">
      <c r="B491">
        <v>9</v>
      </c>
      <c r="C491">
        <v>358.85199999999998</v>
      </c>
      <c r="D491">
        <f t="shared" si="32"/>
        <v>40.036833887176243</v>
      </c>
      <c r="E491">
        <v>-12.2681</v>
      </c>
      <c r="F491">
        <v>20.873999999999999</v>
      </c>
      <c r="G491">
        <v>776.66700000000003</v>
      </c>
      <c r="H491">
        <v>1.48864</v>
      </c>
      <c r="I491">
        <v>-39.489699999999999</v>
      </c>
      <c r="J491">
        <f t="shared" si="30"/>
        <v>-27.221599999999999</v>
      </c>
      <c r="L491">
        <v>15</v>
      </c>
      <c r="M491">
        <v>560.33000000000004</v>
      </c>
      <c r="N491">
        <f t="shared" si="33"/>
        <v>36.549707602339161</v>
      </c>
      <c r="O491">
        <v>11.6577</v>
      </c>
      <c r="P491">
        <v>18.6768</v>
      </c>
      <c r="Q491">
        <v>1072</v>
      </c>
      <c r="R491">
        <v>2.2679999999999998</v>
      </c>
      <c r="S491">
        <v>-11.8408</v>
      </c>
      <c r="T491">
        <f t="shared" si="31"/>
        <v>-23.4985</v>
      </c>
    </row>
    <row r="492" spans="1:20" x14ac:dyDescent="0.3">
      <c r="B492">
        <v>10</v>
      </c>
      <c r="C492">
        <v>384.81</v>
      </c>
      <c r="D492">
        <f t="shared" si="32"/>
        <v>38.523769165575118</v>
      </c>
      <c r="E492">
        <v>-9.21631</v>
      </c>
      <c r="F492">
        <v>17.517099999999999</v>
      </c>
      <c r="G492">
        <v>627.95000000000005</v>
      </c>
      <c r="H492">
        <v>1.3334999999999999</v>
      </c>
      <c r="I492">
        <v>-39.306600000000003</v>
      </c>
      <c r="J492">
        <f t="shared" si="30"/>
        <v>-30.090290000000003</v>
      </c>
      <c r="L492">
        <v>16</v>
      </c>
      <c r="M492">
        <v>588.351</v>
      </c>
      <c r="N492">
        <f t="shared" si="33"/>
        <v>35.687520074230093</v>
      </c>
      <c r="O492">
        <v>21.423300000000001</v>
      </c>
      <c r="P492">
        <v>8.5449199999999994</v>
      </c>
      <c r="Q492">
        <v>582.5</v>
      </c>
      <c r="R492">
        <v>1.448</v>
      </c>
      <c r="S492">
        <v>-11.352499999999999</v>
      </c>
      <c r="T492">
        <f t="shared" si="31"/>
        <v>-32.775800000000004</v>
      </c>
    </row>
    <row r="493" spans="1:20" x14ac:dyDescent="0.3">
      <c r="B493">
        <v>11</v>
      </c>
      <c r="C493">
        <v>410.97399999999999</v>
      </c>
      <c r="D493">
        <f t="shared" si="32"/>
        <v>38.220455587830628</v>
      </c>
      <c r="E493">
        <v>-14.7095</v>
      </c>
      <c r="F493">
        <v>22.216799999999999</v>
      </c>
      <c r="G493">
        <v>960.952</v>
      </c>
      <c r="H493">
        <v>1.6782900000000001</v>
      </c>
      <c r="I493">
        <v>-38.879399999999997</v>
      </c>
      <c r="J493">
        <f t="shared" si="30"/>
        <v>-24.169899999999998</v>
      </c>
      <c r="L493">
        <v>17</v>
      </c>
      <c r="M493">
        <v>615.29300000000001</v>
      </c>
      <c r="N493">
        <f t="shared" si="33"/>
        <v>37.11676935639521</v>
      </c>
      <c r="O493">
        <v>12.939500000000001</v>
      </c>
      <c r="P493">
        <v>16.845700000000001</v>
      </c>
      <c r="Q493">
        <v>1039</v>
      </c>
      <c r="R493">
        <v>2.2383299999999999</v>
      </c>
      <c r="S493">
        <v>-11.5967</v>
      </c>
      <c r="T493">
        <f t="shared" si="31"/>
        <v>-24.536200000000001</v>
      </c>
    </row>
    <row r="494" spans="1:20" x14ac:dyDescent="0.3">
      <c r="B494">
        <v>12</v>
      </c>
      <c r="C494">
        <v>437.43299999999999</v>
      </c>
      <c r="D494">
        <f t="shared" si="32"/>
        <v>37.794323292641444</v>
      </c>
      <c r="E494">
        <v>-14.1602</v>
      </c>
      <c r="F494">
        <v>20.629899999999999</v>
      </c>
      <c r="G494">
        <v>980.66700000000003</v>
      </c>
      <c r="H494">
        <v>1.70583</v>
      </c>
      <c r="I494">
        <v>-38.452100000000002</v>
      </c>
      <c r="J494">
        <f t="shared" si="30"/>
        <v>-24.291900000000002</v>
      </c>
      <c r="L494">
        <v>18</v>
      </c>
      <c r="M494">
        <v>643.23299999999995</v>
      </c>
      <c r="N494">
        <f t="shared" si="33"/>
        <v>35.790980672870511</v>
      </c>
      <c r="O494">
        <v>17.700199999999999</v>
      </c>
      <c r="P494">
        <v>11.6577</v>
      </c>
      <c r="Q494">
        <v>773.5</v>
      </c>
      <c r="R494">
        <v>1.8258300000000001</v>
      </c>
      <c r="S494">
        <v>-11.1084</v>
      </c>
      <c r="T494">
        <f t="shared" si="31"/>
        <v>-28.808599999999998</v>
      </c>
    </row>
    <row r="495" spans="1:20" x14ac:dyDescent="0.3">
      <c r="B495">
        <v>13</v>
      </c>
      <c r="C495">
        <v>465.33199999999999</v>
      </c>
      <c r="D495">
        <f t="shared" si="32"/>
        <v>35.843578622889709</v>
      </c>
      <c r="E495">
        <v>-12.2681</v>
      </c>
      <c r="F495">
        <v>17.761199999999999</v>
      </c>
      <c r="G495">
        <v>878.66700000000003</v>
      </c>
      <c r="H495">
        <v>1.66171</v>
      </c>
      <c r="I495">
        <v>-38.024900000000002</v>
      </c>
      <c r="J495">
        <f t="shared" si="30"/>
        <v>-25.756800000000002</v>
      </c>
      <c r="L495">
        <v>19</v>
      </c>
      <c r="M495">
        <v>672.03</v>
      </c>
      <c r="N495">
        <f t="shared" si="33"/>
        <v>34.725839497169815</v>
      </c>
      <c r="O495">
        <v>22.705100000000002</v>
      </c>
      <c r="P495">
        <v>5.7983399999999996</v>
      </c>
      <c r="Q495">
        <v>567.5</v>
      </c>
      <c r="R495">
        <v>1.29067</v>
      </c>
      <c r="S495">
        <v>-10.8643</v>
      </c>
      <c r="T495">
        <f t="shared" si="31"/>
        <v>-33.569400000000002</v>
      </c>
    </row>
    <row r="496" spans="1:20" x14ac:dyDescent="0.3">
      <c r="B496">
        <v>14</v>
      </c>
      <c r="C496">
        <v>492.31</v>
      </c>
      <c r="D496">
        <f t="shared" si="32"/>
        <v>37.067239973311572</v>
      </c>
      <c r="E496">
        <v>-12.939500000000001</v>
      </c>
      <c r="F496">
        <v>18.005400000000002</v>
      </c>
      <c r="G496">
        <v>969</v>
      </c>
      <c r="H496">
        <v>1.71905</v>
      </c>
      <c r="I496">
        <v>-37.902799999999999</v>
      </c>
      <c r="J496">
        <f t="shared" si="30"/>
        <v>-24.963299999999997</v>
      </c>
      <c r="T496">
        <f t="shared" si="31"/>
        <v>0</v>
      </c>
    </row>
    <row r="497" spans="1:20" x14ac:dyDescent="0.3">
      <c r="B497">
        <v>15</v>
      </c>
      <c r="C497">
        <v>520.27</v>
      </c>
      <c r="D497">
        <f t="shared" si="32"/>
        <v>35.765379113018625</v>
      </c>
      <c r="E497">
        <v>-9.0942399999999992</v>
      </c>
      <c r="F497">
        <v>13.3667</v>
      </c>
      <c r="G497">
        <v>759.85699999999997</v>
      </c>
      <c r="H497">
        <v>1.5165</v>
      </c>
      <c r="I497">
        <v>-37.5366</v>
      </c>
      <c r="J497">
        <f t="shared" si="30"/>
        <v>-28.442360000000001</v>
      </c>
      <c r="K497">
        <v>1.85</v>
      </c>
      <c r="T497">
        <f t="shared" si="31"/>
        <v>0</v>
      </c>
    </row>
    <row r="498" spans="1:20" x14ac:dyDescent="0.3">
      <c r="B498">
        <v>16</v>
      </c>
      <c r="C498">
        <v>547.85</v>
      </c>
      <c r="D498">
        <f t="shared" si="32"/>
        <v>36.2581580855692</v>
      </c>
      <c r="E498">
        <v>-10.1318</v>
      </c>
      <c r="F498">
        <v>12.3901</v>
      </c>
      <c r="G498">
        <v>877</v>
      </c>
      <c r="H498">
        <v>1.6765699999999999</v>
      </c>
      <c r="I498">
        <v>-36.743200000000002</v>
      </c>
      <c r="J498">
        <f t="shared" si="30"/>
        <v>-26.611400000000003</v>
      </c>
      <c r="L498">
        <v>1</v>
      </c>
      <c r="M498">
        <v>204.31200000000001</v>
      </c>
      <c r="O498">
        <v>6.5918000000000001</v>
      </c>
      <c r="P498">
        <v>42.419400000000003</v>
      </c>
      <c r="Q498">
        <v>454.76900000000001</v>
      </c>
      <c r="R498">
        <v>1.0411600000000001</v>
      </c>
      <c r="S498">
        <v>-15.319800000000001</v>
      </c>
      <c r="T498">
        <f t="shared" si="31"/>
        <v>-21.9116</v>
      </c>
    </row>
    <row r="499" spans="1:20" x14ac:dyDescent="0.3">
      <c r="B499">
        <v>17</v>
      </c>
      <c r="C499">
        <v>607.54200000000003</v>
      </c>
      <c r="D499">
        <f t="shared" si="32"/>
        <v>16.75266367352409</v>
      </c>
      <c r="E499">
        <v>-8.6669900000000002</v>
      </c>
      <c r="F499">
        <v>2.2583000000000002</v>
      </c>
      <c r="G499">
        <v>649</v>
      </c>
      <c r="H499">
        <v>1.2308300000000001</v>
      </c>
      <c r="I499">
        <v>-32.653799999999997</v>
      </c>
      <c r="J499">
        <f t="shared" si="30"/>
        <v>-23.986809999999998</v>
      </c>
      <c r="L499">
        <v>2</v>
      </c>
      <c r="M499">
        <v>213.851</v>
      </c>
      <c r="N499">
        <f t="shared" si="33"/>
        <v>104.83279169724304</v>
      </c>
      <c r="O499">
        <v>10.497999999999999</v>
      </c>
      <c r="P499">
        <v>27.587900000000001</v>
      </c>
      <c r="Q499">
        <v>707.33299999999997</v>
      </c>
      <c r="R499">
        <v>1.6773800000000001</v>
      </c>
      <c r="S499">
        <v>-9.8877000000000006</v>
      </c>
      <c r="T499">
        <f t="shared" si="31"/>
        <v>-20.3857</v>
      </c>
    </row>
    <row r="500" spans="1:20" x14ac:dyDescent="0.3">
      <c r="J500">
        <f t="shared" si="30"/>
        <v>0</v>
      </c>
      <c r="L500">
        <v>3</v>
      </c>
      <c r="M500">
        <v>226.63499999999999</v>
      </c>
      <c r="N500">
        <f t="shared" si="33"/>
        <v>78.22277847309141</v>
      </c>
      <c r="O500">
        <v>10.2539</v>
      </c>
      <c r="P500">
        <v>23.5596</v>
      </c>
      <c r="Q500">
        <v>1022.93</v>
      </c>
      <c r="R500">
        <v>2.1974999999999998</v>
      </c>
      <c r="S500">
        <v>-9.3994099999999996</v>
      </c>
      <c r="T500">
        <f t="shared" si="31"/>
        <v>-19.653309999999998</v>
      </c>
    </row>
    <row r="501" spans="1:20" x14ac:dyDescent="0.3">
      <c r="A501">
        <v>2</v>
      </c>
      <c r="J501">
        <f t="shared" si="30"/>
        <v>0</v>
      </c>
      <c r="L501">
        <v>4</v>
      </c>
      <c r="M501">
        <v>245.07</v>
      </c>
      <c r="N501">
        <f t="shared" si="33"/>
        <v>54.244643341470024</v>
      </c>
      <c r="O501">
        <v>30.639600000000002</v>
      </c>
      <c r="P501">
        <v>2.01416</v>
      </c>
      <c r="Q501">
        <v>297.8</v>
      </c>
      <c r="R501">
        <v>0.53500000000000003</v>
      </c>
      <c r="S501">
        <v>-10.1929</v>
      </c>
      <c r="T501">
        <f t="shared" si="31"/>
        <v>-40.832500000000003</v>
      </c>
    </row>
    <row r="502" spans="1:20" x14ac:dyDescent="0.3">
      <c r="B502">
        <v>1</v>
      </c>
      <c r="C502">
        <v>204.172</v>
      </c>
      <c r="E502">
        <v>-18.371600000000001</v>
      </c>
      <c r="F502">
        <v>47.668500000000002</v>
      </c>
      <c r="G502">
        <v>376.36900000000003</v>
      </c>
      <c r="H502">
        <v>0.79187099999999999</v>
      </c>
      <c r="I502">
        <v>-43.396000000000001</v>
      </c>
      <c r="J502">
        <f t="shared" si="30"/>
        <v>-25.0244</v>
      </c>
      <c r="L502">
        <v>5</v>
      </c>
      <c r="M502">
        <v>267.31599999999997</v>
      </c>
      <c r="N502">
        <f t="shared" si="33"/>
        <v>44.951901465432023</v>
      </c>
      <c r="O502">
        <v>10.1929</v>
      </c>
      <c r="P502">
        <v>23.3765</v>
      </c>
      <c r="Q502">
        <v>1071.25</v>
      </c>
      <c r="R502">
        <v>2.2028599999999998</v>
      </c>
      <c r="S502">
        <v>-11.413600000000001</v>
      </c>
      <c r="T502">
        <f t="shared" si="31"/>
        <v>-21.6065</v>
      </c>
    </row>
    <row r="503" spans="1:20" x14ac:dyDescent="0.3">
      <c r="B503">
        <v>2</v>
      </c>
      <c r="C503">
        <v>211.99</v>
      </c>
      <c r="D503">
        <f t="shared" si="32"/>
        <v>127.90995139421827</v>
      </c>
      <c r="E503">
        <v>-16.174299999999999</v>
      </c>
      <c r="F503">
        <v>32.104500000000002</v>
      </c>
      <c r="G503">
        <v>621.46699999999998</v>
      </c>
      <c r="H503">
        <v>1.2334499999999999</v>
      </c>
      <c r="I503">
        <v>-37.4756</v>
      </c>
      <c r="J503">
        <f t="shared" si="30"/>
        <v>-21.301300000000001</v>
      </c>
      <c r="L503">
        <v>6</v>
      </c>
      <c r="M503">
        <v>292.50200000000001</v>
      </c>
      <c r="N503">
        <f t="shared" si="33"/>
        <v>39.704597792424309</v>
      </c>
      <c r="O503">
        <v>10.0098</v>
      </c>
      <c r="P503">
        <v>23.010300000000001</v>
      </c>
      <c r="Q503">
        <v>1151.83</v>
      </c>
      <c r="R503">
        <v>2.2468599999999999</v>
      </c>
      <c r="S503">
        <v>-11.6577</v>
      </c>
      <c r="T503">
        <f t="shared" si="31"/>
        <v>-21.6675</v>
      </c>
    </row>
    <row r="504" spans="1:20" x14ac:dyDescent="0.3">
      <c r="B504">
        <v>3</v>
      </c>
      <c r="C504">
        <v>221.971</v>
      </c>
      <c r="D504">
        <f t="shared" si="32"/>
        <v>100.19036168720575</v>
      </c>
      <c r="E504">
        <v>-16.601600000000001</v>
      </c>
      <c r="F504">
        <v>26.977499999999999</v>
      </c>
      <c r="G504">
        <v>928</v>
      </c>
      <c r="H504">
        <v>1.64367</v>
      </c>
      <c r="I504">
        <v>-36.438000000000002</v>
      </c>
      <c r="J504">
        <f t="shared" si="30"/>
        <v>-19.836400000000001</v>
      </c>
      <c r="L504">
        <v>7</v>
      </c>
      <c r="M504">
        <v>319.33300000000003</v>
      </c>
      <c r="N504">
        <f t="shared" si="33"/>
        <v>37.270321642875757</v>
      </c>
      <c r="O504">
        <v>13.9771</v>
      </c>
      <c r="P504">
        <v>19.103999999999999</v>
      </c>
      <c r="Q504">
        <v>842</v>
      </c>
      <c r="R504">
        <v>1.9876199999999999</v>
      </c>
      <c r="S504">
        <v>-11.535600000000001</v>
      </c>
      <c r="T504">
        <f t="shared" si="31"/>
        <v>-25.512700000000002</v>
      </c>
    </row>
    <row r="505" spans="1:20" x14ac:dyDescent="0.3">
      <c r="B505">
        <v>4</v>
      </c>
      <c r="C505">
        <v>236.952</v>
      </c>
      <c r="D505">
        <f t="shared" si="32"/>
        <v>66.751218209732357</v>
      </c>
      <c r="E505">
        <v>-12.6953</v>
      </c>
      <c r="F505">
        <v>20.873999999999999</v>
      </c>
      <c r="G505">
        <v>815.2</v>
      </c>
      <c r="H505">
        <v>1.5988899999999999</v>
      </c>
      <c r="I505">
        <v>-36.926299999999998</v>
      </c>
      <c r="J505">
        <f t="shared" si="30"/>
        <v>-24.230999999999998</v>
      </c>
      <c r="L505">
        <v>8</v>
      </c>
      <c r="M505">
        <v>345.71199999999999</v>
      </c>
      <c r="N505">
        <f t="shared" si="33"/>
        <v>37.908942719587607</v>
      </c>
      <c r="O505">
        <v>14.2212</v>
      </c>
      <c r="P505">
        <v>18.9819</v>
      </c>
      <c r="Q505">
        <v>856.6</v>
      </c>
      <c r="R505">
        <v>1.95417</v>
      </c>
      <c r="S505">
        <v>-11.5967</v>
      </c>
      <c r="T505">
        <f t="shared" si="31"/>
        <v>-25.817900000000002</v>
      </c>
    </row>
    <row r="506" spans="1:20" x14ac:dyDescent="0.3">
      <c r="B506">
        <v>5</v>
      </c>
      <c r="C506">
        <v>260.37</v>
      </c>
      <c r="D506">
        <f t="shared" si="32"/>
        <v>42.702194892817481</v>
      </c>
      <c r="E506">
        <v>-12.023899999999999</v>
      </c>
      <c r="F506">
        <v>18.310500000000001</v>
      </c>
      <c r="G506">
        <v>860</v>
      </c>
      <c r="H506">
        <v>1.62</v>
      </c>
      <c r="I506">
        <v>-37.719700000000003</v>
      </c>
      <c r="J506">
        <f t="shared" si="30"/>
        <v>-25.695800000000006</v>
      </c>
      <c r="L506">
        <v>9</v>
      </c>
      <c r="M506">
        <v>371.91500000000002</v>
      </c>
      <c r="N506">
        <f t="shared" si="33"/>
        <v>38.163569056978162</v>
      </c>
      <c r="O506">
        <v>11.5967</v>
      </c>
      <c r="P506">
        <v>20.751999999999999</v>
      </c>
      <c r="Q506">
        <v>1048</v>
      </c>
      <c r="R506">
        <v>2.1888899999999998</v>
      </c>
      <c r="S506">
        <v>-11.230499999999999</v>
      </c>
      <c r="T506">
        <f t="shared" si="31"/>
        <v>-22.827199999999998</v>
      </c>
    </row>
    <row r="507" spans="1:20" x14ac:dyDescent="0.3">
      <c r="B507">
        <v>6</v>
      </c>
      <c r="C507">
        <v>287.11900000000003</v>
      </c>
      <c r="D507">
        <f t="shared" si="32"/>
        <v>37.38457512430368</v>
      </c>
      <c r="E507">
        <v>-14.587400000000001</v>
      </c>
      <c r="F507">
        <v>22.460899999999999</v>
      </c>
      <c r="G507">
        <v>987.28599999999994</v>
      </c>
      <c r="H507">
        <v>1.6690499999999999</v>
      </c>
      <c r="I507">
        <v>-38.818399999999997</v>
      </c>
      <c r="J507">
        <f t="shared" si="30"/>
        <v>-24.230999999999995</v>
      </c>
      <c r="L507">
        <v>10</v>
      </c>
      <c r="M507">
        <v>399.37</v>
      </c>
      <c r="N507">
        <f t="shared" si="33"/>
        <v>36.42323802586052</v>
      </c>
      <c r="O507">
        <v>16.113299999999999</v>
      </c>
      <c r="P507">
        <v>15.5029</v>
      </c>
      <c r="Q507">
        <v>809.06700000000001</v>
      </c>
      <c r="R507">
        <v>1.9039999999999999</v>
      </c>
      <c r="S507">
        <v>-11.1694</v>
      </c>
      <c r="T507">
        <f t="shared" si="31"/>
        <v>-27.282699999999998</v>
      </c>
    </row>
    <row r="508" spans="1:20" x14ac:dyDescent="0.3">
      <c r="B508">
        <v>7</v>
      </c>
      <c r="C508">
        <v>313.13299999999998</v>
      </c>
      <c r="D508">
        <f t="shared" si="32"/>
        <v>38.440839547935795</v>
      </c>
      <c r="E508">
        <v>-10.9863</v>
      </c>
      <c r="F508">
        <v>19.592300000000002</v>
      </c>
      <c r="G508">
        <v>712.23800000000006</v>
      </c>
      <c r="H508">
        <v>1.4138900000000001</v>
      </c>
      <c r="I508">
        <v>-39.184600000000003</v>
      </c>
      <c r="J508">
        <f t="shared" si="30"/>
        <v>-28.198300000000003</v>
      </c>
      <c r="L508">
        <v>11</v>
      </c>
      <c r="M508">
        <v>425.65600000000001</v>
      </c>
      <c r="N508">
        <f t="shared" si="33"/>
        <v>38.0430647492962</v>
      </c>
      <c r="O508">
        <v>12.5122</v>
      </c>
      <c r="P508">
        <v>19.470199999999998</v>
      </c>
      <c r="Q508">
        <v>988</v>
      </c>
      <c r="R508">
        <v>2.1853600000000002</v>
      </c>
      <c r="S508">
        <v>-10.9863</v>
      </c>
      <c r="T508">
        <f t="shared" si="31"/>
        <v>-23.4985</v>
      </c>
    </row>
    <row r="509" spans="1:20" x14ac:dyDescent="0.3">
      <c r="B509">
        <v>8</v>
      </c>
      <c r="C509">
        <v>339.37400000000002</v>
      </c>
      <c r="D509">
        <f t="shared" si="32"/>
        <v>38.108303799397831</v>
      </c>
      <c r="E509">
        <v>-13.061500000000001</v>
      </c>
      <c r="F509">
        <v>20.5688</v>
      </c>
      <c r="G509">
        <v>893.53300000000002</v>
      </c>
      <c r="H509">
        <v>1.59429</v>
      </c>
      <c r="I509">
        <v>-38.696300000000001</v>
      </c>
      <c r="J509">
        <f t="shared" si="30"/>
        <v>-25.634799999999998</v>
      </c>
      <c r="L509">
        <v>12</v>
      </c>
      <c r="M509">
        <v>452.79300000000001</v>
      </c>
      <c r="N509">
        <f t="shared" si="33"/>
        <v>36.850057117588534</v>
      </c>
      <c r="O509">
        <v>13.488799999999999</v>
      </c>
      <c r="P509">
        <v>18.066400000000002</v>
      </c>
      <c r="Q509">
        <v>980.26700000000005</v>
      </c>
      <c r="R509">
        <v>2.1850000000000001</v>
      </c>
      <c r="S509">
        <v>-11.0474</v>
      </c>
      <c r="T509">
        <f t="shared" si="31"/>
        <v>-24.536200000000001</v>
      </c>
    </row>
    <row r="510" spans="1:20" x14ac:dyDescent="0.3">
      <c r="B510">
        <v>9</v>
      </c>
      <c r="C510">
        <v>367.38200000000001</v>
      </c>
      <c r="D510">
        <f t="shared" si="32"/>
        <v>35.704084547272231</v>
      </c>
      <c r="E510">
        <v>-12.085000000000001</v>
      </c>
      <c r="F510">
        <v>18.127400000000002</v>
      </c>
      <c r="G510">
        <v>850.86699999999996</v>
      </c>
      <c r="H510">
        <v>1.6067899999999999</v>
      </c>
      <c r="I510">
        <v>-38.024900000000002</v>
      </c>
      <c r="J510">
        <f t="shared" si="30"/>
        <v>-25.939900000000002</v>
      </c>
      <c r="L510">
        <v>13</v>
      </c>
      <c r="M510">
        <v>479.59199999999998</v>
      </c>
      <c r="N510">
        <f t="shared" si="33"/>
        <v>37.31482518004406</v>
      </c>
      <c r="O510">
        <v>12.817399999999999</v>
      </c>
      <c r="P510">
        <v>18.6768</v>
      </c>
      <c r="Q510">
        <v>1048.67</v>
      </c>
      <c r="R510">
        <v>2.2200000000000002</v>
      </c>
      <c r="S510">
        <v>-10.7422</v>
      </c>
      <c r="T510">
        <f t="shared" si="31"/>
        <v>-23.5596</v>
      </c>
    </row>
    <row r="511" spans="1:20" x14ac:dyDescent="0.3">
      <c r="B511">
        <v>10</v>
      </c>
      <c r="C511">
        <v>394.65199999999999</v>
      </c>
      <c r="D511">
        <f t="shared" si="32"/>
        <v>36.670333700036693</v>
      </c>
      <c r="E511">
        <v>-10.6812</v>
      </c>
      <c r="F511">
        <v>16.174299999999999</v>
      </c>
      <c r="G511">
        <v>824.5</v>
      </c>
      <c r="H511">
        <v>1.5425</v>
      </c>
      <c r="I511">
        <v>-37.902799999999999</v>
      </c>
      <c r="J511">
        <f t="shared" si="30"/>
        <v>-27.221599999999999</v>
      </c>
      <c r="L511">
        <v>14</v>
      </c>
      <c r="M511">
        <v>505.93599999999998</v>
      </c>
      <c r="N511">
        <f t="shared" si="33"/>
        <v>37.959307622228977</v>
      </c>
      <c r="O511">
        <v>11.413600000000001</v>
      </c>
      <c r="P511">
        <v>20.2026</v>
      </c>
      <c r="Q511">
        <v>1143.5</v>
      </c>
      <c r="R511">
        <v>2.3483299999999998</v>
      </c>
      <c r="S511">
        <v>-10.8643</v>
      </c>
      <c r="T511">
        <f t="shared" si="31"/>
        <v>-22.277900000000002</v>
      </c>
    </row>
    <row r="512" spans="1:20" x14ac:dyDescent="0.3">
      <c r="B512">
        <v>11</v>
      </c>
      <c r="C512">
        <v>424.21300000000002</v>
      </c>
      <c r="D512">
        <f t="shared" si="32"/>
        <v>33.828354927099852</v>
      </c>
      <c r="E512">
        <v>-3.2348599999999998</v>
      </c>
      <c r="F512">
        <v>5.7373000000000003</v>
      </c>
      <c r="G512">
        <v>467.733</v>
      </c>
      <c r="H512">
        <v>1.0475000000000001</v>
      </c>
      <c r="I512">
        <v>-36.804200000000002</v>
      </c>
      <c r="J512">
        <f t="shared" si="30"/>
        <v>-33.569340000000004</v>
      </c>
      <c r="L512">
        <v>15</v>
      </c>
      <c r="M512">
        <v>562.30999999999995</v>
      </c>
      <c r="N512">
        <f t="shared" si="33"/>
        <v>17.73867385674248</v>
      </c>
      <c r="O512">
        <v>15.8691</v>
      </c>
      <c r="P512">
        <v>13.3667</v>
      </c>
      <c r="Q512">
        <v>946.4</v>
      </c>
      <c r="R512">
        <v>2.14</v>
      </c>
      <c r="S512">
        <v>-9.5825200000000006</v>
      </c>
      <c r="T512">
        <f t="shared" si="31"/>
        <v>-25.451619999999998</v>
      </c>
    </row>
    <row r="513" spans="2:20" x14ac:dyDescent="0.3">
      <c r="B513">
        <v>12</v>
      </c>
      <c r="C513">
        <v>451.31099999999998</v>
      </c>
      <c r="D513">
        <f t="shared" si="32"/>
        <v>36.903092479149812</v>
      </c>
      <c r="E513">
        <v>-9.9487299999999994</v>
      </c>
      <c r="F513">
        <v>11.7798</v>
      </c>
      <c r="G513">
        <v>850.5</v>
      </c>
      <c r="H513">
        <v>1.6875</v>
      </c>
      <c r="I513">
        <v>-36.499000000000002</v>
      </c>
      <c r="J513">
        <f t="shared" si="30"/>
        <v>-26.550270000000005</v>
      </c>
      <c r="L513">
        <v>16</v>
      </c>
      <c r="M513">
        <v>590.55399999999997</v>
      </c>
      <c r="N513">
        <f t="shared" si="33"/>
        <v>35.405749893782712</v>
      </c>
      <c r="O513">
        <v>14.7095</v>
      </c>
      <c r="P513">
        <v>14.404299999999999</v>
      </c>
      <c r="Q513">
        <v>1053.33</v>
      </c>
      <c r="R513">
        <v>2.2919999999999998</v>
      </c>
      <c r="S513">
        <v>-9.8877000000000006</v>
      </c>
      <c r="T513">
        <f t="shared" si="31"/>
        <v>-24.597200000000001</v>
      </c>
    </row>
    <row r="514" spans="2:20" x14ac:dyDescent="0.3">
      <c r="B514">
        <v>13</v>
      </c>
      <c r="C514">
        <v>479.36200000000002</v>
      </c>
      <c r="D514">
        <f t="shared" si="32"/>
        <v>35.64935296424364</v>
      </c>
      <c r="E514">
        <v>-16.113299999999999</v>
      </c>
      <c r="F514">
        <v>13.000500000000001</v>
      </c>
      <c r="G514">
        <v>2031</v>
      </c>
      <c r="H514">
        <v>2.5430000000000001</v>
      </c>
      <c r="I514">
        <v>-33.935499999999998</v>
      </c>
      <c r="J514">
        <f t="shared" si="30"/>
        <v>-17.822199999999999</v>
      </c>
      <c r="L514">
        <v>17</v>
      </c>
      <c r="M514">
        <v>616.89599999999996</v>
      </c>
      <c r="N514">
        <f t="shared" si="33"/>
        <v>37.962189659099558</v>
      </c>
      <c r="O514">
        <v>13.2446</v>
      </c>
      <c r="P514">
        <v>15.930199999999999</v>
      </c>
      <c r="Q514">
        <v>1154</v>
      </c>
      <c r="R514">
        <v>2.4775</v>
      </c>
      <c r="S514">
        <v>-9.7656299999999998</v>
      </c>
      <c r="T514">
        <f t="shared" si="31"/>
        <v>-23.01023</v>
      </c>
    </row>
    <row r="515" spans="2:20" x14ac:dyDescent="0.3">
      <c r="L515">
        <v>18</v>
      </c>
      <c r="M515">
        <v>645.99099999999999</v>
      </c>
      <c r="N515">
        <f t="shared" si="33"/>
        <v>34.370166695308441</v>
      </c>
      <c r="O515">
        <v>19.775400000000001</v>
      </c>
      <c r="P515">
        <v>9.4604499999999998</v>
      </c>
      <c r="Q515">
        <v>710</v>
      </c>
      <c r="R515">
        <v>1.8116699999999999</v>
      </c>
      <c r="S515">
        <v>-9.3994099999999996</v>
      </c>
      <c r="T515">
        <f t="shared" si="31"/>
        <v>-29.174810000000001</v>
      </c>
    </row>
    <row r="516" spans="2:20" x14ac:dyDescent="0.3">
      <c r="L516">
        <v>19</v>
      </c>
      <c r="M516">
        <v>674.471</v>
      </c>
      <c r="N516">
        <f t="shared" si="33"/>
        <v>35.112359550561777</v>
      </c>
      <c r="O516">
        <v>15.686</v>
      </c>
      <c r="P516">
        <v>12.5732</v>
      </c>
      <c r="Q516">
        <v>1040</v>
      </c>
      <c r="R516">
        <v>2.28667</v>
      </c>
      <c r="S516">
        <v>-9.3383800000000008</v>
      </c>
      <c r="T516">
        <f t="shared" si="31"/>
        <v>-25.024380000000001</v>
      </c>
    </row>
    <row r="517" spans="2:20" x14ac:dyDescent="0.3">
      <c r="T517">
        <f t="shared" si="31"/>
        <v>0</v>
      </c>
    </row>
    <row r="518" spans="2:20" x14ac:dyDescent="0.3">
      <c r="K518">
        <v>1.9</v>
      </c>
      <c r="T518">
        <f t="shared" ref="T518:T581" si="34">S518-O518</f>
        <v>0</v>
      </c>
    </row>
    <row r="519" spans="2:20" x14ac:dyDescent="0.3">
      <c r="L519">
        <v>1</v>
      </c>
      <c r="M519">
        <v>204.08099999999999</v>
      </c>
      <c r="O519">
        <v>5.1879900000000001</v>
      </c>
      <c r="P519">
        <v>44.921900000000001</v>
      </c>
      <c r="Q519">
        <v>506.68700000000001</v>
      </c>
      <c r="R519">
        <v>1.08718</v>
      </c>
      <c r="S519">
        <v>-14.343299999999999</v>
      </c>
      <c r="T519">
        <f t="shared" si="34"/>
        <v>-19.531289999999998</v>
      </c>
    </row>
    <row r="520" spans="2:20" x14ac:dyDescent="0.3">
      <c r="L520">
        <v>2</v>
      </c>
      <c r="M520">
        <v>213.63200000000001</v>
      </c>
      <c r="N520">
        <f t="shared" ref="N520:N582" si="35">1000/(M520-M519)</f>
        <v>104.70107842110757</v>
      </c>
      <c r="O520">
        <v>11.230499999999999</v>
      </c>
      <c r="P520">
        <v>27.71</v>
      </c>
      <c r="Q520">
        <v>733.84100000000001</v>
      </c>
      <c r="R520">
        <v>1.7050000000000001</v>
      </c>
      <c r="S520">
        <v>-8.4228500000000004</v>
      </c>
      <c r="T520">
        <f t="shared" si="34"/>
        <v>-19.65335</v>
      </c>
    </row>
    <row r="521" spans="2:20" x14ac:dyDescent="0.3">
      <c r="L521">
        <v>3</v>
      </c>
      <c r="M521">
        <v>226.315</v>
      </c>
      <c r="N521">
        <f t="shared" si="35"/>
        <v>78.845698967121393</v>
      </c>
      <c r="O521">
        <v>12.7563</v>
      </c>
      <c r="P521">
        <v>21.179200000000002</v>
      </c>
      <c r="Q521">
        <v>933</v>
      </c>
      <c r="R521">
        <v>2.21333</v>
      </c>
      <c r="S521">
        <v>-7.9345699999999999</v>
      </c>
      <c r="T521">
        <f t="shared" si="34"/>
        <v>-20.69087</v>
      </c>
    </row>
    <row r="522" spans="2:20" x14ac:dyDescent="0.3">
      <c r="L522">
        <v>4</v>
      </c>
      <c r="M522">
        <v>243.095</v>
      </c>
      <c r="N522">
        <f t="shared" si="35"/>
        <v>59.594755661501786</v>
      </c>
      <c r="O522">
        <v>14.0381</v>
      </c>
      <c r="P522">
        <v>18.7988</v>
      </c>
      <c r="Q522">
        <v>962</v>
      </c>
      <c r="R522">
        <v>2.2071399999999999</v>
      </c>
      <c r="S522">
        <v>-8.2397500000000008</v>
      </c>
      <c r="T522">
        <f t="shared" si="34"/>
        <v>-22.277850000000001</v>
      </c>
    </row>
    <row r="523" spans="2:20" x14ac:dyDescent="0.3">
      <c r="L523">
        <v>5</v>
      </c>
      <c r="M523">
        <v>266.51299999999998</v>
      </c>
      <c r="N523">
        <f t="shared" si="35"/>
        <v>42.702194892817531</v>
      </c>
      <c r="O523">
        <v>12.3291</v>
      </c>
      <c r="P523">
        <v>21.240200000000002</v>
      </c>
      <c r="Q523">
        <v>1084.8</v>
      </c>
      <c r="R523">
        <v>2.2648899999999998</v>
      </c>
      <c r="S523">
        <v>-9.6435499999999994</v>
      </c>
      <c r="T523">
        <f t="shared" si="34"/>
        <v>-21.972650000000002</v>
      </c>
    </row>
    <row r="524" spans="2:20" x14ac:dyDescent="0.3">
      <c r="L524">
        <v>6</v>
      </c>
      <c r="M524">
        <v>291.291</v>
      </c>
      <c r="N524">
        <f t="shared" si="35"/>
        <v>40.358382436031931</v>
      </c>
      <c r="O524">
        <v>15.8081</v>
      </c>
      <c r="P524">
        <v>18.6157</v>
      </c>
      <c r="Q524">
        <v>808</v>
      </c>
      <c r="R524">
        <v>1.89619</v>
      </c>
      <c r="S524">
        <v>-10.1929</v>
      </c>
      <c r="T524">
        <f t="shared" si="34"/>
        <v>-26.000999999999998</v>
      </c>
    </row>
    <row r="525" spans="2:20" x14ac:dyDescent="0.3">
      <c r="L525">
        <v>7</v>
      </c>
      <c r="M525">
        <v>316.91500000000002</v>
      </c>
      <c r="N525">
        <f t="shared" si="35"/>
        <v>39.02591320636899</v>
      </c>
      <c r="O525">
        <v>13.3667</v>
      </c>
      <c r="P525">
        <v>20.629899999999999</v>
      </c>
      <c r="Q525">
        <v>971.8</v>
      </c>
      <c r="R525">
        <v>2.0853299999999999</v>
      </c>
      <c r="S525">
        <v>-10.497999999999999</v>
      </c>
      <c r="T525">
        <f t="shared" si="34"/>
        <v>-23.864699999999999</v>
      </c>
    </row>
    <row r="526" spans="2:20" x14ac:dyDescent="0.3">
      <c r="L526">
        <v>8</v>
      </c>
      <c r="M526">
        <v>343.392</v>
      </c>
      <c r="N526">
        <f t="shared" si="35"/>
        <v>37.768629376439961</v>
      </c>
      <c r="O526">
        <v>14.0381</v>
      </c>
      <c r="P526">
        <v>18.9819</v>
      </c>
      <c r="Q526">
        <v>969</v>
      </c>
      <c r="R526">
        <v>2.1312500000000001</v>
      </c>
      <c r="S526">
        <v>-9.9487299999999994</v>
      </c>
      <c r="T526">
        <f t="shared" si="34"/>
        <v>-23.986829999999998</v>
      </c>
    </row>
    <row r="527" spans="2:20" x14ac:dyDescent="0.3">
      <c r="L527">
        <v>9</v>
      </c>
      <c r="M527">
        <v>369.91199999999998</v>
      </c>
      <c r="N527">
        <f t="shared" si="35"/>
        <v>37.707390648567142</v>
      </c>
      <c r="O527">
        <v>15.197800000000001</v>
      </c>
      <c r="P527">
        <v>18.005400000000002</v>
      </c>
      <c r="Q527">
        <v>906.66700000000003</v>
      </c>
      <c r="R527">
        <v>2.00583</v>
      </c>
      <c r="S527">
        <v>-10.0708</v>
      </c>
      <c r="T527">
        <f t="shared" si="34"/>
        <v>-25.268599999999999</v>
      </c>
    </row>
    <row r="528" spans="2:20" x14ac:dyDescent="0.3">
      <c r="L528">
        <v>10</v>
      </c>
      <c r="M528">
        <v>396.73099999999999</v>
      </c>
      <c r="N528">
        <f t="shared" si="35"/>
        <v>37.286998023789081</v>
      </c>
      <c r="O528">
        <v>16.235399999999998</v>
      </c>
      <c r="P528">
        <v>16.174299999999999</v>
      </c>
      <c r="Q528">
        <v>878.33299999999997</v>
      </c>
      <c r="R528">
        <v>1.98875</v>
      </c>
      <c r="S528">
        <v>-9.7045899999999996</v>
      </c>
      <c r="T528">
        <f t="shared" si="34"/>
        <v>-25.939989999999998</v>
      </c>
    </row>
    <row r="529" spans="11:20" x14ac:dyDescent="0.3">
      <c r="L529">
        <v>11</v>
      </c>
      <c r="M529">
        <v>423.05700000000002</v>
      </c>
      <c r="N529">
        <f t="shared" si="35"/>
        <v>37.985261718453209</v>
      </c>
      <c r="O529">
        <v>11.535600000000001</v>
      </c>
      <c r="P529">
        <v>20.5688</v>
      </c>
      <c r="Q529">
        <v>1288.5</v>
      </c>
      <c r="R529">
        <v>2.45417</v>
      </c>
      <c r="S529">
        <v>-9.5214800000000004</v>
      </c>
      <c r="T529">
        <f t="shared" si="34"/>
        <v>-21.057079999999999</v>
      </c>
    </row>
    <row r="530" spans="11:20" x14ac:dyDescent="0.3">
      <c r="L530">
        <v>12</v>
      </c>
      <c r="M530">
        <v>450.71300000000002</v>
      </c>
      <c r="N530">
        <f t="shared" si="35"/>
        <v>36.158518947063918</v>
      </c>
      <c r="O530">
        <v>14.0991</v>
      </c>
      <c r="P530">
        <v>16.845700000000001</v>
      </c>
      <c r="Q530">
        <v>1105.5999999999999</v>
      </c>
      <c r="R530">
        <v>2.3366699999999998</v>
      </c>
      <c r="S530">
        <v>-8.9721700000000002</v>
      </c>
      <c r="T530">
        <f t="shared" si="34"/>
        <v>-23.071269999999998</v>
      </c>
    </row>
    <row r="531" spans="11:20" x14ac:dyDescent="0.3">
      <c r="L531">
        <v>13</v>
      </c>
      <c r="M531">
        <v>478.613</v>
      </c>
      <c r="N531">
        <f t="shared" si="35"/>
        <v>35.842293906810063</v>
      </c>
      <c r="O531">
        <v>20.1416</v>
      </c>
      <c r="P531">
        <v>11.0474</v>
      </c>
      <c r="Q531">
        <v>731.66700000000003</v>
      </c>
      <c r="R531">
        <v>1.7350000000000001</v>
      </c>
      <c r="S531">
        <v>-9.0332000000000008</v>
      </c>
      <c r="T531">
        <f t="shared" si="34"/>
        <v>-29.174800000000001</v>
      </c>
    </row>
    <row r="532" spans="11:20" x14ac:dyDescent="0.3">
      <c r="L532">
        <v>14</v>
      </c>
      <c r="M532">
        <v>532.63</v>
      </c>
      <c r="N532">
        <f t="shared" si="35"/>
        <v>18.512690449302998</v>
      </c>
      <c r="O532">
        <v>15.0146</v>
      </c>
      <c r="P532">
        <v>15.564</v>
      </c>
      <c r="Q532">
        <v>1032.5</v>
      </c>
      <c r="R532">
        <v>2.28667</v>
      </c>
      <c r="S532">
        <v>-9.21631</v>
      </c>
      <c r="T532">
        <f t="shared" si="34"/>
        <v>-24.230910000000002</v>
      </c>
    </row>
    <row r="533" spans="11:20" x14ac:dyDescent="0.3">
      <c r="L533">
        <v>15</v>
      </c>
      <c r="M533">
        <v>560.53499999999997</v>
      </c>
      <c r="N533">
        <f t="shared" si="35"/>
        <v>35.835871707579322</v>
      </c>
      <c r="O533">
        <v>13.1226</v>
      </c>
      <c r="P533">
        <v>16.662600000000001</v>
      </c>
      <c r="Q533">
        <v>1287.5</v>
      </c>
      <c r="R533">
        <v>2.61083</v>
      </c>
      <c r="S533">
        <v>-8.4228500000000004</v>
      </c>
      <c r="T533">
        <f t="shared" si="34"/>
        <v>-21.545450000000002</v>
      </c>
    </row>
    <row r="534" spans="11:20" x14ac:dyDescent="0.3">
      <c r="L534">
        <v>16</v>
      </c>
      <c r="M534">
        <v>587.85400000000004</v>
      </c>
      <c r="N534">
        <f t="shared" si="35"/>
        <v>36.604560928291569</v>
      </c>
      <c r="O534">
        <v>12.085000000000001</v>
      </c>
      <c r="P534">
        <v>17.334</v>
      </c>
      <c r="Q534">
        <v>1490</v>
      </c>
      <c r="R534">
        <v>2.7466699999999999</v>
      </c>
      <c r="S534">
        <v>-7.9956100000000001</v>
      </c>
      <c r="T534">
        <f t="shared" si="34"/>
        <v>-20.08061</v>
      </c>
    </row>
    <row r="535" spans="11:20" x14ac:dyDescent="0.3">
      <c r="L535">
        <v>17</v>
      </c>
      <c r="M535">
        <v>618.25</v>
      </c>
      <c r="N535">
        <f t="shared" si="35"/>
        <v>32.899065666535115</v>
      </c>
      <c r="O535">
        <v>24.292000000000002</v>
      </c>
      <c r="P535">
        <v>4.4555699999999998</v>
      </c>
      <c r="Q535">
        <v>553.66700000000003</v>
      </c>
      <c r="R535">
        <v>1.30667</v>
      </c>
      <c r="S535">
        <v>-8.0566399999999998</v>
      </c>
      <c r="T535">
        <f t="shared" si="34"/>
        <v>-32.348640000000003</v>
      </c>
    </row>
    <row r="536" spans="11:20" x14ac:dyDescent="0.3">
      <c r="L536">
        <v>18</v>
      </c>
      <c r="M536">
        <v>645.85</v>
      </c>
      <c r="N536">
        <f t="shared" si="35"/>
        <v>36.231884057970987</v>
      </c>
      <c r="O536">
        <v>16.9678</v>
      </c>
      <c r="P536">
        <v>11.535600000000001</v>
      </c>
      <c r="Q536">
        <v>1012.83</v>
      </c>
      <c r="R536">
        <v>2.323</v>
      </c>
      <c r="S536">
        <v>-7.5683600000000002</v>
      </c>
      <c r="T536">
        <f t="shared" si="34"/>
        <v>-24.536160000000002</v>
      </c>
    </row>
    <row r="537" spans="11:20" x14ac:dyDescent="0.3">
      <c r="L537">
        <v>19</v>
      </c>
      <c r="M537">
        <v>675.61300000000006</v>
      </c>
      <c r="N537">
        <f t="shared" si="35"/>
        <v>33.598763565500754</v>
      </c>
      <c r="O537">
        <v>18.8599</v>
      </c>
      <c r="P537">
        <v>6.8359399999999999</v>
      </c>
      <c r="Q537">
        <v>956</v>
      </c>
      <c r="R537">
        <v>2.15333</v>
      </c>
      <c r="S537">
        <v>-6.5918000000000001</v>
      </c>
      <c r="T537">
        <f t="shared" si="34"/>
        <v>-25.451699999999999</v>
      </c>
    </row>
    <row r="538" spans="11:20" x14ac:dyDescent="0.3">
      <c r="L538">
        <v>20</v>
      </c>
      <c r="M538">
        <v>675.61300000000006</v>
      </c>
      <c r="N538" t="e">
        <f t="shared" si="35"/>
        <v>#DIV/0!</v>
      </c>
      <c r="O538">
        <v>18.8599</v>
      </c>
      <c r="P538">
        <v>6.8359399999999999</v>
      </c>
      <c r="Q538">
        <v>956</v>
      </c>
      <c r="R538">
        <v>2.15333</v>
      </c>
      <c r="S538">
        <v>-6.5918000000000001</v>
      </c>
      <c r="T538">
        <f t="shared" si="34"/>
        <v>-25.451699999999999</v>
      </c>
    </row>
    <row r="539" spans="11:20" x14ac:dyDescent="0.3">
      <c r="T539">
        <f t="shared" si="34"/>
        <v>0</v>
      </c>
    </row>
    <row r="540" spans="11:20" x14ac:dyDescent="0.3">
      <c r="K540">
        <v>1.95</v>
      </c>
      <c r="T540">
        <f t="shared" si="34"/>
        <v>0</v>
      </c>
    </row>
    <row r="541" spans="11:20" x14ac:dyDescent="0.3">
      <c r="L541">
        <v>1</v>
      </c>
      <c r="M541">
        <v>203.846</v>
      </c>
      <c r="O541">
        <v>4.8828100000000001</v>
      </c>
      <c r="P541">
        <v>46.203600000000002</v>
      </c>
      <c r="Q541">
        <v>538.14400000000001</v>
      </c>
      <c r="R541">
        <v>1.1135299999999999</v>
      </c>
      <c r="S541">
        <v>-13.3057</v>
      </c>
      <c r="T541">
        <f t="shared" si="34"/>
        <v>-18.188510000000001</v>
      </c>
    </row>
    <row r="542" spans="11:20" x14ac:dyDescent="0.3">
      <c r="L542">
        <v>2</v>
      </c>
      <c r="M542">
        <v>213.27099999999999</v>
      </c>
      <c r="N542">
        <f t="shared" si="35"/>
        <v>106.10079575596836</v>
      </c>
      <c r="O542">
        <v>11.230499999999999</v>
      </c>
      <c r="P542">
        <v>28.3813</v>
      </c>
      <c r="Q542">
        <v>783.75</v>
      </c>
      <c r="R542">
        <v>1.7907599999999999</v>
      </c>
      <c r="S542">
        <v>-6.8359399999999999</v>
      </c>
      <c r="T542">
        <f t="shared" si="34"/>
        <v>-18.06644</v>
      </c>
    </row>
    <row r="543" spans="11:20" x14ac:dyDescent="0.3">
      <c r="L543">
        <v>3</v>
      </c>
      <c r="M543">
        <v>226.03</v>
      </c>
      <c r="N543">
        <f t="shared" si="35"/>
        <v>78.376048279645644</v>
      </c>
      <c r="O543">
        <v>13.855</v>
      </c>
      <c r="P543">
        <v>20.5078</v>
      </c>
      <c r="Q543">
        <v>971.33299999999997</v>
      </c>
      <c r="R543">
        <v>2.21333</v>
      </c>
      <c r="S543">
        <v>-6.40869</v>
      </c>
      <c r="T543">
        <f t="shared" si="34"/>
        <v>-20.26369</v>
      </c>
    </row>
    <row r="544" spans="11:20" x14ac:dyDescent="0.3">
      <c r="L544">
        <v>4</v>
      </c>
      <c r="M544">
        <v>243.03</v>
      </c>
      <c r="N544">
        <f t="shared" si="35"/>
        <v>58.823529411764703</v>
      </c>
      <c r="O544">
        <v>17.944299999999998</v>
      </c>
      <c r="P544">
        <v>15.3809</v>
      </c>
      <c r="Q544">
        <v>838</v>
      </c>
      <c r="R544">
        <v>1.9950000000000001</v>
      </c>
      <c r="S544">
        <v>-7.2631800000000002</v>
      </c>
      <c r="T544">
        <f t="shared" si="34"/>
        <v>-25.207479999999997</v>
      </c>
    </row>
    <row r="545" spans="11:20" x14ac:dyDescent="0.3">
      <c r="L545">
        <v>5</v>
      </c>
      <c r="M545">
        <v>265.27199999999999</v>
      </c>
      <c r="N545">
        <f t="shared" si="35"/>
        <v>44.959985612804623</v>
      </c>
      <c r="O545">
        <v>13.1226</v>
      </c>
      <c r="P545">
        <v>20.2637</v>
      </c>
      <c r="Q545">
        <v>1150.4000000000001</v>
      </c>
      <c r="R545">
        <v>2.351</v>
      </c>
      <c r="S545">
        <v>-8.4228500000000004</v>
      </c>
      <c r="T545">
        <f t="shared" si="34"/>
        <v>-21.545450000000002</v>
      </c>
    </row>
    <row r="546" spans="11:20" x14ac:dyDescent="0.3">
      <c r="L546">
        <v>6</v>
      </c>
      <c r="M546">
        <v>291.23700000000002</v>
      </c>
      <c r="N546">
        <f t="shared" si="35"/>
        <v>38.513383400731705</v>
      </c>
      <c r="O546">
        <v>15.564</v>
      </c>
      <c r="P546">
        <v>17.578099999999999</v>
      </c>
      <c r="Q546">
        <v>987</v>
      </c>
      <c r="R546">
        <v>2.1633300000000002</v>
      </c>
      <c r="S546">
        <v>-8.4228500000000004</v>
      </c>
      <c r="T546">
        <f t="shared" si="34"/>
        <v>-23.98685</v>
      </c>
    </row>
    <row r="547" spans="11:20" x14ac:dyDescent="0.3">
      <c r="L547">
        <v>7</v>
      </c>
      <c r="M547">
        <v>317.29000000000002</v>
      </c>
      <c r="N547">
        <f t="shared" si="35"/>
        <v>38.383295589759342</v>
      </c>
      <c r="O547">
        <v>15.564</v>
      </c>
      <c r="P547">
        <v>18.249500000000001</v>
      </c>
      <c r="Q547">
        <v>981.16700000000003</v>
      </c>
      <c r="R547">
        <v>2.1216699999999999</v>
      </c>
      <c r="S547">
        <v>-8.91113</v>
      </c>
      <c r="T547">
        <f t="shared" si="34"/>
        <v>-24.47513</v>
      </c>
    </row>
    <row r="548" spans="11:20" x14ac:dyDescent="0.3">
      <c r="L548">
        <v>8</v>
      </c>
      <c r="M548">
        <v>343.85300000000001</v>
      </c>
      <c r="N548">
        <f t="shared" si="35"/>
        <v>37.646350186349451</v>
      </c>
      <c r="O548">
        <v>16.845700000000001</v>
      </c>
      <c r="P548">
        <v>16.174299999999999</v>
      </c>
      <c r="Q548">
        <v>924.16700000000003</v>
      </c>
      <c r="R548">
        <v>2.0674999999999999</v>
      </c>
      <c r="S548">
        <v>-8.6059599999999996</v>
      </c>
      <c r="T548">
        <f t="shared" si="34"/>
        <v>-25.45166</v>
      </c>
    </row>
    <row r="549" spans="11:20" x14ac:dyDescent="0.3">
      <c r="L549">
        <v>9</v>
      </c>
      <c r="M549">
        <v>370.274</v>
      </c>
      <c r="N549">
        <f t="shared" si="35"/>
        <v>37.848680973468085</v>
      </c>
      <c r="O549">
        <v>14.648400000000001</v>
      </c>
      <c r="P549">
        <v>17.456099999999999</v>
      </c>
      <c r="Q549">
        <v>1160</v>
      </c>
      <c r="R549">
        <v>2.3391700000000002</v>
      </c>
      <c r="S549">
        <v>-8.0566399999999998</v>
      </c>
      <c r="T549">
        <f t="shared" si="34"/>
        <v>-22.70504</v>
      </c>
    </row>
    <row r="550" spans="11:20" x14ac:dyDescent="0.3">
      <c r="L550">
        <v>10</v>
      </c>
      <c r="M550">
        <v>396.87200000000001</v>
      </c>
      <c r="N550">
        <f t="shared" si="35"/>
        <v>37.596811790360157</v>
      </c>
      <c r="O550">
        <v>19.164999999999999</v>
      </c>
      <c r="P550">
        <v>13.3667</v>
      </c>
      <c r="Q550">
        <v>797.06700000000001</v>
      </c>
      <c r="R550">
        <v>1.9370000000000001</v>
      </c>
      <c r="S550">
        <v>-8.11768</v>
      </c>
      <c r="T550">
        <f t="shared" si="34"/>
        <v>-27.282679999999999</v>
      </c>
    </row>
    <row r="551" spans="11:20" x14ac:dyDescent="0.3">
      <c r="L551">
        <v>11</v>
      </c>
      <c r="M551">
        <v>423.16199999999998</v>
      </c>
      <c r="N551">
        <f t="shared" si="35"/>
        <v>38.03727653100043</v>
      </c>
      <c r="O551">
        <v>14.343299999999999</v>
      </c>
      <c r="P551">
        <v>17.2729</v>
      </c>
      <c r="Q551">
        <v>1224</v>
      </c>
      <c r="R551">
        <v>2.4366699999999999</v>
      </c>
      <c r="S551">
        <v>-7.7514599999999998</v>
      </c>
      <c r="T551">
        <f t="shared" si="34"/>
        <v>-22.094760000000001</v>
      </c>
    </row>
    <row r="552" spans="11:20" x14ac:dyDescent="0.3">
      <c r="L552">
        <v>12</v>
      </c>
      <c r="M552">
        <v>450.57299999999998</v>
      </c>
      <c r="N552">
        <f t="shared" si="35"/>
        <v>36.481704425230745</v>
      </c>
      <c r="O552">
        <v>23.1934</v>
      </c>
      <c r="P552">
        <v>8.4838900000000006</v>
      </c>
      <c r="Q552">
        <v>644.33299999999997</v>
      </c>
      <c r="R552">
        <v>1.5758300000000001</v>
      </c>
      <c r="S552">
        <v>-7.8125</v>
      </c>
      <c r="T552">
        <f t="shared" si="34"/>
        <v>-31.0059</v>
      </c>
    </row>
    <row r="553" spans="11:20" x14ac:dyDescent="0.3">
      <c r="L553">
        <v>13</v>
      </c>
      <c r="M553">
        <v>506.25299999999999</v>
      </c>
      <c r="N553">
        <f t="shared" si="35"/>
        <v>17.959770114942526</v>
      </c>
      <c r="O553">
        <v>18.432600000000001</v>
      </c>
      <c r="P553">
        <v>11.474600000000001</v>
      </c>
      <c r="Q553">
        <v>940</v>
      </c>
      <c r="R553">
        <v>2.14</v>
      </c>
      <c r="S553">
        <v>-7.0800799999999997</v>
      </c>
      <c r="T553">
        <f t="shared" si="34"/>
        <v>-25.51268</v>
      </c>
    </row>
    <row r="554" spans="11:20" x14ac:dyDescent="0.3">
      <c r="L554">
        <v>14</v>
      </c>
      <c r="M554">
        <v>536.27200000000005</v>
      </c>
      <c r="N554">
        <f t="shared" si="35"/>
        <v>33.312235584129979</v>
      </c>
      <c r="O554">
        <v>19.775400000000001</v>
      </c>
      <c r="P554">
        <v>7.50732</v>
      </c>
      <c r="Q554">
        <v>975</v>
      </c>
      <c r="R554">
        <v>2.085</v>
      </c>
      <c r="S554">
        <v>-5.8593799999999998</v>
      </c>
      <c r="T554">
        <f t="shared" si="34"/>
        <v>-25.634779999999999</v>
      </c>
    </row>
    <row r="555" spans="11:20" x14ac:dyDescent="0.3">
      <c r="T555">
        <f t="shared" si="34"/>
        <v>0</v>
      </c>
    </row>
    <row r="556" spans="11:20" x14ac:dyDescent="0.3">
      <c r="K556">
        <v>2</v>
      </c>
      <c r="T556">
        <f t="shared" si="34"/>
        <v>0</v>
      </c>
    </row>
    <row r="557" spans="11:20" x14ac:dyDescent="0.3">
      <c r="L557">
        <v>1</v>
      </c>
      <c r="M557">
        <v>203.75399999999999</v>
      </c>
      <c r="O557">
        <v>7.2021499999999996</v>
      </c>
      <c r="P557">
        <v>44.799799999999998</v>
      </c>
      <c r="Q557">
        <v>507.529</v>
      </c>
      <c r="R557">
        <v>1.0886499999999999</v>
      </c>
      <c r="S557">
        <v>-11.7798</v>
      </c>
      <c r="T557">
        <f t="shared" si="34"/>
        <v>-18.981949999999998</v>
      </c>
    </row>
    <row r="558" spans="11:20" x14ac:dyDescent="0.3">
      <c r="L558">
        <v>2</v>
      </c>
      <c r="M558">
        <v>212.91900000000001</v>
      </c>
      <c r="N558">
        <f t="shared" si="35"/>
        <v>109.1107474086195</v>
      </c>
      <c r="O558">
        <v>10.0708</v>
      </c>
      <c r="P558">
        <v>30.212399999999999</v>
      </c>
      <c r="Q558">
        <v>928.05600000000004</v>
      </c>
      <c r="R558">
        <v>1.9292400000000001</v>
      </c>
      <c r="S558">
        <v>-5.8593799999999998</v>
      </c>
      <c r="T558">
        <f t="shared" si="34"/>
        <v>-15.93018</v>
      </c>
    </row>
    <row r="559" spans="11:20" x14ac:dyDescent="0.3">
      <c r="L559">
        <v>3</v>
      </c>
      <c r="M559">
        <v>226.03</v>
      </c>
      <c r="N559">
        <f t="shared" si="35"/>
        <v>76.271832812142534</v>
      </c>
      <c r="O559">
        <v>15.930199999999999</v>
      </c>
      <c r="P559">
        <v>19.409199999999998</v>
      </c>
      <c r="Q559">
        <v>923.46699999999998</v>
      </c>
      <c r="R559">
        <v>2.1833300000000002</v>
      </c>
      <c r="S559">
        <v>-5.00488</v>
      </c>
      <c r="T559">
        <f t="shared" si="34"/>
        <v>-20.935079999999999</v>
      </c>
    </row>
    <row r="560" spans="11:20" x14ac:dyDescent="0.3">
      <c r="L560">
        <v>4</v>
      </c>
      <c r="M560">
        <v>242.773</v>
      </c>
      <c r="N560">
        <f t="shared" si="35"/>
        <v>59.726452845965497</v>
      </c>
      <c r="O560">
        <v>16.479500000000002</v>
      </c>
      <c r="P560">
        <v>17.0288</v>
      </c>
      <c r="Q560">
        <v>1036</v>
      </c>
      <c r="R560">
        <v>2.3424999999999998</v>
      </c>
      <c r="S560">
        <v>-5.6152300000000004</v>
      </c>
      <c r="T560">
        <f t="shared" si="34"/>
        <v>-22.094730000000002</v>
      </c>
    </row>
    <row r="561" spans="11:20" x14ac:dyDescent="0.3">
      <c r="L561">
        <v>5</v>
      </c>
      <c r="M561">
        <v>265.51400000000001</v>
      </c>
      <c r="N561">
        <f t="shared" si="35"/>
        <v>43.973440042214477</v>
      </c>
      <c r="O561">
        <v>17.0898</v>
      </c>
      <c r="P561">
        <v>17.0898</v>
      </c>
      <c r="Q561">
        <v>960</v>
      </c>
      <c r="R561">
        <v>2.2000000000000002</v>
      </c>
      <c r="S561">
        <v>-7.0190400000000004</v>
      </c>
      <c r="T561">
        <f t="shared" si="34"/>
        <v>-24.108840000000001</v>
      </c>
    </row>
    <row r="562" spans="11:20" x14ac:dyDescent="0.3">
      <c r="L562">
        <v>6</v>
      </c>
      <c r="M562">
        <v>289.495</v>
      </c>
      <c r="N562">
        <f t="shared" si="35"/>
        <v>41.699678912472386</v>
      </c>
      <c r="O562">
        <v>14.0381</v>
      </c>
      <c r="P562">
        <v>20.1416</v>
      </c>
      <c r="Q562">
        <v>1161.9000000000001</v>
      </c>
      <c r="R562">
        <v>2.3620000000000001</v>
      </c>
      <c r="S562">
        <v>-7.2021499999999996</v>
      </c>
      <c r="T562">
        <f t="shared" si="34"/>
        <v>-21.24025</v>
      </c>
    </row>
    <row r="563" spans="11:20" x14ac:dyDescent="0.3">
      <c r="L563">
        <v>7</v>
      </c>
      <c r="M563">
        <v>315.61399999999998</v>
      </c>
      <c r="N563">
        <f t="shared" si="35"/>
        <v>38.286304988705581</v>
      </c>
      <c r="O563">
        <v>21.362300000000001</v>
      </c>
      <c r="P563">
        <v>12.6953</v>
      </c>
      <c r="Q563">
        <v>725.66700000000003</v>
      </c>
      <c r="R563">
        <v>1.77667</v>
      </c>
      <c r="S563">
        <v>-7.4462900000000003</v>
      </c>
      <c r="T563">
        <f t="shared" si="34"/>
        <v>-28.808590000000002</v>
      </c>
    </row>
    <row r="564" spans="11:20" x14ac:dyDescent="0.3">
      <c r="L564">
        <v>8</v>
      </c>
      <c r="M564">
        <v>341.85399999999998</v>
      </c>
      <c r="N564">
        <f t="shared" si="35"/>
        <v>38.109756097560961</v>
      </c>
      <c r="O564">
        <v>32.409700000000001</v>
      </c>
      <c r="P564">
        <v>1.89209</v>
      </c>
      <c r="Q564">
        <v>243.5</v>
      </c>
      <c r="R564">
        <v>0.56899999999999995</v>
      </c>
      <c r="S564">
        <v>-7.1411100000000003</v>
      </c>
      <c r="T564">
        <f t="shared" si="34"/>
        <v>-39.550809999999998</v>
      </c>
    </row>
    <row r="565" spans="11:20" x14ac:dyDescent="0.3">
      <c r="L565">
        <v>9</v>
      </c>
      <c r="M565">
        <v>367.65300000000002</v>
      </c>
      <c r="N565">
        <f t="shared" si="35"/>
        <v>38.76119229427492</v>
      </c>
      <c r="O565">
        <v>17.456099999999999</v>
      </c>
      <c r="P565">
        <v>15.075699999999999</v>
      </c>
      <c r="Q565">
        <v>1023</v>
      </c>
      <c r="R565">
        <v>2.2549999999999999</v>
      </c>
      <c r="S565">
        <v>-6.6528299999999998</v>
      </c>
      <c r="T565">
        <f t="shared" si="34"/>
        <v>-24.108930000000001</v>
      </c>
    </row>
    <row r="566" spans="11:20" x14ac:dyDescent="0.3">
      <c r="L566">
        <v>10</v>
      </c>
      <c r="M566">
        <v>394.43299999999999</v>
      </c>
      <c r="N566">
        <f t="shared" si="35"/>
        <v>37.341299477221845</v>
      </c>
      <c r="O566">
        <v>17.1509</v>
      </c>
      <c r="P566">
        <v>15.075699999999999</v>
      </c>
      <c r="Q566">
        <v>1069.5</v>
      </c>
      <c r="R566">
        <v>2.2799999999999998</v>
      </c>
      <c r="S566">
        <v>-6.4697300000000002</v>
      </c>
      <c r="T566">
        <f t="shared" si="34"/>
        <v>-23.620629999999998</v>
      </c>
    </row>
    <row r="567" spans="11:20" x14ac:dyDescent="0.3">
      <c r="L567">
        <v>11</v>
      </c>
      <c r="M567">
        <v>422.39400000000001</v>
      </c>
      <c r="N567">
        <f t="shared" si="35"/>
        <v>35.764099996423575</v>
      </c>
      <c r="O567">
        <v>25.2075</v>
      </c>
      <c r="P567">
        <v>6.4697300000000002</v>
      </c>
      <c r="Q567">
        <v>640</v>
      </c>
      <c r="R567">
        <v>1.4350000000000001</v>
      </c>
      <c r="S567">
        <v>-5.9204100000000004</v>
      </c>
      <c r="T567">
        <f t="shared" si="34"/>
        <v>-31.12791</v>
      </c>
    </row>
    <row r="568" spans="11:20" x14ac:dyDescent="0.3">
      <c r="L568">
        <v>12</v>
      </c>
      <c r="M568">
        <v>449.13400000000001</v>
      </c>
      <c r="N568">
        <f t="shared" si="35"/>
        <v>37.397157816005972</v>
      </c>
      <c r="O568">
        <v>18.7988</v>
      </c>
      <c r="P568">
        <v>12.3291</v>
      </c>
      <c r="Q568">
        <v>1070</v>
      </c>
      <c r="R568">
        <v>2.2599999999999998</v>
      </c>
      <c r="S568">
        <v>-5.9814499999999997</v>
      </c>
      <c r="T568">
        <f t="shared" si="34"/>
        <v>-24.780249999999999</v>
      </c>
    </row>
    <row r="569" spans="11:20" x14ac:dyDescent="0.3">
      <c r="L569">
        <v>13</v>
      </c>
      <c r="M569">
        <v>506.61599999999999</v>
      </c>
      <c r="N569">
        <f t="shared" si="35"/>
        <v>17.396750287046387</v>
      </c>
      <c r="O569">
        <v>21.7896</v>
      </c>
      <c r="P569">
        <v>6.9580099999999998</v>
      </c>
      <c r="Q569">
        <v>896</v>
      </c>
      <c r="R569">
        <v>1.89</v>
      </c>
      <c r="S569">
        <v>-4.6997099999999996</v>
      </c>
      <c r="T569">
        <f t="shared" si="34"/>
        <v>-26.48931</v>
      </c>
    </row>
    <row r="570" spans="11:20" x14ac:dyDescent="0.3">
      <c r="L570">
        <v>14</v>
      </c>
      <c r="M570">
        <v>534.79300000000001</v>
      </c>
      <c r="N570">
        <f t="shared" si="35"/>
        <v>35.489938602406191</v>
      </c>
      <c r="O570">
        <v>26.3672</v>
      </c>
      <c r="P570">
        <v>2.6245099999999999</v>
      </c>
      <c r="Q570">
        <v>568</v>
      </c>
      <c r="R570">
        <v>1.08</v>
      </c>
      <c r="S570">
        <v>-4.8828100000000001</v>
      </c>
      <c r="T570">
        <f t="shared" si="34"/>
        <v>-31.25001</v>
      </c>
    </row>
    <row r="571" spans="11:20" x14ac:dyDescent="0.3">
      <c r="T571">
        <f t="shared" si="34"/>
        <v>0</v>
      </c>
    </row>
    <row r="572" spans="11:20" x14ac:dyDescent="0.3">
      <c r="T572">
        <f t="shared" si="34"/>
        <v>0</v>
      </c>
    </row>
    <row r="573" spans="11:20" x14ac:dyDescent="0.3">
      <c r="T573">
        <f t="shared" si="34"/>
        <v>0</v>
      </c>
    </row>
    <row r="574" spans="11:20" x14ac:dyDescent="0.3">
      <c r="T574">
        <f t="shared" si="34"/>
        <v>0</v>
      </c>
    </row>
    <row r="575" spans="11:20" x14ac:dyDescent="0.3">
      <c r="T575">
        <f t="shared" si="34"/>
        <v>0</v>
      </c>
    </row>
    <row r="576" spans="11:20" x14ac:dyDescent="0.3">
      <c r="K576">
        <v>2.0499999999999998</v>
      </c>
      <c r="T576">
        <f t="shared" si="34"/>
        <v>0</v>
      </c>
    </row>
    <row r="577" spans="11:20" x14ac:dyDescent="0.3">
      <c r="L577">
        <v>1</v>
      </c>
      <c r="M577">
        <v>203.65600000000001</v>
      </c>
      <c r="N577">
        <f t="shared" si="35"/>
        <v>4.9102407982087444</v>
      </c>
      <c r="O577">
        <v>9.0942399999999992</v>
      </c>
      <c r="P577">
        <v>43.8232</v>
      </c>
      <c r="Q577">
        <v>486.113</v>
      </c>
      <c r="R577">
        <v>1.08267</v>
      </c>
      <c r="S577">
        <v>-10.9253</v>
      </c>
      <c r="T577">
        <f t="shared" si="34"/>
        <v>-20.019539999999999</v>
      </c>
    </row>
    <row r="578" spans="11:20" x14ac:dyDescent="0.3">
      <c r="L578">
        <v>2</v>
      </c>
      <c r="M578">
        <v>212.67400000000001</v>
      </c>
      <c r="N578">
        <f t="shared" si="35"/>
        <v>110.88933244621866</v>
      </c>
      <c r="O578">
        <v>13.000500000000001</v>
      </c>
      <c r="P578">
        <v>28.0151</v>
      </c>
      <c r="Q578">
        <v>835.07100000000003</v>
      </c>
      <c r="R578">
        <v>1.82477</v>
      </c>
      <c r="S578">
        <v>-4.2724599999999997</v>
      </c>
      <c r="T578">
        <f t="shared" si="34"/>
        <v>-17.272960000000001</v>
      </c>
    </row>
    <row r="579" spans="11:20" x14ac:dyDescent="0.3">
      <c r="L579">
        <v>3</v>
      </c>
      <c r="M579">
        <v>225.35499999999999</v>
      </c>
      <c r="N579">
        <f t="shared" si="35"/>
        <v>78.858134216544542</v>
      </c>
      <c r="O579">
        <v>17.578099999999999</v>
      </c>
      <c r="P579">
        <v>17.944299999999998</v>
      </c>
      <c r="Q579">
        <v>948</v>
      </c>
      <c r="R579">
        <v>2.2042899999999999</v>
      </c>
      <c r="S579">
        <v>-3.60107</v>
      </c>
      <c r="T579">
        <f t="shared" si="34"/>
        <v>-21.179169999999999</v>
      </c>
    </row>
    <row r="580" spans="11:20" x14ac:dyDescent="0.3">
      <c r="L580">
        <v>4</v>
      </c>
      <c r="M580">
        <v>243.09800000000001</v>
      </c>
      <c r="N580">
        <f t="shared" si="35"/>
        <v>56.360254748351387</v>
      </c>
      <c r="O580">
        <v>32.470700000000001</v>
      </c>
      <c r="P580">
        <v>1.2206999999999999</v>
      </c>
      <c r="Q580">
        <v>280</v>
      </c>
      <c r="R580">
        <v>0.51333300000000004</v>
      </c>
      <c r="S580">
        <v>-4.0893600000000001</v>
      </c>
      <c r="T580">
        <f t="shared" si="34"/>
        <v>-36.56006</v>
      </c>
    </row>
    <row r="581" spans="11:20" x14ac:dyDescent="0.3">
      <c r="L581">
        <v>5</v>
      </c>
      <c r="M581">
        <v>264.23700000000002</v>
      </c>
      <c r="N581">
        <f t="shared" si="35"/>
        <v>47.305927432707293</v>
      </c>
      <c r="O581">
        <v>18.188500000000001</v>
      </c>
      <c r="P581">
        <v>15.4419</v>
      </c>
      <c r="Q581">
        <v>1055</v>
      </c>
      <c r="R581">
        <v>2.3085</v>
      </c>
      <c r="S581">
        <v>-4.9438500000000003</v>
      </c>
      <c r="T581">
        <f t="shared" si="34"/>
        <v>-23.132350000000002</v>
      </c>
    </row>
    <row r="582" spans="11:20" x14ac:dyDescent="0.3">
      <c r="L582">
        <v>6</v>
      </c>
      <c r="M582">
        <v>289.91399999999999</v>
      </c>
      <c r="N582">
        <f t="shared" si="35"/>
        <v>38.94535966039652</v>
      </c>
      <c r="O582">
        <v>30.517600000000002</v>
      </c>
      <c r="P582">
        <v>3.3569300000000002</v>
      </c>
      <c r="Q582">
        <v>386.66699999999997</v>
      </c>
      <c r="R582">
        <v>0.9</v>
      </c>
      <c r="S582">
        <v>-5.4321299999999999</v>
      </c>
      <c r="T582">
        <f t="shared" ref="T582:T615" si="36">S582-O582</f>
        <v>-35.949730000000002</v>
      </c>
    </row>
    <row r="583" spans="11:20" x14ac:dyDescent="0.3">
      <c r="L583">
        <v>7</v>
      </c>
      <c r="M583">
        <v>313.03399999999999</v>
      </c>
      <c r="N583">
        <f t="shared" ref="N583:N615" si="37">1000/(M583-M582)</f>
        <v>43.252595155709336</v>
      </c>
      <c r="O583">
        <v>21.179200000000002</v>
      </c>
      <c r="P583">
        <v>12.878399999999999</v>
      </c>
      <c r="Q583">
        <v>838.5</v>
      </c>
      <c r="R583">
        <v>1.99048</v>
      </c>
      <c r="S583">
        <v>-5.6152300000000004</v>
      </c>
      <c r="T583">
        <f t="shared" si="36"/>
        <v>-26.794430000000002</v>
      </c>
    </row>
    <row r="584" spans="11:20" x14ac:dyDescent="0.3">
      <c r="L584">
        <v>8</v>
      </c>
      <c r="M584">
        <v>338.89400000000001</v>
      </c>
      <c r="N584">
        <f t="shared" si="37"/>
        <v>38.669760247486444</v>
      </c>
      <c r="O584">
        <v>19.103999999999999</v>
      </c>
      <c r="P584">
        <v>14.404299999999999</v>
      </c>
      <c r="Q584">
        <v>1001.33</v>
      </c>
      <c r="R584">
        <v>2.1971400000000001</v>
      </c>
      <c r="S584">
        <v>-5.31006</v>
      </c>
      <c r="T584">
        <f t="shared" si="36"/>
        <v>-24.414059999999999</v>
      </c>
    </row>
    <row r="585" spans="11:20" x14ac:dyDescent="0.3">
      <c r="L585">
        <v>9</v>
      </c>
      <c r="M585">
        <v>364.197</v>
      </c>
      <c r="N585">
        <f t="shared" si="37"/>
        <v>39.521005414377747</v>
      </c>
      <c r="O585">
        <v>16.662600000000001</v>
      </c>
      <c r="P585">
        <v>16.845700000000001</v>
      </c>
      <c r="Q585">
        <v>1179.5999999999999</v>
      </c>
      <c r="R585">
        <v>2.42</v>
      </c>
      <c r="S585">
        <v>-5.2490199999999998</v>
      </c>
      <c r="T585">
        <f t="shared" si="36"/>
        <v>-21.911619999999999</v>
      </c>
    </row>
    <row r="586" spans="11:20" x14ac:dyDescent="0.3">
      <c r="L586">
        <v>10</v>
      </c>
      <c r="M586">
        <v>389.17500000000001</v>
      </c>
      <c r="N586">
        <f t="shared" si="37"/>
        <v>40.035231003282874</v>
      </c>
      <c r="O586">
        <v>13.855</v>
      </c>
      <c r="P586">
        <v>19.348099999999999</v>
      </c>
      <c r="Q586">
        <v>1528</v>
      </c>
      <c r="R586">
        <v>2.7244999999999999</v>
      </c>
      <c r="S586">
        <v>-4.9438500000000003</v>
      </c>
      <c r="T586">
        <f t="shared" si="36"/>
        <v>-18.798850000000002</v>
      </c>
    </row>
    <row r="587" spans="11:20" x14ac:dyDescent="0.3">
      <c r="L587">
        <v>11</v>
      </c>
      <c r="M587">
        <v>443.75200000000001</v>
      </c>
      <c r="N587">
        <f t="shared" si="37"/>
        <v>18.322736683951117</v>
      </c>
      <c r="O587">
        <v>19.531300000000002</v>
      </c>
      <c r="P587">
        <v>12.146000000000001</v>
      </c>
      <c r="Q587">
        <v>1052.83</v>
      </c>
      <c r="R587">
        <v>2.3330000000000002</v>
      </c>
      <c r="S587">
        <v>-4.6386700000000003</v>
      </c>
      <c r="T587">
        <f t="shared" si="36"/>
        <v>-24.169970000000003</v>
      </c>
    </row>
    <row r="588" spans="11:20" x14ac:dyDescent="0.3">
      <c r="L588">
        <v>12</v>
      </c>
      <c r="M588">
        <v>501.81400000000002</v>
      </c>
      <c r="N588">
        <f t="shared" si="37"/>
        <v>17.222968550859424</v>
      </c>
      <c r="O588">
        <v>21.118200000000002</v>
      </c>
      <c r="P588">
        <v>4.5776399999999997</v>
      </c>
      <c r="Q588">
        <v>1060</v>
      </c>
      <c r="R588">
        <v>2.0249999999999999</v>
      </c>
      <c r="S588">
        <v>-1.7089799999999999</v>
      </c>
      <c r="T588">
        <f t="shared" si="36"/>
        <v>-22.827180000000002</v>
      </c>
    </row>
    <row r="589" spans="11:20" x14ac:dyDescent="0.3">
      <c r="T589">
        <f t="shared" si="36"/>
        <v>0</v>
      </c>
    </row>
    <row r="590" spans="11:20" x14ac:dyDescent="0.3">
      <c r="K590">
        <v>2.1</v>
      </c>
      <c r="T590">
        <f t="shared" si="36"/>
        <v>0</v>
      </c>
    </row>
    <row r="591" spans="11:20" x14ac:dyDescent="0.3">
      <c r="L591">
        <v>1</v>
      </c>
      <c r="M591">
        <v>203.398</v>
      </c>
      <c r="O591">
        <v>7.3242200000000004</v>
      </c>
      <c r="P591">
        <v>46.569800000000001</v>
      </c>
      <c r="Q591">
        <v>551.92899999999997</v>
      </c>
      <c r="R591">
        <v>1.1259399999999999</v>
      </c>
      <c r="S591">
        <v>-9.7656299999999998</v>
      </c>
      <c r="T591">
        <f t="shared" si="36"/>
        <v>-17.089849999999998</v>
      </c>
    </row>
    <row r="592" spans="11:20" x14ac:dyDescent="0.3">
      <c r="L592">
        <v>2</v>
      </c>
      <c r="M592">
        <v>212.75</v>
      </c>
      <c r="N592">
        <f t="shared" si="37"/>
        <v>106.92899914456797</v>
      </c>
      <c r="O592">
        <v>17.1509</v>
      </c>
      <c r="P592">
        <v>24.475100000000001</v>
      </c>
      <c r="Q592">
        <v>708.90499999999997</v>
      </c>
      <c r="R592">
        <v>1.72875</v>
      </c>
      <c r="S592">
        <v>-2.80762</v>
      </c>
      <c r="T592">
        <f t="shared" si="36"/>
        <v>-19.95852</v>
      </c>
    </row>
    <row r="593" spans="11:20" x14ac:dyDescent="0.3">
      <c r="L593">
        <v>3</v>
      </c>
      <c r="M593">
        <v>225.08600000000001</v>
      </c>
      <c r="N593">
        <f t="shared" si="37"/>
        <v>81.063553826199652</v>
      </c>
      <c r="O593">
        <v>16.174299999999999</v>
      </c>
      <c r="P593">
        <v>19.287099999999999</v>
      </c>
      <c r="Q593">
        <v>1229</v>
      </c>
      <c r="R593">
        <v>2.5499999999999998</v>
      </c>
      <c r="S593">
        <v>-1.89209</v>
      </c>
      <c r="T593">
        <f t="shared" si="36"/>
        <v>-18.066389999999998</v>
      </c>
    </row>
    <row r="594" spans="11:20" x14ac:dyDescent="0.3">
      <c r="L594">
        <v>4</v>
      </c>
      <c r="M594">
        <v>241.755</v>
      </c>
      <c r="N594">
        <f t="shared" si="37"/>
        <v>59.991601175835449</v>
      </c>
      <c r="O594">
        <v>19.226099999999999</v>
      </c>
      <c r="P594">
        <v>14.526400000000001</v>
      </c>
      <c r="Q594">
        <v>1069.5999999999999</v>
      </c>
      <c r="R594">
        <v>2.4750000000000001</v>
      </c>
      <c r="S594">
        <v>-2.6855500000000001</v>
      </c>
      <c r="T594">
        <f t="shared" si="36"/>
        <v>-21.911649999999998</v>
      </c>
    </row>
    <row r="595" spans="11:20" x14ac:dyDescent="0.3">
      <c r="L595">
        <v>5</v>
      </c>
      <c r="M595">
        <v>264.43099999999998</v>
      </c>
      <c r="N595">
        <f t="shared" si="37"/>
        <v>44.09948844593405</v>
      </c>
      <c r="O595">
        <v>22.0947</v>
      </c>
      <c r="P595">
        <v>11.474600000000001</v>
      </c>
      <c r="Q595">
        <v>888.8</v>
      </c>
      <c r="R595">
        <v>2.13429</v>
      </c>
      <c r="S595">
        <v>-3.1738300000000002</v>
      </c>
      <c r="T595">
        <f t="shared" si="36"/>
        <v>-25.268529999999998</v>
      </c>
    </row>
    <row r="596" spans="11:20" x14ac:dyDescent="0.3">
      <c r="L596">
        <v>6</v>
      </c>
      <c r="M596">
        <v>287.89999999999998</v>
      </c>
      <c r="N596">
        <f t="shared" si="37"/>
        <v>42.609399633559171</v>
      </c>
      <c r="O596">
        <v>14.8315</v>
      </c>
      <c r="P596">
        <v>18.310500000000001</v>
      </c>
      <c r="Q596">
        <v>1746.67</v>
      </c>
      <c r="R596">
        <v>2.99</v>
      </c>
      <c r="S596">
        <v>-3.5400399999999999</v>
      </c>
      <c r="T596">
        <f t="shared" si="36"/>
        <v>-18.37154</v>
      </c>
    </row>
    <row r="597" spans="11:20" x14ac:dyDescent="0.3">
      <c r="L597">
        <v>7</v>
      </c>
      <c r="M597">
        <v>314.18099999999998</v>
      </c>
      <c r="N597">
        <f t="shared" si="37"/>
        <v>38.050302499904866</v>
      </c>
      <c r="O597">
        <v>17.2119</v>
      </c>
      <c r="P597">
        <v>15.991199999999999</v>
      </c>
      <c r="Q597">
        <v>1329.33</v>
      </c>
      <c r="R597">
        <v>2.6466699999999999</v>
      </c>
      <c r="S597">
        <v>-3.5400399999999999</v>
      </c>
      <c r="T597">
        <f t="shared" si="36"/>
        <v>-20.751940000000001</v>
      </c>
    </row>
    <row r="598" spans="11:20" x14ac:dyDescent="0.3">
      <c r="L598">
        <v>8</v>
      </c>
      <c r="M598">
        <v>340.935</v>
      </c>
      <c r="N598">
        <f t="shared" si="37"/>
        <v>37.377588397996533</v>
      </c>
      <c r="O598">
        <v>24.108899999999998</v>
      </c>
      <c r="P598">
        <v>8.4838900000000006</v>
      </c>
      <c r="Q598">
        <v>784</v>
      </c>
      <c r="R598">
        <v>1.89333</v>
      </c>
      <c r="S598">
        <v>-3.5400399999999999</v>
      </c>
      <c r="T598">
        <f t="shared" si="36"/>
        <v>-27.64894</v>
      </c>
    </row>
    <row r="599" spans="11:20" x14ac:dyDescent="0.3">
      <c r="L599">
        <v>9</v>
      </c>
      <c r="M599">
        <v>366.99</v>
      </c>
      <c r="N599">
        <f t="shared" si="37"/>
        <v>38.380349261178267</v>
      </c>
      <c r="O599">
        <v>29.296900000000001</v>
      </c>
      <c r="P599">
        <v>3.7231399999999999</v>
      </c>
      <c r="Q599">
        <v>498</v>
      </c>
      <c r="R599">
        <v>1.1325000000000001</v>
      </c>
      <c r="S599">
        <v>-3.41797</v>
      </c>
      <c r="T599">
        <f t="shared" si="36"/>
        <v>-32.714869999999998</v>
      </c>
    </row>
    <row r="600" spans="11:20" x14ac:dyDescent="0.3">
      <c r="L600">
        <v>10</v>
      </c>
      <c r="M600">
        <v>392.21199999999999</v>
      </c>
      <c r="N600">
        <f t="shared" si="37"/>
        <v>39.647926413448609</v>
      </c>
      <c r="O600">
        <v>21.240200000000002</v>
      </c>
      <c r="P600">
        <v>11.1694</v>
      </c>
      <c r="Q600">
        <v>1061.67</v>
      </c>
      <c r="R600">
        <v>2.2599999999999998</v>
      </c>
      <c r="S600">
        <v>-3.2959000000000001</v>
      </c>
      <c r="T600">
        <f t="shared" si="36"/>
        <v>-24.536100000000001</v>
      </c>
    </row>
    <row r="601" spans="11:20" x14ac:dyDescent="0.3">
      <c r="L601">
        <v>11</v>
      </c>
      <c r="M601">
        <v>417.79599999999999</v>
      </c>
      <c r="N601">
        <f t="shared" si="37"/>
        <v>39.086929330831765</v>
      </c>
      <c r="O601">
        <v>21.484400000000001</v>
      </c>
      <c r="P601">
        <v>10.559100000000001</v>
      </c>
      <c r="Q601">
        <v>1025.5</v>
      </c>
      <c r="R601">
        <v>2.2324999999999999</v>
      </c>
      <c r="S601">
        <v>-3.0517599999999998</v>
      </c>
      <c r="T601">
        <f t="shared" si="36"/>
        <v>-24.536160000000002</v>
      </c>
    </row>
    <row r="602" spans="11:20" x14ac:dyDescent="0.3">
      <c r="L602">
        <v>12</v>
      </c>
      <c r="M602">
        <v>472.88200000000001</v>
      </c>
      <c r="N602">
        <f t="shared" si="37"/>
        <v>18.153432814145152</v>
      </c>
      <c r="O602">
        <v>19.470199999999998</v>
      </c>
      <c r="P602">
        <v>10.1318</v>
      </c>
      <c r="Q602">
        <v>1378.93</v>
      </c>
      <c r="R602">
        <v>2.7</v>
      </c>
      <c r="S602">
        <v>-1.8310500000000001</v>
      </c>
      <c r="T602">
        <f t="shared" si="36"/>
        <v>-21.30125</v>
      </c>
    </row>
    <row r="603" spans="11:20" x14ac:dyDescent="0.3">
      <c r="L603">
        <v>13</v>
      </c>
      <c r="M603">
        <v>500.53399999999999</v>
      </c>
      <c r="N603">
        <f t="shared" si="37"/>
        <v>36.163749457543773</v>
      </c>
      <c r="O603">
        <v>18.432600000000001</v>
      </c>
      <c r="P603">
        <v>7.50732</v>
      </c>
      <c r="Q603">
        <v>1862.67</v>
      </c>
      <c r="R603">
        <v>3.0693299999999999</v>
      </c>
      <c r="S603">
        <v>0.18310499999999999</v>
      </c>
      <c r="T603">
        <f t="shared" si="36"/>
        <v>-18.249495</v>
      </c>
    </row>
    <row r="604" spans="11:20" x14ac:dyDescent="0.3">
      <c r="T604">
        <f t="shared" si="36"/>
        <v>0</v>
      </c>
    </row>
    <row r="605" spans="11:20" x14ac:dyDescent="0.3">
      <c r="K605">
        <v>2.15</v>
      </c>
      <c r="T605">
        <f t="shared" si="36"/>
        <v>0</v>
      </c>
    </row>
    <row r="606" spans="11:20" x14ac:dyDescent="0.3">
      <c r="L606">
        <v>1</v>
      </c>
      <c r="M606">
        <v>203.339</v>
      </c>
      <c r="O606">
        <v>9.7045899999999996</v>
      </c>
      <c r="P606">
        <v>45.3491</v>
      </c>
      <c r="Q606">
        <v>519.12099999999998</v>
      </c>
      <c r="R606">
        <v>1.11171</v>
      </c>
      <c r="S606">
        <v>-8.8500999999999994</v>
      </c>
      <c r="T606">
        <f t="shared" si="36"/>
        <v>-18.554690000000001</v>
      </c>
    </row>
    <row r="607" spans="11:20" x14ac:dyDescent="0.3">
      <c r="L607">
        <v>2</v>
      </c>
      <c r="M607">
        <v>212.33600000000001</v>
      </c>
      <c r="O607">
        <v>15.0146</v>
      </c>
      <c r="P607">
        <v>27.526900000000001</v>
      </c>
      <c r="Q607">
        <v>867.2</v>
      </c>
      <c r="R607">
        <v>1.89523</v>
      </c>
      <c r="S607">
        <v>-1.8310500000000001</v>
      </c>
      <c r="T607">
        <f t="shared" si="36"/>
        <v>-16.845649999999999</v>
      </c>
    </row>
    <row r="608" spans="11:20" x14ac:dyDescent="0.3">
      <c r="L608">
        <v>3</v>
      </c>
      <c r="M608">
        <v>224.81</v>
      </c>
      <c r="N608">
        <f t="shared" si="37"/>
        <v>80.166746833413569</v>
      </c>
      <c r="O608">
        <v>19.653300000000002</v>
      </c>
      <c r="P608">
        <v>16.9678</v>
      </c>
      <c r="Q608">
        <v>973</v>
      </c>
      <c r="R608">
        <v>2.31</v>
      </c>
      <c r="S608">
        <v>-0.73242200000000002</v>
      </c>
      <c r="T608">
        <f t="shared" si="36"/>
        <v>-20.385722000000001</v>
      </c>
    </row>
    <row r="609" spans="12:20" x14ac:dyDescent="0.3">
      <c r="L609">
        <v>4</v>
      </c>
      <c r="M609">
        <v>240.93299999999999</v>
      </c>
      <c r="N609">
        <f t="shared" si="37"/>
        <v>62.023196675556697</v>
      </c>
      <c r="O609">
        <v>22.949200000000001</v>
      </c>
      <c r="P609">
        <v>11.5967</v>
      </c>
      <c r="Q609">
        <v>920</v>
      </c>
      <c r="R609">
        <v>2.1800000000000002</v>
      </c>
      <c r="S609">
        <v>-1.15967</v>
      </c>
      <c r="T609">
        <f t="shared" si="36"/>
        <v>-24.10887</v>
      </c>
    </row>
    <row r="610" spans="12:20" x14ac:dyDescent="0.3">
      <c r="L610">
        <v>5</v>
      </c>
      <c r="M610">
        <v>262.45100000000002</v>
      </c>
      <c r="N610">
        <f t="shared" si="37"/>
        <v>46.472720513058775</v>
      </c>
      <c r="O610">
        <v>21.240200000000002</v>
      </c>
      <c r="P610">
        <v>12.817399999999999</v>
      </c>
      <c r="Q610">
        <v>1080</v>
      </c>
      <c r="R610">
        <v>2.3216700000000001</v>
      </c>
      <c r="S610">
        <v>-1.8310500000000001</v>
      </c>
      <c r="T610">
        <f t="shared" si="36"/>
        <v>-23.071250000000003</v>
      </c>
    </row>
    <row r="611" spans="12:20" x14ac:dyDescent="0.3">
      <c r="L611">
        <v>6</v>
      </c>
      <c r="M611">
        <v>287.37299999999999</v>
      </c>
      <c r="N611">
        <f t="shared" si="37"/>
        <v>40.125190594655372</v>
      </c>
      <c r="O611">
        <v>25.268599999999999</v>
      </c>
      <c r="P611">
        <v>8.8500999999999994</v>
      </c>
      <c r="Q611">
        <v>793.5</v>
      </c>
      <c r="R611">
        <v>1.859</v>
      </c>
      <c r="S611">
        <v>-2.0752000000000002</v>
      </c>
      <c r="T611">
        <f t="shared" si="36"/>
        <v>-27.343799999999998</v>
      </c>
    </row>
    <row r="612" spans="12:20" x14ac:dyDescent="0.3">
      <c r="L612">
        <v>7</v>
      </c>
      <c r="M612">
        <v>312.654</v>
      </c>
      <c r="N612">
        <f t="shared" si="37"/>
        <v>39.555397333966212</v>
      </c>
      <c r="O612">
        <v>18.9819</v>
      </c>
      <c r="P612">
        <v>13.671900000000001</v>
      </c>
      <c r="Q612">
        <v>1482.67</v>
      </c>
      <c r="R612">
        <v>2.73333</v>
      </c>
      <c r="S612">
        <v>-1.64795</v>
      </c>
      <c r="T612">
        <f t="shared" si="36"/>
        <v>-20.629850000000001</v>
      </c>
    </row>
    <row r="613" spans="12:20" x14ac:dyDescent="0.3">
      <c r="L613">
        <v>8</v>
      </c>
      <c r="M613">
        <v>339.09399999999999</v>
      </c>
      <c r="N613">
        <f t="shared" si="37"/>
        <v>37.821482602118003</v>
      </c>
      <c r="O613">
        <v>23.010300000000001</v>
      </c>
      <c r="P613">
        <v>8.3007799999999996</v>
      </c>
      <c r="Q613">
        <v>1036.67</v>
      </c>
      <c r="R613">
        <v>2.25</v>
      </c>
      <c r="S613">
        <v>-0.97656299999999996</v>
      </c>
      <c r="T613">
        <f t="shared" si="36"/>
        <v>-23.986863</v>
      </c>
    </row>
    <row r="614" spans="12:20" x14ac:dyDescent="0.3">
      <c r="L614">
        <v>9</v>
      </c>
      <c r="M614">
        <v>391.577</v>
      </c>
      <c r="N614">
        <f t="shared" si="37"/>
        <v>19.05378884591201</v>
      </c>
      <c r="O614">
        <v>19.836400000000001</v>
      </c>
      <c r="P614">
        <v>9.7656299999999998</v>
      </c>
      <c r="Q614">
        <v>1556</v>
      </c>
      <c r="R614">
        <v>2.79</v>
      </c>
      <c r="S614">
        <v>-0.12207</v>
      </c>
      <c r="T614">
        <f t="shared" si="36"/>
        <v>-19.958470000000002</v>
      </c>
    </row>
    <row r="615" spans="12:20" x14ac:dyDescent="0.3">
      <c r="L615">
        <v>10</v>
      </c>
      <c r="M615">
        <v>417.82</v>
      </c>
      <c r="N615">
        <f t="shared" si="37"/>
        <v>38.105399535114131</v>
      </c>
      <c r="O615">
        <v>15.3809</v>
      </c>
      <c r="P615">
        <v>11.413600000000001</v>
      </c>
      <c r="Q615">
        <v>2906</v>
      </c>
      <c r="R615">
        <v>3.9525000000000001</v>
      </c>
      <c r="S615">
        <v>1.40381</v>
      </c>
      <c r="T615">
        <f t="shared" si="36"/>
        <v>-13.97709</v>
      </c>
    </row>
  </sheetData>
  <autoFilter ref="T1:T615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D34"/>
  <sheetViews>
    <sheetView zoomScale="50" zoomScaleNormal="50" workbookViewId="0">
      <selection activeCell="O7" sqref="O7"/>
    </sheetView>
  </sheetViews>
  <sheetFormatPr defaultRowHeight="14.4" x14ac:dyDescent="0.3"/>
  <cols>
    <col min="1" max="1" width="16.109375" customWidth="1"/>
    <col min="3" max="3" width="20.109375" customWidth="1"/>
    <col min="4" max="4" width="20.6640625" customWidth="1"/>
    <col min="5" max="5" width="14" customWidth="1"/>
    <col min="6" max="6" width="24.88671875" customWidth="1"/>
    <col min="7" max="7" width="13.77734375" customWidth="1"/>
    <col min="8" max="8" width="15" customWidth="1"/>
    <col min="9" max="9" width="11.21875" customWidth="1"/>
    <col min="10" max="10" width="16.109375" customWidth="1"/>
    <col min="11" max="11" width="11.6640625" customWidth="1"/>
    <col min="12" max="12" width="16.88671875" customWidth="1"/>
    <col min="13" max="13" width="11.44140625" customWidth="1"/>
    <col min="14" max="14" width="15" customWidth="1"/>
    <col min="15" max="15" width="17.109375" customWidth="1"/>
    <col min="16" max="16" width="21.6640625" customWidth="1"/>
    <col min="17" max="17" width="15.5546875" customWidth="1"/>
    <col min="25" max="25" width="13.109375" customWidth="1"/>
    <col min="26" max="26" width="14" customWidth="1"/>
  </cols>
  <sheetData>
    <row r="1" spans="1:30" x14ac:dyDescent="0.3">
      <c r="A1" t="s">
        <v>35</v>
      </c>
      <c r="B1" t="s">
        <v>36</v>
      </c>
      <c r="C1" t="s">
        <v>47</v>
      </c>
      <c r="D1" t="s">
        <v>48</v>
      </c>
      <c r="E1" t="s">
        <v>49</v>
      </c>
      <c r="F1" t="s">
        <v>50</v>
      </c>
      <c r="G1" t="s">
        <v>45</v>
      </c>
      <c r="H1" t="s">
        <v>46</v>
      </c>
      <c r="I1" t="s">
        <v>37</v>
      </c>
      <c r="J1" t="s">
        <v>39</v>
      </c>
      <c r="K1" t="s">
        <v>38</v>
      </c>
      <c r="L1" t="s">
        <v>40</v>
      </c>
      <c r="M1" t="s">
        <v>57</v>
      </c>
      <c r="N1" t="s">
        <v>58</v>
      </c>
      <c r="O1" t="s">
        <v>59</v>
      </c>
      <c r="P1" t="s">
        <v>60</v>
      </c>
      <c r="Q1" s="2" t="s">
        <v>61</v>
      </c>
      <c r="R1" s="2" t="s">
        <v>62</v>
      </c>
      <c r="S1" t="s">
        <v>67</v>
      </c>
      <c r="T1" t="s">
        <v>68</v>
      </c>
      <c r="U1" t="s">
        <v>12</v>
      </c>
      <c r="V1" t="s">
        <v>64</v>
      </c>
      <c r="W1" t="s">
        <v>63</v>
      </c>
      <c r="X1" t="s">
        <v>65</v>
      </c>
      <c r="AA1" t="s">
        <v>96</v>
      </c>
      <c r="AB1" t="s">
        <v>97</v>
      </c>
      <c r="AC1" t="s">
        <v>94</v>
      </c>
      <c r="AD1" t="s">
        <v>95</v>
      </c>
    </row>
    <row r="2" spans="1:30" x14ac:dyDescent="0.3">
      <c r="A2" t="s">
        <v>41</v>
      </c>
      <c r="B2">
        <v>14</v>
      </c>
      <c r="C2">
        <f>AC_02_11_17!AM3</f>
        <v>36.309654893118406</v>
      </c>
      <c r="D2">
        <f>AC_02_11_17!AM4</f>
        <v>25.463666694425282</v>
      </c>
      <c r="E2">
        <f>AC_02_11_17!AN3</f>
        <v>21.56099606120485</v>
      </c>
      <c r="F2">
        <f>AC_02_11_17!AN4</f>
        <v>23.393345986300297</v>
      </c>
      <c r="G2">
        <f>AC_02_11_17!AO3</f>
        <v>21</v>
      </c>
      <c r="H2">
        <f>AC_02_11_17!AO4</f>
        <v>20</v>
      </c>
      <c r="I2">
        <f>MAX(AC_02_11_17!W4:W30)</f>
        <v>127.90995139421827</v>
      </c>
      <c r="J2">
        <f>MAX(AC_02_11_17!AF4:AF30)</f>
        <v>106.10079575596836</v>
      </c>
      <c r="K2">
        <f>AC_02_11_17!AP3</f>
        <v>37.122280792931932</v>
      </c>
      <c r="L2">
        <f>AC_02_11_17!AP4</f>
        <v>38.257010597191922</v>
      </c>
      <c r="M2">
        <f>AC_02_11_17!AQ3</f>
        <v>3.1342713318892619</v>
      </c>
      <c r="N2">
        <f>AC_02_11_17!AQ4</f>
        <v>0.41262824902258233</v>
      </c>
      <c r="O2">
        <f>AVERAGE(AC_02_11_17!J90:J100)</f>
        <v>-30.168018181818184</v>
      </c>
      <c r="P2">
        <f>AVERAGE(AC_02_11_17!T155:T170)</f>
        <v>-27.133932500000004</v>
      </c>
      <c r="Q2">
        <v>0.89594989999999985</v>
      </c>
      <c r="R2">
        <v>1.0758436666666671</v>
      </c>
      <c r="U2">
        <v>52.520221939451126</v>
      </c>
      <c r="V2">
        <v>46.464605204319682</v>
      </c>
      <c r="W2">
        <v>36.770766554493427</v>
      </c>
      <c r="X2">
        <v>19.383217703877872</v>
      </c>
    </row>
    <row r="3" spans="1:30" x14ac:dyDescent="0.3">
      <c r="A3" t="s">
        <v>42</v>
      </c>
      <c r="B3">
        <v>15</v>
      </c>
      <c r="C3">
        <f>AD_03_11_17_C1!AO5</f>
        <v>32.057205556168462</v>
      </c>
      <c r="D3">
        <f>AD_03_11_17_C1!AO6</f>
        <v>28.335185408829965</v>
      </c>
      <c r="E3">
        <f>AD_03_11_17_C1!AP5</f>
        <v>4.2809058890337326</v>
      </c>
      <c r="F3">
        <f>AD_03_11_17_C1!AP6</f>
        <v>8.0225486979433889</v>
      </c>
      <c r="G3">
        <f>AD_03_11_17_C1!AQ5</f>
        <v>21</v>
      </c>
      <c r="H3">
        <f>AD_03_11_17_C1!AQ6</f>
        <v>29</v>
      </c>
      <c r="I3">
        <f>MAX(AD_03_11_17_C1!X6:X50)</f>
        <v>144.15453366008396</v>
      </c>
      <c r="J3">
        <f>MAX(AD_03_11_17_C1!AG6:AG43)</f>
        <v>135.51971811898648</v>
      </c>
      <c r="K3">
        <f>AD_03_11_17_C1!AR5</f>
        <v>40.844667728628117</v>
      </c>
      <c r="L3">
        <f>AD_03_11_17_C1!AR6</f>
        <v>52.559655208661646</v>
      </c>
      <c r="M3">
        <f>AD_03_11_17_C1!AS5</f>
        <v>2.9676269930539663</v>
      </c>
      <c r="N3">
        <f>AD_03_11_17_C1!AS6</f>
        <v>1.4693563572459323</v>
      </c>
      <c r="O3">
        <f>AVERAGE(AD_03_11_17_C1!J205:J220)</f>
        <v>-23.220068749999999</v>
      </c>
      <c r="P3">
        <f>AVERAGE(AD_03_11_17_C1!T204:T220)</f>
        <v>-23.934758823529414</v>
      </c>
      <c r="Q3">
        <v>0.81708296666666702</v>
      </c>
      <c r="R3">
        <v>0.86087136666666675</v>
      </c>
      <c r="U3">
        <v>62.245083775947791</v>
      </c>
      <c r="V3">
        <v>68.409275006544249</v>
      </c>
      <c r="W3">
        <v>8.5692847859903356</v>
      </c>
      <c r="X3">
        <v>11.275699246346846</v>
      </c>
    </row>
    <row r="4" spans="1:30" x14ac:dyDescent="0.3">
      <c r="A4" t="s">
        <v>43</v>
      </c>
      <c r="B4">
        <v>13</v>
      </c>
      <c r="C4">
        <f>U25_09_17_C1!AO3</f>
        <v>51.323950615942621</v>
      </c>
      <c r="D4">
        <f>U25_09_17_C1!AO4</f>
        <v>30.984934170365889</v>
      </c>
      <c r="E4">
        <f>U25_09_17_C1!AP3</f>
        <v>9.5998034503158891</v>
      </c>
      <c r="F4">
        <f>U25_09_17_C1!AP4</f>
        <v>10.141770573652154</v>
      </c>
      <c r="G4">
        <f>U25_09_17_C1!AR3</f>
        <v>34</v>
      </c>
      <c r="H4">
        <f>U25_09_17_C1!AR4</f>
        <v>36</v>
      </c>
      <c r="I4">
        <f>MAX(U25_09_17_C1!W5:W47)</f>
        <v>181.38944313440942</v>
      </c>
      <c r="J4">
        <f>MAX(U25_09_17_C1!AF4:AF32)</f>
        <v>143.02059496567469</v>
      </c>
      <c r="K4">
        <f>U25_09_17_C1!AS3</f>
        <v>60.441220912662587</v>
      </c>
      <c r="L4">
        <f>U25_09_17_C1!AS4</f>
        <v>66.396653608657971</v>
      </c>
      <c r="M4">
        <f>U25_09_17_C1!AT3</f>
        <v>1.5509838734819095</v>
      </c>
      <c r="N4">
        <f>U25_09_17_C1!AT4</f>
        <v>0.69922639212194038</v>
      </c>
      <c r="O4">
        <f>AVERAGE(U25_09_17_C1!J297:J321)</f>
        <v>-19.248047999999997</v>
      </c>
      <c r="P4">
        <f>AVERAGE(U25_09_17_C1!T302:T324)</f>
        <v>-17.904513043478261</v>
      </c>
      <c r="Q4">
        <v>0.70173236666666672</v>
      </c>
      <c r="R4">
        <v>0.84889486538461567</v>
      </c>
      <c r="U4">
        <v>69.99306137980048</v>
      </c>
      <c r="V4">
        <v>76.386721232878983</v>
      </c>
      <c r="W4">
        <v>14.044857936415678</v>
      </c>
      <c r="X4">
        <v>13.073495465210792</v>
      </c>
    </row>
    <row r="5" spans="1:30" x14ac:dyDescent="0.3">
      <c r="A5" t="s">
        <v>44</v>
      </c>
      <c r="B5">
        <v>13</v>
      </c>
      <c r="C5">
        <f>U25_09_17_C2!AO3</f>
        <v>45.93309419945475</v>
      </c>
      <c r="D5">
        <f>U25_09_17_C2!AO4</f>
        <v>43.166866822946304</v>
      </c>
      <c r="E5">
        <f>U25_09_17_C1!AP4</f>
        <v>10.141770573652154</v>
      </c>
      <c r="F5">
        <f>U25_09_17_C2!AP4</f>
        <v>7.6996602519698758</v>
      </c>
      <c r="G5">
        <f>U25_09_17_C2!AQ3</f>
        <v>29</v>
      </c>
      <c r="H5">
        <f>U25_09_17_C2!AQ4</f>
        <v>34</v>
      </c>
      <c r="I5">
        <f>MAX(U25_09_17_C2!W5:W61)</f>
        <v>161.23831022250891</v>
      </c>
      <c r="J5">
        <f>MAX(U25_09_17_C2!AF5:AF49)</f>
        <v>142.71442842871463</v>
      </c>
      <c r="K5">
        <f>U25_09_17_C2!AR3</f>
        <v>51.347881899871574</v>
      </c>
      <c r="L5">
        <f>U25_09_17_C2!AR4</f>
        <v>61.094819159335096</v>
      </c>
      <c r="M5">
        <f>U25_09_17_C2!AS3</f>
        <v>1.7478128582768682</v>
      </c>
      <c r="N5">
        <f>U25_09_17_C2!AS4</f>
        <v>1.0530016107265658</v>
      </c>
      <c r="O5">
        <f>AVERAGE(U25_09_17_C2!J153:J172)</f>
        <v>-15.042885000000002</v>
      </c>
      <c r="P5">
        <f>AVERAGE(U25_09_17_C2!T289:T309)</f>
        <v>-13.22210952380952</v>
      </c>
      <c r="Q5">
        <v>0.87081373529411765</v>
      </c>
      <c r="R5">
        <v>1.052776162790698</v>
      </c>
      <c r="U5">
        <v>59.457157120508832</v>
      </c>
      <c r="V5">
        <v>68.730503632135253</v>
      </c>
      <c r="W5">
        <v>14.6834134202357</v>
      </c>
      <c r="X5">
        <v>11.800751379029224</v>
      </c>
    </row>
    <row r="6" spans="1:30" x14ac:dyDescent="0.3">
      <c r="A6" t="s">
        <v>53</v>
      </c>
      <c r="B6">
        <v>12</v>
      </c>
      <c r="C6">
        <f>X_03_10_17_C3!AN3</f>
        <v>73.961829409890683</v>
      </c>
      <c r="D6">
        <f>X_03_10_17_C3!AN4</f>
        <v>50.237165603130535</v>
      </c>
      <c r="E6">
        <f>X_03_10_17_C3!AO3</f>
        <v>14.626126734099538</v>
      </c>
      <c r="F6">
        <f>X_03_10_17_C3!AO4</f>
        <v>12.167253645842022</v>
      </c>
      <c r="G6">
        <f>X_03_10_17_C3!AP3</f>
        <v>33</v>
      </c>
      <c r="H6">
        <f>X_03_10_17_C3!AP4</f>
        <v>31</v>
      </c>
      <c r="I6">
        <f>X_03_10_17_C3!AS3</f>
        <v>209.99580008399829</v>
      </c>
      <c r="J6">
        <f>X_03_10_17_C3!AS4</f>
        <v>172.86084701814966</v>
      </c>
      <c r="K6">
        <f>X_03_10_17_C3!AQ3</f>
        <v>59.883825378765358</v>
      </c>
      <c r="L6">
        <f>MAX(X_03_10_17_C3!AQ4)</f>
        <v>56.941122878943133</v>
      </c>
      <c r="M6">
        <f>X_03_10_17_C3!AR3</f>
        <v>2.7110307520461108</v>
      </c>
      <c r="N6">
        <f>X_03_10_17_C3!AR4</f>
        <v>2.1448724816733398</v>
      </c>
      <c r="O6">
        <f>AVERAGE(X_03_10_17_C3!J301:J327)</f>
        <v>-18.673351851851855</v>
      </c>
      <c r="P6">
        <f>AVERAGE(X_03_10_17_C3!T408:T434)</f>
        <v>-15.766849629629625</v>
      </c>
      <c r="Q6">
        <v>0.66043130000000005</v>
      </c>
      <c r="R6">
        <v>0.80675079999999988</v>
      </c>
      <c r="U6">
        <v>68.231392699292357</v>
      </c>
      <c r="V6">
        <v>65.324383592727315</v>
      </c>
      <c r="W6">
        <v>19.117658577052516</v>
      </c>
      <c r="X6">
        <v>14.963353400261251</v>
      </c>
    </row>
    <row r="7" spans="1:30" x14ac:dyDescent="0.3">
      <c r="A7" t="s">
        <v>54</v>
      </c>
      <c r="B7">
        <v>13</v>
      </c>
      <c r="C7">
        <f>Y_04_10_17!AN3</f>
        <v>107.1656079567102</v>
      </c>
      <c r="D7">
        <f>Y_04_10_17!AN4</f>
        <v>76.755044659001925</v>
      </c>
      <c r="E7">
        <f>Y_04_10_17!AO3</f>
        <v>18.923582816087677</v>
      </c>
      <c r="F7">
        <f>Y_04_10_17!AO4</f>
        <v>17.315050654568022</v>
      </c>
      <c r="G7">
        <f>Y_04_10_17!AP3</f>
        <v>35</v>
      </c>
      <c r="H7">
        <f>Y_04_10_17!AP4</f>
        <v>36</v>
      </c>
      <c r="I7">
        <f>Y_04_10_17!AS3</f>
        <v>205.71898786258015</v>
      </c>
      <c r="J7">
        <f>Y_04_10_17!AS4</f>
        <v>182.44845831052652</v>
      </c>
      <c r="K7">
        <f>Y_04_10_17!AQ3</f>
        <v>58.524024111897972</v>
      </c>
      <c r="L7">
        <f>Y_04_10_17!AQ4</f>
        <v>59.630292188431788</v>
      </c>
      <c r="M7">
        <f>Y_04_10_17!AR3</f>
        <v>2.5058105969711191</v>
      </c>
      <c r="N7">
        <f>Y_04_10_17!AR4</f>
        <v>1.7020098705667401</v>
      </c>
      <c r="O7">
        <f>AVERAGE(Y_04_10_17!J296:J319)</f>
        <v>-17.030716666666667</v>
      </c>
      <c r="P7">
        <f>AVERAGE(Y_04_10_17!T357:T380)</f>
        <v>-15.631354166666668</v>
      </c>
      <c r="Q7">
        <v>0.45942191304347818</v>
      </c>
      <c r="R7">
        <v>0.54207652941176476</v>
      </c>
      <c r="U7">
        <v>65.455004791833446</v>
      </c>
      <c r="V7">
        <v>66.415378285592453</v>
      </c>
      <c r="W7">
        <v>28.884187068228734</v>
      </c>
      <c r="X7">
        <v>28.342657374578749</v>
      </c>
      <c r="Z7" t="s">
        <v>93</v>
      </c>
    </row>
    <row r="8" spans="1:30" x14ac:dyDescent="0.3">
      <c r="A8" t="s">
        <v>66</v>
      </c>
      <c r="B8">
        <v>18</v>
      </c>
      <c r="C8">
        <v>42.627259880732474</v>
      </c>
      <c r="D8">
        <f>0.0341224775492484*1000</f>
        <v>34.122477549248401</v>
      </c>
      <c r="E8">
        <v>3.6662247217262256</v>
      </c>
      <c r="F8">
        <v>3.8703974201478921</v>
      </c>
      <c r="G8">
        <v>26</v>
      </c>
      <c r="H8">
        <v>26</v>
      </c>
      <c r="I8">
        <v>225.07314877335216</v>
      </c>
      <c r="J8">
        <v>182.58170531312749</v>
      </c>
      <c r="K8">
        <v>44.273254526940299</v>
      </c>
      <c r="L8">
        <v>39.264959949740735</v>
      </c>
      <c r="Q8">
        <v>0.71281663157894759</v>
      </c>
      <c r="R8">
        <v>0.74243731818181824</v>
      </c>
      <c r="S8">
        <v>-13.883891052631578</v>
      </c>
      <c r="T8">
        <v>-17.253531363636366</v>
      </c>
      <c r="U8">
        <v>67.470162433014195</v>
      </c>
      <c r="V8">
        <v>56.275090616578133</v>
      </c>
      <c r="W8">
        <v>9.4460006879060643</v>
      </c>
      <c r="X8">
        <v>8.1614520666015675</v>
      </c>
    </row>
    <row r="9" spans="1:30" x14ac:dyDescent="0.3">
      <c r="A9" t="s">
        <v>79</v>
      </c>
      <c r="B9">
        <v>19</v>
      </c>
      <c r="C9">
        <v>69.087318595865312</v>
      </c>
      <c r="D9">
        <v>58.290744787301222</v>
      </c>
      <c r="E9">
        <v>24.198899379043194</v>
      </c>
      <c r="F9">
        <v>19.639103947438816</v>
      </c>
      <c r="G9">
        <v>30</v>
      </c>
      <c r="H9">
        <v>29</v>
      </c>
      <c r="I9">
        <v>162.89297931259136</v>
      </c>
      <c r="J9">
        <v>143.78145219266688</v>
      </c>
      <c r="K9">
        <v>61.425061425061102</v>
      </c>
      <c r="L9">
        <v>54.389209180898604</v>
      </c>
      <c r="O9" t="e">
        <f>AVERAGE([1]Sheet1!J100:J113)</f>
        <v>#DIV/0!</v>
      </c>
      <c r="P9" t="e">
        <f>AVERAGE([1]Sheet1!AE115:AE129)</f>
        <v>#DIV/0!</v>
      </c>
      <c r="Q9">
        <v>0.69982861538461549</v>
      </c>
      <c r="R9">
        <v>1.0148696428571429</v>
      </c>
      <c r="S9">
        <v>-21.404576923076924</v>
      </c>
      <c r="T9">
        <v>-16.042838461538459</v>
      </c>
      <c r="U9">
        <v>63.609065101886863</v>
      </c>
      <c r="V9">
        <v>59.427337558658671</v>
      </c>
      <c r="W9">
        <v>25.272117440565982</v>
      </c>
      <c r="X9">
        <v>22.095314698030322</v>
      </c>
      <c r="Y9">
        <v>5.1800000000000068</v>
      </c>
      <c r="Z9">
        <v>4.8490000000000038</v>
      </c>
      <c r="AA9">
        <v>67.22</v>
      </c>
      <c r="AB9">
        <v>70</v>
      </c>
      <c r="AC9">
        <f>60.68-56.81</f>
        <v>3.8699999999999974</v>
      </c>
      <c r="AD9">
        <f>57.119-55.76</f>
        <v>1.3590000000000018</v>
      </c>
    </row>
    <row r="10" spans="1:30" x14ac:dyDescent="0.3">
      <c r="A10" t="s">
        <v>80</v>
      </c>
      <c r="B10">
        <v>17</v>
      </c>
      <c r="C10">
        <v>43.005378060065702</v>
      </c>
      <c r="D10">
        <v>41.688253222386692</v>
      </c>
      <c r="E10">
        <v>11.301313830657529</v>
      </c>
      <c r="F10">
        <v>10.94464072596481</v>
      </c>
      <c r="G10">
        <v>36</v>
      </c>
      <c r="H10">
        <v>36</v>
      </c>
      <c r="I10">
        <v>229.46305644791167</v>
      </c>
      <c r="J10">
        <v>204.08163265306098</v>
      </c>
      <c r="K10">
        <v>66.666666666666671</v>
      </c>
      <c r="L10">
        <v>66.533599467731321</v>
      </c>
      <c r="Q10">
        <v>0.44420399999999999</v>
      </c>
      <c r="R10">
        <v>0.51994915999999991</v>
      </c>
      <c r="S10">
        <v>-28.691608333333335</v>
      </c>
      <c r="T10">
        <v>-28.254395999999993</v>
      </c>
      <c r="U10">
        <v>74.976529857201697</v>
      </c>
      <c r="V10">
        <v>74.726618564196798</v>
      </c>
      <c r="W10">
        <v>10.470319648969241</v>
      </c>
      <c r="X10">
        <v>12.684406161834483</v>
      </c>
      <c r="Y10">
        <v>3.4300000000000068</v>
      </c>
      <c r="Z10">
        <v>2.9099999999999966</v>
      </c>
      <c r="AA10">
        <v>35.347043499999998</v>
      </c>
      <c r="AB10">
        <v>36.349999999999994</v>
      </c>
      <c r="AC10">
        <v>2.9399999999999977</v>
      </c>
      <c r="AD10">
        <v>2.8900000000000006</v>
      </c>
    </row>
    <row r="11" spans="1:30" x14ac:dyDescent="0.3">
      <c r="A11" t="s">
        <v>81</v>
      </c>
      <c r="B11">
        <v>18</v>
      </c>
      <c r="C11">
        <f>([2]Sheet1!M27-[2]Sheet1!M3)/([2]Sheet1!K27-[2]Sheet1!K3)*1000</f>
        <v>46.362468778572044</v>
      </c>
      <c r="D11">
        <f>([2]Sheet1!AH23-[2]Sheet1!AH3)/([2]Sheet1!AF23-[2]Sheet1!AF3)*1000</f>
        <v>54.643923985636071</v>
      </c>
      <c r="E11">
        <v>20.665024458328702</v>
      </c>
      <c r="F11">
        <v>23.873070985251552</v>
      </c>
      <c r="G11">
        <v>59</v>
      </c>
      <c r="H11">
        <v>64</v>
      </c>
      <c r="I11">
        <v>231.64234422052465</v>
      </c>
      <c r="J11">
        <v>229.20009168003671</v>
      </c>
      <c r="K11">
        <v>109.03936321011827</v>
      </c>
      <c r="L11">
        <v>110.96316023080406</v>
      </c>
      <c r="Q11">
        <v>0.43186160869565227</v>
      </c>
      <c r="R11">
        <v>0.47402371428571433</v>
      </c>
      <c r="S11">
        <v>-22.224743478260869</v>
      </c>
      <c r="T11">
        <v>-20.834359999999997</v>
      </c>
      <c r="U11">
        <v>121.4068249033804</v>
      </c>
      <c r="V11">
        <v>130.68537006181992</v>
      </c>
      <c r="W11">
        <v>23.208798364452527</v>
      </c>
      <c r="X11">
        <v>29.187413575242292</v>
      </c>
      <c r="Y11">
        <f>72.2-66.67</f>
        <v>5.5300000000000011</v>
      </c>
      <c r="Z11">
        <f>71.88-67.52</f>
        <v>4.3599999999999994</v>
      </c>
      <c r="AA11">
        <v>50.24</v>
      </c>
      <c r="AB11">
        <f>99.66/2</f>
        <v>49.83</v>
      </c>
      <c r="AC11">
        <f>65.551-60.8</f>
        <v>4.7510000000000048</v>
      </c>
      <c r="AD11">
        <f>62.73-59.03</f>
        <v>3.6999999999999957</v>
      </c>
    </row>
    <row r="18" spans="1:30" x14ac:dyDescent="0.3">
      <c r="A18" t="s">
        <v>52</v>
      </c>
      <c r="B18">
        <f>AVERAGE(B2:B11)</f>
        <v>15.2</v>
      </c>
      <c r="C18">
        <f>AVERAGE(C2:C11)</f>
        <v>54.783376794652064</v>
      </c>
      <c r="D18">
        <f>AVERAGE(D2:D11)</f>
        <v>44.368826290327227</v>
      </c>
      <c r="E18">
        <f t="shared" ref="E18:X18" si="0">AVERAGE(E2:E11)</f>
        <v>13.896464791414951</v>
      </c>
      <c r="F18">
        <f t="shared" si="0"/>
        <v>13.706684288907883</v>
      </c>
      <c r="G18">
        <f t="shared" si="0"/>
        <v>32.4</v>
      </c>
      <c r="H18">
        <f t="shared" si="0"/>
        <v>34.1</v>
      </c>
      <c r="I18">
        <f>AVERAGE(I2:I11)</f>
        <v>187.94785551121791</v>
      </c>
      <c r="J18">
        <f>AVERAGE(J2:J11)</f>
        <v>164.23097244369123</v>
      </c>
      <c r="K18">
        <f>AVERAGE(K2:K11)</f>
        <v>58.956824665354382</v>
      </c>
      <c r="L18">
        <f t="shared" si="0"/>
        <v>60.603048247039624</v>
      </c>
      <c r="M18">
        <f t="shared" si="0"/>
        <v>2.4362560676198726</v>
      </c>
      <c r="N18">
        <f t="shared" si="0"/>
        <v>1.2468491602261833</v>
      </c>
      <c r="O18" t="e">
        <f t="shared" si="0"/>
        <v>#DIV/0!</v>
      </c>
      <c r="P18" t="e">
        <f t="shared" si="0"/>
        <v>#DIV/0!</v>
      </c>
      <c r="Q18">
        <f t="shared" si="0"/>
        <v>0.66941430373301447</v>
      </c>
      <c r="R18">
        <f t="shared" si="0"/>
        <v>0.7938493226245088</v>
      </c>
      <c r="S18">
        <f t="shared" si="0"/>
        <v>-21.551204946825678</v>
      </c>
      <c r="T18">
        <f t="shared" si="0"/>
        <v>-20.596281456293703</v>
      </c>
      <c r="U18">
        <f t="shared" si="0"/>
        <v>70.536450400231729</v>
      </c>
      <c r="V18">
        <f t="shared" si="0"/>
        <v>71.284528375545136</v>
      </c>
      <c r="W18">
        <f t="shared" si="0"/>
        <v>19.046740448431017</v>
      </c>
      <c r="X18">
        <f t="shared" si="0"/>
        <v>17.096776107101341</v>
      </c>
      <c r="Y18">
        <f t="shared" ref="Y18:AD18" si="1">AVERAGE(Y2:Y11)</f>
        <v>4.7133333333333383</v>
      </c>
      <c r="Z18">
        <f t="shared" si="1"/>
        <v>4.0396666666666663</v>
      </c>
      <c r="AA18">
        <f t="shared" si="1"/>
        <v>50.935681166666662</v>
      </c>
      <c r="AB18">
        <f t="shared" si="1"/>
        <v>52.06</v>
      </c>
      <c r="AC18">
        <f t="shared" si="1"/>
        <v>3.8536666666666668</v>
      </c>
      <c r="AD18">
        <f t="shared" si="1"/>
        <v>2.6496666666666662</v>
      </c>
    </row>
    <row r="19" spans="1:30" ht="15.6" x14ac:dyDescent="0.3">
      <c r="A19" s="1" t="e">
        <f>(STDEV(A2:A8))</f>
        <v>#DIV/0!</v>
      </c>
      <c r="B19" s="1">
        <f>(STDEV(B2:B11))</f>
        <v>2.5733678754158356</v>
      </c>
      <c r="C19" s="1">
        <f>(STDEV(C2:C11))</f>
        <v>22.661201432481963</v>
      </c>
      <c r="D19" s="1">
        <f>(STDEV(D2:D11))</f>
        <v>15.951074858934231</v>
      </c>
      <c r="E19" s="1">
        <f t="shared" ref="E19:X19" si="2">(STDEV(E2:E11))</f>
        <v>7.2488584611942946</v>
      </c>
      <c r="F19" s="1">
        <f t="shared" si="2"/>
        <v>6.9382543420922564</v>
      </c>
      <c r="G19" s="1">
        <f t="shared" si="2"/>
        <v>10.793001847905376</v>
      </c>
      <c r="H19" s="1">
        <f t="shared" si="2"/>
        <v>11.694728157023002</v>
      </c>
      <c r="I19" s="1">
        <f>(STDEV(I2:I11))</f>
        <v>37.593582535079712</v>
      </c>
      <c r="J19" s="1">
        <f>(STDEV(J2:J11))</f>
        <v>36.646419744852039</v>
      </c>
      <c r="K19" s="1">
        <f>(STDEV(K2:K11))</f>
        <v>20.153150785839784</v>
      </c>
      <c r="L19" s="1">
        <f t="shared" si="2"/>
        <v>20.213975772023105</v>
      </c>
      <c r="M19" s="1">
        <f t="shared" si="2"/>
        <v>0.64924267258227963</v>
      </c>
      <c r="N19" s="1">
        <f t="shared" si="2"/>
        <v>0.64753667202851384</v>
      </c>
      <c r="O19" s="1" t="e">
        <f t="shared" si="2"/>
        <v>#DIV/0!</v>
      </c>
      <c r="P19" s="1" t="e">
        <f t="shared" si="2"/>
        <v>#DIV/0!</v>
      </c>
      <c r="Q19" s="1">
        <f t="shared" si="2"/>
        <v>0.17284156308270751</v>
      </c>
      <c r="R19" s="1">
        <f t="shared" si="2"/>
        <v>0.22272174151910767</v>
      </c>
      <c r="S19" s="1">
        <f t="shared" si="2"/>
        <v>6.0621288011398535</v>
      </c>
      <c r="T19" s="1">
        <f t="shared" si="2"/>
        <v>5.4957929681392139</v>
      </c>
      <c r="U19" s="1">
        <f t="shared" si="2"/>
        <v>18.892713871211342</v>
      </c>
      <c r="V19" s="1">
        <f t="shared" si="2"/>
        <v>22.662419221523141</v>
      </c>
      <c r="W19" s="1">
        <f t="shared" si="2"/>
        <v>9.3485783698402258</v>
      </c>
      <c r="X19" s="1">
        <f t="shared" si="2"/>
        <v>7.3397447778815206</v>
      </c>
      <c r="Y19" s="1">
        <f t="shared" ref="Y19:AD19" si="3">(STDEV(Y2:Y11))</f>
        <v>1.1250925887825114</v>
      </c>
      <c r="Z19" s="1">
        <f t="shared" si="3"/>
        <v>1.0084098042628005</v>
      </c>
      <c r="AA19" s="1">
        <f t="shared" si="3"/>
        <v>15.947862497117415</v>
      </c>
      <c r="AB19" s="1">
        <f t="shared" si="3"/>
        <v>16.935474602147977</v>
      </c>
      <c r="AC19" s="1">
        <f t="shared" si="3"/>
        <v>0.90561047549889706</v>
      </c>
      <c r="AD19" s="1">
        <f t="shared" si="3"/>
        <v>1.1888609394430152</v>
      </c>
    </row>
    <row r="20" spans="1:30" x14ac:dyDescent="0.3">
      <c r="A20" t="s">
        <v>77</v>
      </c>
      <c r="B20">
        <f>COUNT(B2:B11)</f>
        <v>10</v>
      </c>
    </row>
    <row r="22" spans="1:30" x14ac:dyDescent="0.3">
      <c r="A22" t="s">
        <v>16</v>
      </c>
      <c r="B22" t="s">
        <v>76</v>
      </c>
      <c r="E22" t="s">
        <v>82</v>
      </c>
      <c r="H22">
        <f>J10/I10*100</f>
        <v>88.938775510204067</v>
      </c>
    </row>
    <row r="23" spans="1:30" x14ac:dyDescent="0.3">
      <c r="E23" t="s">
        <v>83</v>
      </c>
      <c r="H23">
        <f>D10/C10*100</f>
        <v>96.937302037341979</v>
      </c>
    </row>
    <row r="24" spans="1:30" x14ac:dyDescent="0.3">
      <c r="E24" t="s">
        <v>12</v>
      </c>
      <c r="H24">
        <f>V10/U10*100</f>
        <v>99.66668063528563</v>
      </c>
    </row>
    <row r="25" spans="1:30" x14ac:dyDescent="0.3">
      <c r="E25" t="s">
        <v>84</v>
      </c>
      <c r="H25">
        <f>X10/W10*100</f>
        <v>121.14631250138777</v>
      </c>
      <c r="N25" t="s">
        <v>78</v>
      </c>
    </row>
    <row r="26" spans="1:30" x14ac:dyDescent="0.3">
      <c r="E26" t="s">
        <v>14</v>
      </c>
      <c r="H26">
        <f>L10/K10*100</f>
        <v>99.800399201596974</v>
      </c>
      <c r="N26" t="s">
        <v>47</v>
      </c>
      <c r="O26" t="s">
        <v>49</v>
      </c>
      <c r="P26" t="s">
        <v>45</v>
      </c>
      <c r="Q26" t="s">
        <v>37</v>
      </c>
      <c r="R26" t="s">
        <v>38</v>
      </c>
      <c r="S26" t="s">
        <v>57</v>
      </c>
      <c r="T26" t="s">
        <v>59</v>
      </c>
      <c r="U26" s="2" t="s">
        <v>61</v>
      </c>
      <c r="V26" t="s">
        <v>67</v>
      </c>
      <c r="W26" t="s">
        <v>12</v>
      </c>
      <c r="X26" t="s">
        <v>63</v>
      </c>
    </row>
    <row r="27" spans="1:30" x14ac:dyDescent="0.3">
      <c r="E27" t="s">
        <v>85</v>
      </c>
      <c r="H27">
        <f>F10/E10*100</f>
        <v>96.843967789610815</v>
      </c>
      <c r="N27">
        <f>TTEST(C2:C11,D2:D11,2,1)</f>
        <v>1.9581082541331032E-2</v>
      </c>
      <c r="O27">
        <f>TTEST(E2:E11,F2:F11,2,1)</f>
        <v>0.82581391625641853</v>
      </c>
      <c r="P27">
        <f>TTEST(G2:G11,H2:H11,2,1)</f>
        <v>0.13434609893856697</v>
      </c>
      <c r="Q27">
        <f>TTEST(I2:I11,J2:J11,2,1)</f>
        <v>2.4544965986496227E-4</v>
      </c>
      <c r="R27">
        <f>TTEST(K2:K12,L2:L12,2,1)</f>
        <v>0.41232027753398393</v>
      </c>
      <c r="S27">
        <f>TTEST(M2:M13,N2:N13,2,1)</f>
        <v>1.6124750067324656E-2</v>
      </c>
      <c r="T27" t="e">
        <f>TTEST(O2:O12,P2:P12,2,1)</f>
        <v>#DIV/0!</v>
      </c>
      <c r="U27">
        <f>TTEST(Q2:Q13,R2:R13,2,1)</f>
        <v>1.5795694336127174E-3</v>
      </c>
      <c r="V27">
        <f>TTEST(S2:S14,T2:T14,2,1)</f>
        <v>0.63125104035758506</v>
      </c>
      <c r="W27">
        <f>TTEST(U2:U14,V2:V14,2,1)</f>
        <v>0.74125780146405362</v>
      </c>
      <c r="X27">
        <f>TTEST(W2:W14,X2:X14,2,1)</f>
        <v>0.34912864104623231</v>
      </c>
    </row>
    <row r="28" spans="1:30" x14ac:dyDescent="0.3">
      <c r="E28" t="s">
        <v>86</v>
      </c>
      <c r="H28">
        <f>H10/G10*100</f>
        <v>100</v>
      </c>
    </row>
    <row r="29" spans="1:30" x14ac:dyDescent="0.3">
      <c r="E29" t="s">
        <v>87</v>
      </c>
      <c r="F29">
        <v>7.0454545454545459</v>
      </c>
      <c r="G29">
        <v>6.1363636363636358</v>
      </c>
      <c r="H29">
        <f t="shared" ref="H29:H34" si="4">G29/F29*100</f>
        <v>87.09677419354837</v>
      </c>
    </row>
    <row r="30" spans="1:30" x14ac:dyDescent="0.3">
      <c r="E30" t="s">
        <v>88</v>
      </c>
      <c r="H30">
        <f>R10/Q10*100</f>
        <v>117.05188607036405</v>
      </c>
    </row>
    <row r="31" spans="1:30" x14ac:dyDescent="0.3">
      <c r="E31" t="s">
        <v>89</v>
      </c>
      <c r="H31">
        <f>T10/S10*100</f>
        <v>98.476166521395754</v>
      </c>
    </row>
    <row r="32" spans="1:30" x14ac:dyDescent="0.3">
      <c r="E32" t="s">
        <v>90</v>
      </c>
      <c r="F32">
        <v>2.9399999999999977</v>
      </c>
      <c r="G32">
        <v>2.8900000000000006</v>
      </c>
      <c r="H32">
        <f t="shared" si="4"/>
        <v>98.299319727891259</v>
      </c>
    </row>
    <row r="33" spans="5:8" x14ac:dyDescent="0.3">
      <c r="E33" t="s">
        <v>91</v>
      </c>
      <c r="H33">
        <f>Z10/Y10*100</f>
        <v>84.839650145772325</v>
      </c>
    </row>
    <row r="34" spans="5:8" x14ac:dyDescent="0.3">
      <c r="E34" t="s">
        <v>92</v>
      </c>
      <c r="F34">
        <v>35.347043499999998</v>
      </c>
      <c r="G34">
        <v>36.349999999999994</v>
      </c>
      <c r="H34">
        <f t="shared" si="4"/>
        <v>102.83745513256291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65"/>
  <sheetViews>
    <sheetView zoomScale="60" zoomScaleNormal="60" workbookViewId="0">
      <selection activeCell="S24" sqref="S24:T47"/>
    </sheetView>
  </sheetViews>
  <sheetFormatPr defaultRowHeight="14.4" x14ac:dyDescent="0.3"/>
  <cols>
    <col min="1" max="1" width="18.88671875" customWidth="1"/>
    <col min="3" max="3" width="14.21875" customWidth="1"/>
    <col min="4" max="4" width="13.5546875" customWidth="1"/>
    <col min="5" max="5" width="14.21875" customWidth="1"/>
    <col min="6" max="6" width="11" customWidth="1"/>
    <col min="7" max="7" width="18.109375" customWidth="1"/>
    <col min="13" max="13" width="13.5546875" customWidth="1"/>
    <col min="14" max="14" width="12.44140625" customWidth="1"/>
    <col min="19" max="19" width="12.33203125" bestFit="1" customWidth="1"/>
  </cols>
  <sheetData>
    <row r="1" spans="1:23" x14ac:dyDescent="0.3">
      <c r="A1" t="s">
        <v>35</v>
      </c>
      <c r="B1" t="s">
        <v>36</v>
      </c>
      <c r="C1" t="s">
        <v>47</v>
      </c>
      <c r="D1" t="s">
        <v>49</v>
      </c>
      <c r="E1" t="s">
        <v>45</v>
      </c>
      <c r="F1" t="s">
        <v>37</v>
      </c>
      <c r="G1" t="s">
        <v>38</v>
      </c>
      <c r="H1" t="s">
        <v>101</v>
      </c>
      <c r="I1" s="2" t="s">
        <v>61</v>
      </c>
      <c r="J1" t="s">
        <v>100</v>
      </c>
      <c r="K1" t="s">
        <v>99</v>
      </c>
      <c r="L1" t="s">
        <v>98</v>
      </c>
      <c r="M1" t="s">
        <v>111</v>
      </c>
      <c r="N1" t="s">
        <v>112</v>
      </c>
      <c r="O1" t="s">
        <v>94</v>
      </c>
      <c r="P1" t="s">
        <v>160</v>
      </c>
      <c r="Q1" s="2" t="s">
        <v>118</v>
      </c>
      <c r="R1" t="s">
        <v>126</v>
      </c>
      <c r="S1" t="s">
        <v>134</v>
      </c>
      <c r="T1" t="s">
        <v>127</v>
      </c>
      <c r="U1" t="s">
        <v>128</v>
      </c>
      <c r="V1" t="s">
        <v>131</v>
      </c>
      <c r="W1" t="s">
        <v>129</v>
      </c>
    </row>
    <row r="2" spans="1:23" x14ac:dyDescent="0.3">
      <c r="A2" t="s">
        <v>41</v>
      </c>
      <c r="B2">
        <v>14</v>
      </c>
      <c r="C2">
        <f>AC_02_11_17!AM3</f>
        <v>36.309654893118406</v>
      </c>
      <c r="D2">
        <f>AC_02_11_17!AN3</f>
        <v>21.56099606120485</v>
      </c>
      <c r="E2">
        <f>AC_02_11_17!AO3</f>
        <v>21</v>
      </c>
      <c r="F2">
        <f>MAX(AC_02_11_17!W4:W30)</f>
        <v>127.90995139421827</v>
      </c>
      <c r="G2">
        <f>AC_02_11_17!AP3</f>
        <v>37.122280792931932</v>
      </c>
      <c r="H2">
        <v>30.168018181818201</v>
      </c>
      <c r="I2">
        <v>0.89594989999999985</v>
      </c>
      <c r="J2">
        <v>52.520221939451126</v>
      </c>
      <c r="K2">
        <v>36.770766554493427</v>
      </c>
      <c r="L2">
        <v>1</v>
      </c>
      <c r="Q2" s="7">
        <v>50</v>
      </c>
      <c r="R2" s="7">
        <v>0.56999999999999995</v>
      </c>
      <c r="T2" s="7"/>
      <c r="U2">
        <v>134.69999999999999</v>
      </c>
      <c r="V2">
        <v>67.599999999999994</v>
      </c>
      <c r="W2" t="s">
        <v>130</v>
      </c>
    </row>
    <row r="3" spans="1:23" x14ac:dyDescent="0.3">
      <c r="A3" t="s">
        <v>41</v>
      </c>
      <c r="B3">
        <v>14</v>
      </c>
      <c r="C3">
        <f>AC_02_11_17!AM4</f>
        <v>25.463666694425282</v>
      </c>
      <c r="D3">
        <f>AC_02_11_17!AN4</f>
        <v>23.393345986300297</v>
      </c>
      <c r="E3">
        <f>AC_02_11_17!AO4</f>
        <v>20</v>
      </c>
      <c r="F3">
        <f>MAX(AC_02_11_17!AF4:AF30)</f>
        <v>106.10079575596836</v>
      </c>
      <c r="G3">
        <f>AC_02_11_17!AP4</f>
        <v>38.257010597191922</v>
      </c>
      <c r="H3">
        <v>27.1339325</v>
      </c>
      <c r="I3">
        <v>1.0758436666666671</v>
      </c>
      <c r="J3">
        <v>46.464605204319682</v>
      </c>
      <c r="K3">
        <v>19.383217703877872</v>
      </c>
      <c r="L3">
        <v>2</v>
      </c>
      <c r="Q3" s="7">
        <v>50</v>
      </c>
      <c r="R3" s="7">
        <v>0.56999999999999995</v>
      </c>
      <c r="T3" s="7"/>
      <c r="U3">
        <v>106.5</v>
      </c>
      <c r="V3">
        <v>51.3</v>
      </c>
      <c r="W3" t="s">
        <v>130</v>
      </c>
    </row>
    <row r="4" spans="1:23" x14ac:dyDescent="0.3">
      <c r="A4" t="s">
        <v>42</v>
      </c>
      <c r="B4">
        <v>15</v>
      </c>
      <c r="C4">
        <f>AD_03_11_17_C1!AO5</f>
        <v>32.057205556168462</v>
      </c>
      <c r="D4">
        <f>AD_03_11_17_C1!AP5</f>
        <v>4.2809058890337326</v>
      </c>
      <c r="E4">
        <f>AD_03_11_17_C1!AQ5</f>
        <v>21</v>
      </c>
      <c r="F4">
        <f>MAX(AD_03_11_17_C1!X6:X50)</f>
        <v>144.15453366008396</v>
      </c>
      <c r="G4">
        <f>AD_03_11_17_C1!AR5</f>
        <v>40.844667728628117</v>
      </c>
      <c r="H4">
        <v>23.220068749999999</v>
      </c>
      <c r="I4">
        <v>0.81708296666666702</v>
      </c>
      <c r="J4">
        <v>62.245083775947791</v>
      </c>
      <c r="K4">
        <v>8.5692847859903356</v>
      </c>
      <c r="L4">
        <v>1</v>
      </c>
      <c r="Q4" s="7">
        <f>AB38/0.1</f>
        <v>78.399999999999963</v>
      </c>
      <c r="R4" s="7">
        <v>0.97</v>
      </c>
      <c r="S4">
        <v>7.8852499999999999E-3</v>
      </c>
      <c r="T4" s="7">
        <f>(S4/Q4)*1000000</f>
        <v>100.57716836734699</v>
      </c>
      <c r="U4">
        <v>185.26</v>
      </c>
      <c r="V4">
        <v>91.65</v>
      </c>
      <c r="W4" t="s">
        <v>129</v>
      </c>
    </row>
    <row r="5" spans="1:23" x14ac:dyDescent="0.3">
      <c r="A5" t="s">
        <v>42</v>
      </c>
      <c r="B5">
        <v>15</v>
      </c>
      <c r="C5">
        <f>AD_03_11_17_C1!AO6</f>
        <v>28.335185408829965</v>
      </c>
      <c r="D5">
        <f>AD_03_11_17_C1!AP6</f>
        <v>8.0225486979433889</v>
      </c>
      <c r="E5">
        <f>AD_03_11_17_C1!AQ6</f>
        <v>29</v>
      </c>
      <c r="F5">
        <f>MAX(AD_03_11_17_C1!AG6:AG43)</f>
        <v>135.51971811898648</v>
      </c>
      <c r="G5">
        <f>AD_03_11_17_C1!AR6</f>
        <v>52.559655208661646</v>
      </c>
      <c r="H5">
        <v>23.9347588235294</v>
      </c>
      <c r="I5">
        <v>0.86087136666666675</v>
      </c>
      <c r="J5">
        <v>68.409275006544249</v>
      </c>
      <c r="K5">
        <v>11.275699246346846</v>
      </c>
      <c r="L5">
        <v>2</v>
      </c>
      <c r="Q5" s="7">
        <f>AB39/0.1</f>
        <v>29.500000000000028</v>
      </c>
      <c r="R5" s="7">
        <v>0.97</v>
      </c>
      <c r="S5">
        <v>7.7179099999999997E-3</v>
      </c>
      <c r="T5" s="7">
        <f>(S5/Q5)*1000000</f>
        <v>261.62406779660989</v>
      </c>
      <c r="U5">
        <v>190.82</v>
      </c>
      <c r="V5">
        <v>92.56</v>
      </c>
      <c r="W5" t="s">
        <v>129</v>
      </c>
    </row>
    <row r="6" spans="1:23" x14ac:dyDescent="0.3">
      <c r="A6" t="s">
        <v>43</v>
      </c>
      <c r="B6">
        <v>13</v>
      </c>
      <c r="C6">
        <f>U25_09_17_C1!AO3</f>
        <v>51.323950615942621</v>
      </c>
      <c r="D6">
        <f>U25_09_17_C1!AP3</f>
        <v>9.5998034503158891</v>
      </c>
      <c r="E6">
        <f>U25_09_17_C1!AR3</f>
        <v>34</v>
      </c>
      <c r="F6">
        <f>MAX(U25_09_17_C1!W5:W47)</f>
        <v>181.38944313440942</v>
      </c>
      <c r="G6">
        <f>U25_09_17_C1!AS3</f>
        <v>60.441220912662587</v>
      </c>
      <c r="H6">
        <v>19.248048000000001</v>
      </c>
      <c r="I6">
        <v>0.70173236666666672</v>
      </c>
      <c r="J6">
        <v>69.99306137980048</v>
      </c>
      <c r="K6">
        <v>14.044857936415678</v>
      </c>
      <c r="L6">
        <v>1</v>
      </c>
      <c r="Q6" s="7">
        <v>23.9</v>
      </c>
      <c r="R6" s="7">
        <v>1.2</v>
      </c>
      <c r="T6" s="7"/>
      <c r="U6">
        <v>259.33999999999997</v>
      </c>
      <c r="V6">
        <v>106.86</v>
      </c>
      <c r="W6" t="s">
        <v>129</v>
      </c>
    </row>
    <row r="7" spans="1:23" x14ac:dyDescent="0.3">
      <c r="A7" s="4" t="s">
        <v>43</v>
      </c>
      <c r="B7">
        <v>13</v>
      </c>
      <c r="C7">
        <f>U25_09_17_C1!AO4</f>
        <v>30.984934170365889</v>
      </c>
      <c r="D7">
        <f>U25_09_17_C1!AP4</f>
        <v>10.141770573652154</v>
      </c>
      <c r="E7">
        <f>U25_09_17_C1!AR4</f>
        <v>36</v>
      </c>
      <c r="F7">
        <f>MAX(U25_09_17_C1!AF4:AF32)</f>
        <v>143.02059496567469</v>
      </c>
      <c r="G7">
        <f>U25_09_17_C1!AS4</f>
        <v>66.396653608657971</v>
      </c>
      <c r="H7">
        <v>17.9045130434783</v>
      </c>
      <c r="I7">
        <v>0.84889486538461567</v>
      </c>
      <c r="J7">
        <v>76.386721232878983</v>
      </c>
      <c r="K7">
        <v>13.073495465210792</v>
      </c>
      <c r="L7">
        <v>2</v>
      </c>
      <c r="Q7" s="7">
        <v>23.9</v>
      </c>
      <c r="R7" s="7">
        <v>1.2</v>
      </c>
      <c r="T7" s="7"/>
      <c r="U7">
        <v>224.14</v>
      </c>
      <c r="V7">
        <v>90.2</v>
      </c>
      <c r="W7" t="s">
        <v>129</v>
      </c>
    </row>
    <row r="8" spans="1:23" x14ac:dyDescent="0.3">
      <c r="A8" s="4" t="s">
        <v>44</v>
      </c>
      <c r="B8">
        <v>13</v>
      </c>
      <c r="C8">
        <f>U25_09_17_C2!AO3</f>
        <v>45.93309419945475</v>
      </c>
      <c r="D8">
        <f>U25_09_17_C1!AP4</f>
        <v>10.141770573652154</v>
      </c>
      <c r="E8">
        <f>U25_09_17_C2!AQ3</f>
        <v>29</v>
      </c>
      <c r="F8">
        <f>MAX(U25_09_17_C2!W5:W61)</f>
        <v>161.23831022250891</v>
      </c>
      <c r="G8">
        <f>U25_09_17_C2!AR3</f>
        <v>51.347881899871574</v>
      </c>
      <c r="H8">
        <v>15.042885</v>
      </c>
      <c r="I8">
        <v>0.87081373529411765</v>
      </c>
      <c r="J8">
        <v>59.457157120508832</v>
      </c>
      <c r="K8">
        <v>14.6834134202357</v>
      </c>
      <c r="L8">
        <v>1</v>
      </c>
      <c r="Q8" s="7">
        <v>21.9</v>
      </c>
      <c r="R8" s="7">
        <v>1.75</v>
      </c>
      <c r="T8" s="7"/>
      <c r="U8">
        <v>241.6</v>
      </c>
      <c r="V8">
        <v>89.53</v>
      </c>
      <c r="W8" t="s">
        <v>129</v>
      </c>
    </row>
    <row r="9" spans="1:23" x14ac:dyDescent="0.3">
      <c r="A9" t="s">
        <v>44</v>
      </c>
      <c r="B9">
        <v>13</v>
      </c>
      <c r="C9">
        <f>U25_09_17_C2!AO4</f>
        <v>43.166866822946304</v>
      </c>
      <c r="D9">
        <f>U25_09_17_C2!AP4</f>
        <v>7.6996602519698758</v>
      </c>
      <c r="E9">
        <f>U25_09_17_C2!AQ4</f>
        <v>34</v>
      </c>
      <c r="F9">
        <f>MAX(U25_09_17_C2!AF5:AF49)</f>
        <v>142.71442842871463</v>
      </c>
      <c r="G9">
        <f>U25_09_17_C2!AR4</f>
        <v>61.094819159335096</v>
      </c>
      <c r="H9">
        <v>13.2221095238095</v>
      </c>
      <c r="I9">
        <v>1.052776162790698</v>
      </c>
      <c r="J9">
        <v>68.730503632135253</v>
      </c>
      <c r="K9">
        <v>11.800751379029224</v>
      </c>
      <c r="L9">
        <v>2</v>
      </c>
      <c r="Q9" s="7">
        <v>21.9</v>
      </c>
      <c r="R9" s="7">
        <v>1.75</v>
      </c>
      <c r="T9" s="7"/>
      <c r="U9">
        <v>194.5</v>
      </c>
      <c r="V9">
        <v>72.5</v>
      </c>
      <c r="W9" t="s">
        <v>129</v>
      </c>
    </row>
    <row r="10" spans="1:23" x14ac:dyDescent="0.3">
      <c r="A10" s="4" t="s">
        <v>53</v>
      </c>
      <c r="B10">
        <v>12</v>
      </c>
      <c r="C10">
        <f>X_03_10_17_C3!AN3</f>
        <v>73.961829409890683</v>
      </c>
      <c r="D10">
        <f>X_03_10_17_C3!AO3</f>
        <v>14.626126734099538</v>
      </c>
      <c r="E10">
        <f>X_03_10_17_C3!AP3</f>
        <v>33</v>
      </c>
      <c r="F10">
        <f>X_03_10_17_C3!AS3</f>
        <v>209.99580008399829</v>
      </c>
      <c r="G10">
        <f>X_03_10_17_C3!AQ3</f>
        <v>59.883825378765358</v>
      </c>
      <c r="H10">
        <v>18.673351851851901</v>
      </c>
      <c r="I10">
        <v>0.66043130000000005</v>
      </c>
      <c r="J10">
        <v>68.231392699292357</v>
      </c>
      <c r="K10">
        <v>19.117658577052516</v>
      </c>
      <c r="L10">
        <v>1</v>
      </c>
      <c r="Q10" s="7">
        <v>22.3</v>
      </c>
      <c r="R10" s="7">
        <v>1.1499999999999999</v>
      </c>
      <c r="T10" s="7"/>
      <c r="U10">
        <v>180.5</v>
      </c>
      <c r="V10">
        <v>76.900000000000006</v>
      </c>
      <c r="W10" t="s">
        <v>130</v>
      </c>
    </row>
    <row r="11" spans="1:23" x14ac:dyDescent="0.3">
      <c r="A11" s="4" t="s">
        <v>53</v>
      </c>
      <c r="B11">
        <v>12</v>
      </c>
      <c r="C11">
        <f>X_03_10_17_C3!AN4</f>
        <v>50.237165603130535</v>
      </c>
      <c r="D11">
        <f>X_03_10_17_C3!AO4</f>
        <v>12.167253645842022</v>
      </c>
      <c r="E11">
        <f>X_03_10_17_C3!AP4</f>
        <v>31</v>
      </c>
      <c r="F11">
        <f>X_03_10_17_C3!AS4</f>
        <v>172.86084701814966</v>
      </c>
      <c r="G11">
        <f>MAX(X_03_10_17_C3!AQ4)</f>
        <v>56.941122878943133</v>
      </c>
      <c r="H11">
        <v>15.766849629629601</v>
      </c>
      <c r="I11">
        <v>0.80675079999999988</v>
      </c>
      <c r="J11">
        <v>65.324383592727315</v>
      </c>
      <c r="K11">
        <v>14.963353400261251</v>
      </c>
      <c r="L11">
        <v>2</v>
      </c>
      <c r="Q11" s="7">
        <v>22.3</v>
      </c>
      <c r="R11" s="7">
        <v>1.1499999999999999</v>
      </c>
      <c r="T11" s="7"/>
      <c r="U11">
        <v>172.3</v>
      </c>
      <c r="V11">
        <v>69.5</v>
      </c>
      <c r="W11" t="s">
        <v>130</v>
      </c>
    </row>
    <row r="12" spans="1:23" x14ac:dyDescent="0.3">
      <c r="A12" t="s">
        <v>54</v>
      </c>
      <c r="B12">
        <v>13</v>
      </c>
      <c r="C12">
        <f>Y_04_10_17!AN3</f>
        <v>107.1656079567102</v>
      </c>
      <c r="D12">
        <f>Y_04_10_17!AO3</f>
        <v>18.923582816087677</v>
      </c>
      <c r="E12">
        <f>Y_04_10_17!AP3</f>
        <v>35</v>
      </c>
      <c r="F12">
        <f>Y_04_10_17!AS3</f>
        <v>205.71898786258015</v>
      </c>
      <c r="G12">
        <f>Y_04_10_17!AQ3</f>
        <v>58.524024111897972</v>
      </c>
      <c r="H12">
        <v>17.030716666666699</v>
      </c>
      <c r="I12">
        <v>0.45942191304347818</v>
      </c>
      <c r="J12">
        <v>65.455004791833446</v>
      </c>
      <c r="K12">
        <v>28.884187068228734</v>
      </c>
      <c r="L12">
        <v>1</v>
      </c>
      <c r="Q12" s="7">
        <v>22.9</v>
      </c>
      <c r="R12" s="7">
        <v>2.7</v>
      </c>
      <c r="T12" s="7"/>
      <c r="U12">
        <v>333.1</v>
      </c>
      <c r="V12">
        <v>183.8</v>
      </c>
      <c r="W12" t="s">
        <v>129</v>
      </c>
    </row>
    <row r="13" spans="1:23" x14ac:dyDescent="0.3">
      <c r="A13" t="s">
        <v>54</v>
      </c>
      <c r="B13">
        <v>13</v>
      </c>
      <c r="C13">
        <f>Y_04_10_17!AN4</f>
        <v>76.755044659001925</v>
      </c>
      <c r="D13">
        <f>Y_04_10_17!AO4</f>
        <v>17.315050654568022</v>
      </c>
      <c r="E13">
        <f>Y_04_10_17!AP4</f>
        <v>36</v>
      </c>
      <c r="F13">
        <f>Y_04_10_17!AS4</f>
        <v>182.44845831052652</v>
      </c>
      <c r="G13">
        <f>Y_04_10_17!AQ4</f>
        <v>59.630292188431788</v>
      </c>
      <c r="H13">
        <v>15.6313541666667</v>
      </c>
      <c r="I13">
        <v>0.54207652941176476</v>
      </c>
      <c r="J13">
        <v>66.415378285592453</v>
      </c>
      <c r="K13">
        <v>28.342657374578749</v>
      </c>
      <c r="L13">
        <v>2</v>
      </c>
      <c r="Q13" s="7">
        <v>22.9</v>
      </c>
      <c r="R13" s="7">
        <v>2.7</v>
      </c>
      <c r="S13">
        <v>2.1503099999999999E-3</v>
      </c>
      <c r="T13" s="7"/>
      <c r="U13">
        <v>244.33</v>
      </c>
      <c r="V13">
        <v>133.91999999999999</v>
      </c>
      <c r="W13" t="s">
        <v>129</v>
      </c>
    </row>
    <row r="14" spans="1:23" x14ac:dyDescent="0.3">
      <c r="A14" s="3" t="s">
        <v>66</v>
      </c>
      <c r="B14">
        <v>18</v>
      </c>
      <c r="C14">
        <v>42.627259880732474</v>
      </c>
      <c r="D14">
        <v>3.6662247217262256</v>
      </c>
      <c r="E14">
        <v>26</v>
      </c>
      <c r="F14" s="5">
        <v>225.07314877335216</v>
      </c>
      <c r="G14">
        <v>44.273254526940299</v>
      </c>
      <c r="H14">
        <v>13.883891052631601</v>
      </c>
      <c r="I14">
        <v>0.71281663157894759</v>
      </c>
      <c r="J14">
        <v>67.470162433014195</v>
      </c>
      <c r="K14">
        <v>9.4460006879060643</v>
      </c>
      <c r="L14">
        <v>1</v>
      </c>
      <c r="M14" s="3">
        <f>71.63-69.35</f>
        <v>2.2800000000000011</v>
      </c>
      <c r="N14" s="3">
        <f>243.95857/2</f>
        <v>121.979285</v>
      </c>
      <c r="O14" s="3">
        <f>58.79-57.57</f>
        <v>1.2199999999999989</v>
      </c>
      <c r="Q14" s="8">
        <v>18</v>
      </c>
      <c r="R14" s="9">
        <v>3.67</v>
      </c>
      <c r="T14" s="7">
        <v>399.30438596491229</v>
      </c>
      <c r="U14">
        <v>175.6</v>
      </c>
      <c r="V14">
        <v>100.5</v>
      </c>
    </row>
    <row r="15" spans="1:23" x14ac:dyDescent="0.3">
      <c r="A15" s="3" t="s">
        <v>66</v>
      </c>
      <c r="B15">
        <v>18</v>
      </c>
      <c r="C15">
        <f>0.0341224775492484*1000</f>
        <v>34.122477549248401</v>
      </c>
      <c r="D15">
        <v>3.8703974201478921</v>
      </c>
      <c r="E15">
        <v>26</v>
      </c>
      <c r="F15" s="5">
        <v>182.58170531312749</v>
      </c>
      <c r="G15">
        <v>39.264959949740735</v>
      </c>
      <c r="H15">
        <v>17.253531363636402</v>
      </c>
      <c r="I15">
        <v>0.74243731818181824</v>
      </c>
      <c r="J15">
        <v>56.275090616578133</v>
      </c>
      <c r="K15">
        <v>8.1614520666015675</v>
      </c>
      <c r="L15">
        <v>2</v>
      </c>
      <c r="M15" s="3">
        <f>72.2-70.45</f>
        <v>1.75</v>
      </c>
      <c r="N15" s="3">
        <f>341.35938
/2</f>
        <v>170.67968999999999</v>
      </c>
      <c r="O15" s="3">
        <f>58.81-58.73</f>
        <v>8.00000000000054E-2</v>
      </c>
      <c r="Q15" s="8">
        <v>18</v>
      </c>
      <c r="R15" s="9">
        <v>3.67</v>
      </c>
      <c r="T15" s="7">
        <v>399.30438596491229</v>
      </c>
      <c r="U15">
        <v>172.99</v>
      </c>
      <c r="V15">
        <v>96.9</v>
      </c>
    </row>
    <row r="16" spans="1:23" x14ac:dyDescent="0.3">
      <c r="A16" s="3" t="s">
        <v>79</v>
      </c>
      <c r="B16">
        <v>19</v>
      </c>
      <c r="C16">
        <v>69.087318595865312</v>
      </c>
      <c r="D16">
        <v>24.198899379043194</v>
      </c>
      <c r="E16">
        <v>30</v>
      </c>
      <c r="F16">
        <v>162.89297931259136</v>
      </c>
      <c r="G16">
        <v>61.425061425061102</v>
      </c>
      <c r="H16">
        <v>21.404576923076899</v>
      </c>
      <c r="I16">
        <v>0.69982861538461549</v>
      </c>
      <c r="J16">
        <v>63.609065101886863</v>
      </c>
      <c r="K16">
        <v>25.272117440565982</v>
      </c>
      <c r="L16">
        <v>1</v>
      </c>
      <c r="M16">
        <f>71.24-66.09</f>
        <v>5.1499999999999915</v>
      </c>
      <c r="N16" s="3">
        <f>133.30005/2</f>
        <v>66.650024999999999</v>
      </c>
      <c r="O16" s="3">
        <f>60.71-56.81</f>
        <v>3.8999999999999986</v>
      </c>
      <c r="Q16" s="8">
        <v>21.9</v>
      </c>
      <c r="R16" s="7">
        <v>0.8</v>
      </c>
      <c r="T16" s="7">
        <v>240</v>
      </c>
      <c r="U16">
        <v>206.3</v>
      </c>
      <c r="V16">
        <v>102.7</v>
      </c>
    </row>
    <row r="17" spans="1:23" x14ac:dyDescent="0.3">
      <c r="A17" s="3" t="s">
        <v>79</v>
      </c>
      <c r="B17">
        <v>19</v>
      </c>
      <c r="C17">
        <v>58.290744787301222</v>
      </c>
      <c r="D17">
        <v>19.639103947438816</v>
      </c>
      <c r="E17">
        <v>29</v>
      </c>
      <c r="F17">
        <v>143.78145219266688</v>
      </c>
      <c r="G17">
        <v>54.389209180898604</v>
      </c>
      <c r="H17">
        <v>16.042838461538501</v>
      </c>
      <c r="I17">
        <v>1.0148696428571429</v>
      </c>
      <c r="J17">
        <v>59.427337558658671</v>
      </c>
      <c r="K17">
        <v>22.095314698030322</v>
      </c>
      <c r="L17">
        <v>2</v>
      </c>
      <c r="M17" s="3">
        <f>71.5-66.63</f>
        <v>4.8700000000000045</v>
      </c>
      <c r="N17" s="3">
        <f>142.71/2</f>
        <v>71.355000000000004</v>
      </c>
      <c r="O17" s="3">
        <f>57.12-55.76</f>
        <v>1.3599999999999994</v>
      </c>
      <c r="Q17" s="8">
        <v>21.9</v>
      </c>
      <c r="R17" s="7">
        <v>0.8</v>
      </c>
      <c r="T17" s="7">
        <v>240</v>
      </c>
      <c r="U17">
        <v>120.7</v>
      </c>
      <c r="V17">
        <v>66.900000000000006</v>
      </c>
    </row>
    <row r="18" spans="1:23" x14ac:dyDescent="0.3">
      <c r="A18" s="3" t="s">
        <v>80</v>
      </c>
      <c r="B18">
        <v>17</v>
      </c>
      <c r="C18">
        <v>43.005378060065702</v>
      </c>
      <c r="D18">
        <v>11.301313830657529</v>
      </c>
      <c r="E18">
        <v>36</v>
      </c>
      <c r="F18">
        <v>229.46305644791167</v>
      </c>
      <c r="G18">
        <v>66.666666666666671</v>
      </c>
      <c r="H18">
        <v>28.691608333333299</v>
      </c>
      <c r="I18">
        <v>0.44420399999999999</v>
      </c>
      <c r="J18">
        <v>74.976529857201697</v>
      </c>
      <c r="K18">
        <v>10.470319648969241</v>
      </c>
      <c r="L18">
        <v>1</v>
      </c>
      <c r="M18">
        <f>68.92-66.48</f>
        <v>2.4399999999999977</v>
      </c>
      <c r="N18">
        <f>73.52941
/2</f>
        <v>36.764704999999999</v>
      </c>
      <c r="O18">
        <f>59.92-56.99</f>
        <v>2.9299999999999997</v>
      </c>
      <c r="Q18" s="7">
        <v>20</v>
      </c>
      <c r="R18" s="7">
        <v>1.1000000000000001</v>
      </c>
      <c r="T18" s="7">
        <v>410.79052369077306</v>
      </c>
      <c r="U18">
        <v>274.67</v>
      </c>
      <c r="V18">
        <v>172.26</v>
      </c>
    </row>
    <row r="19" spans="1:23" x14ac:dyDescent="0.3">
      <c r="A19" s="3" t="s">
        <v>80</v>
      </c>
      <c r="B19">
        <v>17</v>
      </c>
      <c r="C19">
        <v>41.688253222386692</v>
      </c>
      <c r="D19">
        <v>10.94464072596481</v>
      </c>
      <c r="E19">
        <v>36</v>
      </c>
      <c r="F19">
        <v>204.08163265306098</v>
      </c>
      <c r="G19">
        <v>66.533599467731321</v>
      </c>
      <c r="H19">
        <v>28.254396</v>
      </c>
      <c r="I19">
        <v>0.51994915999999991</v>
      </c>
      <c r="J19">
        <v>74.726618564196798</v>
      </c>
      <c r="K19">
        <v>12.684406161834483</v>
      </c>
      <c r="L19">
        <v>2</v>
      </c>
      <c r="M19">
        <f>68.41-65.55</f>
        <v>2.8599999999999994</v>
      </c>
      <c r="N19">
        <f>74.80029
/2</f>
        <v>37.400145000000002</v>
      </c>
      <c r="O19">
        <f>58.75-55.86</f>
        <v>2.8900000000000006</v>
      </c>
      <c r="Q19" s="7">
        <v>20</v>
      </c>
      <c r="R19" s="7">
        <v>1.1000000000000001</v>
      </c>
      <c r="T19" s="7">
        <v>410.79052369077306</v>
      </c>
      <c r="U19">
        <v>223.12</v>
      </c>
      <c r="V19">
        <v>144.35</v>
      </c>
    </row>
    <row r="20" spans="1:23" x14ac:dyDescent="0.3">
      <c r="A20" t="s">
        <v>113</v>
      </c>
      <c r="B20">
        <v>21</v>
      </c>
      <c r="C20">
        <v>75.873122620835375</v>
      </c>
      <c r="D20">
        <v>37.362309509819291</v>
      </c>
      <c r="E20">
        <v>30</v>
      </c>
      <c r="F20">
        <v>157.15857300015716</v>
      </c>
      <c r="G20">
        <v>55.00550055005516</v>
      </c>
      <c r="H20">
        <v>14.803046666666701</v>
      </c>
      <c r="I20">
        <v>0.98917826666666664</v>
      </c>
      <c r="J20">
        <v>62.810414493462943</v>
      </c>
      <c r="K20">
        <v>43.330474462751994</v>
      </c>
      <c r="L20">
        <v>1</v>
      </c>
      <c r="M20">
        <f>66.56-63.864</f>
        <v>2.6960000000000051</v>
      </c>
      <c r="N20">
        <f>169.74595
/2</f>
        <v>84.872974999999997</v>
      </c>
      <c r="O20">
        <f>54.59-50.04</f>
        <v>4.5500000000000043</v>
      </c>
      <c r="Q20" s="7">
        <v>53</v>
      </c>
      <c r="R20" s="7">
        <v>0.2</v>
      </c>
      <c r="S20">
        <v>1.56054E-2</v>
      </c>
      <c r="T20" s="7">
        <v>232.16542473919526</v>
      </c>
      <c r="U20">
        <v>172.6</v>
      </c>
      <c r="V20">
        <v>84.2</v>
      </c>
    </row>
    <row r="21" spans="1:23" x14ac:dyDescent="0.3">
      <c r="A21" t="s">
        <v>113</v>
      </c>
      <c r="B21">
        <v>21</v>
      </c>
      <c r="C21">
        <v>80.723948513838238</v>
      </c>
      <c r="D21">
        <v>28.523116463852794</v>
      </c>
      <c r="E21">
        <v>29</v>
      </c>
      <c r="F21">
        <v>156.56802880851728</v>
      </c>
      <c r="G21">
        <v>56.657223796034067</v>
      </c>
      <c r="H21">
        <v>14.70642</v>
      </c>
      <c r="I21">
        <v>0.97631104761904752</v>
      </c>
      <c r="J21">
        <v>58.539547775940008</v>
      </c>
      <c r="K21">
        <v>33.311546073637693</v>
      </c>
      <c r="L21">
        <v>2</v>
      </c>
      <c r="M21">
        <f>66-63.44</f>
        <v>2.5600000000000023</v>
      </c>
      <c r="N21">
        <f>169.74596
/2</f>
        <v>84.872979999999998</v>
      </c>
      <c r="O21">
        <f>53.09-48.39</f>
        <v>4.7000000000000028</v>
      </c>
      <c r="Q21" s="7">
        <v>53</v>
      </c>
      <c r="R21" s="7">
        <v>0.2</v>
      </c>
      <c r="S21">
        <v>1.56054E-2</v>
      </c>
      <c r="T21" s="7">
        <v>232.16542473919526</v>
      </c>
      <c r="U21">
        <v>172.9</v>
      </c>
      <c r="V21">
        <v>86.9</v>
      </c>
    </row>
    <row r="22" spans="1:23" x14ac:dyDescent="0.3">
      <c r="A22" t="s">
        <v>114</v>
      </c>
      <c r="B22">
        <v>19</v>
      </c>
      <c r="C22">
        <v>52.845502464964333</v>
      </c>
      <c r="D22">
        <v>20.665024458328702</v>
      </c>
      <c r="E22">
        <v>59</v>
      </c>
      <c r="F22">
        <v>231.64234422052465</v>
      </c>
      <c r="G22">
        <v>109.03936321011827</v>
      </c>
      <c r="H22">
        <v>22.224743478260901</v>
      </c>
      <c r="I22">
        <v>0.43186160869565227</v>
      </c>
      <c r="J22">
        <v>121.4068249033804</v>
      </c>
      <c r="K22">
        <v>23.208798364452527</v>
      </c>
      <c r="L22">
        <v>1</v>
      </c>
      <c r="M22">
        <f>72.23-66.62</f>
        <v>5.6099999999999994</v>
      </c>
      <c r="N22">
        <f>105.01/2</f>
        <v>52.505000000000003</v>
      </c>
      <c r="O22">
        <f>65.51-60.77</f>
        <v>4.740000000000002</v>
      </c>
      <c r="Q22" s="7">
        <v>17.7</v>
      </c>
      <c r="R22" s="7">
        <v>0.77</v>
      </c>
      <c r="S22">
        <v>1.0939600000000001E-2</v>
      </c>
      <c r="T22" s="7">
        <f t="shared" ref="T22:T33" si="0">(S22/Q22)*1000000</f>
        <v>618.05649717514132</v>
      </c>
      <c r="U22">
        <v>324.39999999999998</v>
      </c>
      <c r="V22">
        <v>227.2</v>
      </c>
    </row>
    <row r="23" spans="1:23" x14ac:dyDescent="0.3">
      <c r="A23" t="s">
        <v>114</v>
      </c>
      <c r="B23">
        <v>19</v>
      </c>
      <c r="C23">
        <v>49.580955379017624</v>
      </c>
      <c r="D23">
        <v>23.873070985251552</v>
      </c>
      <c r="E23">
        <v>64</v>
      </c>
      <c r="F23">
        <v>229.20009168003671</v>
      </c>
      <c r="G23">
        <v>110.96316023080406</v>
      </c>
      <c r="H23">
        <v>20.83436</v>
      </c>
      <c r="I23">
        <v>0.47402371428571433</v>
      </c>
      <c r="J23">
        <v>130.68537006181992</v>
      </c>
      <c r="K23">
        <v>29.187413575242292</v>
      </c>
      <c r="L23">
        <v>2</v>
      </c>
      <c r="M23">
        <f>71.9-67.5</f>
        <v>4.4000000000000057</v>
      </c>
      <c r="N23">
        <f>98.509507
/2</f>
        <v>49.2547535</v>
      </c>
      <c r="O23">
        <f>62.74-59.03</f>
        <v>3.7100000000000009</v>
      </c>
      <c r="Q23" s="7">
        <v>17.7</v>
      </c>
      <c r="R23" s="7">
        <v>0.77</v>
      </c>
      <c r="S23">
        <v>1.0939600000000001E-2</v>
      </c>
      <c r="T23" s="7">
        <f t="shared" si="0"/>
        <v>618.05649717514132</v>
      </c>
      <c r="U23">
        <v>297.89999999999998</v>
      </c>
      <c r="V23">
        <v>185.2</v>
      </c>
    </row>
    <row r="24" spans="1:23" x14ac:dyDescent="0.3">
      <c r="A24" t="s">
        <v>115</v>
      </c>
      <c r="B24">
        <v>16</v>
      </c>
      <c r="C24">
        <v>41.334809383856779</v>
      </c>
      <c r="D24">
        <v>7.7470053390658222</v>
      </c>
      <c r="E24">
        <v>32</v>
      </c>
      <c r="F24">
        <v>271.29679869777488</v>
      </c>
      <c r="G24">
        <v>56.657223796034067</v>
      </c>
      <c r="H24">
        <v>20.157418518518501</v>
      </c>
      <c r="I24">
        <v>0.44908740740740738</v>
      </c>
      <c r="J24">
        <v>71.982361788688621</v>
      </c>
      <c r="K24">
        <v>10.110320251466845</v>
      </c>
      <c r="L24">
        <v>1</v>
      </c>
      <c r="M24">
        <v>1.9669999999999987</v>
      </c>
      <c r="N24">
        <v>57.680565000000001</v>
      </c>
      <c r="O24">
        <v>3.1900000000000048</v>
      </c>
      <c r="Q24">
        <v>10.78000000000003</v>
      </c>
      <c r="R24" s="7">
        <v>1.2</v>
      </c>
      <c r="S24">
        <v>4.6607100000000002E-3</v>
      </c>
      <c r="T24">
        <f t="shared" si="0"/>
        <v>432.34786641929384</v>
      </c>
      <c r="U24">
        <v>323.2</v>
      </c>
      <c r="V24">
        <v>203</v>
      </c>
      <c r="W24" t="s">
        <v>129</v>
      </c>
    </row>
    <row r="25" spans="1:23" x14ac:dyDescent="0.3">
      <c r="A25" t="s">
        <v>115</v>
      </c>
      <c r="B25">
        <v>16</v>
      </c>
      <c r="C25">
        <v>50.926464193754136</v>
      </c>
      <c r="D25">
        <v>9.2533208861357856</v>
      </c>
      <c r="E25">
        <v>33</v>
      </c>
      <c r="F25">
        <v>262.53609871357327</v>
      </c>
      <c r="G25">
        <v>57.501006267609803</v>
      </c>
      <c r="H25">
        <v>20.690916666666698</v>
      </c>
      <c r="I25">
        <v>0.45347749999999998</v>
      </c>
      <c r="J25">
        <v>69.848139448906466</v>
      </c>
      <c r="K25">
        <v>11.304389822927236</v>
      </c>
      <c r="L25">
        <v>2</v>
      </c>
      <c r="M25">
        <v>2.2249999999999943</v>
      </c>
      <c r="N25">
        <v>43.447628000000002</v>
      </c>
      <c r="O25">
        <v>2.7800000000000011</v>
      </c>
      <c r="Q25">
        <v>8.1999999999999318</v>
      </c>
      <c r="R25" s="7">
        <v>1.2</v>
      </c>
      <c r="S25">
        <v>4.6607100000000002E-3</v>
      </c>
      <c r="T25">
        <f t="shared" si="0"/>
        <v>568.3792682926877</v>
      </c>
      <c r="U25">
        <v>322</v>
      </c>
      <c r="V25">
        <v>201</v>
      </c>
      <c r="W25" t="s">
        <v>129</v>
      </c>
    </row>
    <row r="26" spans="1:23" x14ac:dyDescent="0.3">
      <c r="A26" t="s">
        <v>116</v>
      </c>
      <c r="B26">
        <v>16</v>
      </c>
      <c r="C26">
        <v>55.361235642008289</v>
      </c>
      <c r="D26">
        <v>14.767173445089114</v>
      </c>
      <c r="E26">
        <v>34</v>
      </c>
      <c r="F26">
        <v>208.28993959591804</v>
      </c>
      <c r="G26">
        <v>63.355296502787667</v>
      </c>
      <c r="H26">
        <v>16.547588461538499</v>
      </c>
      <c r="I26">
        <v>0.51561666666666672</v>
      </c>
      <c r="J26">
        <v>70.500679328314149</v>
      </c>
      <c r="K26">
        <v>16.899869264622318</v>
      </c>
      <c r="L26">
        <v>1</v>
      </c>
      <c r="M26">
        <v>4.8569999999999993</v>
      </c>
      <c r="N26">
        <v>63.332194999999999</v>
      </c>
      <c r="O26">
        <v>1.1700000000000017</v>
      </c>
      <c r="Q26">
        <v>26.800000000000068</v>
      </c>
      <c r="R26" s="7">
        <v>1.75</v>
      </c>
      <c r="S26">
        <v>8.1366100000000007E-3</v>
      </c>
      <c r="T26">
        <f t="shared" si="0"/>
        <v>303.60485074626791</v>
      </c>
      <c r="U26">
        <v>307.60000000000002</v>
      </c>
      <c r="V26">
        <v>166.2</v>
      </c>
      <c r="W26" t="s">
        <v>129</v>
      </c>
    </row>
    <row r="27" spans="1:23" x14ac:dyDescent="0.3">
      <c r="A27" t="s">
        <v>116</v>
      </c>
      <c r="B27">
        <v>16</v>
      </c>
      <c r="C27">
        <v>47.440607798916488</v>
      </c>
      <c r="D27">
        <v>14.976745699569042</v>
      </c>
      <c r="E27">
        <v>37</v>
      </c>
      <c r="F27">
        <v>196.88915140775714</v>
      </c>
      <c r="G27">
        <v>62.433664231753554</v>
      </c>
      <c r="H27">
        <v>15.787062068965501</v>
      </c>
      <c r="I27">
        <v>0.5432952413793104</v>
      </c>
      <c r="J27">
        <v>77.89611920423792</v>
      </c>
      <c r="K27">
        <v>17.509136578812342</v>
      </c>
      <c r="L27">
        <v>2</v>
      </c>
      <c r="M27">
        <v>3.2000000000000028</v>
      </c>
      <c r="N27">
        <v>62.81129</v>
      </c>
      <c r="O27">
        <v>0.88000000000000256</v>
      </c>
      <c r="Q27">
        <v>14.399999999999977</v>
      </c>
      <c r="R27" s="7">
        <v>1.75</v>
      </c>
      <c r="S27">
        <v>8.2254500000000005E-3</v>
      </c>
      <c r="T27">
        <f t="shared" si="0"/>
        <v>571.21180555555645</v>
      </c>
      <c r="U27">
        <v>302</v>
      </c>
      <c r="V27">
        <v>160.19999999999999</v>
      </c>
      <c r="W27" t="s">
        <v>129</v>
      </c>
    </row>
    <row r="28" spans="1:23" x14ac:dyDescent="0.3">
      <c r="A28" t="s">
        <v>117</v>
      </c>
      <c r="B28">
        <v>18</v>
      </c>
      <c r="C28">
        <v>73.088949431299753</v>
      </c>
      <c r="D28">
        <v>21.913407727067959</v>
      </c>
      <c r="E28">
        <v>46</v>
      </c>
      <c r="F28">
        <v>246.42681123706302</v>
      </c>
      <c r="G28">
        <v>77.369439071567001</v>
      </c>
      <c r="H28">
        <v>16.988103333333299</v>
      </c>
      <c r="I28">
        <v>0.46906616666666667</v>
      </c>
      <c r="J28">
        <v>101.20751018145491</v>
      </c>
      <c r="K28">
        <v>28.535361400165069</v>
      </c>
      <c r="L28">
        <v>1</v>
      </c>
      <c r="M28">
        <v>2.9799999999999898</v>
      </c>
      <c r="N28">
        <v>49.860205000000001</v>
      </c>
      <c r="O28">
        <v>5.2199999999999989</v>
      </c>
      <c r="Q28">
        <v>8.4000000000000341</v>
      </c>
      <c r="R28" s="7">
        <v>2.9</v>
      </c>
      <c r="S28">
        <v>4.3608900000000001E-3</v>
      </c>
      <c r="T28">
        <f t="shared" si="0"/>
        <v>519.15357142856931</v>
      </c>
      <c r="U28">
        <v>299.60000000000002</v>
      </c>
      <c r="V28">
        <v>205.4</v>
      </c>
      <c r="W28" t="s">
        <v>129</v>
      </c>
    </row>
    <row r="29" spans="1:23" x14ac:dyDescent="0.3">
      <c r="A29" t="s">
        <v>117</v>
      </c>
      <c r="B29">
        <v>18</v>
      </c>
      <c r="C29">
        <v>65.85944323987367</v>
      </c>
      <c r="D29">
        <v>17.69148674817751</v>
      </c>
      <c r="E29">
        <v>43</v>
      </c>
      <c r="F29">
        <v>223.31397945511489</v>
      </c>
      <c r="G29">
        <v>73.190368147552334</v>
      </c>
      <c r="H29">
        <v>18.471270000000001</v>
      </c>
      <c r="I29">
        <v>0.47749086666666674</v>
      </c>
      <c r="J29">
        <v>93.526368821481356</v>
      </c>
      <c r="K29">
        <v>25.890912078233068</v>
      </c>
      <c r="L29">
        <v>2</v>
      </c>
      <c r="M29">
        <v>2.3000000000000114</v>
      </c>
      <c r="N29">
        <v>54.656460000000003</v>
      </c>
      <c r="O29">
        <v>4.7739999999999938</v>
      </c>
      <c r="Q29">
        <v>10.799999999999983</v>
      </c>
      <c r="R29" s="7">
        <v>2.9</v>
      </c>
      <c r="S29">
        <v>6.4867199999999996E-3</v>
      </c>
      <c r="T29">
        <f t="shared" si="0"/>
        <v>600.62222222222317</v>
      </c>
      <c r="U29">
        <v>292</v>
      </c>
      <c r="V29">
        <v>197.2</v>
      </c>
      <c r="W29" t="s">
        <v>129</v>
      </c>
    </row>
    <row r="30" spans="1:23" x14ac:dyDescent="0.3">
      <c r="A30" t="s">
        <v>119</v>
      </c>
      <c r="B30">
        <v>14</v>
      </c>
      <c r="C30">
        <v>79.697333054371384</v>
      </c>
      <c r="D30">
        <v>17.663794716788779</v>
      </c>
      <c r="E30">
        <v>20</v>
      </c>
      <c r="F30">
        <v>136.36983499249968</v>
      </c>
      <c r="G30">
        <v>38.299502106472595</v>
      </c>
      <c r="H30">
        <v>-28.99168666666667</v>
      </c>
      <c r="I30">
        <v>0.6712729999999999</v>
      </c>
      <c r="J30">
        <v>44.26172491269444</v>
      </c>
      <c r="K30">
        <v>24.161440151245312</v>
      </c>
      <c r="L30">
        <v>1</v>
      </c>
      <c r="M30">
        <v>3.9000000000000057</v>
      </c>
      <c r="N30">
        <v>82.784999999999997</v>
      </c>
      <c r="O30">
        <v>4.509999999999998</v>
      </c>
      <c r="Q30">
        <v>56.36</v>
      </c>
      <c r="R30" s="7">
        <v>0.3</v>
      </c>
      <c r="S30">
        <v>8.9555999999999993E-3</v>
      </c>
      <c r="T30">
        <f t="shared" si="0"/>
        <v>158.89992902767921</v>
      </c>
      <c r="U30">
        <v>232.2</v>
      </c>
      <c r="V30">
        <v>107.9</v>
      </c>
      <c r="W30" t="s">
        <v>130</v>
      </c>
    </row>
    <row r="31" spans="1:23" x14ac:dyDescent="0.3">
      <c r="A31" t="s">
        <v>119</v>
      </c>
      <c r="B31">
        <v>14</v>
      </c>
      <c r="C31">
        <v>78.834409559500614</v>
      </c>
      <c r="D31">
        <v>22.86563554479315</v>
      </c>
      <c r="E31">
        <v>23</v>
      </c>
      <c r="F31">
        <v>132.69639065817407</v>
      </c>
      <c r="G31">
        <v>38.175224279442737</v>
      </c>
      <c r="H31">
        <v>-25.104968000000003</v>
      </c>
      <c r="I31">
        <v>0.80765042307692303</v>
      </c>
      <c r="J31">
        <v>49.215711677247597</v>
      </c>
      <c r="K31">
        <v>30.522286539199726</v>
      </c>
      <c r="L31">
        <v>2</v>
      </c>
      <c r="M31">
        <v>3.3599999999999994</v>
      </c>
      <c r="N31">
        <v>89.825000000000003</v>
      </c>
      <c r="O31">
        <v>3.8099999999999952</v>
      </c>
      <c r="Q31">
        <v>53.299999999999983</v>
      </c>
      <c r="R31" s="7">
        <v>0.3</v>
      </c>
      <c r="S31">
        <v>1.0942800000000001E-2</v>
      </c>
      <c r="T31">
        <f t="shared" si="0"/>
        <v>205.30581613508451</v>
      </c>
      <c r="U31">
        <v>164.5</v>
      </c>
      <c r="V31">
        <v>74.489999999999995</v>
      </c>
      <c r="W31" t="s">
        <v>130</v>
      </c>
    </row>
    <row r="32" spans="1:23" x14ac:dyDescent="0.3">
      <c r="A32" t="s">
        <v>120</v>
      </c>
      <c r="B32">
        <v>15</v>
      </c>
      <c r="C32">
        <v>122.52608455184851</v>
      </c>
      <c r="D32">
        <v>28.434856738554938</v>
      </c>
      <c r="E32">
        <v>18</v>
      </c>
      <c r="F32">
        <v>111.78180192264702</v>
      </c>
      <c r="G32">
        <v>29.706205626355437</v>
      </c>
      <c r="H32">
        <v>-7.9157769230769226</v>
      </c>
      <c r="I32">
        <v>1.0484976923076923</v>
      </c>
      <c r="J32">
        <v>45.485472488657777</v>
      </c>
      <c r="K32">
        <v>41.511307548609693</v>
      </c>
      <c r="L32">
        <v>1</v>
      </c>
      <c r="M32">
        <v>2.5599999999999881</v>
      </c>
      <c r="N32">
        <v>128.33500000000001</v>
      </c>
      <c r="O32">
        <v>2.9600000000000009</v>
      </c>
      <c r="Q32">
        <v>58</v>
      </c>
      <c r="R32" s="7">
        <v>0.19</v>
      </c>
      <c r="S32">
        <v>1.6869599999999998E-2</v>
      </c>
      <c r="T32">
        <f t="shared" si="0"/>
        <v>290.85517241379307</v>
      </c>
      <c r="U32">
        <v>205.9</v>
      </c>
      <c r="V32">
        <v>81</v>
      </c>
      <c r="W32" t="s">
        <v>130</v>
      </c>
    </row>
    <row r="33" spans="1:29" x14ac:dyDescent="0.3">
      <c r="A33" t="s">
        <v>120</v>
      </c>
      <c r="B33">
        <v>15</v>
      </c>
      <c r="C33">
        <v>121.65592642412966</v>
      </c>
      <c r="D33">
        <v>31.554202739428181</v>
      </c>
      <c r="E33">
        <v>20</v>
      </c>
      <c r="F33">
        <v>111.29660545353386</v>
      </c>
      <c r="G33">
        <v>32.294526077829772</v>
      </c>
      <c r="H33">
        <v>-8.6555624999999985</v>
      </c>
      <c r="I33">
        <v>1.077531111111111</v>
      </c>
      <c r="J33">
        <v>45.465628845439717</v>
      </c>
      <c r="K33">
        <v>44.024831412475962</v>
      </c>
      <c r="L33">
        <v>2</v>
      </c>
      <c r="M33">
        <v>2.7000000000000028</v>
      </c>
      <c r="N33">
        <v>122.97</v>
      </c>
      <c r="O33">
        <v>2.4200000000000017</v>
      </c>
      <c r="Q33">
        <v>78.399999999999963</v>
      </c>
      <c r="R33" s="7">
        <v>0.19</v>
      </c>
      <c r="S33">
        <v>2.4587399999999999E-2</v>
      </c>
      <c r="T33">
        <f t="shared" si="0"/>
        <v>313.61479591836752</v>
      </c>
      <c r="U33">
        <v>198.7</v>
      </c>
      <c r="V33">
        <v>84.3</v>
      </c>
      <c r="W33" t="s">
        <v>130</v>
      </c>
      <c r="Y33">
        <v>1.6869599999999998E-2</v>
      </c>
    </row>
    <row r="34" spans="1:29" x14ac:dyDescent="0.3">
      <c r="A34" t="s">
        <v>121</v>
      </c>
      <c r="B34">
        <v>16</v>
      </c>
      <c r="C34">
        <v>69.982937804052327</v>
      </c>
      <c r="D34">
        <v>17.529535340960951</v>
      </c>
      <c r="E34">
        <v>35</v>
      </c>
      <c r="F34">
        <v>210.03990758244086</v>
      </c>
      <c r="G34">
        <v>61.919504643962938</v>
      </c>
      <c r="H34">
        <v>-11.454255555555557</v>
      </c>
      <c r="I34">
        <v>0.5937465263157895</v>
      </c>
      <c r="J34">
        <v>72.769995984752398</v>
      </c>
      <c r="K34">
        <v>21.391877137117078</v>
      </c>
      <c r="L34">
        <v>1</v>
      </c>
      <c r="M34">
        <v>3.9399999999999977</v>
      </c>
      <c r="N34">
        <v>54.46</v>
      </c>
      <c r="O34">
        <v>1.3599999999999994</v>
      </c>
      <c r="Q34">
        <v>29.500000000000028</v>
      </c>
      <c r="R34" s="7">
        <v>0.86</v>
      </c>
      <c r="S34">
        <v>6.8227000000000001E-3</v>
      </c>
      <c r="T34">
        <f>(S34/Q34)*1000000</f>
        <v>231.27796610169469</v>
      </c>
      <c r="U34">
        <v>250.4</v>
      </c>
      <c r="V34">
        <v>143.30000000000001</v>
      </c>
      <c r="W34" t="s">
        <v>129</v>
      </c>
    </row>
    <row r="35" spans="1:29" x14ac:dyDescent="0.3">
      <c r="A35" t="s">
        <v>121</v>
      </c>
      <c r="B35">
        <v>16</v>
      </c>
      <c r="C35">
        <v>82.467287118626743</v>
      </c>
      <c r="D35">
        <v>20.112634477501562</v>
      </c>
      <c r="E35">
        <v>32</v>
      </c>
      <c r="F35">
        <v>212.99254526091619</v>
      </c>
      <c r="G35">
        <v>57.630244352236133</v>
      </c>
      <c r="H35">
        <v>-7.8196941176470602</v>
      </c>
      <c r="I35">
        <v>0.63166170588235293</v>
      </c>
      <c r="J35">
        <v>67.910421510384182</v>
      </c>
      <c r="K35">
        <v>23.523860223743178</v>
      </c>
      <c r="L35">
        <v>2</v>
      </c>
      <c r="M35">
        <v>2.8699999999999903</v>
      </c>
      <c r="N35">
        <v>85.355000000000004</v>
      </c>
      <c r="O35">
        <v>0.96000000000000085</v>
      </c>
      <c r="Q35">
        <v>21.2</v>
      </c>
      <c r="R35" s="7">
        <v>0.86</v>
      </c>
      <c r="S35">
        <v>6.4193999999999996E-3</v>
      </c>
      <c r="T35">
        <f>(S35/Q35)*1000000</f>
        <v>302.80188679245282</v>
      </c>
      <c r="U35">
        <v>243.7</v>
      </c>
      <c r="V35">
        <v>130.9</v>
      </c>
      <c r="W35" t="s">
        <v>129</v>
      </c>
      <c r="AA35">
        <v>4.3608900000000001E-3</v>
      </c>
    </row>
    <row r="36" spans="1:29" x14ac:dyDescent="0.3">
      <c r="A36" t="s">
        <v>122</v>
      </c>
      <c r="B36">
        <v>17</v>
      </c>
      <c r="C36">
        <v>129.57692453134868</v>
      </c>
      <c r="D36">
        <v>25.744069288019343</v>
      </c>
      <c r="E36">
        <v>31</v>
      </c>
      <c r="F36">
        <v>208.11654526534829</v>
      </c>
      <c r="G36">
        <v>55.834729201563469</v>
      </c>
      <c r="H36">
        <v>-18.360969565217388</v>
      </c>
      <c r="I36">
        <v>0.64398999999999984</v>
      </c>
      <c r="J36">
        <v>73.14379226355274</v>
      </c>
      <c r="K36">
        <v>38.352233339189375</v>
      </c>
      <c r="L36">
        <v>1</v>
      </c>
      <c r="M36">
        <v>1.2600000000000051</v>
      </c>
      <c r="N36">
        <v>70.520229999999998</v>
      </c>
      <c r="O36">
        <v>4.9600000000000009</v>
      </c>
      <c r="Q36">
        <v>60</v>
      </c>
      <c r="R36" s="7">
        <v>0.56999999999999995</v>
      </c>
      <c r="S36">
        <v>9.7049400000000004E-3</v>
      </c>
      <c r="T36">
        <f t="shared" ref="T36:T46" si="1">(S36/Q36)*1000000</f>
        <v>161.74900000000002</v>
      </c>
      <c r="U36">
        <v>178.2</v>
      </c>
      <c r="V36">
        <v>112.6</v>
      </c>
      <c r="W36" t="s">
        <v>130</v>
      </c>
    </row>
    <row r="37" spans="1:29" x14ac:dyDescent="0.3">
      <c r="A37" t="s">
        <v>122</v>
      </c>
      <c r="B37">
        <v>17</v>
      </c>
      <c r="C37">
        <v>123.12800931359395</v>
      </c>
      <c r="D37">
        <v>25.31797658583864</v>
      </c>
      <c r="E37">
        <v>28</v>
      </c>
      <c r="F37">
        <v>193.05019305019385</v>
      </c>
      <c r="G37">
        <v>46.453291215682782</v>
      </c>
      <c r="H37">
        <v>-14.839881818181818</v>
      </c>
      <c r="I37">
        <v>0.67508354545454541</v>
      </c>
      <c r="J37">
        <v>62.790319007500493</v>
      </c>
      <c r="K37">
        <v>35.116422429180446</v>
      </c>
      <c r="L37">
        <v>2</v>
      </c>
      <c r="M37">
        <v>1.0049999999999955</v>
      </c>
      <c r="N37">
        <v>63.088509999999999</v>
      </c>
      <c r="O37">
        <v>4.2100000000000009</v>
      </c>
      <c r="Q37">
        <v>58.100000000000094</v>
      </c>
      <c r="R37" s="7">
        <v>0.56999999999999995</v>
      </c>
      <c r="S37">
        <v>1.1195800000000001E-2</v>
      </c>
      <c r="T37">
        <f t="shared" si="1"/>
        <v>192.69879518072258</v>
      </c>
      <c r="U37">
        <v>176.68</v>
      </c>
      <c r="V37">
        <v>95.05</v>
      </c>
      <c r="W37" t="s">
        <v>130</v>
      </c>
    </row>
    <row r="38" spans="1:29" x14ac:dyDescent="0.3">
      <c r="A38" t="s">
        <v>123</v>
      </c>
      <c r="B38">
        <v>20</v>
      </c>
      <c r="C38">
        <v>99.199903347771567</v>
      </c>
      <c r="D38">
        <v>27.175981411943066</v>
      </c>
      <c r="E38">
        <v>21</v>
      </c>
      <c r="F38">
        <v>134.89815189531885</v>
      </c>
      <c r="G38">
        <v>44.438519308536556</v>
      </c>
      <c r="H38">
        <v>-11.371612500000001</v>
      </c>
      <c r="I38">
        <v>0.83954093749999981</v>
      </c>
      <c r="J38">
        <v>45.17724574103606</v>
      </c>
      <c r="K38">
        <v>27.833956559153322</v>
      </c>
      <c r="L38">
        <v>1</v>
      </c>
      <c r="M38">
        <v>5.3800000000000097</v>
      </c>
      <c r="N38">
        <v>146.15384499999999</v>
      </c>
      <c r="O38">
        <v>5.1000000000000014</v>
      </c>
      <c r="Q38">
        <v>77</v>
      </c>
      <c r="R38" s="7">
        <v>0.2</v>
      </c>
      <c r="S38" s="6">
        <v>1.6758800000000001E-2</v>
      </c>
      <c r="T38">
        <f t="shared" si="1"/>
        <v>217.64675324675326</v>
      </c>
      <c r="U38">
        <v>245.1</v>
      </c>
      <c r="V38">
        <v>107</v>
      </c>
      <c r="W38" t="s">
        <v>130</v>
      </c>
      <c r="AB38">
        <f>64.38-56.54</f>
        <v>7.8399999999999963</v>
      </c>
    </row>
    <row r="39" spans="1:29" x14ac:dyDescent="0.3">
      <c r="A39" t="s">
        <v>123</v>
      </c>
      <c r="B39">
        <v>20</v>
      </c>
      <c r="C39">
        <v>115.40162284394719</v>
      </c>
      <c r="D39">
        <v>29.285393119530994</v>
      </c>
      <c r="E39">
        <v>22</v>
      </c>
      <c r="F39">
        <v>146.19883040935665</v>
      </c>
      <c r="G39">
        <v>43.884671084390156</v>
      </c>
      <c r="H39">
        <v>-11.297054545454547</v>
      </c>
      <c r="I39">
        <v>0.84102072727272725</v>
      </c>
      <c r="J39">
        <v>47.948078431412299</v>
      </c>
      <c r="K39">
        <v>33.490300363274748</v>
      </c>
      <c r="L39">
        <v>2</v>
      </c>
      <c r="M39">
        <v>2.3200000000000074</v>
      </c>
      <c r="N39">
        <v>148.55944500000001</v>
      </c>
      <c r="O39">
        <v>7.1929999999999978</v>
      </c>
      <c r="Q39">
        <v>79.600000000000009</v>
      </c>
      <c r="R39" s="7">
        <v>0.2</v>
      </c>
      <c r="S39" s="6">
        <v>1.5132100000000001E-2</v>
      </c>
      <c r="T39">
        <f t="shared" si="1"/>
        <v>190.10175879396985</v>
      </c>
      <c r="U39">
        <v>236.9</v>
      </c>
      <c r="V39">
        <v>100.7</v>
      </c>
      <c r="W39" t="s">
        <v>130</v>
      </c>
      <c r="AB39">
        <f>67.22-64.27</f>
        <v>2.9500000000000028</v>
      </c>
      <c r="AC39">
        <f>AB39/0.1</f>
        <v>29.500000000000028</v>
      </c>
    </row>
    <row r="40" spans="1:29" x14ac:dyDescent="0.3">
      <c r="A40" t="s">
        <v>124</v>
      </c>
      <c r="B40">
        <v>16</v>
      </c>
      <c r="C40">
        <v>48.475760131332919</v>
      </c>
      <c r="D40">
        <v>40.111244510322067</v>
      </c>
      <c r="E40">
        <v>22</v>
      </c>
      <c r="F40">
        <v>155.11090429657199</v>
      </c>
      <c r="G40">
        <v>42.215467747382661</v>
      </c>
      <c r="H40">
        <v>-26.021333333333327</v>
      </c>
      <c r="I40">
        <v>0.54881788888888883</v>
      </c>
      <c r="J40">
        <v>50.181424894922465</v>
      </c>
      <c r="K40">
        <v>25.013334141014429</v>
      </c>
      <c r="L40">
        <v>1</v>
      </c>
      <c r="M40">
        <v>2.0100000000000051</v>
      </c>
      <c r="N40">
        <v>277</v>
      </c>
      <c r="O40">
        <v>9.8129999999999953</v>
      </c>
      <c r="Q40">
        <v>58</v>
      </c>
      <c r="R40" s="7">
        <v>0.43</v>
      </c>
      <c r="S40">
        <v>1.0733400000000001E-2</v>
      </c>
      <c r="T40">
        <f t="shared" si="1"/>
        <v>185.05862068965519</v>
      </c>
      <c r="U40">
        <v>276.39999999999998</v>
      </c>
      <c r="V40">
        <v>159.5</v>
      </c>
      <c r="W40" t="s">
        <v>130</v>
      </c>
    </row>
    <row r="41" spans="1:29" x14ac:dyDescent="0.3">
      <c r="A41" t="s">
        <v>124</v>
      </c>
      <c r="B41">
        <v>16</v>
      </c>
      <c r="C41">
        <v>43.133011358916249</v>
      </c>
      <c r="D41">
        <v>39.93779018383146</v>
      </c>
      <c r="E41">
        <v>20</v>
      </c>
      <c r="F41">
        <v>143.32807797047434</v>
      </c>
      <c r="G41">
        <v>39.766174891637277</v>
      </c>
      <c r="H41">
        <v>-24.890140000000006</v>
      </c>
      <c r="I41">
        <v>0.60605106666666664</v>
      </c>
      <c r="J41">
        <v>46.622940034155839</v>
      </c>
      <c r="K41">
        <v>25.995117935340193</v>
      </c>
      <c r="L41">
        <v>2</v>
      </c>
      <c r="M41">
        <v>2</v>
      </c>
      <c r="N41">
        <v>336</v>
      </c>
      <c r="O41">
        <v>9.5399999999999991</v>
      </c>
      <c r="Q41">
        <v>44.899999999999949</v>
      </c>
      <c r="R41" s="7">
        <v>0.43</v>
      </c>
      <c r="S41">
        <v>9.6219600000000006E-3</v>
      </c>
      <c r="T41">
        <f t="shared" si="1"/>
        <v>214.29755011135882</v>
      </c>
      <c r="U41">
        <v>242.1</v>
      </c>
      <c r="V41">
        <v>128.19999999999999</v>
      </c>
      <c r="W41" t="s">
        <v>130</v>
      </c>
    </row>
    <row r="42" spans="1:29" x14ac:dyDescent="0.3">
      <c r="A42" t="s">
        <v>125</v>
      </c>
      <c r="B42">
        <v>16</v>
      </c>
      <c r="C42">
        <v>82.631772698260249</v>
      </c>
      <c r="D42">
        <v>16.078782837760439</v>
      </c>
      <c r="E42">
        <v>26</v>
      </c>
      <c r="F42">
        <v>173.70158068438408</v>
      </c>
      <c r="G42">
        <v>46.16805170821798</v>
      </c>
      <c r="H42">
        <v>-15.671320689655168</v>
      </c>
      <c r="I42">
        <v>0.71930550000000026</v>
      </c>
      <c r="J42">
        <v>59.329903879629143</v>
      </c>
      <c r="K42">
        <v>20.62086986797463</v>
      </c>
      <c r="L42">
        <v>1</v>
      </c>
      <c r="M42">
        <v>3.6700000000000017</v>
      </c>
      <c r="N42">
        <v>74.67</v>
      </c>
      <c r="O42">
        <v>6.279999999999994</v>
      </c>
      <c r="Q42">
        <v>39</v>
      </c>
      <c r="R42" s="7">
        <v>0.5</v>
      </c>
      <c r="S42">
        <v>9.0151899999999993E-3</v>
      </c>
      <c r="T42">
        <f t="shared" si="1"/>
        <v>231.15871794871794</v>
      </c>
      <c r="U42">
        <v>239.5</v>
      </c>
      <c r="V42">
        <v>139.4</v>
      </c>
      <c r="W42" t="s">
        <v>130</v>
      </c>
    </row>
    <row r="43" spans="1:29" x14ac:dyDescent="0.3">
      <c r="A43" t="s">
        <v>125</v>
      </c>
      <c r="B43">
        <v>16</v>
      </c>
      <c r="C43">
        <v>78.527100441811058</v>
      </c>
      <c r="D43">
        <v>15.730796955105111</v>
      </c>
      <c r="E43">
        <v>25</v>
      </c>
      <c r="F43">
        <v>165.70008285004153</v>
      </c>
      <c r="G43">
        <v>42.069835927639915</v>
      </c>
      <c r="H43">
        <v>-16.397417241379316</v>
      </c>
      <c r="I43">
        <v>0.74718668965517232</v>
      </c>
      <c r="J43">
        <v>56.469881834529218</v>
      </c>
      <c r="K43">
        <v>23.367793787677535</v>
      </c>
      <c r="L43">
        <v>2</v>
      </c>
      <c r="M43">
        <v>3.7600000000000051</v>
      </c>
      <c r="N43">
        <v>73.3</v>
      </c>
      <c r="O43">
        <v>6.740000000000002</v>
      </c>
      <c r="Q43">
        <v>44.200000000000017</v>
      </c>
      <c r="R43" s="7">
        <v>0.5</v>
      </c>
      <c r="S43">
        <v>9.0791199999999996E-3</v>
      </c>
      <c r="T43">
        <f t="shared" si="1"/>
        <v>205.40995475113115</v>
      </c>
      <c r="U43">
        <v>225.6</v>
      </c>
      <c r="V43">
        <v>129.69999999999999</v>
      </c>
      <c r="W43" t="s">
        <v>130</v>
      </c>
    </row>
    <row r="44" spans="1:29" x14ac:dyDescent="0.3">
      <c r="A44" t="s">
        <v>132</v>
      </c>
      <c r="B44">
        <v>18</v>
      </c>
      <c r="C44">
        <v>32.711421966748283</v>
      </c>
      <c r="D44">
        <v>27.390450173018223</v>
      </c>
      <c r="E44">
        <v>25</v>
      </c>
      <c r="F44">
        <v>131.45786775338505</v>
      </c>
      <c r="G44">
        <v>46.468401486988888</v>
      </c>
      <c r="H44">
        <v>-14.250369565217392</v>
      </c>
      <c r="I44">
        <v>0.83723882608695632</v>
      </c>
      <c r="J44">
        <v>54.426950216030974</v>
      </c>
      <c r="K44">
        <v>21.506623225026157</v>
      </c>
      <c r="L44">
        <v>1</v>
      </c>
      <c r="M44">
        <v>0.45999999999999375</v>
      </c>
      <c r="N44">
        <v>256.43131</v>
      </c>
      <c r="O44">
        <v>6.9500000000000028</v>
      </c>
      <c r="Q44">
        <v>45</v>
      </c>
      <c r="R44" s="7">
        <v>0.56999999999999995</v>
      </c>
      <c r="S44">
        <v>8.9111299999999997E-3</v>
      </c>
      <c r="T44">
        <f t="shared" si="1"/>
        <v>198.02511111111113</v>
      </c>
      <c r="U44">
        <v>213.2</v>
      </c>
      <c r="V44">
        <v>133.19999999999999</v>
      </c>
      <c r="W44" t="s">
        <v>130</v>
      </c>
      <c r="Y44">
        <f>AVERAGE(Q36:Q47,Q30:Q33,Q10:Q11,Q2:Q3)</f>
        <v>50.533000000000001</v>
      </c>
      <c r="Z44">
        <f>AVERAGE(R36:R47,R30:R33,R10:R11,R2:R3)</f>
        <v>0.55300000000000005</v>
      </c>
    </row>
    <row r="45" spans="1:29" x14ac:dyDescent="0.3">
      <c r="A45" t="s">
        <v>132</v>
      </c>
      <c r="B45">
        <v>18</v>
      </c>
      <c r="C45">
        <v>31.142815900588882</v>
      </c>
      <c r="D45">
        <v>17.638530231750387</v>
      </c>
      <c r="E45">
        <v>24</v>
      </c>
      <c r="F45">
        <v>123.07692307692308</v>
      </c>
      <c r="G45">
        <v>41.573127130622808</v>
      </c>
      <c r="H45">
        <v>-14.322913333333336</v>
      </c>
      <c r="I45">
        <v>0.85251533333333329</v>
      </c>
      <c r="J45">
        <v>52.687450701385636</v>
      </c>
      <c r="K45">
        <v>21.082538952833286</v>
      </c>
      <c r="L45">
        <v>2</v>
      </c>
      <c r="M45">
        <v>0.35000000000000853</v>
      </c>
      <c r="N45">
        <v>242.5</v>
      </c>
      <c r="O45">
        <v>6.32</v>
      </c>
      <c r="Q45">
        <v>39.399999999999977</v>
      </c>
      <c r="R45" s="7">
        <v>0.56999999999999995</v>
      </c>
      <c r="S45">
        <v>9.8489100000000007E-3</v>
      </c>
      <c r="T45">
        <f t="shared" si="1"/>
        <v>249.97233502538086</v>
      </c>
      <c r="U45">
        <v>207.1</v>
      </c>
      <c r="V45">
        <v>129.6</v>
      </c>
      <c r="W45" t="s">
        <v>130</v>
      </c>
      <c r="Y45">
        <f>AVERAGE(Q34:Q35,Q24:Q29,Q12:Q13,Q12,Q4:Q9)</f>
        <v>23.428235294117645</v>
      </c>
      <c r="Z45">
        <f>AVERAGE(R34:R35,R24:R29,R12:R13,R12,R4:R9)</f>
        <v>1.7270588235294115</v>
      </c>
    </row>
    <row r="46" spans="1:29" x14ac:dyDescent="0.3">
      <c r="A46" t="s">
        <v>133</v>
      </c>
      <c r="B46">
        <v>18</v>
      </c>
      <c r="C46">
        <v>26.667567051595952</v>
      </c>
      <c r="D46">
        <v>20.075697612102076</v>
      </c>
      <c r="E46">
        <v>16</v>
      </c>
      <c r="F46">
        <v>122.29423994129846</v>
      </c>
      <c r="G46">
        <v>26.093990553975434</v>
      </c>
      <c r="H46">
        <v>-22.362010344827588</v>
      </c>
      <c r="I46">
        <v>0.71170046666666675</v>
      </c>
      <c r="J46">
        <v>56.117138226639533</v>
      </c>
      <c r="K46">
        <v>21.794659832967838</v>
      </c>
      <c r="L46">
        <v>1</v>
      </c>
      <c r="M46">
        <v>0.40999999999999659</v>
      </c>
      <c r="N46">
        <v>302</v>
      </c>
      <c r="O46">
        <v>11.200000000000003</v>
      </c>
      <c r="Q46">
        <v>38</v>
      </c>
      <c r="R46" s="7">
        <v>1.05</v>
      </c>
      <c r="S46">
        <v>8.3452000000000005E-3</v>
      </c>
      <c r="T46">
        <f t="shared" si="1"/>
        <v>219.61052631578951</v>
      </c>
      <c r="U46">
        <v>225.27</v>
      </c>
      <c r="V46">
        <v>128.1</v>
      </c>
      <c r="W46" t="s">
        <v>130</v>
      </c>
    </row>
    <row r="47" spans="1:29" x14ac:dyDescent="0.3">
      <c r="A47" t="s">
        <v>133</v>
      </c>
      <c r="B47">
        <v>18</v>
      </c>
      <c r="C47">
        <v>41.777373236856434</v>
      </c>
      <c r="D47">
        <v>23.442115016399267</v>
      </c>
      <c r="E47">
        <v>17</v>
      </c>
      <c r="F47">
        <v>108.14318157240203</v>
      </c>
      <c r="G47">
        <v>31.321452062517597</v>
      </c>
      <c r="H47">
        <v>-21.290375000000001</v>
      </c>
      <c r="I47">
        <v>0.8315980333333336</v>
      </c>
      <c r="J47">
        <v>37.088112385381116</v>
      </c>
      <c r="K47">
        <v>16.156559793725684</v>
      </c>
      <c r="L47">
        <v>2</v>
      </c>
      <c r="M47">
        <v>0.93000000000000682</v>
      </c>
      <c r="N47">
        <v>299</v>
      </c>
      <c r="O47">
        <v>7.5600000000000023</v>
      </c>
      <c r="Q47">
        <v>36.800000000000068</v>
      </c>
      <c r="R47" s="7">
        <v>1.05</v>
      </c>
      <c r="S47">
        <v>1.1191400000000001E-2</v>
      </c>
      <c r="T47">
        <f>(S47/Q47)*1000000</f>
        <v>304.11413043478211</v>
      </c>
      <c r="U47">
        <v>216.9</v>
      </c>
      <c r="V47">
        <v>100.21</v>
      </c>
      <c r="W47" t="s">
        <v>130</v>
      </c>
    </row>
    <row r="58" spans="18:21" x14ac:dyDescent="0.3">
      <c r="T58">
        <v>6.8227000000000001E-3</v>
      </c>
    </row>
    <row r="63" spans="18:21" x14ac:dyDescent="0.3">
      <c r="S63">
        <v>1.56054E-2</v>
      </c>
    </row>
    <row r="64" spans="18:21" x14ac:dyDescent="0.3">
      <c r="R64">
        <v>4.5787700000000002E-3</v>
      </c>
      <c r="U64">
        <v>1.0939600000000001E-2</v>
      </c>
    </row>
    <row r="65" spans="15:15" x14ac:dyDescent="0.3">
      <c r="O65">
        <v>4.6607100000000002E-3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Z58"/>
  <sheetViews>
    <sheetView zoomScale="70" zoomScaleNormal="70" workbookViewId="0">
      <selection activeCell="U54" sqref="U54"/>
    </sheetView>
  </sheetViews>
  <sheetFormatPr defaultRowHeight="14.4" x14ac:dyDescent="0.3"/>
  <cols>
    <col min="1" max="1" width="18.88671875" customWidth="1"/>
    <col min="3" max="3" width="14.21875" customWidth="1"/>
    <col min="4" max="4" width="13.5546875" customWidth="1"/>
    <col min="5" max="5" width="14.21875" customWidth="1"/>
    <col min="6" max="6" width="11" customWidth="1"/>
    <col min="7" max="7" width="18.109375" customWidth="1"/>
    <col min="11" max="11" width="13.109375" customWidth="1"/>
    <col min="13" max="13" width="13.5546875" customWidth="1"/>
    <col min="15" max="15" width="13.5546875" customWidth="1"/>
    <col min="16" max="16" width="12.44140625" customWidth="1"/>
    <col min="17" max="17" width="11.6640625" customWidth="1"/>
    <col min="21" max="21" width="12.33203125" bestFit="1" customWidth="1"/>
    <col min="27" max="27" width="14.6640625" customWidth="1"/>
    <col min="28" max="28" width="17.5546875" customWidth="1"/>
    <col min="29" max="29" width="20" customWidth="1"/>
  </cols>
  <sheetData>
    <row r="1" spans="1:50" x14ac:dyDescent="0.3">
      <c r="A1" t="s">
        <v>35</v>
      </c>
      <c r="B1" t="s">
        <v>36</v>
      </c>
      <c r="C1" t="s">
        <v>47</v>
      </c>
      <c r="D1" t="s">
        <v>49</v>
      </c>
      <c r="E1" t="s">
        <v>45</v>
      </c>
      <c r="F1" t="s">
        <v>37</v>
      </c>
      <c r="G1" t="s">
        <v>38</v>
      </c>
      <c r="H1" t="s">
        <v>180</v>
      </c>
      <c r="I1" t="s">
        <v>101</v>
      </c>
      <c r="J1" s="2" t="s">
        <v>61</v>
      </c>
      <c r="K1" t="s">
        <v>100</v>
      </c>
      <c r="L1" t="s">
        <v>181</v>
      </c>
      <c r="M1" t="s">
        <v>99</v>
      </c>
      <c r="N1" t="s">
        <v>98</v>
      </c>
      <c r="O1" t="s">
        <v>111</v>
      </c>
      <c r="P1" t="s">
        <v>112</v>
      </c>
      <c r="Q1" t="s">
        <v>94</v>
      </c>
      <c r="R1" s="2" t="s">
        <v>118</v>
      </c>
      <c r="S1" t="s">
        <v>126</v>
      </c>
      <c r="T1" t="s">
        <v>134</v>
      </c>
      <c r="U1" t="s">
        <v>127</v>
      </c>
      <c r="V1" t="s">
        <v>135</v>
      </c>
      <c r="W1" t="s">
        <v>136</v>
      </c>
      <c r="X1" t="s">
        <v>162</v>
      </c>
      <c r="Y1" t="s">
        <v>129</v>
      </c>
      <c r="Z1" t="s">
        <v>98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</row>
    <row r="2" spans="1:50" x14ac:dyDescent="0.3">
      <c r="A2" t="s">
        <v>79</v>
      </c>
      <c r="B2">
        <v>19</v>
      </c>
      <c r="C2">
        <v>69.087318595865312</v>
      </c>
      <c r="D2">
        <v>24.198899379043194</v>
      </c>
      <c r="E2">
        <v>30</v>
      </c>
      <c r="F2">
        <v>162.89297931259136</v>
      </c>
      <c r="G2">
        <v>61.425061425061102</v>
      </c>
      <c r="H2">
        <f>G2/F2</f>
        <v>0.37708845208845071</v>
      </c>
      <c r="I2">
        <v>21.404576923076899</v>
      </c>
      <c r="J2">
        <v>0.69982861538461549</v>
      </c>
      <c r="K2">
        <v>57.072722516577038</v>
      </c>
      <c r="L2">
        <f>K2/F2</f>
        <v>0.35036944352926702</v>
      </c>
      <c r="M2">
        <v>21.508953570613432</v>
      </c>
      <c r="N2" t="s">
        <v>16</v>
      </c>
      <c r="O2">
        <f>71.24-66.09</f>
        <v>5.1499999999999915</v>
      </c>
      <c r="P2">
        <f>133.30005/2</f>
        <v>66.650024999999999</v>
      </c>
      <c r="Q2">
        <f>60.71-56.81</f>
        <v>3.8999999999999986</v>
      </c>
      <c r="R2" s="11">
        <v>29.3</v>
      </c>
      <c r="S2" s="11">
        <v>0.8</v>
      </c>
      <c r="T2" s="11">
        <v>7.13001E-3</v>
      </c>
      <c r="U2">
        <f>(T2/R2)*1000000</f>
        <v>243.34505119453922</v>
      </c>
      <c r="V2">
        <v>206.3</v>
      </c>
      <c r="W2">
        <v>102.7</v>
      </c>
      <c r="X2">
        <v>58.466788000000008</v>
      </c>
      <c r="Z2" t="s">
        <v>16</v>
      </c>
      <c r="AA2">
        <v>59.143099999999997</v>
      </c>
      <c r="AB2">
        <v>48.278799999999997</v>
      </c>
      <c r="AC2">
        <v>49.072299999999998</v>
      </c>
      <c r="AD2">
        <v>0.49210100000000001</v>
      </c>
      <c r="AE2">
        <v>0.54113</v>
      </c>
      <c r="AF2">
        <v>0.56132800000000005</v>
      </c>
      <c r="AG2">
        <v>-22.949199999999998</v>
      </c>
      <c r="AH2">
        <v>-27.038559999999997</v>
      </c>
      <c r="AI2">
        <v>-25.817880000000002</v>
      </c>
    </row>
    <row r="3" spans="1:50" x14ac:dyDescent="0.3">
      <c r="A3" t="s">
        <v>79</v>
      </c>
      <c r="B3">
        <v>19</v>
      </c>
      <c r="C3">
        <v>58.290744787301222</v>
      </c>
      <c r="D3">
        <v>19.639103947438816</v>
      </c>
      <c r="E3">
        <v>29</v>
      </c>
      <c r="F3">
        <v>143.78145219266688</v>
      </c>
      <c r="G3">
        <v>54.389209180898604</v>
      </c>
      <c r="H3">
        <f t="shared" ref="H3:H53" si="0">G3/F3</f>
        <v>0.37827694985315052</v>
      </c>
      <c r="I3">
        <v>16.042838461538501</v>
      </c>
      <c r="J3">
        <v>1.0148696428571429</v>
      </c>
      <c r="K3">
        <v>53.785014688673066</v>
      </c>
      <c r="L3">
        <f t="shared" ref="L3:L53" si="1">K3/F3</f>
        <v>0.37407477715972187</v>
      </c>
      <c r="M3">
        <v>19.718837516900191</v>
      </c>
      <c r="N3" t="s">
        <v>11</v>
      </c>
      <c r="O3">
        <f>71.5-66.63</f>
        <v>4.8700000000000045</v>
      </c>
      <c r="P3">
        <f>142.71/2</f>
        <v>71.355000000000004</v>
      </c>
      <c r="Q3">
        <f>57.12-55.76</f>
        <v>1.3599999999999994</v>
      </c>
      <c r="R3" s="11">
        <v>35.6</v>
      </c>
      <c r="S3" s="11">
        <v>0.8</v>
      </c>
      <c r="T3" s="11">
        <v>9.91094E-3</v>
      </c>
      <c r="U3">
        <f>(T3/R3)*1000000</f>
        <v>278.39719101123598</v>
      </c>
      <c r="V3">
        <v>120.7</v>
      </c>
      <c r="W3">
        <v>66.900000000000006</v>
      </c>
      <c r="X3">
        <v>54.704580000000007</v>
      </c>
      <c r="Z3" t="s">
        <v>11</v>
      </c>
      <c r="AA3">
        <v>56.518599999999999</v>
      </c>
      <c r="AB3">
        <v>47.058100000000003</v>
      </c>
      <c r="AC3">
        <v>44.921900000000001</v>
      </c>
      <c r="AD3">
        <v>0.55474000000000001</v>
      </c>
      <c r="AE3">
        <v>0.61685800000000002</v>
      </c>
      <c r="AF3">
        <v>0.61333300000000002</v>
      </c>
      <c r="AG3">
        <v>-22.39987</v>
      </c>
      <c r="AH3">
        <v>-25.512709999999998</v>
      </c>
      <c r="AI3">
        <v>-27.160609999999998</v>
      </c>
    </row>
    <row r="4" spans="1:50" s="15" customFormat="1" x14ac:dyDescent="0.3">
      <c r="A4" s="15" t="s">
        <v>80</v>
      </c>
      <c r="B4" s="15">
        <v>17</v>
      </c>
      <c r="C4" s="15">
        <v>43.005378060065702</v>
      </c>
      <c r="D4" s="15">
        <v>11.301313830657529</v>
      </c>
      <c r="E4" s="15">
        <v>36</v>
      </c>
      <c r="F4" s="15">
        <v>229.46305644791167</v>
      </c>
      <c r="G4" s="15">
        <v>66.666666666666671</v>
      </c>
      <c r="H4">
        <f t="shared" si="0"/>
        <v>0.29053333333333364</v>
      </c>
      <c r="I4" s="15">
        <v>28.691608333333299</v>
      </c>
      <c r="J4" s="15">
        <v>0.44420399999999999</v>
      </c>
      <c r="K4" s="15">
        <v>68.929420429158824</v>
      </c>
      <c r="L4">
        <f t="shared" si="1"/>
        <v>0.30039441423027446</v>
      </c>
      <c r="M4" s="15">
        <v>11.486150113805804</v>
      </c>
      <c r="N4" s="15" t="s">
        <v>16</v>
      </c>
      <c r="O4" s="15">
        <f>68.92-66.48</f>
        <v>2.4399999999999977</v>
      </c>
      <c r="P4" s="15">
        <f>73.52941
/2</f>
        <v>36.764704999999999</v>
      </c>
      <c r="Q4" s="15">
        <f>59.92-56.99</f>
        <v>2.9299999999999997</v>
      </c>
      <c r="R4" s="16">
        <v>20.399999999999999</v>
      </c>
      <c r="S4" s="16">
        <v>1.2</v>
      </c>
      <c r="T4" s="16">
        <v>7.8596699999999992E-3</v>
      </c>
      <c r="U4" s="15">
        <f>(T4/R4)*1000000</f>
        <v>385.27794117647056</v>
      </c>
      <c r="V4" s="15">
        <v>274.67</v>
      </c>
      <c r="W4" s="15">
        <v>172.26</v>
      </c>
      <c r="X4" s="15">
        <v>58.466788000000008</v>
      </c>
      <c r="Z4" s="15" t="s">
        <v>16</v>
      </c>
      <c r="AA4" s="15">
        <v>59.143099999999997</v>
      </c>
      <c r="AB4" s="15">
        <v>48.278799999999997</v>
      </c>
      <c r="AC4" s="15">
        <v>49.072299999999998</v>
      </c>
      <c r="AD4" s="15">
        <v>0.49210100000000001</v>
      </c>
      <c r="AE4" s="15">
        <v>0.54113</v>
      </c>
      <c r="AF4" s="15">
        <v>0.56132800000000005</v>
      </c>
      <c r="AG4" s="15">
        <v>-22.949199999999998</v>
      </c>
      <c r="AH4" s="15">
        <v>-27.038559999999997</v>
      </c>
      <c r="AI4" s="15">
        <v>-25.817880000000002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s="15" customFormat="1" x14ac:dyDescent="0.3">
      <c r="A5" s="15" t="s">
        <v>80</v>
      </c>
      <c r="B5" s="15">
        <v>17</v>
      </c>
      <c r="C5" s="15">
        <v>41.688253222386692</v>
      </c>
      <c r="D5" s="15">
        <v>10.94464072596481</v>
      </c>
      <c r="E5" s="15">
        <v>36</v>
      </c>
      <c r="F5" s="15">
        <v>204.08163265306098</v>
      </c>
      <c r="G5" s="15">
        <v>66.533599467731321</v>
      </c>
      <c r="H5">
        <f t="shared" si="0"/>
        <v>0.32601463739188385</v>
      </c>
      <c r="I5" s="15">
        <v>28.254396</v>
      </c>
      <c r="J5" s="15">
        <v>0.51994915999999991</v>
      </c>
      <c r="K5" s="15">
        <v>69.662590239807557</v>
      </c>
      <c r="L5">
        <f t="shared" si="1"/>
        <v>0.34134669217505742</v>
      </c>
      <c r="M5" s="15">
        <v>11.646744015094821</v>
      </c>
      <c r="N5" s="15" t="s">
        <v>11</v>
      </c>
      <c r="O5" s="15">
        <f>68.41-65.55</f>
        <v>2.8599999999999994</v>
      </c>
      <c r="P5" s="15">
        <f>74.80029
/2</f>
        <v>37.400145000000002</v>
      </c>
      <c r="Q5" s="15">
        <f>58.75-55.86</f>
        <v>2.8900000000000006</v>
      </c>
      <c r="R5" s="16">
        <v>21.5</v>
      </c>
      <c r="S5" s="16">
        <v>1.1000000000000001</v>
      </c>
      <c r="T5" s="16">
        <v>6.3822999999999996E-3</v>
      </c>
      <c r="U5" s="15">
        <f>(T5/R5)*1000000</f>
        <v>296.85116279069763</v>
      </c>
      <c r="V5" s="15">
        <v>223.12</v>
      </c>
      <c r="W5" s="15">
        <v>144.35</v>
      </c>
      <c r="X5" s="15">
        <v>54.704580000000007</v>
      </c>
      <c r="Z5" s="15" t="s">
        <v>11</v>
      </c>
      <c r="AA5" s="15">
        <v>56.518599999999999</v>
      </c>
      <c r="AB5" s="15">
        <v>47.058100000000003</v>
      </c>
      <c r="AC5" s="15">
        <v>44.921900000000001</v>
      </c>
      <c r="AD5" s="15">
        <v>0.55474000000000001</v>
      </c>
      <c r="AE5" s="15">
        <v>0.61685800000000002</v>
      </c>
      <c r="AF5" s="15">
        <v>0.61333300000000002</v>
      </c>
      <c r="AG5" s="15">
        <v>-22.39987</v>
      </c>
      <c r="AH5" s="15">
        <v>-25.512709999999998</v>
      </c>
      <c r="AI5" s="15">
        <v>-27.160609999999998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s="15" customFormat="1" x14ac:dyDescent="0.3">
      <c r="A6" s="15" t="s">
        <v>113</v>
      </c>
      <c r="B6" s="15">
        <v>21</v>
      </c>
      <c r="C6" s="15">
        <v>99.483268735577695</v>
      </c>
      <c r="D6" s="15">
        <v>42.111682475330703</v>
      </c>
      <c r="E6" s="15">
        <v>30</v>
      </c>
      <c r="F6" s="15">
        <v>157.15857300015716</v>
      </c>
      <c r="G6" s="15">
        <v>55.00550055005516</v>
      </c>
      <c r="H6">
        <f t="shared" si="0"/>
        <v>0.35000000000000098</v>
      </c>
      <c r="I6" s="15">
        <v>14.803046666666701</v>
      </c>
      <c r="J6" s="15">
        <v>0.98917826666666664</v>
      </c>
      <c r="K6" s="15">
        <v>56.972109201206578</v>
      </c>
      <c r="L6">
        <f t="shared" si="1"/>
        <v>0.36251353084727744</v>
      </c>
      <c r="M6" s="15">
        <v>33.069653927660276</v>
      </c>
      <c r="N6" s="15" t="s">
        <v>16</v>
      </c>
      <c r="O6" s="15">
        <f>66.56-63.864</f>
        <v>2.6960000000000051</v>
      </c>
      <c r="P6" s="15">
        <f>169.74595
/2</f>
        <v>84.872974999999997</v>
      </c>
      <c r="Q6" s="15">
        <f>54.59-50.04</f>
        <v>4.5500000000000043</v>
      </c>
      <c r="R6" s="16">
        <v>66.7</v>
      </c>
      <c r="S6" s="16">
        <v>0.2</v>
      </c>
      <c r="T6" s="16">
        <v>1.5603300000000001E-2</v>
      </c>
      <c r="U6" s="15">
        <f t="shared" ref="U6:U19" si="2">(T6/R6)*1000000</f>
        <v>233.93253373313343</v>
      </c>
      <c r="V6" s="15">
        <v>172.6</v>
      </c>
      <c r="W6" s="15">
        <v>84.2</v>
      </c>
      <c r="X6" s="15">
        <v>71.899406666666664</v>
      </c>
      <c r="Y6" s="15" t="s">
        <v>130</v>
      </c>
      <c r="Z6" s="15" t="s">
        <v>16</v>
      </c>
      <c r="AA6" s="15">
        <v>69.946299999999994</v>
      </c>
      <c r="AB6" s="15">
        <v>49.9268</v>
      </c>
      <c r="AC6" s="15">
        <v>44.433599999999998</v>
      </c>
      <c r="AD6" s="15">
        <v>1.4223300000000001</v>
      </c>
      <c r="AE6" s="15">
        <v>1.3257099999999999</v>
      </c>
      <c r="AF6" s="15">
        <v>1.06839</v>
      </c>
      <c r="AG6" s="15">
        <v>-9.8876999999999988</v>
      </c>
      <c r="AH6" s="15">
        <v>-16.235399999999998</v>
      </c>
      <c r="AI6" s="15">
        <v>-18.55472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s="15" customFormat="1" x14ac:dyDescent="0.3">
      <c r="A7" s="15" t="s">
        <v>113</v>
      </c>
      <c r="B7" s="15">
        <v>21</v>
      </c>
      <c r="C7" s="15">
        <v>101.03181871520414</v>
      </c>
      <c r="D7" s="15">
        <v>38.55829441878528</v>
      </c>
      <c r="E7" s="15">
        <v>29</v>
      </c>
      <c r="F7" s="15">
        <v>156.56802880851728</v>
      </c>
      <c r="G7" s="15">
        <v>56.657223796034067</v>
      </c>
      <c r="H7">
        <f t="shared" si="0"/>
        <v>0.36186968838526962</v>
      </c>
      <c r="I7" s="15">
        <v>14.70642</v>
      </c>
      <c r="J7" s="15">
        <v>0.97631104761904752</v>
      </c>
      <c r="K7" s="15">
        <v>53.511628574468162</v>
      </c>
      <c r="L7">
        <f t="shared" si="1"/>
        <v>0.34177877170512821</v>
      </c>
      <c r="M7" s="15">
        <v>32.512758386705364</v>
      </c>
      <c r="N7" s="15" t="s">
        <v>11</v>
      </c>
      <c r="O7" s="15">
        <f>66-63.44</f>
        <v>2.5600000000000023</v>
      </c>
      <c r="P7" s="15">
        <f>169.74596
/2</f>
        <v>84.872979999999998</v>
      </c>
      <c r="Q7" s="15">
        <f>53.09-48.39</f>
        <v>4.7000000000000028</v>
      </c>
      <c r="R7" s="16">
        <v>58.6</v>
      </c>
      <c r="S7" s="16">
        <v>0.3</v>
      </c>
      <c r="T7" s="16">
        <v>1.31135E-2</v>
      </c>
      <c r="U7" s="15">
        <f t="shared" si="2"/>
        <v>223.77986348122866</v>
      </c>
      <c r="V7" s="15">
        <v>172.9</v>
      </c>
      <c r="W7" s="15">
        <v>86.9</v>
      </c>
      <c r="X7" s="15">
        <v>72.297604761904765</v>
      </c>
      <c r="Y7" s="15" t="s">
        <v>130</v>
      </c>
      <c r="Z7" s="15" t="s">
        <v>11</v>
      </c>
      <c r="AA7" s="15">
        <v>70.495599999999996</v>
      </c>
      <c r="AB7" s="15">
        <v>53.955100000000002</v>
      </c>
      <c r="AC7" s="15">
        <v>50.720199999999998</v>
      </c>
      <c r="AD7" s="15">
        <v>1.4736400000000001</v>
      </c>
      <c r="AE7" s="15">
        <v>1.3863700000000001</v>
      </c>
      <c r="AF7" s="15">
        <v>1.0636300000000001</v>
      </c>
      <c r="AG7" s="15">
        <v>-8.727999999999998</v>
      </c>
      <c r="AH7" s="15">
        <v>-16.662579999999998</v>
      </c>
      <c r="AI7" s="15">
        <v>-16.662619999999997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s="12" customFormat="1" x14ac:dyDescent="0.3">
      <c r="A8" s="12" t="s">
        <v>114</v>
      </c>
      <c r="B8" s="12">
        <v>19</v>
      </c>
      <c r="C8" s="12">
        <v>36.466675451741921</v>
      </c>
      <c r="D8" s="12">
        <v>17.263246763324673</v>
      </c>
      <c r="E8" s="12">
        <v>59</v>
      </c>
      <c r="F8" s="12">
        <v>231.64234422052465</v>
      </c>
      <c r="G8" s="12">
        <v>109.03936321011827</v>
      </c>
      <c r="H8" s="12">
        <f t="shared" si="0"/>
        <v>0.47072293097807827</v>
      </c>
      <c r="I8" s="12">
        <v>22.224743478260901</v>
      </c>
      <c r="J8" s="12">
        <v>0.43186160869565227</v>
      </c>
      <c r="K8" s="12">
        <v>117.59358064689708</v>
      </c>
      <c r="L8" s="12">
        <f t="shared" si="1"/>
        <v>0.50765148765265222</v>
      </c>
      <c r="M8" s="12">
        <v>16.30716849178712</v>
      </c>
      <c r="N8" s="12" t="s">
        <v>16</v>
      </c>
      <c r="O8" s="12">
        <f>72.23-66.62</f>
        <v>5.6099999999999994</v>
      </c>
      <c r="P8" s="12">
        <f>105.01/2</f>
        <v>52.505000000000003</v>
      </c>
      <c r="Q8" s="12">
        <f>65.51-60.77</f>
        <v>4.740000000000002</v>
      </c>
      <c r="R8" s="13">
        <v>17.7</v>
      </c>
      <c r="S8" s="13">
        <v>0.8</v>
      </c>
      <c r="T8" s="13">
        <v>1.05474E-2</v>
      </c>
      <c r="U8" s="12">
        <f t="shared" si="2"/>
        <v>595.89830508474574</v>
      </c>
      <c r="V8" s="12">
        <v>324.39999999999998</v>
      </c>
      <c r="W8" s="12">
        <v>227.2</v>
      </c>
      <c r="X8" s="12">
        <v>80.813199999999995</v>
      </c>
      <c r="Y8" s="12" t="s">
        <v>172</v>
      </c>
      <c r="Z8" s="12" t="s">
        <v>16</v>
      </c>
      <c r="AA8" s="12">
        <v>78.674300000000002</v>
      </c>
      <c r="AB8" s="12">
        <v>64.0869</v>
      </c>
      <c r="AC8" s="12">
        <v>63.049300000000002</v>
      </c>
      <c r="AD8" s="12">
        <v>0.442442</v>
      </c>
      <c r="AE8" s="12">
        <v>0.50582199999999999</v>
      </c>
      <c r="AF8" s="12">
        <v>0.51283100000000004</v>
      </c>
      <c r="AG8" s="12">
        <v>-19.287100000000002</v>
      </c>
      <c r="AH8" s="12">
        <v>-23.193399999999997</v>
      </c>
      <c r="AI8" s="12">
        <v>-23.315399999999997</v>
      </c>
    </row>
    <row r="9" spans="1:50" s="12" customFormat="1" x14ac:dyDescent="0.3">
      <c r="A9" s="12" t="s">
        <v>114</v>
      </c>
      <c r="B9" s="12">
        <v>19</v>
      </c>
      <c r="C9" s="12">
        <v>43.882277483659507</v>
      </c>
      <c r="D9" s="12">
        <v>20.832159039678618</v>
      </c>
      <c r="E9" s="12">
        <v>64</v>
      </c>
      <c r="F9" s="12">
        <v>229.20009168003671</v>
      </c>
      <c r="G9" s="12">
        <v>110.96316023080406</v>
      </c>
      <c r="H9" s="12">
        <f t="shared" si="0"/>
        <v>0.48413226808699805</v>
      </c>
      <c r="I9" s="12">
        <v>20.83436</v>
      </c>
      <c r="J9" s="12">
        <v>0.47402371428571433</v>
      </c>
      <c r="K9" s="12">
        <v>127.99961385226356</v>
      </c>
      <c r="L9" s="12">
        <f t="shared" si="1"/>
        <v>0.55846231523742584</v>
      </c>
      <c r="M9" s="12">
        <v>20.816190423316609</v>
      </c>
      <c r="N9" s="12" t="s">
        <v>11</v>
      </c>
      <c r="O9" s="12">
        <f>71.9-67.5</f>
        <v>4.4000000000000057</v>
      </c>
      <c r="P9" s="12">
        <f>98.509507
/2</f>
        <v>49.2547535</v>
      </c>
      <c r="Q9" s="12">
        <f>62.74-59.03</f>
        <v>3.7100000000000009</v>
      </c>
      <c r="R9" s="13">
        <v>14.8</v>
      </c>
      <c r="S9" s="13">
        <v>1.6</v>
      </c>
      <c r="T9" s="13">
        <v>6.9680200000000001E-3</v>
      </c>
      <c r="U9" s="12">
        <f t="shared" si="2"/>
        <v>470.81216216216217</v>
      </c>
      <c r="V9" s="12">
        <v>297.89999999999998</v>
      </c>
      <c r="W9" s="12">
        <v>185.2</v>
      </c>
      <c r="X9" s="12">
        <v>75.658401814058962</v>
      </c>
      <c r="Y9" s="12" t="s">
        <v>172</v>
      </c>
      <c r="Z9" s="12" t="s">
        <v>11</v>
      </c>
      <c r="AA9" s="12">
        <v>76.782200000000003</v>
      </c>
      <c r="AB9" s="12">
        <v>64.697299999999998</v>
      </c>
      <c r="AC9" s="12">
        <v>62.805199999999999</v>
      </c>
      <c r="AD9" s="12">
        <v>0.47147499999999998</v>
      </c>
      <c r="AE9" s="12">
        <v>0.52013699999999996</v>
      </c>
      <c r="AF9" s="12">
        <v>0.52448600000000001</v>
      </c>
      <c r="AG9" s="12">
        <v>-18.005400000000002</v>
      </c>
      <c r="AH9" s="12">
        <v>-21.606400000000001</v>
      </c>
      <c r="AI9" s="12">
        <v>-22.705000000000002</v>
      </c>
    </row>
    <row r="10" spans="1:50" s="14" customFormat="1" x14ac:dyDescent="0.3">
      <c r="A10" s="12" t="s">
        <v>115</v>
      </c>
      <c r="B10" s="12">
        <v>16</v>
      </c>
      <c r="C10" s="12">
        <v>32.43960959062904</v>
      </c>
      <c r="D10" s="12">
        <v>6.5257052669595215</v>
      </c>
      <c r="E10" s="12">
        <v>32</v>
      </c>
      <c r="F10" s="12">
        <v>271.29679869777488</v>
      </c>
      <c r="G10" s="12">
        <v>56.657223796034067</v>
      </c>
      <c r="H10" s="12">
        <f t="shared" si="0"/>
        <v>0.20883852691218194</v>
      </c>
      <c r="I10" s="12">
        <v>20.157418518518501</v>
      </c>
      <c r="J10" s="12">
        <v>0.44908740740740738</v>
      </c>
      <c r="K10" s="12">
        <v>60.706322893955608</v>
      </c>
      <c r="L10" s="12">
        <f t="shared" si="1"/>
        <v>0.22376350618712076</v>
      </c>
      <c r="M10" s="12">
        <v>6.9112241550761295</v>
      </c>
      <c r="N10" s="12" t="s">
        <v>16</v>
      </c>
      <c r="O10" s="12">
        <v>1.9669999999999987</v>
      </c>
      <c r="P10" s="12">
        <v>57.680565000000001</v>
      </c>
      <c r="Q10" s="12">
        <v>3.1900000000000048</v>
      </c>
      <c r="R10" s="12">
        <v>10.78000000000003</v>
      </c>
      <c r="S10" s="12">
        <v>1.2</v>
      </c>
      <c r="T10" s="12">
        <v>4.6607100000000002E-3</v>
      </c>
      <c r="U10" s="12">
        <f t="shared" si="2"/>
        <v>432.34786641929384</v>
      </c>
      <c r="V10" s="12">
        <v>323.2</v>
      </c>
      <c r="W10" s="12">
        <v>203</v>
      </c>
      <c r="X10" s="12">
        <v>79.144522222222221</v>
      </c>
      <c r="Y10" s="12" t="s">
        <v>129</v>
      </c>
      <c r="Z10" s="12" t="s">
        <v>16</v>
      </c>
      <c r="AA10" s="12">
        <v>76.049800000000005</v>
      </c>
      <c r="AB10" s="12">
        <v>57.678199999999997</v>
      </c>
      <c r="AC10" s="12">
        <v>57.128900000000002</v>
      </c>
      <c r="AD10" s="12">
        <v>0.56740900000000005</v>
      </c>
      <c r="AE10" s="12">
        <v>0.62505900000000003</v>
      </c>
      <c r="AF10" s="12">
        <v>0.63176500000000002</v>
      </c>
      <c r="AG10" s="12">
        <v>-9.3994000000000018</v>
      </c>
      <c r="AH10" s="12">
        <v>-18.798819999999999</v>
      </c>
      <c r="AI10" s="12">
        <v>-19.40915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s="14" customFormat="1" x14ac:dyDescent="0.3">
      <c r="A11" s="12" t="s">
        <v>115</v>
      </c>
      <c r="B11" s="12">
        <v>16</v>
      </c>
      <c r="C11" s="12">
        <v>40.563560749497185</v>
      </c>
      <c r="D11" s="12">
        <v>6.9869084375102064</v>
      </c>
      <c r="E11" s="12">
        <v>33</v>
      </c>
      <c r="F11" s="12">
        <v>262.53609871357327</v>
      </c>
      <c r="G11" s="12">
        <v>57.501006267609803</v>
      </c>
      <c r="H11" s="12">
        <f t="shared" si="0"/>
        <v>0.21902133287332562</v>
      </c>
      <c r="I11" s="12">
        <v>20.690916666666698</v>
      </c>
      <c r="J11" s="12">
        <v>0.45347749999999998</v>
      </c>
      <c r="K11" s="12">
        <v>67.651295974937298</v>
      </c>
      <c r="L11" s="12">
        <f t="shared" si="1"/>
        <v>0.25768378636853601</v>
      </c>
      <c r="M11" s="12">
        <v>8.0333899754480083</v>
      </c>
      <c r="N11" s="12" t="s">
        <v>11</v>
      </c>
      <c r="O11" s="12">
        <v>2.2249999999999943</v>
      </c>
      <c r="P11" s="12">
        <v>43.447628000000002</v>
      </c>
      <c r="Q11" s="12">
        <v>2.7800000000000011</v>
      </c>
      <c r="R11" s="12">
        <v>8.1999999999999318</v>
      </c>
      <c r="S11" s="12">
        <v>1.2</v>
      </c>
      <c r="T11" s="12">
        <v>4.6607100000000002E-3</v>
      </c>
      <c r="U11" s="12">
        <f t="shared" si="2"/>
        <v>568.3792682926877</v>
      </c>
      <c r="V11" s="12">
        <v>322</v>
      </c>
      <c r="W11" s="12">
        <v>201</v>
      </c>
      <c r="X11" s="12">
        <v>78.236883333333324</v>
      </c>
      <c r="Y11" s="12" t="s">
        <v>129</v>
      </c>
      <c r="Z11" s="12" t="s">
        <v>11</v>
      </c>
      <c r="AA11" s="12">
        <v>81.665000000000006</v>
      </c>
      <c r="AB11" s="12">
        <v>67.932100000000005</v>
      </c>
      <c r="AC11" s="12">
        <v>67.2607</v>
      </c>
      <c r="AD11" s="12">
        <v>0.45768500000000001</v>
      </c>
      <c r="AE11" s="12">
        <v>0.50301899999999999</v>
      </c>
      <c r="AF11" s="12">
        <v>0.50801200000000002</v>
      </c>
      <c r="AG11" s="12">
        <v>-14.526400000000002</v>
      </c>
      <c r="AH11" s="12">
        <v>-19.714300000000001</v>
      </c>
      <c r="AI11" s="12">
        <v>-19.958500000000001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s="12" customFormat="1" ht="13.8" customHeight="1" x14ac:dyDescent="0.3">
      <c r="A12" s="12" t="s">
        <v>116</v>
      </c>
      <c r="B12" s="12">
        <v>16</v>
      </c>
      <c r="C12" s="12">
        <v>50.809881417636902</v>
      </c>
      <c r="D12" s="12">
        <v>15.349534037405988</v>
      </c>
      <c r="E12" s="12">
        <v>34</v>
      </c>
      <c r="F12" s="12">
        <v>208.28993959591804</v>
      </c>
      <c r="G12" s="12">
        <v>63.355296502787667</v>
      </c>
      <c r="H12" s="12">
        <f t="shared" si="0"/>
        <v>0.30416877850988283</v>
      </c>
      <c r="I12" s="12">
        <v>16.547588461538499</v>
      </c>
      <c r="J12" s="12">
        <v>0.51561666666666672</v>
      </c>
      <c r="K12" s="12">
        <v>64.793067086395865</v>
      </c>
      <c r="L12" s="12">
        <f t="shared" si="1"/>
        <v>0.31107151508178577</v>
      </c>
      <c r="M12" s="12">
        <v>15.295069118784941</v>
      </c>
      <c r="N12" s="12" t="s">
        <v>16</v>
      </c>
      <c r="O12" s="12">
        <v>4.8569999999999993</v>
      </c>
      <c r="P12" s="12">
        <v>63.332194999999999</v>
      </c>
      <c r="Q12" s="12">
        <v>1.1700000000000017</v>
      </c>
      <c r="R12" s="12">
        <v>14</v>
      </c>
      <c r="S12" s="12">
        <v>1.75</v>
      </c>
      <c r="T12" s="12">
        <v>8.1366100000000007E-3</v>
      </c>
      <c r="U12" s="12">
        <f t="shared" si="2"/>
        <v>581.18642857142856</v>
      </c>
      <c r="V12" s="12">
        <v>307.60000000000002</v>
      </c>
      <c r="W12" s="12">
        <v>166.2</v>
      </c>
      <c r="X12" s="12">
        <v>77.61636666666665</v>
      </c>
      <c r="Y12" s="12" t="s">
        <v>129</v>
      </c>
      <c r="Z12" s="12" t="s">
        <v>16</v>
      </c>
      <c r="AA12" s="12">
        <v>74.9512</v>
      </c>
      <c r="AB12" s="12">
        <v>48.889200000000002</v>
      </c>
      <c r="AC12" s="12">
        <v>45.165999999999997</v>
      </c>
      <c r="AD12" s="12">
        <v>0.55097099999999999</v>
      </c>
      <c r="AE12" s="12">
        <v>0.82873699999999995</v>
      </c>
      <c r="AF12" s="12">
        <v>0.89333300000000004</v>
      </c>
      <c r="AG12" s="12">
        <v>-11.657800000000002</v>
      </c>
      <c r="AH12" s="12">
        <v>-14.709499999999998</v>
      </c>
      <c r="AI12" s="12">
        <v>-14.831599999999998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s="12" customFormat="1" x14ac:dyDescent="0.3">
      <c r="A13" s="12" t="s">
        <v>116</v>
      </c>
      <c r="B13" s="12">
        <v>16</v>
      </c>
      <c r="C13" s="12">
        <v>43.691152699927301</v>
      </c>
      <c r="D13" s="12">
        <v>15.313584873529496</v>
      </c>
      <c r="E13" s="12">
        <v>37</v>
      </c>
      <c r="F13" s="12">
        <v>196.88915140775714</v>
      </c>
      <c r="G13" s="12">
        <v>62.433664231753554</v>
      </c>
      <c r="H13" s="12">
        <f t="shared" si="0"/>
        <v>0.31710058063307678</v>
      </c>
      <c r="I13" s="12">
        <v>15.787062068965501</v>
      </c>
      <c r="J13" s="12">
        <v>0.5432952413793104</v>
      </c>
      <c r="K13" s="12">
        <v>71.421587290993401</v>
      </c>
      <c r="L13" s="12">
        <f t="shared" si="1"/>
        <v>0.362750241850956</v>
      </c>
      <c r="M13" s="12">
        <v>16.603094885761788</v>
      </c>
      <c r="N13" s="12" t="s">
        <v>11</v>
      </c>
      <c r="O13" s="12">
        <v>3.2000000000000028</v>
      </c>
      <c r="P13" s="12">
        <v>62.81129</v>
      </c>
      <c r="Q13" s="12">
        <v>0.88000000000000256</v>
      </c>
      <c r="R13" s="12">
        <v>14.399999999999977</v>
      </c>
      <c r="S13" s="12">
        <v>1.75</v>
      </c>
      <c r="T13" s="12">
        <v>8.2254500000000005E-3</v>
      </c>
      <c r="U13" s="12">
        <f t="shared" si="2"/>
        <v>571.21180555555645</v>
      </c>
      <c r="V13" s="12">
        <v>302</v>
      </c>
      <c r="W13" s="12">
        <v>160.19999999999999</v>
      </c>
      <c r="X13" s="12">
        <v>77.060034482758624</v>
      </c>
      <c r="Y13" s="12" t="s">
        <v>129</v>
      </c>
      <c r="Z13" s="12" t="s">
        <v>11</v>
      </c>
      <c r="AA13" s="12">
        <v>75.317400000000006</v>
      </c>
      <c r="AB13" s="12">
        <v>47.302199999999999</v>
      </c>
      <c r="AC13" s="12">
        <v>44.494599999999998</v>
      </c>
      <c r="AD13" s="12">
        <v>0.60677700000000001</v>
      </c>
      <c r="AE13" s="12">
        <v>0.90582099999999999</v>
      </c>
      <c r="AF13" s="12">
        <v>0.96279499999999996</v>
      </c>
      <c r="AG13" s="12">
        <v>-9.582499999999996</v>
      </c>
      <c r="AH13" s="12">
        <v>-14.526299999999999</v>
      </c>
      <c r="AI13" s="12">
        <v>-14.526399999999995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s="12" customFormat="1" x14ac:dyDescent="0.3">
      <c r="A14" s="12" t="s">
        <v>117</v>
      </c>
      <c r="B14" s="12">
        <v>18</v>
      </c>
      <c r="C14" s="12">
        <v>38.049764280911639</v>
      </c>
      <c r="D14" s="12">
        <v>24.148204238769694</v>
      </c>
      <c r="E14" s="12">
        <v>46</v>
      </c>
      <c r="F14" s="12">
        <v>246.42681123706302</v>
      </c>
      <c r="G14" s="12">
        <v>77.369439071567001</v>
      </c>
      <c r="H14" s="12">
        <f t="shared" si="0"/>
        <v>0.31396518375241833</v>
      </c>
      <c r="I14" s="12">
        <v>16.988103333333299</v>
      </c>
      <c r="J14" s="12">
        <v>0.46906616666666667</v>
      </c>
      <c r="K14" s="12">
        <v>94.280155134239592</v>
      </c>
      <c r="L14" s="12">
        <f t="shared" si="1"/>
        <v>0.38258886953474358</v>
      </c>
      <c r="M14" s="12">
        <v>26.091597123497117</v>
      </c>
      <c r="N14" s="12" t="s">
        <v>16</v>
      </c>
      <c r="O14" s="12">
        <v>2.9799999999999898</v>
      </c>
      <c r="P14" s="12">
        <v>49.860205000000001</v>
      </c>
      <c r="Q14" s="12">
        <v>5.2199999999999989</v>
      </c>
      <c r="R14" s="12">
        <v>8.4000000000000341</v>
      </c>
      <c r="S14" s="12">
        <v>2.9</v>
      </c>
      <c r="T14" s="12">
        <v>4.3608900000000001E-3</v>
      </c>
      <c r="U14" s="12">
        <f t="shared" si="2"/>
        <v>519.15357142856931</v>
      </c>
      <c r="V14" s="12">
        <v>299.60000000000002</v>
      </c>
      <c r="W14" s="12">
        <v>205.4</v>
      </c>
      <c r="X14" s="12">
        <v>82.065830000000034</v>
      </c>
      <c r="Y14" s="12" t="s">
        <v>129</v>
      </c>
      <c r="Z14" s="12" t="s">
        <v>16</v>
      </c>
      <c r="AA14" s="12">
        <v>75.317400000000006</v>
      </c>
      <c r="AB14" s="12">
        <v>47.790500000000002</v>
      </c>
      <c r="AC14" s="12">
        <v>39.367699999999999</v>
      </c>
      <c r="AD14" s="12">
        <v>0.52716499999999999</v>
      </c>
      <c r="AE14" s="12">
        <v>0.77454699999999999</v>
      </c>
      <c r="AF14" s="12">
        <v>0.847078</v>
      </c>
      <c r="AG14" s="12">
        <v>-13.793900000000001</v>
      </c>
      <c r="AH14" s="12">
        <v>-18.615700000000004</v>
      </c>
      <c r="AI14" s="12">
        <v>-20.202599999999997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s="12" customFormat="1" x14ac:dyDescent="0.3">
      <c r="A15" s="12" t="s">
        <v>117</v>
      </c>
      <c r="B15" s="12">
        <v>18</v>
      </c>
      <c r="C15" s="12">
        <v>45.402875116446069</v>
      </c>
      <c r="D15" s="12">
        <v>22.789140395685198</v>
      </c>
      <c r="E15" s="12">
        <v>43</v>
      </c>
      <c r="F15" s="12">
        <v>223.31397945511489</v>
      </c>
      <c r="G15" s="12">
        <v>73.190368147552334</v>
      </c>
      <c r="H15" s="12">
        <f t="shared" si="0"/>
        <v>0.32774646856473788</v>
      </c>
      <c r="I15" s="12">
        <v>18.471270000000001</v>
      </c>
      <c r="J15" s="12">
        <v>0.47749086666666674</v>
      </c>
      <c r="K15" s="12">
        <v>88.195922789115826</v>
      </c>
      <c r="L15" s="12">
        <f t="shared" si="1"/>
        <v>0.39494134224965888</v>
      </c>
      <c r="M15" s="12">
        <v>26.225460806904078</v>
      </c>
      <c r="N15" s="12" t="s">
        <v>11</v>
      </c>
      <c r="O15" s="12">
        <v>2.3000000000000114</v>
      </c>
      <c r="P15" s="12">
        <v>54.656460000000003</v>
      </c>
      <c r="Q15" s="12">
        <v>4.7739999999999938</v>
      </c>
      <c r="R15" s="12">
        <v>10.799999999999983</v>
      </c>
      <c r="S15" s="12">
        <v>2.9</v>
      </c>
      <c r="T15" s="12">
        <v>6.4867199999999996E-3</v>
      </c>
      <c r="U15" s="12">
        <f t="shared" si="2"/>
        <v>600.62222222222317</v>
      </c>
      <c r="V15" s="12">
        <v>292</v>
      </c>
      <c r="W15" s="12">
        <v>197.2</v>
      </c>
      <c r="X15" s="12">
        <v>78.946939999999998</v>
      </c>
      <c r="Y15" s="12" t="s">
        <v>129</v>
      </c>
      <c r="Z15" s="12" t="s">
        <v>11</v>
      </c>
      <c r="AA15" s="12">
        <v>73.425299999999993</v>
      </c>
      <c r="AB15" s="12">
        <v>37.170400000000001</v>
      </c>
      <c r="AC15" s="12">
        <v>27.771000000000001</v>
      </c>
      <c r="AD15" s="12">
        <v>0.57034700000000005</v>
      </c>
      <c r="AE15" s="12">
        <v>0.934118</v>
      </c>
      <c r="AF15" s="12">
        <v>1.11917</v>
      </c>
      <c r="AG15" s="12">
        <v>-12.878399999999999</v>
      </c>
      <c r="AH15" s="12">
        <v>-18.493600000000001</v>
      </c>
      <c r="AI15" s="12">
        <v>-19.042999999999999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x14ac:dyDescent="0.3">
      <c r="A16" t="s">
        <v>119</v>
      </c>
      <c r="B16">
        <v>14</v>
      </c>
      <c r="C16">
        <v>53.944847429987583</v>
      </c>
      <c r="D16">
        <v>29.273350358653836</v>
      </c>
      <c r="E16">
        <v>20</v>
      </c>
      <c r="F16">
        <v>136.36983499249968</v>
      </c>
      <c r="G16">
        <v>38.299502106472595</v>
      </c>
      <c r="H16">
        <f t="shared" si="0"/>
        <v>0.28085024894676353</v>
      </c>
      <c r="I16">
        <v>-28.99168666666667</v>
      </c>
      <c r="J16">
        <v>0.6712729999999999</v>
      </c>
      <c r="K16">
        <v>36.975957147903515</v>
      </c>
      <c r="L16">
        <f t="shared" si="1"/>
        <v>0.27114469376557643</v>
      </c>
      <c r="M16">
        <v>27.871929594387151</v>
      </c>
      <c r="N16" t="s">
        <v>16</v>
      </c>
      <c r="O16">
        <v>3.9000000000000057</v>
      </c>
      <c r="P16">
        <v>82.784999999999997</v>
      </c>
      <c r="Q16">
        <v>4.509999999999998</v>
      </c>
      <c r="R16">
        <v>56.36</v>
      </c>
      <c r="S16">
        <v>0.35</v>
      </c>
      <c r="T16">
        <v>8.9555999999999993E-3</v>
      </c>
      <c r="U16">
        <f t="shared" si="2"/>
        <v>158.89992902767921</v>
      </c>
      <c r="V16">
        <v>232.2</v>
      </c>
      <c r="W16">
        <v>107.9</v>
      </c>
      <c r="X16">
        <v>63.728324999999991</v>
      </c>
      <c r="Y16" t="s">
        <v>130</v>
      </c>
      <c r="Z16" t="s">
        <v>16</v>
      </c>
      <c r="AA16">
        <v>68.542500000000004</v>
      </c>
      <c r="AB16">
        <v>47.485399999999998</v>
      </c>
      <c r="AC16">
        <v>47.363300000000002</v>
      </c>
      <c r="AD16">
        <v>0.73100299999999996</v>
      </c>
      <c r="AE16">
        <v>0.95358299999999996</v>
      </c>
      <c r="AF16">
        <v>1.00078</v>
      </c>
      <c r="AG16">
        <v>-24.597199999999997</v>
      </c>
      <c r="AH16">
        <v>-27.709900000000001</v>
      </c>
      <c r="AI16">
        <v>-26.855399999999999</v>
      </c>
    </row>
    <row r="17" spans="1:50" x14ac:dyDescent="0.3">
      <c r="A17" t="s">
        <v>119</v>
      </c>
      <c r="B17">
        <v>14</v>
      </c>
      <c r="C17">
        <v>43.506305991413008</v>
      </c>
      <c r="D17">
        <v>30.189561993391258</v>
      </c>
      <c r="E17">
        <v>23</v>
      </c>
      <c r="F17">
        <v>132.69639065817407</v>
      </c>
      <c r="G17">
        <v>38.175224279442737</v>
      </c>
      <c r="H17">
        <f t="shared" si="0"/>
        <v>0.28768849016988052</v>
      </c>
      <c r="I17">
        <v>-25.104968000000003</v>
      </c>
      <c r="J17">
        <v>0.80765042307692303</v>
      </c>
      <c r="K17">
        <v>42.860217986552449</v>
      </c>
      <c r="L17">
        <f t="shared" si="1"/>
        <v>0.32299460274665931</v>
      </c>
      <c r="M17">
        <v>31.125687834883529</v>
      </c>
      <c r="N17" t="s">
        <v>11</v>
      </c>
      <c r="O17">
        <v>3.3599999999999994</v>
      </c>
      <c r="P17">
        <v>89.825000000000003</v>
      </c>
      <c r="Q17">
        <v>3.8099999999999952</v>
      </c>
      <c r="R17">
        <v>53.299999999999983</v>
      </c>
      <c r="S17">
        <v>0.3</v>
      </c>
      <c r="T17">
        <v>1.0942800000000001E-2</v>
      </c>
      <c r="U17">
        <f t="shared" si="2"/>
        <v>205.30581613508451</v>
      </c>
      <c r="V17">
        <v>164.5</v>
      </c>
      <c r="W17">
        <v>74.489999999999995</v>
      </c>
      <c r="X17">
        <v>53.450365384615381</v>
      </c>
      <c r="Y17" t="s">
        <v>130</v>
      </c>
      <c r="Z17" t="s">
        <v>11</v>
      </c>
      <c r="AA17">
        <v>60.363799999999998</v>
      </c>
      <c r="AB17">
        <v>42.724600000000002</v>
      </c>
      <c r="AC17">
        <v>42.358400000000003</v>
      </c>
      <c r="AD17">
        <v>0.86280299999999999</v>
      </c>
      <c r="AE17">
        <v>1.1212800000000001</v>
      </c>
      <c r="AF17">
        <v>1.17981</v>
      </c>
      <c r="AG17">
        <v>-21.545400000000001</v>
      </c>
      <c r="AH17">
        <v>-26.367160000000002</v>
      </c>
      <c r="AI17">
        <v>-25.756809999999998</v>
      </c>
    </row>
    <row r="18" spans="1:50" x14ac:dyDescent="0.3">
      <c r="A18" t="s">
        <v>120</v>
      </c>
      <c r="B18">
        <v>15</v>
      </c>
      <c r="C18">
        <v>101.3049060584068</v>
      </c>
      <c r="D18">
        <v>35.583253035903944</v>
      </c>
      <c r="E18">
        <v>18</v>
      </c>
      <c r="F18">
        <v>111.78180192264702</v>
      </c>
      <c r="G18">
        <v>29.706205626355437</v>
      </c>
      <c r="H18">
        <f t="shared" si="0"/>
        <v>0.26575171553337568</v>
      </c>
      <c r="I18">
        <v>-7.9157769230769226</v>
      </c>
      <c r="J18">
        <v>1.0484976923076923</v>
      </c>
      <c r="K18">
        <v>38.299676191921492</v>
      </c>
      <c r="L18">
        <f t="shared" si="1"/>
        <v>0.3426289032129296</v>
      </c>
      <c r="M18">
        <v>37.046413847999787</v>
      </c>
      <c r="N18" t="s">
        <v>16</v>
      </c>
      <c r="O18">
        <v>2.5599999999999881</v>
      </c>
      <c r="P18">
        <v>128.33500000000001</v>
      </c>
      <c r="Q18">
        <v>2.9600000000000009</v>
      </c>
      <c r="R18">
        <v>58</v>
      </c>
      <c r="S18">
        <v>0.2</v>
      </c>
      <c r="T18">
        <v>1.6869599999999998E-2</v>
      </c>
      <c r="U18">
        <f t="shared" si="2"/>
        <v>290.85517241379307</v>
      </c>
      <c r="V18">
        <v>205.9</v>
      </c>
      <c r="W18">
        <v>81</v>
      </c>
      <c r="X18">
        <v>80.181423076923068</v>
      </c>
      <c r="Y18" t="s">
        <v>130</v>
      </c>
      <c r="Z18" t="s">
        <v>16</v>
      </c>
      <c r="AA18">
        <v>75.805700000000002</v>
      </c>
      <c r="AB18">
        <v>37.109400000000001</v>
      </c>
      <c r="AC18">
        <v>34.118699999999997</v>
      </c>
      <c r="AD18">
        <v>1.0830299999999999</v>
      </c>
      <c r="AE18">
        <v>2.05667</v>
      </c>
      <c r="AF18">
        <v>2.0929500000000001</v>
      </c>
      <c r="AG18">
        <v>-8.6060000000000016</v>
      </c>
      <c r="AH18">
        <v>-11.230399999999996</v>
      </c>
      <c r="AI18">
        <v>-12.084899999999998</v>
      </c>
    </row>
    <row r="19" spans="1:50" x14ac:dyDescent="0.3">
      <c r="A19" t="s">
        <v>120</v>
      </c>
      <c r="B19">
        <v>15</v>
      </c>
      <c r="C19">
        <v>113.85061266794325</v>
      </c>
      <c r="D19">
        <v>38.320609172983865</v>
      </c>
      <c r="E19">
        <v>20</v>
      </c>
      <c r="F19">
        <v>111.29660545353386</v>
      </c>
      <c r="G19">
        <v>32.294526077829772</v>
      </c>
      <c r="H19">
        <f t="shared" si="0"/>
        <v>0.2901663168093</v>
      </c>
      <c r="I19">
        <v>-8.6555624999999985</v>
      </c>
      <c r="J19">
        <v>1.077531111111111</v>
      </c>
      <c r="K19">
        <v>40.134608725677154</v>
      </c>
      <c r="L19">
        <f t="shared" si="1"/>
        <v>0.36060945940020861</v>
      </c>
      <c r="M19">
        <v>42.334419287951874</v>
      </c>
      <c r="N19" t="s">
        <v>11</v>
      </c>
      <c r="O19">
        <v>2.7000000000000028</v>
      </c>
      <c r="P19">
        <v>122.97</v>
      </c>
      <c r="Q19">
        <v>2.4200000000000017</v>
      </c>
      <c r="R19">
        <v>78.399999999999963</v>
      </c>
      <c r="S19">
        <v>0.2</v>
      </c>
      <c r="T19">
        <v>2.4587399999999999E-2</v>
      </c>
      <c r="U19">
        <f t="shared" si="2"/>
        <v>313.61479591836752</v>
      </c>
      <c r="V19">
        <v>198.7</v>
      </c>
      <c r="W19">
        <v>84.3</v>
      </c>
      <c r="X19">
        <v>78.559033333333346</v>
      </c>
      <c r="Y19" t="s">
        <v>130</v>
      </c>
      <c r="Z19" t="s">
        <v>11</v>
      </c>
      <c r="AA19">
        <v>75.317400000000006</v>
      </c>
      <c r="AB19">
        <v>41.992199999999997</v>
      </c>
      <c r="AC19">
        <v>35.766599999999997</v>
      </c>
      <c r="AD19">
        <v>1.1189499999999999</v>
      </c>
      <c r="AE19">
        <v>1.9731399999999999</v>
      </c>
      <c r="AF19">
        <v>2.09205</v>
      </c>
      <c r="AG19">
        <v>-7.3242000000000047</v>
      </c>
      <c r="AH19">
        <v>-11.291499999999999</v>
      </c>
      <c r="AI19">
        <v>-11.840800000000002</v>
      </c>
    </row>
    <row r="20" spans="1:50" s="12" customFormat="1" x14ac:dyDescent="0.3">
      <c r="A20" s="12" t="s">
        <v>121</v>
      </c>
      <c r="B20" s="12">
        <v>16</v>
      </c>
      <c r="C20" s="12">
        <v>116.96039392421686</v>
      </c>
      <c r="D20" s="12">
        <v>19.009068129871206</v>
      </c>
      <c r="E20" s="12">
        <v>35</v>
      </c>
      <c r="F20" s="12">
        <v>210.03990758244086</v>
      </c>
      <c r="G20" s="12">
        <v>61.919504643962938</v>
      </c>
      <c r="H20" s="12">
        <f t="shared" si="0"/>
        <v>0.29479876160990726</v>
      </c>
      <c r="I20" s="12">
        <v>-11.454255555555557</v>
      </c>
      <c r="J20" s="12">
        <v>0.5937465263157895</v>
      </c>
      <c r="K20" s="12">
        <v>65.819632168786384</v>
      </c>
      <c r="L20" s="12">
        <f t="shared" si="1"/>
        <v>0.31336726875559168</v>
      </c>
      <c r="M20" s="12">
        <v>20.973786584028424</v>
      </c>
      <c r="N20" s="12" t="s">
        <v>16</v>
      </c>
      <c r="O20" s="12">
        <v>3.9399999999999977</v>
      </c>
      <c r="P20" s="12">
        <v>54.46</v>
      </c>
      <c r="Q20" s="12">
        <v>1.3599999999999994</v>
      </c>
      <c r="R20" s="12">
        <v>21.8</v>
      </c>
      <c r="S20" s="12">
        <v>0.86</v>
      </c>
      <c r="T20" s="12">
        <v>6.8227000000000001E-3</v>
      </c>
      <c r="U20" s="12">
        <f>(T20/R20)*1000000</f>
        <v>312.96788990825689</v>
      </c>
      <c r="V20" s="12">
        <v>250.4</v>
      </c>
      <c r="W20" s="12">
        <v>143.30000000000001</v>
      </c>
      <c r="X20" s="12">
        <v>74.414699999999996</v>
      </c>
      <c r="Y20" s="12" t="s">
        <v>129</v>
      </c>
      <c r="Z20" s="12" t="s">
        <v>16</v>
      </c>
      <c r="AA20" s="12">
        <v>74.462900000000005</v>
      </c>
      <c r="AB20" s="12">
        <v>50.414999999999999</v>
      </c>
      <c r="AC20" s="12">
        <v>48.339799999999997</v>
      </c>
      <c r="AD20" s="12">
        <v>0.673153</v>
      </c>
      <c r="AE20" s="12">
        <v>0.746591</v>
      </c>
      <c r="AF20" s="12">
        <v>0.75280100000000005</v>
      </c>
      <c r="AG20" s="12">
        <v>-5.3100999999999985</v>
      </c>
      <c r="AH20" s="12">
        <v>-17.517099999999999</v>
      </c>
      <c r="AI20" s="12">
        <v>-18.432600000000001</v>
      </c>
    </row>
    <row r="21" spans="1:50" s="12" customFormat="1" x14ac:dyDescent="0.3">
      <c r="A21" s="12" t="s">
        <v>121</v>
      </c>
      <c r="B21" s="12">
        <v>16</v>
      </c>
      <c r="C21" s="12">
        <v>128.95670039140467</v>
      </c>
      <c r="D21" s="12">
        <v>21.86320261685114</v>
      </c>
      <c r="E21" s="12">
        <v>33</v>
      </c>
      <c r="F21" s="12">
        <v>212.99254526091619</v>
      </c>
      <c r="G21" s="12">
        <v>57.630244352236133</v>
      </c>
      <c r="H21" s="12">
        <f t="shared" si="0"/>
        <v>0.27057399723374825</v>
      </c>
      <c r="I21" s="12">
        <v>-7.8196941176470602</v>
      </c>
      <c r="J21" s="12">
        <v>0.63166170588235293</v>
      </c>
      <c r="K21" s="12">
        <v>60.522724947648932</v>
      </c>
      <c r="L21" s="12">
        <f t="shared" si="1"/>
        <v>0.28415419362921129</v>
      </c>
      <c r="M21" s="12">
        <v>25.958886143584969</v>
      </c>
      <c r="N21" s="12" t="s">
        <v>11</v>
      </c>
      <c r="O21" s="12">
        <v>2.8699999999999903</v>
      </c>
      <c r="P21" s="12">
        <v>85.355000000000004</v>
      </c>
      <c r="Q21" s="12">
        <v>0.96000000000000085</v>
      </c>
      <c r="R21" s="12">
        <v>21.2</v>
      </c>
      <c r="S21" s="12">
        <v>0.86</v>
      </c>
      <c r="T21" s="12">
        <v>6.4193999999999996E-3</v>
      </c>
      <c r="U21" s="12">
        <f>(T21/R21)*1000000</f>
        <v>302.80188679245282</v>
      </c>
      <c r="V21" s="12">
        <v>243.7</v>
      </c>
      <c r="W21" s="12">
        <v>130.9</v>
      </c>
      <c r="X21" s="12">
        <v>75.285076470588237</v>
      </c>
      <c r="Y21" s="12" t="s">
        <v>129</v>
      </c>
      <c r="Z21" s="12" t="s">
        <v>11</v>
      </c>
      <c r="AA21" s="12">
        <v>72.143600000000006</v>
      </c>
      <c r="AB21" s="12">
        <v>43.640099999999997</v>
      </c>
      <c r="AC21" s="12">
        <v>42.1753</v>
      </c>
      <c r="AD21" s="12">
        <v>0.70139399999999996</v>
      </c>
      <c r="AE21" s="12">
        <v>0.72061500000000001</v>
      </c>
      <c r="AF21" s="12">
        <v>0.74637399999999998</v>
      </c>
      <c r="AG21" s="12">
        <v>-3.6621000000000024</v>
      </c>
      <c r="AH21" s="12">
        <v>-21.423299999999998</v>
      </c>
      <c r="AI21" s="12">
        <v>-20.324699999999996</v>
      </c>
    </row>
    <row r="22" spans="1:50" x14ac:dyDescent="0.3">
      <c r="A22" t="s">
        <v>122</v>
      </c>
      <c r="B22">
        <v>17</v>
      </c>
      <c r="C22">
        <v>54.04199415641083</v>
      </c>
      <c r="D22">
        <v>44.247177283085385</v>
      </c>
      <c r="E22">
        <v>31</v>
      </c>
      <c r="F22">
        <v>208.11654526534829</v>
      </c>
      <c r="G22">
        <v>55.834729201563469</v>
      </c>
      <c r="H22">
        <f t="shared" si="0"/>
        <v>0.26828587381351288</v>
      </c>
      <c r="I22">
        <v>-18.360969565217388</v>
      </c>
      <c r="J22">
        <v>0.64398999999999984</v>
      </c>
      <c r="K22">
        <v>62.355182106987634</v>
      </c>
      <c r="L22">
        <f t="shared" si="1"/>
        <v>0.299616650024076</v>
      </c>
      <c r="M22">
        <v>33.906505620627392</v>
      </c>
      <c r="N22" t="s">
        <v>16</v>
      </c>
      <c r="O22">
        <v>1.2600000000000051</v>
      </c>
      <c r="P22">
        <v>70.520229999999998</v>
      </c>
      <c r="Q22">
        <v>4.9600000000000009</v>
      </c>
      <c r="R22">
        <v>60</v>
      </c>
      <c r="S22">
        <v>0.5</v>
      </c>
      <c r="T22">
        <v>9.7049400000000004E-3</v>
      </c>
      <c r="U22">
        <f t="shared" ref="U22:U32" si="3">(T22/R22)*1000000</f>
        <v>161.74900000000002</v>
      </c>
      <c r="V22">
        <v>178.2</v>
      </c>
      <c r="W22">
        <v>112.6</v>
      </c>
      <c r="X22">
        <v>56.929878260869579</v>
      </c>
      <c r="Y22" t="s">
        <v>130</v>
      </c>
      <c r="Z22" t="s">
        <v>16</v>
      </c>
      <c r="AA22">
        <v>59.3872</v>
      </c>
      <c r="AB22">
        <v>45.898400000000002</v>
      </c>
      <c r="AC22">
        <v>43.396000000000001</v>
      </c>
      <c r="AD22">
        <v>0.64831000000000005</v>
      </c>
      <c r="AE22">
        <v>0.78540200000000004</v>
      </c>
      <c r="AF22">
        <v>0.81830800000000004</v>
      </c>
      <c r="AG22">
        <v>-14.587400000000002</v>
      </c>
      <c r="AH22">
        <v>-21.8506</v>
      </c>
      <c r="AI22">
        <v>-20.996099999999998</v>
      </c>
    </row>
    <row r="23" spans="1:50" x14ac:dyDescent="0.3">
      <c r="A23" t="s">
        <v>122</v>
      </c>
      <c r="B23">
        <v>17</v>
      </c>
      <c r="C23">
        <v>56.399056118570243</v>
      </c>
      <c r="D23">
        <v>43.703263184452481</v>
      </c>
      <c r="E23">
        <v>28</v>
      </c>
      <c r="F23">
        <v>193.05019305019385</v>
      </c>
      <c r="G23">
        <v>46.453291215682782</v>
      </c>
      <c r="H23">
        <f t="shared" si="0"/>
        <v>0.24062804849723582</v>
      </c>
      <c r="I23">
        <v>-14.839881818181818</v>
      </c>
      <c r="J23">
        <v>0.67508354545454541</v>
      </c>
      <c r="K23">
        <v>51.768829679417507</v>
      </c>
      <c r="L23">
        <f t="shared" si="1"/>
        <v>0.26816253773938159</v>
      </c>
      <c r="M23">
        <v>32.786445091268135</v>
      </c>
      <c r="N23" t="s">
        <v>11</v>
      </c>
      <c r="O23">
        <v>1.0049999999999955</v>
      </c>
      <c r="P23">
        <v>63.088509999999999</v>
      </c>
      <c r="Q23">
        <v>4.2100000000000009</v>
      </c>
      <c r="R23">
        <v>58.100000000000094</v>
      </c>
      <c r="S23">
        <v>0.55000000000000004</v>
      </c>
      <c r="T23">
        <v>1.1195800000000001E-2</v>
      </c>
      <c r="U23">
        <f t="shared" si="3"/>
        <v>192.69879518072258</v>
      </c>
      <c r="V23">
        <v>176.68</v>
      </c>
      <c r="W23">
        <v>95.05</v>
      </c>
      <c r="X23">
        <v>55.314495454545458</v>
      </c>
      <c r="Y23" t="s">
        <v>130</v>
      </c>
      <c r="Z23" t="s">
        <v>11</v>
      </c>
      <c r="AA23">
        <v>54.6265</v>
      </c>
      <c r="AB23">
        <v>42.785600000000002</v>
      </c>
      <c r="AC23">
        <v>40.161099999999998</v>
      </c>
      <c r="AD23">
        <v>1.73</v>
      </c>
      <c r="AE23">
        <v>0.84498200000000001</v>
      </c>
      <c r="AF23">
        <v>0.882212</v>
      </c>
      <c r="AG23">
        <v>-11.779790000000002</v>
      </c>
      <c r="AH23">
        <v>-20.080576000000001</v>
      </c>
      <c r="AI23">
        <v>-20.690887</v>
      </c>
    </row>
    <row r="24" spans="1:50" x14ac:dyDescent="0.3">
      <c r="A24" t="s">
        <v>123</v>
      </c>
      <c r="B24">
        <v>20</v>
      </c>
      <c r="C24">
        <v>55.799669353791387</v>
      </c>
      <c r="D24">
        <v>27.383208217487066</v>
      </c>
      <c r="E24">
        <v>21</v>
      </c>
      <c r="F24">
        <v>134.89815189531885</v>
      </c>
      <c r="G24">
        <v>44.438519308536556</v>
      </c>
      <c r="H24">
        <f t="shared" si="0"/>
        <v>0.32942274363418195</v>
      </c>
      <c r="I24">
        <v>-11.371612500000001</v>
      </c>
      <c r="J24">
        <v>0.83954093749999981</v>
      </c>
      <c r="K24">
        <v>41.560042559793956</v>
      </c>
      <c r="L24">
        <f t="shared" si="1"/>
        <v>0.30808459549575301</v>
      </c>
      <c r="M24">
        <v>25.954776267434642</v>
      </c>
      <c r="N24" t="s">
        <v>16</v>
      </c>
      <c r="O24">
        <v>5.3800000000000097</v>
      </c>
      <c r="P24">
        <v>146.15384499999999</v>
      </c>
      <c r="Q24">
        <v>5.1000000000000014</v>
      </c>
      <c r="R24">
        <v>77</v>
      </c>
      <c r="S24">
        <v>0.2</v>
      </c>
      <c r="T24">
        <v>1.6758800000000001E-2</v>
      </c>
      <c r="U24">
        <f t="shared" si="3"/>
        <v>217.64675324675326</v>
      </c>
      <c r="V24">
        <v>245.1</v>
      </c>
      <c r="W24">
        <v>107</v>
      </c>
      <c r="X24">
        <v>80.98984999999999</v>
      </c>
      <c r="Y24" t="s">
        <v>130</v>
      </c>
      <c r="Z24" t="s">
        <v>16</v>
      </c>
      <c r="AA24">
        <v>81.481899999999996</v>
      </c>
      <c r="AB24">
        <v>48.584000000000003</v>
      </c>
      <c r="AC24">
        <v>44.982900000000001</v>
      </c>
      <c r="AD24">
        <v>1.0018199999999999</v>
      </c>
      <c r="AE24">
        <v>1.4173</v>
      </c>
      <c r="AF24">
        <v>1.6606000000000001</v>
      </c>
      <c r="AG24">
        <v>-6.6529000000000025</v>
      </c>
      <c r="AH24">
        <v>-20.935099999999998</v>
      </c>
      <c r="AI24">
        <v>-19.958500000000001</v>
      </c>
    </row>
    <row r="25" spans="1:50" x14ac:dyDescent="0.3">
      <c r="A25" t="s">
        <v>123</v>
      </c>
      <c r="B25">
        <v>20</v>
      </c>
      <c r="C25">
        <v>56.268893678139662</v>
      </c>
      <c r="D25">
        <v>27.604297974982504</v>
      </c>
      <c r="E25">
        <v>22</v>
      </c>
      <c r="F25">
        <v>146.19883040935665</v>
      </c>
      <c r="G25">
        <v>43.884671084390156</v>
      </c>
      <c r="H25">
        <f t="shared" si="0"/>
        <v>0.30017115021722884</v>
      </c>
      <c r="I25">
        <v>-11.297054545454547</v>
      </c>
      <c r="J25">
        <v>0.84102072727272725</v>
      </c>
      <c r="K25">
        <v>44.192142180974059</v>
      </c>
      <c r="L25">
        <f t="shared" si="1"/>
        <v>0.30227425251786272</v>
      </c>
      <c r="M25">
        <v>27.683191150398088</v>
      </c>
      <c r="N25" t="s">
        <v>11</v>
      </c>
      <c r="O25">
        <v>2.3200000000000074</v>
      </c>
      <c r="P25">
        <v>148.55944500000001</v>
      </c>
      <c r="Q25">
        <v>7.1929999999999978</v>
      </c>
      <c r="R25">
        <v>79.600000000000009</v>
      </c>
      <c r="S25">
        <v>0.25</v>
      </c>
      <c r="T25">
        <v>1.5132100000000001E-2</v>
      </c>
      <c r="U25">
        <f t="shared" si="3"/>
        <v>190.10175879396985</v>
      </c>
      <c r="V25">
        <v>236.9</v>
      </c>
      <c r="W25">
        <v>100.7</v>
      </c>
      <c r="X25">
        <v>77.453609090909083</v>
      </c>
      <c r="Y25" t="s">
        <v>130</v>
      </c>
      <c r="Z25" t="s">
        <v>11</v>
      </c>
      <c r="AA25">
        <v>77.087400000000002</v>
      </c>
      <c r="AB25">
        <v>52.795400000000001</v>
      </c>
      <c r="AC25">
        <v>46.875</v>
      </c>
      <c r="AD25">
        <v>0.95869199999999999</v>
      </c>
      <c r="AE25">
        <v>1.6419900000000001</v>
      </c>
      <c r="AF25">
        <v>1.79701</v>
      </c>
      <c r="AG25">
        <v>-3.8453000000000017</v>
      </c>
      <c r="AH25">
        <v>-15.563999999999997</v>
      </c>
      <c r="AI25">
        <v>-18.6767</v>
      </c>
    </row>
    <row r="26" spans="1:50" x14ac:dyDescent="0.3">
      <c r="A26" t="s">
        <v>124</v>
      </c>
      <c r="B26">
        <v>16</v>
      </c>
      <c r="C26">
        <v>35.250056813639546</v>
      </c>
      <c r="D26">
        <v>44.249517530125622</v>
      </c>
      <c r="E26">
        <v>22</v>
      </c>
      <c r="F26">
        <v>155.11090429657199</v>
      </c>
      <c r="G26">
        <v>42.215467747382661</v>
      </c>
      <c r="H26">
        <f t="shared" si="0"/>
        <v>0.27216312056737613</v>
      </c>
      <c r="I26">
        <v>-26.021333333333327</v>
      </c>
      <c r="J26">
        <v>0.54881788888888883</v>
      </c>
      <c r="K26">
        <v>38.592810272423094</v>
      </c>
      <c r="L26">
        <f t="shared" si="1"/>
        <v>0.2488078478263118</v>
      </c>
      <c r="M26">
        <v>40.553777826400591</v>
      </c>
      <c r="N26" t="s">
        <v>16</v>
      </c>
      <c r="O26">
        <v>2.0100000000000051</v>
      </c>
      <c r="P26">
        <v>277</v>
      </c>
      <c r="Q26">
        <v>9.8129999999999953</v>
      </c>
      <c r="R26">
        <v>58</v>
      </c>
      <c r="S26">
        <v>0.5</v>
      </c>
      <c r="T26">
        <v>1.0733400000000001E-2</v>
      </c>
      <c r="U26">
        <f t="shared" si="3"/>
        <v>185.05862068965519</v>
      </c>
      <c r="V26">
        <v>276.39999999999998</v>
      </c>
      <c r="W26">
        <v>159.5</v>
      </c>
      <c r="X26">
        <v>71.072044444444444</v>
      </c>
      <c r="Y26" t="s">
        <v>130</v>
      </c>
      <c r="Z26" t="s">
        <v>16</v>
      </c>
      <c r="AA26">
        <v>70.068399999999997</v>
      </c>
      <c r="AB26">
        <v>40.283200000000001</v>
      </c>
      <c r="AC26">
        <v>35.705599999999997</v>
      </c>
      <c r="AD26">
        <v>0.58393799999999996</v>
      </c>
      <c r="AE26">
        <v>0.77416399999999996</v>
      </c>
      <c r="AF26">
        <v>0.89263599999999999</v>
      </c>
      <c r="AG26">
        <v>-23.4375</v>
      </c>
      <c r="AH26">
        <v>-29.846199999999996</v>
      </c>
      <c r="AI26">
        <v>-26.062000000000001</v>
      </c>
    </row>
    <row r="27" spans="1:50" x14ac:dyDescent="0.3">
      <c r="A27" t="s">
        <v>124</v>
      </c>
      <c r="B27">
        <v>16</v>
      </c>
      <c r="C27">
        <v>43.133011358916249</v>
      </c>
      <c r="D27">
        <v>44.505088117934562</v>
      </c>
      <c r="E27">
        <v>20</v>
      </c>
      <c r="F27">
        <v>143.32807797047434</v>
      </c>
      <c r="G27">
        <v>39.766174891637277</v>
      </c>
      <c r="H27">
        <f t="shared" si="0"/>
        <v>0.27744860221895346</v>
      </c>
      <c r="I27">
        <v>-24.890140000000006</v>
      </c>
      <c r="J27">
        <v>0.60605106666666664</v>
      </c>
      <c r="K27">
        <v>37.447224816210117</v>
      </c>
      <c r="L27">
        <f t="shared" si="1"/>
        <v>0.26126928754269813</v>
      </c>
      <c r="M27">
        <v>40.940391345006915</v>
      </c>
      <c r="N27" t="s">
        <v>11</v>
      </c>
      <c r="O27">
        <v>2</v>
      </c>
      <c r="P27">
        <v>336</v>
      </c>
      <c r="Q27">
        <v>9.5399999999999991</v>
      </c>
      <c r="R27">
        <v>44.899999999999949</v>
      </c>
      <c r="S27">
        <v>0.4</v>
      </c>
      <c r="T27">
        <v>9.6219600000000006E-3</v>
      </c>
      <c r="U27">
        <f t="shared" si="3"/>
        <v>214.29755011135882</v>
      </c>
      <c r="V27">
        <v>242.1</v>
      </c>
      <c r="W27">
        <v>128.19999999999999</v>
      </c>
      <c r="X27">
        <v>67.032880000000006</v>
      </c>
      <c r="Y27" t="s">
        <v>130</v>
      </c>
      <c r="Z27" t="s">
        <v>11</v>
      </c>
      <c r="AA27">
        <v>67.016599999999997</v>
      </c>
      <c r="AB27">
        <v>45.043900000000001</v>
      </c>
      <c r="AC27">
        <v>41.992199999999997</v>
      </c>
      <c r="AD27">
        <v>0.62409400000000004</v>
      </c>
      <c r="AE27">
        <v>0.74995100000000003</v>
      </c>
      <c r="AF27">
        <v>0.80190499999999998</v>
      </c>
      <c r="AG27">
        <v>-22.1557</v>
      </c>
      <c r="AH27">
        <v>-30.334500000000002</v>
      </c>
      <c r="AI27">
        <v>-29.8461</v>
      </c>
    </row>
    <row r="28" spans="1:50" x14ac:dyDescent="0.3">
      <c r="A28" t="s">
        <v>125</v>
      </c>
      <c r="B28">
        <v>16</v>
      </c>
      <c r="C28">
        <v>82.631772698260249</v>
      </c>
      <c r="D28">
        <v>16.028277554362933</v>
      </c>
      <c r="E28">
        <v>26</v>
      </c>
      <c r="F28">
        <v>173.70158068438408</v>
      </c>
      <c r="G28">
        <v>46.16805170821798</v>
      </c>
      <c r="H28">
        <f t="shared" si="0"/>
        <v>0.26578947368421113</v>
      </c>
      <c r="I28">
        <v>-15.671320689655168</v>
      </c>
      <c r="J28">
        <v>0.71930550000000026</v>
      </c>
      <c r="K28">
        <v>59.329903879629143</v>
      </c>
      <c r="L28">
        <f t="shared" si="1"/>
        <v>0.34156225663502526</v>
      </c>
      <c r="M28">
        <v>15.872751831452383</v>
      </c>
      <c r="N28" t="s">
        <v>16</v>
      </c>
      <c r="O28">
        <v>3.6700000000000017</v>
      </c>
      <c r="P28">
        <v>74.67</v>
      </c>
      <c r="Q28">
        <v>6.279999999999994</v>
      </c>
      <c r="R28">
        <v>39</v>
      </c>
      <c r="S28">
        <v>0.5</v>
      </c>
      <c r="T28">
        <v>9.0151899999999993E-3</v>
      </c>
      <c r="U28">
        <f t="shared" si="3"/>
        <v>231.15871794871794</v>
      </c>
      <c r="V28">
        <v>239.5</v>
      </c>
      <c r="W28">
        <v>139.4</v>
      </c>
      <c r="X28">
        <v>83.662923333333325</v>
      </c>
      <c r="Y28" t="s">
        <v>130</v>
      </c>
      <c r="Z28" t="s">
        <v>16</v>
      </c>
      <c r="AA28">
        <v>109.31399999999999</v>
      </c>
      <c r="AB28">
        <v>46.325699999999998</v>
      </c>
      <c r="AC28">
        <v>54.321300000000001</v>
      </c>
      <c r="AD28">
        <v>1.09826</v>
      </c>
      <c r="AE28">
        <v>0.96125799999999995</v>
      </c>
      <c r="AF28">
        <v>1.2430000000000001</v>
      </c>
      <c r="AG28">
        <v>19.836399999999998</v>
      </c>
      <c r="AH28">
        <v>-26.428200000000004</v>
      </c>
      <c r="AI28">
        <v>-15.197800000000001</v>
      </c>
    </row>
    <row r="29" spans="1:50" x14ac:dyDescent="0.3">
      <c r="A29" t="s">
        <v>125</v>
      </c>
      <c r="B29">
        <v>16</v>
      </c>
      <c r="C29">
        <v>78.527100441811058</v>
      </c>
      <c r="D29">
        <v>17.030898192088593</v>
      </c>
      <c r="E29">
        <v>25</v>
      </c>
      <c r="F29">
        <v>165.70008285004153</v>
      </c>
      <c r="G29">
        <v>42.069835927639915</v>
      </c>
      <c r="H29">
        <f t="shared" si="0"/>
        <v>0.25389145982330674</v>
      </c>
      <c r="I29">
        <v>-16.397417241379316</v>
      </c>
      <c r="J29">
        <v>0.74718668965517232</v>
      </c>
      <c r="K29">
        <v>56.469881834529218</v>
      </c>
      <c r="L29">
        <f t="shared" si="1"/>
        <v>0.34079573687138365</v>
      </c>
      <c r="M29">
        <v>19.317241801967455</v>
      </c>
      <c r="N29" t="s">
        <v>11</v>
      </c>
      <c r="O29">
        <v>3.7600000000000051</v>
      </c>
      <c r="P29">
        <v>73.3</v>
      </c>
      <c r="Q29">
        <v>6.740000000000002</v>
      </c>
      <c r="R29">
        <v>44.200000000000017</v>
      </c>
      <c r="S29">
        <v>0.5</v>
      </c>
      <c r="T29">
        <v>9.0791199999999996E-3</v>
      </c>
      <c r="U29">
        <f t="shared" si="3"/>
        <v>205.40995475113115</v>
      </c>
      <c r="V29">
        <v>225.6</v>
      </c>
      <c r="W29">
        <v>129.69999999999999</v>
      </c>
      <c r="X29">
        <v>82.380617241379298</v>
      </c>
      <c r="Y29" t="s">
        <v>130</v>
      </c>
      <c r="Z29" t="s">
        <v>11</v>
      </c>
      <c r="AA29">
        <v>120.361</v>
      </c>
      <c r="AB29">
        <v>43.579099999999997</v>
      </c>
      <c r="AC29">
        <v>55.297899999999998</v>
      </c>
      <c r="AD29">
        <v>1.3704000000000001</v>
      </c>
      <c r="AE29">
        <v>0.98892500000000005</v>
      </c>
      <c r="AF29">
        <v>1.32331</v>
      </c>
      <c r="AG29">
        <v>32.898000000000003</v>
      </c>
      <c r="AH29">
        <v>-28.381350000000001</v>
      </c>
      <c r="AI29">
        <v>-13.977</v>
      </c>
    </row>
    <row r="30" spans="1:50" x14ac:dyDescent="0.3">
      <c r="A30" t="s">
        <v>132</v>
      </c>
      <c r="B30">
        <v>18</v>
      </c>
      <c r="C30">
        <v>22.972014244629033</v>
      </c>
      <c r="D30">
        <v>27.390450173018223</v>
      </c>
      <c r="E30">
        <v>25</v>
      </c>
      <c r="F30">
        <v>131.45786775338505</v>
      </c>
      <c r="G30">
        <v>46.468401486988888</v>
      </c>
      <c r="H30">
        <f t="shared" si="0"/>
        <v>0.35348513011152444</v>
      </c>
      <c r="I30">
        <v>-14.250369565217392</v>
      </c>
      <c r="J30">
        <v>0.83723882608695632</v>
      </c>
      <c r="K30">
        <v>48.470725764435485</v>
      </c>
      <c r="L30">
        <f t="shared" si="1"/>
        <v>0.3687168108900607</v>
      </c>
      <c r="M30">
        <v>24.304709512413556</v>
      </c>
      <c r="N30" t="s">
        <v>16</v>
      </c>
      <c r="O30">
        <v>0.45999999999999375</v>
      </c>
      <c r="P30">
        <v>256.43131</v>
      </c>
      <c r="Q30">
        <v>6.9500000000000028</v>
      </c>
      <c r="R30">
        <v>45</v>
      </c>
      <c r="S30">
        <v>0.55000000000000004</v>
      </c>
      <c r="T30">
        <v>8.9111299999999997E-3</v>
      </c>
      <c r="U30">
        <f t="shared" si="3"/>
        <v>198.02511111111113</v>
      </c>
      <c r="V30">
        <v>213.2</v>
      </c>
      <c r="W30">
        <v>133.19999999999999</v>
      </c>
      <c r="X30">
        <v>87.983504347826099</v>
      </c>
      <c r="Y30" t="s">
        <v>130</v>
      </c>
      <c r="Z30" t="s">
        <v>16</v>
      </c>
      <c r="AA30">
        <v>81.543000000000006</v>
      </c>
      <c r="AB30">
        <v>48.950200000000002</v>
      </c>
      <c r="AC30">
        <v>44.433599999999998</v>
      </c>
      <c r="AD30">
        <v>0.91428600000000004</v>
      </c>
      <c r="AE30">
        <v>1.1092</v>
      </c>
      <c r="AF30">
        <v>1.1172299999999999</v>
      </c>
      <c r="AG30">
        <v>-11.535700000000006</v>
      </c>
      <c r="AH30">
        <v>-25.390599999999999</v>
      </c>
      <c r="AI30">
        <v>-27.526899999999998</v>
      </c>
    </row>
    <row r="31" spans="1:50" ht="16.2" customHeight="1" x14ac:dyDescent="0.3">
      <c r="A31" t="s">
        <v>132</v>
      </c>
      <c r="B31">
        <v>18</v>
      </c>
      <c r="C31">
        <v>29.910804104352486</v>
      </c>
      <c r="D31">
        <v>23.864019799338404</v>
      </c>
      <c r="E31">
        <v>24</v>
      </c>
      <c r="F31">
        <v>123.07692307692308</v>
      </c>
      <c r="G31">
        <v>41.573127130622808</v>
      </c>
      <c r="H31">
        <f t="shared" si="0"/>
        <v>0.33778165793631032</v>
      </c>
      <c r="I31">
        <v>-14.322913333333336</v>
      </c>
      <c r="J31">
        <v>0.85251533333333329</v>
      </c>
      <c r="K31">
        <v>46.70825006024792</v>
      </c>
      <c r="L31">
        <f t="shared" si="1"/>
        <v>0.37950453173951432</v>
      </c>
      <c r="M31">
        <v>23.375623990028995</v>
      </c>
      <c r="N31" t="s">
        <v>11</v>
      </c>
      <c r="O31">
        <v>0.35000000000000853</v>
      </c>
      <c r="P31">
        <v>242.5</v>
      </c>
      <c r="Q31">
        <v>6.32</v>
      </c>
      <c r="R31">
        <v>39.399999999999977</v>
      </c>
      <c r="S31">
        <v>0.56999999999999995</v>
      </c>
      <c r="T31">
        <v>9.8489100000000007E-3</v>
      </c>
      <c r="U31">
        <f t="shared" si="3"/>
        <v>249.97233502538086</v>
      </c>
      <c r="V31">
        <v>207.1</v>
      </c>
      <c r="W31">
        <v>129.6</v>
      </c>
      <c r="X31">
        <v>87.319216666666676</v>
      </c>
      <c r="Y31" t="s">
        <v>130</v>
      </c>
      <c r="Z31" t="s">
        <v>11</v>
      </c>
      <c r="AA31">
        <v>82.824700000000007</v>
      </c>
      <c r="AB31">
        <v>53.771999999999998</v>
      </c>
      <c r="AC31">
        <v>48.950200000000002</v>
      </c>
      <c r="AD31">
        <v>0.95875999999999995</v>
      </c>
      <c r="AE31">
        <v>1.35239</v>
      </c>
      <c r="AF31">
        <v>1.391</v>
      </c>
      <c r="AG31">
        <v>-9.2162999999999968</v>
      </c>
      <c r="AH31">
        <v>-16.967800000000004</v>
      </c>
      <c r="AI31">
        <v>-18.188500000000001</v>
      </c>
    </row>
    <row r="32" spans="1:50" s="12" customFormat="1" x14ac:dyDescent="0.3">
      <c r="A32" s="12" t="s">
        <v>133</v>
      </c>
      <c r="B32" s="12">
        <v>18</v>
      </c>
      <c r="C32" s="12">
        <v>25.073554485318375</v>
      </c>
      <c r="D32" s="12">
        <v>29.144428509796089</v>
      </c>
      <c r="E32" s="12">
        <v>16</v>
      </c>
      <c r="F32" s="12">
        <v>122.29423994129846</v>
      </c>
      <c r="G32" s="12">
        <v>26.093990553975434</v>
      </c>
      <c r="H32" s="12">
        <f t="shared" si="0"/>
        <v>0.21337056075985766</v>
      </c>
      <c r="I32" s="12">
        <v>-22.362010344827588</v>
      </c>
      <c r="J32" s="12">
        <v>0.71170046666666675</v>
      </c>
      <c r="K32" s="12">
        <v>27.742832336762227</v>
      </c>
      <c r="L32" s="12">
        <f t="shared" si="1"/>
        <v>0.22685314001770529</v>
      </c>
      <c r="M32" s="12">
        <v>31.390466489986544</v>
      </c>
      <c r="N32" s="12" t="s">
        <v>16</v>
      </c>
      <c r="O32" s="12">
        <v>0.40999999999999659</v>
      </c>
      <c r="P32" s="12">
        <v>302</v>
      </c>
      <c r="Q32" s="12">
        <v>11.200000000000003</v>
      </c>
      <c r="R32" s="12">
        <v>38</v>
      </c>
      <c r="S32" s="12">
        <v>1</v>
      </c>
      <c r="T32" s="12">
        <v>8.3452000000000005E-3</v>
      </c>
      <c r="U32" s="12">
        <f t="shared" si="3"/>
        <v>219.61052631578951</v>
      </c>
      <c r="V32" s="12">
        <v>225.27</v>
      </c>
      <c r="W32" s="12">
        <v>128.1</v>
      </c>
      <c r="X32" s="12">
        <v>75.925689999999989</v>
      </c>
      <c r="Y32" s="12" t="s">
        <v>130</v>
      </c>
      <c r="Z32" s="12" t="s">
        <v>16</v>
      </c>
      <c r="AA32" s="12">
        <v>77.392600000000002</v>
      </c>
      <c r="AB32" s="12">
        <v>45.898400000000002</v>
      </c>
      <c r="AC32" s="12">
        <v>43.7622</v>
      </c>
      <c r="AD32" s="12">
        <v>0.73191200000000001</v>
      </c>
      <c r="AE32" s="12">
        <v>0.87806499999999998</v>
      </c>
      <c r="AF32" s="12">
        <v>0.93100499999999997</v>
      </c>
      <c r="AG32" s="12">
        <v>-19.287099999999995</v>
      </c>
      <c r="AH32" s="12">
        <v>-32.775900000000007</v>
      </c>
      <c r="AI32" s="12">
        <v>-32.287599999999998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104" s="12" customFormat="1" x14ac:dyDescent="0.3">
      <c r="A33" s="12" t="s">
        <v>133</v>
      </c>
      <c r="B33" s="12">
        <v>18</v>
      </c>
      <c r="C33" s="12">
        <v>55.492239578954283</v>
      </c>
      <c r="D33" s="12">
        <v>25.470204015466916</v>
      </c>
      <c r="E33" s="12">
        <v>17</v>
      </c>
      <c r="F33" s="12">
        <v>108.14318157240203</v>
      </c>
      <c r="G33" s="12">
        <v>31.321452062517597</v>
      </c>
      <c r="H33" s="12">
        <f t="shared" si="0"/>
        <v>0.28962946722209976</v>
      </c>
      <c r="I33" s="12">
        <v>-21.290375000000001</v>
      </c>
      <c r="J33" s="12">
        <v>0.8315980333333336</v>
      </c>
      <c r="K33" s="12">
        <v>29.488477279877394</v>
      </c>
      <c r="L33" s="12">
        <f t="shared" si="1"/>
        <v>0.27267994940702583</v>
      </c>
      <c r="M33" s="12">
        <v>25.535478803256773</v>
      </c>
      <c r="N33" s="12" t="s">
        <v>11</v>
      </c>
      <c r="O33" s="12">
        <v>0.93000000000000682</v>
      </c>
      <c r="P33" s="12">
        <v>299</v>
      </c>
      <c r="Q33" s="12">
        <v>7.5600000000000023</v>
      </c>
      <c r="R33" s="12">
        <v>36.800000000000068</v>
      </c>
      <c r="S33" s="12">
        <v>1.05</v>
      </c>
      <c r="T33" s="12">
        <v>1.1191400000000001E-2</v>
      </c>
      <c r="U33" s="12">
        <f>(T33/R33)*1000000</f>
        <v>304.11413043478211</v>
      </c>
      <c r="V33" s="12">
        <v>216.9</v>
      </c>
      <c r="W33" s="12">
        <v>100.21</v>
      </c>
      <c r="X33" s="12">
        <v>73.02294322222221</v>
      </c>
      <c r="Y33" s="12" t="s">
        <v>130</v>
      </c>
      <c r="Z33" s="12" t="s">
        <v>11</v>
      </c>
      <c r="AA33" s="12">
        <v>74.218800000000002</v>
      </c>
      <c r="AB33" s="12">
        <v>54.443399999999997</v>
      </c>
      <c r="AC33" s="12">
        <v>50.292999999999999</v>
      </c>
      <c r="AD33" s="12">
        <v>0.83231299999999997</v>
      </c>
      <c r="AE33" s="12">
        <v>0.96698399999999995</v>
      </c>
      <c r="AF33" s="12">
        <v>0.97203899999999999</v>
      </c>
      <c r="AG33" s="12">
        <v>-18.493599999999997</v>
      </c>
      <c r="AH33" s="12">
        <v>-28.625500000000002</v>
      </c>
      <c r="AI33" s="12">
        <v>-29.907300000000003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104" x14ac:dyDescent="0.3">
      <c r="A34" t="s">
        <v>137</v>
      </c>
      <c r="B34">
        <v>16</v>
      </c>
      <c r="C34">
        <v>38.476853412192213</v>
      </c>
      <c r="D34">
        <v>50.593501225089064</v>
      </c>
      <c r="E34">
        <v>32</v>
      </c>
      <c r="F34">
        <v>166.66666666666666</v>
      </c>
      <c r="G34">
        <v>58.469274396304904</v>
      </c>
      <c r="H34">
        <f t="shared" si="0"/>
        <v>0.35081564637782947</v>
      </c>
      <c r="I34">
        <v>-11.236905263157896</v>
      </c>
      <c r="J34">
        <v>0.87852075000000007</v>
      </c>
      <c r="K34">
        <v>58.446659395633596</v>
      </c>
      <c r="L34">
        <f t="shared" si="1"/>
        <v>0.35067995637380162</v>
      </c>
      <c r="M34">
        <v>41.582168489019075</v>
      </c>
      <c r="N34" t="s">
        <v>16</v>
      </c>
      <c r="O34">
        <v>1.75</v>
      </c>
      <c r="P34">
        <v>122.5</v>
      </c>
      <c r="Q34">
        <v>5.5600000000000023</v>
      </c>
      <c r="R34">
        <v>50</v>
      </c>
      <c r="S34">
        <v>0.5</v>
      </c>
      <c r="T34">
        <v>1.0258E-2</v>
      </c>
      <c r="U34">
        <f t="shared" ref="U34:U53" si="4">(T34/R34)*1000000</f>
        <v>205.16</v>
      </c>
      <c r="V34">
        <v>168.1</v>
      </c>
      <c r="W34">
        <v>94.3</v>
      </c>
      <c r="X34">
        <v>72.314445000000006</v>
      </c>
      <c r="Y34" t="s">
        <v>130</v>
      </c>
      <c r="Z34" t="s">
        <v>16</v>
      </c>
      <c r="AA34">
        <v>72.998000000000005</v>
      </c>
      <c r="AB34">
        <v>48.217799999999997</v>
      </c>
      <c r="AC34">
        <v>42.785600000000002</v>
      </c>
      <c r="AD34">
        <v>0.93564099999999994</v>
      </c>
      <c r="AE34">
        <v>1.2697099999999999</v>
      </c>
      <c r="AF34">
        <v>1.31582</v>
      </c>
      <c r="AG34">
        <v>-7.2021000000000015</v>
      </c>
      <c r="AH34">
        <v>-14.831599999999998</v>
      </c>
      <c r="AI34">
        <v>-17.456000000000003</v>
      </c>
    </row>
    <row r="35" spans="1:104" x14ac:dyDescent="0.3">
      <c r="A35" t="s">
        <v>137</v>
      </c>
      <c r="B35">
        <v>16</v>
      </c>
      <c r="C35">
        <v>32.981358769556124</v>
      </c>
      <c r="D35">
        <v>47.937887929280706</v>
      </c>
      <c r="E35">
        <v>29</v>
      </c>
      <c r="F35">
        <v>161.68148746968467</v>
      </c>
      <c r="G35">
        <v>50.370221125270575</v>
      </c>
      <c r="H35">
        <f t="shared" si="0"/>
        <v>0.3115398176597986</v>
      </c>
      <c r="I35">
        <v>-11.058129411764709</v>
      </c>
      <c r="J35">
        <v>0.90041776470588242</v>
      </c>
      <c r="K35">
        <v>56.072354975893063</v>
      </c>
      <c r="L35">
        <f t="shared" si="1"/>
        <v>0.34680751552589872</v>
      </c>
      <c r="M35">
        <v>43.655571817504821</v>
      </c>
      <c r="N35" t="s">
        <v>11</v>
      </c>
      <c r="O35">
        <v>1.2599999999999909</v>
      </c>
      <c r="P35">
        <v>125</v>
      </c>
      <c r="Q35">
        <v>5.4799999999999969</v>
      </c>
      <c r="R35">
        <v>53.98</v>
      </c>
      <c r="S35">
        <v>0.4</v>
      </c>
      <c r="T35">
        <v>1.16008E-2</v>
      </c>
      <c r="U35">
        <f t="shared" si="4"/>
        <v>214.90922563912559</v>
      </c>
      <c r="V35">
        <v>163.5</v>
      </c>
      <c r="W35">
        <v>88.1</v>
      </c>
      <c r="X35">
        <v>69.25504844290657</v>
      </c>
      <c r="Y35" t="s">
        <v>130</v>
      </c>
      <c r="Z35" t="s">
        <v>11</v>
      </c>
      <c r="AA35">
        <v>69.946299999999994</v>
      </c>
      <c r="AB35">
        <v>43.396000000000001</v>
      </c>
      <c r="AC35">
        <v>37.841799999999999</v>
      </c>
      <c r="AD35">
        <v>0.99142600000000003</v>
      </c>
      <c r="AE35">
        <v>1.2749999999999999</v>
      </c>
      <c r="AF35">
        <v>1.32775</v>
      </c>
      <c r="AG35">
        <v>-5.1880000000000024</v>
      </c>
      <c r="AH35">
        <v>-17.089799999999997</v>
      </c>
      <c r="AI35">
        <v>-18.981949999999998</v>
      </c>
    </row>
    <row r="36" spans="1:104" x14ac:dyDescent="0.3">
      <c r="A36" t="s">
        <v>138</v>
      </c>
      <c r="B36">
        <v>16</v>
      </c>
      <c r="C36">
        <v>214.06466462208613</v>
      </c>
      <c r="D36">
        <v>219.15619323102865</v>
      </c>
      <c r="E36">
        <v>26</v>
      </c>
      <c r="F36">
        <v>152.09125475285131</v>
      </c>
      <c r="G36">
        <v>43.757931125016285</v>
      </c>
      <c r="H36">
        <f t="shared" si="0"/>
        <v>0.28770839714698282</v>
      </c>
      <c r="I36">
        <v>-20.3682642857143</v>
      </c>
      <c r="J36">
        <v>0.76912440000000004</v>
      </c>
      <c r="K36">
        <v>51.463062275003089</v>
      </c>
      <c r="L36">
        <f t="shared" si="1"/>
        <v>0.33836963445814622</v>
      </c>
      <c r="M36">
        <v>208.79832061288369</v>
      </c>
      <c r="N36" t="s">
        <v>16</v>
      </c>
      <c r="O36">
        <v>1.039999999999992</v>
      </c>
      <c r="P36">
        <v>40.35</v>
      </c>
      <c r="Q36">
        <v>4.3299999999999983</v>
      </c>
      <c r="R36">
        <v>108.6</v>
      </c>
      <c r="S36">
        <v>0.25</v>
      </c>
      <c r="T36">
        <v>1.70078E-2</v>
      </c>
      <c r="U36">
        <f>(T36/R37)*1000000</f>
        <v>122.97758496023137</v>
      </c>
      <c r="V36">
        <v>199.4</v>
      </c>
      <c r="W36">
        <v>115.3</v>
      </c>
      <c r="X36">
        <v>72.591153333333338</v>
      </c>
      <c r="Y36" t="s">
        <v>130</v>
      </c>
      <c r="Z36" t="s">
        <v>16</v>
      </c>
      <c r="AA36">
        <v>65.795900000000003</v>
      </c>
      <c r="AB36">
        <v>49.194299999999998</v>
      </c>
      <c r="AC36">
        <v>48.095700000000001</v>
      </c>
      <c r="AD36">
        <v>0.87095999999999996</v>
      </c>
      <c r="AE36">
        <v>1.0512999999999999</v>
      </c>
      <c r="AF36">
        <v>1.08778</v>
      </c>
      <c r="AG36">
        <v>-15.136699999999998</v>
      </c>
      <c r="AH36">
        <v>-24.597180000000002</v>
      </c>
      <c r="AI36">
        <v>-20.935099999999998</v>
      </c>
    </row>
    <row r="37" spans="1:104" x14ac:dyDescent="0.3">
      <c r="A37" t="s">
        <v>138</v>
      </c>
      <c r="B37">
        <v>16</v>
      </c>
      <c r="C37">
        <v>258.9586712980103</v>
      </c>
      <c r="D37">
        <v>165.25194817039306</v>
      </c>
      <c r="E37">
        <v>22</v>
      </c>
      <c r="F37">
        <v>139.08205841446457</v>
      </c>
      <c r="G37">
        <v>36.036036036036037</v>
      </c>
      <c r="H37">
        <f t="shared" si="0"/>
        <v>0.25909909909909906</v>
      </c>
      <c r="I37">
        <v>-17.881193103448275</v>
      </c>
      <c r="J37">
        <v>0.84949416666666666</v>
      </c>
      <c r="K37">
        <v>39.77363824710082</v>
      </c>
      <c r="L37">
        <f t="shared" si="1"/>
        <v>0.2859724589966548</v>
      </c>
      <c r="M37">
        <v>157.67983493422179</v>
      </c>
      <c r="N37" t="s">
        <v>11</v>
      </c>
      <c r="O37">
        <v>0.94300000000000495</v>
      </c>
      <c r="P37">
        <v>37</v>
      </c>
      <c r="Q37">
        <v>4.240000000000002</v>
      </c>
      <c r="R37">
        <v>138.30000000000001</v>
      </c>
      <c r="S37">
        <v>0.2</v>
      </c>
      <c r="T37">
        <v>1.37679E-2</v>
      </c>
      <c r="U37">
        <f>(T37/R37)*1000000</f>
        <v>99.550976138828617</v>
      </c>
      <c r="V37">
        <v>165.3</v>
      </c>
      <c r="W37">
        <v>92.4</v>
      </c>
      <c r="X37">
        <v>63.323973333333335</v>
      </c>
      <c r="Y37" t="s">
        <v>130</v>
      </c>
      <c r="Z37" t="s">
        <v>11</v>
      </c>
      <c r="AA37">
        <v>59.4482</v>
      </c>
      <c r="AB37">
        <v>47.546399999999998</v>
      </c>
      <c r="AC37">
        <v>48.156700000000001</v>
      </c>
      <c r="AD37">
        <v>0.948214</v>
      </c>
      <c r="AE37">
        <v>1.04616</v>
      </c>
      <c r="AF37">
        <v>1.10547</v>
      </c>
      <c r="AG37">
        <v>-18.371600000000001</v>
      </c>
      <c r="AH37">
        <v>-23.742640000000002</v>
      </c>
      <c r="AI37">
        <v>-21.057099999999998</v>
      </c>
    </row>
    <row r="38" spans="1:104" s="12" customFormat="1" x14ac:dyDescent="0.3">
      <c r="A38" s="12" t="s">
        <v>139</v>
      </c>
      <c r="B38" s="12">
        <v>17</v>
      </c>
      <c r="C38" s="12">
        <v>43.284847494330563</v>
      </c>
      <c r="D38" s="12">
        <v>18.041140193739164</v>
      </c>
      <c r="E38" s="12">
        <v>36</v>
      </c>
      <c r="F38" s="12">
        <v>208.46362309776956</v>
      </c>
      <c r="G38" s="12">
        <v>61.701733818720328</v>
      </c>
      <c r="H38" s="12">
        <f t="shared" si="0"/>
        <v>0.29598321712840125</v>
      </c>
      <c r="I38" s="12">
        <v>-12.445631818181818</v>
      </c>
      <c r="J38" s="12">
        <v>0.71730091304347821</v>
      </c>
      <c r="K38" s="12">
        <v>68.507752947422475</v>
      </c>
      <c r="L38" s="12">
        <f t="shared" si="1"/>
        <v>0.32863169088878541</v>
      </c>
      <c r="M38" s="12">
        <v>19.501384986939868</v>
      </c>
      <c r="N38" s="12" t="s">
        <v>16</v>
      </c>
      <c r="O38" s="12">
        <v>4.2499999999999929</v>
      </c>
      <c r="P38" s="12">
        <v>80.457539999999995</v>
      </c>
      <c r="Q38" s="12">
        <v>3.3500000000000014</v>
      </c>
      <c r="R38" s="13">
        <v>24.2</v>
      </c>
      <c r="S38" s="13">
        <v>1</v>
      </c>
      <c r="T38" s="13">
        <v>5.9048399999999997E-3</v>
      </c>
      <c r="U38" s="13">
        <f>(T38/R38)*1000000</f>
        <v>244.00165289256199</v>
      </c>
      <c r="V38" s="12">
        <v>242.52</v>
      </c>
      <c r="W38" s="12">
        <v>123.11</v>
      </c>
      <c r="X38" s="12">
        <v>79.343052173913037</v>
      </c>
      <c r="Y38" s="12" t="s">
        <v>129</v>
      </c>
      <c r="Z38" s="12" t="s">
        <v>16</v>
      </c>
      <c r="AA38" s="12">
        <v>80.566400000000002</v>
      </c>
      <c r="AB38" s="12">
        <v>56.701700000000002</v>
      </c>
      <c r="AC38" s="12">
        <v>52.795400000000001</v>
      </c>
      <c r="AD38" s="12">
        <v>0.74583999999999995</v>
      </c>
      <c r="AE38" s="12">
        <v>0.84392400000000001</v>
      </c>
      <c r="AF38" s="12">
        <v>0.83853500000000003</v>
      </c>
      <c r="AG38" s="12">
        <v>-6.1646000000000001</v>
      </c>
      <c r="AH38" s="12">
        <v>-16.540500000000002</v>
      </c>
      <c r="AI38" s="12">
        <v>-18.371600000000001</v>
      </c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104" s="12" customFormat="1" x14ac:dyDescent="0.3">
      <c r="A39" s="12" t="s">
        <v>139</v>
      </c>
      <c r="B39" s="12">
        <v>17</v>
      </c>
      <c r="C39" s="12">
        <v>38.761144454479421</v>
      </c>
      <c r="D39" s="12">
        <v>16.024269515542201</v>
      </c>
      <c r="E39" s="12">
        <v>34</v>
      </c>
      <c r="F39" s="12">
        <v>203.04568527918735</v>
      </c>
      <c r="G39" s="12">
        <v>55.794230876527358</v>
      </c>
      <c r="H39" s="12">
        <f t="shared" si="0"/>
        <v>0.27478658706689785</v>
      </c>
      <c r="I39" s="12">
        <v>-15.9797625</v>
      </c>
      <c r="J39" s="12">
        <v>0.58559694117647065</v>
      </c>
      <c r="K39" s="12">
        <v>62.403808688182188</v>
      </c>
      <c r="L39" s="12">
        <f t="shared" si="1"/>
        <v>0.30733875778929798</v>
      </c>
      <c r="M39" s="12">
        <v>19.233933723121016</v>
      </c>
      <c r="N39" s="12" t="s">
        <v>11</v>
      </c>
      <c r="O39" s="12">
        <v>2.3500000000000014</v>
      </c>
      <c r="P39" s="12">
        <v>38.020000000000003</v>
      </c>
      <c r="Q39" s="12">
        <v>3.1500000000000057</v>
      </c>
      <c r="R39" s="13">
        <v>17.100000000000001</v>
      </c>
      <c r="S39" s="13">
        <v>0.7</v>
      </c>
      <c r="T39" s="13">
        <v>4.8460400000000002E-3</v>
      </c>
      <c r="U39" s="13">
        <f t="shared" si="4"/>
        <v>283.39415204678357</v>
      </c>
      <c r="V39" s="12">
        <v>296.62</v>
      </c>
      <c r="W39" s="12">
        <v>147.71</v>
      </c>
      <c r="X39" s="12">
        <v>86.854698823529404</v>
      </c>
      <c r="Y39" s="12" t="s">
        <v>129</v>
      </c>
      <c r="Z39" s="12" t="s">
        <v>11</v>
      </c>
      <c r="AA39" s="12">
        <v>80.932599999999994</v>
      </c>
      <c r="AB39" s="12">
        <v>59.692399999999999</v>
      </c>
      <c r="AC39" s="12">
        <v>57.983400000000003</v>
      </c>
      <c r="AD39" s="12">
        <v>0.69213499999999994</v>
      </c>
      <c r="AE39" s="12">
        <v>0.79590099999999997</v>
      </c>
      <c r="AF39" s="12">
        <v>0.78762399999999999</v>
      </c>
      <c r="AG39" s="12">
        <v>-7.3241999999999976</v>
      </c>
      <c r="AH39" s="12">
        <v>-15.197700000000005</v>
      </c>
      <c r="AI39" s="12">
        <v>-16.540599999999998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104" s="12" customFormat="1" x14ac:dyDescent="0.3">
      <c r="A40" s="12" t="s">
        <v>140</v>
      </c>
      <c r="B40" s="12">
        <v>14</v>
      </c>
      <c r="C40" s="12">
        <v>94.366623221601628</v>
      </c>
      <c r="D40" s="12">
        <v>9.5412690756553786</v>
      </c>
      <c r="E40" s="12">
        <v>18</v>
      </c>
      <c r="F40" s="12">
        <v>157.35641227379972</v>
      </c>
      <c r="G40" s="12">
        <v>36.407325153820821</v>
      </c>
      <c r="H40" s="12">
        <f t="shared" si="0"/>
        <v>0.23136855135253195</v>
      </c>
      <c r="I40" s="12">
        <v>-13.3667045454545</v>
      </c>
      <c r="J40" s="12">
        <v>0.68082699999999996</v>
      </c>
      <c r="K40" s="12">
        <v>33.030943180585922</v>
      </c>
      <c r="L40" s="12">
        <f t="shared" si="1"/>
        <v>0.20991164391262412</v>
      </c>
      <c r="M40" s="12">
        <v>10.792549741725503</v>
      </c>
      <c r="N40" s="12" t="s">
        <v>16</v>
      </c>
      <c r="O40" s="12">
        <v>2.9159999999999968</v>
      </c>
      <c r="P40" s="12">
        <v>74.394999999999996</v>
      </c>
      <c r="Q40" s="12">
        <v>1.7899999999999991</v>
      </c>
      <c r="R40" s="13">
        <v>20.12</v>
      </c>
      <c r="S40" s="13">
        <v>1.6</v>
      </c>
      <c r="T40" s="13">
        <v>8.4710900000000006E-3</v>
      </c>
      <c r="U40" s="13">
        <f t="shared" si="4"/>
        <v>421.02833001988074</v>
      </c>
      <c r="V40" s="12">
        <v>208.32</v>
      </c>
      <c r="W40" s="12">
        <v>112.21</v>
      </c>
      <c r="X40" s="12">
        <v>71.690875000000005</v>
      </c>
      <c r="Y40" s="12" t="s">
        <v>129</v>
      </c>
      <c r="Z40" s="12" t="s">
        <v>16</v>
      </c>
      <c r="AA40" s="12">
        <v>66.101100000000002</v>
      </c>
      <c r="AB40" s="12">
        <v>45.471200000000003</v>
      </c>
      <c r="AC40" s="12">
        <v>45.2881</v>
      </c>
      <c r="AD40" s="12">
        <v>0.69702699999999995</v>
      </c>
      <c r="AE40" s="12">
        <v>0.77697000000000005</v>
      </c>
      <c r="AF40" s="12">
        <v>0.79428600000000005</v>
      </c>
      <c r="AG40" s="12">
        <v>-14.953600000000002</v>
      </c>
      <c r="AH40" s="12">
        <v>-26.000959999999999</v>
      </c>
      <c r="AI40" s="12">
        <v>-25.329599999999999</v>
      </c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104" s="12" customFormat="1" x14ac:dyDescent="0.3">
      <c r="A41" s="12" t="s">
        <v>140</v>
      </c>
      <c r="B41" s="12">
        <v>14</v>
      </c>
      <c r="C41" s="12">
        <v>79.494215509857469</v>
      </c>
      <c r="D41" s="12">
        <v>11.015893887245509</v>
      </c>
      <c r="E41" s="12">
        <v>22</v>
      </c>
      <c r="F41" s="12">
        <v>152.85845307245486</v>
      </c>
      <c r="G41" s="12">
        <v>40.480913249402946</v>
      </c>
      <c r="H41" s="12">
        <f t="shared" si="0"/>
        <v>0.26482613447759412</v>
      </c>
      <c r="I41" s="12">
        <v>-12.3902</v>
      </c>
      <c r="J41" s="12">
        <v>0.71893899999999999</v>
      </c>
      <c r="K41" s="12">
        <v>41.740506294177727</v>
      </c>
      <c r="L41" s="12">
        <f t="shared" si="1"/>
        <v>0.27306639217651074</v>
      </c>
      <c r="M41" s="12">
        <v>12.280215134857038</v>
      </c>
      <c r="N41" s="12" t="s">
        <v>11</v>
      </c>
      <c r="O41" s="12">
        <v>2.7630000000000052</v>
      </c>
      <c r="P41" s="12">
        <v>78.77</v>
      </c>
      <c r="Q41" s="12">
        <v>1.2019999999999982</v>
      </c>
      <c r="R41" s="13">
        <v>14.8</v>
      </c>
      <c r="S41" s="13">
        <v>2.2000000000000002</v>
      </c>
      <c r="T41" s="13">
        <v>7.0392199999999997E-3</v>
      </c>
      <c r="U41" s="13">
        <f t="shared" si="4"/>
        <v>475.62297297297295</v>
      </c>
      <c r="V41" s="12">
        <v>228.95</v>
      </c>
      <c r="W41" s="12">
        <v>121.75</v>
      </c>
      <c r="X41" s="12">
        <v>75.70746956521738</v>
      </c>
      <c r="Y41" s="12" t="s">
        <v>129</v>
      </c>
      <c r="Z41" s="12" t="s">
        <v>11</v>
      </c>
      <c r="AA41" s="12">
        <v>69.641099999999994</v>
      </c>
      <c r="AB41" s="12">
        <v>49.9268</v>
      </c>
      <c r="AC41" s="12">
        <v>48.4619</v>
      </c>
      <c r="AD41" s="12">
        <v>0.65864599999999995</v>
      </c>
      <c r="AE41" s="12">
        <v>0.71345800000000004</v>
      </c>
      <c r="AF41" s="12">
        <v>0.72115899999999999</v>
      </c>
      <c r="AG41" s="12">
        <v>-15.258800000000001</v>
      </c>
      <c r="AH41" s="12">
        <v>-25.390599999999999</v>
      </c>
      <c r="AI41" s="12">
        <v>-25.817900000000002</v>
      </c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104" s="12" customFormat="1" x14ac:dyDescent="0.3">
      <c r="A42" s="12" t="s">
        <v>141</v>
      </c>
      <c r="B42" s="12">
        <v>14</v>
      </c>
      <c r="C42" s="12">
        <v>36.273120563852409</v>
      </c>
      <c r="D42" s="12">
        <v>14.644063124526166</v>
      </c>
      <c r="E42" s="12">
        <v>19</v>
      </c>
      <c r="F42" s="12">
        <v>140.05602240896329</v>
      </c>
      <c r="G42" s="12">
        <v>41.347942939838639</v>
      </c>
      <c r="H42" s="12">
        <f t="shared" si="0"/>
        <v>0.29522431259044851</v>
      </c>
      <c r="I42" s="12">
        <v>-6.9187714285714295</v>
      </c>
      <c r="J42" s="12">
        <v>0.84882086206896523</v>
      </c>
      <c r="K42" s="12">
        <v>40.83461546328018</v>
      </c>
      <c r="L42" s="12">
        <f t="shared" si="1"/>
        <v>0.2915591544078211</v>
      </c>
      <c r="M42" s="12">
        <v>11.783741195012059</v>
      </c>
      <c r="N42" s="12" t="s">
        <v>16</v>
      </c>
      <c r="O42" s="12">
        <v>2.3799999999999955</v>
      </c>
      <c r="P42" s="12">
        <v>77.13</v>
      </c>
      <c r="Q42" s="12">
        <v>0</v>
      </c>
      <c r="R42" s="12">
        <v>18.600000000000001</v>
      </c>
      <c r="S42" s="12">
        <v>1.5</v>
      </c>
      <c r="T42" s="12">
        <v>1.14045E-2</v>
      </c>
      <c r="U42" s="12">
        <f t="shared" si="4"/>
        <v>613.14516129032256</v>
      </c>
      <c r="V42" s="12">
        <v>259.22000000000003</v>
      </c>
      <c r="W42" s="12">
        <v>89.3</v>
      </c>
      <c r="X42" s="12">
        <v>79.514072413793087</v>
      </c>
      <c r="Y42" s="12" t="s">
        <v>129</v>
      </c>
      <c r="Z42" s="12" t="s">
        <v>16</v>
      </c>
      <c r="AA42" s="12">
        <v>77.453599999999994</v>
      </c>
      <c r="AB42" s="12">
        <v>46.264600000000002</v>
      </c>
      <c r="AC42" s="12">
        <v>41.564900000000002</v>
      </c>
      <c r="AD42" s="12">
        <v>0.86856500000000003</v>
      </c>
      <c r="AE42" s="12">
        <v>1.38818</v>
      </c>
      <c r="AF42" s="12">
        <v>1.4877499999999999</v>
      </c>
      <c r="AG42" s="12">
        <v>-4.394599999999997</v>
      </c>
      <c r="AH42" s="12">
        <v>-11.0473</v>
      </c>
      <c r="AI42" s="12">
        <v>-10.9863</v>
      </c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104" s="12" customFormat="1" x14ac:dyDescent="0.3">
      <c r="A43" s="12" t="s">
        <v>141</v>
      </c>
      <c r="B43" s="12">
        <v>14</v>
      </c>
      <c r="C43" s="12">
        <v>38.470141325859473</v>
      </c>
      <c r="D43" s="12">
        <v>15.729963554256138</v>
      </c>
      <c r="E43" s="12">
        <v>23</v>
      </c>
      <c r="F43" s="12">
        <v>136.42564802182787</v>
      </c>
      <c r="G43" s="12">
        <v>43.821209465381152</v>
      </c>
      <c r="H43" s="12">
        <f t="shared" si="0"/>
        <v>0.3212094653812444</v>
      </c>
      <c r="I43" s="12">
        <v>-7.6315000000000044</v>
      </c>
      <c r="J43" s="12">
        <v>0.87992130000000002</v>
      </c>
      <c r="K43" s="12">
        <v>43.566764277961198</v>
      </c>
      <c r="L43" s="12">
        <f t="shared" si="1"/>
        <v>0.31934438215745614</v>
      </c>
      <c r="M43" s="12">
        <v>18.800200262590273</v>
      </c>
      <c r="N43" s="12" t="s">
        <v>11</v>
      </c>
      <c r="O43" s="12">
        <v>2.1199999999999903</v>
      </c>
      <c r="P43" s="12">
        <v>94.91</v>
      </c>
      <c r="Q43" s="12">
        <v>0</v>
      </c>
      <c r="R43" s="12">
        <v>15.9</v>
      </c>
      <c r="S43" s="12">
        <v>1.5</v>
      </c>
      <c r="T43" s="12">
        <v>1.05457E-2</v>
      </c>
      <c r="U43" s="12">
        <f t="shared" si="4"/>
        <v>663.25157232704396</v>
      </c>
      <c r="V43" s="12">
        <v>235.42</v>
      </c>
      <c r="W43" s="12">
        <v>84.71</v>
      </c>
      <c r="X43" s="12">
        <v>77.956133333333327</v>
      </c>
      <c r="Y43" s="12" t="s">
        <v>129</v>
      </c>
      <c r="Z43" s="12" t="s">
        <v>11</v>
      </c>
      <c r="AA43" s="12">
        <v>76.293899999999994</v>
      </c>
      <c r="AB43" s="12">
        <v>51.5137</v>
      </c>
      <c r="AC43" s="12">
        <v>49.133299999999998</v>
      </c>
      <c r="AD43" s="12">
        <v>0.88102899999999995</v>
      </c>
      <c r="AE43" s="12">
        <v>1.2825</v>
      </c>
      <c r="AF43" s="12">
        <v>1.37704</v>
      </c>
      <c r="AG43" s="12">
        <v>-5.1878999999999991</v>
      </c>
      <c r="AH43" s="12">
        <v>-9.8877000000000024</v>
      </c>
      <c r="AI43" s="12">
        <v>-9.8265999999999991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104" s="14" customFormat="1" x14ac:dyDescent="0.3">
      <c r="A44" s="12" t="s">
        <v>142</v>
      </c>
      <c r="B44" s="12">
        <v>15</v>
      </c>
      <c r="C44" s="12">
        <v>30.970701026443614</v>
      </c>
      <c r="D44" s="12">
        <v>24.656105768128889</v>
      </c>
      <c r="E44" s="12">
        <v>39</v>
      </c>
      <c r="F44" s="12">
        <v>195.0458357714059</v>
      </c>
      <c r="G44" s="12">
        <v>83.090984628167277</v>
      </c>
      <c r="H44" s="12">
        <f t="shared" si="0"/>
        <v>0.42600747818861445</v>
      </c>
      <c r="I44" s="12">
        <v>-12.525042105263154</v>
      </c>
      <c r="J44" s="12">
        <v>0.7456797368421052</v>
      </c>
      <c r="K44" s="12">
        <v>79.380090731144691</v>
      </c>
      <c r="L44" s="12">
        <f t="shared" si="1"/>
        <v>0.40698172517857961</v>
      </c>
      <c r="M44" s="12">
        <v>23.81317687658105</v>
      </c>
      <c r="N44" s="12" t="s">
        <v>16</v>
      </c>
      <c r="O44" s="12">
        <v>3.5859999999999985</v>
      </c>
      <c r="P44" s="12">
        <v>76.855000000000004</v>
      </c>
      <c r="Q44" s="12">
        <v>1.8000000000000043</v>
      </c>
      <c r="R44" s="13">
        <v>31.2</v>
      </c>
      <c r="S44" s="13">
        <v>1</v>
      </c>
      <c r="T44" s="13">
        <v>1.00076E-2</v>
      </c>
      <c r="U44" s="13">
        <f t="shared" si="4"/>
        <v>320.75641025641028</v>
      </c>
      <c r="V44" s="12">
        <v>227.7</v>
      </c>
      <c r="W44" s="12">
        <v>117.8</v>
      </c>
      <c r="X44" s="12">
        <v>76.78543684210527</v>
      </c>
      <c r="Y44" s="12" t="s">
        <v>129</v>
      </c>
      <c r="Z44" s="12" t="s">
        <v>16</v>
      </c>
      <c r="AA44" s="12">
        <v>75.195300000000003</v>
      </c>
      <c r="AB44" s="12">
        <v>49.743699999999997</v>
      </c>
      <c r="AC44" s="12">
        <v>46.936</v>
      </c>
      <c r="AD44" s="12">
        <v>0.78366199999999997</v>
      </c>
      <c r="AE44" s="12">
        <v>1.25536</v>
      </c>
      <c r="AF44" s="12">
        <v>1.35598</v>
      </c>
      <c r="AG44" s="12">
        <v>-6.8360000000000021</v>
      </c>
      <c r="AH44" s="12">
        <v>-9.8265999999999991</v>
      </c>
      <c r="AI44" s="12">
        <v>-9.5213999999999999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</row>
    <row r="45" spans="1:104" s="14" customFormat="1" ht="15.6" customHeight="1" x14ac:dyDescent="0.3">
      <c r="A45" s="12" t="s">
        <v>142</v>
      </c>
      <c r="B45" s="12">
        <v>15</v>
      </c>
      <c r="C45" s="12">
        <v>31.557096356234272</v>
      </c>
      <c r="D45" s="12">
        <v>25.130554658437781</v>
      </c>
      <c r="E45" s="12">
        <v>42</v>
      </c>
      <c r="F45" s="12">
        <v>175.68517217146851</v>
      </c>
      <c r="G45" s="12">
        <v>77.2857253265324</v>
      </c>
      <c r="H45" s="12">
        <f t="shared" si="0"/>
        <v>0.43991034855862299</v>
      </c>
      <c r="I45" s="12">
        <v>-12.898738888888888</v>
      </c>
      <c r="J45" s="12">
        <v>0.76338268421052646</v>
      </c>
      <c r="K45" s="12">
        <v>83.528582946679947</v>
      </c>
      <c r="L45" s="12">
        <f t="shared" si="1"/>
        <v>0.47544469413250284</v>
      </c>
      <c r="M45" s="12">
        <v>24.273226870662519</v>
      </c>
      <c r="N45" s="12" t="s">
        <v>11</v>
      </c>
      <c r="O45" s="12">
        <v>2.9699999999999989</v>
      </c>
      <c r="P45" s="12">
        <v>73.03</v>
      </c>
      <c r="Q45" s="12">
        <v>1.6679999999999993</v>
      </c>
      <c r="R45" s="13">
        <v>32.9</v>
      </c>
      <c r="S45" s="13">
        <v>0.8</v>
      </c>
      <c r="T45" s="13">
        <v>9.6354200000000004E-3</v>
      </c>
      <c r="U45" s="13">
        <f t="shared" si="4"/>
        <v>292.86990881458968</v>
      </c>
      <c r="V45" s="12">
        <v>226.8</v>
      </c>
      <c r="W45" s="12">
        <v>105.9</v>
      </c>
      <c r="X45" s="12">
        <v>74.755221052631569</v>
      </c>
      <c r="Y45" s="12" t="s">
        <v>129</v>
      </c>
      <c r="Z45" s="12" t="s">
        <v>11</v>
      </c>
      <c r="AA45" s="12">
        <v>73.730500000000006</v>
      </c>
      <c r="AB45" s="12">
        <v>46.569800000000001</v>
      </c>
      <c r="AC45" s="12">
        <v>43.884300000000003</v>
      </c>
      <c r="AD45" s="12">
        <v>0.79271400000000003</v>
      </c>
      <c r="AE45" s="12">
        <v>1.2844199999999999</v>
      </c>
      <c r="AF45" s="12">
        <v>1.39591</v>
      </c>
      <c r="AG45" s="12">
        <v>-7.2021999999999977</v>
      </c>
      <c r="AH45" s="12">
        <v>-10.681150000000001</v>
      </c>
      <c r="AI45" s="12">
        <v>-10.253900000000002</v>
      </c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</row>
    <row r="46" spans="1:104" s="12" customFormat="1" x14ac:dyDescent="0.3">
      <c r="A46" s="12" t="s">
        <v>143</v>
      </c>
      <c r="B46" s="12">
        <v>15</v>
      </c>
      <c r="C46" s="12">
        <v>26.827835392067339</v>
      </c>
      <c r="D46" s="12">
        <v>28.172287374752361</v>
      </c>
      <c r="E46" s="12">
        <v>40</v>
      </c>
      <c r="F46" s="12">
        <v>217.3440556400783</v>
      </c>
      <c r="G46" s="12">
        <v>74.794315632011944</v>
      </c>
      <c r="H46" s="12">
        <f t="shared" si="0"/>
        <v>0.34412864622288686</v>
      </c>
      <c r="I46" s="12">
        <v>-16.556779999999996</v>
      </c>
      <c r="J46" s="12">
        <v>0.56940912500000007</v>
      </c>
      <c r="K46" s="12">
        <v>83.503816307613732</v>
      </c>
      <c r="L46" s="12">
        <f t="shared" si="1"/>
        <v>0.38420105883133071</v>
      </c>
      <c r="M46" s="12">
        <v>26.21197540346963</v>
      </c>
      <c r="N46" s="12" t="s">
        <v>16</v>
      </c>
      <c r="O46" s="12">
        <v>1.6699999999999946</v>
      </c>
      <c r="P46" s="12">
        <v>56.5</v>
      </c>
      <c r="Q46" s="12">
        <v>1.6700000000000017</v>
      </c>
      <c r="R46" s="13">
        <v>12.15</v>
      </c>
      <c r="S46" s="13">
        <v>2</v>
      </c>
      <c r="T46" s="13">
        <v>9.1679699999999992E-3</v>
      </c>
      <c r="U46" s="13">
        <f t="shared" si="4"/>
        <v>754.56543209876531</v>
      </c>
      <c r="V46" s="12">
        <v>288.2</v>
      </c>
      <c r="W46" s="12">
        <v>165.9</v>
      </c>
      <c r="X46" s="12">
        <v>76.56405781250001</v>
      </c>
      <c r="Y46" s="12" t="s">
        <v>129</v>
      </c>
      <c r="Z46" s="12" t="s">
        <v>16</v>
      </c>
      <c r="AA46" s="12">
        <v>73.974599999999995</v>
      </c>
      <c r="AB46" s="12">
        <v>35.583500000000001</v>
      </c>
      <c r="AC46" s="12">
        <v>28.930700000000002</v>
      </c>
      <c r="AD46" s="12">
        <v>0.63162200000000002</v>
      </c>
      <c r="AE46" s="12">
        <v>1.13585</v>
      </c>
      <c r="AF46" s="12">
        <v>1.2937399999999999</v>
      </c>
      <c r="AG46" s="12">
        <v>-10.314900000000002</v>
      </c>
      <c r="AH46" s="12">
        <v>-13.977</v>
      </c>
      <c r="AI46" s="12">
        <v>-14.587399999999999</v>
      </c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104" s="12" customFormat="1" x14ac:dyDescent="0.3">
      <c r="A47" s="12" t="s">
        <v>143</v>
      </c>
      <c r="B47" s="12">
        <v>15</v>
      </c>
      <c r="C47" s="12">
        <v>26.893266784626586</v>
      </c>
      <c r="D47" s="12">
        <v>28.741758256381274</v>
      </c>
      <c r="E47" s="12">
        <v>44</v>
      </c>
      <c r="F47" s="12">
        <v>200.20020020020115</v>
      </c>
      <c r="G47" s="12">
        <v>77.857365306758396</v>
      </c>
      <c r="H47" s="12">
        <f t="shared" si="0"/>
        <v>0.38889753970725632</v>
      </c>
      <c r="I47" s="12">
        <v>-17.188017391304346</v>
      </c>
      <c r="J47" s="12">
        <v>0.54157841666666673</v>
      </c>
      <c r="K47" s="12">
        <v>85.114001573975912</v>
      </c>
      <c r="L47" s="12">
        <f t="shared" si="1"/>
        <v>0.42514443786200767</v>
      </c>
      <c r="M47" s="12">
        <v>31.410086580300202</v>
      </c>
      <c r="N47" s="12" t="s">
        <v>11</v>
      </c>
      <c r="O47" s="12">
        <v>1.6700000000000017</v>
      </c>
      <c r="P47" s="12">
        <v>64.3</v>
      </c>
      <c r="Q47" s="12">
        <v>1.6999999999999957</v>
      </c>
      <c r="R47" s="13">
        <v>9</v>
      </c>
      <c r="S47" s="13">
        <v>2.2000000000000002</v>
      </c>
      <c r="T47" s="13">
        <v>9.1679699999999992E-3</v>
      </c>
      <c r="U47" s="13">
        <f t="shared" si="4"/>
        <v>1018.6633333333333</v>
      </c>
      <c r="V47" s="12">
        <v>265.85000000000002</v>
      </c>
      <c r="W47" s="12">
        <v>152.97</v>
      </c>
      <c r="X47" s="12">
        <v>78.269958333333335</v>
      </c>
      <c r="Y47" s="12" t="s">
        <v>129</v>
      </c>
      <c r="Z47" s="12" t="s">
        <v>11</v>
      </c>
      <c r="AA47" s="12">
        <v>73.608400000000003</v>
      </c>
      <c r="AB47" s="12">
        <v>41.137700000000002</v>
      </c>
      <c r="AC47" s="12">
        <v>36.743200000000002</v>
      </c>
      <c r="AD47" s="12">
        <v>0.60843000000000003</v>
      </c>
      <c r="AE47" s="12">
        <v>1.04667</v>
      </c>
      <c r="AF47" s="12">
        <v>1.1269400000000001</v>
      </c>
      <c r="AG47" s="12">
        <v>-10.8643</v>
      </c>
      <c r="AH47" s="12">
        <v>-13.671900000000001</v>
      </c>
      <c r="AI47" s="12">
        <v>-13.794</v>
      </c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104" s="12" customFormat="1" x14ac:dyDescent="0.3">
      <c r="A48" s="12" t="s">
        <v>144</v>
      </c>
      <c r="B48" s="12">
        <v>15</v>
      </c>
      <c r="C48" s="12">
        <v>34.820411091883962</v>
      </c>
      <c r="D48" s="12">
        <v>17.542561813823415</v>
      </c>
      <c r="E48" s="12">
        <v>25</v>
      </c>
      <c r="F48" s="12">
        <v>178.25311942958959</v>
      </c>
      <c r="G48" s="12">
        <v>50.055060566623403</v>
      </c>
      <c r="H48" s="12">
        <f t="shared" si="0"/>
        <v>0.28080888977875795</v>
      </c>
      <c r="I48" s="12">
        <v>-12.512300000000003</v>
      </c>
      <c r="J48" s="12">
        <v>0.60913099999999998</v>
      </c>
      <c r="K48" s="12">
        <v>47.164353352908115</v>
      </c>
      <c r="L48" s="12">
        <f t="shared" si="1"/>
        <v>0.26459202230981516</v>
      </c>
      <c r="M48" s="12">
        <v>15.908878572434407</v>
      </c>
      <c r="N48" s="12" t="s">
        <v>16</v>
      </c>
      <c r="O48" s="12">
        <v>2.3299999999999983</v>
      </c>
      <c r="P48" s="12">
        <v>85.5</v>
      </c>
      <c r="Q48" s="12">
        <v>0.96000000000000085</v>
      </c>
      <c r="R48" s="13">
        <v>12.4</v>
      </c>
      <c r="S48" s="13">
        <v>2.2000000000000002</v>
      </c>
      <c r="T48" s="13">
        <v>1.08974E-2</v>
      </c>
      <c r="U48" s="13">
        <f t="shared" si="4"/>
        <v>878.82258064516122</v>
      </c>
      <c r="V48" s="12">
        <v>275</v>
      </c>
      <c r="W48" s="12">
        <v>144</v>
      </c>
      <c r="X48" s="12">
        <v>78.47696999999998</v>
      </c>
      <c r="Y48" s="12" t="s">
        <v>129</v>
      </c>
      <c r="Z48" s="12" t="s">
        <v>16</v>
      </c>
      <c r="AA48" s="12">
        <v>77.514600000000002</v>
      </c>
      <c r="AB48" s="12">
        <v>37.292499999999997</v>
      </c>
      <c r="AC48" s="12">
        <v>33.813499999999998</v>
      </c>
      <c r="AD48" s="12">
        <v>0.63225699999999996</v>
      </c>
      <c r="AE48" s="12">
        <v>1.1065400000000001</v>
      </c>
      <c r="AF48" s="12">
        <v>1.13232</v>
      </c>
      <c r="AG48" s="12">
        <v>-9.6435999999999993</v>
      </c>
      <c r="AH48" s="12">
        <v>-17.211900000000004</v>
      </c>
      <c r="AI48" s="12">
        <v>-15.991199999999999</v>
      </c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12" customFormat="1" x14ac:dyDescent="0.3">
      <c r="A49" s="12" t="s">
        <v>144</v>
      </c>
      <c r="B49" s="12">
        <v>15</v>
      </c>
      <c r="C49" s="12">
        <v>44.227488029292438</v>
      </c>
      <c r="D49" s="12">
        <v>19.690408008764759</v>
      </c>
      <c r="E49" s="12">
        <v>31</v>
      </c>
      <c r="F49" s="12">
        <v>152.43902439024384</v>
      </c>
      <c r="G49" s="12">
        <v>57.836899942162844</v>
      </c>
      <c r="H49" s="12">
        <f t="shared" si="0"/>
        <v>0.37941006362058838</v>
      </c>
      <c r="I49" s="12">
        <v>-13.431329411764706</v>
      </c>
      <c r="J49" s="12">
        <v>0.60770716666666669</v>
      </c>
      <c r="K49" s="12">
        <v>58.496969730996263</v>
      </c>
      <c r="L49" s="12">
        <f t="shared" si="1"/>
        <v>0.38374012143533565</v>
      </c>
      <c r="M49" s="12">
        <v>20.446818855033836</v>
      </c>
      <c r="N49" s="12" t="s">
        <v>11</v>
      </c>
      <c r="O49" s="12">
        <v>2.75</v>
      </c>
      <c r="P49" s="12">
        <v>81.234999999999999</v>
      </c>
      <c r="Q49" s="12">
        <v>1.3799999999999955</v>
      </c>
      <c r="R49" s="13">
        <v>10.3</v>
      </c>
      <c r="S49" s="13">
        <v>2.4</v>
      </c>
      <c r="T49" s="13">
        <v>8.5554700000000008E-3</v>
      </c>
      <c r="U49" s="13">
        <f t="shared" si="4"/>
        <v>830.62815533980586</v>
      </c>
      <c r="V49" s="12">
        <v>274.3</v>
      </c>
      <c r="W49" s="12">
        <v>144.1</v>
      </c>
      <c r="X49" s="12">
        <v>79.922155555555577</v>
      </c>
      <c r="Y49" s="12" t="s">
        <v>129</v>
      </c>
      <c r="Z49" s="12" t="s">
        <v>11</v>
      </c>
      <c r="AA49" s="12">
        <v>76.660200000000003</v>
      </c>
      <c r="AB49" s="12">
        <v>45.165999999999997</v>
      </c>
      <c r="AC49" s="12">
        <v>40.283200000000001</v>
      </c>
      <c r="AD49" s="12">
        <v>0.63495000000000001</v>
      </c>
      <c r="AE49" s="12">
        <v>1.0828500000000001</v>
      </c>
      <c r="AF49" s="12">
        <v>1.2066699999999999</v>
      </c>
      <c r="AG49" s="12">
        <v>-9.7655999999999992</v>
      </c>
      <c r="AH49" s="12">
        <v>-15.7471</v>
      </c>
      <c r="AI49" s="12">
        <v>-15.380800000000001</v>
      </c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12" customFormat="1" x14ac:dyDescent="0.3">
      <c r="A50" s="12" t="s">
        <v>157</v>
      </c>
      <c r="B50" s="12">
        <v>15</v>
      </c>
      <c r="C50" s="12">
        <v>27.936315672902232</v>
      </c>
      <c r="D50" s="12">
        <v>13.167048466588568</v>
      </c>
      <c r="E50" s="12">
        <v>43</v>
      </c>
      <c r="F50" s="12">
        <v>234.63162834350067</v>
      </c>
      <c r="G50" s="12">
        <v>77.924101924725505</v>
      </c>
      <c r="H50" s="12">
        <f t="shared" si="0"/>
        <v>0.33211252240318018</v>
      </c>
      <c r="I50" s="12">
        <v>-12.341731034482759</v>
      </c>
      <c r="J50" s="12">
        <v>0.60927633333333342</v>
      </c>
      <c r="K50" s="12">
        <v>81.837087650537214</v>
      </c>
      <c r="L50" s="12">
        <f t="shared" si="1"/>
        <v>0.34878966756658969</v>
      </c>
      <c r="M50" s="12">
        <v>13.322141155276297</v>
      </c>
      <c r="N50" s="12" t="s">
        <v>16</v>
      </c>
      <c r="O50" s="12">
        <v>0.84000000000000341</v>
      </c>
      <c r="P50" s="12">
        <v>18</v>
      </c>
      <c r="Q50" s="12">
        <v>1.3399999999999963</v>
      </c>
      <c r="R50" s="13">
        <v>15.05</v>
      </c>
      <c r="S50" s="13">
        <v>2.4</v>
      </c>
      <c r="T50" s="13">
        <v>7.5559399999999997E-3</v>
      </c>
      <c r="U50" s="13">
        <f t="shared" si="4"/>
        <v>502.05581395348833</v>
      </c>
      <c r="V50" s="12">
        <v>278.60000000000002</v>
      </c>
      <c r="W50" s="12">
        <v>151.57</v>
      </c>
      <c r="X50" s="12">
        <v>78.96117666666666</v>
      </c>
      <c r="Y50" s="12" t="s">
        <v>129</v>
      </c>
      <c r="Z50" s="12" t="s">
        <v>16</v>
      </c>
      <c r="AA50" s="12">
        <v>77.514600000000002</v>
      </c>
      <c r="AB50" s="12">
        <v>61.035200000000003</v>
      </c>
      <c r="AC50" s="12">
        <v>61.462400000000002</v>
      </c>
      <c r="AD50" s="12">
        <v>0.62612800000000002</v>
      </c>
      <c r="AE50" s="12">
        <v>0.69652000000000003</v>
      </c>
      <c r="AF50" s="12">
        <v>0.71577599999999997</v>
      </c>
      <c r="AG50" s="12">
        <v>-8.3618000000000023</v>
      </c>
      <c r="AH50" s="12">
        <v>-15.625</v>
      </c>
      <c r="AI50" s="12">
        <v>-14.526299999999999</v>
      </c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12" customFormat="1" x14ac:dyDescent="0.3">
      <c r="A51" s="12" t="s">
        <v>157</v>
      </c>
      <c r="B51" s="12">
        <v>15</v>
      </c>
      <c r="C51" s="12">
        <v>29.756268367526442</v>
      </c>
      <c r="D51" s="12">
        <v>11.195715298036095</v>
      </c>
      <c r="E51" s="12">
        <v>40</v>
      </c>
      <c r="F51" s="12">
        <v>207.12510356255166</v>
      </c>
      <c r="G51" s="12">
        <v>73.394495412844037</v>
      </c>
      <c r="H51" s="12">
        <f t="shared" si="0"/>
        <v>0.3543486238532112</v>
      </c>
      <c r="I51" s="12">
        <v>-11.904122222222222</v>
      </c>
      <c r="J51" s="12">
        <v>0.63942703571428583</v>
      </c>
      <c r="K51" s="12">
        <v>76.896541779483627</v>
      </c>
      <c r="L51" s="12">
        <f t="shared" si="1"/>
        <v>0.37125650371134716</v>
      </c>
      <c r="M51" s="12">
        <v>12.101905966693224</v>
      </c>
      <c r="N51" s="12" t="s">
        <v>11</v>
      </c>
      <c r="O51" s="12">
        <v>0.21999999999999886</v>
      </c>
      <c r="P51" s="12">
        <v>12.04</v>
      </c>
      <c r="Q51" s="12">
        <v>0.50999999999999801</v>
      </c>
      <c r="R51" s="13">
        <v>14.5</v>
      </c>
      <c r="S51" s="13">
        <v>2.6</v>
      </c>
      <c r="T51" s="13">
        <v>8.2321600000000005E-3</v>
      </c>
      <c r="U51" s="13">
        <f t="shared" si="4"/>
        <v>567.73517241379318</v>
      </c>
      <c r="V51" s="12">
        <v>251.2</v>
      </c>
      <c r="W51" s="12">
        <v>140.1</v>
      </c>
      <c r="X51" s="12">
        <v>76.954432142857144</v>
      </c>
      <c r="Y51" s="12" t="s">
        <v>129</v>
      </c>
      <c r="Z51" s="12" t="s">
        <v>11</v>
      </c>
      <c r="AA51" s="12">
        <v>76.477099999999993</v>
      </c>
      <c r="AB51" s="12">
        <v>59.204099999999997</v>
      </c>
      <c r="AC51" s="12">
        <v>60.058599999999998</v>
      </c>
      <c r="AD51" s="12">
        <v>0.65181500000000003</v>
      </c>
      <c r="AE51" s="12">
        <v>0.72826500000000005</v>
      </c>
      <c r="AF51" s="12">
        <v>0.74690900000000005</v>
      </c>
      <c r="AG51" s="12">
        <v>-8.7280000000000015</v>
      </c>
      <c r="AH51" s="12">
        <v>-15.8081</v>
      </c>
      <c r="AI51" s="12">
        <v>-14.404299999999999</v>
      </c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x14ac:dyDescent="0.3">
      <c r="A52" t="s">
        <v>158</v>
      </c>
      <c r="B52">
        <v>15</v>
      </c>
      <c r="C52">
        <v>57.117394012571438</v>
      </c>
      <c r="D52">
        <v>42.282091062434553</v>
      </c>
      <c r="E52">
        <v>26</v>
      </c>
      <c r="F52">
        <v>146.45577035735201</v>
      </c>
      <c r="G52">
        <v>44.218439089100357</v>
      </c>
      <c r="H52">
        <f t="shared" si="0"/>
        <v>0.30192350210037738</v>
      </c>
      <c r="I52">
        <v>-13.607455555555553</v>
      </c>
      <c r="J52">
        <v>0.87178738888888896</v>
      </c>
      <c r="K52">
        <v>48.648712829028057</v>
      </c>
      <c r="L52">
        <f t="shared" si="1"/>
        <v>0.33217341119660371</v>
      </c>
      <c r="M52">
        <v>47.297263312317675</v>
      </c>
      <c r="N52" t="s">
        <v>16</v>
      </c>
      <c r="O52">
        <v>0.91000000000000369</v>
      </c>
      <c r="P52">
        <v>74.398250000000004</v>
      </c>
      <c r="Q52">
        <v>3.4099999999999966</v>
      </c>
      <c r="R52" s="11">
        <v>74</v>
      </c>
      <c r="S52" s="11">
        <v>0.2</v>
      </c>
      <c r="T52" s="11">
        <v>1.9117100000000001E-2</v>
      </c>
      <c r="U52" s="11">
        <f t="shared" si="4"/>
        <v>258.3391891891892</v>
      </c>
      <c r="V52">
        <v>226.35</v>
      </c>
      <c r="W52">
        <v>103.76</v>
      </c>
      <c r="X52">
        <v>82.845044444444454</v>
      </c>
      <c r="Y52" t="s">
        <v>130</v>
      </c>
      <c r="Z52" t="s">
        <v>16</v>
      </c>
      <c r="AA52">
        <v>76.721199999999996</v>
      </c>
      <c r="AB52">
        <v>49.133299999999998</v>
      </c>
      <c r="AC52">
        <v>42.602499999999999</v>
      </c>
      <c r="AD52">
        <v>0.89852299999999996</v>
      </c>
      <c r="AE52">
        <v>1.5885</v>
      </c>
      <c r="AF52">
        <v>1.7477799999999999</v>
      </c>
      <c r="AG52">
        <v>-13.183600000000002</v>
      </c>
      <c r="AH52">
        <v>-13.855</v>
      </c>
      <c r="AI52">
        <v>-16.357460000000003</v>
      </c>
    </row>
    <row r="53" spans="1:50" x14ac:dyDescent="0.3">
      <c r="A53" t="s">
        <v>158</v>
      </c>
      <c r="B53">
        <v>15</v>
      </c>
      <c r="C53">
        <v>66.716554228242543</v>
      </c>
      <c r="D53">
        <v>47.546619309504926</v>
      </c>
      <c r="E53">
        <v>26</v>
      </c>
      <c r="F53">
        <v>140.68655036578494</v>
      </c>
      <c r="G53">
        <v>42.317295078498432</v>
      </c>
      <c r="H53">
        <f t="shared" si="0"/>
        <v>0.30079133341796704</v>
      </c>
      <c r="I53">
        <v>-13.362623333333346</v>
      </c>
      <c r="J53">
        <v>0.95926329999999993</v>
      </c>
      <c r="K53">
        <v>49.764568648703744</v>
      </c>
      <c r="L53">
        <f t="shared" si="1"/>
        <v>0.35372655395498642</v>
      </c>
      <c r="M53">
        <v>50.451698656257228</v>
      </c>
      <c r="N53" t="s">
        <v>11</v>
      </c>
      <c r="O53">
        <v>1.4100000000000037</v>
      </c>
      <c r="P53">
        <v>109.13500000000001</v>
      </c>
      <c r="Q53">
        <v>3.1600000000000037</v>
      </c>
      <c r="R53" s="11">
        <v>115.9</v>
      </c>
      <c r="S53" s="11">
        <v>0.2</v>
      </c>
      <c r="T53" s="11">
        <v>2.24911E-2</v>
      </c>
      <c r="U53" s="11">
        <f t="shared" si="4"/>
        <v>194.05608283002587</v>
      </c>
      <c r="V53">
        <v>190.6</v>
      </c>
      <c r="W53">
        <v>82.1</v>
      </c>
      <c r="X53">
        <v>76.403810000000007</v>
      </c>
      <c r="Y53" t="s">
        <v>130</v>
      </c>
      <c r="Z53" t="s">
        <v>11</v>
      </c>
      <c r="AA53">
        <v>73.730500000000006</v>
      </c>
      <c r="AB53">
        <v>46.386699999999998</v>
      </c>
      <c r="AC53">
        <v>43.945300000000003</v>
      </c>
      <c r="AD53">
        <v>0.97503700000000004</v>
      </c>
      <c r="AE53">
        <v>1.6160000000000001</v>
      </c>
      <c r="AF53">
        <v>1.77624</v>
      </c>
      <c r="AG53">
        <v>-11.718699999999998</v>
      </c>
      <c r="AH53">
        <v>-15.502939999999999</v>
      </c>
      <c r="AI53">
        <v>-14.83154</v>
      </c>
    </row>
    <row r="58" spans="1:50" x14ac:dyDescent="0.3">
      <c r="D58">
        <f>63.77-61.59</f>
        <v>2.1799999999999997</v>
      </c>
      <c r="E58">
        <f>D58/2</f>
        <v>1.0899999999999999</v>
      </c>
    </row>
  </sheetData>
  <autoFilter ref="I6:I17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Z159"/>
  <sheetViews>
    <sheetView zoomScale="60" zoomScaleNormal="60" workbookViewId="0">
      <selection activeCell="F78" sqref="F78"/>
    </sheetView>
  </sheetViews>
  <sheetFormatPr defaultRowHeight="14.4" x14ac:dyDescent="0.3"/>
  <cols>
    <col min="5" max="5" width="13.33203125" customWidth="1"/>
    <col min="6" max="6" width="15.33203125" customWidth="1"/>
    <col min="7" max="7" width="13.33203125" customWidth="1"/>
    <col min="8" max="8" width="12.44140625" customWidth="1"/>
    <col min="9" max="9" width="14.44140625" customWidth="1"/>
    <col min="10" max="10" width="16.44140625" customWidth="1"/>
    <col min="11" max="11" width="17.5546875" customWidth="1"/>
    <col min="12" max="12" width="17" customWidth="1"/>
    <col min="13" max="13" width="23.5546875" customWidth="1"/>
    <col min="14" max="14" width="19.6640625" customWidth="1"/>
  </cols>
  <sheetData>
    <row r="1" spans="1:83" x14ac:dyDescent="0.3">
      <c r="A1" t="s">
        <v>35</v>
      </c>
      <c r="B1" t="s">
        <v>36</v>
      </c>
      <c r="C1" t="s">
        <v>47</v>
      </c>
      <c r="D1" t="s">
        <v>49</v>
      </c>
      <c r="E1" t="s">
        <v>45</v>
      </c>
      <c r="F1" t="s">
        <v>37</v>
      </c>
      <c r="G1" t="s">
        <v>38</v>
      </c>
      <c r="H1" t="s">
        <v>180</v>
      </c>
      <c r="I1" t="s">
        <v>101</v>
      </c>
      <c r="J1" s="2" t="s">
        <v>61</v>
      </c>
      <c r="K1" t="s">
        <v>100</v>
      </c>
      <c r="L1" t="s">
        <v>181</v>
      </c>
      <c r="M1" t="s">
        <v>99</v>
      </c>
      <c r="N1" t="s">
        <v>98</v>
      </c>
      <c r="O1" t="s">
        <v>111</v>
      </c>
      <c r="P1" t="s">
        <v>112</v>
      </c>
      <c r="Q1" t="s">
        <v>94</v>
      </c>
      <c r="R1" s="2" t="s">
        <v>118</v>
      </c>
      <c r="S1" t="s">
        <v>126</v>
      </c>
      <c r="T1" t="s">
        <v>134</v>
      </c>
      <c r="U1" t="s">
        <v>127</v>
      </c>
      <c r="V1" t="s">
        <v>135</v>
      </c>
      <c r="W1" t="s">
        <v>136</v>
      </c>
      <c r="X1" t="s">
        <v>162</v>
      </c>
      <c r="Y1" t="s">
        <v>129</v>
      </c>
      <c r="Z1" t="s">
        <v>98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M1" t="s">
        <v>98</v>
      </c>
      <c r="AN1" t="s">
        <v>145</v>
      </c>
      <c r="AO1" t="s">
        <v>146</v>
      </c>
      <c r="AP1" t="s">
        <v>147</v>
      </c>
      <c r="AQ1" t="s">
        <v>148</v>
      </c>
      <c r="AS1" t="s">
        <v>149</v>
      </c>
      <c r="AX1" t="s">
        <v>153</v>
      </c>
      <c r="BD1" t="s">
        <v>156</v>
      </c>
    </row>
    <row r="2" spans="1:83" x14ac:dyDescent="0.3">
      <c r="A2" s="12" t="s">
        <v>114</v>
      </c>
      <c r="B2" s="12">
        <v>19</v>
      </c>
      <c r="C2" s="12">
        <v>36.466675451741921</v>
      </c>
      <c r="D2" s="12">
        <v>17.263246763324673</v>
      </c>
      <c r="E2" s="12">
        <v>59</v>
      </c>
      <c r="F2" s="12">
        <v>231.64234422052465</v>
      </c>
      <c r="G2" s="12">
        <v>109.03936321011827</v>
      </c>
      <c r="H2" s="12">
        <f t="shared" ref="H2:H47" si="0">G2/F2</f>
        <v>0.47072293097807827</v>
      </c>
      <c r="I2" s="12">
        <v>22.224743478260901</v>
      </c>
      <c r="J2" s="12">
        <v>0.43186160869565227</v>
      </c>
      <c r="K2" s="12">
        <v>117.59358064689708</v>
      </c>
      <c r="L2" s="12">
        <f t="shared" ref="L2:L47" si="1">K2/F2</f>
        <v>0.50765148765265222</v>
      </c>
      <c r="M2" s="12">
        <v>16.30716849178712</v>
      </c>
      <c r="N2" s="12" t="s">
        <v>16</v>
      </c>
      <c r="O2" s="12">
        <f>72.23-66.62</f>
        <v>5.6099999999999994</v>
      </c>
      <c r="P2" s="12">
        <f>105.01/2</f>
        <v>52.505000000000003</v>
      </c>
      <c r="Q2" s="12">
        <f>65.51-60.77</f>
        <v>4.740000000000002</v>
      </c>
      <c r="R2" s="13">
        <v>17.7</v>
      </c>
      <c r="S2" s="13">
        <v>0.8</v>
      </c>
      <c r="T2" s="13">
        <v>1.05474E-2</v>
      </c>
      <c r="U2" s="12">
        <f t="shared" ref="U2:U13" si="2">(T2/R2)*1000000</f>
        <v>595.89830508474574</v>
      </c>
      <c r="V2" s="12">
        <v>324.39999999999998</v>
      </c>
      <c r="W2" s="12">
        <v>227.2</v>
      </c>
      <c r="X2" s="12">
        <v>80.813199999999995</v>
      </c>
      <c r="Y2" s="12" t="s">
        <v>172</v>
      </c>
      <c r="Z2" s="12" t="s">
        <v>16</v>
      </c>
      <c r="AA2" s="12">
        <v>78.674300000000002</v>
      </c>
      <c r="AB2" s="12">
        <v>64.0869</v>
      </c>
      <c r="AC2" s="12">
        <v>63.049300000000002</v>
      </c>
      <c r="AD2" s="12">
        <v>0.442442</v>
      </c>
      <c r="AE2" s="12">
        <v>0.50582199999999999</v>
      </c>
      <c r="AF2" s="12">
        <v>0.51283100000000004</v>
      </c>
      <c r="AG2" s="12">
        <v>-19.287100000000002</v>
      </c>
      <c r="AH2" s="12">
        <v>-23.193399999999997</v>
      </c>
      <c r="AI2" s="12">
        <v>-23.315399999999997</v>
      </c>
      <c r="AM2" t="s">
        <v>16</v>
      </c>
      <c r="AX2" s="12">
        <v>0.43186160869565227</v>
      </c>
      <c r="AY2" s="12">
        <v>0.47402371428571433</v>
      </c>
      <c r="AZ2" s="15">
        <v>0.98917826666666664</v>
      </c>
      <c r="BA2" s="15">
        <v>0.97631104761904752</v>
      </c>
      <c r="BD2" t="s">
        <v>145</v>
      </c>
      <c r="BE2" t="s">
        <v>146</v>
      </c>
      <c r="BF2" t="s">
        <v>147</v>
      </c>
      <c r="BG2" t="s">
        <v>148</v>
      </c>
      <c r="BP2" t="s">
        <v>174</v>
      </c>
      <c r="BU2" t="s">
        <v>175</v>
      </c>
      <c r="CA2" t="s">
        <v>176</v>
      </c>
    </row>
    <row r="3" spans="1:83" x14ac:dyDescent="0.3">
      <c r="A3" s="12" t="s">
        <v>114</v>
      </c>
      <c r="B3" s="12">
        <v>19</v>
      </c>
      <c r="C3" s="12">
        <v>43.882277483659507</v>
      </c>
      <c r="D3" s="12">
        <v>20.832159039678618</v>
      </c>
      <c r="E3" s="12">
        <v>64</v>
      </c>
      <c r="F3" s="12">
        <v>229.20009168003671</v>
      </c>
      <c r="G3" s="12">
        <v>110.96316023080406</v>
      </c>
      <c r="H3" s="12">
        <f t="shared" si="0"/>
        <v>0.48413226808699805</v>
      </c>
      <c r="I3" s="12">
        <v>20.83436</v>
      </c>
      <c r="J3" s="12">
        <v>0.47402371428571433</v>
      </c>
      <c r="K3" s="12">
        <v>127.99961385226356</v>
      </c>
      <c r="L3" s="12">
        <f t="shared" si="1"/>
        <v>0.55846231523742584</v>
      </c>
      <c r="M3" s="12">
        <v>20.816190423316609</v>
      </c>
      <c r="N3" s="12" t="s">
        <v>11</v>
      </c>
      <c r="O3" s="12">
        <f>71.9-67.5</f>
        <v>4.4000000000000057</v>
      </c>
      <c r="P3" s="12">
        <f>98.509507
/2</f>
        <v>49.2547535</v>
      </c>
      <c r="Q3" s="12">
        <f>62.74-59.03</f>
        <v>3.7100000000000009</v>
      </c>
      <c r="R3" s="13">
        <v>14.8</v>
      </c>
      <c r="S3" s="13">
        <v>1.6</v>
      </c>
      <c r="T3" s="13">
        <v>6.9680200000000001E-3</v>
      </c>
      <c r="U3" s="12">
        <f t="shared" si="2"/>
        <v>470.81216216216217</v>
      </c>
      <c r="V3" s="12">
        <v>297.89999999999998</v>
      </c>
      <c r="W3" s="12">
        <v>185.2</v>
      </c>
      <c r="X3" s="12">
        <v>75.658401814058962</v>
      </c>
      <c r="Y3" s="12" t="s">
        <v>172</v>
      </c>
      <c r="Z3" s="12" t="s">
        <v>11</v>
      </c>
      <c r="AA3" s="12">
        <v>76.782200000000003</v>
      </c>
      <c r="AB3" s="12">
        <v>64.697299999999998</v>
      </c>
      <c r="AC3" s="12">
        <v>62.805199999999999</v>
      </c>
      <c r="AD3" s="12">
        <v>0.47147499999999998</v>
      </c>
      <c r="AE3" s="12">
        <v>0.52013699999999996</v>
      </c>
      <c r="AF3" s="12">
        <v>0.52448600000000001</v>
      </c>
      <c r="AG3" s="12">
        <v>-18.005400000000002</v>
      </c>
      <c r="AH3" s="12">
        <v>-21.606400000000001</v>
      </c>
      <c r="AI3" s="12">
        <v>-22.705000000000002</v>
      </c>
      <c r="AM3" t="s">
        <v>11</v>
      </c>
      <c r="AN3" t="s">
        <v>152</v>
      </c>
      <c r="AS3" s="12">
        <v>36.466675451741921</v>
      </c>
      <c r="AT3" s="12">
        <v>43.882277483659507</v>
      </c>
      <c r="AU3" s="15">
        <v>99.483268735577695</v>
      </c>
      <c r="AV3" s="15">
        <v>101.03181871520414</v>
      </c>
      <c r="AX3" s="12">
        <v>0.44908740740740738</v>
      </c>
      <c r="AY3" s="12">
        <v>0.45347749999999998</v>
      </c>
      <c r="AZ3">
        <v>0.6712729999999999</v>
      </c>
      <c r="BA3">
        <v>0.80765042307692303</v>
      </c>
      <c r="BD3" s="12">
        <v>4.740000000000002</v>
      </c>
      <c r="BE3" s="12">
        <v>3.7100000000000009</v>
      </c>
      <c r="BF3" s="15">
        <v>4.5500000000000043</v>
      </c>
      <c r="BG3" s="15">
        <v>4.7000000000000028</v>
      </c>
      <c r="BJ3" t="s">
        <v>166</v>
      </c>
      <c r="BP3" s="12">
        <v>80.813199999999995</v>
      </c>
      <c r="BQ3" s="12">
        <v>75.658401814058962</v>
      </c>
      <c r="BR3" s="15">
        <v>71.899406666666664</v>
      </c>
      <c r="BS3" s="15">
        <v>72.297604761904765</v>
      </c>
      <c r="BU3" t="s">
        <v>145</v>
      </c>
      <c r="BV3" t="s">
        <v>146</v>
      </c>
      <c r="BW3" t="s">
        <v>147</v>
      </c>
      <c r="BX3" t="s">
        <v>148</v>
      </c>
      <c r="CA3" t="s">
        <v>145</v>
      </c>
      <c r="CB3" t="s">
        <v>146</v>
      </c>
      <c r="CC3" t="s">
        <v>147</v>
      </c>
      <c r="CD3" t="s">
        <v>148</v>
      </c>
    </row>
    <row r="4" spans="1:83" x14ac:dyDescent="0.3">
      <c r="A4" s="12" t="s">
        <v>115</v>
      </c>
      <c r="B4" s="12">
        <v>16</v>
      </c>
      <c r="C4" s="12">
        <v>32.43960959062904</v>
      </c>
      <c r="D4" s="12">
        <v>6.5257052669595215</v>
      </c>
      <c r="E4" s="12">
        <v>32</v>
      </c>
      <c r="F4" s="12">
        <v>271.29679869777488</v>
      </c>
      <c r="G4" s="12">
        <v>56.657223796034067</v>
      </c>
      <c r="H4" s="12">
        <f t="shared" si="0"/>
        <v>0.20883852691218194</v>
      </c>
      <c r="I4" s="12">
        <v>20.157418518518501</v>
      </c>
      <c r="J4" s="12">
        <v>0.44908740740740738</v>
      </c>
      <c r="K4" s="12">
        <v>60.706322893955608</v>
      </c>
      <c r="L4" s="12">
        <f t="shared" si="1"/>
        <v>0.22376350618712076</v>
      </c>
      <c r="M4" s="12">
        <v>6.9112241550761295</v>
      </c>
      <c r="N4" s="12" t="s">
        <v>16</v>
      </c>
      <c r="O4" s="12">
        <v>1.9669999999999987</v>
      </c>
      <c r="P4" s="12">
        <v>57.680565000000001</v>
      </c>
      <c r="Q4" s="12">
        <v>3.1900000000000048</v>
      </c>
      <c r="R4" s="12">
        <v>10.78000000000003</v>
      </c>
      <c r="S4" s="12">
        <v>1.2</v>
      </c>
      <c r="T4" s="12">
        <v>4.6607100000000002E-3</v>
      </c>
      <c r="U4" s="12">
        <f t="shared" si="2"/>
        <v>432.34786641929384</v>
      </c>
      <c r="V4" s="12">
        <v>323.2</v>
      </c>
      <c r="W4" s="12">
        <v>203</v>
      </c>
      <c r="X4" s="12">
        <v>79.144522222222221</v>
      </c>
      <c r="Y4" s="12" t="s">
        <v>129</v>
      </c>
      <c r="Z4" s="12" t="s">
        <v>16</v>
      </c>
      <c r="AA4" s="12">
        <v>76.049800000000005</v>
      </c>
      <c r="AB4" s="12">
        <v>57.678199999999997</v>
      </c>
      <c r="AC4" s="12">
        <v>57.128900000000002</v>
      </c>
      <c r="AD4" s="12">
        <v>0.56740900000000005</v>
      </c>
      <c r="AE4" s="12">
        <v>0.62505900000000003</v>
      </c>
      <c r="AF4" s="12">
        <v>0.63176500000000002</v>
      </c>
      <c r="AG4" s="12">
        <v>-9.3994000000000018</v>
      </c>
      <c r="AH4" s="12">
        <v>-18.798819999999999</v>
      </c>
      <c r="AI4" s="12">
        <v>-19.40915</v>
      </c>
      <c r="AM4" t="s">
        <v>16</v>
      </c>
      <c r="AN4" s="12">
        <v>231.64234422052499</v>
      </c>
      <c r="AO4" s="12">
        <v>229.20009168003671</v>
      </c>
      <c r="AP4" s="15">
        <v>157.15857300015716</v>
      </c>
      <c r="AQ4" s="15">
        <v>156.56802880851728</v>
      </c>
      <c r="AS4" s="12">
        <v>32.43960959062904</v>
      </c>
      <c r="AT4" s="12">
        <v>40.563560749497185</v>
      </c>
      <c r="AU4">
        <v>53.944847429987583</v>
      </c>
      <c r="AV4">
        <v>43.506305991413008</v>
      </c>
      <c r="AX4" s="12">
        <v>0.51561666666666672</v>
      </c>
      <c r="AY4" s="12">
        <v>0.5432952413793104</v>
      </c>
      <c r="AZ4">
        <v>1.0484976923076923</v>
      </c>
      <c r="BA4">
        <v>1.077531111111111</v>
      </c>
      <c r="BD4" s="12">
        <v>3.1900000000000048</v>
      </c>
      <c r="BE4" s="12">
        <v>2.7800000000000011</v>
      </c>
      <c r="BF4">
        <v>4.509999999999998</v>
      </c>
      <c r="BG4">
        <v>3.8099999999999952</v>
      </c>
      <c r="BJ4" s="12">
        <v>0.442442</v>
      </c>
      <c r="BK4" s="12">
        <v>0.47147499999999998</v>
      </c>
      <c r="BL4" s="15">
        <v>1.4223300000000001</v>
      </c>
      <c r="BM4" s="15">
        <v>1.4736400000000001</v>
      </c>
      <c r="BP4" s="12">
        <v>79.144522222222221</v>
      </c>
      <c r="BQ4" s="12">
        <v>78.236883333333324</v>
      </c>
      <c r="BR4">
        <v>63.728324999999991</v>
      </c>
      <c r="BS4">
        <v>53.450365384615381</v>
      </c>
      <c r="BU4" s="13">
        <v>17.7</v>
      </c>
      <c r="BV4" s="13">
        <v>14.8</v>
      </c>
      <c r="BW4" s="16">
        <v>66.7</v>
      </c>
      <c r="BX4" s="16">
        <v>58.6</v>
      </c>
      <c r="BZ4">
        <v>1</v>
      </c>
      <c r="CA4" s="12">
        <v>59</v>
      </c>
      <c r="CB4" s="12">
        <v>64</v>
      </c>
      <c r="CC4" s="15">
        <v>30</v>
      </c>
      <c r="CD4" s="15">
        <v>29</v>
      </c>
    </row>
    <row r="5" spans="1:83" x14ac:dyDescent="0.3">
      <c r="A5" s="12" t="s">
        <v>115</v>
      </c>
      <c r="B5" s="12">
        <v>16</v>
      </c>
      <c r="C5" s="12">
        <v>40.563560749497185</v>
      </c>
      <c r="D5" s="12">
        <v>6.9869084375102064</v>
      </c>
      <c r="E5" s="12">
        <v>33</v>
      </c>
      <c r="F5" s="12">
        <v>262.53609871357327</v>
      </c>
      <c r="G5" s="12">
        <v>57.501006267609803</v>
      </c>
      <c r="H5" s="12">
        <f t="shared" si="0"/>
        <v>0.21902133287332562</v>
      </c>
      <c r="I5" s="12">
        <v>20.690916666666698</v>
      </c>
      <c r="J5" s="12">
        <v>0.45347749999999998</v>
      </c>
      <c r="K5" s="12">
        <v>67.651295974937298</v>
      </c>
      <c r="L5" s="12">
        <f t="shared" si="1"/>
        <v>0.25768378636853601</v>
      </c>
      <c r="M5" s="12">
        <v>8.0333899754480083</v>
      </c>
      <c r="N5" s="12" t="s">
        <v>11</v>
      </c>
      <c r="O5" s="12">
        <v>2.2249999999999943</v>
      </c>
      <c r="P5" s="12">
        <v>43.447628000000002</v>
      </c>
      <c r="Q5" s="12">
        <v>2.7800000000000011</v>
      </c>
      <c r="R5" s="12">
        <v>8.1999999999999318</v>
      </c>
      <c r="S5" s="12">
        <v>1.2</v>
      </c>
      <c r="T5" s="12">
        <v>4.6607100000000002E-3</v>
      </c>
      <c r="U5" s="12">
        <f t="shared" si="2"/>
        <v>568.3792682926877</v>
      </c>
      <c r="V5" s="12">
        <v>322</v>
      </c>
      <c r="W5" s="12">
        <v>201</v>
      </c>
      <c r="X5" s="12">
        <v>78.236883333333324</v>
      </c>
      <c r="Y5" s="12" t="s">
        <v>129</v>
      </c>
      <c r="Z5" s="12" t="s">
        <v>11</v>
      </c>
      <c r="AA5" s="12">
        <v>81.665000000000006</v>
      </c>
      <c r="AB5" s="12">
        <v>67.932100000000005</v>
      </c>
      <c r="AC5" s="12">
        <v>67.2607</v>
      </c>
      <c r="AD5" s="12">
        <v>0.45768500000000001</v>
      </c>
      <c r="AE5" s="12">
        <v>0.50301899999999999</v>
      </c>
      <c r="AF5" s="12">
        <v>0.50801200000000002</v>
      </c>
      <c r="AG5" s="12">
        <v>-14.526400000000002</v>
      </c>
      <c r="AH5" s="12">
        <v>-19.714300000000001</v>
      </c>
      <c r="AI5" s="12">
        <v>-19.958500000000001</v>
      </c>
      <c r="AM5" t="s">
        <v>11</v>
      </c>
      <c r="AN5" s="12">
        <v>271.29679869777488</v>
      </c>
      <c r="AO5" s="12">
        <v>262.53609871357327</v>
      </c>
      <c r="AP5">
        <v>136.36983499249968</v>
      </c>
      <c r="AQ5">
        <v>132.69639065817407</v>
      </c>
      <c r="AS5" s="12">
        <v>50.809881417636902</v>
      </c>
      <c r="AT5" s="12">
        <v>43.691152699927301</v>
      </c>
      <c r="AU5">
        <v>101.3049060584068</v>
      </c>
      <c r="AV5">
        <v>113.85061266794325</v>
      </c>
      <c r="AX5" s="12">
        <v>0.46906616666666667</v>
      </c>
      <c r="AY5" s="12">
        <v>0.47749086666666674</v>
      </c>
      <c r="AZ5">
        <v>0.64398999999999984</v>
      </c>
      <c r="BA5">
        <v>0.67508354545454541</v>
      </c>
      <c r="BD5" s="12">
        <v>1.1700000000000017</v>
      </c>
      <c r="BE5" s="12">
        <v>0.88000000000000256</v>
      </c>
      <c r="BF5">
        <v>2.9600000000000009</v>
      </c>
      <c r="BG5">
        <v>2.4200000000000017</v>
      </c>
      <c r="BJ5" s="12">
        <v>0.56740900000000005</v>
      </c>
      <c r="BK5" s="12">
        <v>0.45768500000000001</v>
      </c>
      <c r="BL5">
        <v>0.73100299999999996</v>
      </c>
      <c r="BM5">
        <v>0.86280299999999999</v>
      </c>
      <c r="BP5" s="12">
        <v>77.61636666666665</v>
      </c>
      <c r="BQ5" s="12">
        <v>77.060034482758624</v>
      </c>
      <c r="BR5">
        <v>80.181423076923068</v>
      </c>
      <c r="BS5">
        <v>78.559033333333346</v>
      </c>
      <c r="BU5" s="12">
        <v>10.78000000000003</v>
      </c>
      <c r="BV5" s="12">
        <v>8.1999999999999318</v>
      </c>
      <c r="BW5">
        <v>56.36</v>
      </c>
      <c r="BX5">
        <v>53.299999999999983</v>
      </c>
      <c r="BZ5">
        <v>1</v>
      </c>
      <c r="CA5" s="12">
        <v>32</v>
      </c>
      <c r="CB5" s="12">
        <v>33</v>
      </c>
      <c r="CC5">
        <v>20</v>
      </c>
      <c r="CD5">
        <v>23</v>
      </c>
      <c r="CE5">
        <v>1</v>
      </c>
    </row>
    <row r="6" spans="1:83" x14ac:dyDescent="0.3">
      <c r="A6" s="12" t="s">
        <v>116</v>
      </c>
      <c r="B6" s="12">
        <v>16</v>
      </c>
      <c r="C6" s="12">
        <v>50.809881417636902</v>
      </c>
      <c r="D6" s="12">
        <v>15.349534037405988</v>
      </c>
      <c r="E6" s="12">
        <v>34</v>
      </c>
      <c r="F6" s="12">
        <v>208.28993959591804</v>
      </c>
      <c r="G6" s="12">
        <v>63.355296502787667</v>
      </c>
      <c r="H6" s="12">
        <f t="shared" si="0"/>
        <v>0.30416877850988283</v>
      </c>
      <c r="I6" s="12">
        <v>16.547588461538499</v>
      </c>
      <c r="J6" s="12">
        <v>0.51561666666666672</v>
      </c>
      <c r="K6" s="12">
        <v>64.793067086395865</v>
      </c>
      <c r="L6" s="12">
        <f t="shared" si="1"/>
        <v>0.31107151508178577</v>
      </c>
      <c r="M6" s="12">
        <v>15.295069118784941</v>
      </c>
      <c r="N6" s="12" t="s">
        <v>16</v>
      </c>
      <c r="O6" s="12">
        <v>4.8569999999999993</v>
      </c>
      <c r="P6" s="12">
        <v>63.332194999999999</v>
      </c>
      <c r="Q6" s="12">
        <v>1.1700000000000017</v>
      </c>
      <c r="R6" s="12">
        <v>14</v>
      </c>
      <c r="S6" s="12">
        <v>1.75</v>
      </c>
      <c r="T6" s="12">
        <v>8.1366100000000007E-3</v>
      </c>
      <c r="U6" s="12">
        <f t="shared" si="2"/>
        <v>581.18642857142856</v>
      </c>
      <c r="V6" s="12">
        <v>307.60000000000002</v>
      </c>
      <c r="W6" s="12">
        <v>166.2</v>
      </c>
      <c r="X6" s="12">
        <v>77.61636666666665</v>
      </c>
      <c r="Y6" s="12" t="s">
        <v>129</v>
      </c>
      <c r="Z6" s="12" t="s">
        <v>16</v>
      </c>
      <c r="AA6" s="12">
        <v>74.9512</v>
      </c>
      <c r="AB6" s="12">
        <v>48.889200000000002</v>
      </c>
      <c r="AC6" s="12">
        <v>45.165999999999997</v>
      </c>
      <c r="AD6" s="12">
        <v>0.55097099999999999</v>
      </c>
      <c r="AE6" s="12">
        <v>0.82873699999999995</v>
      </c>
      <c r="AF6" s="12">
        <v>0.89333300000000004</v>
      </c>
      <c r="AG6" s="12">
        <v>-11.657800000000002</v>
      </c>
      <c r="AH6" s="12">
        <v>-14.709499999999998</v>
      </c>
      <c r="AI6" s="12">
        <v>-14.831599999999998</v>
      </c>
      <c r="AM6" t="s">
        <v>16</v>
      </c>
      <c r="AN6" s="12">
        <v>208.28993959591804</v>
      </c>
      <c r="AO6" s="12">
        <v>196.88915140775714</v>
      </c>
      <c r="AP6">
        <v>111.78180192264702</v>
      </c>
      <c r="AQ6">
        <v>111.29660545353386</v>
      </c>
      <c r="AS6" s="12">
        <v>38.049764280911639</v>
      </c>
      <c r="AT6" s="12">
        <v>45.402875116446069</v>
      </c>
      <c r="AU6">
        <v>54.04199415641083</v>
      </c>
      <c r="AV6">
        <v>56.399056118570243</v>
      </c>
      <c r="AX6" s="12">
        <v>0.5937465263157895</v>
      </c>
      <c r="AY6" s="12">
        <v>0.63166170588235293</v>
      </c>
      <c r="AZ6">
        <v>0.83954093749999981</v>
      </c>
      <c r="BA6">
        <v>0.84102072727272725</v>
      </c>
      <c r="BB6" s="4"/>
      <c r="BD6" s="12">
        <v>5.2199999999999989</v>
      </c>
      <c r="BE6" s="12">
        <v>4.7739999999999938</v>
      </c>
      <c r="BF6">
        <v>4.9600000000000009</v>
      </c>
      <c r="BG6">
        <v>4.2100000000000009</v>
      </c>
      <c r="BJ6" s="12">
        <v>0.55097099999999999</v>
      </c>
      <c r="BK6" s="12">
        <v>0.60677700000000001</v>
      </c>
      <c r="BL6">
        <v>1.0830299999999999</v>
      </c>
      <c r="BM6">
        <v>1.1189499999999999</v>
      </c>
      <c r="BP6" s="12">
        <v>82.065830000000034</v>
      </c>
      <c r="BQ6" s="12">
        <v>78.946939999999998</v>
      </c>
      <c r="BR6">
        <v>56.929878260869579</v>
      </c>
      <c r="BS6">
        <v>55.314495454545458</v>
      </c>
      <c r="BU6" s="12">
        <v>14</v>
      </c>
      <c r="BV6" s="12">
        <v>14.399999999999977</v>
      </c>
      <c r="BW6">
        <v>58</v>
      </c>
      <c r="BX6">
        <v>78.399999999999963</v>
      </c>
      <c r="BZ6">
        <v>1</v>
      </c>
      <c r="CA6" s="12">
        <v>34</v>
      </c>
      <c r="CB6" s="12">
        <v>37</v>
      </c>
      <c r="CC6">
        <v>18</v>
      </c>
      <c r="CD6">
        <v>20</v>
      </c>
      <c r="CE6">
        <v>1</v>
      </c>
    </row>
    <row r="7" spans="1:83" x14ac:dyDescent="0.3">
      <c r="A7" s="12" t="s">
        <v>116</v>
      </c>
      <c r="B7" s="12">
        <v>16</v>
      </c>
      <c r="C7" s="12">
        <v>43.691152699927301</v>
      </c>
      <c r="D7" s="12">
        <v>15.313584873529496</v>
      </c>
      <c r="E7" s="12">
        <v>37</v>
      </c>
      <c r="F7" s="12">
        <v>196.88915140775714</v>
      </c>
      <c r="G7" s="12">
        <v>62.433664231753554</v>
      </c>
      <c r="H7" s="12">
        <f t="shared" si="0"/>
        <v>0.31710058063307678</v>
      </c>
      <c r="I7" s="12">
        <v>15.787062068965501</v>
      </c>
      <c r="J7" s="12">
        <v>0.5432952413793104</v>
      </c>
      <c r="K7" s="12">
        <v>71.421587290993401</v>
      </c>
      <c r="L7" s="12">
        <f t="shared" si="1"/>
        <v>0.362750241850956</v>
      </c>
      <c r="M7" s="12">
        <v>16.603094885761788</v>
      </c>
      <c r="N7" s="12" t="s">
        <v>11</v>
      </c>
      <c r="O7" s="12">
        <v>3.2000000000000028</v>
      </c>
      <c r="P7" s="12">
        <v>62.81129</v>
      </c>
      <c r="Q7" s="12">
        <v>0.88000000000000256</v>
      </c>
      <c r="R7" s="12">
        <v>14.399999999999977</v>
      </c>
      <c r="S7" s="12">
        <v>1.75</v>
      </c>
      <c r="T7" s="12">
        <v>8.2254500000000005E-3</v>
      </c>
      <c r="U7" s="12">
        <f t="shared" si="2"/>
        <v>571.21180555555645</v>
      </c>
      <c r="V7" s="12">
        <v>302</v>
      </c>
      <c r="W7" s="12">
        <v>160.19999999999999</v>
      </c>
      <c r="X7" s="12">
        <v>77.060034482758624</v>
      </c>
      <c r="Y7" s="12" t="s">
        <v>129</v>
      </c>
      <c r="Z7" s="12" t="s">
        <v>11</v>
      </c>
      <c r="AA7" s="12">
        <v>75.317400000000006</v>
      </c>
      <c r="AB7" s="12">
        <v>47.302199999999999</v>
      </c>
      <c r="AC7" s="12">
        <v>44.494599999999998</v>
      </c>
      <c r="AD7" s="12">
        <v>0.60677700000000001</v>
      </c>
      <c r="AE7" s="12">
        <v>0.90582099999999999</v>
      </c>
      <c r="AF7" s="12">
        <v>0.96279499999999996</v>
      </c>
      <c r="AG7" s="12">
        <v>-9.582499999999996</v>
      </c>
      <c r="AH7" s="12">
        <v>-14.526299999999999</v>
      </c>
      <c r="AI7" s="12">
        <v>-14.526399999999995</v>
      </c>
      <c r="AM7" t="s">
        <v>11</v>
      </c>
      <c r="AN7" s="12">
        <v>246.42681123706302</v>
      </c>
      <c r="AO7" s="12">
        <v>223.31397945511489</v>
      </c>
      <c r="AP7">
        <v>208.11654526534829</v>
      </c>
      <c r="AQ7">
        <v>193.05019305019385</v>
      </c>
      <c r="AS7" s="12">
        <v>116.96039392421686</v>
      </c>
      <c r="AT7" s="12">
        <v>128.95670039140467</v>
      </c>
      <c r="AU7">
        <v>55.799669353791387</v>
      </c>
      <c r="AV7">
        <v>56.268893678139662</v>
      </c>
      <c r="AX7" s="12">
        <v>0.71170046666666675</v>
      </c>
      <c r="AY7" s="12">
        <v>0.8315980333333336</v>
      </c>
      <c r="AZ7">
        <v>0.54881788888888883</v>
      </c>
      <c r="BA7">
        <v>0.60605106666666664</v>
      </c>
      <c r="BB7" s="4"/>
      <c r="BD7" s="12">
        <v>1.3599999999999994</v>
      </c>
      <c r="BE7" s="12">
        <v>0.96000000000000085</v>
      </c>
      <c r="BF7">
        <v>5.1000000000000014</v>
      </c>
      <c r="BG7">
        <v>7.1929999999999978</v>
      </c>
      <c r="BJ7" s="12">
        <v>0.52716499999999999</v>
      </c>
      <c r="BK7" s="12">
        <v>0.57034700000000005</v>
      </c>
      <c r="BL7">
        <v>0.64831000000000005</v>
      </c>
      <c r="BM7">
        <v>1.73</v>
      </c>
      <c r="BP7" s="12">
        <v>74.414699999999996</v>
      </c>
      <c r="BQ7" s="12">
        <v>75.285076470588237</v>
      </c>
      <c r="BR7">
        <v>80.98984999999999</v>
      </c>
      <c r="BS7">
        <v>77.453609090909083</v>
      </c>
      <c r="BU7" s="12">
        <v>8.4000000000000341</v>
      </c>
      <c r="BV7" s="12">
        <v>10.799999999999983</v>
      </c>
      <c r="BW7">
        <v>60</v>
      </c>
      <c r="BX7">
        <v>58.100000000000094</v>
      </c>
      <c r="CA7" s="12">
        <v>46</v>
      </c>
      <c r="CB7" s="12">
        <v>43</v>
      </c>
      <c r="CC7">
        <v>31</v>
      </c>
      <c r="CD7">
        <v>28</v>
      </c>
    </row>
    <row r="8" spans="1:83" s="4" customFormat="1" x14ac:dyDescent="0.3">
      <c r="A8" s="12" t="s">
        <v>117</v>
      </c>
      <c r="B8" s="12">
        <v>18</v>
      </c>
      <c r="C8" s="12">
        <v>38.049764280911639</v>
      </c>
      <c r="D8" s="12">
        <v>24.148204238769694</v>
      </c>
      <c r="E8" s="12">
        <v>46</v>
      </c>
      <c r="F8" s="12">
        <v>246.42681123706302</v>
      </c>
      <c r="G8" s="12">
        <v>77.369439071567001</v>
      </c>
      <c r="H8" s="12">
        <f t="shared" si="0"/>
        <v>0.31396518375241833</v>
      </c>
      <c r="I8" s="12">
        <v>16.988103333333299</v>
      </c>
      <c r="J8" s="12">
        <v>0.46906616666666667</v>
      </c>
      <c r="K8" s="12">
        <v>94.280155134239592</v>
      </c>
      <c r="L8" s="12">
        <f t="shared" si="1"/>
        <v>0.38258886953474358</v>
      </c>
      <c r="M8" s="12">
        <v>26.091597123497117</v>
      </c>
      <c r="N8" s="12" t="s">
        <v>16</v>
      </c>
      <c r="O8" s="12">
        <v>2.9799999999999898</v>
      </c>
      <c r="P8" s="12">
        <v>49.860205000000001</v>
      </c>
      <c r="Q8" s="12">
        <v>5.2199999999999989</v>
      </c>
      <c r="R8" s="12">
        <v>8.4000000000000341</v>
      </c>
      <c r="S8" s="12">
        <v>2.9</v>
      </c>
      <c r="T8" s="12">
        <v>4.3608900000000001E-3</v>
      </c>
      <c r="U8" s="12">
        <f t="shared" si="2"/>
        <v>519.15357142856931</v>
      </c>
      <c r="V8" s="12">
        <v>299.60000000000002</v>
      </c>
      <c r="W8" s="12">
        <v>205.4</v>
      </c>
      <c r="X8" s="12">
        <v>82.065830000000034</v>
      </c>
      <c r="Y8" s="12" t="s">
        <v>129</v>
      </c>
      <c r="Z8" s="12" t="s">
        <v>16</v>
      </c>
      <c r="AA8" s="12">
        <v>75.317400000000006</v>
      </c>
      <c r="AB8" s="12">
        <v>47.790500000000002</v>
      </c>
      <c r="AC8" s="12">
        <v>39.367699999999999</v>
      </c>
      <c r="AD8" s="12">
        <v>0.52716499999999999</v>
      </c>
      <c r="AE8" s="12">
        <v>0.77454699999999999</v>
      </c>
      <c r="AF8" s="12">
        <v>0.847078</v>
      </c>
      <c r="AG8" s="12">
        <v>-13.793900000000001</v>
      </c>
      <c r="AH8" s="12">
        <v>-18.615700000000004</v>
      </c>
      <c r="AI8" s="12">
        <v>-20.202599999999997</v>
      </c>
      <c r="AM8" s="4" t="s">
        <v>16</v>
      </c>
      <c r="AN8" s="12">
        <v>210.03990758244086</v>
      </c>
      <c r="AO8" s="12">
        <v>212.99254526091619</v>
      </c>
      <c r="AP8">
        <v>134.89815189531885</v>
      </c>
      <c r="AQ8">
        <v>146.19883040935665</v>
      </c>
      <c r="AS8" s="12">
        <v>25.073554485318375</v>
      </c>
      <c r="AT8" s="12">
        <v>55.492239578954283</v>
      </c>
      <c r="AU8">
        <v>35.250056813639546</v>
      </c>
      <c r="AV8">
        <v>43.133011358916249</v>
      </c>
      <c r="AX8" s="12">
        <v>0.71730091304347821</v>
      </c>
      <c r="AY8" s="12">
        <v>0.58559694117647065</v>
      </c>
      <c r="AZ8">
        <v>0.71930550000000026</v>
      </c>
      <c r="BA8">
        <v>0.74718668965517232</v>
      </c>
      <c r="BB8"/>
      <c r="BD8" s="12">
        <v>11.200000000000003</v>
      </c>
      <c r="BE8" s="12">
        <v>7.5600000000000023</v>
      </c>
      <c r="BF8">
        <v>9.8129999999999953</v>
      </c>
      <c r="BG8">
        <v>9.5399999999999991</v>
      </c>
      <c r="BJ8" s="12">
        <v>0.673153</v>
      </c>
      <c r="BK8" s="12">
        <v>0.70139399999999996</v>
      </c>
      <c r="BL8">
        <v>1.0018199999999999</v>
      </c>
      <c r="BM8">
        <v>0.95869199999999999</v>
      </c>
      <c r="BP8" s="12">
        <v>75.925689999999989</v>
      </c>
      <c r="BQ8" s="12">
        <v>73.02294322222221</v>
      </c>
      <c r="BR8">
        <v>71.072044444444444</v>
      </c>
      <c r="BS8">
        <v>67.032880000000006</v>
      </c>
      <c r="BU8" s="12">
        <v>21.8</v>
      </c>
      <c r="BV8" s="12">
        <v>21.2</v>
      </c>
      <c r="BW8">
        <v>77</v>
      </c>
      <c r="BX8">
        <v>79.600000000000009</v>
      </c>
      <c r="CA8" s="12">
        <v>35</v>
      </c>
      <c r="CB8" s="12">
        <v>33</v>
      </c>
      <c r="CC8">
        <v>21</v>
      </c>
      <c r="CD8">
        <v>22</v>
      </c>
      <c r="CE8" s="4">
        <v>1</v>
      </c>
    </row>
    <row r="9" spans="1:83" s="4" customFormat="1" x14ac:dyDescent="0.3">
      <c r="A9" s="12" t="s">
        <v>117</v>
      </c>
      <c r="B9" s="12">
        <v>18</v>
      </c>
      <c r="C9" s="12">
        <v>45.402875116446069</v>
      </c>
      <c r="D9" s="12">
        <v>22.789140395685198</v>
      </c>
      <c r="E9" s="12">
        <v>43</v>
      </c>
      <c r="F9" s="12">
        <v>223.31397945511489</v>
      </c>
      <c r="G9" s="12">
        <v>73.190368147552334</v>
      </c>
      <c r="H9" s="12">
        <f t="shared" si="0"/>
        <v>0.32774646856473788</v>
      </c>
      <c r="I9" s="12">
        <v>18.471270000000001</v>
      </c>
      <c r="J9" s="12">
        <v>0.47749086666666674</v>
      </c>
      <c r="K9" s="12">
        <v>88.195922789115826</v>
      </c>
      <c r="L9" s="12">
        <f t="shared" si="1"/>
        <v>0.39494134224965888</v>
      </c>
      <c r="M9" s="12">
        <v>26.225460806904078</v>
      </c>
      <c r="N9" s="12" t="s">
        <v>11</v>
      </c>
      <c r="O9" s="12">
        <v>2.3000000000000114</v>
      </c>
      <c r="P9" s="12">
        <v>54.656460000000003</v>
      </c>
      <c r="Q9" s="12">
        <v>4.7739999999999938</v>
      </c>
      <c r="R9" s="12">
        <v>10.799999999999983</v>
      </c>
      <c r="S9" s="12">
        <v>2.9</v>
      </c>
      <c r="T9" s="12">
        <v>6.4867199999999996E-3</v>
      </c>
      <c r="U9" s="12">
        <f t="shared" si="2"/>
        <v>600.62222222222317</v>
      </c>
      <c r="V9" s="12">
        <v>292</v>
      </c>
      <c r="W9" s="12">
        <v>197.2</v>
      </c>
      <c r="X9" s="12">
        <v>78.946939999999998</v>
      </c>
      <c r="Y9" s="12" t="s">
        <v>129</v>
      </c>
      <c r="Z9" s="12" t="s">
        <v>11</v>
      </c>
      <c r="AA9" s="12">
        <v>73.425299999999993</v>
      </c>
      <c r="AB9" s="12">
        <v>37.170400000000001</v>
      </c>
      <c r="AC9" s="12">
        <v>27.771000000000001</v>
      </c>
      <c r="AD9" s="12">
        <v>0.57034700000000005</v>
      </c>
      <c r="AE9" s="12">
        <v>0.934118</v>
      </c>
      <c r="AF9" s="12">
        <v>1.11917</v>
      </c>
      <c r="AG9" s="12">
        <v>-12.878399999999999</v>
      </c>
      <c r="AH9" s="12">
        <v>-18.493600000000001</v>
      </c>
      <c r="AI9" s="12">
        <v>-19.042999999999999</v>
      </c>
      <c r="AM9" s="4" t="s">
        <v>11</v>
      </c>
      <c r="AN9" s="12">
        <v>122.29423994129846</v>
      </c>
      <c r="AO9" s="12">
        <v>108.14318157240203</v>
      </c>
      <c r="AP9">
        <v>155.11090429657199</v>
      </c>
      <c r="AQ9">
        <v>143.32807797047434</v>
      </c>
      <c r="AS9" s="12">
        <v>43.284847494330563</v>
      </c>
      <c r="AT9" s="12">
        <v>38.761144454479421</v>
      </c>
      <c r="AU9">
        <v>82.631772698260249</v>
      </c>
      <c r="AV9">
        <v>78.527100441811058</v>
      </c>
      <c r="AX9" s="12">
        <v>0.68082699999999996</v>
      </c>
      <c r="AY9" s="12">
        <v>0.71893899999999999</v>
      </c>
      <c r="AZ9">
        <v>0.83723882608695632</v>
      </c>
      <c r="BA9">
        <v>0.85251533333333329</v>
      </c>
      <c r="BB9"/>
      <c r="BD9" s="12">
        <v>3.3500000000000014</v>
      </c>
      <c r="BE9" s="12">
        <v>3.1500000000000057</v>
      </c>
      <c r="BF9">
        <v>6.279999999999994</v>
      </c>
      <c r="BG9">
        <v>6.740000000000002</v>
      </c>
      <c r="BJ9" s="12">
        <v>0.73191200000000001</v>
      </c>
      <c r="BK9" s="12">
        <v>0.83231299999999997</v>
      </c>
      <c r="BL9">
        <v>0.58393799999999996</v>
      </c>
      <c r="BM9">
        <v>0.62409400000000004</v>
      </c>
      <c r="BP9" s="12">
        <v>79.343052173913037</v>
      </c>
      <c r="BQ9" s="12">
        <v>86.854698823529404</v>
      </c>
      <c r="BR9">
        <v>83.662923333333325</v>
      </c>
      <c r="BS9">
        <v>82.380617241379298</v>
      </c>
      <c r="BU9" s="12">
        <v>38</v>
      </c>
      <c r="BV9" s="12">
        <v>36.800000000000068</v>
      </c>
      <c r="BW9">
        <v>58</v>
      </c>
      <c r="BX9">
        <v>44.899999999999949</v>
      </c>
      <c r="BZ9" s="4">
        <v>1</v>
      </c>
      <c r="CA9" s="12">
        <v>16</v>
      </c>
      <c r="CB9" s="12">
        <v>17</v>
      </c>
      <c r="CC9">
        <v>22</v>
      </c>
      <c r="CD9">
        <v>20</v>
      </c>
    </row>
    <row r="10" spans="1:83" x14ac:dyDescent="0.3">
      <c r="A10" t="s">
        <v>119</v>
      </c>
      <c r="B10">
        <v>14</v>
      </c>
      <c r="C10">
        <v>53.944847429987583</v>
      </c>
      <c r="D10">
        <v>29.273350358653836</v>
      </c>
      <c r="E10">
        <v>20</v>
      </c>
      <c r="F10">
        <v>136.36983499249968</v>
      </c>
      <c r="G10">
        <v>38.299502106472595</v>
      </c>
      <c r="H10">
        <f t="shared" si="0"/>
        <v>0.28085024894676353</v>
      </c>
      <c r="I10">
        <v>-28.99168666666667</v>
      </c>
      <c r="J10">
        <v>0.6712729999999999</v>
      </c>
      <c r="K10">
        <v>36.975957147903515</v>
      </c>
      <c r="L10">
        <f t="shared" si="1"/>
        <v>0.27114469376557643</v>
      </c>
      <c r="M10">
        <v>27.871929594387151</v>
      </c>
      <c r="N10" t="s">
        <v>16</v>
      </c>
      <c r="O10">
        <v>3.9000000000000057</v>
      </c>
      <c r="P10">
        <v>82.784999999999997</v>
      </c>
      <c r="Q10">
        <v>4.509999999999998</v>
      </c>
      <c r="R10">
        <v>56.36</v>
      </c>
      <c r="S10">
        <v>0.35</v>
      </c>
      <c r="T10">
        <v>8.9555999999999993E-3</v>
      </c>
      <c r="U10">
        <f t="shared" si="2"/>
        <v>158.89992902767921</v>
      </c>
      <c r="V10">
        <v>232.2</v>
      </c>
      <c r="W10">
        <v>107.9</v>
      </c>
      <c r="X10">
        <v>63.728324999999991</v>
      </c>
      <c r="Y10" t="s">
        <v>130</v>
      </c>
      <c r="Z10" t="s">
        <v>16</v>
      </c>
      <c r="AA10">
        <v>68.542500000000004</v>
      </c>
      <c r="AB10">
        <v>47.485399999999998</v>
      </c>
      <c r="AC10">
        <v>47.363300000000002</v>
      </c>
      <c r="AD10">
        <v>0.73100299999999996</v>
      </c>
      <c r="AE10">
        <v>0.95358299999999996</v>
      </c>
      <c r="AF10">
        <v>1.00078</v>
      </c>
      <c r="AG10">
        <v>-24.597199999999997</v>
      </c>
      <c r="AH10">
        <v>-27.709900000000001</v>
      </c>
      <c r="AI10">
        <v>-26.855399999999999</v>
      </c>
      <c r="AM10" t="s">
        <v>16</v>
      </c>
      <c r="AN10" s="12">
        <v>208.46362309776956</v>
      </c>
      <c r="AO10" s="12">
        <v>203.04568527918735</v>
      </c>
      <c r="AP10">
        <v>173.70158068438408</v>
      </c>
      <c r="AQ10">
        <v>165.70008285004153</v>
      </c>
      <c r="AS10" s="12">
        <v>94.366623221601628</v>
      </c>
      <c r="AT10" s="12">
        <v>79.494215509857469</v>
      </c>
      <c r="AU10">
        <v>22.972014244629033</v>
      </c>
      <c r="AV10">
        <v>29.910804104352486</v>
      </c>
      <c r="AX10" s="12">
        <v>0.84882086206896523</v>
      </c>
      <c r="AY10" s="12">
        <v>0.87992130000000002</v>
      </c>
      <c r="AZ10">
        <v>0.87852075000000007</v>
      </c>
      <c r="BA10">
        <v>0.90041776470588242</v>
      </c>
      <c r="BD10" s="12">
        <v>1.7899999999999991</v>
      </c>
      <c r="BE10" s="12">
        <v>1.2019999999999982</v>
      </c>
      <c r="BF10">
        <v>6.9500000000000028</v>
      </c>
      <c r="BG10">
        <v>6.32</v>
      </c>
      <c r="BJ10" s="12">
        <v>0.74583999999999995</v>
      </c>
      <c r="BK10" s="12">
        <v>0.69213499999999994</v>
      </c>
      <c r="BL10">
        <v>1.09826</v>
      </c>
      <c r="BM10">
        <v>1.3704000000000001</v>
      </c>
      <c r="BP10" s="12">
        <v>71.690875000000005</v>
      </c>
      <c r="BQ10" s="12">
        <v>75.70746956521738</v>
      </c>
      <c r="BR10">
        <v>87.983504347826099</v>
      </c>
      <c r="BS10">
        <v>87.319216666666676</v>
      </c>
      <c r="BU10" s="13">
        <v>24.2</v>
      </c>
      <c r="BV10" s="13">
        <v>17.100000000000001</v>
      </c>
      <c r="BW10">
        <v>39</v>
      </c>
      <c r="BX10">
        <v>44.200000000000017</v>
      </c>
      <c r="CA10" s="12">
        <v>36</v>
      </c>
      <c r="CB10" s="12">
        <v>34</v>
      </c>
      <c r="CC10">
        <v>26</v>
      </c>
      <c r="CD10">
        <v>25</v>
      </c>
    </row>
    <row r="11" spans="1:83" x14ac:dyDescent="0.3">
      <c r="A11" t="s">
        <v>119</v>
      </c>
      <c r="B11">
        <v>14</v>
      </c>
      <c r="C11">
        <v>43.506305991413008</v>
      </c>
      <c r="D11">
        <v>30.189561993391258</v>
      </c>
      <c r="E11">
        <v>23</v>
      </c>
      <c r="F11">
        <v>132.69639065817407</v>
      </c>
      <c r="G11">
        <v>38.175224279442737</v>
      </c>
      <c r="H11">
        <f t="shared" si="0"/>
        <v>0.28768849016988052</v>
      </c>
      <c r="I11">
        <v>-25.104968000000003</v>
      </c>
      <c r="J11">
        <v>0.80765042307692303</v>
      </c>
      <c r="K11">
        <v>42.860217986552449</v>
      </c>
      <c r="L11">
        <f t="shared" si="1"/>
        <v>0.32299460274665931</v>
      </c>
      <c r="M11">
        <v>31.125687834883529</v>
      </c>
      <c r="N11" t="s">
        <v>11</v>
      </c>
      <c r="O11">
        <v>3.3599999999999994</v>
      </c>
      <c r="P11">
        <v>89.825000000000003</v>
      </c>
      <c r="Q11">
        <v>3.8099999999999952</v>
      </c>
      <c r="R11">
        <v>53.299999999999983</v>
      </c>
      <c r="S11">
        <v>0.3</v>
      </c>
      <c r="T11">
        <v>1.0942800000000001E-2</v>
      </c>
      <c r="U11">
        <f t="shared" si="2"/>
        <v>205.30581613508451</v>
      </c>
      <c r="V11">
        <v>164.5</v>
      </c>
      <c r="W11">
        <v>74.489999999999995</v>
      </c>
      <c r="X11">
        <v>53.450365384615381</v>
      </c>
      <c r="Y11" t="s">
        <v>130</v>
      </c>
      <c r="Z11" t="s">
        <v>11</v>
      </c>
      <c r="AA11">
        <v>60.363799999999998</v>
      </c>
      <c r="AB11">
        <v>42.724600000000002</v>
      </c>
      <c r="AC11">
        <v>42.358400000000003</v>
      </c>
      <c r="AD11">
        <v>0.86280299999999999</v>
      </c>
      <c r="AE11">
        <v>1.1212800000000001</v>
      </c>
      <c r="AF11">
        <v>1.17981</v>
      </c>
      <c r="AG11">
        <v>-21.545400000000001</v>
      </c>
      <c r="AH11">
        <v>-26.367160000000002</v>
      </c>
      <c r="AI11">
        <v>-25.756809999999998</v>
      </c>
      <c r="AM11" t="s">
        <v>11</v>
      </c>
      <c r="AN11" s="12">
        <v>157.35641227379972</v>
      </c>
      <c r="AO11" s="12">
        <v>152.85845307245486</v>
      </c>
      <c r="AP11">
        <v>131.45786775338505</v>
      </c>
      <c r="AQ11">
        <v>123.07692307692308</v>
      </c>
      <c r="AS11" s="12">
        <v>36.273120563852409</v>
      </c>
      <c r="AT11" s="12">
        <v>38.470141325859473</v>
      </c>
      <c r="AU11">
        <v>38.476853412192213</v>
      </c>
      <c r="AV11">
        <v>32.981358769556124</v>
      </c>
      <c r="AX11" s="12">
        <v>0.7456797368421052</v>
      </c>
      <c r="AY11" s="12">
        <v>0.76338268421052646</v>
      </c>
      <c r="AZ11">
        <v>0.76912440000000004</v>
      </c>
      <c r="BA11">
        <v>0.84949416666666666</v>
      </c>
      <c r="BD11" s="12">
        <v>0</v>
      </c>
      <c r="BE11" s="12">
        <v>0</v>
      </c>
      <c r="BF11">
        <v>5.5600000000000023</v>
      </c>
      <c r="BG11">
        <v>5.4799999999999969</v>
      </c>
      <c r="BJ11" s="12">
        <v>0.69702699999999995</v>
      </c>
      <c r="BK11" s="12">
        <v>0.65864599999999995</v>
      </c>
      <c r="BL11">
        <v>0.91428600000000004</v>
      </c>
      <c r="BM11">
        <v>0.95875999999999995</v>
      </c>
      <c r="BP11" s="12">
        <v>79.514072413793087</v>
      </c>
      <c r="BQ11" s="12">
        <v>77.956133333333327</v>
      </c>
      <c r="BR11">
        <v>72.314445000000006</v>
      </c>
      <c r="BS11">
        <v>69.25504844290657</v>
      </c>
      <c r="BU11" s="13">
        <v>20.12</v>
      </c>
      <c r="BV11" s="13">
        <v>14.8</v>
      </c>
      <c r="BW11">
        <v>45</v>
      </c>
      <c r="BX11">
        <v>39.399999999999977</v>
      </c>
      <c r="BZ11">
        <v>1</v>
      </c>
      <c r="CA11" s="12">
        <v>18</v>
      </c>
      <c r="CB11" s="12">
        <v>22</v>
      </c>
      <c r="CC11">
        <v>25</v>
      </c>
      <c r="CD11">
        <v>24</v>
      </c>
    </row>
    <row r="12" spans="1:83" x14ac:dyDescent="0.3">
      <c r="A12" t="s">
        <v>120</v>
      </c>
      <c r="B12">
        <v>15</v>
      </c>
      <c r="C12">
        <v>101.3049060584068</v>
      </c>
      <c r="D12">
        <v>35.583253035903944</v>
      </c>
      <c r="E12">
        <v>18</v>
      </c>
      <c r="F12">
        <v>111.78180192264702</v>
      </c>
      <c r="G12">
        <v>29.706205626355437</v>
      </c>
      <c r="H12">
        <f t="shared" si="0"/>
        <v>0.26575171553337568</v>
      </c>
      <c r="I12">
        <v>-7.9157769230769226</v>
      </c>
      <c r="J12">
        <v>1.0484976923076923</v>
      </c>
      <c r="K12">
        <v>38.299676191921492</v>
      </c>
      <c r="L12">
        <f t="shared" si="1"/>
        <v>0.3426289032129296</v>
      </c>
      <c r="M12">
        <v>37.046413847999787</v>
      </c>
      <c r="N12" t="s">
        <v>16</v>
      </c>
      <c r="O12">
        <v>2.5599999999999881</v>
      </c>
      <c r="P12">
        <v>128.33500000000001</v>
      </c>
      <c r="Q12">
        <v>2.9600000000000009</v>
      </c>
      <c r="R12">
        <v>58</v>
      </c>
      <c r="S12">
        <v>0.2</v>
      </c>
      <c r="T12">
        <v>1.6869599999999998E-2</v>
      </c>
      <c r="U12">
        <f t="shared" si="2"/>
        <v>290.85517241379307</v>
      </c>
      <c r="V12">
        <v>205.9</v>
      </c>
      <c r="W12">
        <v>81</v>
      </c>
      <c r="X12">
        <v>80.181423076923068</v>
      </c>
      <c r="Y12" t="s">
        <v>130</v>
      </c>
      <c r="Z12" t="s">
        <v>16</v>
      </c>
      <c r="AA12">
        <v>75.805700000000002</v>
      </c>
      <c r="AB12">
        <v>37.109400000000001</v>
      </c>
      <c r="AC12">
        <v>34.118699999999997</v>
      </c>
      <c r="AD12">
        <v>1.0830299999999999</v>
      </c>
      <c r="AE12">
        <v>2.05667</v>
      </c>
      <c r="AF12">
        <v>2.0929500000000001</v>
      </c>
      <c r="AG12">
        <v>-8.6060000000000016</v>
      </c>
      <c r="AH12">
        <v>-11.230399999999996</v>
      </c>
      <c r="AI12">
        <v>-12.084899999999998</v>
      </c>
      <c r="AM12" t="s">
        <v>16</v>
      </c>
      <c r="AN12" s="12">
        <v>140.05602240896329</v>
      </c>
      <c r="AO12" s="12">
        <v>136.42564802182787</v>
      </c>
      <c r="AP12">
        <v>166.66666666666666</v>
      </c>
      <c r="AQ12">
        <v>161.68148746968467</v>
      </c>
      <c r="AS12" s="12">
        <v>30.970701026443614</v>
      </c>
      <c r="AT12" s="12">
        <v>31.557096356234272</v>
      </c>
      <c r="AU12">
        <v>214.06466462208613</v>
      </c>
      <c r="AV12">
        <v>258.9586712980103</v>
      </c>
      <c r="AX12" s="12">
        <v>0.56940912500000007</v>
      </c>
      <c r="AY12" s="12">
        <v>0.54157841666666673</v>
      </c>
      <c r="AZ12">
        <v>0.87178738888888896</v>
      </c>
      <c r="BA12">
        <v>0.95926329999999993</v>
      </c>
      <c r="BD12" s="12">
        <v>1.8000000000000043</v>
      </c>
      <c r="BE12" s="12">
        <v>1.6679999999999993</v>
      </c>
      <c r="BF12">
        <v>4.3299999999999983</v>
      </c>
      <c r="BG12">
        <v>4.240000000000002</v>
      </c>
      <c r="BJ12" s="12">
        <v>0.86856500000000003</v>
      </c>
      <c r="BK12" s="12">
        <v>0.88102899999999995</v>
      </c>
      <c r="BL12">
        <v>0.93564099999999994</v>
      </c>
      <c r="BM12">
        <v>0.99142600000000003</v>
      </c>
      <c r="BP12" s="12">
        <v>76.78543684210527</v>
      </c>
      <c r="BQ12" s="12">
        <v>74.755221052631569</v>
      </c>
      <c r="BR12">
        <v>72.591153333333338</v>
      </c>
      <c r="BS12">
        <v>63.323973333333335</v>
      </c>
      <c r="BU12" s="12">
        <v>18.600000000000001</v>
      </c>
      <c r="BV12" s="12">
        <v>15.9</v>
      </c>
      <c r="BW12">
        <v>50</v>
      </c>
      <c r="BX12">
        <v>53.98</v>
      </c>
      <c r="BZ12">
        <v>1</v>
      </c>
      <c r="CA12" s="12">
        <v>19</v>
      </c>
      <c r="CB12" s="12">
        <v>23</v>
      </c>
      <c r="CC12">
        <v>32</v>
      </c>
      <c r="CD12">
        <v>29</v>
      </c>
    </row>
    <row r="13" spans="1:83" x14ac:dyDescent="0.3">
      <c r="A13" t="s">
        <v>120</v>
      </c>
      <c r="B13">
        <v>15</v>
      </c>
      <c r="C13">
        <v>113.85061266794325</v>
      </c>
      <c r="D13">
        <v>38.320609172983865</v>
      </c>
      <c r="E13">
        <v>20</v>
      </c>
      <c r="F13">
        <v>111.29660545353386</v>
      </c>
      <c r="G13">
        <v>32.294526077829772</v>
      </c>
      <c r="H13">
        <f t="shared" si="0"/>
        <v>0.2901663168093</v>
      </c>
      <c r="I13">
        <v>-8.6555624999999985</v>
      </c>
      <c r="J13">
        <v>1.077531111111111</v>
      </c>
      <c r="K13">
        <v>40.134608725677154</v>
      </c>
      <c r="L13">
        <f t="shared" si="1"/>
        <v>0.36060945940020861</v>
      </c>
      <c r="M13">
        <v>42.334419287951874</v>
      </c>
      <c r="N13" t="s">
        <v>11</v>
      </c>
      <c r="O13">
        <v>2.7000000000000028</v>
      </c>
      <c r="P13">
        <v>122.97</v>
      </c>
      <c r="Q13">
        <v>2.4200000000000017</v>
      </c>
      <c r="R13">
        <v>78.399999999999963</v>
      </c>
      <c r="S13">
        <v>0.2</v>
      </c>
      <c r="T13">
        <v>2.4587399999999999E-2</v>
      </c>
      <c r="U13">
        <f t="shared" si="2"/>
        <v>313.61479591836752</v>
      </c>
      <c r="V13">
        <v>198.7</v>
      </c>
      <c r="W13">
        <v>84.3</v>
      </c>
      <c r="X13">
        <v>78.559033333333346</v>
      </c>
      <c r="Y13" t="s">
        <v>130</v>
      </c>
      <c r="Z13" t="s">
        <v>11</v>
      </c>
      <c r="AA13">
        <v>75.317400000000006</v>
      </c>
      <c r="AB13">
        <v>41.992199999999997</v>
      </c>
      <c r="AC13">
        <v>35.766599999999997</v>
      </c>
      <c r="AD13">
        <v>1.1189499999999999</v>
      </c>
      <c r="AE13">
        <v>1.9731399999999999</v>
      </c>
      <c r="AF13">
        <v>2.09205</v>
      </c>
      <c r="AG13">
        <v>-7.3242000000000047</v>
      </c>
      <c r="AH13">
        <v>-11.291499999999999</v>
      </c>
      <c r="AI13">
        <v>-11.840800000000002</v>
      </c>
      <c r="AM13" t="s">
        <v>11</v>
      </c>
      <c r="AN13" s="12">
        <v>195.0458357714059</v>
      </c>
      <c r="AO13" s="12">
        <v>175.68517217146851</v>
      </c>
      <c r="AP13">
        <v>152.09125475285131</v>
      </c>
      <c r="AQ13">
        <v>139.08205841446457</v>
      </c>
      <c r="AS13" s="12">
        <v>26.827835392067339</v>
      </c>
      <c r="AT13" s="12">
        <v>26.893266784626586</v>
      </c>
      <c r="AU13">
        <v>57.117394012571438</v>
      </c>
      <c r="AV13">
        <v>66.716554228242543</v>
      </c>
      <c r="AX13" s="12">
        <v>0.60913099999999998</v>
      </c>
      <c r="AY13" s="12">
        <v>0.60770716666666669</v>
      </c>
      <c r="BD13" s="12">
        <v>1.6700000000000017</v>
      </c>
      <c r="BE13" s="12">
        <v>1.6999999999999957</v>
      </c>
      <c r="BF13">
        <v>3.4099999999999966</v>
      </c>
      <c r="BG13">
        <v>3.1600000000000037</v>
      </c>
      <c r="BJ13" s="12">
        <v>0.78366199999999997</v>
      </c>
      <c r="BK13" s="12">
        <v>0.79271400000000003</v>
      </c>
      <c r="BL13">
        <v>0.87095999999999996</v>
      </c>
      <c r="BM13">
        <v>0.948214</v>
      </c>
      <c r="BP13" s="12">
        <v>76.56405781250001</v>
      </c>
      <c r="BQ13" s="12">
        <v>78.269958333333335</v>
      </c>
      <c r="BR13">
        <v>82.845044444444454</v>
      </c>
      <c r="BS13">
        <v>76.403810000000007</v>
      </c>
      <c r="BU13" s="13">
        <v>31.2</v>
      </c>
      <c r="BV13" s="13">
        <v>32.9</v>
      </c>
      <c r="BW13">
        <v>108.6</v>
      </c>
      <c r="BX13">
        <v>138.30000000000001</v>
      </c>
      <c r="BZ13">
        <v>1</v>
      </c>
      <c r="CA13" s="12">
        <v>39</v>
      </c>
      <c r="CB13" s="12">
        <v>42</v>
      </c>
      <c r="CC13">
        <v>26</v>
      </c>
      <c r="CD13">
        <v>22</v>
      </c>
    </row>
    <row r="14" spans="1:83" x14ac:dyDescent="0.3">
      <c r="A14" s="12" t="s">
        <v>121</v>
      </c>
      <c r="B14" s="12">
        <v>16</v>
      </c>
      <c r="C14" s="12">
        <v>116.96039392421686</v>
      </c>
      <c r="D14" s="12">
        <v>19.009068129871206</v>
      </c>
      <c r="E14" s="12">
        <v>35</v>
      </c>
      <c r="F14" s="12">
        <v>210.03990758244086</v>
      </c>
      <c r="G14" s="12">
        <v>61.919504643962938</v>
      </c>
      <c r="H14" s="12">
        <f t="shared" si="0"/>
        <v>0.29479876160990726</v>
      </c>
      <c r="I14" s="12">
        <v>-11.454255555555557</v>
      </c>
      <c r="J14" s="12">
        <v>0.5937465263157895</v>
      </c>
      <c r="K14" s="12">
        <v>65.819632168786384</v>
      </c>
      <c r="L14" s="12">
        <f t="shared" si="1"/>
        <v>0.31336726875559168</v>
      </c>
      <c r="M14" s="12">
        <v>20.973786584028424</v>
      </c>
      <c r="N14" s="12" t="s">
        <v>16</v>
      </c>
      <c r="O14" s="12">
        <v>3.9399999999999977</v>
      </c>
      <c r="P14" s="12">
        <v>54.46</v>
      </c>
      <c r="Q14" s="12">
        <v>1.3599999999999994</v>
      </c>
      <c r="R14" s="12">
        <v>21.8</v>
      </c>
      <c r="S14" s="12">
        <v>0.86</v>
      </c>
      <c r="T14" s="12">
        <v>6.8227000000000001E-3</v>
      </c>
      <c r="U14" s="12">
        <f>(T14/R14)*1000000</f>
        <v>312.96788990825689</v>
      </c>
      <c r="V14" s="12">
        <v>250.4</v>
      </c>
      <c r="W14" s="12">
        <v>143.30000000000001</v>
      </c>
      <c r="X14" s="12">
        <v>74.414699999999996</v>
      </c>
      <c r="Y14" s="12" t="s">
        <v>129</v>
      </c>
      <c r="Z14" s="12" t="s">
        <v>16</v>
      </c>
      <c r="AA14" s="12">
        <v>74.462900000000005</v>
      </c>
      <c r="AB14" s="12">
        <v>50.414999999999999</v>
      </c>
      <c r="AC14" s="12">
        <v>48.339799999999997</v>
      </c>
      <c r="AD14" s="12">
        <v>0.673153</v>
      </c>
      <c r="AE14" s="12">
        <v>0.746591</v>
      </c>
      <c r="AF14" s="12">
        <v>0.75280100000000005</v>
      </c>
      <c r="AG14" s="12">
        <v>-5.3100999999999985</v>
      </c>
      <c r="AH14" s="12">
        <v>-17.517099999999999</v>
      </c>
      <c r="AI14" s="12">
        <v>-18.432600000000001</v>
      </c>
      <c r="AM14" t="s">
        <v>16</v>
      </c>
      <c r="AN14" s="12">
        <v>217.3440556400783</v>
      </c>
      <c r="AO14" s="12">
        <v>200.20020020020115</v>
      </c>
      <c r="AP14">
        <v>146.45577035735201</v>
      </c>
      <c r="AQ14">
        <v>140.68655036578494</v>
      </c>
      <c r="AS14" s="12">
        <v>34.820411091883962</v>
      </c>
      <c r="AT14" s="12">
        <v>44.227488029292438</v>
      </c>
      <c r="AX14" s="12">
        <v>0.60927633333333342</v>
      </c>
      <c r="AY14" s="12">
        <v>0.63942703571428583</v>
      </c>
      <c r="BD14" s="12">
        <v>0.96000000000000085</v>
      </c>
      <c r="BE14" s="12">
        <v>1.3799999999999955</v>
      </c>
      <c r="BJ14" s="12">
        <v>0.63162200000000002</v>
      </c>
      <c r="BK14" s="12">
        <v>0.60843000000000003</v>
      </c>
      <c r="BL14">
        <v>0.89852299999999996</v>
      </c>
      <c r="BM14">
        <v>0.97503700000000004</v>
      </c>
      <c r="BP14" s="12">
        <v>78.47696999999998</v>
      </c>
      <c r="BQ14" s="12">
        <v>79.922155555555577</v>
      </c>
      <c r="BU14" s="13">
        <v>12.15</v>
      </c>
      <c r="BV14" s="13">
        <v>9</v>
      </c>
      <c r="BW14" s="11">
        <v>74</v>
      </c>
      <c r="BX14" s="11">
        <v>115.9</v>
      </c>
      <c r="BZ14">
        <v>1</v>
      </c>
      <c r="CA14" s="12">
        <v>40</v>
      </c>
      <c r="CB14" s="12">
        <v>44</v>
      </c>
      <c r="CC14">
        <v>26</v>
      </c>
      <c r="CD14">
        <v>26</v>
      </c>
    </row>
    <row r="15" spans="1:83" x14ac:dyDescent="0.3">
      <c r="A15" s="12" t="s">
        <v>121</v>
      </c>
      <c r="B15" s="12">
        <v>16</v>
      </c>
      <c r="C15" s="12">
        <v>128.95670039140467</v>
      </c>
      <c r="D15" s="12">
        <v>21.86320261685114</v>
      </c>
      <c r="E15" s="12">
        <v>33</v>
      </c>
      <c r="F15" s="12">
        <v>212.99254526091619</v>
      </c>
      <c r="G15" s="12">
        <v>57.630244352236133</v>
      </c>
      <c r="H15" s="12">
        <f t="shared" si="0"/>
        <v>0.27057399723374825</v>
      </c>
      <c r="I15" s="12">
        <v>-7.8196941176470602</v>
      </c>
      <c r="J15" s="12">
        <v>0.63166170588235293</v>
      </c>
      <c r="K15" s="12">
        <v>60.522724947648932</v>
      </c>
      <c r="L15" s="12">
        <f t="shared" si="1"/>
        <v>0.28415419362921129</v>
      </c>
      <c r="M15" s="12">
        <v>25.958886143584969</v>
      </c>
      <c r="N15" s="12" t="s">
        <v>11</v>
      </c>
      <c r="O15" s="12">
        <v>2.8699999999999903</v>
      </c>
      <c r="P15" s="12">
        <v>85.355000000000004</v>
      </c>
      <c r="Q15" s="12">
        <v>0.96000000000000085</v>
      </c>
      <c r="R15" s="12">
        <v>21.2</v>
      </c>
      <c r="S15" s="12">
        <v>0.86</v>
      </c>
      <c r="T15" s="12">
        <v>6.4193999999999996E-3</v>
      </c>
      <c r="U15" s="12">
        <f>(T15/R15)*1000000</f>
        <v>302.80188679245282</v>
      </c>
      <c r="V15" s="12">
        <v>243.7</v>
      </c>
      <c r="W15" s="12">
        <v>130.9</v>
      </c>
      <c r="X15" s="12">
        <v>75.285076470588237</v>
      </c>
      <c r="Y15" s="12" t="s">
        <v>129</v>
      </c>
      <c r="Z15" s="12" t="s">
        <v>11</v>
      </c>
      <c r="AA15" s="12">
        <v>72.143600000000006</v>
      </c>
      <c r="AB15" s="12">
        <v>43.640099999999997</v>
      </c>
      <c r="AC15" s="12">
        <v>42.1753</v>
      </c>
      <c r="AD15" s="12">
        <v>0.70139399999999996</v>
      </c>
      <c r="AE15" s="12">
        <v>0.72061500000000001</v>
      </c>
      <c r="AF15" s="12">
        <v>0.74637399999999998</v>
      </c>
      <c r="AG15" s="12">
        <v>-3.6621000000000024</v>
      </c>
      <c r="AH15" s="12">
        <v>-21.423299999999998</v>
      </c>
      <c r="AI15" s="12">
        <v>-20.324699999999996</v>
      </c>
      <c r="AM15" t="s">
        <v>11</v>
      </c>
      <c r="AN15" s="12">
        <v>178.25311942958959</v>
      </c>
      <c r="AO15" s="12">
        <v>152.43902439024384</v>
      </c>
      <c r="AS15" s="12">
        <v>27.936315672902232</v>
      </c>
      <c r="AT15" s="12">
        <v>29.756268367526442</v>
      </c>
      <c r="AX15" t="s">
        <v>128</v>
      </c>
      <c r="BD15" s="12">
        <v>1.3399999999999963</v>
      </c>
      <c r="BE15" s="12">
        <v>0.50999999999999801</v>
      </c>
      <c r="BJ15" s="12">
        <v>0.63225699999999996</v>
      </c>
      <c r="BK15" s="12">
        <v>0.63495000000000001</v>
      </c>
      <c r="BP15" s="12">
        <v>78.96117666666666</v>
      </c>
      <c r="BQ15" s="12">
        <v>76.954432142857144</v>
      </c>
      <c r="BU15" s="13">
        <v>12.4</v>
      </c>
      <c r="BV15" s="13">
        <v>10.3</v>
      </c>
      <c r="BZ15">
        <v>1</v>
      </c>
      <c r="CA15" s="12">
        <v>25</v>
      </c>
      <c r="CB15" s="12">
        <v>31</v>
      </c>
    </row>
    <row r="16" spans="1:83" x14ac:dyDescent="0.3">
      <c r="A16" t="s">
        <v>122</v>
      </c>
      <c r="B16">
        <v>17</v>
      </c>
      <c r="C16">
        <v>54.04199415641083</v>
      </c>
      <c r="D16">
        <v>44.247177283085385</v>
      </c>
      <c r="E16">
        <v>31</v>
      </c>
      <c r="F16">
        <v>208.11654526534829</v>
      </c>
      <c r="G16">
        <v>55.834729201563469</v>
      </c>
      <c r="H16">
        <f t="shared" si="0"/>
        <v>0.26828587381351288</v>
      </c>
      <c r="I16">
        <v>-18.360969565217388</v>
      </c>
      <c r="J16">
        <v>0.64398999999999984</v>
      </c>
      <c r="K16">
        <v>62.355182106987634</v>
      </c>
      <c r="L16">
        <f t="shared" si="1"/>
        <v>0.299616650024076</v>
      </c>
      <c r="M16">
        <v>33.906505620627392</v>
      </c>
      <c r="N16" t="s">
        <v>16</v>
      </c>
      <c r="O16">
        <v>1.2600000000000051</v>
      </c>
      <c r="P16">
        <v>70.520229999999998</v>
      </c>
      <c r="Q16">
        <v>4.9600000000000009</v>
      </c>
      <c r="R16">
        <v>60</v>
      </c>
      <c r="S16">
        <v>0.5</v>
      </c>
      <c r="T16">
        <v>9.7049400000000004E-3</v>
      </c>
      <c r="U16">
        <f t="shared" ref="U16:U26" si="3">(T16/R16)*1000000</f>
        <v>161.74900000000002</v>
      </c>
      <c r="V16">
        <v>178.2</v>
      </c>
      <c r="W16">
        <v>112.6</v>
      </c>
      <c r="X16">
        <v>56.929878260869579</v>
      </c>
      <c r="Y16" t="s">
        <v>130</v>
      </c>
      <c r="Z16" t="s">
        <v>16</v>
      </c>
      <c r="AA16">
        <v>59.3872</v>
      </c>
      <c r="AB16">
        <v>45.898400000000002</v>
      </c>
      <c r="AC16">
        <v>43.396000000000001</v>
      </c>
      <c r="AD16">
        <v>0.64831000000000005</v>
      </c>
      <c r="AE16">
        <v>0.78540200000000004</v>
      </c>
      <c r="AF16">
        <v>0.81830800000000004</v>
      </c>
      <c r="AG16">
        <v>-14.587400000000002</v>
      </c>
      <c r="AH16">
        <v>-21.8506</v>
      </c>
      <c r="AI16">
        <v>-20.996099999999998</v>
      </c>
      <c r="AM16" t="s">
        <v>16</v>
      </c>
      <c r="AN16" s="12">
        <v>234.63162834350067</v>
      </c>
      <c r="AO16" s="12">
        <v>207.12510356255166</v>
      </c>
      <c r="AX16" s="12">
        <v>324.39999999999998</v>
      </c>
      <c r="AY16" s="12">
        <v>297.89999999999998</v>
      </c>
      <c r="AZ16" s="15">
        <v>172.6</v>
      </c>
      <c r="BA16" s="15">
        <v>172.9</v>
      </c>
      <c r="BJ16" s="12">
        <v>0.62612800000000002</v>
      </c>
      <c r="BK16" s="12">
        <v>0.65181500000000003</v>
      </c>
      <c r="BU16" s="13">
        <v>15.05</v>
      </c>
      <c r="BV16" s="13">
        <v>14.5</v>
      </c>
      <c r="CA16" s="12">
        <v>43</v>
      </c>
      <c r="CB16" s="12">
        <v>40</v>
      </c>
    </row>
    <row r="17" spans="1:82" x14ac:dyDescent="0.3">
      <c r="A17" t="s">
        <v>122</v>
      </c>
      <c r="B17">
        <v>17</v>
      </c>
      <c r="C17">
        <v>56.399056118570243</v>
      </c>
      <c r="D17">
        <v>43.703263184452481</v>
      </c>
      <c r="E17">
        <v>28</v>
      </c>
      <c r="F17">
        <v>193.05019305019385</v>
      </c>
      <c r="G17">
        <v>46.453291215682782</v>
      </c>
      <c r="H17">
        <f t="shared" si="0"/>
        <v>0.24062804849723582</v>
      </c>
      <c r="I17">
        <v>-14.839881818181818</v>
      </c>
      <c r="J17">
        <v>0.67508354545454541</v>
      </c>
      <c r="K17">
        <v>51.768829679417507</v>
      </c>
      <c r="L17">
        <f t="shared" si="1"/>
        <v>0.26816253773938159</v>
      </c>
      <c r="M17">
        <v>32.786445091268135</v>
      </c>
      <c r="N17" t="s">
        <v>11</v>
      </c>
      <c r="O17">
        <v>1.0049999999999955</v>
      </c>
      <c r="P17">
        <v>63.088509999999999</v>
      </c>
      <c r="Q17">
        <v>4.2100000000000009</v>
      </c>
      <c r="R17">
        <v>58.100000000000094</v>
      </c>
      <c r="S17">
        <v>0.55000000000000004</v>
      </c>
      <c r="T17">
        <v>1.1195800000000001E-2</v>
      </c>
      <c r="U17">
        <f t="shared" si="3"/>
        <v>192.69879518072258</v>
      </c>
      <c r="V17">
        <v>176.68</v>
      </c>
      <c r="W17">
        <v>95.05</v>
      </c>
      <c r="X17">
        <v>55.314495454545458</v>
      </c>
      <c r="Y17" t="s">
        <v>130</v>
      </c>
      <c r="Z17" t="s">
        <v>11</v>
      </c>
      <c r="AA17">
        <v>54.6265</v>
      </c>
      <c r="AB17">
        <v>42.785600000000002</v>
      </c>
      <c r="AC17">
        <v>40.161099999999998</v>
      </c>
      <c r="AD17">
        <v>1.73</v>
      </c>
      <c r="AE17">
        <v>0.84498200000000001</v>
      </c>
      <c r="AF17">
        <v>0.882212</v>
      </c>
      <c r="AG17">
        <v>-11.779790000000002</v>
      </c>
      <c r="AH17">
        <v>-20.080576000000001</v>
      </c>
      <c r="AI17">
        <v>-20.690887</v>
      </c>
      <c r="AM17" t="s">
        <v>11</v>
      </c>
      <c r="AX17" s="12">
        <v>323.2</v>
      </c>
      <c r="AY17" s="12">
        <v>322</v>
      </c>
      <c r="AZ17">
        <v>232.2</v>
      </c>
      <c r="BA17">
        <v>164.5</v>
      </c>
    </row>
    <row r="18" spans="1:82" x14ac:dyDescent="0.3">
      <c r="A18" t="s">
        <v>123</v>
      </c>
      <c r="B18">
        <v>20</v>
      </c>
      <c r="C18">
        <v>55.799669353791387</v>
      </c>
      <c r="D18">
        <v>27.383208217487066</v>
      </c>
      <c r="E18">
        <v>21</v>
      </c>
      <c r="F18">
        <v>134.89815189531885</v>
      </c>
      <c r="G18">
        <v>44.438519308536556</v>
      </c>
      <c r="H18">
        <f t="shared" si="0"/>
        <v>0.32942274363418195</v>
      </c>
      <c r="I18">
        <v>-11.371612500000001</v>
      </c>
      <c r="J18">
        <v>0.83954093749999981</v>
      </c>
      <c r="K18">
        <v>41.560042559793956</v>
      </c>
      <c r="L18">
        <f t="shared" si="1"/>
        <v>0.30808459549575301</v>
      </c>
      <c r="M18">
        <v>25.954776267434642</v>
      </c>
      <c r="N18" t="s">
        <v>16</v>
      </c>
      <c r="O18">
        <v>5.3800000000000097</v>
      </c>
      <c r="P18">
        <v>146.15384499999999</v>
      </c>
      <c r="Q18">
        <v>5.1000000000000014</v>
      </c>
      <c r="R18">
        <v>77</v>
      </c>
      <c r="S18">
        <v>0.2</v>
      </c>
      <c r="T18">
        <v>1.6758800000000001E-2</v>
      </c>
      <c r="U18">
        <f t="shared" si="3"/>
        <v>217.64675324675326</v>
      </c>
      <c r="V18">
        <v>245.1</v>
      </c>
      <c r="W18">
        <v>107</v>
      </c>
      <c r="X18">
        <v>80.98984999999999</v>
      </c>
      <c r="Y18" t="s">
        <v>130</v>
      </c>
      <c r="Z18" t="s">
        <v>16</v>
      </c>
      <c r="AA18">
        <v>81.481899999999996</v>
      </c>
      <c r="AB18">
        <v>48.584000000000003</v>
      </c>
      <c r="AC18">
        <v>44.982900000000001</v>
      </c>
      <c r="AD18">
        <v>1.0018199999999999</v>
      </c>
      <c r="AE18">
        <v>1.4173</v>
      </c>
      <c r="AF18">
        <v>1.6606000000000001</v>
      </c>
      <c r="AG18">
        <v>-6.6529000000000025</v>
      </c>
      <c r="AH18">
        <v>-20.935099999999998</v>
      </c>
      <c r="AI18">
        <v>-19.958500000000001</v>
      </c>
      <c r="AM18" t="s">
        <v>16</v>
      </c>
      <c r="AN18" t="s">
        <v>52</v>
      </c>
      <c r="AO18" s="18" t="s">
        <v>184</v>
      </c>
      <c r="AQ18" t="s">
        <v>185</v>
      </c>
      <c r="AS18" t="s">
        <v>74</v>
      </c>
      <c r="AX18" s="12">
        <v>307.60000000000002</v>
      </c>
      <c r="AY18" s="12">
        <v>302</v>
      </c>
      <c r="AZ18">
        <v>205.9</v>
      </c>
      <c r="BA18">
        <v>198.7</v>
      </c>
      <c r="BD18" t="s">
        <v>169</v>
      </c>
    </row>
    <row r="19" spans="1:82" x14ac:dyDescent="0.3">
      <c r="A19" t="s">
        <v>123</v>
      </c>
      <c r="B19">
        <v>20</v>
      </c>
      <c r="C19">
        <v>56.268893678139662</v>
      </c>
      <c r="D19">
        <v>27.604297974982504</v>
      </c>
      <c r="E19">
        <v>22</v>
      </c>
      <c r="F19">
        <v>146.19883040935665</v>
      </c>
      <c r="G19">
        <v>43.884671084390156</v>
      </c>
      <c r="H19">
        <f t="shared" si="0"/>
        <v>0.30017115021722884</v>
      </c>
      <c r="I19">
        <v>-11.297054545454547</v>
      </c>
      <c r="J19">
        <v>0.84102072727272725</v>
      </c>
      <c r="K19">
        <v>44.192142180974059</v>
      </c>
      <c r="L19">
        <f t="shared" si="1"/>
        <v>0.30227425251786272</v>
      </c>
      <c r="M19">
        <v>27.683191150398088</v>
      </c>
      <c r="N19" t="s">
        <v>11</v>
      </c>
      <c r="O19">
        <v>2.3200000000000074</v>
      </c>
      <c r="P19">
        <v>148.55944500000001</v>
      </c>
      <c r="Q19">
        <v>7.1929999999999978</v>
      </c>
      <c r="R19">
        <v>79.600000000000009</v>
      </c>
      <c r="S19">
        <v>0.25</v>
      </c>
      <c r="T19">
        <v>1.5132100000000001E-2</v>
      </c>
      <c r="U19">
        <f t="shared" si="3"/>
        <v>190.10175879396985</v>
      </c>
      <c r="V19">
        <v>236.9</v>
      </c>
      <c r="W19">
        <v>100.7</v>
      </c>
      <c r="X19">
        <v>77.453609090909083</v>
      </c>
      <c r="Y19" t="s">
        <v>130</v>
      </c>
      <c r="Z19" t="s">
        <v>11</v>
      </c>
      <c r="AA19">
        <v>77.087400000000002</v>
      </c>
      <c r="AB19">
        <v>52.795400000000001</v>
      </c>
      <c r="AC19">
        <v>46.875</v>
      </c>
      <c r="AD19">
        <v>0.95869199999999999</v>
      </c>
      <c r="AE19">
        <v>1.6419900000000001</v>
      </c>
      <c r="AF19">
        <v>1.79701</v>
      </c>
      <c r="AG19">
        <v>-3.8453000000000017</v>
      </c>
      <c r="AH19">
        <v>-15.563999999999997</v>
      </c>
      <c r="AI19">
        <v>-18.6767</v>
      </c>
      <c r="AL19">
        <v>1</v>
      </c>
      <c r="AM19" t="s">
        <v>11</v>
      </c>
      <c r="AN19" s="12">
        <v>117.59358064689708</v>
      </c>
      <c r="AO19" s="12">
        <v>127.99961385226356</v>
      </c>
      <c r="AP19" s="15">
        <v>56.972109201206578</v>
      </c>
      <c r="AQ19" s="15">
        <v>53.511628574468162</v>
      </c>
      <c r="AS19" s="12">
        <v>16.30716849178712</v>
      </c>
      <c r="AT19" s="12">
        <v>20.816190423316609</v>
      </c>
      <c r="AU19" s="15">
        <v>33.069653927660276</v>
      </c>
      <c r="AV19" s="15">
        <v>32.512758386705364</v>
      </c>
      <c r="AX19" s="12">
        <v>299.60000000000002</v>
      </c>
      <c r="AY19" s="12">
        <v>292</v>
      </c>
      <c r="AZ19">
        <v>178.2</v>
      </c>
      <c r="BA19">
        <v>176.68</v>
      </c>
      <c r="BD19" s="12">
        <v>19.287099999999999</v>
      </c>
      <c r="BE19" s="12">
        <v>18.005400000000002</v>
      </c>
      <c r="BF19" s="15">
        <v>9.8877000000000006</v>
      </c>
      <c r="BG19" s="15">
        <v>8.7279999999999998</v>
      </c>
      <c r="BJ19" t="s">
        <v>173</v>
      </c>
      <c r="BP19" t="s">
        <v>163</v>
      </c>
      <c r="BU19" t="s">
        <v>126</v>
      </c>
      <c r="CA19" t="s">
        <v>182</v>
      </c>
    </row>
    <row r="20" spans="1:82" x14ac:dyDescent="0.3">
      <c r="A20" t="s">
        <v>124</v>
      </c>
      <c r="B20">
        <v>16</v>
      </c>
      <c r="C20">
        <v>35.250056813639546</v>
      </c>
      <c r="D20">
        <v>44.249517530125622</v>
      </c>
      <c r="E20">
        <v>22</v>
      </c>
      <c r="F20">
        <v>155.11090429657199</v>
      </c>
      <c r="G20">
        <v>42.215467747382661</v>
      </c>
      <c r="H20">
        <f t="shared" si="0"/>
        <v>0.27216312056737613</v>
      </c>
      <c r="I20">
        <v>-26.021333333333327</v>
      </c>
      <c r="J20">
        <v>0.54881788888888883</v>
      </c>
      <c r="K20">
        <v>38.592810272423094</v>
      </c>
      <c r="L20">
        <f t="shared" si="1"/>
        <v>0.2488078478263118</v>
      </c>
      <c r="M20">
        <v>40.553777826400591</v>
      </c>
      <c r="N20" t="s">
        <v>16</v>
      </c>
      <c r="O20">
        <v>2.0100000000000051</v>
      </c>
      <c r="P20">
        <v>277</v>
      </c>
      <c r="Q20">
        <v>9.8129999999999953</v>
      </c>
      <c r="R20">
        <v>58</v>
      </c>
      <c r="S20">
        <v>0.5</v>
      </c>
      <c r="T20">
        <v>1.0733400000000001E-2</v>
      </c>
      <c r="U20">
        <f t="shared" si="3"/>
        <v>185.05862068965519</v>
      </c>
      <c r="V20">
        <v>276.39999999999998</v>
      </c>
      <c r="W20">
        <v>159.5</v>
      </c>
      <c r="X20">
        <v>71.072044444444444</v>
      </c>
      <c r="Y20" t="s">
        <v>130</v>
      </c>
      <c r="Z20" t="s">
        <v>16</v>
      </c>
      <c r="AA20">
        <v>70.068399999999997</v>
      </c>
      <c r="AB20">
        <v>40.283200000000001</v>
      </c>
      <c r="AC20">
        <v>35.705599999999997</v>
      </c>
      <c r="AD20">
        <v>0.58393799999999996</v>
      </c>
      <c r="AE20">
        <v>0.77416399999999996</v>
      </c>
      <c r="AF20">
        <v>0.89263599999999999</v>
      </c>
      <c r="AG20">
        <v>-23.4375</v>
      </c>
      <c r="AH20">
        <v>-29.846199999999996</v>
      </c>
      <c r="AI20">
        <v>-26.062000000000001</v>
      </c>
      <c r="AL20">
        <v>1</v>
      </c>
      <c r="AM20" t="s">
        <v>16</v>
      </c>
      <c r="AN20" s="12">
        <v>60.706322893955608</v>
      </c>
      <c r="AO20" s="12">
        <v>67.651295974937298</v>
      </c>
      <c r="AP20">
        <v>36.975957147903515</v>
      </c>
      <c r="AQ20">
        <v>42.860217986552449</v>
      </c>
      <c r="AS20" s="12">
        <v>6.9112241550761295</v>
      </c>
      <c r="AT20" s="12">
        <v>8.0333899754480083</v>
      </c>
      <c r="AU20">
        <v>27.871929594387151</v>
      </c>
      <c r="AV20">
        <v>31.125687834883529</v>
      </c>
      <c r="AX20" s="12">
        <v>250.4</v>
      </c>
      <c r="AY20" s="12">
        <v>243.7</v>
      </c>
      <c r="AZ20">
        <v>245.1</v>
      </c>
      <c r="BA20">
        <v>236.9</v>
      </c>
      <c r="BD20" s="12">
        <v>9.3994</v>
      </c>
      <c r="BE20" s="12">
        <v>14.526400000000001</v>
      </c>
      <c r="BF20">
        <v>24.597200000000001</v>
      </c>
      <c r="BG20">
        <v>21.545400000000001</v>
      </c>
      <c r="BJ20" s="12">
        <v>0.50582199999999999</v>
      </c>
      <c r="BK20" s="12">
        <v>0.52013699999999996</v>
      </c>
      <c r="BL20" s="15">
        <v>1.3257099999999999</v>
      </c>
      <c r="BM20" s="15">
        <v>1.3863700000000001</v>
      </c>
      <c r="BP20" s="12">
        <v>78.674300000000002</v>
      </c>
      <c r="BQ20" s="12">
        <v>76.782200000000003</v>
      </c>
      <c r="BR20" s="15">
        <v>69.946299999999994</v>
      </c>
      <c r="BS20" s="15">
        <v>70.495599999999996</v>
      </c>
      <c r="BU20" s="13">
        <v>0.8</v>
      </c>
      <c r="BV20" s="13">
        <v>1.6</v>
      </c>
      <c r="BW20" s="16">
        <v>0.2</v>
      </c>
      <c r="BX20" s="16">
        <v>0.3</v>
      </c>
      <c r="CA20" s="12">
        <v>0.50765148765265222</v>
      </c>
      <c r="CB20" s="12">
        <v>0.55846231523742584</v>
      </c>
      <c r="CC20">
        <v>0.27114469376557643</v>
      </c>
      <c r="CD20">
        <v>0.32299460274665931</v>
      </c>
    </row>
    <row r="21" spans="1:82" x14ac:dyDescent="0.3">
      <c r="A21" t="s">
        <v>124</v>
      </c>
      <c r="B21">
        <v>16</v>
      </c>
      <c r="C21">
        <v>43.133011358916249</v>
      </c>
      <c r="D21">
        <v>44.505088117934562</v>
      </c>
      <c r="E21">
        <v>20</v>
      </c>
      <c r="F21">
        <v>143.32807797047434</v>
      </c>
      <c r="G21">
        <v>39.766174891637277</v>
      </c>
      <c r="H21">
        <f t="shared" si="0"/>
        <v>0.27744860221895346</v>
      </c>
      <c r="I21">
        <v>-24.890140000000006</v>
      </c>
      <c r="J21">
        <v>0.60605106666666664</v>
      </c>
      <c r="K21">
        <v>37.447224816210117</v>
      </c>
      <c r="L21">
        <f t="shared" si="1"/>
        <v>0.26126928754269813</v>
      </c>
      <c r="M21">
        <v>40.940391345006915</v>
      </c>
      <c r="N21" t="s">
        <v>11</v>
      </c>
      <c r="O21">
        <v>2</v>
      </c>
      <c r="P21">
        <v>336</v>
      </c>
      <c r="Q21">
        <v>9.5399999999999991</v>
      </c>
      <c r="R21">
        <v>44.899999999999949</v>
      </c>
      <c r="S21">
        <v>0.4</v>
      </c>
      <c r="T21">
        <v>9.6219600000000006E-3</v>
      </c>
      <c r="U21">
        <f t="shared" si="3"/>
        <v>214.29755011135882</v>
      </c>
      <c r="V21">
        <v>242.1</v>
      </c>
      <c r="W21">
        <v>128.19999999999999</v>
      </c>
      <c r="X21">
        <v>67.032880000000006</v>
      </c>
      <c r="Y21" t="s">
        <v>130</v>
      </c>
      <c r="Z21" t="s">
        <v>11</v>
      </c>
      <c r="AA21">
        <v>67.016599999999997</v>
      </c>
      <c r="AB21">
        <v>45.043900000000001</v>
      </c>
      <c r="AC21">
        <v>41.992199999999997</v>
      </c>
      <c r="AD21">
        <v>0.62409400000000004</v>
      </c>
      <c r="AE21">
        <v>0.74995100000000003</v>
      </c>
      <c r="AF21">
        <v>0.80190499999999998</v>
      </c>
      <c r="AG21">
        <v>-22.1557</v>
      </c>
      <c r="AH21">
        <v>-30.334500000000002</v>
      </c>
      <c r="AI21">
        <v>-29.8461</v>
      </c>
      <c r="AL21">
        <v>1</v>
      </c>
      <c r="AM21" t="s">
        <v>11</v>
      </c>
      <c r="AN21" s="12">
        <v>64.793067086395865</v>
      </c>
      <c r="AO21" s="12">
        <v>71.421587290993401</v>
      </c>
      <c r="AP21">
        <v>38.299676191921492</v>
      </c>
      <c r="AQ21">
        <v>40.134608725677154</v>
      </c>
      <c r="AS21" s="12">
        <v>15.295069118784941</v>
      </c>
      <c r="AT21" s="12">
        <v>16.603094885761788</v>
      </c>
      <c r="AU21">
        <v>37.046413847999787</v>
      </c>
      <c r="AV21">
        <v>42.334419287951874</v>
      </c>
      <c r="AX21" s="12">
        <v>225.27</v>
      </c>
      <c r="AY21" s="12">
        <v>216.9</v>
      </c>
      <c r="AZ21">
        <v>276.39999999999998</v>
      </c>
      <c r="BA21">
        <v>242.1</v>
      </c>
      <c r="BD21" s="12">
        <v>11.6578</v>
      </c>
      <c r="BE21" s="12">
        <v>9.5824999999999996</v>
      </c>
      <c r="BF21">
        <v>8.6059999999999999</v>
      </c>
      <c r="BG21">
        <v>7.3242000000000003</v>
      </c>
      <c r="BJ21" s="12">
        <v>0.62505900000000003</v>
      </c>
      <c r="BK21" s="12">
        <v>0.50301899999999999</v>
      </c>
      <c r="BL21">
        <v>0.95358299999999996</v>
      </c>
      <c r="BM21">
        <v>1.1212800000000001</v>
      </c>
      <c r="BP21" s="12">
        <v>76.049800000000005</v>
      </c>
      <c r="BQ21" s="12">
        <v>81.665000000000006</v>
      </c>
      <c r="BR21">
        <v>68.542500000000004</v>
      </c>
      <c r="BS21">
        <v>60.363799999999998</v>
      </c>
      <c r="BU21" s="12">
        <v>1.2</v>
      </c>
      <c r="BV21" s="12">
        <v>1.2</v>
      </c>
      <c r="BW21">
        <v>0.35</v>
      </c>
      <c r="BX21">
        <v>0.3</v>
      </c>
      <c r="CA21" s="12">
        <v>0.22376350618712076</v>
      </c>
      <c r="CB21" s="12">
        <v>0.25768378636853601</v>
      </c>
      <c r="CC21">
        <v>0.3426289032129296</v>
      </c>
      <c r="CD21">
        <v>0.36060945940020861</v>
      </c>
    </row>
    <row r="22" spans="1:82" x14ac:dyDescent="0.3">
      <c r="A22" t="s">
        <v>125</v>
      </c>
      <c r="B22">
        <v>16</v>
      </c>
      <c r="C22">
        <v>82.631772698260249</v>
      </c>
      <c r="D22">
        <v>16.028277554362933</v>
      </c>
      <c r="E22">
        <v>26</v>
      </c>
      <c r="F22">
        <v>173.70158068438408</v>
      </c>
      <c r="G22">
        <v>46.16805170821798</v>
      </c>
      <c r="H22">
        <f t="shared" si="0"/>
        <v>0.26578947368421113</v>
      </c>
      <c r="I22">
        <v>-15.671320689655168</v>
      </c>
      <c r="J22">
        <v>0.71930550000000026</v>
      </c>
      <c r="K22">
        <v>59.329903879629143</v>
      </c>
      <c r="L22">
        <f t="shared" si="1"/>
        <v>0.34156225663502526</v>
      </c>
      <c r="M22">
        <v>15.872751831452383</v>
      </c>
      <c r="N22" t="s">
        <v>16</v>
      </c>
      <c r="O22">
        <v>3.6700000000000017</v>
      </c>
      <c r="P22">
        <v>74.67</v>
      </c>
      <c r="Q22">
        <v>6.279999999999994</v>
      </c>
      <c r="R22">
        <v>39</v>
      </c>
      <c r="S22">
        <v>0.5</v>
      </c>
      <c r="T22">
        <v>9.0151899999999993E-3</v>
      </c>
      <c r="U22">
        <f t="shared" si="3"/>
        <v>231.15871794871794</v>
      </c>
      <c r="V22">
        <v>239.5</v>
      </c>
      <c r="W22">
        <v>139.4</v>
      </c>
      <c r="X22">
        <v>83.662923333333325</v>
      </c>
      <c r="Y22" t="s">
        <v>130</v>
      </c>
      <c r="Z22" t="s">
        <v>16</v>
      </c>
      <c r="AA22">
        <v>109.31399999999999</v>
      </c>
      <c r="AB22">
        <v>46.325699999999998</v>
      </c>
      <c r="AC22">
        <v>54.321300000000001</v>
      </c>
      <c r="AD22">
        <v>1.09826</v>
      </c>
      <c r="AE22">
        <v>0.96125799999999995</v>
      </c>
      <c r="AF22">
        <v>1.2430000000000001</v>
      </c>
      <c r="AG22">
        <v>19.836399999999998</v>
      </c>
      <c r="AH22">
        <v>-26.428200000000004</v>
      </c>
      <c r="AI22">
        <v>-15.197800000000001</v>
      </c>
      <c r="AM22" t="s">
        <v>16</v>
      </c>
      <c r="AN22" s="12">
        <v>94.280155134239592</v>
      </c>
      <c r="AO22" s="12">
        <v>88.195922789115826</v>
      </c>
      <c r="AP22">
        <v>62.355182106987634</v>
      </c>
      <c r="AQ22">
        <v>51.768829679417507</v>
      </c>
      <c r="AS22" s="12">
        <v>26.091597123497117</v>
      </c>
      <c r="AT22" s="12">
        <v>26.225460806904078</v>
      </c>
      <c r="AU22">
        <v>33.906505620627392</v>
      </c>
      <c r="AV22">
        <v>32.786445091268135</v>
      </c>
      <c r="AX22" s="12">
        <v>242.52</v>
      </c>
      <c r="AY22" s="12">
        <v>296.62</v>
      </c>
      <c r="AZ22">
        <v>239.5</v>
      </c>
      <c r="BA22">
        <v>225.6</v>
      </c>
      <c r="BD22" s="12">
        <v>13.793900000000001</v>
      </c>
      <c r="BE22" s="12">
        <v>12.878399999999999</v>
      </c>
      <c r="BF22">
        <v>14.587400000000001</v>
      </c>
      <c r="BG22">
        <v>11.77979</v>
      </c>
      <c r="BJ22" s="12">
        <v>0.82873699999999995</v>
      </c>
      <c r="BK22" s="12">
        <v>0.90582099999999999</v>
      </c>
      <c r="BL22">
        <v>2.05667</v>
      </c>
      <c r="BM22">
        <v>1.9731399999999999</v>
      </c>
      <c r="BP22" s="12">
        <v>74.9512</v>
      </c>
      <c r="BQ22" s="12">
        <v>75.317400000000006</v>
      </c>
      <c r="BR22">
        <v>75.805700000000002</v>
      </c>
      <c r="BS22">
        <v>75.317400000000006</v>
      </c>
      <c r="BU22" s="12">
        <v>1.75</v>
      </c>
      <c r="BV22" s="12">
        <v>1.75</v>
      </c>
      <c r="BW22">
        <v>0.2</v>
      </c>
      <c r="BX22">
        <v>0.2</v>
      </c>
      <c r="BY22" t="e">
        <f>MAX(#REF!)</f>
        <v>#REF!</v>
      </c>
      <c r="CA22" s="12">
        <v>0.31107151508178577</v>
      </c>
      <c r="CB22" s="12">
        <v>0.362750241850956</v>
      </c>
      <c r="CC22">
        <v>0.299616650024076</v>
      </c>
      <c r="CD22">
        <v>0.26816253773938159</v>
      </c>
    </row>
    <row r="23" spans="1:82" x14ac:dyDescent="0.3">
      <c r="A23" t="s">
        <v>125</v>
      </c>
      <c r="B23">
        <v>16</v>
      </c>
      <c r="C23">
        <v>78.527100441811058</v>
      </c>
      <c r="D23">
        <v>17.030898192088593</v>
      </c>
      <c r="E23">
        <v>25</v>
      </c>
      <c r="F23">
        <v>165.70008285004153</v>
      </c>
      <c r="G23">
        <v>42.069835927639915</v>
      </c>
      <c r="H23">
        <f t="shared" si="0"/>
        <v>0.25389145982330674</v>
      </c>
      <c r="I23">
        <v>-16.397417241379316</v>
      </c>
      <c r="J23">
        <v>0.74718668965517232</v>
      </c>
      <c r="K23">
        <v>56.469881834529218</v>
      </c>
      <c r="L23">
        <f t="shared" si="1"/>
        <v>0.34079573687138365</v>
      </c>
      <c r="M23">
        <v>19.317241801967455</v>
      </c>
      <c r="N23" t="s">
        <v>11</v>
      </c>
      <c r="O23">
        <v>3.7600000000000051</v>
      </c>
      <c r="P23">
        <v>73.3</v>
      </c>
      <c r="Q23">
        <v>6.740000000000002</v>
      </c>
      <c r="R23">
        <v>44.200000000000017</v>
      </c>
      <c r="S23">
        <v>0.5</v>
      </c>
      <c r="T23">
        <v>9.0791199999999996E-3</v>
      </c>
      <c r="U23">
        <f t="shared" si="3"/>
        <v>205.40995475113115</v>
      </c>
      <c r="V23">
        <v>225.6</v>
      </c>
      <c r="W23">
        <v>129.69999999999999</v>
      </c>
      <c r="X23">
        <v>82.380617241379298</v>
      </c>
      <c r="Y23" t="s">
        <v>130</v>
      </c>
      <c r="Z23" t="s">
        <v>11</v>
      </c>
      <c r="AA23">
        <v>120.361</v>
      </c>
      <c r="AB23">
        <v>43.579099999999997</v>
      </c>
      <c r="AC23">
        <v>55.297899999999998</v>
      </c>
      <c r="AD23">
        <v>1.3704000000000001</v>
      </c>
      <c r="AE23">
        <v>0.98892500000000005</v>
      </c>
      <c r="AF23">
        <v>1.32331</v>
      </c>
      <c r="AG23">
        <v>32.898000000000003</v>
      </c>
      <c r="AH23">
        <v>-28.381350000000001</v>
      </c>
      <c r="AI23">
        <v>-13.977</v>
      </c>
      <c r="AM23" t="s">
        <v>11</v>
      </c>
      <c r="AN23" s="12">
        <v>65.819632168786384</v>
      </c>
      <c r="AO23" s="12">
        <v>60.522724947648932</v>
      </c>
      <c r="AP23">
        <v>41.560042559793956</v>
      </c>
      <c r="AQ23">
        <v>44.192142180974059</v>
      </c>
      <c r="AS23" s="12">
        <v>20.973786584028424</v>
      </c>
      <c r="AT23" s="12">
        <v>25.958886143584969</v>
      </c>
      <c r="AU23">
        <v>25.954776267434642</v>
      </c>
      <c r="AV23">
        <v>27.683191150398088</v>
      </c>
      <c r="AX23" s="12">
        <v>208.32</v>
      </c>
      <c r="AY23" s="12">
        <v>228.95</v>
      </c>
      <c r="AZ23">
        <v>213.2</v>
      </c>
      <c r="BA23">
        <v>207.1</v>
      </c>
      <c r="BD23" s="12">
        <v>5.3101000000000003</v>
      </c>
      <c r="BE23" s="12">
        <v>3.6621000000000001</v>
      </c>
      <c r="BF23">
        <v>6.6528999999999998</v>
      </c>
      <c r="BG23">
        <v>3.8452999999999999</v>
      </c>
      <c r="BJ23" s="12">
        <v>0.77454699999999999</v>
      </c>
      <c r="BK23" s="12">
        <v>0.934118</v>
      </c>
      <c r="BL23">
        <v>0.78540200000000004</v>
      </c>
      <c r="BM23">
        <v>0.84498200000000001</v>
      </c>
      <c r="BP23" s="12">
        <v>75.317400000000006</v>
      </c>
      <c r="BQ23" s="12">
        <v>73.425299999999993</v>
      </c>
      <c r="BR23">
        <v>59.3872</v>
      </c>
      <c r="BS23">
        <v>54.6265</v>
      </c>
      <c r="BU23" s="12">
        <v>2.9</v>
      </c>
      <c r="BV23" s="12">
        <v>2.9</v>
      </c>
      <c r="BW23">
        <v>0.5</v>
      </c>
      <c r="BX23">
        <v>0.55000000000000004</v>
      </c>
      <c r="CA23" s="12">
        <v>0.38258886953474358</v>
      </c>
      <c r="CB23" s="12">
        <v>0.39494134224965888</v>
      </c>
      <c r="CC23">
        <v>0.30808459549575301</v>
      </c>
      <c r="CD23">
        <v>0.30227425251786272</v>
      </c>
    </row>
    <row r="24" spans="1:82" x14ac:dyDescent="0.3">
      <c r="A24" t="s">
        <v>132</v>
      </c>
      <c r="B24">
        <v>18</v>
      </c>
      <c r="C24">
        <v>22.972014244629033</v>
      </c>
      <c r="D24">
        <v>27.390450173018223</v>
      </c>
      <c r="E24">
        <v>25</v>
      </c>
      <c r="F24">
        <v>131.45786775338505</v>
      </c>
      <c r="G24">
        <v>46.468401486988888</v>
      </c>
      <c r="H24">
        <f t="shared" si="0"/>
        <v>0.35348513011152444</v>
      </c>
      <c r="I24">
        <v>-14.250369565217392</v>
      </c>
      <c r="J24">
        <v>0.83723882608695632</v>
      </c>
      <c r="K24">
        <v>48.470725764435485</v>
      </c>
      <c r="L24">
        <f t="shared" si="1"/>
        <v>0.3687168108900607</v>
      </c>
      <c r="M24">
        <v>24.304709512413556</v>
      </c>
      <c r="N24" t="s">
        <v>16</v>
      </c>
      <c r="O24">
        <v>0.45999999999999375</v>
      </c>
      <c r="P24">
        <v>256.43131</v>
      </c>
      <c r="Q24">
        <v>6.9500000000000028</v>
      </c>
      <c r="R24">
        <v>45</v>
      </c>
      <c r="S24">
        <v>0.55000000000000004</v>
      </c>
      <c r="T24">
        <v>8.9111299999999997E-3</v>
      </c>
      <c r="U24">
        <f t="shared" si="3"/>
        <v>198.02511111111113</v>
      </c>
      <c r="V24">
        <v>213.2</v>
      </c>
      <c r="W24">
        <v>133.19999999999999</v>
      </c>
      <c r="X24">
        <v>87.983504347826099</v>
      </c>
      <c r="Y24" t="s">
        <v>130</v>
      </c>
      <c r="Z24" t="s">
        <v>16</v>
      </c>
      <c r="AA24">
        <v>81.543000000000006</v>
      </c>
      <c r="AB24">
        <v>48.950200000000002</v>
      </c>
      <c r="AC24">
        <v>44.433599999999998</v>
      </c>
      <c r="AD24">
        <v>0.91428600000000004</v>
      </c>
      <c r="AE24">
        <v>1.1092</v>
      </c>
      <c r="AF24">
        <v>1.1172299999999999</v>
      </c>
      <c r="AG24">
        <v>-11.535700000000006</v>
      </c>
      <c r="AH24">
        <v>-25.390599999999999</v>
      </c>
      <c r="AI24">
        <v>-27.526899999999998</v>
      </c>
      <c r="AL24">
        <v>1</v>
      </c>
      <c r="AN24" s="12">
        <v>27.742832336762227</v>
      </c>
      <c r="AO24" s="12">
        <v>29.488477279877394</v>
      </c>
      <c r="AP24">
        <v>38.592810272423094</v>
      </c>
      <c r="AQ24">
        <v>37.447224816210117</v>
      </c>
      <c r="AS24" s="12">
        <v>31.390466489986544</v>
      </c>
      <c r="AT24" s="12">
        <v>25.535478803256773</v>
      </c>
      <c r="AU24">
        <v>40.553777826400591</v>
      </c>
      <c r="AV24">
        <v>40.940391345006915</v>
      </c>
      <c r="AX24" s="12">
        <v>259.22000000000003</v>
      </c>
      <c r="AY24" s="12">
        <v>235.42</v>
      </c>
      <c r="AZ24">
        <v>168.1</v>
      </c>
      <c r="BA24">
        <v>163.5</v>
      </c>
      <c r="BD24" s="12">
        <v>19.287099999999999</v>
      </c>
      <c r="BE24" s="12">
        <v>18.493600000000001</v>
      </c>
      <c r="BF24">
        <v>23.4375</v>
      </c>
      <c r="BG24">
        <v>22.1557</v>
      </c>
      <c r="BJ24" s="12">
        <v>0.746591</v>
      </c>
      <c r="BK24" s="12">
        <v>0.72061500000000001</v>
      </c>
      <c r="BL24">
        <v>1.4173</v>
      </c>
      <c r="BM24">
        <v>1.6419900000000001</v>
      </c>
      <c r="BP24" s="12">
        <v>74.462900000000005</v>
      </c>
      <c r="BQ24" s="12">
        <v>72.143600000000006</v>
      </c>
      <c r="BR24">
        <v>81.481899999999996</v>
      </c>
      <c r="BS24">
        <v>77.087400000000002</v>
      </c>
      <c r="BU24" s="12">
        <v>0.86</v>
      </c>
      <c r="BV24" s="12">
        <v>0.86</v>
      </c>
      <c r="BW24">
        <v>0.2</v>
      </c>
      <c r="BX24">
        <v>0.25</v>
      </c>
      <c r="CA24" s="12">
        <v>0.31336726875559168</v>
      </c>
      <c r="CB24" s="12">
        <v>0.28415419362921129</v>
      </c>
      <c r="CC24">
        <v>0.2488078478263118</v>
      </c>
      <c r="CD24">
        <v>0.26126928754269813</v>
      </c>
    </row>
    <row r="25" spans="1:82" x14ac:dyDescent="0.3">
      <c r="A25" t="s">
        <v>132</v>
      </c>
      <c r="B25">
        <v>18</v>
      </c>
      <c r="C25">
        <v>29.910804104352486</v>
      </c>
      <c r="D25">
        <v>23.864019799338404</v>
      </c>
      <c r="E25">
        <v>24</v>
      </c>
      <c r="F25">
        <v>123.07692307692308</v>
      </c>
      <c r="G25">
        <v>41.573127130622808</v>
      </c>
      <c r="H25">
        <f t="shared" si="0"/>
        <v>0.33778165793631032</v>
      </c>
      <c r="I25">
        <v>-14.322913333333336</v>
      </c>
      <c r="J25">
        <v>0.85251533333333329</v>
      </c>
      <c r="K25">
        <v>46.70825006024792</v>
      </c>
      <c r="L25">
        <f t="shared" si="1"/>
        <v>0.37950453173951432</v>
      </c>
      <c r="M25">
        <v>23.375623990028995</v>
      </c>
      <c r="N25" t="s">
        <v>11</v>
      </c>
      <c r="O25">
        <v>0.35000000000000853</v>
      </c>
      <c r="P25">
        <v>242.5</v>
      </c>
      <c r="Q25">
        <v>6.32</v>
      </c>
      <c r="R25">
        <v>39.399999999999977</v>
      </c>
      <c r="S25">
        <v>0.56999999999999995</v>
      </c>
      <c r="T25">
        <v>9.8489100000000007E-3</v>
      </c>
      <c r="U25">
        <f t="shared" si="3"/>
        <v>249.97233502538086</v>
      </c>
      <c r="V25">
        <v>207.1</v>
      </c>
      <c r="W25">
        <v>129.6</v>
      </c>
      <c r="X25">
        <v>87.319216666666676</v>
      </c>
      <c r="Y25" t="s">
        <v>130</v>
      </c>
      <c r="Z25" t="s">
        <v>11</v>
      </c>
      <c r="AA25">
        <v>82.824700000000007</v>
      </c>
      <c r="AB25">
        <v>53.771999999999998</v>
      </c>
      <c r="AC25">
        <v>48.950200000000002</v>
      </c>
      <c r="AD25">
        <v>0.95875999999999995</v>
      </c>
      <c r="AE25">
        <v>1.35239</v>
      </c>
      <c r="AF25">
        <v>1.391</v>
      </c>
      <c r="AG25">
        <v>-9.2162999999999968</v>
      </c>
      <c r="AH25">
        <v>-16.967800000000004</v>
      </c>
      <c r="AI25">
        <v>-18.188500000000001</v>
      </c>
      <c r="AN25" s="12">
        <v>68.507752947422475</v>
      </c>
      <c r="AO25" s="12">
        <v>62.403808688182188</v>
      </c>
      <c r="AP25">
        <v>59.329903879629143</v>
      </c>
      <c r="AQ25">
        <v>56.469881834529218</v>
      </c>
      <c r="AS25" s="12">
        <v>19.501384986939868</v>
      </c>
      <c r="AT25" s="12">
        <v>19.233933723121016</v>
      </c>
      <c r="AU25">
        <v>15.872751831452383</v>
      </c>
      <c r="AV25">
        <v>19.317241801967455</v>
      </c>
      <c r="AX25" s="12">
        <v>227.7</v>
      </c>
      <c r="AY25" s="12">
        <v>226.8</v>
      </c>
      <c r="AZ25">
        <v>199.4</v>
      </c>
      <c r="BA25">
        <v>165.3</v>
      </c>
      <c r="BD25" s="12">
        <v>6.1646000000000001</v>
      </c>
      <c r="BE25" s="12">
        <v>7.3242000000000003</v>
      </c>
      <c r="BJ25" s="12">
        <v>0.87806499999999998</v>
      </c>
      <c r="BK25" s="12">
        <v>0.96698399999999995</v>
      </c>
      <c r="BL25">
        <v>0.77416399999999996</v>
      </c>
      <c r="BM25">
        <v>0.74995100000000003</v>
      </c>
      <c r="BP25" s="12">
        <v>77.392600000000002</v>
      </c>
      <c r="BQ25" s="12">
        <v>74.218800000000002</v>
      </c>
      <c r="BR25">
        <v>70.068399999999997</v>
      </c>
      <c r="BS25">
        <v>67.016599999999997</v>
      </c>
      <c r="BU25" s="12">
        <v>1</v>
      </c>
      <c r="BV25" s="12">
        <v>1.05</v>
      </c>
      <c r="BW25">
        <v>0.5</v>
      </c>
      <c r="BX25">
        <v>0.4</v>
      </c>
      <c r="CA25" s="12">
        <v>0.22685314001770529</v>
      </c>
      <c r="CB25" s="12">
        <v>0.27267994940702583</v>
      </c>
      <c r="CC25">
        <v>0.34156225663502526</v>
      </c>
      <c r="CD25">
        <v>0.34079573687138365</v>
      </c>
    </row>
    <row r="26" spans="1:82" x14ac:dyDescent="0.3">
      <c r="A26" s="12" t="s">
        <v>133</v>
      </c>
      <c r="B26" s="12">
        <v>18</v>
      </c>
      <c r="C26" s="12">
        <v>25.073554485318375</v>
      </c>
      <c r="D26" s="12">
        <v>29.144428509796089</v>
      </c>
      <c r="E26" s="12">
        <v>16</v>
      </c>
      <c r="F26" s="12">
        <v>122.29423994129846</v>
      </c>
      <c r="G26" s="12">
        <v>26.093990553975434</v>
      </c>
      <c r="H26" s="12">
        <f t="shared" si="0"/>
        <v>0.21337056075985766</v>
      </c>
      <c r="I26" s="12">
        <v>-22.362010344827588</v>
      </c>
      <c r="J26" s="12">
        <v>0.71170046666666675</v>
      </c>
      <c r="K26" s="12">
        <v>27.742832336762227</v>
      </c>
      <c r="L26" s="12">
        <f t="shared" si="1"/>
        <v>0.22685314001770529</v>
      </c>
      <c r="M26" s="12">
        <v>31.390466489986544</v>
      </c>
      <c r="N26" s="12" t="s">
        <v>16</v>
      </c>
      <c r="O26" s="12">
        <v>0.40999999999999659</v>
      </c>
      <c r="P26" s="12">
        <v>302</v>
      </c>
      <c r="Q26" s="12">
        <v>11.200000000000003</v>
      </c>
      <c r="R26" s="12">
        <v>38</v>
      </c>
      <c r="S26" s="12">
        <v>1</v>
      </c>
      <c r="T26" s="12">
        <v>8.3452000000000005E-3</v>
      </c>
      <c r="U26" s="12">
        <f t="shared" si="3"/>
        <v>219.61052631578951</v>
      </c>
      <c r="V26" s="12">
        <v>225.27</v>
      </c>
      <c r="W26" s="12">
        <v>128.1</v>
      </c>
      <c r="X26" s="12">
        <v>75.925689999999989</v>
      </c>
      <c r="Y26" s="12" t="s">
        <v>130</v>
      </c>
      <c r="Z26" s="12" t="s">
        <v>16</v>
      </c>
      <c r="AA26" s="12">
        <v>77.392600000000002</v>
      </c>
      <c r="AB26" s="12">
        <v>45.898400000000002</v>
      </c>
      <c r="AC26" s="12">
        <v>43.7622</v>
      </c>
      <c r="AD26" s="12">
        <v>0.73191200000000001</v>
      </c>
      <c r="AE26" s="12">
        <v>0.87806499999999998</v>
      </c>
      <c r="AF26" s="12">
        <v>0.93100499999999997</v>
      </c>
      <c r="AG26" s="12">
        <v>-19.287099999999995</v>
      </c>
      <c r="AH26" s="12">
        <v>-32.775900000000007</v>
      </c>
      <c r="AI26" s="12">
        <v>-32.287599999999998</v>
      </c>
      <c r="AL26" s="12">
        <v>1</v>
      </c>
      <c r="AN26" s="12">
        <v>33.030943180585922</v>
      </c>
      <c r="AO26" s="12">
        <v>41.740506294177727</v>
      </c>
      <c r="AP26">
        <v>48.470725764435485</v>
      </c>
      <c r="AQ26">
        <v>46.70825006024792</v>
      </c>
      <c r="AS26" s="12">
        <v>10.792549741725503</v>
      </c>
      <c r="AT26" s="12">
        <v>12.280215134857038</v>
      </c>
      <c r="AU26">
        <v>24.304709512413556</v>
      </c>
      <c r="AV26">
        <v>23.375623990028995</v>
      </c>
      <c r="AX26" s="12">
        <v>288.2</v>
      </c>
      <c r="AY26" s="12">
        <v>265.85000000000002</v>
      </c>
      <c r="AZ26">
        <v>226.35</v>
      </c>
      <c r="BA26">
        <v>190.6</v>
      </c>
      <c r="BD26" s="12">
        <v>14.9536</v>
      </c>
      <c r="BE26" s="12">
        <v>15.258800000000001</v>
      </c>
      <c r="BF26">
        <v>11.5357</v>
      </c>
      <c r="BG26">
        <v>9.2163000000000004</v>
      </c>
      <c r="BJ26" s="12">
        <v>0.84392400000000001</v>
      </c>
      <c r="BK26" s="12">
        <v>0.79590099999999997</v>
      </c>
      <c r="BL26">
        <v>0.96125799999999995</v>
      </c>
      <c r="BM26">
        <v>0.98892500000000005</v>
      </c>
      <c r="BP26" s="12">
        <v>80.566400000000002</v>
      </c>
      <c r="BQ26" s="12">
        <v>80.932599999999994</v>
      </c>
      <c r="BR26">
        <v>109.31399999999999</v>
      </c>
      <c r="BS26">
        <v>120.361</v>
      </c>
      <c r="BU26" s="13">
        <v>1</v>
      </c>
      <c r="BV26" s="13">
        <v>0.7</v>
      </c>
      <c r="BW26">
        <v>0.5</v>
      </c>
      <c r="BX26">
        <v>0.5</v>
      </c>
      <c r="CA26" s="12">
        <v>0.32863169088878541</v>
      </c>
      <c r="CB26" s="12">
        <v>0.30733875778929798</v>
      </c>
      <c r="CC26">
        <v>0.3687168108900607</v>
      </c>
      <c r="CD26">
        <v>0.37950453173951432</v>
      </c>
    </row>
    <row r="27" spans="1:82" x14ac:dyDescent="0.3">
      <c r="A27" s="12" t="s">
        <v>133</v>
      </c>
      <c r="B27" s="12">
        <v>18</v>
      </c>
      <c r="C27" s="12">
        <v>55.492239578954283</v>
      </c>
      <c r="D27" s="12">
        <v>25.470204015466916</v>
      </c>
      <c r="E27" s="12">
        <v>17</v>
      </c>
      <c r="F27" s="12">
        <v>108.14318157240203</v>
      </c>
      <c r="G27" s="12">
        <v>31.321452062517597</v>
      </c>
      <c r="H27" s="12">
        <f t="shared" si="0"/>
        <v>0.28962946722209976</v>
      </c>
      <c r="I27" s="12">
        <v>-21.290375000000001</v>
      </c>
      <c r="J27" s="12">
        <v>0.8315980333333336</v>
      </c>
      <c r="K27" s="12">
        <v>29.488477279877394</v>
      </c>
      <c r="L27" s="12">
        <f t="shared" si="1"/>
        <v>0.27267994940702583</v>
      </c>
      <c r="M27" s="12">
        <v>25.535478803256773</v>
      </c>
      <c r="N27" s="12" t="s">
        <v>11</v>
      </c>
      <c r="O27" s="12">
        <v>0.93000000000000682</v>
      </c>
      <c r="P27" s="12">
        <v>299</v>
      </c>
      <c r="Q27" s="12">
        <v>7.5600000000000023</v>
      </c>
      <c r="R27" s="12">
        <v>36.800000000000068</v>
      </c>
      <c r="S27" s="12">
        <v>1.05</v>
      </c>
      <c r="T27" s="12">
        <v>1.1191400000000001E-2</v>
      </c>
      <c r="U27" s="12">
        <f>(T27/R27)*1000000</f>
        <v>304.11413043478211</v>
      </c>
      <c r="V27" s="12">
        <v>216.9</v>
      </c>
      <c r="W27" s="12">
        <v>100.21</v>
      </c>
      <c r="X27" s="12">
        <v>73.02294322222221</v>
      </c>
      <c r="Y27" s="12" t="s">
        <v>130</v>
      </c>
      <c r="Z27" s="12" t="s">
        <v>11</v>
      </c>
      <c r="AA27" s="12">
        <v>74.218800000000002</v>
      </c>
      <c r="AB27" s="12">
        <v>54.443399999999997</v>
      </c>
      <c r="AC27" s="12">
        <v>50.292999999999999</v>
      </c>
      <c r="AD27" s="12">
        <v>0.83231299999999997</v>
      </c>
      <c r="AE27" s="12">
        <v>0.96698399999999995</v>
      </c>
      <c r="AF27" s="12">
        <v>0.97203899999999999</v>
      </c>
      <c r="AG27" s="12">
        <v>-18.493599999999997</v>
      </c>
      <c r="AH27" s="12">
        <v>-28.625500000000002</v>
      </c>
      <c r="AI27" s="12">
        <v>-29.907300000000003</v>
      </c>
      <c r="AL27" s="12">
        <v>1</v>
      </c>
      <c r="AN27" s="12">
        <v>40.83461546328018</v>
      </c>
      <c r="AO27" s="12">
        <v>43.566764277961198</v>
      </c>
      <c r="AP27">
        <v>58.446659395633596</v>
      </c>
      <c r="AQ27">
        <v>56.072354975893063</v>
      </c>
      <c r="AS27" s="12">
        <v>11.783741195012059</v>
      </c>
      <c r="AT27" s="12">
        <v>18.800200262590273</v>
      </c>
      <c r="AU27">
        <v>41.582168489019075</v>
      </c>
      <c r="AV27">
        <v>43.655571817504821</v>
      </c>
      <c r="AX27" s="12">
        <v>275</v>
      </c>
      <c r="AY27" s="12">
        <v>274.3</v>
      </c>
      <c r="BD27" s="12">
        <v>4.3945999999999996</v>
      </c>
      <c r="BE27" s="12">
        <v>5.1879</v>
      </c>
      <c r="BF27">
        <v>7.2020999999999997</v>
      </c>
      <c r="BG27">
        <v>5.1879999999999997</v>
      </c>
      <c r="BJ27" s="12">
        <v>0.77697000000000005</v>
      </c>
      <c r="BK27" s="12">
        <v>0.71345800000000004</v>
      </c>
      <c r="BL27">
        <v>1.1092</v>
      </c>
      <c r="BM27">
        <v>1.35239</v>
      </c>
      <c r="BP27" s="12">
        <v>66.101100000000002</v>
      </c>
      <c r="BQ27" s="12">
        <v>69.641099999999994</v>
      </c>
      <c r="BR27">
        <v>81.543000000000006</v>
      </c>
      <c r="BS27">
        <v>82.824700000000007</v>
      </c>
      <c r="BU27" s="13">
        <v>1.6</v>
      </c>
      <c r="BV27" s="13">
        <v>2.2000000000000002</v>
      </c>
      <c r="BW27">
        <v>0.55000000000000004</v>
      </c>
      <c r="BX27">
        <v>0.56999999999999995</v>
      </c>
      <c r="CA27" s="12">
        <v>0.20991164391262412</v>
      </c>
      <c r="CB27" s="12">
        <v>0.27306639217651074</v>
      </c>
      <c r="CC27">
        <v>0.35067995637380162</v>
      </c>
      <c r="CD27">
        <v>0.34680751552589872</v>
      </c>
    </row>
    <row r="28" spans="1:82" x14ac:dyDescent="0.3">
      <c r="A28" t="s">
        <v>137</v>
      </c>
      <c r="B28">
        <v>16</v>
      </c>
      <c r="C28">
        <v>38.476853412192213</v>
      </c>
      <c r="D28">
        <v>50.593501225089064</v>
      </c>
      <c r="E28">
        <v>32</v>
      </c>
      <c r="F28">
        <v>166.66666666666666</v>
      </c>
      <c r="G28">
        <v>58.469274396304904</v>
      </c>
      <c r="H28">
        <f t="shared" si="0"/>
        <v>0.35081564637782947</v>
      </c>
      <c r="I28">
        <v>-11.236905263157896</v>
      </c>
      <c r="J28">
        <v>0.87852075000000007</v>
      </c>
      <c r="K28">
        <v>58.446659395633596</v>
      </c>
      <c r="L28">
        <f t="shared" si="1"/>
        <v>0.35067995637380162</v>
      </c>
      <c r="M28">
        <v>41.582168489019075</v>
      </c>
      <c r="N28" t="s">
        <v>16</v>
      </c>
      <c r="O28">
        <v>1.75</v>
      </c>
      <c r="P28">
        <v>122.5</v>
      </c>
      <c r="Q28">
        <v>5.5600000000000023</v>
      </c>
      <c r="R28">
        <v>50</v>
      </c>
      <c r="S28">
        <v>0.5</v>
      </c>
      <c r="T28">
        <v>1.0258E-2</v>
      </c>
      <c r="U28">
        <f t="shared" ref="U28:U47" si="4">(T28/R28)*1000000</f>
        <v>205.16</v>
      </c>
      <c r="V28">
        <v>168.1</v>
      </c>
      <c r="W28">
        <v>94.3</v>
      </c>
      <c r="X28">
        <v>72.314445000000006</v>
      </c>
      <c r="Y28" t="s">
        <v>130</v>
      </c>
      <c r="Z28" t="s">
        <v>16</v>
      </c>
      <c r="AA28">
        <v>72.998000000000005</v>
      </c>
      <c r="AB28">
        <v>48.217799999999997</v>
      </c>
      <c r="AC28">
        <v>42.785600000000002</v>
      </c>
      <c r="AD28">
        <v>0.93564099999999994</v>
      </c>
      <c r="AE28">
        <v>1.2697099999999999</v>
      </c>
      <c r="AF28">
        <v>1.31582</v>
      </c>
      <c r="AG28">
        <v>-7.2021000000000015</v>
      </c>
      <c r="AH28">
        <v>-14.831599999999998</v>
      </c>
      <c r="AI28">
        <v>-17.456000000000003</v>
      </c>
      <c r="AL28">
        <v>1</v>
      </c>
      <c r="AN28" s="12">
        <v>79.380090731144691</v>
      </c>
      <c r="AO28" s="12">
        <v>83.528582946679947</v>
      </c>
      <c r="AP28">
        <v>51.463062275003089</v>
      </c>
      <c r="AQ28">
        <v>39.77363824710082</v>
      </c>
      <c r="AS28" s="12">
        <v>23.81317687658105</v>
      </c>
      <c r="AT28" s="12">
        <v>24.273226870662519</v>
      </c>
      <c r="AU28">
        <v>208.79832061288369</v>
      </c>
      <c r="AV28">
        <v>157.67983493422179</v>
      </c>
      <c r="AX28" s="12">
        <v>278.60000000000002</v>
      </c>
      <c r="AY28" s="12">
        <v>251.2</v>
      </c>
      <c r="BD28" s="12">
        <v>6.8360000000000003</v>
      </c>
      <c r="BE28" s="12">
        <v>7.2022000000000004</v>
      </c>
      <c r="BF28">
        <v>15.136699999999999</v>
      </c>
      <c r="BG28">
        <v>18.371600000000001</v>
      </c>
      <c r="BJ28" s="12">
        <v>1.38818</v>
      </c>
      <c r="BK28" s="12">
        <v>1.2825</v>
      </c>
      <c r="BL28">
        <v>1.2697099999999999</v>
      </c>
      <c r="BM28">
        <v>1.2749999999999999</v>
      </c>
      <c r="BP28" s="12">
        <v>77.453599999999994</v>
      </c>
      <c r="BQ28" s="12">
        <v>76.293899999999994</v>
      </c>
      <c r="BR28">
        <v>72.998000000000005</v>
      </c>
      <c r="BS28">
        <v>69.946299999999994</v>
      </c>
      <c r="BU28" s="12">
        <v>1.5</v>
      </c>
      <c r="BV28" s="12">
        <v>1.5</v>
      </c>
      <c r="BW28">
        <v>0.5</v>
      </c>
      <c r="BX28">
        <v>0.4</v>
      </c>
      <c r="CA28" s="12">
        <v>0.2915591544078211</v>
      </c>
      <c r="CB28" s="12">
        <v>0.31934438215745614</v>
      </c>
      <c r="CC28">
        <v>0.33836963445814622</v>
      </c>
      <c r="CD28">
        <v>0.2859724589966548</v>
      </c>
    </row>
    <row r="29" spans="1:82" x14ac:dyDescent="0.3">
      <c r="A29" t="s">
        <v>137</v>
      </c>
      <c r="B29">
        <v>16</v>
      </c>
      <c r="C29">
        <v>32.981358769556124</v>
      </c>
      <c r="D29">
        <v>47.937887929280706</v>
      </c>
      <c r="E29">
        <v>29</v>
      </c>
      <c r="F29">
        <v>161.68148746968467</v>
      </c>
      <c r="G29">
        <v>50.370221125270575</v>
      </c>
      <c r="H29">
        <f t="shared" si="0"/>
        <v>0.3115398176597986</v>
      </c>
      <c r="I29">
        <v>-11.058129411764709</v>
      </c>
      <c r="J29">
        <v>0.90041776470588242</v>
      </c>
      <c r="K29">
        <v>56.072354975893063</v>
      </c>
      <c r="L29">
        <f t="shared" si="1"/>
        <v>0.34680751552589872</v>
      </c>
      <c r="M29">
        <v>43.655571817504821</v>
      </c>
      <c r="N29" t="s">
        <v>11</v>
      </c>
      <c r="O29">
        <v>1.2599999999999909</v>
      </c>
      <c r="P29">
        <v>125</v>
      </c>
      <c r="Q29">
        <v>5.4799999999999969</v>
      </c>
      <c r="R29">
        <v>53.98</v>
      </c>
      <c r="S29">
        <v>0.4</v>
      </c>
      <c r="T29">
        <v>1.16008E-2</v>
      </c>
      <c r="U29">
        <f t="shared" si="4"/>
        <v>214.90922563912559</v>
      </c>
      <c r="V29">
        <v>163.5</v>
      </c>
      <c r="W29">
        <v>88.1</v>
      </c>
      <c r="X29">
        <v>69.25504844290657</v>
      </c>
      <c r="Y29" t="s">
        <v>130</v>
      </c>
      <c r="Z29" t="s">
        <v>11</v>
      </c>
      <c r="AA29">
        <v>69.946299999999994</v>
      </c>
      <c r="AB29">
        <v>43.396000000000001</v>
      </c>
      <c r="AC29">
        <v>37.841799999999999</v>
      </c>
      <c r="AD29">
        <v>0.99142600000000003</v>
      </c>
      <c r="AE29">
        <v>1.2749999999999999</v>
      </c>
      <c r="AF29">
        <v>1.32775</v>
      </c>
      <c r="AG29">
        <v>-5.1880000000000024</v>
      </c>
      <c r="AH29">
        <v>-17.089799999999997</v>
      </c>
      <c r="AI29">
        <v>-18.981949999999998</v>
      </c>
      <c r="AL29">
        <v>1</v>
      </c>
      <c r="AN29" s="12">
        <v>83.503816307613732</v>
      </c>
      <c r="AO29" s="12">
        <v>85.114001573975912</v>
      </c>
      <c r="AP29">
        <v>48.648712829028057</v>
      </c>
      <c r="AQ29">
        <v>49.764568648703744</v>
      </c>
      <c r="AS29" s="12">
        <v>26.21197540346963</v>
      </c>
      <c r="AT29" s="12">
        <v>31.410086580300202</v>
      </c>
      <c r="AU29">
        <v>47.297263312317675</v>
      </c>
      <c r="AV29">
        <v>50.451698656257228</v>
      </c>
      <c r="AX29" t="s">
        <v>131</v>
      </c>
      <c r="BD29" s="12">
        <v>10.3149</v>
      </c>
      <c r="BE29" s="12">
        <v>10.8643</v>
      </c>
      <c r="BF29">
        <v>13.1836</v>
      </c>
      <c r="BG29">
        <v>11.7187</v>
      </c>
      <c r="BJ29" s="12">
        <v>1.25536</v>
      </c>
      <c r="BK29" s="12">
        <v>1.2844199999999999</v>
      </c>
      <c r="BL29">
        <v>1.0512999999999999</v>
      </c>
      <c r="BM29">
        <v>1.04616</v>
      </c>
      <c r="BP29" s="12">
        <v>75.195300000000003</v>
      </c>
      <c r="BQ29" s="12">
        <v>73.730500000000006</v>
      </c>
      <c r="BR29">
        <v>65.795900000000003</v>
      </c>
      <c r="BS29">
        <v>59.4482</v>
      </c>
      <c r="BU29" s="13">
        <v>1</v>
      </c>
      <c r="BV29" s="13">
        <v>0.8</v>
      </c>
      <c r="BW29">
        <v>0.25</v>
      </c>
      <c r="BX29">
        <v>0.2</v>
      </c>
      <c r="CA29" s="12">
        <v>0.40698172517857961</v>
      </c>
      <c r="CB29" s="12">
        <v>0.47544469413250284</v>
      </c>
      <c r="CC29">
        <v>0.33217341119660371</v>
      </c>
      <c r="CD29">
        <v>0.35372655395498642</v>
      </c>
    </row>
    <row r="30" spans="1:82" x14ac:dyDescent="0.3">
      <c r="A30" t="s">
        <v>138</v>
      </c>
      <c r="B30">
        <v>16</v>
      </c>
      <c r="C30">
        <v>214.06466462208613</v>
      </c>
      <c r="D30">
        <v>219.15619323102865</v>
      </c>
      <c r="E30">
        <v>26</v>
      </c>
      <c r="F30">
        <v>152.09125475285131</v>
      </c>
      <c r="G30">
        <v>43.757931125016285</v>
      </c>
      <c r="H30">
        <f t="shared" si="0"/>
        <v>0.28770839714698282</v>
      </c>
      <c r="I30">
        <v>-20.3682642857143</v>
      </c>
      <c r="J30">
        <v>0.76912440000000004</v>
      </c>
      <c r="K30">
        <v>51.463062275003089</v>
      </c>
      <c r="L30">
        <f t="shared" si="1"/>
        <v>0.33836963445814622</v>
      </c>
      <c r="M30">
        <v>208.79832061288369</v>
      </c>
      <c r="N30" t="s">
        <v>16</v>
      </c>
      <c r="O30">
        <v>1.039999999999992</v>
      </c>
      <c r="P30">
        <v>40.35</v>
      </c>
      <c r="Q30">
        <v>4.3299999999999983</v>
      </c>
      <c r="R30">
        <v>108.6</v>
      </c>
      <c r="S30">
        <v>0.25</v>
      </c>
      <c r="T30">
        <v>1.70078E-2</v>
      </c>
      <c r="U30">
        <f>(T30/R31)*1000000</f>
        <v>122.97758496023137</v>
      </c>
      <c r="V30">
        <v>199.4</v>
      </c>
      <c r="W30">
        <v>115.3</v>
      </c>
      <c r="X30">
        <v>72.591153333333338</v>
      </c>
      <c r="Y30" t="s">
        <v>130</v>
      </c>
      <c r="Z30" t="s">
        <v>16</v>
      </c>
      <c r="AA30">
        <v>65.795900000000003</v>
      </c>
      <c r="AB30">
        <v>49.194299999999998</v>
      </c>
      <c r="AC30">
        <v>48.095700000000001</v>
      </c>
      <c r="AD30">
        <v>0.87095999999999996</v>
      </c>
      <c r="AE30">
        <v>1.0512999999999999</v>
      </c>
      <c r="AF30">
        <v>1.08778</v>
      </c>
      <c r="AG30">
        <v>-15.136699999999998</v>
      </c>
      <c r="AH30">
        <v>-24.597180000000002</v>
      </c>
      <c r="AI30">
        <v>-20.935099999999998</v>
      </c>
      <c r="AL30">
        <v>1</v>
      </c>
      <c r="AN30" s="12">
        <v>47.164353352908115</v>
      </c>
      <c r="AO30" s="12">
        <v>58.496969730996263</v>
      </c>
      <c r="AS30" s="12">
        <v>15.908878572434407</v>
      </c>
      <c r="AT30" s="12">
        <v>20.446818855033836</v>
      </c>
      <c r="AX30" s="12">
        <v>227.2</v>
      </c>
      <c r="AY30" s="12">
        <v>185.2</v>
      </c>
      <c r="AZ30" s="15">
        <v>84.2</v>
      </c>
      <c r="BA30" s="15">
        <v>86.9</v>
      </c>
      <c r="BD30" s="12">
        <v>9.6435999999999993</v>
      </c>
      <c r="BE30" s="12">
        <v>9.7655999999999992</v>
      </c>
      <c r="BJ30" s="12">
        <v>1.13585</v>
      </c>
      <c r="BK30" s="12">
        <v>1.04667</v>
      </c>
      <c r="BL30">
        <v>1.5885</v>
      </c>
      <c r="BM30">
        <v>1.6160000000000001</v>
      </c>
      <c r="BP30" s="12">
        <v>73.974599999999995</v>
      </c>
      <c r="BQ30" s="12">
        <v>73.608400000000003</v>
      </c>
      <c r="BR30">
        <v>76.721199999999996</v>
      </c>
      <c r="BS30">
        <v>73.730500000000006</v>
      </c>
      <c r="BU30" s="13">
        <v>2</v>
      </c>
      <c r="BV30" s="13">
        <v>2.2000000000000002</v>
      </c>
      <c r="BW30" s="11">
        <v>0.2</v>
      </c>
      <c r="BX30" s="11">
        <v>0.2</v>
      </c>
      <c r="CA30" s="12">
        <v>0.38420105883133071</v>
      </c>
      <c r="CB30" s="12">
        <v>0.42514443786200767</v>
      </c>
    </row>
    <row r="31" spans="1:82" x14ac:dyDescent="0.3">
      <c r="A31" t="s">
        <v>138</v>
      </c>
      <c r="B31">
        <v>16</v>
      </c>
      <c r="C31">
        <v>258.9586712980103</v>
      </c>
      <c r="D31">
        <v>165.25194817039306</v>
      </c>
      <c r="E31">
        <v>22</v>
      </c>
      <c r="F31">
        <v>139.08205841446457</v>
      </c>
      <c r="G31">
        <v>36.036036036036037</v>
      </c>
      <c r="H31">
        <f t="shared" si="0"/>
        <v>0.25909909909909906</v>
      </c>
      <c r="I31">
        <v>-17.881193103448275</v>
      </c>
      <c r="J31">
        <v>0.84949416666666666</v>
      </c>
      <c r="K31">
        <v>39.77363824710082</v>
      </c>
      <c r="L31">
        <f t="shared" si="1"/>
        <v>0.2859724589966548</v>
      </c>
      <c r="M31">
        <v>157.67983493422179</v>
      </c>
      <c r="N31" t="s">
        <v>11</v>
      </c>
      <c r="O31">
        <v>0.94300000000000495</v>
      </c>
      <c r="P31">
        <v>37</v>
      </c>
      <c r="Q31">
        <v>4.240000000000002</v>
      </c>
      <c r="R31">
        <v>138.30000000000001</v>
      </c>
      <c r="S31">
        <v>0.2</v>
      </c>
      <c r="T31">
        <v>1.37679E-2</v>
      </c>
      <c r="U31">
        <f>(T31/R31)*1000000</f>
        <v>99.550976138828617</v>
      </c>
      <c r="V31">
        <v>165.3</v>
      </c>
      <c r="W31">
        <v>92.4</v>
      </c>
      <c r="X31">
        <v>63.323973333333335</v>
      </c>
      <c r="Y31" t="s">
        <v>130</v>
      </c>
      <c r="Z31" t="s">
        <v>11</v>
      </c>
      <c r="AA31">
        <v>59.4482</v>
      </c>
      <c r="AB31">
        <v>47.546399999999998</v>
      </c>
      <c r="AC31">
        <v>48.156700000000001</v>
      </c>
      <c r="AD31">
        <v>0.948214</v>
      </c>
      <c r="AE31">
        <v>1.04616</v>
      </c>
      <c r="AF31">
        <v>1.10547</v>
      </c>
      <c r="AG31">
        <v>-18.371600000000001</v>
      </c>
      <c r="AH31">
        <v>-23.742640000000002</v>
      </c>
      <c r="AI31">
        <v>-21.057099999999998</v>
      </c>
      <c r="AM31" t="s">
        <v>16</v>
      </c>
      <c r="AN31" s="12">
        <v>81.837087650537214</v>
      </c>
      <c r="AO31" s="12">
        <v>76.896541779483627</v>
      </c>
      <c r="AS31" s="12">
        <v>13.322141155276297</v>
      </c>
      <c r="AT31" s="12">
        <v>12.101905966693224</v>
      </c>
      <c r="AX31" s="12">
        <v>203</v>
      </c>
      <c r="AY31" s="12">
        <v>201</v>
      </c>
      <c r="AZ31">
        <v>107.9</v>
      </c>
      <c r="BA31">
        <v>74.489999999999995</v>
      </c>
      <c r="BD31" s="12">
        <v>8.3618000000000006</v>
      </c>
      <c r="BE31" s="12">
        <v>8.7279999999999998</v>
      </c>
      <c r="BJ31" s="12">
        <v>1.1065400000000001</v>
      </c>
      <c r="BK31" s="12">
        <v>1.0828500000000001</v>
      </c>
      <c r="BP31" s="12">
        <v>77.514600000000002</v>
      </c>
      <c r="BQ31" s="12">
        <v>76.660200000000003</v>
      </c>
      <c r="BU31" s="13">
        <v>2.2000000000000002</v>
      </c>
      <c r="BV31" s="13">
        <v>2.4</v>
      </c>
      <c r="CA31" s="12">
        <v>0.26459202230981516</v>
      </c>
      <c r="CB31" s="12">
        <v>0.38374012143533565</v>
      </c>
    </row>
    <row r="32" spans="1:82" x14ac:dyDescent="0.3">
      <c r="A32" s="12" t="s">
        <v>139</v>
      </c>
      <c r="B32" s="12">
        <v>17</v>
      </c>
      <c r="C32" s="12">
        <v>43.284847494330563</v>
      </c>
      <c r="D32" s="12">
        <v>18.041140193739164</v>
      </c>
      <c r="E32" s="12">
        <v>36</v>
      </c>
      <c r="F32" s="12">
        <v>208.46362309776956</v>
      </c>
      <c r="G32" s="12">
        <v>61.701733818720328</v>
      </c>
      <c r="H32" s="12">
        <f t="shared" si="0"/>
        <v>0.29598321712840125</v>
      </c>
      <c r="I32" s="12">
        <v>-12.445631818181818</v>
      </c>
      <c r="J32" s="12">
        <v>0.71730091304347821</v>
      </c>
      <c r="K32" s="12">
        <v>68.507752947422475</v>
      </c>
      <c r="L32" s="12">
        <f t="shared" si="1"/>
        <v>0.32863169088878541</v>
      </c>
      <c r="M32" s="12">
        <v>19.501384986939868</v>
      </c>
      <c r="N32" s="12" t="s">
        <v>16</v>
      </c>
      <c r="O32" s="12">
        <v>4.2499999999999929</v>
      </c>
      <c r="P32" s="12">
        <v>80.457539999999995</v>
      </c>
      <c r="Q32" s="12">
        <v>3.3500000000000014</v>
      </c>
      <c r="R32" s="13">
        <v>24.2</v>
      </c>
      <c r="S32" s="13">
        <v>1</v>
      </c>
      <c r="T32" s="13">
        <v>5.9048399999999997E-3</v>
      </c>
      <c r="U32" s="13">
        <f>(T32/R32)*1000000</f>
        <v>244.00165289256199</v>
      </c>
      <c r="V32" s="12">
        <v>242.52</v>
      </c>
      <c r="W32" s="12">
        <v>123.11</v>
      </c>
      <c r="X32" s="12">
        <v>79.343052173913037</v>
      </c>
      <c r="Y32" s="12" t="s">
        <v>129</v>
      </c>
      <c r="Z32" s="12" t="s">
        <v>16</v>
      </c>
      <c r="AA32" s="12">
        <v>80.566400000000002</v>
      </c>
      <c r="AB32" s="12">
        <v>56.701700000000002</v>
      </c>
      <c r="AC32" s="12">
        <v>52.795400000000001</v>
      </c>
      <c r="AD32" s="12">
        <v>0.74583999999999995</v>
      </c>
      <c r="AE32" s="12">
        <v>0.84392400000000001</v>
      </c>
      <c r="AF32" s="12">
        <v>0.83853500000000003</v>
      </c>
      <c r="AG32" s="12">
        <v>-6.1646000000000001</v>
      </c>
      <c r="AH32" s="12">
        <v>-16.540500000000002</v>
      </c>
      <c r="AI32" s="12">
        <v>-18.371600000000001</v>
      </c>
      <c r="AM32" t="s">
        <v>11</v>
      </c>
      <c r="AX32" s="12">
        <v>166.2</v>
      </c>
      <c r="AY32" s="12">
        <v>160.19999999999999</v>
      </c>
      <c r="AZ32">
        <v>81</v>
      </c>
      <c r="BA32">
        <v>84.3</v>
      </c>
      <c r="BJ32" s="12">
        <v>0.69652000000000003</v>
      </c>
      <c r="BK32" s="12">
        <v>0.72826500000000005</v>
      </c>
      <c r="BP32" s="12">
        <v>77.514600000000002</v>
      </c>
      <c r="BQ32" s="12">
        <v>76.477099999999993</v>
      </c>
      <c r="BU32" s="13">
        <v>2.4</v>
      </c>
      <c r="BV32" s="13">
        <v>2.6</v>
      </c>
      <c r="CA32" s="12">
        <v>0.34878966756658969</v>
      </c>
      <c r="CB32" s="12">
        <v>0.37125650371134716</v>
      </c>
    </row>
    <row r="33" spans="1:82" x14ac:dyDescent="0.3">
      <c r="A33" s="12" t="s">
        <v>139</v>
      </c>
      <c r="B33" s="12">
        <v>17</v>
      </c>
      <c r="C33" s="12">
        <v>38.761144454479421</v>
      </c>
      <c r="D33" s="12">
        <v>16.024269515542201</v>
      </c>
      <c r="E33" s="12">
        <v>34</v>
      </c>
      <c r="F33" s="12">
        <v>203.04568527918735</v>
      </c>
      <c r="G33" s="12">
        <v>55.794230876527358</v>
      </c>
      <c r="H33" s="12">
        <f t="shared" si="0"/>
        <v>0.27478658706689785</v>
      </c>
      <c r="I33" s="12">
        <v>-15.9797625</v>
      </c>
      <c r="J33" s="12">
        <v>0.58559694117647065</v>
      </c>
      <c r="K33" s="12">
        <v>62.403808688182188</v>
      </c>
      <c r="L33" s="12">
        <f t="shared" si="1"/>
        <v>0.30733875778929798</v>
      </c>
      <c r="M33" s="12">
        <v>19.233933723121016</v>
      </c>
      <c r="N33" s="12" t="s">
        <v>11</v>
      </c>
      <c r="O33" s="12">
        <v>2.3500000000000014</v>
      </c>
      <c r="P33" s="12">
        <v>38.020000000000003</v>
      </c>
      <c r="Q33" s="12">
        <v>3.1500000000000057</v>
      </c>
      <c r="R33" s="13">
        <v>17.100000000000001</v>
      </c>
      <c r="S33" s="13">
        <v>0.7</v>
      </c>
      <c r="T33" s="13">
        <v>4.8460400000000002E-3</v>
      </c>
      <c r="U33" s="13">
        <f t="shared" si="4"/>
        <v>283.39415204678357</v>
      </c>
      <c r="V33" s="12">
        <v>296.62</v>
      </c>
      <c r="W33" s="12">
        <v>147.71</v>
      </c>
      <c r="X33" s="12">
        <v>86.854698823529404</v>
      </c>
      <c r="Y33" s="12" t="s">
        <v>129</v>
      </c>
      <c r="Z33" s="12" t="s">
        <v>11</v>
      </c>
      <c r="AA33" s="12">
        <v>80.932599999999994</v>
      </c>
      <c r="AB33" s="12">
        <v>59.692399999999999</v>
      </c>
      <c r="AC33" s="12">
        <v>57.983400000000003</v>
      </c>
      <c r="AD33" s="12">
        <v>0.69213499999999994</v>
      </c>
      <c r="AE33" s="12">
        <v>0.79590099999999997</v>
      </c>
      <c r="AF33" s="12">
        <v>0.78762399999999999</v>
      </c>
      <c r="AG33" s="12">
        <v>-7.3241999999999976</v>
      </c>
      <c r="AH33" s="12">
        <v>-15.197700000000005</v>
      </c>
      <c r="AI33" s="12">
        <v>-16.540599999999998</v>
      </c>
      <c r="AM33" t="s">
        <v>16</v>
      </c>
      <c r="AN33" s="17" t="s">
        <v>186</v>
      </c>
      <c r="AP33" s="19"/>
      <c r="AQ33" t="s">
        <v>187</v>
      </c>
      <c r="AX33" s="12">
        <v>205.4</v>
      </c>
      <c r="AY33" s="12">
        <v>197.2</v>
      </c>
      <c r="AZ33">
        <v>112.6</v>
      </c>
      <c r="BA33">
        <v>95.05</v>
      </c>
      <c r="BD33" t="s">
        <v>170</v>
      </c>
      <c r="BJ33" t="s">
        <v>168</v>
      </c>
      <c r="BP33" t="s">
        <v>164</v>
      </c>
      <c r="BU33" t="s">
        <v>134</v>
      </c>
    </row>
    <row r="34" spans="1:82" x14ac:dyDescent="0.3">
      <c r="A34" s="12" t="s">
        <v>140</v>
      </c>
      <c r="B34" s="12">
        <v>14</v>
      </c>
      <c r="C34" s="12">
        <v>94.366623221601628</v>
      </c>
      <c r="D34" s="12">
        <v>9.5412690756553786</v>
      </c>
      <c r="E34" s="12">
        <v>18</v>
      </c>
      <c r="F34" s="12">
        <v>157.35641227379972</v>
      </c>
      <c r="G34" s="12">
        <v>36.407325153820821</v>
      </c>
      <c r="H34" s="12">
        <f t="shared" si="0"/>
        <v>0.23136855135253195</v>
      </c>
      <c r="I34" s="12">
        <v>-13.3667045454545</v>
      </c>
      <c r="J34" s="12">
        <v>0.68082699999999996</v>
      </c>
      <c r="K34" s="12">
        <v>33.030943180585922</v>
      </c>
      <c r="L34" s="12">
        <f t="shared" si="1"/>
        <v>0.20991164391262412</v>
      </c>
      <c r="M34" s="12">
        <v>10.792549741725503</v>
      </c>
      <c r="N34" s="12" t="s">
        <v>16</v>
      </c>
      <c r="O34" s="12">
        <v>2.9159999999999968</v>
      </c>
      <c r="P34" s="12">
        <v>74.394999999999996</v>
      </c>
      <c r="Q34" s="12">
        <v>1.7899999999999991</v>
      </c>
      <c r="R34" s="13">
        <v>20.12</v>
      </c>
      <c r="S34" s="13">
        <v>1.6</v>
      </c>
      <c r="T34" s="13">
        <v>8.4710900000000006E-3</v>
      </c>
      <c r="U34" s="13">
        <f t="shared" si="4"/>
        <v>421.02833001988074</v>
      </c>
      <c r="V34" s="12">
        <v>208.32</v>
      </c>
      <c r="W34" s="12">
        <v>112.21</v>
      </c>
      <c r="X34" s="12">
        <v>71.690875000000005</v>
      </c>
      <c r="Y34" s="12" t="s">
        <v>129</v>
      </c>
      <c r="Z34" s="12" t="s">
        <v>16</v>
      </c>
      <c r="AA34" s="12">
        <v>66.101100000000002</v>
      </c>
      <c r="AB34" s="12">
        <v>45.471200000000003</v>
      </c>
      <c r="AC34" s="12">
        <v>45.2881</v>
      </c>
      <c r="AD34" s="12">
        <v>0.69702699999999995</v>
      </c>
      <c r="AE34" s="12">
        <v>0.77697000000000005</v>
      </c>
      <c r="AF34" s="12">
        <v>0.79428600000000005</v>
      </c>
      <c r="AG34" s="12">
        <v>-14.953600000000002</v>
      </c>
      <c r="AH34" s="12">
        <v>-26.000959999999999</v>
      </c>
      <c r="AI34" s="12">
        <v>-25.329599999999999</v>
      </c>
      <c r="AM34" t="s">
        <v>11</v>
      </c>
      <c r="AN34" s="3" t="s">
        <v>150</v>
      </c>
      <c r="AO34" t="s">
        <v>161</v>
      </c>
      <c r="AS34" t="s">
        <v>154</v>
      </c>
      <c r="AX34" s="12">
        <v>143.30000000000001</v>
      </c>
      <c r="AY34" s="12">
        <v>130.9</v>
      </c>
      <c r="AZ34">
        <v>107</v>
      </c>
      <c r="BA34">
        <v>100.7</v>
      </c>
      <c r="BD34" s="12">
        <v>23.1934</v>
      </c>
      <c r="BE34" s="12">
        <v>21.606400000000001</v>
      </c>
      <c r="BF34" s="15">
        <v>16.235399999999998</v>
      </c>
      <c r="BG34" s="15">
        <v>16.662579999999998</v>
      </c>
      <c r="BJ34" s="12">
        <v>0.51283100000000004</v>
      </c>
      <c r="BK34" s="12">
        <v>0.52448600000000001</v>
      </c>
      <c r="BL34" s="15">
        <v>1.06839</v>
      </c>
      <c r="BM34" s="15">
        <v>1.0636300000000001</v>
      </c>
      <c r="BP34" s="12">
        <v>64.0869</v>
      </c>
      <c r="BQ34" s="12">
        <v>64.697299999999998</v>
      </c>
      <c r="BR34" s="15">
        <v>49.9268</v>
      </c>
      <c r="BS34" s="15">
        <v>53.955100000000002</v>
      </c>
      <c r="BU34" s="13">
        <v>1.05474E-2</v>
      </c>
      <c r="BV34" s="13">
        <v>6.9680200000000001E-3</v>
      </c>
      <c r="BW34" s="16">
        <v>1.5603300000000001E-2</v>
      </c>
      <c r="BX34" s="16">
        <v>1.31135E-2</v>
      </c>
      <c r="CA34" t="s">
        <v>183</v>
      </c>
    </row>
    <row r="35" spans="1:82" x14ac:dyDescent="0.3">
      <c r="A35" s="12" t="s">
        <v>140</v>
      </c>
      <c r="B35" s="12">
        <v>14</v>
      </c>
      <c r="C35" s="12">
        <v>79.494215509857469</v>
      </c>
      <c r="D35" s="12">
        <v>11.015893887245509</v>
      </c>
      <c r="E35" s="12">
        <v>22</v>
      </c>
      <c r="F35" s="12">
        <v>152.85845307245486</v>
      </c>
      <c r="G35" s="12">
        <v>40.480913249402946</v>
      </c>
      <c r="H35" s="12">
        <f t="shared" si="0"/>
        <v>0.26482613447759412</v>
      </c>
      <c r="I35" s="12">
        <v>-12.3902</v>
      </c>
      <c r="J35" s="12">
        <v>0.71893899999999999</v>
      </c>
      <c r="K35" s="12">
        <v>41.740506294177727</v>
      </c>
      <c r="L35" s="12">
        <f t="shared" si="1"/>
        <v>0.27306639217651074</v>
      </c>
      <c r="M35" s="12">
        <v>12.280215134857038</v>
      </c>
      <c r="N35" s="12" t="s">
        <v>11</v>
      </c>
      <c r="O35" s="12">
        <v>2.7630000000000052</v>
      </c>
      <c r="P35" s="12">
        <v>78.77</v>
      </c>
      <c r="Q35" s="12">
        <v>1.2019999999999982</v>
      </c>
      <c r="R35" s="13">
        <v>14.8</v>
      </c>
      <c r="S35" s="13">
        <v>2.2000000000000002</v>
      </c>
      <c r="T35" s="13">
        <v>7.0392199999999997E-3</v>
      </c>
      <c r="U35" s="13">
        <f t="shared" si="4"/>
        <v>475.62297297297295</v>
      </c>
      <c r="V35" s="12">
        <v>228.95</v>
      </c>
      <c r="W35" s="12">
        <v>121.75</v>
      </c>
      <c r="X35" s="12">
        <v>75.70746956521738</v>
      </c>
      <c r="Y35" s="12" t="s">
        <v>129</v>
      </c>
      <c r="Z35" s="12" t="s">
        <v>11</v>
      </c>
      <c r="AA35" s="12">
        <v>69.641099999999994</v>
      </c>
      <c r="AB35" s="12">
        <v>49.9268</v>
      </c>
      <c r="AC35" s="12">
        <v>48.4619</v>
      </c>
      <c r="AD35" s="12">
        <v>0.65864599999999995</v>
      </c>
      <c r="AE35" s="12">
        <v>0.71345800000000004</v>
      </c>
      <c r="AF35" s="12">
        <v>0.72115899999999999</v>
      </c>
      <c r="AG35" s="12">
        <v>-15.258800000000001</v>
      </c>
      <c r="AH35" s="12">
        <v>-25.390599999999999</v>
      </c>
      <c r="AI35" s="12">
        <v>-25.817900000000002</v>
      </c>
      <c r="AL35" s="12"/>
      <c r="AM35" t="s">
        <v>16</v>
      </c>
      <c r="AN35" s="12">
        <v>109.03936321011827</v>
      </c>
      <c r="AO35" s="12">
        <v>110.96316023080406</v>
      </c>
      <c r="AP35" s="15">
        <v>55.00550055005516</v>
      </c>
      <c r="AQ35" s="15">
        <v>56.657223796034067</v>
      </c>
      <c r="AS35" s="12">
        <v>17.263246763324673</v>
      </c>
      <c r="AT35" s="12">
        <v>20.832159039678618</v>
      </c>
      <c r="AU35" s="15">
        <v>42.111682475330703</v>
      </c>
      <c r="AV35" s="15">
        <v>38.55829441878528</v>
      </c>
      <c r="AX35" s="12">
        <v>128.1</v>
      </c>
      <c r="AY35" s="12">
        <v>100.21</v>
      </c>
      <c r="AZ35">
        <v>159.5</v>
      </c>
      <c r="BA35">
        <v>128.19999999999999</v>
      </c>
      <c r="BD35" s="12">
        <v>18.798819999999999</v>
      </c>
      <c r="BE35" s="12">
        <v>19.714300000000001</v>
      </c>
      <c r="BF35">
        <v>27.709900000000001</v>
      </c>
      <c r="BG35">
        <v>26.367159999999998</v>
      </c>
      <c r="BJ35" s="12">
        <v>0.63176500000000002</v>
      </c>
      <c r="BK35" s="12">
        <v>0.50801200000000002</v>
      </c>
      <c r="BL35">
        <v>1.00078</v>
      </c>
      <c r="BM35">
        <v>1.17981</v>
      </c>
      <c r="BP35" s="12">
        <v>57.678199999999997</v>
      </c>
      <c r="BQ35" s="12">
        <v>67.932100000000005</v>
      </c>
      <c r="BR35">
        <v>47.485399999999998</v>
      </c>
      <c r="BS35">
        <v>42.724600000000002</v>
      </c>
      <c r="BU35" s="12">
        <v>4.6607100000000002E-3</v>
      </c>
      <c r="BV35" s="12">
        <v>4.6607100000000002E-3</v>
      </c>
      <c r="BW35">
        <v>8.9555999999999993E-3</v>
      </c>
      <c r="BX35">
        <v>1.0942800000000001E-2</v>
      </c>
      <c r="CA35" s="12">
        <v>0.47072293097807827</v>
      </c>
      <c r="CB35" s="12">
        <v>0.48413226808699805</v>
      </c>
      <c r="CC35">
        <v>0.28085024894676353</v>
      </c>
      <c r="CD35">
        <v>0.28768849016988052</v>
      </c>
    </row>
    <row r="36" spans="1:82" x14ac:dyDescent="0.3">
      <c r="A36" s="12" t="s">
        <v>141</v>
      </c>
      <c r="B36" s="12">
        <v>14</v>
      </c>
      <c r="C36" s="12">
        <v>36.273120563852409</v>
      </c>
      <c r="D36" s="12">
        <v>14.644063124526166</v>
      </c>
      <c r="E36" s="12">
        <v>19</v>
      </c>
      <c r="F36" s="12">
        <v>140.05602240896329</v>
      </c>
      <c r="G36" s="12">
        <v>41.347942939838639</v>
      </c>
      <c r="H36" s="12">
        <f t="shared" si="0"/>
        <v>0.29522431259044851</v>
      </c>
      <c r="I36" s="12">
        <v>-6.9187714285714295</v>
      </c>
      <c r="J36" s="12">
        <v>0.84882086206896523</v>
      </c>
      <c r="K36" s="12">
        <v>40.83461546328018</v>
      </c>
      <c r="L36" s="12">
        <f t="shared" si="1"/>
        <v>0.2915591544078211</v>
      </c>
      <c r="M36" s="12">
        <v>11.783741195012059</v>
      </c>
      <c r="N36" s="12" t="s">
        <v>16</v>
      </c>
      <c r="O36" s="12">
        <v>2.3799999999999955</v>
      </c>
      <c r="P36" s="12">
        <v>77.13</v>
      </c>
      <c r="Q36" s="12">
        <v>0</v>
      </c>
      <c r="R36" s="12">
        <v>18.600000000000001</v>
      </c>
      <c r="S36" s="12">
        <v>1.5</v>
      </c>
      <c r="T36" s="12">
        <v>1.14045E-2</v>
      </c>
      <c r="U36" s="12">
        <f t="shared" si="4"/>
        <v>613.14516129032256</v>
      </c>
      <c r="V36" s="12">
        <v>259.22000000000003</v>
      </c>
      <c r="W36" s="12">
        <v>89.3</v>
      </c>
      <c r="X36" s="12">
        <v>79.514072413793087</v>
      </c>
      <c r="Y36" s="12" t="s">
        <v>129</v>
      </c>
      <c r="Z36" s="12" t="s">
        <v>16</v>
      </c>
      <c r="AA36" s="12">
        <v>77.453599999999994</v>
      </c>
      <c r="AB36" s="12">
        <v>46.264600000000002</v>
      </c>
      <c r="AC36" s="12">
        <v>41.564900000000002</v>
      </c>
      <c r="AD36" s="12">
        <v>0.86856500000000003</v>
      </c>
      <c r="AE36" s="12">
        <v>1.38818</v>
      </c>
      <c r="AF36" s="12">
        <v>1.4877499999999999</v>
      </c>
      <c r="AG36" s="12">
        <v>-4.394599999999997</v>
      </c>
      <c r="AH36" s="12">
        <v>-11.0473</v>
      </c>
      <c r="AI36" s="12">
        <v>-10.9863</v>
      </c>
      <c r="AL36" s="12"/>
      <c r="AM36" t="s">
        <v>11</v>
      </c>
      <c r="AN36" s="12">
        <v>56.657223796034067</v>
      </c>
      <c r="AO36" s="12">
        <v>57.501006267609803</v>
      </c>
      <c r="AP36">
        <v>38.299502106472595</v>
      </c>
      <c r="AQ36">
        <v>38.175224279442737</v>
      </c>
      <c r="AS36" s="12">
        <v>6.5257052669595215</v>
      </c>
      <c r="AT36" s="12">
        <v>6.9869084375102064</v>
      </c>
      <c r="AU36">
        <v>29.273350358653836</v>
      </c>
      <c r="AV36">
        <v>30.189561993391258</v>
      </c>
      <c r="AX36" s="12">
        <v>123.11</v>
      </c>
      <c r="AY36" s="12">
        <v>147.71</v>
      </c>
      <c r="AZ36">
        <v>139.4</v>
      </c>
      <c r="BA36">
        <v>129.69999999999999</v>
      </c>
      <c r="BD36" s="12">
        <v>14.7095</v>
      </c>
      <c r="BE36" s="12">
        <v>14.526300000000001</v>
      </c>
      <c r="BF36">
        <v>11.230399999999999</v>
      </c>
      <c r="BG36">
        <v>11.291499999999999</v>
      </c>
      <c r="BJ36" s="12">
        <v>0.89333300000000004</v>
      </c>
      <c r="BK36" s="12">
        <v>0.96279499999999996</v>
      </c>
      <c r="BL36">
        <v>2.0929500000000001</v>
      </c>
      <c r="BM36">
        <v>2.09205</v>
      </c>
      <c r="BP36" s="12">
        <v>48.889200000000002</v>
      </c>
      <c r="BQ36" s="12">
        <v>47.302199999999999</v>
      </c>
      <c r="BR36">
        <v>37.109400000000001</v>
      </c>
      <c r="BS36">
        <v>41.992199999999997</v>
      </c>
      <c r="BU36" s="12">
        <v>8.1366100000000007E-3</v>
      </c>
      <c r="BV36" s="12">
        <v>8.2254500000000005E-3</v>
      </c>
      <c r="BW36">
        <v>1.6869599999999998E-2</v>
      </c>
      <c r="BX36">
        <v>2.4587399999999999E-2</v>
      </c>
      <c r="CA36" s="12">
        <v>0.20883852691218194</v>
      </c>
      <c r="CB36" s="12">
        <v>0.21902133287332562</v>
      </c>
      <c r="CC36">
        <v>0.26575171553337568</v>
      </c>
      <c r="CD36">
        <v>0.2901663168093</v>
      </c>
    </row>
    <row r="37" spans="1:82" x14ac:dyDescent="0.3">
      <c r="A37" s="12" t="s">
        <v>141</v>
      </c>
      <c r="B37" s="12">
        <v>14</v>
      </c>
      <c r="C37" s="12">
        <v>38.470141325859473</v>
      </c>
      <c r="D37" s="12">
        <v>15.729963554256138</v>
      </c>
      <c r="E37" s="12">
        <v>23</v>
      </c>
      <c r="F37" s="12">
        <v>136.42564802182787</v>
      </c>
      <c r="G37" s="12">
        <v>43.821209465381152</v>
      </c>
      <c r="H37" s="12">
        <f t="shared" si="0"/>
        <v>0.3212094653812444</v>
      </c>
      <c r="I37" s="12">
        <v>-7.6315000000000044</v>
      </c>
      <c r="J37" s="12">
        <v>0.87992130000000002</v>
      </c>
      <c r="K37" s="12">
        <v>43.566764277961198</v>
      </c>
      <c r="L37" s="12">
        <f t="shared" si="1"/>
        <v>0.31934438215745614</v>
      </c>
      <c r="M37" s="12">
        <v>18.800200262590273</v>
      </c>
      <c r="N37" s="12" t="s">
        <v>11</v>
      </c>
      <c r="O37" s="12">
        <v>2.1199999999999903</v>
      </c>
      <c r="P37" s="12">
        <v>94.91</v>
      </c>
      <c r="Q37" s="12">
        <v>0</v>
      </c>
      <c r="R37" s="12">
        <v>15.9</v>
      </c>
      <c r="S37" s="12">
        <v>1.5</v>
      </c>
      <c r="T37" s="12">
        <v>1.05457E-2</v>
      </c>
      <c r="U37" s="12">
        <f t="shared" si="4"/>
        <v>663.25157232704396</v>
      </c>
      <c r="V37" s="12">
        <v>235.42</v>
      </c>
      <c r="W37" s="12">
        <v>84.71</v>
      </c>
      <c r="X37" s="12">
        <v>77.956133333333327</v>
      </c>
      <c r="Y37" s="12" t="s">
        <v>129</v>
      </c>
      <c r="Z37" s="12" t="s">
        <v>11</v>
      </c>
      <c r="AA37" s="12">
        <v>76.293899999999994</v>
      </c>
      <c r="AB37" s="12">
        <v>51.5137</v>
      </c>
      <c r="AC37" s="12">
        <v>49.133299999999998</v>
      </c>
      <c r="AD37" s="12">
        <v>0.88102899999999995</v>
      </c>
      <c r="AE37" s="12">
        <v>1.2825</v>
      </c>
      <c r="AF37" s="12">
        <v>1.37704</v>
      </c>
      <c r="AG37" s="12">
        <v>-5.1878999999999991</v>
      </c>
      <c r="AH37" s="12">
        <v>-9.8877000000000024</v>
      </c>
      <c r="AI37" s="12">
        <v>-9.8265999999999991</v>
      </c>
      <c r="AM37" t="s">
        <v>16</v>
      </c>
      <c r="AN37" s="12">
        <v>63.355296502787667</v>
      </c>
      <c r="AO37" s="12">
        <v>62.433664231753554</v>
      </c>
      <c r="AP37">
        <v>29.706205626355437</v>
      </c>
      <c r="AQ37">
        <v>32.294526077829772</v>
      </c>
      <c r="AR37">
        <v>1</v>
      </c>
      <c r="AS37" s="12">
        <v>15.349534037405988</v>
      </c>
      <c r="AT37" s="12">
        <v>15.313584873529496</v>
      </c>
      <c r="AU37">
        <v>35.583253035903944</v>
      </c>
      <c r="AV37">
        <v>38.320609172983865</v>
      </c>
      <c r="AX37" s="12">
        <v>112.21</v>
      </c>
      <c r="AY37" s="12">
        <v>121.75</v>
      </c>
      <c r="AZ37">
        <v>133.19999999999999</v>
      </c>
      <c r="BA37">
        <v>129.6</v>
      </c>
      <c r="BD37" s="12">
        <v>18.6157</v>
      </c>
      <c r="BE37" s="12">
        <v>18.493600000000001</v>
      </c>
      <c r="BF37">
        <v>21.8506</v>
      </c>
      <c r="BG37">
        <v>20.080576000000001</v>
      </c>
      <c r="BJ37" s="12">
        <v>0.847078</v>
      </c>
      <c r="BK37" s="12">
        <v>1.11917</v>
      </c>
      <c r="BL37">
        <v>0.81830800000000004</v>
      </c>
      <c r="BM37">
        <v>0.882212</v>
      </c>
      <c r="BP37" s="12">
        <v>47.790500000000002</v>
      </c>
      <c r="BQ37" s="12">
        <v>37.170400000000001</v>
      </c>
      <c r="BR37">
        <v>45.898400000000002</v>
      </c>
      <c r="BS37">
        <v>42.785600000000002</v>
      </c>
      <c r="BU37" s="12">
        <v>4.3608900000000001E-3</v>
      </c>
      <c r="BV37" s="12">
        <v>6.4867199999999996E-3</v>
      </c>
      <c r="BW37">
        <v>9.7049400000000004E-3</v>
      </c>
      <c r="BX37">
        <v>1.1195800000000001E-2</v>
      </c>
      <c r="CA37" s="12">
        <v>0.30416877850988283</v>
      </c>
      <c r="CB37" s="12">
        <v>0.31710058063307678</v>
      </c>
      <c r="CC37">
        <v>0.26828587381351288</v>
      </c>
      <c r="CD37">
        <v>0.24062804849723582</v>
      </c>
    </row>
    <row r="38" spans="1:82" x14ac:dyDescent="0.3">
      <c r="A38" s="12" t="s">
        <v>142</v>
      </c>
      <c r="B38" s="12">
        <v>15</v>
      </c>
      <c r="C38" s="12">
        <v>30.970701026443614</v>
      </c>
      <c r="D38" s="12">
        <v>24.656105768128889</v>
      </c>
      <c r="E38" s="12">
        <v>39</v>
      </c>
      <c r="F38" s="12">
        <v>195.0458357714059</v>
      </c>
      <c r="G38" s="12">
        <v>83.090984628167277</v>
      </c>
      <c r="H38" s="12">
        <f t="shared" si="0"/>
        <v>0.42600747818861445</v>
      </c>
      <c r="I38" s="12">
        <v>-12.525042105263154</v>
      </c>
      <c r="J38" s="12">
        <v>0.7456797368421052</v>
      </c>
      <c r="K38" s="12">
        <v>79.380090731144691</v>
      </c>
      <c r="L38" s="12">
        <f t="shared" si="1"/>
        <v>0.40698172517857961</v>
      </c>
      <c r="M38" s="12">
        <v>23.81317687658105</v>
      </c>
      <c r="N38" s="12" t="s">
        <v>16</v>
      </c>
      <c r="O38" s="12">
        <v>3.5859999999999985</v>
      </c>
      <c r="P38" s="12">
        <v>76.855000000000004</v>
      </c>
      <c r="Q38" s="12">
        <v>1.8000000000000043</v>
      </c>
      <c r="R38" s="13">
        <v>31.2</v>
      </c>
      <c r="S38" s="13">
        <v>1</v>
      </c>
      <c r="T38" s="13">
        <v>1.00076E-2</v>
      </c>
      <c r="U38" s="13">
        <f t="shared" si="4"/>
        <v>320.75641025641028</v>
      </c>
      <c r="V38" s="12">
        <v>227.7</v>
      </c>
      <c r="W38" s="12">
        <v>117.8</v>
      </c>
      <c r="X38" s="12">
        <v>76.78543684210527</v>
      </c>
      <c r="Y38" s="12" t="s">
        <v>129</v>
      </c>
      <c r="Z38" s="12" t="s">
        <v>16</v>
      </c>
      <c r="AA38" s="12">
        <v>75.195300000000003</v>
      </c>
      <c r="AB38" s="12">
        <v>49.743699999999997</v>
      </c>
      <c r="AC38" s="12">
        <v>46.936</v>
      </c>
      <c r="AD38" s="12">
        <v>0.78366199999999997</v>
      </c>
      <c r="AE38" s="12">
        <v>1.25536</v>
      </c>
      <c r="AF38" s="12">
        <v>1.35598</v>
      </c>
      <c r="AG38" s="12">
        <v>-6.8360000000000021</v>
      </c>
      <c r="AH38" s="12">
        <v>-9.8265999999999991</v>
      </c>
      <c r="AI38" s="12">
        <v>-9.5213999999999999</v>
      </c>
      <c r="AL38" s="12"/>
      <c r="AM38" t="s">
        <v>11</v>
      </c>
      <c r="AN38" s="12">
        <v>77.369439071567001</v>
      </c>
      <c r="AO38" s="12">
        <v>73.190368147552334</v>
      </c>
      <c r="AP38">
        <v>55.834729201563469</v>
      </c>
      <c r="AQ38">
        <v>46.453291215682782</v>
      </c>
      <c r="AS38" s="12">
        <v>24.148204238769694</v>
      </c>
      <c r="AT38" s="12">
        <v>22.789140395685198</v>
      </c>
      <c r="AU38">
        <v>44.247177283085385</v>
      </c>
      <c r="AV38">
        <v>43.703263184452481</v>
      </c>
      <c r="AX38" s="12">
        <v>89.3</v>
      </c>
      <c r="AY38" s="12">
        <v>84.71</v>
      </c>
      <c r="AZ38">
        <v>94.3</v>
      </c>
      <c r="BA38">
        <v>88.1</v>
      </c>
      <c r="BD38" s="12">
        <v>17.517099999999999</v>
      </c>
      <c r="BE38" s="12">
        <v>21.423300000000001</v>
      </c>
      <c r="BF38">
        <v>20.935099999999998</v>
      </c>
      <c r="BG38">
        <v>15.564</v>
      </c>
      <c r="BJ38" s="12">
        <v>0.75280100000000005</v>
      </c>
      <c r="BK38" s="12">
        <v>0.74637399999999998</v>
      </c>
      <c r="BL38">
        <v>1.6606000000000001</v>
      </c>
      <c r="BM38">
        <v>1.79701</v>
      </c>
      <c r="BP38" s="12">
        <v>50.414999999999999</v>
      </c>
      <c r="BQ38" s="12">
        <v>43.640099999999997</v>
      </c>
      <c r="BR38">
        <v>48.584000000000003</v>
      </c>
      <c r="BS38">
        <v>52.795400000000001</v>
      </c>
      <c r="BU38" s="12">
        <v>6.8227000000000001E-3</v>
      </c>
      <c r="BV38" s="12">
        <v>6.4193999999999996E-3</v>
      </c>
      <c r="BW38">
        <v>1.6758800000000001E-2</v>
      </c>
      <c r="BX38">
        <v>1.5132100000000001E-2</v>
      </c>
      <c r="CA38" s="12">
        <v>0.31396518375241833</v>
      </c>
      <c r="CB38" s="12">
        <v>0.32774646856473788</v>
      </c>
      <c r="CC38">
        <v>0.32942274363418195</v>
      </c>
      <c r="CD38">
        <v>0.30017115021722884</v>
      </c>
    </row>
    <row r="39" spans="1:82" x14ac:dyDescent="0.3">
      <c r="A39" s="12" t="s">
        <v>142</v>
      </c>
      <c r="B39" s="12">
        <v>15</v>
      </c>
      <c r="C39" s="12">
        <v>31.557096356234272</v>
      </c>
      <c r="D39" s="12">
        <v>25.130554658437781</v>
      </c>
      <c r="E39" s="12">
        <v>42</v>
      </c>
      <c r="F39" s="12">
        <v>175.68517217146851</v>
      </c>
      <c r="G39" s="12">
        <v>77.2857253265324</v>
      </c>
      <c r="H39" s="12">
        <f t="shared" si="0"/>
        <v>0.43991034855862299</v>
      </c>
      <c r="I39" s="12">
        <v>-12.898738888888888</v>
      </c>
      <c r="J39" s="12">
        <v>0.76338268421052646</v>
      </c>
      <c r="K39" s="12">
        <v>83.528582946679947</v>
      </c>
      <c r="L39" s="12">
        <f t="shared" si="1"/>
        <v>0.47544469413250284</v>
      </c>
      <c r="M39" s="12">
        <v>24.273226870662519</v>
      </c>
      <c r="N39" s="12" t="s">
        <v>11</v>
      </c>
      <c r="O39" s="12">
        <v>2.9699999999999989</v>
      </c>
      <c r="P39" s="12">
        <v>73.03</v>
      </c>
      <c r="Q39" s="12">
        <v>1.6679999999999993</v>
      </c>
      <c r="R39" s="13">
        <v>32.9</v>
      </c>
      <c r="S39" s="13">
        <v>0.8</v>
      </c>
      <c r="T39" s="13">
        <v>9.6354200000000004E-3</v>
      </c>
      <c r="U39" s="13">
        <f t="shared" si="4"/>
        <v>292.86990881458968</v>
      </c>
      <c r="V39" s="12">
        <v>226.8</v>
      </c>
      <c r="W39" s="12">
        <v>105.9</v>
      </c>
      <c r="X39" s="12">
        <v>74.755221052631569</v>
      </c>
      <c r="Y39" s="12" t="s">
        <v>129</v>
      </c>
      <c r="Z39" s="12" t="s">
        <v>11</v>
      </c>
      <c r="AA39" s="12">
        <v>73.730500000000006</v>
      </c>
      <c r="AB39" s="12">
        <v>46.569800000000001</v>
      </c>
      <c r="AC39" s="12">
        <v>43.884300000000003</v>
      </c>
      <c r="AD39" s="12">
        <v>0.79271400000000003</v>
      </c>
      <c r="AE39" s="12">
        <v>1.2844199999999999</v>
      </c>
      <c r="AF39" s="12">
        <v>1.39591</v>
      </c>
      <c r="AG39" s="12">
        <v>-7.2021999999999977</v>
      </c>
      <c r="AH39" s="12">
        <v>-10.681150000000001</v>
      </c>
      <c r="AI39" s="12">
        <v>-10.253900000000002</v>
      </c>
      <c r="AM39" t="s">
        <v>16</v>
      </c>
      <c r="AN39" s="12">
        <v>61.919504643962938</v>
      </c>
      <c r="AO39" s="12">
        <v>57.630244352236133</v>
      </c>
      <c r="AP39">
        <v>44.438519308536556</v>
      </c>
      <c r="AQ39">
        <v>43.884671084390156</v>
      </c>
      <c r="AS39" s="12">
        <v>19.009068129871206</v>
      </c>
      <c r="AT39" s="12">
        <v>21.86320261685114</v>
      </c>
      <c r="AU39">
        <v>27.383208217487066</v>
      </c>
      <c r="AV39">
        <v>27.604297974982504</v>
      </c>
      <c r="AX39" s="12">
        <v>117.8</v>
      </c>
      <c r="AY39" s="12">
        <v>105.9</v>
      </c>
      <c r="AZ39">
        <v>115.3</v>
      </c>
      <c r="BA39">
        <v>92.4</v>
      </c>
      <c r="BD39" s="12">
        <v>32.7759</v>
      </c>
      <c r="BE39" s="12">
        <v>28.625499999999999</v>
      </c>
      <c r="BF39">
        <v>29.8462</v>
      </c>
      <c r="BG39">
        <v>30.334499999999998</v>
      </c>
      <c r="BJ39" s="12">
        <v>0.93100499999999997</v>
      </c>
      <c r="BK39" s="12">
        <v>0.97203899999999999</v>
      </c>
      <c r="BL39">
        <v>0.89263599999999999</v>
      </c>
      <c r="BM39">
        <v>0.80190499999999998</v>
      </c>
      <c r="BP39" s="12">
        <v>45.898400000000002</v>
      </c>
      <c r="BQ39" s="12">
        <v>54.443399999999997</v>
      </c>
      <c r="BR39">
        <v>40.283200000000001</v>
      </c>
      <c r="BS39">
        <v>45.043900000000001</v>
      </c>
      <c r="BU39" s="12">
        <v>8.3452000000000005E-3</v>
      </c>
      <c r="BV39" s="12">
        <v>1.1191400000000001E-2</v>
      </c>
      <c r="BW39">
        <v>1.0733400000000001E-2</v>
      </c>
      <c r="BX39">
        <v>9.6219600000000006E-3</v>
      </c>
      <c r="CA39" s="12">
        <v>0.29479876160990726</v>
      </c>
      <c r="CB39" s="12">
        <v>0.27057399723374825</v>
      </c>
      <c r="CC39">
        <v>0.27216312056737613</v>
      </c>
      <c r="CD39">
        <v>0.27744860221895346</v>
      </c>
    </row>
    <row r="40" spans="1:82" x14ac:dyDescent="0.3">
      <c r="A40" s="12" t="s">
        <v>143</v>
      </c>
      <c r="B40" s="12">
        <v>15</v>
      </c>
      <c r="C40" s="12">
        <v>26.827835392067339</v>
      </c>
      <c r="D40" s="12">
        <v>28.172287374752361</v>
      </c>
      <c r="E40" s="12">
        <v>40</v>
      </c>
      <c r="F40" s="12">
        <v>217.3440556400783</v>
      </c>
      <c r="G40" s="12">
        <v>74.794315632011944</v>
      </c>
      <c r="H40" s="12">
        <f t="shared" si="0"/>
        <v>0.34412864622288686</v>
      </c>
      <c r="I40" s="12">
        <v>-16.556779999999996</v>
      </c>
      <c r="J40" s="12">
        <v>0.56940912500000007</v>
      </c>
      <c r="K40" s="12">
        <v>83.503816307613732</v>
      </c>
      <c r="L40" s="12">
        <f t="shared" si="1"/>
        <v>0.38420105883133071</v>
      </c>
      <c r="M40" s="12">
        <v>26.21197540346963</v>
      </c>
      <c r="N40" s="12" t="s">
        <v>16</v>
      </c>
      <c r="O40" s="12">
        <v>1.6699999999999946</v>
      </c>
      <c r="P40" s="12">
        <v>56.5</v>
      </c>
      <c r="Q40" s="12">
        <v>1.6700000000000017</v>
      </c>
      <c r="R40" s="13">
        <v>12.15</v>
      </c>
      <c r="S40" s="13">
        <v>2</v>
      </c>
      <c r="T40" s="13">
        <v>9.1679699999999992E-3</v>
      </c>
      <c r="U40" s="13">
        <f t="shared" si="4"/>
        <v>754.56543209876531</v>
      </c>
      <c r="V40" s="12">
        <v>288.2</v>
      </c>
      <c r="W40" s="12">
        <v>165.9</v>
      </c>
      <c r="X40" s="12">
        <v>76.56405781250001</v>
      </c>
      <c r="Y40" s="12" t="s">
        <v>129</v>
      </c>
      <c r="Z40" s="12" t="s">
        <v>16</v>
      </c>
      <c r="AA40" s="12">
        <v>73.974599999999995</v>
      </c>
      <c r="AB40" s="12">
        <v>35.583500000000001</v>
      </c>
      <c r="AC40" s="12">
        <v>28.930700000000002</v>
      </c>
      <c r="AD40" s="12">
        <v>0.63162200000000002</v>
      </c>
      <c r="AE40" s="12">
        <v>1.13585</v>
      </c>
      <c r="AF40" s="12">
        <v>1.2937399999999999</v>
      </c>
      <c r="AG40" s="12">
        <v>-10.314900000000002</v>
      </c>
      <c r="AH40" s="12">
        <v>-13.977</v>
      </c>
      <c r="AI40" s="12">
        <v>-14.587399999999999</v>
      </c>
      <c r="AL40" s="12"/>
      <c r="AM40" t="s">
        <v>11</v>
      </c>
      <c r="AN40" s="12">
        <v>26.093990553975434</v>
      </c>
      <c r="AO40" s="12">
        <v>31.321452062517597</v>
      </c>
      <c r="AP40">
        <v>42.215467747382661</v>
      </c>
      <c r="AQ40">
        <v>39.766174891637277</v>
      </c>
      <c r="AS40" s="12">
        <v>29.144428509796089</v>
      </c>
      <c r="AT40" s="12">
        <v>25.470204015466916</v>
      </c>
      <c r="AU40">
        <v>44.249517530125622</v>
      </c>
      <c r="AV40">
        <v>44.505088117934562</v>
      </c>
      <c r="AX40" s="12">
        <v>165.9</v>
      </c>
      <c r="AY40" s="12">
        <v>152.97</v>
      </c>
      <c r="AZ40">
        <v>103.76</v>
      </c>
      <c r="BA40">
        <v>82.1</v>
      </c>
      <c r="BD40" s="12">
        <v>16.540500000000002</v>
      </c>
      <c r="BE40" s="12">
        <v>15.197699999999999</v>
      </c>
      <c r="BF40">
        <v>26.4282</v>
      </c>
      <c r="BG40">
        <v>28.381350000000001</v>
      </c>
      <c r="BJ40" s="12">
        <v>0.83853500000000003</v>
      </c>
      <c r="BK40" s="12">
        <v>0.78762399999999999</v>
      </c>
      <c r="BL40">
        <v>1.2430000000000001</v>
      </c>
      <c r="BM40">
        <v>1.32331</v>
      </c>
      <c r="BP40" s="12">
        <v>56.701700000000002</v>
      </c>
      <c r="BQ40" s="12">
        <v>59.692399999999999</v>
      </c>
      <c r="BR40">
        <v>46.325699999999998</v>
      </c>
      <c r="BS40">
        <v>43.579099999999997</v>
      </c>
      <c r="BU40" s="13">
        <v>5.9048399999999997E-3</v>
      </c>
      <c r="BV40" s="13">
        <v>4.8460400000000002E-3</v>
      </c>
      <c r="BW40">
        <v>9.0151899999999993E-3</v>
      </c>
      <c r="BX40">
        <v>9.0791199999999996E-3</v>
      </c>
      <c r="CA40" s="12">
        <v>0.21337056075985766</v>
      </c>
      <c r="CB40" s="12">
        <v>0.28962946722209976</v>
      </c>
      <c r="CC40">
        <v>0.26578947368421113</v>
      </c>
      <c r="CD40">
        <v>0.25389145982330674</v>
      </c>
    </row>
    <row r="41" spans="1:82" x14ac:dyDescent="0.3">
      <c r="A41" s="12" t="s">
        <v>143</v>
      </c>
      <c r="B41" s="12">
        <v>15</v>
      </c>
      <c r="C41" s="12">
        <v>26.893266784626586</v>
      </c>
      <c r="D41" s="12">
        <v>28.741758256381274</v>
      </c>
      <c r="E41" s="12">
        <v>44</v>
      </c>
      <c r="F41" s="12">
        <v>200.20020020020115</v>
      </c>
      <c r="G41" s="12">
        <v>77.857365306758396</v>
      </c>
      <c r="H41" s="12">
        <f t="shared" si="0"/>
        <v>0.38889753970725632</v>
      </c>
      <c r="I41" s="12">
        <v>-17.188017391304346</v>
      </c>
      <c r="J41" s="12">
        <v>0.54157841666666673</v>
      </c>
      <c r="K41" s="12">
        <v>85.114001573975912</v>
      </c>
      <c r="L41" s="12">
        <f t="shared" si="1"/>
        <v>0.42514443786200767</v>
      </c>
      <c r="M41" s="12">
        <v>31.410086580300202</v>
      </c>
      <c r="N41" s="12" t="s">
        <v>11</v>
      </c>
      <c r="O41" s="12">
        <v>1.6700000000000017</v>
      </c>
      <c r="P41" s="12">
        <v>64.3</v>
      </c>
      <c r="Q41" s="12">
        <v>1.6999999999999957</v>
      </c>
      <c r="R41" s="13">
        <v>9</v>
      </c>
      <c r="S41" s="13">
        <v>2.2000000000000002</v>
      </c>
      <c r="T41" s="13">
        <v>9.1679699999999992E-3</v>
      </c>
      <c r="U41" s="13">
        <f t="shared" si="4"/>
        <v>1018.6633333333333</v>
      </c>
      <c r="V41" s="12">
        <v>265.85000000000002</v>
      </c>
      <c r="W41" s="12">
        <v>152.97</v>
      </c>
      <c r="X41" s="12">
        <v>78.269958333333335</v>
      </c>
      <c r="Y41" s="12" t="s">
        <v>129</v>
      </c>
      <c r="Z41" s="12" t="s">
        <v>11</v>
      </c>
      <c r="AA41" s="12">
        <v>73.608400000000003</v>
      </c>
      <c r="AB41" s="12">
        <v>41.137700000000002</v>
      </c>
      <c r="AC41" s="12">
        <v>36.743200000000002</v>
      </c>
      <c r="AD41" s="12">
        <v>0.60843000000000003</v>
      </c>
      <c r="AE41" s="12">
        <v>1.04667</v>
      </c>
      <c r="AF41" s="12">
        <v>1.1269400000000001</v>
      </c>
      <c r="AG41" s="12">
        <v>-10.8643</v>
      </c>
      <c r="AH41" s="12">
        <v>-13.671900000000001</v>
      </c>
      <c r="AI41" s="12">
        <v>-13.794</v>
      </c>
      <c r="AM41" t="s">
        <v>16</v>
      </c>
      <c r="AN41" s="12">
        <v>61.701733818720328</v>
      </c>
      <c r="AO41" s="12">
        <v>55.794230876527358</v>
      </c>
      <c r="AP41">
        <v>46.16805170821798</v>
      </c>
      <c r="AQ41">
        <v>42.069835927639915</v>
      </c>
      <c r="AS41" s="12">
        <v>18.041140193739164</v>
      </c>
      <c r="AT41" s="12">
        <v>16.024269515542201</v>
      </c>
      <c r="AU41">
        <v>16.028277554362933</v>
      </c>
      <c r="AV41">
        <v>17.030898192088593</v>
      </c>
      <c r="AX41" s="12">
        <v>144</v>
      </c>
      <c r="AY41" s="12">
        <v>144.1</v>
      </c>
      <c r="BD41" s="12">
        <v>26.000959999999999</v>
      </c>
      <c r="BE41" s="12">
        <v>25.390599999999999</v>
      </c>
      <c r="BF41">
        <v>25.390599999999999</v>
      </c>
      <c r="BG41">
        <v>16.9678</v>
      </c>
      <c r="BJ41" s="12">
        <v>0.79428600000000005</v>
      </c>
      <c r="BK41" s="12">
        <v>0.72115899999999999</v>
      </c>
      <c r="BL41">
        <v>1.1172299999999999</v>
      </c>
      <c r="BM41">
        <v>1.391</v>
      </c>
      <c r="BP41" s="12">
        <v>45.471200000000003</v>
      </c>
      <c r="BQ41" s="12">
        <v>49.9268</v>
      </c>
      <c r="BR41">
        <v>48.950200000000002</v>
      </c>
      <c r="BS41">
        <v>53.771999999999998</v>
      </c>
      <c r="BU41" s="13">
        <v>8.4710900000000006E-3</v>
      </c>
      <c r="BV41" s="13">
        <v>7.0392199999999997E-3</v>
      </c>
      <c r="BW41">
        <v>8.9111299999999997E-3</v>
      </c>
      <c r="BX41">
        <v>9.8489100000000007E-3</v>
      </c>
      <c r="CA41" s="12">
        <v>0.29598321712840125</v>
      </c>
      <c r="CB41" s="12">
        <v>0.27478658706689785</v>
      </c>
      <c r="CC41">
        <v>0.35348513011152444</v>
      </c>
      <c r="CD41">
        <v>0.33778165793631032</v>
      </c>
    </row>
    <row r="42" spans="1:82" x14ac:dyDescent="0.3">
      <c r="A42" s="12" t="s">
        <v>144</v>
      </c>
      <c r="B42" s="12">
        <v>15</v>
      </c>
      <c r="C42" s="12">
        <v>34.820411091883962</v>
      </c>
      <c r="D42" s="12">
        <v>17.542561813823415</v>
      </c>
      <c r="E42" s="12">
        <v>25</v>
      </c>
      <c r="F42" s="12">
        <v>178.25311942958959</v>
      </c>
      <c r="G42" s="12">
        <v>50.055060566623403</v>
      </c>
      <c r="H42" s="12">
        <f t="shared" si="0"/>
        <v>0.28080888977875795</v>
      </c>
      <c r="I42" s="12">
        <v>-12.512300000000003</v>
      </c>
      <c r="J42" s="12">
        <v>0.60913099999999998</v>
      </c>
      <c r="K42" s="12">
        <v>47.164353352908115</v>
      </c>
      <c r="L42" s="12">
        <f t="shared" si="1"/>
        <v>0.26459202230981516</v>
      </c>
      <c r="M42" s="12">
        <v>15.908878572434407</v>
      </c>
      <c r="N42" s="12" t="s">
        <v>16</v>
      </c>
      <c r="O42" s="12">
        <v>2.3299999999999983</v>
      </c>
      <c r="P42" s="12">
        <v>85.5</v>
      </c>
      <c r="Q42" s="12">
        <v>0.96000000000000085</v>
      </c>
      <c r="R42" s="13">
        <v>12.4</v>
      </c>
      <c r="S42" s="13">
        <v>2.2000000000000002</v>
      </c>
      <c r="T42" s="13">
        <v>1.08974E-2</v>
      </c>
      <c r="U42" s="13">
        <f t="shared" si="4"/>
        <v>878.82258064516122</v>
      </c>
      <c r="V42" s="12">
        <v>275</v>
      </c>
      <c r="W42" s="12">
        <v>144</v>
      </c>
      <c r="X42" s="12">
        <v>78.47696999999998</v>
      </c>
      <c r="Y42" s="12" t="s">
        <v>129</v>
      </c>
      <c r="Z42" s="12" t="s">
        <v>16</v>
      </c>
      <c r="AA42" s="12">
        <v>77.514600000000002</v>
      </c>
      <c r="AB42" s="12">
        <v>37.292499999999997</v>
      </c>
      <c r="AC42" s="12">
        <v>33.813499999999998</v>
      </c>
      <c r="AD42" s="12">
        <v>0.63225699999999996</v>
      </c>
      <c r="AE42" s="12">
        <v>1.1065400000000001</v>
      </c>
      <c r="AF42" s="12">
        <v>1.13232</v>
      </c>
      <c r="AG42" s="12">
        <v>-9.6435999999999993</v>
      </c>
      <c r="AH42" s="12">
        <v>-17.211900000000004</v>
      </c>
      <c r="AI42" s="12">
        <v>-15.991199999999999</v>
      </c>
      <c r="AM42" t="s">
        <v>11</v>
      </c>
      <c r="AN42" s="12">
        <v>36.407325153820821</v>
      </c>
      <c r="AO42" s="12">
        <v>40.480913249402946</v>
      </c>
      <c r="AP42">
        <v>46.468401486988888</v>
      </c>
      <c r="AQ42">
        <v>41.573127130622808</v>
      </c>
      <c r="AS42" s="12">
        <v>9.5412690756553786</v>
      </c>
      <c r="AT42" s="12">
        <v>11.015893887245509</v>
      </c>
      <c r="AU42">
        <v>27.390450173018223</v>
      </c>
      <c r="AV42">
        <v>23.864019799338404</v>
      </c>
      <c r="AX42" s="12">
        <v>151.57</v>
      </c>
      <c r="AY42" s="12">
        <v>140.1</v>
      </c>
      <c r="BD42" s="12">
        <v>11.0473</v>
      </c>
      <c r="BE42" s="12">
        <v>9.8877000000000006</v>
      </c>
      <c r="BF42">
        <v>14.8316</v>
      </c>
      <c r="BG42">
        <v>17.0898</v>
      </c>
      <c r="BJ42" s="12">
        <v>1.4877499999999999</v>
      </c>
      <c r="BK42" s="12">
        <v>1.37704</v>
      </c>
      <c r="BL42">
        <v>1.31582</v>
      </c>
      <c r="BM42">
        <v>1.32775</v>
      </c>
      <c r="BP42" s="12">
        <v>46.264600000000002</v>
      </c>
      <c r="BQ42" s="12">
        <v>51.5137</v>
      </c>
      <c r="BR42">
        <v>48.217799999999997</v>
      </c>
      <c r="BS42">
        <v>43.396000000000001</v>
      </c>
      <c r="BU42" s="12">
        <v>1.14045E-2</v>
      </c>
      <c r="BV42" s="12">
        <v>1.05457E-2</v>
      </c>
      <c r="BW42">
        <v>1.0258E-2</v>
      </c>
      <c r="BX42">
        <v>1.16008E-2</v>
      </c>
      <c r="CA42" s="12">
        <v>0.23136855135253195</v>
      </c>
      <c r="CB42" s="12">
        <v>0.26482613447759412</v>
      </c>
      <c r="CC42">
        <v>0.35081564637782947</v>
      </c>
      <c r="CD42">
        <v>0.3115398176597986</v>
      </c>
    </row>
    <row r="43" spans="1:82" x14ac:dyDescent="0.3">
      <c r="A43" s="12" t="s">
        <v>144</v>
      </c>
      <c r="B43" s="12">
        <v>15</v>
      </c>
      <c r="C43" s="12">
        <v>44.227488029292438</v>
      </c>
      <c r="D43" s="12">
        <v>19.690408008764759</v>
      </c>
      <c r="E43" s="12">
        <v>31</v>
      </c>
      <c r="F43" s="12">
        <v>152.43902439024384</v>
      </c>
      <c r="G43" s="12">
        <v>57.836899942162844</v>
      </c>
      <c r="H43" s="12">
        <f t="shared" si="0"/>
        <v>0.37941006362058838</v>
      </c>
      <c r="I43" s="12">
        <v>-13.431329411764706</v>
      </c>
      <c r="J43" s="12">
        <v>0.60770716666666669</v>
      </c>
      <c r="K43" s="12">
        <v>58.496969730996263</v>
      </c>
      <c r="L43" s="12">
        <f t="shared" si="1"/>
        <v>0.38374012143533565</v>
      </c>
      <c r="M43" s="12">
        <v>20.446818855033836</v>
      </c>
      <c r="N43" s="12" t="s">
        <v>11</v>
      </c>
      <c r="O43" s="12">
        <v>2.75</v>
      </c>
      <c r="P43" s="12">
        <v>81.234999999999999</v>
      </c>
      <c r="Q43" s="12">
        <v>1.3799999999999955</v>
      </c>
      <c r="R43" s="13">
        <v>10.3</v>
      </c>
      <c r="S43" s="13">
        <v>2.4</v>
      </c>
      <c r="T43" s="13">
        <v>8.5554700000000008E-3</v>
      </c>
      <c r="U43" s="13">
        <f t="shared" si="4"/>
        <v>830.62815533980586</v>
      </c>
      <c r="V43" s="12">
        <v>274.3</v>
      </c>
      <c r="W43" s="12">
        <v>144.1</v>
      </c>
      <c r="X43" s="12">
        <v>79.922155555555577</v>
      </c>
      <c r="Y43" s="12" t="s">
        <v>129</v>
      </c>
      <c r="Z43" s="12" t="s">
        <v>11</v>
      </c>
      <c r="AA43" s="12">
        <v>76.660200000000003</v>
      </c>
      <c r="AB43" s="12">
        <v>45.165999999999997</v>
      </c>
      <c r="AC43" s="12">
        <v>40.283200000000001</v>
      </c>
      <c r="AD43" s="12">
        <v>0.63495000000000001</v>
      </c>
      <c r="AE43" s="12">
        <v>1.0828500000000001</v>
      </c>
      <c r="AF43" s="12">
        <v>1.2066699999999999</v>
      </c>
      <c r="AG43" s="12">
        <v>-9.7655999999999992</v>
      </c>
      <c r="AH43" s="12">
        <v>-15.7471</v>
      </c>
      <c r="AI43" s="12">
        <v>-15.380800000000001</v>
      </c>
      <c r="AL43" s="12"/>
      <c r="AM43" t="s">
        <v>16</v>
      </c>
      <c r="AN43" s="12">
        <v>41.347942939838639</v>
      </c>
      <c r="AO43" s="12">
        <v>43.821209465381152</v>
      </c>
      <c r="AP43">
        <v>58.469274396304904</v>
      </c>
      <c r="AQ43">
        <v>50.370221125270575</v>
      </c>
      <c r="AS43" s="12">
        <v>14.644063124526166</v>
      </c>
      <c r="AT43" s="12">
        <v>15.729963554256138</v>
      </c>
      <c r="AU43">
        <v>50.593501225089064</v>
      </c>
      <c r="AV43">
        <v>47.937887929280706</v>
      </c>
      <c r="AX43" t="s">
        <v>111</v>
      </c>
      <c r="BD43" s="12">
        <v>9.8265999999999991</v>
      </c>
      <c r="BE43" s="12">
        <v>10.681150000000001</v>
      </c>
      <c r="BF43">
        <v>24.597180000000002</v>
      </c>
      <c r="BG43">
        <v>23.742640000000002</v>
      </c>
      <c r="BJ43" s="12">
        <v>1.35598</v>
      </c>
      <c r="BK43" s="12">
        <v>1.39591</v>
      </c>
      <c r="BL43">
        <v>1.08778</v>
      </c>
      <c r="BM43">
        <v>1.10547</v>
      </c>
      <c r="BP43" s="12">
        <v>49.743699999999997</v>
      </c>
      <c r="BQ43" s="12">
        <v>46.569800000000001</v>
      </c>
      <c r="BR43">
        <v>49.194299999999998</v>
      </c>
      <c r="BS43">
        <v>47.546399999999998</v>
      </c>
      <c r="BU43" s="13">
        <v>1.00076E-2</v>
      </c>
      <c r="BV43" s="13">
        <v>9.6354200000000004E-3</v>
      </c>
      <c r="BW43">
        <v>1.70078E-2</v>
      </c>
      <c r="BX43">
        <v>1.37679E-2</v>
      </c>
      <c r="CA43" s="12">
        <v>0.29522431259044851</v>
      </c>
      <c r="CB43" s="12">
        <v>0.3212094653812444</v>
      </c>
      <c r="CC43">
        <v>0.28770839714698282</v>
      </c>
      <c r="CD43">
        <v>0.25909909909909906</v>
      </c>
    </row>
    <row r="44" spans="1:82" x14ac:dyDescent="0.3">
      <c r="A44" s="12" t="s">
        <v>157</v>
      </c>
      <c r="B44" s="12">
        <v>15</v>
      </c>
      <c r="C44" s="12">
        <v>27.936315672902232</v>
      </c>
      <c r="D44" s="12">
        <v>13.167048466588568</v>
      </c>
      <c r="E44" s="12">
        <v>43</v>
      </c>
      <c r="F44" s="12">
        <v>234.63162834350067</v>
      </c>
      <c r="G44" s="12">
        <v>77.924101924725505</v>
      </c>
      <c r="H44" s="12">
        <f t="shared" si="0"/>
        <v>0.33211252240318018</v>
      </c>
      <c r="I44" s="12">
        <v>-12.341731034482759</v>
      </c>
      <c r="J44" s="12">
        <v>0.60927633333333342</v>
      </c>
      <c r="K44" s="12">
        <v>81.837087650537214</v>
      </c>
      <c r="L44" s="12">
        <f t="shared" si="1"/>
        <v>0.34878966756658969</v>
      </c>
      <c r="M44" s="12">
        <v>13.322141155276297</v>
      </c>
      <c r="N44" s="12" t="s">
        <v>16</v>
      </c>
      <c r="O44" s="12">
        <v>0.84000000000000341</v>
      </c>
      <c r="P44" s="12">
        <v>18</v>
      </c>
      <c r="Q44" s="12">
        <v>1.3399999999999963</v>
      </c>
      <c r="R44" s="13">
        <v>15.05</v>
      </c>
      <c r="S44" s="13">
        <v>2.4</v>
      </c>
      <c r="T44" s="13">
        <v>7.5559399999999997E-3</v>
      </c>
      <c r="U44" s="13">
        <f t="shared" si="4"/>
        <v>502.05581395348833</v>
      </c>
      <c r="V44" s="12">
        <v>278.60000000000002</v>
      </c>
      <c r="W44" s="12">
        <v>151.57</v>
      </c>
      <c r="X44" s="12">
        <v>78.96117666666666</v>
      </c>
      <c r="Y44" s="12" t="s">
        <v>129</v>
      </c>
      <c r="Z44" s="12" t="s">
        <v>16</v>
      </c>
      <c r="AA44" s="12">
        <v>77.514600000000002</v>
      </c>
      <c r="AB44" s="12">
        <v>61.035200000000003</v>
      </c>
      <c r="AC44" s="12">
        <v>61.462400000000002</v>
      </c>
      <c r="AD44" s="12">
        <v>0.62612800000000002</v>
      </c>
      <c r="AE44" s="12">
        <v>0.69652000000000003</v>
      </c>
      <c r="AF44" s="12">
        <v>0.71577599999999997</v>
      </c>
      <c r="AG44" s="12">
        <v>-8.3618000000000023</v>
      </c>
      <c r="AH44" s="12">
        <v>-15.625</v>
      </c>
      <c r="AI44" s="12">
        <v>-14.526299999999999</v>
      </c>
      <c r="AM44" t="s">
        <v>11</v>
      </c>
      <c r="AN44" s="12">
        <v>83.090984628167277</v>
      </c>
      <c r="AO44" s="12">
        <v>77.2857253265324</v>
      </c>
      <c r="AP44">
        <v>43.757931125016285</v>
      </c>
      <c r="AQ44">
        <v>36.036036036036037</v>
      </c>
      <c r="AS44" s="12">
        <v>24.656105768128889</v>
      </c>
      <c r="AT44" s="12">
        <v>25.130554658437781</v>
      </c>
      <c r="AU44">
        <v>219.15619323102865</v>
      </c>
      <c r="AV44">
        <v>165.25194817039306</v>
      </c>
      <c r="AX44" s="12">
        <v>5.6099999999999994</v>
      </c>
      <c r="AY44" s="12">
        <v>4.4000000000000057</v>
      </c>
      <c r="AZ44" s="15">
        <v>2.6960000000000051</v>
      </c>
      <c r="BA44" s="15">
        <v>2.5600000000000023</v>
      </c>
      <c r="BD44" s="12">
        <v>13.977</v>
      </c>
      <c r="BE44" s="12">
        <v>13.671900000000001</v>
      </c>
      <c r="BF44">
        <v>13.855</v>
      </c>
      <c r="BG44">
        <v>15.502940000000001</v>
      </c>
      <c r="BJ44" s="12">
        <v>1.2937399999999999</v>
      </c>
      <c r="BK44" s="12">
        <v>1.1269400000000001</v>
      </c>
      <c r="BL44">
        <v>1.7477799999999999</v>
      </c>
      <c r="BM44">
        <v>1.77624</v>
      </c>
      <c r="BP44" s="12">
        <v>35.583500000000001</v>
      </c>
      <c r="BQ44" s="12">
        <v>41.137700000000002</v>
      </c>
      <c r="BR44">
        <v>49.133299999999998</v>
      </c>
      <c r="BS44">
        <v>46.386699999999998</v>
      </c>
      <c r="BU44" s="13">
        <v>9.1679699999999992E-3</v>
      </c>
      <c r="BV44" s="13">
        <v>9.1679699999999992E-3</v>
      </c>
      <c r="BW44" s="11">
        <v>1.9117100000000001E-2</v>
      </c>
      <c r="BX44" s="11">
        <v>2.24911E-2</v>
      </c>
      <c r="CA44" s="12">
        <v>0.42600747818861445</v>
      </c>
      <c r="CB44" s="12">
        <v>0.43991034855862299</v>
      </c>
      <c r="CC44">
        <v>0.30192350210037738</v>
      </c>
      <c r="CD44">
        <v>0.30079133341796704</v>
      </c>
    </row>
    <row r="45" spans="1:82" x14ac:dyDescent="0.3">
      <c r="A45" s="12" t="s">
        <v>157</v>
      </c>
      <c r="B45" s="12">
        <v>15</v>
      </c>
      <c r="C45" s="12">
        <v>29.756268367526442</v>
      </c>
      <c r="D45" s="12">
        <v>11.195715298036095</v>
      </c>
      <c r="E45" s="12">
        <v>40</v>
      </c>
      <c r="F45" s="12">
        <v>207.12510356255166</v>
      </c>
      <c r="G45" s="12">
        <v>73.394495412844037</v>
      </c>
      <c r="H45" s="12">
        <f t="shared" si="0"/>
        <v>0.3543486238532112</v>
      </c>
      <c r="I45" s="12">
        <v>-11.904122222222222</v>
      </c>
      <c r="J45" s="12">
        <v>0.63942703571428583</v>
      </c>
      <c r="K45" s="12">
        <v>76.896541779483627</v>
      </c>
      <c r="L45" s="12">
        <f t="shared" si="1"/>
        <v>0.37125650371134716</v>
      </c>
      <c r="M45" s="12">
        <v>12.101905966693224</v>
      </c>
      <c r="N45" s="12" t="s">
        <v>11</v>
      </c>
      <c r="O45" s="12">
        <v>0.21999999999999886</v>
      </c>
      <c r="P45" s="12">
        <v>12.04</v>
      </c>
      <c r="Q45" s="12">
        <v>0.50999999999999801</v>
      </c>
      <c r="R45" s="13">
        <v>14.5</v>
      </c>
      <c r="S45" s="13">
        <v>2.6</v>
      </c>
      <c r="T45" s="13">
        <v>8.2321600000000005E-3</v>
      </c>
      <c r="U45" s="13">
        <f t="shared" si="4"/>
        <v>567.73517241379318</v>
      </c>
      <c r="V45" s="12">
        <v>251.2</v>
      </c>
      <c r="W45" s="12">
        <v>140.1</v>
      </c>
      <c r="X45" s="12">
        <v>76.954432142857144</v>
      </c>
      <c r="Y45" s="12" t="s">
        <v>129</v>
      </c>
      <c r="Z45" s="12" t="s">
        <v>11</v>
      </c>
      <c r="AA45" s="12">
        <v>76.477099999999993</v>
      </c>
      <c r="AB45" s="12">
        <v>59.204099999999997</v>
      </c>
      <c r="AC45" s="12">
        <v>60.058599999999998</v>
      </c>
      <c r="AD45" s="12">
        <v>0.65181500000000003</v>
      </c>
      <c r="AE45" s="12">
        <v>0.72826500000000005</v>
      </c>
      <c r="AF45" s="12">
        <v>0.74690900000000005</v>
      </c>
      <c r="AG45" s="12">
        <v>-8.7280000000000015</v>
      </c>
      <c r="AH45" s="12">
        <v>-15.8081</v>
      </c>
      <c r="AI45" s="12">
        <v>-14.404299999999999</v>
      </c>
      <c r="AL45" s="12"/>
      <c r="AM45" t="s">
        <v>16</v>
      </c>
      <c r="AN45" s="12">
        <v>74.794315632011944</v>
      </c>
      <c r="AO45" s="12">
        <v>77.857365306758396</v>
      </c>
      <c r="AP45">
        <v>44.218439089100357</v>
      </c>
      <c r="AQ45">
        <v>42.317295078498432</v>
      </c>
      <c r="AS45" s="12">
        <v>28.172287374752361</v>
      </c>
      <c r="AT45" s="12">
        <v>28.741758256381274</v>
      </c>
      <c r="AU45">
        <v>42.282091062434553</v>
      </c>
      <c r="AV45">
        <v>47.546619309504926</v>
      </c>
      <c r="AX45" s="12">
        <v>1.9669999999999987</v>
      </c>
      <c r="AY45" s="12">
        <v>2.2249999999999943</v>
      </c>
      <c r="AZ45">
        <v>3.9000000000000057</v>
      </c>
      <c r="BA45">
        <v>3.3599999999999994</v>
      </c>
      <c r="BD45" s="12">
        <v>17.2119</v>
      </c>
      <c r="BE45" s="12">
        <v>15.7471</v>
      </c>
      <c r="BJ45" s="12">
        <v>1.13232</v>
      </c>
      <c r="BK45" s="12">
        <v>1.2066699999999999</v>
      </c>
      <c r="BP45" s="12">
        <v>37.292499999999997</v>
      </c>
      <c r="BQ45" s="12">
        <v>45.165999999999997</v>
      </c>
      <c r="BU45" s="13">
        <v>1.08974E-2</v>
      </c>
      <c r="BV45" s="13">
        <v>8.5554700000000008E-3</v>
      </c>
      <c r="CA45" s="12">
        <v>0.34412864622288686</v>
      </c>
      <c r="CB45" s="12">
        <v>0.38889753970725632</v>
      </c>
    </row>
    <row r="46" spans="1:82" x14ac:dyDescent="0.3">
      <c r="A46" t="s">
        <v>158</v>
      </c>
      <c r="B46">
        <v>15</v>
      </c>
      <c r="C46">
        <v>57.117394012571438</v>
      </c>
      <c r="D46">
        <v>42.282091062434553</v>
      </c>
      <c r="E46">
        <v>26</v>
      </c>
      <c r="F46">
        <v>146.45577035735201</v>
      </c>
      <c r="G46">
        <v>44.218439089100357</v>
      </c>
      <c r="H46">
        <f t="shared" si="0"/>
        <v>0.30192350210037738</v>
      </c>
      <c r="I46">
        <v>-13.607455555555553</v>
      </c>
      <c r="J46">
        <v>0.87178738888888896</v>
      </c>
      <c r="K46">
        <v>48.648712829028057</v>
      </c>
      <c r="L46">
        <f t="shared" si="1"/>
        <v>0.33217341119660371</v>
      </c>
      <c r="M46">
        <v>47.297263312317675</v>
      </c>
      <c r="N46" t="s">
        <v>16</v>
      </c>
      <c r="O46">
        <v>0.91000000000000369</v>
      </c>
      <c r="P46">
        <v>74.398250000000004</v>
      </c>
      <c r="Q46">
        <v>3.4099999999999966</v>
      </c>
      <c r="R46" s="11">
        <v>74</v>
      </c>
      <c r="S46" s="11">
        <v>0.2</v>
      </c>
      <c r="T46" s="11">
        <v>1.9117100000000001E-2</v>
      </c>
      <c r="U46" s="11">
        <f t="shared" si="4"/>
        <v>258.3391891891892</v>
      </c>
      <c r="V46">
        <v>226.35</v>
      </c>
      <c r="W46">
        <v>103.76</v>
      </c>
      <c r="X46">
        <v>82.845044444444454</v>
      </c>
      <c r="Y46" t="s">
        <v>130</v>
      </c>
      <c r="Z46" t="s">
        <v>16</v>
      </c>
      <c r="AA46">
        <v>76.721199999999996</v>
      </c>
      <c r="AB46">
        <v>49.133299999999998</v>
      </c>
      <c r="AC46">
        <v>42.602499999999999</v>
      </c>
      <c r="AD46">
        <v>0.89852299999999996</v>
      </c>
      <c r="AE46">
        <v>1.5885</v>
      </c>
      <c r="AF46">
        <v>1.7477799999999999</v>
      </c>
      <c r="AG46">
        <v>-13.183600000000002</v>
      </c>
      <c r="AH46">
        <v>-13.855</v>
      </c>
      <c r="AI46">
        <v>-16.357460000000003</v>
      </c>
      <c r="AM46" t="s">
        <v>11</v>
      </c>
      <c r="AN46" s="12">
        <v>50.055060566623403</v>
      </c>
      <c r="AO46" s="12">
        <v>57.836899942162844</v>
      </c>
      <c r="AS46" s="12">
        <v>17.542561813823415</v>
      </c>
      <c r="AT46" s="12">
        <v>19.690408008764759</v>
      </c>
      <c r="AX46" s="12">
        <v>4.8569999999999993</v>
      </c>
      <c r="AY46" s="12">
        <v>3.2000000000000028</v>
      </c>
      <c r="AZ46">
        <v>2.5599999999999881</v>
      </c>
      <c r="BA46">
        <v>2.7000000000000028</v>
      </c>
      <c r="BD46" s="12">
        <v>15.625</v>
      </c>
      <c r="BE46" s="12">
        <v>15.8081</v>
      </c>
      <c r="BJ46" s="12">
        <v>0.71577599999999997</v>
      </c>
      <c r="BK46" s="12">
        <v>0.74690900000000005</v>
      </c>
      <c r="BP46" s="12">
        <v>61.035200000000003</v>
      </c>
      <c r="BQ46" s="12">
        <v>59.204099999999997</v>
      </c>
      <c r="BU46" s="13">
        <v>7.5559399999999997E-3</v>
      </c>
      <c r="BV46" s="13">
        <v>8.2321600000000005E-3</v>
      </c>
      <c r="CA46" s="12">
        <v>0.28080888977875795</v>
      </c>
      <c r="CB46" s="12">
        <v>0.37941006362058838</v>
      </c>
    </row>
    <row r="47" spans="1:82" x14ac:dyDescent="0.3">
      <c r="A47" t="s">
        <v>158</v>
      </c>
      <c r="B47">
        <v>15</v>
      </c>
      <c r="C47">
        <v>66.716554228242543</v>
      </c>
      <c r="D47">
        <v>47.546619309504926</v>
      </c>
      <c r="E47">
        <v>26</v>
      </c>
      <c r="F47">
        <v>140.68655036578494</v>
      </c>
      <c r="G47">
        <v>42.317295078498432</v>
      </c>
      <c r="H47">
        <f t="shared" si="0"/>
        <v>0.30079133341796704</v>
      </c>
      <c r="I47">
        <v>-13.362623333333346</v>
      </c>
      <c r="J47">
        <v>0.95926329999999993</v>
      </c>
      <c r="K47">
        <v>49.764568648703744</v>
      </c>
      <c r="L47">
        <f t="shared" si="1"/>
        <v>0.35372655395498642</v>
      </c>
      <c r="M47">
        <v>50.451698656257228</v>
      </c>
      <c r="N47" t="s">
        <v>11</v>
      </c>
      <c r="O47">
        <v>1.4100000000000037</v>
      </c>
      <c r="P47">
        <v>109.13500000000001</v>
      </c>
      <c r="Q47">
        <v>3.1600000000000037</v>
      </c>
      <c r="R47" s="11">
        <v>115.9</v>
      </c>
      <c r="S47" s="11">
        <v>0.2</v>
      </c>
      <c r="T47" s="11">
        <v>2.24911E-2</v>
      </c>
      <c r="U47" s="11">
        <f t="shared" si="4"/>
        <v>194.05608283002587</v>
      </c>
      <c r="V47">
        <v>190.6</v>
      </c>
      <c r="W47">
        <v>82.1</v>
      </c>
      <c r="X47">
        <v>76.403810000000007</v>
      </c>
      <c r="Y47" t="s">
        <v>130</v>
      </c>
      <c r="Z47" t="s">
        <v>11</v>
      </c>
      <c r="AA47">
        <v>73.730500000000006</v>
      </c>
      <c r="AB47">
        <v>46.386699999999998</v>
      </c>
      <c r="AC47">
        <v>43.945300000000003</v>
      </c>
      <c r="AD47">
        <v>0.97503700000000004</v>
      </c>
      <c r="AE47">
        <v>1.6160000000000001</v>
      </c>
      <c r="AF47">
        <v>1.77624</v>
      </c>
      <c r="AG47">
        <v>-11.718699999999998</v>
      </c>
      <c r="AH47">
        <v>-15.502939999999999</v>
      </c>
      <c r="AI47">
        <v>-14.83154</v>
      </c>
      <c r="AM47" t="s">
        <v>16</v>
      </c>
      <c r="AN47" s="12">
        <v>77.924101924725505</v>
      </c>
      <c r="AO47" s="12">
        <v>73.394495412844037</v>
      </c>
      <c r="AS47" s="12">
        <v>13.167048466588568</v>
      </c>
      <c r="AT47" s="12">
        <v>11.195715298036095</v>
      </c>
      <c r="AX47" s="12">
        <v>2.9799999999999898</v>
      </c>
      <c r="AY47" s="12">
        <v>2.3000000000000114</v>
      </c>
      <c r="AZ47">
        <v>1.2600000000000051</v>
      </c>
      <c r="BA47">
        <v>1.0049999999999955</v>
      </c>
      <c r="BP47" t="s">
        <v>165</v>
      </c>
      <c r="BU47" t="s">
        <v>127</v>
      </c>
      <c r="CA47" s="12">
        <v>0.33211252240318018</v>
      </c>
      <c r="CB47" s="12">
        <v>0.3543486238532112</v>
      </c>
    </row>
    <row r="48" spans="1:82" x14ac:dyDescent="0.3">
      <c r="P48" s="11"/>
      <c r="Q48" s="11"/>
      <c r="R48" s="11"/>
      <c r="S48" s="11"/>
      <c r="AM48" t="s">
        <v>11</v>
      </c>
      <c r="AX48" s="12">
        <v>3.9399999999999977</v>
      </c>
      <c r="AY48" s="12">
        <v>2.8699999999999903</v>
      </c>
      <c r="AZ48">
        <v>5.3800000000000097</v>
      </c>
      <c r="BA48">
        <v>2.3200000000000074</v>
      </c>
      <c r="BD48" t="s">
        <v>171</v>
      </c>
      <c r="BP48" s="12">
        <v>63.049300000000002</v>
      </c>
      <c r="BQ48" s="12">
        <v>62.805199999999999</v>
      </c>
      <c r="BR48" s="15">
        <v>44.433599999999998</v>
      </c>
      <c r="BS48" s="15">
        <v>50.720199999999998</v>
      </c>
      <c r="BU48" s="12">
        <v>595.89830508474574</v>
      </c>
      <c r="BV48" s="12">
        <v>470.81216216216217</v>
      </c>
      <c r="BW48" s="15">
        <v>233.93253373313343</v>
      </c>
      <c r="BX48" s="15">
        <v>223.77986348122866</v>
      </c>
    </row>
    <row r="49" spans="7:79" x14ac:dyDescent="0.3">
      <c r="P49" s="11"/>
      <c r="Q49" s="11"/>
      <c r="R49" s="11"/>
      <c r="S49" s="11"/>
      <c r="AM49" t="s">
        <v>16</v>
      </c>
      <c r="AN49" t="s">
        <v>151</v>
      </c>
      <c r="AX49" s="12">
        <v>0.40999999999999659</v>
      </c>
      <c r="AY49" s="12">
        <v>0.93000000000000682</v>
      </c>
      <c r="AZ49">
        <v>2.0100000000000051</v>
      </c>
      <c r="BA49">
        <v>2</v>
      </c>
      <c r="BD49" s="12">
        <v>23.3154</v>
      </c>
      <c r="BE49" s="12">
        <v>22.704999999999998</v>
      </c>
      <c r="BF49" s="15">
        <v>18.55472</v>
      </c>
      <c r="BG49" s="15">
        <v>16.66262</v>
      </c>
      <c r="BP49" s="12">
        <v>57.128900000000002</v>
      </c>
      <c r="BQ49" s="12">
        <v>67.2607</v>
      </c>
      <c r="BR49">
        <v>47.363300000000002</v>
      </c>
      <c r="BS49">
        <v>42.358400000000003</v>
      </c>
      <c r="BU49" s="12">
        <v>432.34786641929384</v>
      </c>
      <c r="BV49" s="12">
        <v>568.3792682926877</v>
      </c>
      <c r="BW49">
        <v>158.89992902767921</v>
      </c>
      <c r="BX49">
        <v>205.30581613508451</v>
      </c>
    </row>
    <row r="50" spans="7:79" x14ac:dyDescent="0.3">
      <c r="AM50" t="s">
        <v>11</v>
      </c>
      <c r="AN50">
        <v>32</v>
      </c>
      <c r="AO50">
        <v>33</v>
      </c>
      <c r="AP50">
        <v>20</v>
      </c>
      <c r="AQ50">
        <v>23</v>
      </c>
      <c r="AX50" s="12">
        <v>4.2499999999999929</v>
      </c>
      <c r="AY50" s="12">
        <v>2.3500000000000014</v>
      </c>
      <c r="AZ50">
        <v>3.6700000000000017</v>
      </c>
      <c r="BA50">
        <v>3.7600000000000051</v>
      </c>
      <c r="BD50" s="12">
        <v>19.40915</v>
      </c>
      <c r="BE50" s="12">
        <v>19.958500000000001</v>
      </c>
      <c r="BF50">
        <v>26.855399999999999</v>
      </c>
      <c r="BG50">
        <v>25.756810000000002</v>
      </c>
      <c r="BP50" s="12">
        <v>45.165999999999997</v>
      </c>
      <c r="BQ50" s="12">
        <v>44.494599999999998</v>
      </c>
      <c r="BR50">
        <v>34.118699999999997</v>
      </c>
      <c r="BS50">
        <v>35.766599999999997</v>
      </c>
      <c r="BU50" s="12">
        <v>581.18642857142856</v>
      </c>
      <c r="BV50" s="12">
        <v>571.21180555555645</v>
      </c>
      <c r="BW50">
        <v>290.85517241379307</v>
      </c>
      <c r="BX50">
        <v>313.61479591836752</v>
      </c>
    </row>
    <row r="51" spans="7:79" x14ac:dyDescent="0.3">
      <c r="AM51" t="s">
        <v>16</v>
      </c>
      <c r="AN51">
        <v>34</v>
      </c>
      <c r="AO51">
        <v>37</v>
      </c>
      <c r="AP51">
        <v>18</v>
      </c>
      <c r="AQ51">
        <v>20</v>
      </c>
      <c r="AX51" s="12">
        <v>2.9159999999999968</v>
      </c>
      <c r="AY51" s="12">
        <v>2.7630000000000052</v>
      </c>
      <c r="AZ51">
        <v>0.45999999999999375</v>
      </c>
      <c r="BA51">
        <v>0.35000000000000853</v>
      </c>
      <c r="BD51" s="12">
        <v>14.8316</v>
      </c>
      <c r="BE51" s="12">
        <v>14.526400000000001</v>
      </c>
      <c r="BF51">
        <v>12.084899999999999</v>
      </c>
      <c r="BG51">
        <v>11.8408</v>
      </c>
      <c r="BP51" s="12">
        <v>39.367699999999999</v>
      </c>
      <c r="BQ51" s="12">
        <v>27.771000000000001</v>
      </c>
      <c r="BR51">
        <v>43.396000000000001</v>
      </c>
      <c r="BS51">
        <v>40.161099999999998</v>
      </c>
      <c r="BU51" s="12">
        <v>519.15357142856931</v>
      </c>
      <c r="BV51" s="12">
        <v>600.62222222222317</v>
      </c>
      <c r="BW51">
        <v>161.74900000000002</v>
      </c>
      <c r="BX51">
        <v>192.69879518072258</v>
      </c>
    </row>
    <row r="52" spans="7:79" x14ac:dyDescent="0.3">
      <c r="AM52" t="s">
        <v>11</v>
      </c>
      <c r="AN52">
        <v>46</v>
      </c>
      <c r="AO52">
        <v>43</v>
      </c>
      <c r="AP52">
        <v>31</v>
      </c>
      <c r="AQ52">
        <v>28</v>
      </c>
      <c r="AX52" s="12">
        <v>2.3799999999999955</v>
      </c>
      <c r="AY52" s="12">
        <v>2.1199999999999903</v>
      </c>
      <c r="AZ52">
        <v>1.75</v>
      </c>
      <c r="BA52">
        <v>1.2599999999999909</v>
      </c>
      <c r="BD52" s="12">
        <v>20.2026</v>
      </c>
      <c r="BE52" s="12">
        <v>19.042999999999999</v>
      </c>
      <c r="BF52">
        <v>20.996099999999998</v>
      </c>
      <c r="BG52">
        <v>20.690887</v>
      </c>
      <c r="BP52" s="12">
        <v>48.339799999999997</v>
      </c>
      <c r="BQ52" s="12">
        <v>42.1753</v>
      </c>
      <c r="BR52">
        <v>44.982900000000001</v>
      </c>
      <c r="BS52">
        <v>46.875</v>
      </c>
      <c r="BU52" s="12">
        <v>312.96788990825689</v>
      </c>
      <c r="BV52" s="12">
        <v>302.80188679245282</v>
      </c>
      <c r="BW52">
        <v>217.64675324675326</v>
      </c>
      <c r="BX52">
        <v>190.10175879396985</v>
      </c>
    </row>
    <row r="53" spans="7:79" x14ac:dyDescent="0.3">
      <c r="L53" s="12">
        <v>0.47072293097807827</v>
      </c>
      <c r="M53" s="12">
        <v>0.48413226808699805</v>
      </c>
      <c r="N53">
        <v>0.28085024894676353</v>
      </c>
      <c r="O53">
        <v>0.28768849016988052</v>
      </c>
      <c r="P53" s="11"/>
      <c r="Q53" s="11"/>
      <c r="R53" s="11"/>
      <c r="S53" s="11"/>
      <c r="AN53">
        <v>35</v>
      </c>
      <c r="AO53">
        <v>32</v>
      </c>
      <c r="AP53">
        <v>21</v>
      </c>
      <c r="AQ53">
        <v>22</v>
      </c>
      <c r="AX53" s="12">
        <v>3.5859999999999985</v>
      </c>
      <c r="AY53" s="12">
        <v>2.9699999999999989</v>
      </c>
      <c r="AZ53">
        <v>1.039999999999992</v>
      </c>
      <c r="BA53">
        <v>0.94300000000000495</v>
      </c>
      <c r="BD53" s="12">
        <v>18.432600000000001</v>
      </c>
      <c r="BE53" s="12">
        <v>20.3247</v>
      </c>
      <c r="BF53">
        <v>19.958500000000001</v>
      </c>
      <c r="BG53">
        <v>18.6767</v>
      </c>
      <c r="BP53" s="12">
        <v>43.7622</v>
      </c>
      <c r="BQ53" s="12">
        <v>50.292999999999999</v>
      </c>
      <c r="BR53">
        <v>35.705599999999997</v>
      </c>
      <c r="BS53">
        <v>41.992199999999997</v>
      </c>
      <c r="BU53" s="12">
        <v>219.61052631578951</v>
      </c>
      <c r="BV53" s="12">
        <v>304.11413043478211</v>
      </c>
      <c r="BW53">
        <v>185.05862068965519</v>
      </c>
      <c r="BX53">
        <v>214.29755011135882</v>
      </c>
    </row>
    <row r="54" spans="7:79" x14ac:dyDescent="0.3">
      <c r="L54" s="12">
        <v>0.20883852691218194</v>
      </c>
      <c r="M54" s="12">
        <v>0.21902133287332562</v>
      </c>
      <c r="N54">
        <v>0.26575171553337568</v>
      </c>
      <c r="O54">
        <v>0.2901663168093</v>
      </c>
      <c r="P54" s="11"/>
      <c r="Q54" s="11"/>
      <c r="R54" s="11"/>
      <c r="S54" s="11"/>
      <c r="AN54">
        <v>36</v>
      </c>
      <c r="AO54">
        <v>33</v>
      </c>
      <c r="AP54">
        <v>22</v>
      </c>
      <c r="AQ54">
        <v>20</v>
      </c>
      <c r="AX54" s="12">
        <v>1.6699999999999946</v>
      </c>
      <c r="AY54" s="12">
        <v>1.6700000000000017</v>
      </c>
      <c r="AZ54">
        <v>0.91000000000000369</v>
      </c>
      <c r="BA54">
        <v>1.4100000000000037</v>
      </c>
      <c r="BD54" s="12">
        <v>32.287599999999998</v>
      </c>
      <c r="BE54" s="12">
        <v>29.907299999999999</v>
      </c>
      <c r="BF54">
        <v>26.062000000000001</v>
      </c>
      <c r="BG54">
        <v>29.8461</v>
      </c>
      <c r="BP54" s="12">
        <v>52.795400000000001</v>
      </c>
      <c r="BQ54" s="12">
        <v>57.983400000000003</v>
      </c>
      <c r="BR54">
        <v>54.321300000000001</v>
      </c>
      <c r="BS54">
        <v>55.297899999999998</v>
      </c>
      <c r="BU54" s="13">
        <v>244.00165289256199</v>
      </c>
      <c r="BV54" s="13">
        <v>283.39415204678357</v>
      </c>
      <c r="BW54">
        <v>231.15871794871794</v>
      </c>
      <c r="BX54">
        <v>205.40995475113115</v>
      </c>
    </row>
    <row r="55" spans="7:79" x14ac:dyDescent="0.3">
      <c r="L55" s="12">
        <v>0.30416877850988283</v>
      </c>
      <c r="M55" s="12">
        <v>0.31710058063307678</v>
      </c>
      <c r="N55">
        <v>0.26828587381351288</v>
      </c>
      <c r="O55">
        <v>0.24062804849723582</v>
      </c>
      <c r="AN55">
        <v>18</v>
      </c>
      <c r="AO55">
        <v>22</v>
      </c>
      <c r="AP55">
        <v>26</v>
      </c>
      <c r="AQ55">
        <v>25</v>
      </c>
      <c r="AX55" s="12">
        <v>2.3299999999999983</v>
      </c>
      <c r="AY55" s="12">
        <v>2.75</v>
      </c>
      <c r="BD55" s="12">
        <v>18.371600000000001</v>
      </c>
      <c r="BE55" s="12">
        <v>16.540600000000001</v>
      </c>
      <c r="BF55">
        <v>15.197800000000001</v>
      </c>
      <c r="BG55">
        <v>13.977</v>
      </c>
      <c r="BP55" s="12">
        <v>45.2881</v>
      </c>
      <c r="BQ55" s="12">
        <v>48.4619</v>
      </c>
      <c r="BR55">
        <v>44.433599999999998</v>
      </c>
      <c r="BS55">
        <v>48.950200000000002</v>
      </c>
      <c r="BU55" s="13">
        <v>421.02833001988074</v>
      </c>
      <c r="BV55" s="13">
        <v>475.62297297297295</v>
      </c>
      <c r="BW55">
        <v>198.02511111111113</v>
      </c>
      <c r="BX55">
        <v>249.97233502538086</v>
      </c>
    </row>
    <row r="56" spans="7:79" x14ac:dyDescent="0.3">
      <c r="L56" s="12">
        <v>0.31396518375241833</v>
      </c>
      <c r="M56" s="12">
        <v>0.32774646856473788</v>
      </c>
      <c r="N56">
        <v>0.32942274363418195</v>
      </c>
      <c r="O56">
        <v>0.30017115021722884</v>
      </c>
      <c r="AN56">
        <v>19</v>
      </c>
      <c r="AO56">
        <v>23</v>
      </c>
      <c r="AP56">
        <v>25</v>
      </c>
      <c r="AQ56">
        <v>24</v>
      </c>
      <c r="AX56" s="12">
        <v>0.84000000000000341</v>
      </c>
      <c r="AY56" s="12">
        <v>0.21999999999999886</v>
      </c>
      <c r="BD56" s="12">
        <v>25.329599999999999</v>
      </c>
      <c r="BE56" s="12">
        <v>25.817900000000002</v>
      </c>
      <c r="BF56">
        <v>27.526900000000001</v>
      </c>
      <c r="BG56">
        <v>18.188500000000001</v>
      </c>
      <c r="BP56" s="12">
        <v>41.564900000000002</v>
      </c>
      <c r="BQ56" s="12">
        <v>49.133299999999998</v>
      </c>
      <c r="BR56">
        <v>42.785600000000002</v>
      </c>
      <c r="BS56">
        <v>37.841799999999999</v>
      </c>
      <c r="BU56" s="12">
        <v>613.14516129032256</v>
      </c>
      <c r="BV56" s="12">
        <v>663.25157232704396</v>
      </c>
      <c r="BW56">
        <v>205.16</v>
      </c>
      <c r="BX56">
        <v>214.90922563912559</v>
      </c>
    </row>
    <row r="57" spans="7:79" x14ac:dyDescent="0.3">
      <c r="L57" s="12">
        <v>0.29479876160990726</v>
      </c>
      <c r="M57" s="12">
        <v>0.27057399723374825</v>
      </c>
      <c r="N57">
        <v>0.27216312056737613</v>
      </c>
      <c r="O57">
        <v>0.27744860221895346</v>
      </c>
      <c r="AN57">
        <v>39</v>
      </c>
      <c r="AO57">
        <v>42</v>
      </c>
      <c r="AP57">
        <v>16</v>
      </c>
      <c r="AQ57">
        <v>17</v>
      </c>
      <c r="BD57" s="12">
        <v>10.9863</v>
      </c>
      <c r="BE57" s="12">
        <v>9.8265999999999991</v>
      </c>
      <c r="BF57">
        <v>17.456</v>
      </c>
      <c r="BG57">
        <v>18.981950000000001</v>
      </c>
      <c r="BP57" s="12">
        <v>46.936</v>
      </c>
      <c r="BQ57" s="12">
        <v>43.884300000000003</v>
      </c>
      <c r="BR57">
        <v>48.095700000000001</v>
      </c>
      <c r="BS57">
        <v>48.156700000000001</v>
      </c>
      <c r="BU57" s="13">
        <v>320.75641025641028</v>
      </c>
      <c r="BV57" s="13">
        <v>292.86990881458968</v>
      </c>
      <c r="BW57">
        <v>122.97758496023137</v>
      </c>
      <c r="BX57">
        <v>99.550976138828617</v>
      </c>
    </row>
    <row r="58" spans="7:79" x14ac:dyDescent="0.3">
      <c r="G58">
        <f>65.07-62.65</f>
        <v>2.4199999999999946</v>
      </c>
      <c r="L58" s="12">
        <v>0.21337056075985766</v>
      </c>
      <c r="M58" s="12">
        <v>0.28962946722209976</v>
      </c>
      <c r="N58">
        <v>0.26578947368421113</v>
      </c>
      <c r="O58">
        <v>0.25389145982330674</v>
      </c>
      <c r="AN58">
        <v>40</v>
      </c>
      <c r="AO58">
        <v>44</v>
      </c>
      <c r="AP58">
        <v>32</v>
      </c>
      <c r="AQ58">
        <v>29</v>
      </c>
      <c r="AX58" t="s">
        <v>155</v>
      </c>
      <c r="BD58" s="12">
        <v>9.5213999999999999</v>
      </c>
      <c r="BE58" s="12">
        <v>10.2539</v>
      </c>
      <c r="BF58">
        <v>20.935099999999998</v>
      </c>
      <c r="BG58">
        <v>21.057099999999998</v>
      </c>
      <c r="BP58" s="12">
        <v>28.930700000000002</v>
      </c>
      <c r="BQ58" s="12">
        <v>36.743200000000002</v>
      </c>
      <c r="BR58">
        <v>42.602499999999999</v>
      </c>
      <c r="BS58">
        <v>43.945300000000003</v>
      </c>
      <c r="BU58" s="13">
        <v>754.56543209876531</v>
      </c>
      <c r="BV58" s="13">
        <v>1018.6633333333333</v>
      </c>
      <c r="BW58" s="11">
        <v>258.3391891891892</v>
      </c>
      <c r="BX58" s="11">
        <v>194.05608283002587</v>
      </c>
      <c r="CA58" t="e">
        <f>MAX(#REF!)</f>
        <v>#REF!</v>
      </c>
    </row>
    <row r="59" spans="7:79" x14ac:dyDescent="0.3">
      <c r="L59" s="12">
        <v>0.29598321712840125</v>
      </c>
      <c r="M59" s="12">
        <v>0.27478658706689785</v>
      </c>
      <c r="N59">
        <v>0.35348513011152444</v>
      </c>
      <c r="O59">
        <v>0.33778165793631032</v>
      </c>
      <c r="AN59">
        <v>25</v>
      </c>
      <c r="AO59">
        <v>31</v>
      </c>
      <c r="AP59">
        <v>26</v>
      </c>
      <c r="AQ59">
        <v>22</v>
      </c>
      <c r="AX59" s="12">
        <v>52.505000000000003</v>
      </c>
      <c r="AY59" s="12">
        <v>49.2547535</v>
      </c>
      <c r="AZ59" s="15">
        <v>84.872974999999997</v>
      </c>
      <c r="BA59" s="15">
        <v>84.872979999999998</v>
      </c>
      <c r="BD59" s="12">
        <v>14.587400000000001</v>
      </c>
      <c r="BE59" s="12">
        <v>13.794</v>
      </c>
      <c r="BF59">
        <v>16.35746</v>
      </c>
      <c r="BG59">
        <v>14.83154</v>
      </c>
      <c r="BP59" s="12">
        <v>33.813499999999998</v>
      </c>
      <c r="BQ59" s="12">
        <v>40.283200000000001</v>
      </c>
      <c r="BU59" s="13">
        <v>878.82258064516122</v>
      </c>
      <c r="BV59" s="13">
        <v>830.62815533980586</v>
      </c>
    </row>
    <row r="60" spans="7:79" x14ac:dyDescent="0.3">
      <c r="L60" s="12">
        <v>0.23136855135253195</v>
      </c>
      <c r="M60" s="12">
        <v>0.26482613447759412</v>
      </c>
      <c r="N60">
        <v>0.35081564637782947</v>
      </c>
      <c r="O60">
        <v>0.3115398176597986</v>
      </c>
      <c r="AN60">
        <v>43</v>
      </c>
      <c r="AO60">
        <v>40</v>
      </c>
      <c r="AP60">
        <v>26</v>
      </c>
      <c r="AQ60">
        <v>26</v>
      </c>
      <c r="AX60" s="12">
        <v>57.680565000000001</v>
      </c>
      <c r="AY60" s="12">
        <v>43.447628000000002</v>
      </c>
      <c r="AZ60">
        <v>82.784999999999997</v>
      </c>
      <c r="BA60">
        <v>89.825000000000003</v>
      </c>
      <c r="BD60" s="12">
        <v>15.991199999999999</v>
      </c>
      <c r="BE60" s="12">
        <v>15.380800000000001</v>
      </c>
      <c r="BP60" s="12">
        <v>61.462400000000002</v>
      </c>
      <c r="BQ60" s="12">
        <v>60.058599999999998</v>
      </c>
      <c r="BU60" s="13">
        <v>502.05581395348833</v>
      </c>
      <c r="BV60" s="13">
        <v>567.73517241379318</v>
      </c>
    </row>
    <row r="61" spans="7:79" x14ac:dyDescent="0.3">
      <c r="L61" s="12">
        <v>0.29522431259044851</v>
      </c>
      <c r="M61" s="12">
        <v>0.3212094653812444</v>
      </c>
      <c r="N61">
        <v>0.28770839714698282</v>
      </c>
      <c r="O61">
        <v>0.25909909909909906</v>
      </c>
      <c r="AX61" s="12">
        <v>63.332194999999999</v>
      </c>
      <c r="AY61" s="12">
        <v>62.81129</v>
      </c>
      <c r="AZ61">
        <v>128.33500000000001</v>
      </c>
      <c r="BA61">
        <v>122.97</v>
      </c>
      <c r="BD61" s="12">
        <v>14.526300000000001</v>
      </c>
      <c r="BE61" s="12">
        <v>14.404299999999999</v>
      </c>
    </row>
    <row r="62" spans="7:79" x14ac:dyDescent="0.3">
      <c r="L62" s="12">
        <v>0.42600747818861445</v>
      </c>
      <c r="M62" s="12">
        <v>0.43991034855862299</v>
      </c>
      <c r="N62">
        <v>0.30192350210037738</v>
      </c>
      <c r="O62">
        <v>0.30079133341796704</v>
      </c>
      <c r="AX62" s="12">
        <v>49.860205000000001</v>
      </c>
      <c r="AY62" s="12">
        <v>54.656460000000003</v>
      </c>
      <c r="AZ62">
        <v>70.520229999999998</v>
      </c>
      <c r="BA62">
        <v>63.088509999999999</v>
      </c>
      <c r="BD62" t="s">
        <v>177</v>
      </c>
    </row>
    <row r="63" spans="7:79" x14ac:dyDescent="0.3">
      <c r="L63" s="12">
        <v>0.34412864622288686</v>
      </c>
      <c r="M63" s="12">
        <v>0.38889753970725632</v>
      </c>
      <c r="AX63" s="12">
        <v>54.46</v>
      </c>
      <c r="AY63" s="12">
        <v>85.355000000000004</v>
      </c>
      <c r="AZ63">
        <v>146.15384499999999</v>
      </c>
      <c r="BA63">
        <v>148.55944500000001</v>
      </c>
      <c r="BD63">
        <v>22.224743478260901</v>
      </c>
      <c r="BE63" s="12">
        <v>20.83436</v>
      </c>
      <c r="BF63" s="15">
        <v>14.803046666666701</v>
      </c>
      <c r="BG63" s="15">
        <v>14.70642</v>
      </c>
    </row>
    <row r="64" spans="7:79" x14ac:dyDescent="0.3">
      <c r="L64" s="12">
        <v>0.28080888977875795</v>
      </c>
      <c r="M64" s="12">
        <v>0.37941006362058838</v>
      </c>
      <c r="AX64" s="12">
        <v>302</v>
      </c>
      <c r="AY64" s="12">
        <v>299</v>
      </c>
      <c r="AZ64">
        <v>277</v>
      </c>
      <c r="BA64">
        <v>336</v>
      </c>
      <c r="BD64">
        <v>20.157418518518501</v>
      </c>
      <c r="BE64" s="12">
        <v>20.690916666666698</v>
      </c>
      <c r="BF64">
        <v>28.991686666666698</v>
      </c>
      <c r="BG64">
        <v>25.104968</v>
      </c>
    </row>
    <row r="65" spans="12:59" x14ac:dyDescent="0.3">
      <c r="L65" s="12">
        <v>0.33211252240318018</v>
      </c>
      <c r="M65" s="12">
        <v>0.3543486238532112</v>
      </c>
      <c r="AX65" s="12">
        <v>80.457539999999995</v>
      </c>
      <c r="AY65" s="12">
        <v>38.020000000000003</v>
      </c>
      <c r="AZ65">
        <v>74.67</v>
      </c>
      <c r="BA65">
        <v>73.3</v>
      </c>
      <c r="BD65">
        <v>16.547588461538499</v>
      </c>
      <c r="BE65" s="12">
        <v>15.787062068965501</v>
      </c>
      <c r="BF65">
        <v>7.9157769230769199</v>
      </c>
      <c r="BG65">
        <v>8.6555625000000003</v>
      </c>
    </row>
    <row r="66" spans="12:59" x14ac:dyDescent="0.3">
      <c r="AX66" s="12">
        <v>74.394999999999996</v>
      </c>
      <c r="AY66" s="12">
        <v>78.77</v>
      </c>
      <c r="AZ66">
        <v>256.43131</v>
      </c>
      <c r="BA66">
        <v>242.5</v>
      </c>
      <c r="BD66">
        <v>16.988103333333299</v>
      </c>
      <c r="BE66" s="12">
        <v>18.471270000000001</v>
      </c>
      <c r="BF66">
        <v>18.360969565217399</v>
      </c>
      <c r="BG66">
        <v>14.8398818181818</v>
      </c>
    </row>
    <row r="67" spans="12:59" x14ac:dyDescent="0.3">
      <c r="AX67" s="12">
        <v>77.13</v>
      </c>
      <c r="AY67" s="12">
        <v>94.91</v>
      </c>
      <c r="AZ67">
        <v>122.5</v>
      </c>
      <c r="BA67">
        <v>125</v>
      </c>
      <c r="BD67">
        <v>11.4542555555556</v>
      </c>
      <c r="BE67" s="12">
        <v>7.8196941176470602</v>
      </c>
      <c r="BF67">
        <v>11.371612499999999</v>
      </c>
      <c r="BG67">
        <v>11.2970545454545</v>
      </c>
    </row>
    <row r="68" spans="12:59" x14ac:dyDescent="0.3">
      <c r="AX68" s="12">
        <v>76.855000000000004</v>
      </c>
      <c r="AY68" s="12">
        <v>73.03</v>
      </c>
      <c r="AZ68">
        <v>40.35</v>
      </c>
      <c r="BA68">
        <v>37</v>
      </c>
      <c r="BD68">
        <v>22.362010344827599</v>
      </c>
      <c r="BE68" s="12">
        <v>21.290375000000001</v>
      </c>
      <c r="BF68">
        <v>26.021333333333299</v>
      </c>
      <c r="BG68">
        <v>24.890139999999999</v>
      </c>
    </row>
    <row r="69" spans="12:59" x14ac:dyDescent="0.3">
      <c r="AX69" s="12">
        <v>56.5</v>
      </c>
      <c r="AY69" s="12">
        <v>64.3</v>
      </c>
      <c r="AZ69">
        <v>74.398250000000004</v>
      </c>
      <c r="BA69">
        <v>109.13500000000001</v>
      </c>
      <c r="BD69">
        <v>12.4456318181818</v>
      </c>
      <c r="BE69" s="12">
        <v>15.9797625</v>
      </c>
      <c r="BF69">
        <v>15.6713206896552</v>
      </c>
      <c r="BG69">
        <v>16.397417241379301</v>
      </c>
    </row>
    <row r="70" spans="12:59" x14ac:dyDescent="0.3">
      <c r="AX70" s="12">
        <v>85.5</v>
      </c>
      <c r="AY70" s="12">
        <v>81.234999999999999</v>
      </c>
      <c r="BD70">
        <v>13.3667045454545</v>
      </c>
      <c r="BE70" s="12">
        <v>12.3902</v>
      </c>
      <c r="BF70">
        <v>14.250369565217399</v>
      </c>
      <c r="BG70">
        <v>14.3229133333333</v>
      </c>
    </row>
    <row r="71" spans="12:59" x14ac:dyDescent="0.3">
      <c r="AX71" s="12">
        <v>18</v>
      </c>
      <c r="AY71" s="12">
        <v>12.04</v>
      </c>
      <c r="BD71">
        <v>6.9187714285714303</v>
      </c>
      <c r="BE71" s="12">
        <v>7.6315</v>
      </c>
      <c r="BF71">
        <v>11.236905263157899</v>
      </c>
      <c r="BG71">
        <v>11.0581294117647</v>
      </c>
    </row>
    <row r="72" spans="12:59" x14ac:dyDescent="0.3">
      <c r="BD72">
        <v>12.5250421052632</v>
      </c>
      <c r="BE72" s="12">
        <v>12.8987388888889</v>
      </c>
      <c r="BF72">
        <v>20.3682642857143</v>
      </c>
      <c r="BG72">
        <v>17.8811931034483</v>
      </c>
    </row>
    <row r="73" spans="12:59" x14ac:dyDescent="0.3">
      <c r="BD73">
        <v>16.55678</v>
      </c>
      <c r="BE73" s="12">
        <v>17.1880173913043</v>
      </c>
      <c r="BF73">
        <v>13.6074555555556</v>
      </c>
      <c r="BG73">
        <v>13.3626233333333</v>
      </c>
    </row>
    <row r="74" spans="12:59" x14ac:dyDescent="0.3">
      <c r="BD74">
        <v>12.5123</v>
      </c>
      <c r="BE74" s="12">
        <v>13.4313294117647</v>
      </c>
    </row>
    <row r="75" spans="12:59" x14ac:dyDescent="0.3">
      <c r="BD75">
        <v>12.3417310344828</v>
      </c>
      <c r="BE75" s="12">
        <v>11.904122222222201</v>
      </c>
    </row>
    <row r="108" spans="1:34" x14ac:dyDescent="0.3">
      <c r="P108" s="7"/>
      <c r="Q108" s="7"/>
      <c r="R108" s="7"/>
      <c r="S108" s="7"/>
      <c r="W108" s="3"/>
      <c r="AH108" s="10"/>
    </row>
    <row r="109" spans="1:34" x14ac:dyDescent="0.3">
      <c r="P109" s="7"/>
      <c r="Q109" s="7"/>
      <c r="R109" s="7"/>
      <c r="S109" s="7"/>
      <c r="W109" s="3"/>
      <c r="AH109" s="10"/>
    </row>
    <row r="110" spans="1:34" s="10" customForma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1:34" s="10" customFormat="1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8" spans="1:104" x14ac:dyDescent="0.3">
      <c r="P118" s="7"/>
      <c r="Q118" s="7"/>
      <c r="R118" s="7"/>
      <c r="S118" s="7"/>
    </row>
    <row r="119" spans="1:104" x14ac:dyDescent="0.3">
      <c r="P119" s="7"/>
      <c r="Q119" s="7"/>
      <c r="R119" s="7"/>
      <c r="S119" s="7"/>
    </row>
    <row r="120" spans="1:104" x14ac:dyDescent="0.3">
      <c r="P120" s="7"/>
      <c r="Q120" s="7"/>
      <c r="R120" s="7"/>
      <c r="S120" s="7"/>
    </row>
    <row r="121" spans="1:104" x14ac:dyDescent="0.3">
      <c r="P121" s="7"/>
      <c r="Q121" s="7"/>
      <c r="R121" s="7"/>
      <c r="S121" s="7"/>
    </row>
    <row r="122" spans="1:104" x14ac:dyDescent="0.3">
      <c r="P122" s="7"/>
      <c r="Q122" s="7"/>
      <c r="R122" s="7"/>
      <c r="S122" s="7"/>
    </row>
    <row r="123" spans="1:104" x14ac:dyDescent="0.3">
      <c r="P123" s="7"/>
      <c r="Q123" s="7"/>
      <c r="R123" s="7"/>
      <c r="S123" s="7"/>
    </row>
    <row r="124" spans="1:104" s="10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</row>
    <row r="125" spans="1:104" s="10" customFormat="1" ht="15.6" customHeigh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</row>
    <row r="126" spans="1:104" x14ac:dyDescent="0.3">
      <c r="P126" s="7"/>
      <c r="Q126" s="7"/>
      <c r="R126" s="7"/>
      <c r="S126" s="7"/>
    </row>
    <row r="127" spans="1:104" x14ac:dyDescent="0.3">
      <c r="P127" s="7"/>
      <c r="Q127" s="7"/>
      <c r="R127" s="7"/>
      <c r="S127" s="7"/>
    </row>
    <row r="128" spans="1:104" x14ac:dyDescent="0.3">
      <c r="P128" s="7"/>
      <c r="Q128" s="7"/>
      <c r="R128" s="7"/>
      <c r="S128" s="7"/>
    </row>
    <row r="129" spans="16:34" x14ac:dyDescent="0.3">
      <c r="P129" s="7"/>
      <c r="Q129" s="7"/>
      <c r="R129" s="7"/>
      <c r="S129" s="7"/>
    </row>
    <row r="130" spans="16:34" x14ac:dyDescent="0.3">
      <c r="P130" s="7"/>
      <c r="Q130" s="7"/>
      <c r="R130" s="7"/>
      <c r="S130" s="7"/>
    </row>
    <row r="131" spans="16:34" x14ac:dyDescent="0.3">
      <c r="P131" s="7"/>
      <c r="Q131" s="7"/>
      <c r="R131" s="7"/>
      <c r="S131" s="7"/>
    </row>
    <row r="136" spans="16:34" x14ac:dyDescent="0.3">
      <c r="P136" s="7"/>
      <c r="Q136" s="7"/>
      <c r="R136" s="7"/>
      <c r="S136" s="7"/>
      <c r="W136" s="3"/>
      <c r="AH136" s="3"/>
    </row>
    <row r="137" spans="16:34" x14ac:dyDescent="0.3">
      <c r="P137" s="7"/>
      <c r="Q137" s="7"/>
      <c r="R137" s="7"/>
      <c r="S137" s="7"/>
      <c r="W137" s="3"/>
      <c r="AH137" s="3"/>
    </row>
    <row r="142" spans="16:34" x14ac:dyDescent="0.3">
      <c r="AH142" s="3"/>
    </row>
    <row r="143" spans="16:34" x14ac:dyDescent="0.3">
      <c r="AH143" s="3"/>
    </row>
    <row r="144" spans="16:34" x14ac:dyDescent="0.3">
      <c r="R144" s="6"/>
    </row>
    <row r="145" spans="16:19" x14ac:dyDescent="0.3">
      <c r="R145" s="6"/>
    </row>
    <row r="151" spans="16:19" ht="16.2" customHeight="1" x14ac:dyDescent="0.3"/>
    <row r="154" spans="16:19" x14ac:dyDescent="0.3">
      <c r="P154" s="7"/>
      <c r="Q154" s="7"/>
      <c r="R154" s="7"/>
      <c r="S154" s="7"/>
    </row>
    <row r="155" spans="16:19" x14ac:dyDescent="0.3">
      <c r="P155" s="7"/>
      <c r="Q155" s="7"/>
      <c r="R155" s="7"/>
      <c r="S155" s="7"/>
    </row>
    <row r="156" spans="16:19" x14ac:dyDescent="0.3">
      <c r="P156" s="7"/>
      <c r="Q156" s="7"/>
      <c r="R156" s="7"/>
      <c r="S156" s="7"/>
    </row>
    <row r="157" spans="16:19" x14ac:dyDescent="0.3">
      <c r="P157" s="7"/>
      <c r="Q157" s="7"/>
      <c r="R157" s="7"/>
      <c r="S157" s="7"/>
    </row>
    <row r="158" spans="16:19" x14ac:dyDescent="0.3">
      <c r="P158" s="7"/>
      <c r="Q158" s="7"/>
      <c r="R158" s="7"/>
      <c r="S158" s="7"/>
    </row>
    <row r="159" spans="16:19" x14ac:dyDescent="0.3">
      <c r="P159" s="7"/>
      <c r="Q159" s="7"/>
      <c r="R159" s="7"/>
      <c r="S159" s="7"/>
    </row>
  </sheetData>
  <autoFilter ref="H2:H5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L78"/>
  <sheetViews>
    <sheetView zoomScale="60" zoomScaleNormal="60" workbookViewId="0">
      <selection activeCell="M1" activeCellId="2" sqref="A1:G55 K1:K55 M1:N55"/>
    </sheetView>
  </sheetViews>
  <sheetFormatPr defaultRowHeight="14.4" x14ac:dyDescent="0.3"/>
  <cols>
    <col min="3" max="3" width="20.33203125" customWidth="1"/>
    <col min="4" max="4" width="14.21875" customWidth="1"/>
    <col min="5" max="5" width="17.77734375" customWidth="1"/>
    <col min="6" max="6" width="15.33203125" customWidth="1"/>
    <col min="7" max="7" width="16.33203125" customWidth="1"/>
    <col min="8" max="8" width="13.6640625" customWidth="1"/>
    <col min="11" max="11" width="16.109375" customWidth="1"/>
    <col min="12" max="12" width="18" customWidth="1"/>
    <col min="13" max="13" width="17.21875" customWidth="1"/>
    <col min="14" max="14" width="15.21875" customWidth="1"/>
    <col min="17" max="17" width="13.5546875" customWidth="1"/>
    <col min="37" max="37" width="11.109375" customWidth="1"/>
  </cols>
  <sheetData>
    <row r="1" spans="1:38" x14ac:dyDescent="0.3">
      <c r="A1" t="s">
        <v>35</v>
      </c>
      <c r="B1" t="s">
        <v>36</v>
      </c>
      <c r="C1" t="s">
        <v>47</v>
      </c>
      <c r="D1" t="s">
        <v>49</v>
      </c>
      <c r="E1" t="s">
        <v>45</v>
      </c>
      <c r="F1" t="s">
        <v>37</v>
      </c>
      <c r="G1" t="s">
        <v>38</v>
      </c>
      <c r="H1" t="s">
        <v>180</v>
      </c>
      <c r="I1" t="s">
        <v>101</v>
      </c>
      <c r="J1" s="2" t="s">
        <v>61</v>
      </c>
      <c r="K1" t="s">
        <v>100</v>
      </c>
      <c r="L1" t="s">
        <v>181</v>
      </c>
      <c r="M1" t="s">
        <v>99</v>
      </c>
      <c r="N1" t="s">
        <v>98</v>
      </c>
      <c r="O1" t="s">
        <v>111</v>
      </c>
      <c r="P1" t="s">
        <v>112</v>
      </c>
      <c r="Q1" t="s">
        <v>94</v>
      </c>
      <c r="R1" s="2" t="s">
        <v>118</v>
      </c>
      <c r="S1" t="s">
        <v>126</v>
      </c>
      <c r="T1" t="s">
        <v>205</v>
      </c>
      <c r="U1" t="s">
        <v>134</v>
      </c>
      <c r="V1" t="s">
        <v>127</v>
      </c>
      <c r="W1" t="s">
        <v>135</v>
      </c>
      <c r="X1" t="s">
        <v>136</v>
      </c>
      <c r="Y1" t="s">
        <v>162</v>
      </c>
      <c r="Z1" t="s">
        <v>204</v>
      </c>
      <c r="AA1" t="s">
        <v>201</v>
      </c>
      <c r="AB1" t="s">
        <v>163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171</v>
      </c>
      <c r="AK1" t="s">
        <v>211</v>
      </c>
      <c r="AL1" t="s">
        <v>213</v>
      </c>
    </row>
    <row r="2" spans="1:38" x14ac:dyDescent="0.3">
      <c r="A2" s="12" t="s">
        <v>114</v>
      </c>
      <c r="B2" s="12">
        <v>19</v>
      </c>
      <c r="C2" s="12">
        <v>36.466675451741921</v>
      </c>
      <c r="D2" s="12">
        <v>17.263246763324673</v>
      </c>
      <c r="E2" s="12">
        <v>59</v>
      </c>
      <c r="F2" s="12">
        <v>231.64234422052465</v>
      </c>
      <c r="G2" s="12">
        <v>109.03936321011827</v>
      </c>
      <c r="H2" s="12">
        <f t="shared" ref="H2:H47" si="0">G2/F2</f>
        <v>0.47072293097807827</v>
      </c>
      <c r="I2" s="12">
        <v>-22.224743478260901</v>
      </c>
      <c r="J2" s="12">
        <v>0.43186160869565227</v>
      </c>
      <c r="K2" s="12">
        <v>117.59358064689708</v>
      </c>
      <c r="L2" s="12">
        <f t="shared" ref="L2:L47" si="1">K2/F2</f>
        <v>0.50765148765265222</v>
      </c>
      <c r="M2" s="12">
        <v>16.30716849178712</v>
      </c>
      <c r="N2" s="12" t="s">
        <v>197</v>
      </c>
      <c r="O2" s="12">
        <v>-5.61</v>
      </c>
      <c r="P2" s="12">
        <f>105.01/2</f>
        <v>52.505000000000003</v>
      </c>
      <c r="Q2" s="12">
        <f>65.51-60.77</f>
        <v>4.740000000000002</v>
      </c>
      <c r="R2" s="13">
        <v>17.7</v>
      </c>
      <c r="S2" s="13">
        <v>0.8</v>
      </c>
      <c r="T2">
        <f>S2/R2</f>
        <v>4.5197740112994357E-2</v>
      </c>
      <c r="U2" s="13">
        <v>1.05474E-2</v>
      </c>
      <c r="V2" s="12">
        <f t="shared" ref="V2:V29" si="2">(U2/R2)*1000000</f>
        <v>595.89830508474574</v>
      </c>
      <c r="W2" s="12">
        <v>324.39999999999998</v>
      </c>
      <c r="X2" s="12">
        <v>227.2</v>
      </c>
      <c r="Y2" s="12">
        <v>80.813199999999995</v>
      </c>
      <c r="Z2" s="12" t="s">
        <v>172</v>
      </c>
      <c r="AA2" s="12" t="s">
        <v>16</v>
      </c>
      <c r="AB2" s="12">
        <v>78.674300000000002</v>
      </c>
      <c r="AC2" s="12">
        <v>64.0869</v>
      </c>
      <c r="AD2" s="12">
        <v>63.049300000000002</v>
      </c>
      <c r="AE2" s="12">
        <v>0.442442</v>
      </c>
      <c r="AF2" s="12">
        <v>0.50582199999999999</v>
      </c>
      <c r="AG2" s="12">
        <v>0.51283100000000004</v>
      </c>
      <c r="AH2" s="12">
        <v>-19.287100000000002</v>
      </c>
      <c r="AI2" s="12">
        <v>-23.193399999999997</v>
      </c>
      <c r="AJ2" s="12">
        <v>-23.315399999999997</v>
      </c>
      <c r="AK2" t="s">
        <v>212</v>
      </c>
      <c r="AL2" t="s">
        <v>214</v>
      </c>
    </row>
    <row r="3" spans="1:38" x14ac:dyDescent="0.3">
      <c r="A3" s="12" t="s">
        <v>114</v>
      </c>
      <c r="B3" s="12">
        <v>19</v>
      </c>
      <c r="C3" s="12">
        <v>43.882277483659507</v>
      </c>
      <c r="D3" s="12">
        <v>20.832159039678618</v>
      </c>
      <c r="E3" s="12">
        <v>64</v>
      </c>
      <c r="F3" s="12">
        <v>229.20009168003671</v>
      </c>
      <c r="G3" s="12">
        <v>110.96316023080406</v>
      </c>
      <c r="H3" s="12">
        <f t="shared" si="0"/>
        <v>0.48413226808699805</v>
      </c>
      <c r="I3" s="12">
        <v>-20.83436</v>
      </c>
      <c r="J3" s="12">
        <v>0.47402371428571433</v>
      </c>
      <c r="K3" s="12">
        <v>127.99961385226356</v>
      </c>
      <c r="L3" s="12">
        <f t="shared" si="1"/>
        <v>0.55846231523742584</v>
      </c>
      <c r="M3" s="12">
        <v>20.816190423316609</v>
      </c>
      <c r="N3" s="12" t="s">
        <v>198</v>
      </c>
      <c r="O3" s="12">
        <v>-4.4000000000000004</v>
      </c>
      <c r="P3" s="12">
        <f>98.509507
/2</f>
        <v>49.2547535</v>
      </c>
      <c r="Q3" s="12">
        <f>62.74-59.03</f>
        <v>3.7100000000000009</v>
      </c>
      <c r="R3" s="13">
        <v>14.8</v>
      </c>
      <c r="S3" s="13">
        <v>1.6</v>
      </c>
      <c r="T3">
        <f t="shared" ref="T3:T47" si="3">S3/R3</f>
        <v>0.10810810810810811</v>
      </c>
      <c r="U3" s="13">
        <v>6.9680200000000001E-3</v>
      </c>
      <c r="V3" s="12">
        <f t="shared" si="2"/>
        <v>470.81216216216217</v>
      </c>
      <c r="W3" s="12">
        <v>297.89999999999998</v>
      </c>
      <c r="X3" s="12">
        <v>185.2</v>
      </c>
      <c r="Y3" s="12">
        <v>75.658401814058962</v>
      </c>
      <c r="Z3" s="12" t="s">
        <v>172</v>
      </c>
      <c r="AA3" s="12" t="s">
        <v>202</v>
      </c>
      <c r="AB3" s="12">
        <v>76.782200000000003</v>
      </c>
      <c r="AC3" s="12">
        <v>64.697299999999998</v>
      </c>
      <c r="AD3" s="12">
        <v>62.805199999999999</v>
      </c>
      <c r="AE3" s="12">
        <v>0.47147499999999998</v>
      </c>
      <c r="AF3" s="12">
        <v>0.52013699999999996</v>
      </c>
      <c r="AG3" s="12">
        <v>0.52448600000000001</v>
      </c>
      <c r="AH3" s="12">
        <v>-18.005400000000002</v>
      </c>
      <c r="AI3" s="12">
        <v>-21.606400000000001</v>
      </c>
      <c r="AJ3" s="12">
        <v>-22.705000000000002</v>
      </c>
      <c r="AK3" t="s">
        <v>212</v>
      </c>
      <c r="AL3" t="s">
        <v>214</v>
      </c>
    </row>
    <row r="4" spans="1:38" x14ac:dyDescent="0.3">
      <c r="A4" s="12" t="s">
        <v>115</v>
      </c>
      <c r="B4" s="12">
        <v>16</v>
      </c>
      <c r="C4" s="12">
        <v>32.43960959062904</v>
      </c>
      <c r="D4" s="12">
        <v>6.5257052669595215</v>
      </c>
      <c r="E4" s="12">
        <v>32</v>
      </c>
      <c r="F4" s="12">
        <v>271.29679869777488</v>
      </c>
      <c r="G4" s="12">
        <v>56.657223796034067</v>
      </c>
      <c r="H4" s="12">
        <f t="shared" si="0"/>
        <v>0.20883852691218194</v>
      </c>
      <c r="I4" s="12">
        <v>-20.157418518518501</v>
      </c>
      <c r="J4" s="12">
        <v>0.44908740740740738</v>
      </c>
      <c r="K4" s="12">
        <v>60.706322893955608</v>
      </c>
      <c r="L4" s="12">
        <f t="shared" si="1"/>
        <v>0.22376350618712076</v>
      </c>
      <c r="M4" s="12">
        <v>6.9112241550761295</v>
      </c>
      <c r="N4" s="12" t="s">
        <v>197</v>
      </c>
      <c r="O4" s="12">
        <v>-1.9670000000000001</v>
      </c>
      <c r="P4" s="12">
        <v>57.680565000000001</v>
      </c>
      <c r="Q4" s="12">
        <v>3.1900000000000048</v>
      </c>
      <c r="R4" s="12">
        <v>10.78000000000003</v>
      </c>
      <c r="S4" s="12">
        <v>1.2</v>
      </c>
      <c r="T4">
        <f t="shared" si="3"/>
        <v>0.11131725417439672</v>
      </c>
      <c r="U4" s="12">
        <v>4.6607100000000002E-3</v>
      </c>
      <c r="V4" s="12">
        <f t="shared" si="2"/>
        <v>432.34786641929384</v>
      </c>
      <c r="W4" s="12">
        <v>323.2</v>
      </c>
      <c r="X4" s="12">
        <v>203</v>
      </c>
      <c r="Y4" s="12">
        <v>79.144522222222221</v>
      </c>
      <c r="Z4" s="12" t="s">
        <v>172</v>
      </c>
      <c r="AA4" s="12" t="s">
        <v>16</v>
      </c>
      <c r="AB4" s="12">
        <v>76.049800000000005</v>
      </c>
      <c r="AC4" s="12">
        <v>57.678199999999997</v>
      </c>
      <c r="AD4" s="12">
        <v>57.128900000000002</v>
      </c>
      <c r="AE4" s="12">
        <v>0.56740900000000005</v>
      </c>
      <c r="AF4" s="12">
        <v>0.62505900000000003</v>
      </c>
      <c r="AG4" s="12">
        <v>0.63176500000000002</v>
      </c>
      <c r="AH4" s="12">
        <v>-9.3994000000000018</v>
      </c>
      <c r="AI4" s="12">
        <v>-18.798819999999999</v>
      </c>
      <c r="AJ4" s="12">
        <v>-19.40915</v>
      </c>
      <c r="AK4" t="s">
        <v>212</v>
      </c>
      <c r="AL4" t="s">
        <v>214</v>
      </c>
    </row>
    <row r="5" spans="1:38" x14ac:dyDescent="0.3">
      <c r="A5" s="12" t="s">
        <v>115</v>
      </c>
      <c r="B5" s="12">
        <v>16</v>
      </c>
      <c r="C5" s="12">
        <v>40.563560749497185</v>
      </c>
      <c r="D5" s="12">
        <v>6.9869084375102064</v>
      </c>
      <c r="E5" s="12">
        <v>33</v>
      </c>
      <c r="F5" s="12">
        <v>262.53609871357327</v>
      </c>
      <c r="G5" s="12">
        <v>57.501006267609803</v>
      </c>
      <c r="H5" s="12">
        <f t="shared" si="0"/>
        <v>0.21902133287332562</v>
      </c>
      <c r="I5" s="12">
        <v>-20.690916666666698</v>
      </c>
      <c r="J5" s="12">
        <v>0.45347749999999998</v>
      </c>
      <c r="K5" s="12">
        <v>67.651295974937298</v>
      </c>
      <c r="L5" s="12">
        <f t="shared" si="1"/>
        <v>0.25768378636853601</v>
      </c>
      <c r="M5" s="12">
        <v>8.0333899754480083</v>
      </c>
      <c r="N5" s="12" t="s">
        <v>198</v>
      </c>
      <c r="O5" s="12">
        <v>-2.2249999999999899</v>
      </c>
      <c r="P5" s="12">
        <v>43.447628000000002</v>
      </c>
      <c r="Q5" s="12">
        <v>2.7800000000000011</v>
      </c>
      <c r="R5" s="12">
        <v>8.1999999999999318</v>
      </c>
      <c r="S5" s="12">
        <v>1.2</v>
      </c>
      <c r="T5">
        <f t="shared" si="3"/>
        <v>0.14634146341463536</v>
      </c>
      <c r="U5" s="12">
        <v>4.6607100000000002E-3</v>
      </c>
      <c r="V5" s="12">
        <f t="shared" si="2"/>
        <v>568.3792682926877</v>
      </c>
      <c r="W5" s="12">
        <v>322</v>
      </c>
      <c r="X5" s="12">
        <v>201</v>
      </c>
      <c r="Y5" s="12">
        <v>78.236883333333324</v>
      </c>
      <c r="Z5" s="12" t="s">
        <v>172</v>
      </c>
      <c r="AA5" s="12" t="s">
        <v>202</v>
      </c>
      <c r="AB5" s="12">
        <v>81.665000000000006</v>
      </c>
      <c r="AC5" s="12">
        <v>67.932100000000005</v>
      </c>
      <c r="AD5" s="12">
        <v>67.2607</v>
      </c>
      <c r="AE5" s="12">
        <v>0.45768500000000001</v>
      </c>
      <c r="AF5" s="12">
        <v>0.50301899999999999</v>
      </c>
      <c r="AG5" s="12">
        <v>0.50801200000000002</v>
      </c>
      <c r="AH5" s="12">
        <v>-14.526400000000002</v>
      </c>
      <c r="AI5" s="12">
        <v>-19.714300000000001</v>
      </c>
      <c r="AJ5" s="12">
        <v>-19.958500000000001</v>
      </c>
      <c r="AK5" t="s">
        <v>212</v>
      </c>
      <c r="AL5" t="s">
        <v>214</v>
      </c>
    </row>
    <row r="6" spans="1:38" x14ac:dyDescent="0.3">
      <c r="A6" s="12" t="s">
        <v>116</v>
      </c>
      <c r="B6" s="12">
        <v>16</v>
      </c>
      <c r="C6" s="12">
        <v>50.809881417636902</v>
      </c>
      <c r="D6" s="12">
        <v>15.349534037405988</v>
      </c>
      <c r="E6" s="12">
        <v>34</v>
      </c>
      <c r="F6" s="12">
        <v>208.28993959591804</v>
      </c>
      <c r="G6" s="12">
        <v>63.355296502787667</v>
      </c>
      <c r="H6" s="12">
        <f t="shared" si="0"/>
        <v>0.30416877850988283</v>
      </c>
      <c r="I6" s="12">
        <v>-16.547588461538499</v>
      </c>
      <c r="J6" s="12">
        <v>0.51561666666666672</v>
      </c>
      <c r="K6" s="12">
        <v>64.793067086395865</v>
      </c>
      <c r="L6" s="12">
        <f t="shared" si="1"/>
        <v>0.31107151508178577</v>
      </c>
      <c r="M6" s="12">
        <v>15.295069118784941</v>
      </c>
      <c r="N6" s="12" t="s">
        <v>197</v>
      </c>
      <c r="O6" s="12">
        <v>-4.8570000000000002</v>
      </c>
      <c r="P6" s="12">
        <v>63.332194999999999</v>
      </c>
      <c r="Q6" s="12">
        <v>1.1700000000000017</v>
      </c>
      <c r="R6" s="12">
        <v>14</v>
      </c>
      <c r="S6" s="12">
        <v>1.75</v>
      </c>
      <c r="T6">
        <f t="shared" si="3"/>
        <v>0.125</v>
      </c>
      <c r="U6" s="12">
        <v>8.1366100000000007E-3</v>
      </c>
      <c r="V6" s="12">
        <f t="shared" si="2"/>
        <v>581.18642857142856</v>
      </c>
      <c r="W6" s="12">
        <v>307.60000000000002</v>
      </c>
      <c r="X6" s="12">
        <v>166.2</v>
      </c>
      <c r="Y6" s="12">
        <v>77.61636666666665</v>
      </c>
      <c r="Z6" s="12" t="s">
        <v>172</v>
      </c>
      <c r="AA6" s="12" t="s">
        <v>16</v>
      </c>
      <c r="AB6" s="12">
        <v>74.9512</v>
      </c>
      <c r="AC6" s="12">
        <v>48.889200000000002</v>
      </c>
      <c r="AD6" s="12">
        <v>45.165999999999997</v>
      </c>
      <c r="AE6" s="12">
        <v>0.55097099999999999</v>
      </c>
      <c r="AF6" s="12">
        <v>0.82873699999999995</v>
      </c>
      <c r="AG6" s="12">
        <v>0.89333300000000004</v>
      </c>
      <c r="AH6" s="12">
        <v>-11.657800000000002</v>
      </c>
      <c r="AI6" s="12">
        <v>-14.709499999999998</v>
      </c>
      <c r="AJ6" s="12">
        <v>-14.831599999999998</v>
      </c>
      <c r="AK6" t="s">
        <v>212</v>
      </c>
      <c r="AL6" t="s">
        <v>214</v>
      </c>
    </row>
    <row r="7" spans="1:38" x14ac:dyDescent="0.3">
      <c r="A7" s="12" t="s">
        <v>116</v>
      </c>
      <c r="B7" s="12">
        <v>16</v>
      </c>
      <c r="C7" s="12">
        <v>43.691152699927301</v>
      </c>
      <c r="D7" s="12">
        <v>15.313584873529496</v>
      </c>
      <c r="E7" s="12">
        <v>37</v>
      </c>
      <c r="F7" s="12">
        <v>196.88915140775714</v>
      </c>
      <c r="G7" s="12">
        <v>62.433664231753554</v>
      </c>
      <c r="H7" s="12">
        <f t="shared" si="0"/>
        <v>0.31710058063307678</v>
      </c>
      <c r="I7" s="12">
        <v>-15.787062068965501</v>
      </c>
      <c r="J7" s="12">
        <v>0.5432952413793104</v>
      </c>
      <c r="K7" s="12">
        <v>71.421587290993401</v>
      </c>
      <c r="L7" s="12">
        <f t="shared" si="1"/>
        <v>0.362750241850956</v>
      </c>
      <c r="M7" s="12">
        <v>16.603094885761788</v>
      </c>
      <c r="N7" s="12" t="s">
        <v>198</v>
      </c>
      <c r="O7" s="12">
        <v>-3.2</v>
      </c>
      <c r="P7" s="12">
        <v>62.81129</v>
      </c>
      <c r="Q7" s="12">
        <v>0.88000000000000256</v>
      </c>
      <c r="R7" s="12">
        <v>14.399999999999977</v>
      </c>
      <c r="S7" s="12">
        <v>1.75</v>
      </c>
      <c r="T7">
        <f t="shared" si="3"/>
        <v>0.12152777777777797</v>
      </c>
      <c r="U7" s="12">
        <v>8.2254500000000005E-3</v>
      </c>
      <c r="V7" s="12">
        <f t="shared" si="2"/>
        <v>571.21180555555645</v>
      </c>
      <c r="W7" s="12">
        <v>302</v>
      </c>
      <c r="X7" s="12">
        <v>160.19999999999999</v>
      </c>
      <c r="Y7" s="12">
        <v>77.060034482758624</v>
      </c>
      <c r="Z7" s="12" t="s">
        <v>172</v>
      </c>
      <c r="AA7" s="12" t="s">
        <v>202</v>
      </c>
      <c r="AB7" s="12">
        <v>75.317400000000006</v>
      </c>
      <c r="AC7" s="12">
        <v>47.302199999999999</v>
      </c>
      <c r="AD7" s="12">
        <v>44.494599999999998</v>
      </c>
      <c r="AE7" s="12">
        <v>0.60677700000000001</v>
      </c>
      <c r="AF7" s="12">
        <v>0.90582099999999999</v>
      </c>
      <c r="AG7" s="12">
        <v>0.96279499999999996</v>
      </c>
      <c r="AH7" s="12">
        <v>-9.582499999999996</v>
      </c>
      <c r="AI7" s="12">
        <v>-14.526299999999999</v>
      </c>
      <c r="AJ7" s="12">
        <v>-14.526399999999995</v>
      </c>
      <c r="AK7" t="s">
        <v>212</v>
      </c>
      <c r="AL7" t="s">
        <v>214</v>
      </c>
    </row>
    <row r="8" spans="1:38" x14ac:dyDescent="0.3">
      <c r="A8" s="12" t="s">
        <v>117</v>
      </c>
      <c r="B8" s="12">
        <v>18</v>
      </c>
      <c r="C8" s="12">
        <v>38.049764280911639</v>
      </c>
      <c r="D8" s="12">
        <v>24.148204238769694</v>
      </c>
      <c r="E8" s="12">
        <v>46</v>
      </c>
      <c r="F8" s="12">
        <v>246.42681123706302</v>
      </c>
      <c r="G8" s="12">
        <v>77.369439071567001</v>
      </c>
      <c r="H8" s="12">
        <f t="shared" si="0"/>
        <v>0.31396518375241833</v>
      </c>
      <c r="I8" s="12">
        <v>-16.988103333333299</v>
      </c>
      <c r="J8" s="12">
        <v>0.46906616666666667</v>
      </c>
      <c r="K8" s="12">
        <v>94.280155134239592</v>
      </c>
      <c r="L8" s="12">
        <f t="shared" si="1"/>
        <v>0.38258886953474358</v>
      </c>
      <c r="M8" s="12">
        <v>26.091597123497117</v>
      </c>
      <c r="N8" s="12" t="s">
        <v>197</v>
      </c>
      <c r="O8" s="12">
        <v>-2.9799999999999902</v>
      </c>
      <c r="P8" s="12">
        <v>49.860205000000001</v>
      </c>
      <c r="Q8" s="12">
        <v>5.2199999999999989</v>
      </c>
      <c r="R8" s="12">
        <v>8.4000000000000341</v>
      </c>
      <c r="S8" s="12">
        <v>2.9</v>
      </c>
      <c r="T8">
        <f t="shared" si="3"/>
        <v>0.34523809523809385</v>
      </c>
      <c r="U8" s="12">
        <v>4.3608900000000001E-3</v>
      </c>
      <c r="V8" s="12">
        <f t="shared" si="2"/>
        <v>519.15357142856931</v>
      </c>
      <c r="W8" s="12">
        <v>299.60000000000002</v>
      </c>
      <c r="X8" s="12">
        <v>205.4</v>
      </c>
      <c r="Y8" s="12">
        <v>82.065830000000034</v>
      </c>
      <c r="Z8" s="12" t="s">
        <v>172</v>
      </c>
      <c r="AA8" s="12" t="s">
        <v>16</v>
      </c>
      <c r="AB8" s="12">
        <v>75.317400000000006</v>
      </c>
      <c r="AC8" s="12">
        <v>47.790500000000002</v>
      </c>
      <c r="AD8" s="12">
        <v>39.367699999999999</v>
      </c>
      <c r="AE8" s="12">
        <v>0.52716499999999999</v>
      </c>
      <c r="AF8" s="12">
        <v>0.77454699999999999</v>
      </c>
      <c r="AG8" s="12">
        <v>0.847078</v>
      </c>
      <c r="AH8" s="12">
        <v>-13.793900000000001</v>
      </c>
      <c r="AI8" s="12">
        <v>-18.615700000000004</v>
      </c>
      <c r="AJ8" s="12">
        <v>-20.202599999999997</v>
      </c>
      <c r="AK8" t="s">
        <v>212</v>
      </c>
      <c r="AL8" t="s">
        <v>214</v>
      </c>
    </row>
    <row r="9" spans="1:38" x14ac:dyDescent="0.3">
      <c r="A9" s="12" t="s">
        <v>117</v>
      </c>
      <c r="B9" s="12">
        <v>18</v>
      </c>
      <c r="C9" s="12">
        <v>45.402875116446069</v>
      </c>
      <c r="D9" s="12">
        <v>22.789140395685198</v>
      </c>
      <c r="E9" s="12">
        <v>43</v>
      </c>
      <c r="F9" s="12">
        <v>223.31397945511489</v>
      </c>
      <c r="G9" s="12">
        <v>73.190368147552334</v>
      </c>
      <c r="H9" s="12">
        <f t="shared" si="0"/>
        <v>0.32774646856473788</v>
      </c>
      <c r="I9" s="12">
        <v>-18.471270000000001</v>
      </c>
      <c r="J9" s="12">
        <v>0.47749086666666674</v>
      </c>
      <c r="K9" s="12">
        <v>88.195922789115826</v>
      </c>
      <c r="L9" s="12">
        <f t="shared" si="1"/>
        <v>0.39494134224965888</v>
      </c>
      <c r="M9" s="12">
        <v>26.225460806904078</v>
      </c>
      <c r="N9" s="12" t="s">
        <v>198</v>
      </c>
      <c r="O9" s="12">
        <v>-2.30000000000001</v>
      </c>
      <c r="P9" s="12">
        <v>54.656460000000003</v>
      </c>
      <c r="Q9" s="12">
        <v>4.7739999999999938</v>
      </c>
      <c r="R9" s="12">
        <v>10.799999999999983</v>
      </c>
      <c r="S9" s="12">
        <v>2.9</v>
      </c>
      <c r="T9">
        <f t="shared" si="3"/>
        <v>0.26851851851851893</v>
      </c>
      <c r="U9" s="12">
        <v>6.4867199999999996E-3</v>
      </c>
      <c r="V9" s="12">
        <f t="shared" si="2"/>
        <v>600.62222222222317</v>
      </c>
      <c r="W9" s="12">
        <v>292</v>
      </c>
      <c r="X9" s="12">
        <v>197.2</v>
      </c>
      <c r="Y9" s="12">
        <v>78.946939999999998</v>
      </c>
      <c r="Z9" s="12" t="s">
        <v>172</v>
      </c>
      <c r="AA9" s="12" t="s">
        <v>202</v>
      </c>
      <c r="AB9" s="12">
        <v>73.425299999999993</v>
      </c>
      <c r="AC9" s="12">
        <v>37.170400000000001</v>
      </c>
      <c r="AD9" s="12">
        <v>27.771000000000001</v>
      </c>
      <c r="AE9" s="12">
        <v>0.57034700000000005</v>
      </c>
      <c r="AF9" s="12">
        <v>0.934118</v>
      </c>
      <c r="AG9" s="12">
        <v>1.11917</v>
      </c>
      <c r="AH9" s="12">
        <v>-12.878399999999999</v>
      </c>
      <c r="AI9" s="12">
        <v>-18.493600000000001</v>
      </c>
      <c r="AJ9" s="12">
        <v>-19.042999999999999</v>
      </c>
      <c r="AK9" t="s">
        <v>212</v>
      </c>
      <c r="AL9" t="s">
        <v>214</v>
      </c>
    </row>
    <row r="10" spans="1:38" x14ac:dyDescent="0.3">
      <c r="A10" t="s">
        <v>119</v>
      </c>
      <c r="B10">
        <v>14</v>
      </c>
      <c r="C10">
        <v>53.944847429987583</v>
      </c>
      <c r="D10">
        <v>29.273350358653836</v>
      </c>
      <c r="E10">
        <v>20</v>
      </c>
      <c r="F10">
        <v>136.36983499249968</v>
      </c>
      <c r="G10">
        <v>38.299502106472595</v>
      </c>
      <c r="H10">
        <f t="shared" si="0"/>
        <v>0.28085024894676353</v>
      </c>
      <c r="I10">
        <v>-28.99168666666667</v>
      </c>
      <c r="J10">
        <v>0.6712729999999999</v>
      </c>
      <c r="K10">
        <v>36.975957147903515</v>
      </c>
      <c r="L10">
        <f t="shared" si="1"/>
        <v>0.27114469376557643</v>
      </c>
      <c r="M10">
        <v>27.871929594387151</v>
      </c>
      <c r="N10" t="s">
        <v>199</v>
      </c>
      <c r="O10">
        <v>-3.9000000000000101</v>
      </c>
      <c r="P10">
        <v>82.784999999999997</v>
      </c>
      <c r="Q10">
        <v>4.509999999999998</v>
      </c>
      <c r="R10">
        <v>56.36</v>
      </c>
      <c r="S10">
        <v>0.35</v>
      </c>
      <c r="T10">
        <f t="shared" si="3"/>
        <v>6.2100780695528738E-3</v>
      </c>
      <c r="U10">
        <v>8.9555999999999993E-3</v>
      </c>
      <c r="V10">
        <f t="shared" si="2"/>
        <v>158.89992902767921</v>
      </c>
      <c r="W10">
        <v>232.2</v>
      </c>
      <c r="X10">
        <v>107.9</v>
      </c>
      <c r="Y10">
        <v>63.728324999999991</v>
      </c>
      <c r="Z10" t="s">
        <v>179</v>
      </c>
      <c r="AA10" t="s">
        <v>203</v>
      </c>
      <c r="AB10">
        <v>68.542500000000004</v>
      </c>
      <c r="AC10">
        <v>47.485399999999998</v>
      </c>
      <c r="AD10">
        <v>47.363300000000002</v>
      </c>
      <c r="AE10">
        <v>0.73100299999999996</v>
      </c>
      <c r="AF10">
        <v>0.95358299999999996</v>
      </c>
      <c r="AG10">
        <v>1.00078</v>
      </c>
      <c r="AH10">
        <v>-24.597199999999997</v>
      </c>
      <c r="AI10">
        <v>-27.709900000000001</v>
      </c>
      <c r="AJ10">
        <v>-26.855399999999999</v>
      </c>
      <c r="AK10" t="s">
        <v>212</v>
      </c>
      <c r="AL10" t="s">
        <v>214</v>
      </c>
    </row>
    <row r="11" spans="1:38" x14ac:dyDescent="0.3">
      <c r="A11" t="s">
        <v>119</v>
      </c>
      <c r="B11">
        <v>14</v>
      </c>
      <c r="C11">
        <v>43.506305991413008</v>
      </c>
      <c r="D11">
        <v>30.189561993391258</v>
      </c>
      <c r="E11">
        <v>23</v>
      </c>
      <c r="F11">
        <v>132.69639065817407</v>
      </c>
      <c r="G11">
        <v>38.175224279442737</v>
      </c>
      <c r="H11">
        <f t="shared" si="0"/>
        <v>0.28768849016988052</v>
      </c>
      <c r="I11">
        <v>-25.104968000000003</v>
      </c>
      <c r="J11">
        <v>0.80765042307692303</v>
      </c>
      <c r="K11">
        <v>42.860217986552449</v>
      </c>
      <c r="L11">
        <f t="shared" si="1"/>
        <v>0.32299460274665931</v>
      </c>
      <c r="M11">
        <v>31.125687834883529</v>
      </c>
      <c r="N11" t="s">
        <v>200</v>
      </c>
      <c r="O11">
        <v>-3.36</v>
      </c>
      <c r="P11">
        <v>89.825000000000003</v>
      </c>
      <c r="Q11">
        <v>3.8099999999999952</v>
      </c>
      <c r="R11">
        <v>53.299999999999983</v>
      </c>
      <c r="S11">
        <v>0.3</v>
      </c>
      <c r="T11">
        <f t="shared" si="3"/>
        <v>5.6285178236397766E-3</v>
      </c>
      <c r="U11">
        <v>1.0942800000000001E-2</v>
      </c>
      <c r="V11">
        <f t="shared" si="2"/>
        <v>205.30581613508451</v>
      </c>
      <c r="W11">
        <v>164.5</v>
      </c>
      <c r="X11">
        <v>74.489999999999995</v>
      </c>
      <c r="Y11">
        <v>53.450365384615381</v>
      </c>
      <c r="Z11" t="s">
        <v>179</v>
      </c>
      <c r="AA11" t="s">
        <v>11</v>
      </c>
      <c r="AB11">
        <v>60.363799999999998</v>
      </c>
      <c r="AC11">
        <v>42.724600000000002</v>
      </c>
      <c r="AD11">
        <v>42.358400000000003</v>
      </c>
      <c r="AE11">
        <v>0.86280299999999999</v>
      </c>
      <c r="AF11">
        <v>1.1212800000000001</v>
      </c>
      <c r="AG11">
        <v>1.17981</v>
      </c>
      <c r="AH11">
        <v>-21.545400000000001</v>
      </c>
      <c r="AI11">
        <v>-26.367160000000002</v>
      </c>
      <c r="AJ11">
        <v>-25.756809999999998</v>
      </c>
      <c r="AK11" t="s">
        <v>212</v>
      </c>
      <c r="AL11" t="s">
        <v>214</v>
      </c>
    </row>
    <row r="12" spans="1:38" x14ac:dyDescent="0.3">
      <c r="A12" t="s">
        <v>120</v>
      </c>
      <c r="B12">
        <v>15</v>
      </c>
      <c r="C12">
        <v>101.3049060584068</v>
      </c>
      <c r="D12">
        <v>35.583253035903944</v>
      </c>
      <c r="E12">
        <v>18</v>
      </c>
      <c r="F12">
        <v>111.78180192264702</v>
      </c>
      <c r="G12">
        <v>29.706205626355437</v>
      </c>
      <c r="H12">
        <f t="shared" si="0"/>
        <v>0.26575171553337568</v>
      </c>
      <c r="I12">
        <v>-7.9157769230769226</v>
      </c>
      <c r="J12">
        <v>1.0484976923076923</v>
      </c>
      <c r="K12">
        <v>38.299676191921492</v>
      </c>
      <c r="L12">
        <f t="shared" si="1"/>
        <v>0.3426289032129296</v>
      </c>
      <c r="M12">
        <v>37.046413847999787</v>
      </c>
      <c r="N12" t="s">
        <v>199</v>
      </c>
      <c r="O12">
        <v>-2.5599999999999898</v>
      </c>
      <c r="P12">
        <v>128.33500000000001</v>
      </c>
      <c r="Q12">
        <v>2.9600000000000009</v>
      </c>
      <c r="R12">
        <v>58</v>
      </c>
      <c r="S12">
        <v>0.2</v>
      </c>
      <c r="T12">
        <f t="shared" si="3"/>
        <v>3.4482758620689659E-3</v>
      </c>
      <c r="U12">
        <v>1.6869599999999998E-2</v>
      </c>
      <c r="V12">
        <f t="shared" si="2"/>
        <v>290.85517241379307</v>
      </c>
      <c r="W12">
        <v>205.9</v>
      </c>
      <c r="X12">
        <v>81</v>
      </c>
      <c r="Y12">
        <v>80.181423076923068</v>
      </c>
      <c r="Z12" t="s">
        <v>179</v>
      </c>
      <c r="AA12" t="s">
        <v>203</v>
      </c>
      <c r="AB12">
        <v>75.805700000000002</v>
      </c>
      <c r="AC12">
        <v>37.109400000000001</v>
      </c>
      <c r="AD12">
        <v>34.118699999999997</v>
      </c>
      <c r="AE12">
        <v>1.0830299999999999</v>
      </c>
      <c r="AF12">
        <v>2.05667</v>
      </c>
      <c r="AG12">
        <v>2.0929500000000001</v>
      </c>
      <c r="AH12">
        <v>-8.6060000000000016</v>
      </c>
      <c r="AI12">
        <v>-11.230399999999996</v>
      </c>
      <c r="AJ12">
        <v>-12.084899999999998</v>
      </c>
      <c r="AK12" t="s">
        <v>212</v>
      </c>
      <c r="AL12" t="s">
        <v>214</v>
      </c>
    </row>
    <row r="13" spans="1:38" x14ac:dyDescent="0.3">
      <c r="A13" t="s">
        <v>120</v>
      </c>
      <c r="B13">
        <v>15</v>
      </c>
      <c r="C13">
        <v>113.85061266794325</v>
      </c>
      <c r="D13">
        <v>38.320609172983865</v>
      </c>
      <c r="E13">
        <v>20</v>
      </c>
      <c r="F13">
        <v>111.29660545353386</v>
      </c>
      <c r="G13">
        <v>32.294526077829772</v>
      </c>
      <c r="H13">
        <f t="shared" si="0"/>
        <v>0.2901663168093</v>
      </c>
      <c r="I13">
        <v>-8.6555624999999985</v>
      </c>
      <c r="J13">
        <v>1.077531111111111</v>
      </c>
      <c r="K13">
        <v>40.134608725677154</v>
      </c>
      <c r="L13">
        <f t="shared" si="1"/>
        <v>0.36060945940020861</v>
      </c>
      <c r="M13">
        <v>42.334419287951874</v>
      </c>
      <c r="N13" t="s">
        <v>200</v>
      </c>
      <c r="O13">
        <v>-2.7</v>
      </c>
      <c r="P13">
        <v>122.97</v>
      </c>
      <c r="Q13">
        <v>2.4200000000000017</v>
      </c>
      <c r="R13">
        <v>78.399999999999963</v>
      </c>
      <c r="S13">
        <v>0.2</v>
      </c>
      <c r="T13">
        <f t="shared" si="3"/>
        <v>2.5510204081632668E-3</v>
      </c>
      <c r="U13">
        <v>2.4587399999999999E-2</v>
      </c>
      <c r="V13">
        <f t="shared" si="2"/>
        <v>313.61479591836752</v>
      </c>
      <c r="W13">
        <v>198.7</v>
      </c>
      <c r="X13">
        <v>84.3</v>
      </c>
      <c r="Y13">
        <v>78.559033333333346</v>
      </c>
      <c r="Z13" t="s">
        <v>179</v>
      </c>
      <c r="AA13" t="s">
        <v>11</v>
      </c>
      <c r="AB13">
        <v>75.317400000000006</v>
      </c>
      <c r="AC13">
        <v>41.992199999999997</v>
      </c>
      <c r="AD13">
        <v>35.766599999999997</v>
      </c>
      <c r="AE13">
        <v>1.1189499999999999</v>
      </c>
      <c r="AF13">
        <v>1.9731399999999999</v>
      </c>
      <c r="AG13">
        <v>2.09205</v>
      </c>
      <c r="AH13">
        <v>-7.3242000000000047</v>
      </c>
      <c r="AI13">
        <v>-11.291499999999999</v>
      </c>
      <c r="AJ13">
        <v>-11.840800000000002</v>
      </c>
      <c r="AK13" t="s">
        <v>212</v>
      </c>
      <c r="AL13" t="s">
        <v>214</v>
      </c>
    </row>
    <row r="14" spans="1:38" x14ac:dyDescent="0.3">
      <c r="A14" s="12" t="s">
        <v>121</v>
      </c>
      <c r="B14" s="12">
        <v>16</v>
      </c>
      <c r="C14" s="12">
        <v>116.96039392421686</v>
      </c>
      <c r="D14" s="12">
        <v>19.009068129871206</v>
      </c>
      <c r="E14" s="12">
        <v>35</v>
      </c>
      <c r="F14" s="12">
        <v>210.03990758244086</v>
      </c>
      <c r="G14" s="12">
        <v>61.919504643962938</v>
      </c>
      <c r="H14" s="12">
        <f t="shared" si="0"/>
        <v>0.29479876160990726</v>
      </c>
      <c r="I14" s="12">
        <v>-11.454255555555557</v>
      </c>
      <c r="J14" s="12">
        <v>0.5937465263157895</v>
      </c>
      <c r="K14" s="12">
        <v>65.819632168786384</v>
      </c>
      <c r="L14" s="12">
        <f t="shared" si="1"/>
        <v>0.31336726875559168</v>
      </c>
      <c r="M14" s="12">
        <v>20.973786584028424</v>
      </c>
      <c r="N14" s="12" t="s">
        <v>197</v>
      </c>
      <c r="O14" s="12">
        <v>-3.94</v>
      </c>
      <c r="P14" s="12">
        <v>54.46</v>
      </c>
      <c r="Q14" s="12">
        <v>1.3599999999999994</v>
      </c>
      <c r="R14" s="12">
        <v>21.8</v>
      </c>
      <c r="S14" s="12">
        <v>0.86</v>
      </c>
      <c r="T14">
        <f t="shared" si="3"/>
        <v>3.9449541284403665E-2</v>
      </c>
      <c r="U14" s="12">
        <v>6.8227000000000001E-3</v>
      </c>
      <c r="V14" s="12">
        <f t="shared" si="2"/>
        <v>312.96788990825689</v>
      </c>
      <c r="W14" s="12">
        <v>250.4</v>
      </c>
      <c r="X14" s="12">
        <v>143.30000000000001</v>
      </c>
      <c r="Y14" s="12">
        <v>74.414699999999996</v>
      </c>
      <c r="Z14" s="12" t="s">
        <v>172</v>
      </c>
      <c r="AA14" s="12" t="s">
        <v>16</v>
      </c>
      <c r="AB14" s="12">
        <v>74.462900000000005</v>
      </c>
      <c r="AC14" s="12">
        <v>50.414999999999999</v>
      </c>
      <c r="AD14" s="12">
        <v>48.339799999999997</v>
      </c>
      <c r="AE14" s="12">
        <v>0.673153</v>
      </c>
      <c r="AF14" s="12">
        <v>0.746591</v>
      </c>
      <c r="AG14" s="12">
        <v>0.75280100000000005</v>
      </c>
      <c r="AH14" s="12">
        <v>-5.3100999999999985</v>
      </c>
      <c r="AI14" s="12">
        <v>-17.517099999999999</v>
      </c>
      <c r="AJ14" s="12">
        <v>-18.432600000000001</v>
      </c>
      <c r="AK14" t="s">
        <v>212</v>
      </c>
      <c r="AL14" t="s">
        <v>214</v>
      </c>
    </row>
    <row r="15" spans="1:38" x14ac:dyDescent="0.3">
      <c r="A15" s="12" t="s">
        <v>121</v>
      </c>
      <c r="B15" s="12">
        <v>16</v>
      </c>
      <c r="C15" s="12">
        <v>128.95670039140467</v>
      </c>
      <c r="D15" s="12">
        <v>21.86320261685114</v>
      </c>
      <c r="E15" s="12">
        <v>33</v>
      </c>
      <c r="F15" s="12">
        <v>212.99254526091619</v>
      </c>
      <c r="G15" s="12">
        <v>57.630244352236133</v>
      </c>
      <c r="H15" s="12">
        <f t="shared" si="0"/>
        <v>0.27057399723374825</v>
      </c>
      <c r="I15" s="12">
        <v>-7.8196941176470602</v>
      </c>
      <c r="J15" s="12">
        <v>0.63166170588235293</v>
      </c>
      <c r="K15" s="12">
        <v>60.522724947648932</v>
      </c>
      <c r="L15" s="12">
        <f t="shared" si="1"/>
        <v>0.28415419362921129</v>
      </c>
      <c r="M15" s="12">
        <v>25.958886143584969</v>
      </c>
      <c r="N15" s="12" t="s">
        <v>198</v>
      </c>
      <c r="O15" s="12">
        <v>-2.8699999999999899</v>
      </c>
      <c r="P15" s="12">
        <v>85.355000000000004</v>
      </c>
      <c r="Q15" s="12">
        <v>0.96000000000000085</v>
      </c>
      <c r="R15" s="12">
        <v>21.2</v>
      </c>
      <c r="S15" s="12">
        <v>0.86</v>
      </c>
      <c r="T15">
        <f t="shared" si="3"/>
        <v>4.0566037735849055E-2</v>
      </c>
      <c r="U15" s="12">
        <v>6.4193999999999996E-3</v>
      </c>
      <c r="V15" s="12">
        <f t="shared" si="2"/>
        <v>302.80188679245282</v>
      </c>
      <c r="W15" s="12">
        <v>243.7</v>
      </c>
      <c r="X15" s="12">
        <v>130.9</v>
      </c>
      <c r="Y15" s="12">
        <v>75.285076470588237</v>
      </c>
      <c r="Z15" s="12" t="s">
        <v>172</v>
      </c>
      <c r="AA15" s="12" t="s">
        <v>202</v>
      </c>
      <c r="AB15" s="12">
        <v>72.143600000000006</v>
      </c>
      <c r="AC15" s="12">
        <v>43.640099999999997</v>
      </c>
      <c r="AD15" s="12">
        <v>42.1753</v>
      </c>
      <c r="AE15" s="12">
        <v>0.70139399999999996</v>
      </c>
      <c r="AF15" s="12">
        <v>0.72061500000000001</v>
      </c>
      <c r="AG15" s="12">
        <v>0.74637399999999998</v>
      </c>
      <c r="AH15" s="12">
        <v>-3.6621000000000024</v>
      </c>
      <c r="AI15" s="12">
        <v>-21.423299999999998</v>
      </c>
      <c r="AJ15" s="12">
        <v>-20.324699999999996</v>
      </c>
      <c r="AK15" t="s">
        <v>212</v>
      </c>
      <c r="AL15" t="s">
        <v>214</v>
      </c>
    </row>
    <row r="16" spans="1:38" x14ac:dyDescent="0.3">
      <c r="A16" t="s">
        <v>122</v>
      </c>
      <c r="B16">
        <v>17</v>
      </c>
      <c r="C16">
        <v>54.04199415641083</v>
      </c>
      <c r="D16">
        <v>44.247177283085385</v>
      </c>
      <c r="E16">
        <v>31</v>
      </c>
      <c r="F16">
        <v>208.11654526534829</v>
      </c>
      <c r="G16">
        <v>55.834729201563469</v>
      </c>
      <c r="H16">
        <f t="shared" si="0"/>
        <v>0.26828587381351288</v>
      </c>
      <c r="I16">
        <v>-18.360969565217388</v>
      </c>
      <c r="J16">
        <v>0.64398999999999984</v>
      </c>
      <c r="K16">
        <v>62.355182106987634</v>
      </c>
      <c r="L16">
        <f t="shared" si="1"/>
        <v>0.299616650024076</v>
      </c>
      <c r="M16">
        <v>33.906505620627392</v>
      </c>
      <c r="N16" t="s">
        <v>199</v>
      </c>
      <c r="O16">
        <v>-1.26000000000001</v>
      </c>
      <c r="P16">
        <v>70.520229999999998</v>
      </c>
      <c r="Q16">
        <v>4.9600000000000009</v>
      </c>
      <c r="R16">
        <v>60</v>
      </c>
      <c r="S16">
        <v>0.5</v>
      </c>
      <c r="T16">
        <f t="shared" si="3"/>
        <v>8.3333333333333332E-3</v>
      </c>
      <c r="U16">
        <v>9.7049400000000004E-3</v>
      </c>
      <c r="V16">
        <f t="shared" si="2"/>
        <v>161.74900000000002</v>
      </c>
      <c r="W16">
        <v>178.2</v>
      </c>
      <c r="X16">
        <v>112.6</v>
      </c>
      <c r="Y16">
        <v>56.929878260869579</v>
      </c>
      <c r="Z16" t="s">
        <v>179</v>
      </c>
      <c r="AA16" t="s">
        <v>203</v>
      </c>
      <c r="AB16">
        <v>59.3872</v>
      </c>
      <c r="AC16">
        <v>45.898400000000002</v>
      </c>
      <c r="AD16">
        <v>43.396000000000001</v>
      </c>
      <c r="AE16">
        <v>0.64831000000000005</v>
      </c>
      <c r="AF16">
        <v>0.78540200000000004</v>
      </c>
      <c r="AG16">
        <v>0.81830800000000004</v>
      </c>
      <c r="AH16">
        <v>-14.587400000000002</v>
      </c>
      <c r="AI16">
        <v>-21.8506</v>
      </c>
      <c r="AJ16">
        <v>-20.996099999999998</v>
      </c>
      <c r="AK16" t="s">
        <v>212</v>
      </c>
      <c r="AL16" t="s">
        <v>214</v>
      </c>
    </row>
    <row r="17" spans="1:38" x14ac:dyDescent="0.3">
      <c r="A17" t="s">
        <v>122</v>
      </c>
      <c r="B17">
        <v>17</v>
      </c>
      <c r="C17">
        <v>56.399056118570243</v>
      </c>
      <c r="D17">
        <v>43.703263184452481</v>
      </c>
      <c r="E17">
        <v>28</v>
      </c>
      <c r="F17">
        <v>193.05019305019385</v>
      </c>
      <c r="G17">
        <v>46.453291215682782</v>
      </c>
      <c r="H17">
        <f t="shared" si="0"/>
        <v>0.24062804849723582</v>
      </c>
      <c r="I17">
        <v>-14.839881818181818</v>
      </c>
      <c r="J17">
        <v>0.67508354545454541</v>
      </c>
      <c r="K17">
        <v>51.768829679417507</v>
      </c>
      <c r="L17">
        <f t="shared" si="1"/>
        <v>0.26816253773938159</v>
      </c>
      <c r="M17">
        <v>32.786445091268135</v>
      </c>
      <c r="N17" t="s">
        <v>200</v>
      </c>
      <c r="O17">
        <v>-1.0049999999999999</v>
      </c>
      <c r="P17">
        <v>63.088509999999999</v>
      </c>
      <c r="Q17">
        <v>4.2100000000000009</v>
      </c>
      <c r="R17">
        <v>58.100000000000094</v>
      </c>
      <c r="S17">
        <v>0.55000000000000004</v>
      </c>
      <c r="T17">
        <f t="shared" si="3"/>
        <v>9.4664371772805369E-3</v>
      </c>
      <c r="U17">
        <v>1.1195800000000001E-2</v>
      </c>
      <c r="V17">
        <f t="shared" si="2"/>
        <v>192.69879518072258</v>
      </c>
      <c r="W17">
        <v>176.68</v>
      </c>
      <c r="X17">
        <v>95.05</v>
      </c>
      <c r="Y17">
        <v>55.314495454545458</v>
      </c>
      <c r="Z17" t="s">
        <v>179</v>
      </c>
      <c r="AA17" t="s">
        <v>11</v>
      </c>
      <c r="AB17">
        <v>54.6265</v>
      </c>
      <c r="AC17">
        <v>42.785600000000002</v>
      </c>
      <c r="AD17">
        <v>40.161099999999998</v>
      </c>
      <c r="AE17">
        <v>1.73</v>
      </c>
      <c r="AF17">
        <v>0.84498200000000001</v>
      </c>
      <c r="AG17">
        <v>0.882212</v>
      </c>
      <c r="AH17">
        <v>-11.779790000000002</v>
      </c>
      <c r="AI17">
        <v>-20.080576000000001</v>
      </c>
      <c r="AJ17">
        <v>-20.690887</v>
      </c>
      <c r="AK17" t="s">
        <v>212</v>
      </c>
      <c r="AL17" t="s">
        <v>214</v>
      </c>
    </row>
    <row r="18" spans="1:38" x14ac:dyDescent="0.3">
      <c r="A18" t="s">
        <v>123</v>
      </c>
      <c r="B18">
        <v>20</v>
      </c>
      <c r="C18">
        <v>55.799669353791387</v>
      </c>
      <c r="D18">
        <v>27.383208217487066</v>
      </c>
      <c r="E18">
        <v>21</v>
      </c>
      <c r="F18">
        <v>134.89815189531885</v>
      </c>
      <c r="G18">
        <v>44.438519308536556</v>
      </c>
      <c r="H18">
        <f t="shared" si="0"/>
        <v>0.32942274363418195</v>
      </c>
      <c r="I18">
        <v>-11.371612500000001</v>
      </c>
      <c r="J18">
        <v>0.83954093749999981</v>
      </c>
      <c r="K18">
        <v>41.560042559793956</v>
      </c>
      <c r="L18">
        <f t="shared" si="1"/>
        <v>0.30808459549575301</v>
      </c>
      <c r="M18">
        <v>25.954776267434642</v>
      </c>
      <c r="N18" t="s">
        <v>199</v>
      </c>
      <c r="O18">
        <v>-5.3800000000000097</v>
      </c>
      <c r="P18">
        <v>146.15384499999999</v>
      </c>
      <c r="Q18">
        <v>5.1000000000000014</v>
      </c>
      <c r="R18">
        <v>77</v>
      </c>
      <c r="S18">
        <v>0.2</v>
      </c>
      <c r="T18">
        <f t="shared" si="3"/>
        <v>2.5974025974025974E-3</v>
      </c>
      <c r="U18">
        <v>1.6758800000000001E-2</v>
      </c>
      <c r="V18">
        <f t="shared" si="2"/>
        <v>217.64675324675326</v>
      </c>
      <c r="W18">
        <v>245.1</v>
      </c>
      <c r="X18">
        <v>107</v>
      </c>
      <c r="Y18">
        <v>80.98984999999999</v>
      </c>
      <c r="Z18" t="s">
        <v>179</v>
      </c>
      <c r="AA18" t="s">
        <v>203</v>
      </c>
      <c r="AB18">
        <v>81.481899999999996</v>
      </c>
      <c r="AC18">
        <v>48.584000000000003</v>
      </c>
      <c r="AD18">
        <v>44.982900000000001</v>
      </c>
      <c r="AE18">
        <v>1.0018199999999999</v>
      </c>
      <c r="AF18">
        <v>1.4173</v>
      </c>
      <c r="AG18">
        <v>1.6606000000000001</v>
      </c>
      <c r="AH18">
        <v>-6.6529000000000025</v>
      </c>
      <c r="AI18">
        <v>-20.935099999999998</v>
      </c>
      <c r="AJ18">
        <v>-19.958500000000001</v>
      </c>
      <c r="AK18" t="s">
        <v>212</v>
      </c>
      <c r="AL18" t="s">
        <v>214</v>
      </c>
    </row>
    <row r="19" spans="1:38" x14ac:dyDescent="0.3">
      <c r="A19" t="s">
        <v>123</v>
      </c>
      <c r="B19">
        <v>20</v>
      </c>
      <c r="C19">
        <v>56.268893678139662</v>
      </c>
      <c r="D19">
        <v>27.604297974982504</v>
      </c>
      <c r="E19">
        <v>22</v>
      </c>
      <c r="F19">
        <v>146.19883040935665</v>
      </c>
      <c r="G19">
        <v>43.884671084390156</v>
      </c>
      <c r="H19">
        <f t="shared" si="0"/>
        <v>0.30017115021722884</v>
      </c>
      <c r="I19">
        <v>-11.297054545454547</v>
      </c>
      <c r="J19">
        <v>0.84102072727272725</v>
      </c>
      <c r="K19">
        <v>44.192142180974059</v>
      </c>
      <c r="L19">
        <f t="shared" si="1"/>
        <v>0.30227425251786272</v>
      </c>
      <c r="M19">
        <v>27.683191150398088</v>
      </c>
      <c r="N19" t="s">
        <v>200</v>
      </c>
      <c r="O19">
        <v>-2.3200000000000101</v>
      </c>
      <c r="P19">
        <v>148.55944500000001</v>
      </c>
      <c r="Q19">
        <v>7.1929999999999978</v>
      </c>
      <c r="R19">
        <v>79.600000000000009</v>
      </c>
      <c r="S19">
        <v>0.25</v>
      </c>
      <c r="T19">
        <f t="shared" si="3"/>
        <v>3.1407035175879394E-3</v>
      </c>
      <c r="U19">
        <v>1.5132100000000001E-2</v>
      </c>
      <c r="V19">
        <f t="shared" si="2"/>
        <v>190.10175879396985</v>
      </c>
      <c r="W19">
        <v>236.9</v>
      </c>
      <c r="X19">
        <v>100.7</v>
      </c>
      <c r="Y19">
        <v>77.453609090909083</v>
      </c>
      <c r="Z19" t="s">
        <v>179</v>
      </c>
      <c r="AA19" t="s">
        <v>11</v>
      </c>
      <c r="AB19">
        <v>77.087400000000002</v>
      </c>
      <c r="AC19">
        <v>52.795400000000001</v>
      </c>
      <c r="AD19">
        <v>46.875</v>
      </c>
      <c r="AE19">
        <v>0.95869199999999999</v>
      </c>
      <c r="AF19">
        <v>1.6419900000000001</v>
      </c>
      <c r="AG19">
        <v>1.79701</v>
      </c>
      <c r="AH19">
        <v>-3.8453000000000017</v>
      </c>
      <c r="AI19">
        <v>-15.563999999999997</v>
      </c>
      <c r="AJ19">
        <v>-18.6767</v>
      </c>
      <c r="AK19" t="s">
        <v>212</v>
      </c>
      <c r="AL19" t="s">
        <v>214</v>
      </c>
    </row>
    <row r="20" spans="1:38" x14ac:dyDescent="0.3">
      <c r="A20" t="s">
        <v>124</v>
      </c>
      <c r="B20">
        <v>16</v>
      </c>
      <c r="C20">
        <v>35.250056813639546</v>
      </c>
      <c r="D20">
        <v>44.249517530125622</v>
      </c>
      <c r="E20">
        <v>22</v>
      </c>
      <c r="F20">
        <v>155.11090429657199</v>
      </c>
      <c r="G20">
        <v>42.215467747382661</v>
      </c>
      <c r="H20">
        <f t="shared" si="0"/>
        <v>0.27216312056737613</v>
      </c>
      <c r="I20">
        <v>-26.021333333333327</v>
      </c>
      <c r="J20">
        <v>0.54881788888888883</v>
      </c>
      <c r="K20">
        <v>38.592810272423094</v>
      </c>
      <c r="L20">
        <f t="shared" si="1"/>
        <v>0.2488078478263118</v>
      </c>
      <c r="M20">
        <v>40.553777826400591</v>
      </c>
      <c r="N20" t="s">
        <v>199</v>
      </c>
      <c r="O20">
        <v>-2.01000000000001</v>
      </c>
      <c r="P20">
        <v>277</v>
      </c>
      <c r="Q20">
        <v>9.8129999999999953</v>
      </c>
      <c r="R20">
        <v>58</v>
      </c>
      <c r="S20">
        <v>0.5</v>
      </c>
      <c r="T20">
        <f t="shared" si="3"/>
        <v>8.6206896551724137E-3</v>
      </c>
      <c r="U20">
        <v>1.0733400000000001E-2</v>
      </c>
      <c r="V20">
        <f t="shared" si="2"/>
        <v>185.05862068965519</v>
      </c>
      <c r="W20">
        <v>276.39999999999998</v>
      </c>
      <c r="X20">
        <v>159.5</v>
      </c>
      <c r="Y20">
        <v>71.072044444444444</v>
      </c>
      <c r="Z20" t="s">
        <v>179</v>
      </c>
      <c r="AA20" t="s">
        <v>203</v>
      </c>
      <c r="AB20">
        <v>70.068399999999997</v>
      </c>
      <c r="AC20">
        <v>40.283200000000001</v>
      </c>
      <c r="AD20">
        <v>35.705599999999997</v>
      </c>
      <c r="AE20">
        <v>0.58393799999999996</v>
      </c>
      <c r="AF20">
        <v>0.77416399999999996</v>
      </c>
      <c r="AG20">
        <v>0.89263599999999999</v>
      </c>
      <c r="AH20">
        <v>-23.4375</v>
      </c>
      <c r="AI20">
        <v>-29.846199999999996</v>
      </c>
      <c r="AJ20">
        <v>-26.062000000000001</v>
      </c>
      <c r="AK20" t="s">
        <v>212</v>
      </c>
      <c r="AL20" t="s">
        <v>214</v>
      </c>
    </row>
    <row r="21" spans="1:38" x14ac:dyDescent="0.3">
      <c r="A21" t="s">
        <v>124</v>
      </c>
      <c r="B21">
        <v>16</v>
      </c>
      <c r="C21">
        <v>43.133011358916249</v>
      </c>
      <c r="D21">
        <v>44.505088117934562</v>
      </c>
      <c r="E21">
        <v>20</v>
      </c>
      <c r="F21">
        <v>143.32807797047434</v>
      </c>
      <c r="G21">
        <v>39.766174891637277</v>
      </c>
      <c r="H21">
        <f t="shared" si="0"/>
        <v>0.27744860221895346</v>
      </c>
      <c r="I21">
        <v>-24.890140000000006</v>
      </c>
      <c r="J21">
        <v>0.60605106666666664</v>
      </c>
      <c r="K21">
        <v>37.447224816210117</v>
      </c>
      <c r="L21">
        <f t="shared" si="1"/>
        <v>0.26126928754269813</v>
      </c>
      <c r="M21">
        <v>40.940391345006915</v>
      </c>
      <c r="N21" t="s">
        <v>200</v>
      </c>
      <c r="O21">
        <v>-2</v>
      </c>
      <c r="P21">
        <v>336</v>
      </c>
      <c r="Q21">
        <v>9.5399999999999991</v>
      </c>
      <c r="R21">
        <v>44.899999999999949</v>
      </c>
      <c r="S21">
        <v>0.4</v>
      </c>
      <c r="T21">
        <f t="shared" si="3"/>
        <v>8.9086859688196091E-3</v>
      </c>
      <c r="U21">
        <v>9.6219600000000006E-3</v>
      </c>
      <c r="V21">
        <f t="shared" si="2"/>
        <v>214.29755011135882</v>
      </c>
      <c r="W21">
        <v>242.1</v>
      </c>
      <c r="X21">
        <v>128.19999999999999</v>
      </c>
      <c r="Y21">
        <v>67.032880000000006</v>
      </c>
      <c r="Z21" t="s">
        <v>179</v>
      </c>
      <c r="AA21" t="s">
        <v>11</v>
      </c>
      <c r="AB21">
        <v>67.016599999999997</v>
      </c>
      <c r="AC21">
        <v>45.043900000000001</v>
      </c>
      <c r="AD21">
        <v>41.992199999999997</v>
      </c>
      <c r="AE21">
        <v>0.62409400000000004</v>
      </c>
      <c r="AF21">
        <v>0.74995100000000003</v>
      </c>
      <c r="AG21">
        <v>0.80190499999999998</v>
      </c>
      <c r="AH21">
        <v>-22.1557</v>
      </c>
      <c r="AI21">
        <v>-30.334500000000002</v>
      </c>
      <c r="AJ21">
        <v>-29.8461</v>
      </c>
      <c r="AK21" t="s">
        <v>212</v>
      </c>
      <c r="AL21" t="s">
        <v>214</v>
      </c>
    </row>
    <row r="22" spans="1:38" x14ac:dyDescent="0.3">
      <c r="A22" t="s">
        <v>125</v>
      </c>
      <c r="B22">
        <v>16</v>
      </c>
      <c r="C22">
        <v>82.631772698260249</v>
      </c>
      <c r="D22">
        <v>16.028277554362933</v>
      </c>
      <c r="E22">
        <v>26</v>
      </c>
      <c r="F22">
        <v>173.70158068438408</v>
      </c>
      <c r="G22">
        <v>46.16805170821798</v>
      </c>
      <c r="H22">
        <f t="shared" si="0"/>
        <v>0.26578947368421113</v>
      </c>
      <c r="I22">
        <v>-15.671320689655168</v>
      </c>
      <c r="J22">
        <v>0.71930550000000026</v>
      </c>
      <c r="K22">
        <v>59.329903879629143</v>
      </c>
      <c r="L22">
        <f t="shared" si="1"/>
        <v>0.34156225663502526</v>
      </c>
      <c r="M22">
        <v>15.872751831452383</v>
      </c>
      <c r="N22" t="s">
        <v>199</v>
      </c>
      <c r="O22">
        <v>-3.67</v>
      </c>
      <c r="P22">
        <v>74.67</v>
      </c>
      <c r="Q22">
        <v>6.279999999999994</v>
      </c>
      <c r="R22">
        <v>39</v>
      </c>
      <c r="S22">
        <v>0.5</v>
      </c>
      <c r="T22">
        <f t="shared" si="3"/>
        <v>1.282051282051282E-2</v>
      </c>
      <c r="U22">
        <v>9.0151899999999993E-3</v>
      </c>
      <c r="V22">
        <f t="shared" si="2"/>
        <v>231.15871794871794</v>
      </c>
      <c r="W22">
        <v>239.5</v>
      </c>
      <c r="X22">
        <v>139.4</v>
      </c>
      <c r="Y22">
        <v>83.662923333333325</v>
      </c>
      <c r="Z22" t="s">
        <v>179</v>
      </c>
      <c r="AA22" t="s">
        <v>203</v>
      </c>
      <c r="AC22">
        <v>46.325699999999998</v>
      </c>
      <c r="AD22">
        <v>54.321300000000001</v>
      </c>
      <c r="AE22">
        <v>1.09826</v>
      </c>
      <c r="AF22">
        <v>0.96125799999999995</v>
      </c>
      <c r="AG22">
        <v>1.2430000000000001</v>
      </c>
      <c r="AH22">
        <v>-19.836400000000001</v>
      </c>
      <c r="AI22">
        <v>-26.428200000000004</v>
      </c>
      <c r="AJ22">
        <v>-15.197800000000001</v>
      </c>
      <c r="AK22" t="s">
        <v>212</v>
      </c>
      <c r="AL22" t="s">
        <v>214</v>
      </c>
    </row>
    <row r="23" spans="1:38" x14ac:dyDescent="0.3">
      <c r="A23" t="s">
        <v>125</v>
      </c>
      <c r="B23">
        <v>16</v>
      </c>
      <c r="C23">
        <v>78.527100441811058</v>
      </c>
      <c r="D23">
        <v>17.030898192088593</v>
      </c>
      <c r="E23">
        <v>25</v>
      </c>
      <c r="F23">
        <v>165.70008285004153</v>
      </c>
      <c r="G23">
        <v>42.069835927639915</v>
      </c>
      <c r="H23">
        <f t="shared" si="0"/>
        <v>0.25389145982330674</v>
      </c>
      <c r="I23">
        <v>-16.397417241379316</v>
      </c>
      <c r="J23">
        <v>0.74718668965517232</v>
      </c>
      <c r="K23">
        <v>56.469881834529218</v>
      </c>
      <c r="L23">
        <f t="shared" si="1"/>
        <v>0.34079573687138365</v>
      </c>
      <c r="M23">
        <v>19.317241801967455</v>
      </c>
      <c r="N23" t="s">
        <v>200</v>
      </c>
      <c r="O23">
        <v>-3.76000000000001</v>
      </c>
      <c r="P23">
        <v>73.3</v>
      </c>
      <c r="Q23">
        <v>6.740000000000002</v>
      </c>
      <c r="R23">
        <v>44.200000000000017</v>
      </c>
      <c r="S23">
        <v>0.5</v>
      </c>
      <c r="T23">
        <f t="shared" si="3"/>
        <v>1.1312217194570132E-2</v>
      </c>
      <c r="U23">
        <v>9.0791199999999996E-3</v>
      </c>
      <c r="V23">
        <f t="shared" si="2"/>
        <v>205.40995475113115</v>
      </c>
      <c r="W23">
        <v>225.6</v>
      </c>
      <c r="X23">
        <v>129.69999999999999</v>
      </c>
      <c r="Y23">
        <v>82.380617241379298</v>
      </c>
      <c r="Z23" t="s">
        <v>179</v>
      </c>
      <c r="AA23" t="s">
        <v>11</v>
      </c>
      <c r="AC23">
        <v>43.579099999999997</v>
      </c>
      <c r="AD23">
        <v>55.297899999999998</v>
      </c>
      <c r="AE23">
        <v>1.3704000000000001</v>
      </c>
      <c r="AF23">
        <v>0.98892500000000005</v>
      </c>
      <c r="AG23">
        <v>1.32331</v>
      </c>
      <c r="AH23">
        <v>-32.898000000000003</v>
      </c>
      <c r="AI23">
        <v>-28.381350000000001</v>
      </c>
      <c r="AJ23">
        <v>-13.977</v>
      </c>
      <c r="AK23" t="s">
        <v>212</v>
      </c>
      <c r="AL23" t="s">
        <v>214</v>
      </c>
    </row>
    <row r="24" spans="1:38" x14ac:dyDescent="0.3">
      <c r="A24" t="s">
        <v>132</v>
      </c>
      <c r="B24">
        <v>18</v>
      </c>
      <c r="C24">
        <v>22.972014244629033</v>
      </c>
      <c r="D24">
        <v>27.390450173018223</v>
      </c>
      <c r="E24">
        <v>25</v>
      </c>
      <c r="F24">
        <v>131.45786775338505</v>
      </c>
      <c r="G24">
        <v>46.468401486988888</v>
      </c>
      <c r="H24">
        <f t="shared" si="0"/>
        <v>0.35348513011152444</v>
      </c>
      <c r="I24">
        <v>-14.250369565217392</v>
      </c>
      <c r="J24">
        <v>0.83723882608695632</v>
      </c>
      <c r="K24">
        <v>48.470725764435485</v>
      </c>
      <c r="L24">
        <f t="shared" si="1"/>
        <v>0.3687168108900607</v>
      </c>
      <c r="M24">
        <v>24.304709512413556</v>
      </c>
      <c r="N24" t="s">
        <v>199</v>
      </c>
      <c r="O24">
        <v>-0.45999999999999402</v>
      </c>
      <c r="P24">
        <v>256.43131</v>
      </c>
      <c r="Q24">
        <v>6.9500000000000028</v>
      </c>
      <c r="R24">
        <v>45</v>
      </c>
      <c r="S24">
        <v>0.55000000000000004</v>
      </c>
      <c r="T24">
        <f t="shared" si="3"/>
        <v>1.2222222222222223E-2</v>
      </c>
      <c r="U24">
        <v>8.9111299999999997E-3</v>
      </c>
      <c r="V24">
        <f t="shared" si="2"/>
        <v>198.02511111111113</v>
      </c>
      <c r="W24">
        <v>213.2</v>
      </c>
      <c r="X24">
        <v>133.19999999999999</v>
      </c>
      <c r="Y24">
        <v>87.983504347826099</v>
      </c>
      <c r="Z24" t="s">
        <v>179</v>
      </c>
      <c r="AA24" t="s">
        <v>203</v>
      </c>
      <c r="AB24">
        <v>81.543000000000006</v>
      </c>
      <c r="AC24">
        <v>48.950200000000002</v>
      </c>
      <c r="AD24">
        <v>44.433599999999998</v>
      </c>
      <c r="AE24">
        <v>0.91428600000000004</v>
      </c>
      <c r="AF24">
        <v>1.1092</v>
      </c>
      <c r="AG24">
        <v>1.1172299999999999</v>
      </c>
      <c r="AH24">
        <v>-11.535700000000006</v>
      </c>
      <c r="AI24">
        <v>-25.390599999999999</v>
      </c>
      <c r="AJ24">
        <v>-27.526899999999998</v>
      </c>
      <c r="AK24" t="s">
        <v>212</v>
      </c>
      <c r="AL24" t="s">
        <v>214</v>
      </c>
    </row>
    <row r="25" spans="1:38" x14ac:dyDescent="0.3">
      <c r="A25" t="s">
        <v>132</v>
      </c>
      <c r="B25">
        <v>18</v>
      </c>
      <c r="C25">
        <v>29.910804104352486</v>
      </c>
      <c r="D25">
        <v>23.864019799338404</v>
      </c>
      <c r="E25">
        <v>24</v>
      </c>
      <c r="F25">
        <v>123.07692307692308</v>
      </c>
      <c r="G25">
        <v>41.573127130622808</v>
      </c>
      <c r="H25">
        <f t="shared" si="0"/>
        <v>0.33778165793631032</v>
      </c>
      <c r="I25">
        <v>-14.322913333333336</v>
      </c>
      <c r="J25">
        <v>0.85251533333333329</v>
      </c>
      <c r="K25">
        <v>46.70825006024792</v>
      </c>
      <c r="L25">
        <f t="shared" si="1"/>
        <v>0.37950453173951432</v>
      </c>
      <c r="M25">
        <v>23.375623990028995</v>
      </c>
      <c r="N25" t="s">
        <v>200</v>
      </c>
      <c r="O25">
        <v>-0.35000000000000903</v>
      </c>
      <c r="P25">
        <v>242.5</v>
      </c>
      <c r="Q25">
        <v>6.32</v>
      </c>
      <c r="R25">
        <v>39.399999999999977</v>
      </c>
      <c r="S25">
        <v>0.56999999999999995</v>
      </c>
      <c r="T25">
        <f t="shared" si="3"/>
        <v>1.4467005076142139E-2</v>
      </c>
      <c r="U25">
        <v>9.8489100000000007E-3</v>
      </c>
      <c r="V25">
        <f t="shared" si="2"/>
        <v>249.97233502538086</v>
      </c>
      <c r="W25">
        <v>207.1</v>
      </c>
      <c r="X25">
        <v>129.6</v>
      </c>
      <c r="Y25">
        <v>87.319216666666676</v>
      </c>
      <c r="Z25" t="s">
        <v>179</v>
      </c>
      <c r="AA25" t="s">
        <v>11</v>
      </c>
      <c r="AB25">
        <v>82.824700000000007</v>
      </c>
      <c r="AC25">
        <v>53.771999999999998</v>
      </c>
      <c r="AD25">
        <v>48.950200000000002</v>
      </c>
      <c r="AE25">
        <v>0.95875999999999995</v>
      </c>
      <c r="AF25">
        <v>1.35239</v>
      </c>
      <c r="AG25">
        <v>1.391</v>
      </c>
      <c r="AH25">
        <v>-9.2162999999999968</v>
      </c>
      <c r="AI25">
        <v>-16.967800000000004</v>
      </c>
      <c r="AJ25">
        <v>-18.188500000000001</v>
      </c>
      <c r="AK25" t="s">
        <v>212</v>
      </c>
      <c r="AL25" t="s">
        <v>214</v>
      </c>
    </row>
    <row r="26" spans="1:38" x14ac:dyDescent="0.3">
      <c r="A26" s="12" t="s">
        <v>133</v>
      </c>
      <c r="B26" s="12">
        <v>18</v>
      </c>
      <c r="C26" s="12">
        <v>25.073554485318375</v>
      </c>
      <c r="D26" s="12">
        <v>29.144428509796089</v>
      </c>
      <c r="E26" s="12">
        <v>16</v>
      </c>
      <c r="F26" s="12">
        <v>122.29423994129846</v>
      </c>
      <c r="G26" s="12">
        <v>26.093990553975434</v>
      </c>
      <c r="H26" s="12">
        <f t="shared" si="0"/>
        <v>0.21337056075985766</v>
      </c>
      <c r="I26" s="12">
        <v>-22.362010344827588</v>
      </c>
      <c r="J26" s="12">
        <v>0.71170046666666675</v>
      </c>
      <c r="K26" s="12">
        <v>27.742832336762227</v>
      </c>
      <c r="L26" s="12">
        <f t="shared" si="1"/>
        <v>0.22685314001770529</v>
      </c>
      <c r="M26" s="12">
        <v>31.390466489986544</v>
      </c>
      <c r="N26" s="12" t="s">
        <v>197</v>
      </c>
      <c r="O26" s="12">
        <v>-0.40999999999999698</v>
      </c>
      <c r="P26" s="12">
        <v>302</v>
      </c>
      <c r="Q26" s="12">
        <v>11.200000000000003</v>
      </c>
      <c r="R26" s="12">
        <v>38</v>
      </c>
      <c r="S26" s="12">
        <v>1</v>
      </c>
      <c r="T26">
        <f t="shared" si="3"/>
        <v>2.6315789473684209E-2</v>
      </c>
      <c r="U26" s="12">
        <v>8.3452000000000005E-3</v>
      </c>
      <c r="V26" s="12">
        <f t="shared" si="2"/>
        <v>219.61052631578951</v>
      </c>
      <c r="W26" s="12">
        <v>225.27</v>
      </c>
      <c r="X26" s="12">
        <v>128.1</v>
      </c>
      <c r="Y26" s="12">
        <v>75.925689999999989</v>
      </c>
      <c r="Z26" t="s">
        <v>172</v>
      </c>
      <c r="AA26" s="12" t="s">
        <v>16</v>
      </c>
      <c r="AB26" s="12">
        <v>77.392600000000002</v>
      </c>
      <c r="AC26" s="12">
        <v>45.898400000000002</v>
      </c>
      <c r="AD26" s="12">
        <v>43.7622</v>
      </c>
      <c r="AE26" s="12">
        <v>0.73191200000000001</v>
      </c>
      <c r="AF26" s="12">
        <v>0.87806499999999998</v>
      </c>
      <c r="AG26" s="12">
        <v>0.93100499999999997</v>
      </c>
      <c r="AH26" s="12">
        <v>-19.287099999999995</v>
      </c>
      <c r="AI26" s="12">
        <v>-32.775900000000007</v>
      </c>
      <c r="AJ26" s="12">
        <v>-32.287599999999998</v>
      </c>
      <c r="AK26" t="s">
        <v>212</v>
      </c>
      <c r="AL26" t="s">
        <v>214</v>
      </c>
    </row>
    <row r="27" spans="1:38" x14ac:dyDescent="0.3">
      <c r="A27" s="12" t="s">
        <v>133</v>
      </c>
      <c r="B27" s="12">
        <v>18</v>
      </c>
      <c r="C27" s="12">
        <v>55.492239578954283</v>
      </c>
      <c r="D27" s="12">
        <v>25.470204015466916</v>
      </c>
      <c r="E27" s="12">
        <v>17</v>
      </c>
      <c r="F27" s="12">
        <v>108.14318157240203</v>
      </c>
      <c r="G27" s="12">
        <v>31.321452062517597</v>
      </c>
      <c r="H27" s="12">
        <f t="shared" si="0"/>
        <v>0.28962946722209976</v>
      </c>
      <c r="I27" s="12">
        <v>-21.290375000000001</v>
      </c>
      <c r="J27" s="12">
        <v>0.8315980333333336</v>
      </c>
      <c r="K27" s="12">
        <v>29.488477279877394</v>
      </c>
      <c r="L27" s="12">
        <f t="shared" si="1"/>
        <v>0.27267994940702583</v>
      </c>
      <c r="M27" s="12">
        <v>25.535478803256773</v>
      </c>
      <c r="N27" s="12" t="s">
        <v>198</v>
      </c>
      <c r="O27" s="12">
        <v>-0.93000000000000704</v>
      </c>
      <c r="P27" s="12">
        <v>299</v>
      </c>
      <c r="Q27" s="12">
        <v>7.5600000000000023</v>
      </c>
      <c r="R27" s="12">
        <v>36.800000000000068</v>
      </c>
      <c r="S27" s="12">
        <v>1.05</v>
      </c>
      <c r="T27">
        <f t="shared" si="3"/>
        <v>2.8532608695652124E-2</v>
      </c>
      <c r="U27" s="12">
        <v>1.1191400000000001E-2</v>
      </c>
      <c r="V27" s="12">
        <f t="shared" si="2"/>
        <v>304.11413043478211</v>
      </c>
      <c r="W27" s="12">
        <v>216.9</v>
      </c>
      <c r="X27" s="12">
        <v>100.21</v>
      </c>
      <c r="Y27" s="12">
        <v>73.02294322222221</v>
      </c>
      <c r="Z27" t="s">
        <v>172</v>
      </c>
      <c r="AA27" s="12" t="s">
        <v>202</v>
      </c>
      <c r="AB27" s="12">
        <v>74.218800000000002</v>
      </c>
      <c r="AC27" s="12">
        <v>54.443399999999997</v>
      </c>
      <c r="AD27" s="12">
        <v>50.292999999999999</v>
      </c>
      <c r="AE27" s="12">
        <v>0.83231299999999997</v>
      </c>
      <c r="AF27" s="12">
        <v>0.96698399999999995</v>
      </c>
      <c r="AG27" s="12">
        <v>0.97203899999999999</v>
      </c>
      <c r="AH27" s="12">
        <v>-18.493599999999997</v>
      </c>
      <c r="AI27" s="12">
        <v>-28.625500000000002</v>
      </c>
      <c r="AJ27" s="12">
        <v>-29.907300000000003</v>
      </c>
      <c r="AK27" t="s">
        <v>212</v>
      </c>
      <c r="AL27" t="s">
        <v>214</v>
      </c>
    </row>
    <row r="28" spans="1:38" x14ac:dyDescent="0.3">
      <c r="A28" t="s">
        <v>137</v>
      </c>
      <c r="B28">
        <v>16</v>
      </c>
      <c r="C28">
        <v>38.476853412192213</v>
      </c>
      <c r="D28">
        <v>50.593501225089064</v>
      </c>
      <c r="E28">
        <v>32</v>
      </c>
      <c r="F28">
        <v>166.66666666666666</v>
      </c>
      <c r="G28">
        <v>58.469274396304904</v>
      </c>
      <c r="H28">
        <f t="shared" si="0"/>
        <v>0.35081564637782947</v>
      </c>
      <c r="I28">
        <v>-11.236905263157896</v>
      </c>
      <c r="J28">
        <v>0.87852075000000007</v>
      </c>
      <c r="K28">
        <v>58.446659395633596</v>
      </c>
      <c r="L28">
        <f t="shared" si="1"/>
        <v>0.35067995637380162</v>
      </c>
      <c r="M28">
        <v>41.582168489019075</v>
      </c>
      <c r="N28" t="s">
        <v>199</v>
      </c>
      <c r="O28">
        <v>-1.75</v>
      </c>
      <c r="P28">
        <v>122.5</v>
      </c>
      <c r="Q28">
        <v>5.5600000000000023</v>
      </c>
      <c r="R28">
        <v>50</v>
      </c>
      <c r="S28">
        <v>0.5</v>
      </c>
      <c r="T28">
        <f t="shared" si="3"/>
        <v>0.01</v>
      </c>
      <c r="U28">
        <v>1.0258E-2</v>
      </c>
      <c r="V28">
        <f t="shared" si="2"/>
        <v>205.16</v>
      </c>
      <c r="W28">
        <v>168.1</v>
      </c>
      <c r="X28">
        <v>94.3</v>
      </c>
      <c r="Y28">
        <v>72.314445000000006</v>
      </c>
      <c r="Z28" t="s">
        <v>179</v>
      </c>
      <c r="AA28" t="s">
        <v>203</v>
      </c>
      <c r="AB28">
        <v>72.998000000000005</v>
      </c>
      <c r="AC28">
        <v>48.217799999999997</v>
      </c>
      <c r="AD28">
        <v>42.785600000000002</v>
      </c>
      <c r="AE28">
        <v>0.93564099999999994</v>
      </c>
      <c r="AF28">
        <v>1.2697099999999999</v>
      </c>
      <c r="AG28">
        <v>1.31582</v>
      </c>
      <c r="AH28">
        <v>-7.2021000000000015</v>
      </c>
      <c r="AI28">
        <v>-14.831599999999998</v>
      </c>
      <c r="AJ28">
        <v>-17.456000000000003</v>
      </c>
      <c r="AK28" t="s">
        <v>212</v>
      </c>
      <c r="AL28" t="s">
        <v>214</v>
      </c>
    </row>
    <row r="29" spans="1:38" x14ac:dyDescent="0.3">
      <c r="A29" t="s">
        <v>137</v>
      </c>
      <c r="B29">
        <v>16</v>
      </c>
      <c r="C29">
        <v>32.981358769556124</v>
      </c>
      <c r="D29">
        <v>47.937887929280706</v>
      </c>
      <c r="E29">
        <v>29</v>
      </c>
      <c r="F29">
        <v>161.68148746968467</v>
      </c>
      <c r="G29">
        <v>50.370221125270575</v>
      </c>
      <c r="H29">
        <f t="shared" si="0"/>
        <v>0.3115398176597986</v>
      </c>
      <c r="I29">
        <v>-11.058129411764709</v>
      </c>
      <c r="J29">
        <v>0.90041776470588242</v>
      </c>
      <c r="K29">
        <v>56.072354975893063</v>
      </c>
      <c r="L29">
        <f t="shared" si="1"/>
        <v>0.34680751552589872</v>
      </c>
      <c r="M29">
        <v>43.655571817504821</v>
      </c>
      <c r="N29" t="s">
        <v>200</v>
      </c>
      <c r="O29">
        <v>-1.25999999999999</v>
      </c>
      <c r="P29">
        <v>125</v>
      </c>
      <c r="Q29">
        <v>5.4799999999999969</v>
      </c>
      <c r="R29">
        <v>53.98</v>
      </c>
      <c r="S29">
        <v>0.4</v>
      </c>
      <c r="T29">
        <f t="shared" si="3"/>
        <v>7.4101519081141171E-3</v>
      </c>
      <c r="U29">
        <v>1.16008E-2</v>
      </c>
      <c r="V29">
        <f t="shared" si="2"/>
        <v>214.90922563912559</v>
      </c>
      <c r="W29">
        <v>163.5</v>
      </c>
      <c r="X29">
        <v>88.1</v>
      </c>
      <c r="Y29">
        <v>69.25504844290657</v>
      </c>
      <c r="Z29" t="s">
        <v>179</v>
      </c>
      <c r="AA29" t="s">
        <v>11</v>
      </c>
      <c r="AB29">
        <v>69.946299999999994</v>
      </c>
      <c r="AC29">
        <v>43.396000000000001</v>
      </c>
      <c r="AD29">
        <v>37.841799999999999</v>
      </c>
      <c r="AE29">
        <v>0.99142600000000003</v>
      </c>
      <c r="AF29">
        <v>1.2749999999999999</v>
      </c>
      <c r="AG29">
        <v>1.32775</v>
      </c>
      <c r="AH29">
        <v>-5.1880000000000024</v>
      </c>
      <c r="AI29">
        <v>-17.089799999999997</v>
      </c>
      <c r="AJ29">
        <v>-18.981949999999998</v>
      </c>
      <c r="AK29" t="s">
        <v>212</v>
      </c>
      <c r="AL29" t="s">
        <v>214</v>
      </c>
    </row>
    <row r="30" spans="1:38" x14ac:dyDescent="0.3">
      <c r="A30" t="s">
        <v>138</v>
      </c>
      <c r="B30">
        <v>16</v>
      </c>
      <c r="C30">
        <v>214.06466462208613</v>
      </c>
      <c r="D30">
        <v>219.15619323102865</v>
      </c>
      <c r="E30">
        <v>26</v>
      </c>
      <c r="F30">
        <v>152.09125475285131</v>
      </c>
      <c r="G30">
        <v>43.757931125016285</v>
      </c>
      <c r="H30">
        <f t="shared" si="0"/>
        <v>0.28770839714698282</v>
      </c>
      <c r="I30">
        <v>-20.3682642857143</v>
      </c>
      <c r="J30">
        <v>0.76912440000000004</v>
      </c>
      <c r="K30">
        <v>51.463062275003089</v>
      </c>
      <c r="L30">
        <f t="shared" si="1"/>
        <v>0.33836963445814622</v>
      </c>
      <c r="M30">
        <v>208.79832061288369</v>
      </c>
      <c r="N30" t="s">
        <v>199</v>
      </c>
      <c r="O30">
        <v>-1.03999999999999</v>
      </c>
      <c r="P30">
        <v>40.35</v>
      </c>
      <c r="Q30">
        <v>4.3299999999999983</v>
      </c>
      <c r="R30">
        <v>108.6</v>
      </c>
      <c r="S30">
        <v>0.25</v>
      </c>
      <c r="T30">
        <f t="shared" si="3"/>
        <v>2.3020257826887663E-3</v>
      </c>
      <c r="U30">
        <v>1.70078E-2</v>
      </c>
      <c r="V30">
        <f>(U30/R31)*1000000</f>
        <v>122.97758496023137</v>
      </c>
      <c r="W30">
        <v>199.4</v>
      </c>
      <c r="X30">
        <v>115.3</v>
      </c>
      <c r="Y30">
        <v>72.591153333333338</v>
      </c>
      <c r="Z30" t="s">
        <v>179</v>
      </c>
      <c r="AA30" t="s">
        <v>203</v>
      </c>
      <c r="AB30">
        <v>65.795900000000003</v>
      </c>
      <c r="AC30">
        <v>49.194299999999998</v>
      </c>
      <c r="AD30">
        <v>48.095700000000001</v>
      </c>
      <c r="AE30">
        <v>0.87095999999999996</v>
      </c>
      <c r="AF30">
        <v>1.0512999999999999</v>
      </c>
      <c r="AG30">
        <v>1.08778</v>
      </c>
      <c r="AH30">
        <v>-15.136699999999998</v>
      </c>
      <c r="AI30">
        <v>-24.597180000000002</v>
      </c>
      <c r="AJ30">
        <v>-20.935099999999998</v>
      </c>
      <c r="AK30" t="s">
        <v>212</v>
      </c>
      <c r="AL30" t="s">
        <v>214</v>
      </c>
    </row>
    <row r="31" spans="1:38" x14ac:dyDescent="0.3">
      <c r="A31" t="s">
        <v>138</v>
      </c>
      <c r="B31">
        <v>16</v>
      </c>
      <c r="C31">
        <v>258.9586712980103</v>
      </c>
      <c r="D31">
        <v>165.25194817039306</v>
      </c>
      <c r="E31">
        <v>22</v>
      </c>
      <c r="F31">
        <v>139.08205841446457</v>
      </c>
      <c r="G31">
        <v>36.036036036036037</v>
      </c>
      <c r="H31">
        <f t="shared" si="0"/>
        <v>0.25909909909909906</v>
      </c>
      <c r="I31">
        <v>-17.881193103448275</v>
      </c>
      <c r="J31">
        <v>0.84949416666666666</v>
      </c>
      <c r="K31">
        <v>39.77363824710082</v>
      </c>
      <c r="L31">
        <f t="shared" si="1"/>
        <v>0.2859724589966548</v>
      </c>
      <c r="M31">
        <v>157.67983493422179</v>
      </c>
      <c r="N31" t="s">
        <v>200</v>
      </c>
      <c r="O31">
        <v>-0.94300000000000495</v>
      </c>
      <c r="P31">
        <v>37</v>
      </c>
      <c r="Q31">
        <v>4.240000000000002</v>
      </c>
      <c r="R31">
        <v>138.30000000000001</v>
      </c>
      <c r="S31">
        <v>0.2</v>
      </c>
      <c r="T31">
        <f t="shared" si="3"/>
        <v>1.4461315979754157E-3</v>
      </c>
      <c r="U31">
        <v>1.37679E-2</v>
      </c>
      <c r="V31">
        <f t="shared" ref="V31:V51" si="4">(U31/R31)*1000000</f>
        <v>99.550976138828617</v>
      </c>
      <c r="W31">
        <v>165.3</v>
      </c>
      <c r="X31">
        <v>92.4</v>
      </c>
      <c r="Y31">
        <v>63.323973333333335</v>
      </c>
      <c r="Z31" t="s">
        <v>179</v>
      </c>
      <c r="AA31" t="s">
        <v>11</v>
      </c>
      <c r="AB31">
        <v>59.4482</v>
      </c>
      <c r="AC31">
        <v>47.546399999999998</v>
      </c>
      <c r="AD31">
        <v>48.156700000000001</v>
      </c>
      <c r="AE31">
        <v>0.948214</v>
      </c>
      <c r="AF31">
        <v>1.04616</v>
      </c>
      <c r="AG31">
        <v>1.10547</v>
      </c>
      <c r="AH31">
        <v>-18.371600000000001</v>
      </c>
      <c r="AI31">
        <v>-23.742640000000002</v>
      </c>
      <c r="AJ31">
        <v>-21.057099999999998</v>
      </c>
      <c r="AK31" t="s">
        <v>212</v>
      </c>
      <c r="AL31" t="s">
        <v>214</v>
      </c>
    </row>
    <row r="32" spans="1:38" x14ac:dyDescent="0.3">
      <c r="A32" s="12" t="s">
        <v>139</v>
      </c>
      <c r="B32" s="12">
        <v>17</v>
      </c>
      <c r="C32" s="12">
        <v>43.284847494330563</v>
      </c>
      <c r="D32" s="12">
        <v>18.041140193739164</v>
      </c>
      <c r="E32" s="12">
        <v>36</v>
      </c>
      <c r="F32" s="12">
        <v>208.46362309776956</v>
      </c>
      <c r="G32" s="12">
        <v>61.701733818720328</v>
      </c>
      <c r="H32" s="12">
        <f t="shared" si="0"/>
        <v>0.29598321712840125</v>
      </c>
      <c r="I32" s="12">
        <v>-12.445631818181818</v>
      </c>
      <c r="J32" s="12">
        <v>0.71730091304347821</v>
      </c>
      <c r="K32" s="12">
        <v>68.507752947422475</v>
      </c>
      <c r="L32" s="12">
        <f t="shared" si="1"/>
        <v>0.32863169088878541</v>
      </c>
      <c r="M32" s="12">
        <v>19.501384986939868</v>
      </c>
      <c r="N32" s="12" t="s">
        <v>197</v>
      </c>
      <c r="O32" s="12">
        <v>-4.2499999999999902</v>
      </c>
      <c r="P32" s="12">
        <v>80.457539999999995</v>
      </c>
      <c r="Q32" s="12">
        <v>3.3500000000000014</v>
      </c>
      <c r="R32" s="13">
        <v>24.2</v>
      </c>
      <c r="S32" s="13">
        <v>1</v>
      </c>
      <c r="T32">
        <f t="shared" si="3"/>
        <v>4.1322314049586778E-2</v>
      </c>
      <c r="U32" s="13">
        <v>5.9048399999999997E-3</v>
      </c>
      <c r="V32" s="13">
        <f t="shared" si="4"/>
        <v>244.00165289256199</v>
      </c>
      <c r="W32" s="12">
        <v>242.52</v>
      </c>
      <c r="X32" s="12">
        <v>123.11</v>
      </c>
      <c r="Y32" s="12">
        <v>79.343052173913037</v>
      </c>
      <c r="Z32" s="12" t="s">
        <v>172</v>
      </c>
      <c r="AA32" s="12" t="s">
        <v>16</v>
      </c>
      <c r="AB32" s="12">
        <v>80.566400000000002</v>
      </c>
      <c r="AC32" s="12">
        <v>56.701700000000002</v>
      </c>
      <c r="AD32" s="12">
        <v>52.795400000000001</v>
      </c>
      <c r="AE32" s="12">
        <v>0.74583999999999995</v>
      </c>
      <c r="AF32" s="12">
        <v>0.84392400000000001</v>
      </c>
      <c r="AG32" s="12">
        <v>0.83853500000000003</v>
      </c>
      <c r="AH32" s="12">
        <v>-6.1646000000000001</v>
      </c>
      <c r="AI32" s="12">
        <v>-16.540500000000002</v>
      </c>
      <c r="AJ32" s="12">
        <v>-18.371600000000001</v>
      </c>
      <c r="AK32" t="s">
        <v>212</v>
      </c>
      <c r="AL32" t="s">
        <v>214</v>
      </c>
    </row>
    <row r="33" spans="1:38" x14ac:dyDescent="0.3">
      <c r="A33" s="12" t="s">
        <v>139</v>
      </c>
      <c r="B33" s="12">
        <v>17</v>
      </c>
      <c r="C33" s="12">
        <v>38.761144454479421</v>
      </c>
      <c r="D33" s="12">
        <v>16.024269515542201</v>
      </c>
      <c r="E33" s="12">
        <v>34</v>
      </c>
      <c r="F33" s="12">
        <v>203.04568527918735</v>
      </c>
      <c r="G33" s="12">
        <v>55.794230876527358</v>
      </c>
      <c r="H33" s="12">
        <f t="shared" si="0"/>
        <v>0.27478658706689785</v>
      </c>
      <c r="I33" s="12">
        <v>-15.9797625</v>
      </c>
      <c r="J33" s="12">
        <v>0.58559694117647065</v>
      </c>
      <c r="K33" s="12">
        <v>62.403808688182188</v>
      </c>
      <c r="L33" s="12">
        <f t="shared" si="1"/>
        <v>0.30733875778929798</v>
      </c>
      <c r="M33" s="12">
        <v>19.233933723121016</v>
      </c>
      <c r="N33" s="12" t="s">
        <v>198</v>
      </c>
      <c r="O33" s="12">
        <v>-2.35</v>
      </c>
      <c r="P33" s="12">
        <v>38.020000000000003</v>
      </c>
      <c r="Q33" s="12">
        <v>3.1500000000000057</v>
      </c>
      <c r="R33" s="13">
        <v>17.100000000000001</v>
      </c>
      <c r="S33" s="13">
        <v>0.7</v>
      </c>
      <c r="T33">
        <f t="shared" si="3"/>
        <v>4.0935672514619874E-2</v>
      </c>
      <c r="U33" s="13">
        <v>4.8460400000000002E-3</v>
      </c>
      <c r="V33" s="13">
        <f t="shared" si="4"/>
        <v>283.39415204678357</v>
      </c>
      <c r="W33" s="12">
        <v>296.62</v>
      </c>
      <c r="X33" s="12">
        <v>147.71</v>
      </c>
      <c r="Y33" s="12">
        <v>86.854698823529404</v>
      </c>
      <c r="Z33" s="12" t="s">
        <v>172</v>
      </c>
      <c r="AA33" s="12" t="s">
        <v>202</v>
      </c>
      <c r="AB33" s="12">
        <v>80.932599999999994</v>
      </c>
      <c r="AC33" s="12">
        <v>59.692399999999999</v>
      </c>
      <c r="AD33" s="12">
        <v>57.983400000000003</v>
      </c>
      <c r="AE33" s="12">
        <v>0.69213499999999994</v>
      </c>
      <c r="AF33" s="12">
        <v>0.79590099999999997</v>
      </c>
      <c r="AG33" s="12">
        <v>0.78762399999999999</v>
      </c>
      <c r="AH33" s="12">
        <v>-7.3241999999999976</v>
      </c>
      <c r="AI33" s="12">
        <v>-15.197700000000005</v>
      </c>
      <c r="AJ33" s="12">
        <v>-16.540599999999998</v>
      </c>
      <c r="AK33" t="s">
        <v>212</v>
      </c>
      <c r="AL33" t="s">
        <v>214</v>
      </c>
    </row>
    <row r="34" spans="1:38" x14ac:dyDescent="0.3">
      <c r="A34" s="12" t="s">
        <v>140</v>
      </c>
      <c r="B34" s="12">
        <v>14</v>
      </c>
      <c r="C34" s="12">
        <v>94.366623221601628</v>
      </c>
      <c r="D34" s="12">
        <v>9.5412690756553786</v>
      </c>
      <c r="E34" s="12">
        <v>18</v>
      </c>
      <c r="F34" s="12">
        <v>157.35641227379972</v>
      </c>
      <c r="G34" s="12">
        <v>36.407325153820821</v>
      </c>
      <c r="H34" s="12">
        <f t="shared" si="0"/>
        <v>0.23136855135253195</v>
      </c>
      <c r="I34" s="12">
        <v>-13.3667045454545</v>
      </c>
      <c r="J34" s="12">
        <v>0.68082699999999996</v>
      </c>
      <c r="K34" s="12">
        <v>33.030943180585922</v>
      </c>
      <c r="L34" s="12">
        <f t="shared" si="1"/>
        <v>0.20991164391262412</v>
      </c>
      <c r="M34" s="12">
        <v>10.792549741725503</v>
      </c>
      <c r="N34" s="12" t="s">
        <v>197</v>
      </c>
      <c r="O34" s="12">
        <v>-2.9159999999999999</v>
      </c>
      <c r="P34" s="12">
        <v>74.394999999999996</v>
      </c>
      <c r="Q34" s="12">
        <v>1.7899999999999991</v>
      </c>
      <c r="R34" s="13">
        <v>20.12</v>
      </c>
      <c r="S34" s="13">
        <v>1.6</v>
      </c>
      <c r="T34">
        <f t="shared" si="3"/>
        <v>7.9522862823061632E-2</v>
      </c>
      <c r="U34" s="13">
        <v>8.4710900000000006E-3</v>
      </c>
      <c r="V34" s="13">
        <f t="shared" si="4"/>
        <v>421.02833001988074</v>
      </c>
      <c r="W34" s="12">
        <v>208.32</v>
      </c>
      <c r="X34" s="12">
        <v>112.21</v>
      </c>
      <c r="Y34" s="12">
        <v>71.690875000000005</v>
      </c>
      <c r="Z34" s="12" t="s">
        <v>172</v>
      </c>
      <c r="AA34" s="12" t="s">
        <v>16</v>
      </c>
      <c r="AB34" s="12">
        <v>66.101100000000002</v>
      </c>
      <c r="AC34" s="12">
        <v>45.471200000000003</v>
      </c>
      <c r="AD34" s="12">
        <v>45.2881</v>
      </c>
      <c r="AE34" s="12">
        <v>0.69702699999999995</v>
      </c>
      <c r="AF34" s="12">
        <v>0.77697000000000005</v>
      </c>
      <c r="AG34" s="12">
        <v>0.79428600000000005</v>
      </c>
      <c r="AH34" s="12">
        <v>-14.953600000000002</v>
      </c>
      <c r="AI34" s="12">
        <v>-26.000959999999999</v>
      </c>
      <c r="AJ34" s="12">
        <v>-25.329599999999999</v>
      </c>
      <c r="AK34" t="s">
        <v>212</v>
      </c>
      <c r="AL34" t="s">
        <v>214</v>
      </c>
    </row>
    <row r="35" spans="1:38" x14ac:dyDescent="0.3">
      <c r="A35" s="12" t="s">
        <v>140</v>
      </c>
      <c r="B35" s="12">
        <v>14</v>
      </c>
      <c r="C35" s="12">
        <v>79.494215509857469</v>
      </c>
      <c r="D35" s="12">
        <v>11.015893887245509</v>
      </c>
      <c r="E35" s="12">
        <v>22</v>
      </c>
      <c r="F35" s="12">
        <v>152.85845307245486</v>
      </c>
      <c r="G35" s="12">
        <v>40.480913249402946</v>
      </c>
      <c r="H35" s="12">
        <f t="shared" si="0"/>
        <v>0.26482613447759412</v>
      </c>
      <c r="I35" s="12">
        <v>-12.3902</v>
      </c>
      <c r="J35" s="12">
        <v>0.71893899999999999</v>
      </c>
      <c r="K35" s="12">
        <v>41.740506294177727</v>
      </c>
      <c r="L35" s="12">
        <f t="shared" si="1"/>
        <v>0.27306639217651074</v>
      </c>
      <c r="M35" s="12">
        <v>12.280215134857038</v>
      </c>
      <c r="N35" s="12" t="s">
        <v>198</v>
      </c>
      <c r="O35" s="12">
        <v>-2.7630000000000101</v>
      </c>
      <c r="P35" s="12">
        <v>78.77</v>
      </c>
      <c r="Q35" s="12">
        <v>1.2019999999999982</v>
      </c>
      <c r="R35" s="13">
        <v>14.8</v>
      </c>
      <c r="S35" s="13">
        <v>2.2000000000000002</v>
      </c>
      <c r="T35">
        <f t="shared" si="3"/>
        <v>0.14864864864864866</v>
      </c>
      <c r="U35" s="13">
        <v>7.0392199999999997E-3</v>
      </c>
      <c r="V35" s="13">
        <f t="shared" si="4"/>
        <v>475.62297297297295</v>
      </c>
      <c r="W35" s="12">
        <v>228.95</v>
      </c>
      <c r="X35" s="12">
        <v>121.75</v>
      </c>
      <c r="Y35" s="12">
        <v>75.70746956521738</v>
      </c>
      <c r="Z35" s="12" t="s">
        <v>172</v>
      </c>
      <c r="AA35" s="12" t="s">
        <v>202</v>
      </c>
      <c r="AB35" s="12">
        <v>69.641099999999994</v>
      </c>
      <c r="AC35" s="12">
        <v>49.9268</v>
      </c>
      <c r="AD35" s="12">
        <v>48.4619</v>
      </c>
      <c r="AE35" s="12">
        <v>0.65864599999999995</v>
      </c>
      <c r="AF35" s="12">
        <v>0.71345800000000004</v>
      </c>
      <c r="AG35" s="12">
        <v>0.72115899999999999</v>
      </c>
      <c r="AH35" s="12">
        <v>-15.258800000000001</v>
      </c>
      <c r="AI35" s="12">
        <v>-25.390599999999999</v>
      </c>
      <c r="AJ35" s="12">
        <v>-25.817900000000002</v>
      </c>
      <c r="AK35" t="s">
        <v>212</v>
      </c>
      <c r="AL35" t="s">
        <v>214</v>
      </c>
    </row>
    <row r="36" spans="1:38" x14ac:dyDescent="0.3">
      <c r="A36" s="12" t="s">
        <v>141</v>
      </c>
      <c r="B36" s="12">
        <v>14</v>
      </c>
      <c r="C36" s="12">
        <v>36.273120563852409</v>
      </c>
      <c r="D36" s="12">
        <v>14.644063124526166</v>
      </c>
      <c r="E36" s="12">
        <v>19</v>
      </c>
      <c r="F36" s="12">
        <v>140.05602240896329</v>
      </c>
      <c r="G36" s="12">
        <v>41.347942939838639</v>
      </c>
      <c r="H36" s="12">
        <f t="shared" si="0"/>
        <v>0.29522431259044851</v>
      </c>
      <c r="I36" s="12">
        <v>-6.9187714285714295</v>
      </c>
      <c r="J36" s="12">
        <v>0.84882086206896523</v>
      </c>
      <c r="K36" s="12">
        <v>40.83461546328018</v>
      </c>
      <c r="L36" s="12">
        <f t="shared" si="1"/>
        <v>0.2915591544078211</v>
      </c>
      <c r="M36" s="12">
        <v>11.783741195012059</v>
      </c>
      <c r="N36" s="12" t="s">
        <v>197</v>
      </c>
      <c r="O36" s="12">
        <v>-2.38</v>
      </c>
      <c r="P36" s="12">
        <v>77.13</v>
      </c>
      <c r="Q36" s="12">
        <v>0</v>
      </c>
      <c r="R36" s="12">
        <v>18.600000000000001</v>
      </c>
      <c r="S36" s="12">
        <v>1.5</v>
      </c>
      <c r="T36">
        <f t="shared" si="3"/>
        <v>8.0645161290322578E-2</v>
      </c>
      <c r="U36" s="12">
        <v>1.14045E-2</v>
      </c>
      <c r="V36" s="12">
        <f t="shared" si="4"/>
        <v>613.14516129032256</v>
      </c>
      <c r="W36" s="12">
        <v>259.22000000000003</v>
      </c>
      <c r="X36" s="12">
        <v>89.3</v>
      </c>
      <c r="Y36" s="12">
        <v>79.514072413793087</v>
      </c>
      <c r="Z36" s="12" t="s">
        <v>172</v>
      </c>
      <c r="AA36" s="12" t="s">
        <v>16</v>
      </c>
      <c r="AB36" s="12">
        <v>77.453599999999994</v>
      </c>
      <c r="AC36" s="12">
        <v>46.264600000000002</v>
      </c>
      <c r="AD36" s="12">
        <v>41.564900000000002</v>
      </c>
      <c r="AE36" s="12">
        <v>0.86856500000000003</v>
      </c>
      <c r="AF36" s="12">
        <v>1.38818</v>
      </c>
      <c r="AG36" s="12">
        <v>1.4877499999999999</v>
      </c>
      <c r="AH36" s="12">
        <v>-4.394599999999997</v>
      </c>
      <c r="AI36" s="12">
        <v>-11.0473</v>
      </c>
      <c r="AJ36" s="12">
        <v>-10.9863</v>
      </c>
      <c r="AK36" t="s">
        <v>212</v>
      </c>
      <c r="AL36" t="s">
        <v>214</v>
      </c>
    </row>
    <row r="37" spans="1:38" x14ac:dyDescent="0.3">
      <c r="A37" s="12" t="s">
        <v>141</v>
      </c>
      <c r="B37" s="12">
        <v>14</v>
      </c>
      <c r="C37" s="12">
        <v>38.470141325859473</v>
      </c>
      <c r="D37" s="12">
        <v>15.729963554256138</v>
      </c>
      <c r="E37" s="12">
        <v>23</v>
      </c>
      <c r="F37" s="12">
        <v>136.42564802182787</v>
      </c>
      <c r="G37" s="12">
        <v>43.821209465381152</v>
      </c>
      <c r="H37" s="12">
        <f t="shared" si="0"/>
        <v>0.3212094653812444</v>
      </c>
      <c r="I37" s="12">
        <v>-7.6315000000000044</v>
      </c>
      <c r="J37" s="12">
        <v>0.87992130000000002</v>
      </c>
      <c r="K37" s="12">
        <v>43.566764277961198</v>
      </c>
      <c r="L37" s="12">
        <f t="shared" si="1"/>
        <v>0.31934438215745614</v>
      </c>
      <c r="M37" s="12">
        <v>18.800200262590273</v>
      </c>
      <c r="N37" s="12" t="s">
        <v>198</v>
      </c>
      <c r="O37" s="12">
        <v>-2.1199999999999899</v>
      </c>
      <c r="P37" s="12">
        <v>94.91</v>
      </c>
      <c r="Q37" s="12">
        <v>0</v>
      </c>
      <c r="R37" s="12">
        <v>15.9</v>
      </c>
      <c r="S37" s="12">
        <v>1.5</v>
      </c>
      <c r="T37">
        <f t="shared" si="3"/>
        <v>9.4339622641509427E-2</v>
      </c>
      <c r="U37" s="12">
        <v>1.05457E-2</v>
      </c>
      <c r="V37" s="12">
        <f t="shared" si="4"/>
        <v>663.25157232704396</v>
      </c>
      <c r="W37" s="12">
        <v>235.42</v>
      </c>
      <c r="X37" s="12">
        <v>84.71</v>
      </c>
      <c r="Y37" s="12">
        <v>77.956133333333327</v>
      </c>
      <c r="Z37" s="12" t="s">
        <v>172</v>
      </c>
      <c r="AA37" s="12" t="s">
        <v>202</v>
      </c>
      <c r="AB37" s="12">
        <v>76.293899999999994</v>
      </c>
      <c r="AC37" s="12">
        <v>51.5137</v>
      </c>
      <c r="AD37" s="12">
        <v>49.133299999999998</v>
      </c>
      <c r="AE37" s="12">
        <v>0.88102899999999995</v>
      </c>
      <c r="AF37" s="12">
        <v>1.2825</v>
      </c>
      <c r="AG37" s="12">
        <v>1.37704</v>
      </c>
      <c r="AH37" s="12">
        <v>-5.1878999999999991</v>
      </c>
      <c r="AI37" s="12">
        <v>-9.8877000000000024</v>
      </c>
      <c r="AJ37" s="12">
        <v>-9.8265999999999991</v>
      </c>
      <c r="AK37" t="s">
        <v>212</v>
      </c>
      <c r="AL37" t="s">
        <v>214</v>
      </c>
    </row>
    <row r="38" spans="1:38" x14ac:dyDescent="0.3">
      <c r="A38" s="12" t="s">
        <v>142</v>
      </c>
      <c r="B38" s="12">
        <v>15</v>
      </c>
      <c r="C38" s="12">
        <v>30.970701026443614</v>
      </c>
      <c r="D38" s="12">
        <v>24.656105768128889</v>
      </c>
      <c r="E38" s="12">
        <v>39</v>
      </c>
      <c r="F38" s="12">
        <v>195.0458357714059</v>
      </c>
      <c r="G38" s="12">
        <v>83.090984628167277</v>
      </c>
      <c r="H38" s="12">
        <f t="shared" si="0"/>
        <v>0.42600747818861445</v>
      </c>
      <c r="I38" s="12">
        <v>-12.525042105263154</v>
      </c>
      <c r="J38" s="12">
        <v>0.7456797368421052</v>
      </c>
      <c r="K38" s="12">
        <v>79.380090731144691</v>
      </c>
      <c r="L38" s="12">
        <f t="shared" si="1"/>
        <v>0.40698172517857961</v>
      </c>
      <c r="M38" s="12">
        <v>23.81317687658105</v>
      </c>
      <c r="N38" s="12" t="s">
        <v>197</v>
      </c>
      <c r="O38" s="12">
        <v>-3.5859999999999999</v>
      </c>
      <c r="P38" s="12">
        <v>76.855000000000004</v>
      </c>
      <c r="Q38" s="12">
        <v>1.8000000000000043</v>
      </c>
      <c r="R38" s="13">
        <v>31.2</v>
      </c>
      <c r="S38" s="13">
        <v>1</v>
      </c>
      <c r="T38">
        <f t="shared" si="3"/>
        <v>3.2051282051282055E-2</v>
      </c>
      <c r="U38" s="13">
        <v>1.00076E-2</v>
      </c>
      <c r="V38" s="13">
        <f t="shared" si="4"/>
        <v>320.75641025641028</v>
      </c>
      <c r="W38" s="12">
        <v>227.7</v>
      </c>
      <c r="X38" s="12">
        <v>117.8</v>
      </c>
      <c r="Y38" s="12">
        <v>76.78543684210527</v>
      </c>
      <c r="Z38" s="12" t="s">
        <v>172</v>
      </c>
      <c r="AA38" s="12" t="s">
        <v>16</v>
      </c>
      <c r="AB38" s="12">
        <v>75.195300000000003</v>
      </c>
      <c r="AC38" s="12">
        <v>49.743699999999997</v>
      </c>
      <c r="AD38" s="12">
        <v>46.936</v>
      </c>
      <c r="AE38" s="12">
        <v>0.78366199999999997</v>
      </c>
      <c r="AF38" s="12">
        <v>1.25536</v>
      </c>
      <c r="AG38" s="12">
        <v>1.35598</v>
      </c>
      <c r="AH38" s="12">
        <v>-6.8360000000000021</v>
      </c>
      <c r="AI38" s="12">
        <v>-9.8265999999999991</v>
      </c>
      <c r="AJ38" s="12">
        <v>-9.5213999999999999</v>
      </c>
      <c r="AK38" t="s">
        <v>212</v>
      </c>
      <c r="AL38" t="s">
        <v>214</v>
      </c>
    </row>
    <row r="39" spans="1:38" x14ac:dyDescent="0.3">
      <c r="A39" s="12" t="s">
        <v>142</v>
      </c>
      <c r="B39" s="12">
        <v>15</v>
      </c>
      <c r="C39" s="12">
        <v>31.557096356234272</v>
      </c>
      <c r="D39" s="12">
        <v>25.130554658437781</v>
      </c>
      <c r="E39" s="12">
        <v>42</v>
      </c>
      <c r="F39" s="12">
        <v>175.68517217146851</v>
      </c>
      <c r="G39" s="12">
        <v>77.2857253265324</v>
      </c>
      <c r="H39" s="12">
        <f t="shared" si="0"/>
        <v>0.43991034855862299</v>
      </c>
      <c r="I39" s="12">
        <v>-12.898738888888888</v>
      </c>
      <c r="J39" s="12">
        <v>0.76338268421052646</v>
      </c>
      <c r="K39" s="12">
        <v>83.528582946679947</v>
      </c>
      <c r="L39" s="12">
        <f t="shared" si="1"/>
        <v>0.47544469413250284</v>
      </c>
      <c r="M39" s="12">
        <v>24.273226870662519</v>
      </c>
      <c r="N39" s="12" t="s">
        <v>198</v>
      </c>
      <c r="O39" s="12">
        <v>-2.97</v>
      </c>
      <c r="P39" s="12">
        <v>73.03</v>
      </c>
      <c r="Q39" s="12">
        <v>1.6679999999999993</v>
      </c>
      <c r="R39" s="13">
        <v>32.9</v>
      </c>
      <c r="S39" s="13">
        <v>0.8</v>
      </c>
      <c r="T39">
        <f t="shared" si="3"/>
        <v>2.4316109422492405E-2</v>
      </c>
      <c r="U39" s="13">
        <v>9.6354200000000004E-3</v>
      </c>
      <c r="V39" s="13">
        <f t="shared" si="4"/>
        <v>292.86990881458968</v>
      </c>
      <c r="W39" s="12">
        <v>226.8</v>
      </c>
      <c r="X39" s="12">
        <v>105.9</v>
      </c>
      <c r="Y39" s="12">
        <v>74.755221052631569</v>
      </c>
      <c r="Z39" s="12" t="s">
        <v>172</v>
      </c>
      <c r="AA39" s="12" t="s">
        <v>202</v>
      </c>
      <c r="AB39" s="12">
        <v>73.730500000000006</v>
      </c>
      <c r="AC39" s="12">
        <v>46.569800000000001</v>
      </c>
      <c r="AD39" s="12">
        <v>43.884300000000003</v>
      </c>
      <c r="AE39" s="12">
        <v>0.79271400000000003</v>
      </c>
      <c r="AF39" s="12">
        <v>1.2844199999999999</v>
      </c>
      <c r="AG39" s="12">
        <v>1.39591</v>
      </c>
      <c r="AH39" s="12">
        <v>-7.2021999999999977</v>
      </c>
      <c r="AI39" s="12">
        <v>-10.681150000000001</v>
      </c>
      <c r="AJ39" s="12">
        <v>-10.253900000000002</v>
      </c>
      <c r="AK39" t="s">
        <v>212</v>
      </c>
      <c r="AL39" t="s">
        <v>214</v>
      </c>
    </row>
    <row r="40" spans="1:38" x14ac:dyDescent="0.3">
      <c r="A40" s="12" t="s">
        <v>143</v>
      </c>
      <c r="B40" s="12">
        <v>15</v>
      </c>
      <c r="C40" s="12">
        <v>26.827835392067339</v>
      </c>
      <c r="D40" s="12">
        <v>28.172287374752361</v>
      </c>
      <c r="E40" s="12">
        <v>40</v>
      </c>
      <c r="F40" s="12">
        <v>217.3440556400783</v>
      </c>
      <c r="G40" s="12">
        <v>74.794315632011944</v>
      </c>
      <c r="H40" s="12">
        <f t="shared" si="0"/>
        <v>0.34412864622288686</v>
      </c>
      <c r="I40" s="12">
        <v>-16.556779999999996</v>
      </c>
      <c r="J40" s="12">
        <v>0.56940912500000007</v>
      </c>
      <c r="K40" s="12">
        <v>83.503816307613732</v>
      </c>
      <c r="L40" s="12">
        <f t="shared" si="1"/>
        <v>0.38420105883133071</v>
      </c>
      <c r="M40" s="12">
        <v>26.21197540346963</v>
      </c>
      <c r="N40" s="12" t="s">
        <v>197</v>
      </c>
      <c r="O40" s="12">
        <v>-1.6699999999999899</v>
      </c>
      <c r="P40" s="12">
        <v>56.5</v>
      </c>
      <c r="Q40" s="12">
        <v>1.6700000000000017</v>
      </c>
      <c r="R40" s="13">
        <v>12.15</v>
      </c>
      <c r="S40" s="13">
        <v>2</v>
      </c>
      <c r="T40">
        <f t="shared" si="3"/>
        <v>0.16460905349794239</v>
      </c>
      <c r="U40" s="13">
        <v>9.1679699999999992E-3</v>
      </c>
      <c r="V40" s="13">
        <f t="shared" si="4"/>
        <v>754.56543209876531</v>
      </c>
      <c r="W40" s="12">
        <v>288.2</v>
      </c>
      <c r="X40" s="12">
        <v>165.9</v>
      </c>
      <c r="Y40" s="12">
        <v>76.56405781250001</v>
      </c>
      <c r="Z40" s="12" t="s">
        <v>172</v>
      </c>
      <c r="AA40" s="12" t="s">
        <v>16</v>
      </c>
      <c r="AB40" s="12">
        <v>73.974599999999995</v>
      </c>
      <c r="AC40" s="12">
        <v>35.583500000000001</v>
      </c>
      <c r="AD40" s="12">
        <v>28.930700000000002</v>
      </c>
      <c r="AE40" s="12">
        <v>0.63162200000000002</v>
      </c>
      <c r="AF40" s="12">
        <v>1.13585</v>
      </c>
      <c r="AG40" s="12">
        <v>1.2937399999999999</v>
      </c>
      <c r="AH40" s="12">
        <v>-10.314900000000002</v>
      </c>
      <c r="AI40" s="12">
        <v>-13.977</v>
      </c>
      <c r="AJ40" s="12">
        <v>-14.587399999999999</v>
      </c>
      <c r="AK40" t="s">
        <v>212</v>
      </c>
      <c r="AL40" t="s">
        <v>214</v>
      </c>
    </row>
    <row r="41" spans="1:38" x14ac:dyDescent="0.3">
      <c r="A41" s="12" t="s">
        <v>143</v>
      </c>
      <c r="B41" s="12">
        <v>15</v>
      </c>
      <c r="C41" s="12">
        <v>26.893266784626586</v>
      </c>
      <c r="D41" s="12">
        <v>28.741758256381274</v>
      </c>
      <c r="E41" s="12">
        <v>44</v>
      </c>
      <c r="F41" s="12">
        <v>200.20020020020115</v>
      </c>
      <c r="G41" s="12">
        <v>77.857365306758396</v>
      </c>
      <c r="H41" s="12">
        <f t="shared" si="0"/>
        <v>0.38889753970725632</v>
      </c>
      <c r="I41" s="12">
        <v>-17.188017391304346</v>
      </c>
      <c r="J41" s="12">
        <v>0.54157841666666673</v>
      </c>
      <c r="K41" s="12">
        <v>85.114001573975912</v>
      </c>
      <c r="L41" s="12">
        <f t="shared" si="1"/>
        <v>0.42514443786200767</v>
      </c>
      <c r="M41" s="12">
        <v>31.410086580300202</v>
      </c>
      <c r="N41" s="12" t="s">
        <v>198</v>
      </c>
      <c r="O41" s="12">
        <v>-1.67</v>
      </c>
      <c r="P41" s="12">
        <v>64.3</v>
      </c>
      <c r="Q41" s="12">
        <v>1.6999999999999957</v>
      </c>
      <c r="R41" s="13">
        <v>9</v>
      </c>
      <c r="S41" s="13">
        <v>2.2000000000000002</v>
      </c>
      <c r="T41">
        <f t="shared" si="3"/>
        <v>0.24444444444444446</v>
      </c>
      <c r="U41" s="13">
        <v>9.1679699999999992E-3</v>
      </c>
      <c r="V41" s="13">
        <f t="shared" si="4"/>
        <v>1018.6633333333333</v>
      </c>
      <c r="W41" s="12">
        <v>265.85000000000002</v>
      </c>
      <c r="X41" s="12">
        <v>152.97</v>
      </c>
      <c r="Y41" s="12">
        <v>78.269958333333335</v>
      </c>
      <c r="Z41" s="12" t="s">
        <v>172</v>
      </c>
      <c r="AA41" s="12" t="s">
        <v>202</v>
      </c>
      <c r="AB41" s="12">
        <v>73.608400000000003</v>
      </c>
      <c r="AC41" s="12">
        <v>41.137700000000002</v>
      </c>
      <c r="AD41" s="12">
        <v>36.743200000000002</v>
      </c>
      <c r="AE41" s="12">
        <v>0.60843000000000003</v>
      </c>
      <c r="AF41" s="12">
        <v>1.04667</v>
      </c>
      <c r="AG41" s="12">
        <v>1.1269400000000001</v>
      </c>
      <c r="AH41" s="12">
        <v>-10.8643</v>
      </c>
      <c r="AI41" s="12">
        <v>-13.671900000000001</v>
      </c>
      <c r="AJ41" s="12">
        <v>-13.794</v>
      </c>
      <c r="AK41" t="s">
        <v>212</v>
      </c>
      <c r="AL41" t="s">
        <v>214</v>
      </c>
    </row>
    <row r="42" spans="1:38" x14ac:dyDescent="0.3">
      <c r="A42" s="12" t="s">
        <v>144</v>
      </c>
      <c r="B42" s="12">
        <v>15</v>
      </c>
      <c r="C42" s="12">
        <v>34.820411091883962</v>
      </c>
      <c r="D42" s="12">
        <v>17.542561813823415</v>
      </c>
      <c r="E42" s="12">
        <v>25</v>
      </c>
      <c r="F42" s="12">
        <v>178.25311942958959</v>
      </c>
      <c r="G42" s="12">
        <v>50.055060566623403</v>
      </c>
      <c r="H42" s="12">
        <f t="shared" si="0"/>
        <v>0.28080888977875795</v>
      </c>
      <c r="I42" s="12">
        <v>-12.512300000000003</v>
      </c>
      <c r="J42" s="12">
        <v>0.60913099999999998</v>
      </c>
      <c r="K42" s="12">
        <v>47.164353352908115</v>
      </c>
      <c r="L42" s="12">
        <f t="shared" si="1"/>
        <v>0.26459202230981516</v>
      </c>
      <c r="M42" s="12">
        <v>15.908878572434407</v>
      </c>
      <c r="N42" s="12" t="s">
        <v>197</v>
      </c>
      <c r="O42" s="12">
        <v>-2.33</v>
      </c>
      <c r="P42" s="12">
        <v>85.5</v>
      </c>
      <c r="Q42" s="12">
        <v>0.96000000000000085</v>
      </c>
      <c r="R42" s="13">
        <v>12.4</v>
      </c>
      <c r="S42" s="13">
        <v>2.2000000000000002</v>
      </c>
      <c r="T42">
        <f t="shared" si="3"/>
        <v>0.17741935483870969</v>
      </c>
      <c r="U42" s="13">
        <v>1.08974E-2</v>
      </c>
      <c r="V42" s="13">
        <f t="shared" si="4"/>
        <v>878.82258064516122</v>
      </c>
      <c r="W42" s="12">
        <v>275</v>
      </c>
      <c r="X42" s="12">
        <v>144</v>
      </c>
      <c r="Y42" s="12">
        <v>78.47696999999998</v>
      </c>
      <c r="Z42" s="12" t="s">
        <v>172</v>
      </c>
      <c r="AA42" s="12" t="s">
        <v>16</v>
      </c>
      <c r="AB42" s="12">
        <v>77.514600000000002</v>
      </c>
      <c r="AC42" s="12">
        <v>37.292499999999997</v>
      </c>
      <c r="AD42" s="12">
        <v>33.813499999999998</v>
      </c>
      <c r="AE42" s="12">
        <v>0.63225699999999996</v>
      </c>
      <c r="AF42" s="12">
        <v>1.1065400000000001</v>
      </c>
      <c r="AG42" s="12">
        <v>1.13232</v>
      </c>
      <c r="AH42" s="12">
        <v>-9.6435999999999993</v>
      </c>
      <c r="AI42" s="12">
        <v>-17.211900000000004</v>
      </c>
      <c r="AJ42" s="12">
        <v>-15.991199999999999</v>
      </c>
      <c r="AK42" t="s">
        <v>212</v>
      </c>
      <c r="AL42" t="s">
        <v>214</v>
      </c>
    </row>
    <row r="43" spans="1:38" x14ac:dyDescent="0.3">
      <c r="A43" s="12" t="s">
        <v>144</v>
      </c>
      <c r="B43" s="12">
        <v>15</v>
      </c>
      <c r="C43" s="12">
        <v>44.227488029292438</v>
      </c>
      <c r="D43" s="12">
        <v>19.690408008764759</v>
      </c>
      <c r="E43" s="12">
        <v>31</v>
      </c>
      <c r="F43" s="12">
        <v>152.43902439024384</v>
      </c>
      <c r="G43" s="12">
        <v>57.836899942162844</v>
      </c>
      <c r="H43" s="12">
        <f t="shared" si="0"/>
        <v>0.37941006362058838</v>
      </c>
      <c r="I43" s="12">
        <v>-13.431329411764706</v>
      </c>
      <c r="J43" s="12">
        <v>0.60770716666666669</v>
      </c>
      <c r="K43" s="12">
        <v>58.496969730996263</v>
      </c>
      <c r="L43" s="12">
        <f t="shared" si="1"/>
        <v>0.38374012143533565</v>
      </c>
      <c r="M43" s="12">
        <v>20.446818855033836</v>
      </c>
      <c r="N43" s="12" t="s">
        <v>198</v>
      </c>
      <c r="O43" s="12">
        <v>-2.75</v>
      </c>
      <c r="P43" s="12">
        <v>81.234999999999999</v>
      </c>
      <c r="Q43" s="12">
        <v>1.3799999999999955</v>
      </c>
      <c r="R43" s="13">
        <v>10.3</v>
      </c>
      <c r="S43" s="13">
        <v>2.4</v>
      </c>
      <c r="T43">
        <f t="shared" si="3"/>
        <v>0.23300970873786406</v>
      </c>
      <c r="U43" s="13">
        <v>8.5554700000000008E-3</v>
      </c>
      <c r="V43" s="13">
        <f t="shared" si="4"/>
        <v>830.62815533980586</v>
      </c>
      <c r="W43" s="12">
        <v>274.3</v>
      </c>
      <c r="X43" s="12">
        <v>144.1</v>
      </c>
      <c r="Y43" s="12">
        <v>79.922155555555577</v>
      </c>
      <c r="Z43" s="12" t="s">
        <v>172</v>
      </c>
      <c r="AA43" s="12" t="s">
        <v>202</v>
      </c>
      <c r="AB43" s="12">
        <v>76.660200000000003</v>
      </c>
      <c r="AC43" s="12">
        <v>45.165999999999997</v>
      </c>
      <c r="AD43" s="12">
        <v>40.283200000000001</v>
      </c>
      <c r="AE43" s="12">
        <v>0.63495000000000001</v>
      </c>
      <c r="AF43" s="12">
        <v>1.0828500000000001</v>
      </c>
      <c r="AG43" s="12">
        <v>1.2066699999999999</v>
      </c>
      <c r="AH43" s="12">
        <v>-9.7655999999999992</v>
      </c>
      <c r="AI43" s="12">
        <v>-15.7471</v>
      </c>
      <c r="AJ43" s="12">
        <v>-15.380800000000001</v>
      </c>
      <c r="AK43" t="s">
        <v>212</v>
      </c>
      <c r="AL43" t="s">
        <v>214</v>
      </c>
    </row>
    <row r="44" spans="1:38" x14ac:dyDescent="0.3">
      <c r="A44" s="12" t="s">
        <v>157</v>
      </c>
      <c r="B44" s="12">
        <v>15</v>
      </c>
      <c r="C44" s="12">
        <v>27.936315672902232</v>
      </c>
      <c r="D44" s="12">
        <v>13.167048466588568</v>
      </c>
      <c r="E44" s="12">
        <v>43</v>
      </c>
      <c r="F44" s="12">
        <v>234.63162834350067</v>
      </c>
      <c r="G44" s="12">
        <v>77.924101924725505</v>
      </c>
      <c r="H44" s="12">
        <f t="shared" si="0"/>
        <v>0.33211252240318018</v>
      </c>
      <c r="I44" s="12">
        <v>-12.341731034482759</v>
      </c>
      <c r="J44" s="12">
        <v>0.60927633333333342</v>
      </c>
      <c r="K44" s="12">
        <v>81.837087650537214</v>
      </c>
      <c r="L44" s="12">
        <f t="shared" si="1"/>
        <v>0.34878966756658969</v>
      </c>
      <c r="M44" s="12">
        <v>13.322141155276297</v>
      </c>
      <c r="N44" s="12" t="s">
        <v>197</v>
      </c>
      <c r="O44" s="12">
        <v>-0.84000000000000297</v>
      </c>
      <c r="P44" s="12">
        <v>18</v>
      </c>
      <c r="Q44" s="12">
        <v>1.3399999999999963</v>
      </c>
      <c r="R44" s="13">
        <v>15.05</v>
      </c>
      <c r="S44" s="13">
        <v>2.4</v>
      </c>
      <c r="T44">
        <f t="shared" si="3"/>
        <v>0.15946843853820597</v>
      </c>
      <c r="U44" s="13">
        <v>7.5559399999999997E-3</v>
      </c>
      <c r="V44" s="13">
        <f t="shared" si="4"/>
        <v>502.05581395348833</v>
      </c>
      <c r="W44" s="12">
        <v>278.60000000000002</v>
      </c>
      <c r="X44" s="12">
        <v>151.57</v>
      </c>
      <c r="Y44" s="12">
        <v>78.96117666666666</v>
      </c>
      <c r="Z44" s="12" t="s">
        <v>172</v>
      </c>
      <c r="AA44" s="12" t="s">
        <v>16</v>
      </c>
      <c r="AB44" s="12">
        <v>77.514600000000002</v>
      </c>
      <c r="AC44" s="12">
        <v>61.035200000000003</v>
      </c>
      <c r="AD44" s="12">
        <v>61.462400000000002</v>
      </c>
      <c r="AE44" s="12">
        <v>0.62612800000000002</v>
      </c>
      <c r="AF44" s="12">
        <v>0.69652000000000003</v>
      </c>
      <c r="AG44" s="12">
        <v>0.71577599999999997</v>
      </c>
      <c r="AH44" s="12">
        <v>-8.3618000000000023</v>
      </c>
      <c r="AI44" s="12">
        <v>-15.625</v>
      </c>
      <c r="AJ44" s="12">
        <v>-14.526299999999999</v>
      </c>
      <c r="AK44" t="s">
        <v>212</v>
      </c>
      <c r="AL44" t="s">
        <v>214</v>
      </c>
    </row>
    <row r="45" spans="1:38" x14ac:dyDescent="0.3">
      <c r="A45" s="12" t="s">
        <v>157</v>
      </c>
      <c r="B45" s="12">
        <v>15</v>
      </c>
      <c r="C45" s="12">
        <v>29.756268367526442</v>
      </c>
      <c r="D45" s="12">
        <v>11.195715298036095</v>
      </c>
      <c r="E45" s="12">
        <v>40</v>
      </c>
      <c r="F45" s="12">
        <v>207.12510356255166</v>
      </c>
      <c r="G45" s="12">
        <v>73.394495412844037</v>
      </c>
      <c r="H45" s="12">
        <f t="shared" si="0"/>
        <v>0.3543486238532112</v>
      </c>
      <c r="I45" s="12">
        <v>-11.904122222222222</v>
      </c>
      <c r="J45" s="12">
        <v>0.63942703571428583</v>
      </c>
      <c r="K45" s="12">
        <v>76.896541779483627</v>
      </c>
      <c r="L45" s="12">
        <f t="shared" si="1"/>
        <v>0.37125650371134716</v>
      </c>
      <c r="M45" s="12">
        <v>12.101905966693224</v>
      </c>
      <c r="N45" s="12" t="s">
        <v>198</v>
      </c>
      <c r="O45" s="12">
        <v>-0.219999999999999</v>
      </c>
      <c r="P45" s="12">
        <v>12.04</v>
      </c>
      <c r="Q45" s="12">
        <v>0.50999999999999801</v>
      </c>
      <c r="R45" s="13">
        <v>14.5</v>
      </c>
      <c r="S45" s="13">
        <v>2.6</v>
      </c>
      <c r="T45">
        <f t="shared" si="3"/>
        <v>0.1793103448275862</v>
      </c>
      <c r="U45" s="13">
        <v>8.2321600000000005E-3</v>
      </c>
      <c r="V45" s="13">
        <f t="shared" si="4"/>
        <v>567.73517241379318</v>
      </c>
      <c r="W45" s="12">
        <v>251.2</v>
      </c>
      <c r="X45" s="12">
        <v>140.1</v>
      </c>
      <c r="Y45" s="12">
        <v>76.954432142857144</v>
      </c>
      <c r="Z45" s="12" t="s">
        <v>172</v>
      </c>
      <c r="AA45" s="12" t="s">
        <v>202</v>
      </c>
      <c r="AB45" s="12">
        <v>76.477099999999993</v>
      </c>
      <c r="AC45" s="12">
        <v>59.204099999999997</v>
      </c>
      <c r="AD45" s="12">
        <v>60.058599999999998</v>
      </c>
      <c r="AE45" s="12">
        <v>0.65181500000000003</v>
      </c>
      <c r="AF45" s="12">
        <v>0.72826500000000005</v>
      </c>
      <c r="AG45" s="12">
        <v>0.74690900000000005</v>
      </c>
      <c r="AH45" s="12">
        <v>-8.7280000000000015</v>
      </c>
      <c r="AI45" s="12">
        <v>-15.8081</v>
      </c>
      <c r="AJ45" s="12">
        <v>-14.404299999999999</v>
      </c>
      <c r="AK45" t="s">
        <v>212</v>
      </c>
      <c r="AL45" t="s">
        <v>214</v>
      </c>
    </row>
    <row r="46" spans="1:38" x14ac:dyDescent="0.3">
      <c r="A46" t="s">
        <v>158</v>
      </c>
      <c r="B46">
        <v>15</v>
      </c>
      <c r="C46">
        <v>57.117394012571438</v>
      </c>
      <c r="D46">
        <v>42.282091062434553</v>
      </c>
      <c r="E46">
        <v>26</v>
      </c>
      <c r="F46">
        <v>146.45577035735201</v>
      </c>
      <c r="G46">
        <v>44.218439089100357</v>
      </c>
      <c r="H46">
        <f t="shared" si="0"/>
        <v>0.30192350210037738</v>
      </c>
      <c r="I46">
        <v>-13.607455555555553</v>
      </c>
      <c r="J46">
        <v>0.87178738888888896</v>
      </c>
      <c r="K46">
        <v>48.648712829028057</v>
      </c>
      <c r="L46">
        <f t="shared" si="1"/>
        <v>0.33217341119660371</v>
      </c>
      <c r="M46">
        <v>47.297263312317675</v>
      </c>
      <c r="N46" t="s">
        <v>199</v>
      </c>
      <c r="O46">
        <v>-0.91000000000000403</v>
      </c>
      <c r="P46">
        <v>74.398250000000004</v>
      </c>
      <c r="Q46">
        <v>3.4099999999999966</v>
      </c>
      <c r="R46" s="11">
        <v>74</v>
      </c>
      <c r="S46" s="11">
        <v>0.2</v>
      </c>
      <c r="T46">
        <f t="shared" si="3"/>
        <v>2.7027027027027029E-3</v>
      </c>
      <c r="U46" s="11">
        <v>1.9117100000000001E-2</v>
      </c>
      <c r="V46" s="11">
        <f t="shared" si="4"/>
        <v>258.3391891891892</v>
      </c>
      <c r="W46">
        <v>226.35</v>
      </c>
      <c r="X46">
        <v>103.76</v>
      </c>
      <c r="Y46">
        <v>82.845044444444454</v>
      </c>
      <c r="Z46" t="s">
        <v>179</v>
      </c>
      <c r="AA46" t="s">
        <v>203</v>
      </c>
      <c r="AB46">
        <v>76.721199999999996</v>
      </c>
      <c r="AC46">
        <v>49.133299999999998</v>
      </c>
      <c r="AD46">
        <v>42.602499999999999</v>
      </c>
      <c r="AE46">
        <v>0.89852299999999996</v>
      </c>
      <c r="AF46">
        <v>1.5885</v>
      </c>
      <c r="AG46">
        <v>1.7477799999999999</v>
      </c>
      <c r="AH46">
        <v>-13.183600000000002</v>
      </c>
      <c r="AI46">
        <v>-13.855</v>
      </c>
      <c r="AJ46">
        <v>-16.357460000000003</v>
      </c>
      <c r="AK46" t="s">
        <v>212</v>
      </c>
      <c r="AL46" t="s">
        <v>214</v>
      </c>
    </row>
    <row r="47" spans="1:38" x14ac:dyDescent="0.3">
      <c r="A47" t="s">
        <v>158</v>
      </c>
      <c r="B47">
        <v>15</v>
      </c>
      <c r="C47">
        <v>66.716554228242543</v>
      </c>
      <c r="D47">
        <v>47.546619309504926</v>
      </c>
      <c r="E47">
        <v>26</v>
      </c>
      <c r="F47">
        <v>140.68655036578494</v>
      </c>
      <c r="G47">
        <v>42.317295078498432</v>
      </c>
      <c r="H47">
        <f t="shared" si="0"/>
        <v>0.30079133341796704</v>
      </c>
      <c r="I47">
        <v>-13.362623333333346</v>
      </c>
      <c r="J47">
        <v>0.95926329999999993</v>
      </c>
      <c r="K47">
        <v>49.764568648703744</v>
      </c>
      <c r="L47">
        <f t="shared" si="1"/>
        <v>0.35372655395498642</v>
      </c>
      <c r="M47">
        <v>50.451698656257228</v>
      </c>
      <c r="N47" t="s">
        <v>200</v>
      </c>
      <c r="O47">
        <v>-1.41</v>
      </c>
      <c r="P47">
        <v>109.13500000000001</v>
      </c>
      <c r="Q47">
        <v>3.1600000000000037</v>
      </c>
      <c r="R47" s="11">
        <v>115.9</v>
      </c>
      <c r="S47" s="11">
        <v>0.2</v>
      </c>
      <c r="T47">
        <f t="shared" si="3"/>
        <v>1.7256255392579811E-3</v>
      </c>
      <c r="U47" s="11">
        <v>2.24911E-2</v>
      </c>
      <c r="V47" s="11">
        <f t="shared" si="4"/>
        <v>194.05608283002587</v>
      </c>
      <c r="W47">
        <v>190.6</v>
      </c>
      <c r="X47">
        <v>82.1</v>
      </c>
      <c r="Y47">
        <v>76.403810000000007</v>
      </c>
      <c r="Z47" t="s">
        <v>179</v>
      </c>
      <c r="AA47" t="s">
        <v>11</v>
      </c>
      <c r="AB47">
        <v>73.730500000000006</v>
      </c>
      <c r="AC47">
        <v>46.386699999999998</v>
      </c>
      <c r="AD47">
        <v>43.945300000000003</v>
      </c>
      <c r="AE47">
        <v>0.97503700000000004</v>
      </c>
      <c r="AF47">
        <v>1.6160000000000001</v>
      </c>
      <c r="AG47">
        <v>1.77624</v>
      </c>
      <c r="AH47">
        <v>-11.718699999999998</v>
      </c>
      <c r="AI47">
        <v>-15.502939999999999</v>
      </c>
      <c r="AJ47">
        <v>-14.83154</v>
      </c>
      <c r="AK47" t="s">
        <v>212</v>
      </c>
      <c r="AL47" t="s">
        <v>214</v>
      </c>
    </row>
    <row r="48" spans="1:38" x14ac:dyDescent="0.3">
      <c r="A48" s="12" t="s">
        <v>206</v>
      </c>
      <c r="B48" s="12">
        <v>13</v>
      </c>
      <c r="C48" s="12">
        <v>55.779697305774462</v>
      </c>
      <c r="D48" s="12">
        <v>17.939473424279385</v>
      </c>
      <c r="E48" s="12">
        <v>44</v>
      </c>
      <c r="F48" s="12">
        <v>205.00205002049961</v>
      </c>
      <c r="G48" s="12">
        <v>76.863950807071532</v>
      </c>
      <c r="H48" s="12"/>
      <c r="I48" s="12">
        <v>-15.19075</v>
      </c>
      <c r="J48" s="12">
        <v>0.60312500000000002</v>
      </c>
      <c r="K48" s="12">
        <v>90.603374658737764</v>
      </c>
      <c r="L48" s="12"/>
      <c r="M48" s="12">
        <v>21.810862349960292</v>
      </c>
      <c r="N48" s="12" t="s">
        <v>197</v>
      </c>
      <c r="O48" s="12">
        <v>-2</v>
      </c>
      <c r="P48" s="12">
        <v>27.5</v>
      </c>
      <c r="Q48" s="12">
        <f>56.349-54.288</f>
        <v>2.0609999999999999</v>
      </c>
      <c r="R48" s="12">
        <f>(69.43-66.93)*10</f>
        <v>25</v>
      </c>
      <c r="S48" s="13">
        <v>1.2</v>
      </c>
      <c r="T48" s="12"/>
      <c r="U48" s="12">
        <v>1.54667E-2</v>
      </c>
      <c r="V48" s="13">
        <f t="shared" si="4"/>
        <v>618.66800000000001</v>
      </c>
      <c r="W48" s="12"/>
      <c r="X48" s="12"/>
      <c r="Y48" s="12"/>
      <c r="Z48" s="12" t="s">
        <v>172</v>
      </c>
      <c r="AA48" s="12" t="s">
        <v>203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 t="s">
        <v>230</v>
      </c>
      <c r="AL48" s="12" t="s">
        <v>231</v>
      </c>
    </row>
    <row r="49" spans="1:38" x14ac:dyDescent="0.3">
      <c r="A49" s="12" t="s">
        <v>206</v>
      </c>
      <c r="B49" s="12">
        <v>13</v>
      </c>
      <c r="C49" s="12">
        <v>54.622578171440587</v>
      </c>
      <c r="D49" s="12">
        <v>18.059227999797507</v>
      </c>
      <c r="E49" s="12">
        <v>60</v>
      </c>
      <c r="F49" s="12">
        <v>198.530871550527</v>
      </c>
      <c r="G49" s="12">
        <v>77.369439071567001</v>
      </c>
      <c r="H49" s="12"/>
      <c r="I49" s="12">
        <v>-13.529187500000001</v>
      </c>
      <c r="J49" s="12">
        <v>0.63162499999999999</v>
      </c>
      <c r="K49" s="12">
        <v>86.968384389427044</v>
      </c>
      <c r="L49" s="12"/>
      <c r="M49" s="12">
        <v>21.307869219117919</v>
      </c>
      <c r="N49" s="12" t="s">
        <v>198</v>
      </c>
      <c r="O49" s="12">
        <v>-0.70000000000000295</v>
      </c>
      <c r="P49" s="12">
        <v>31.5</v>
      </c>
      <c r="Q49" s="12">
        <f>50.58-49.039</f>
        <v>1.5409999999999968</v>
      </c>
      <c r="R49" s="12">
        <f>(63.84-61.62)*10</f>
        <v>22.20000000000006</v>
      </c>
      <c r="S49" s="13">
        <v>1.2</v>
      </c>
      <c r="T49" s="12"/>
      <c r="U49" s="12">
        <v>1.15966E-2</v>
      </c>
      <c r="V49" s="13">
        <f t="shared" si="4"/>
        <v>522.36936936936797</v>
      </c>
      <c r="W49" s="12"/>
      <c r="X49" s="12"/>
      <c r="Y49" s="12"/>
      <c r="Z49" s="12" t="s">
        <v>172</v>
      </c>
      <c r="AA49" s="12" t="s">
        <v>11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 t="s">
        <v>230</v>
      </c>
      <c r="AL49" s="12" t="s">
        <v>231</v>
      </c>
    </row>
    <row r="50" spans="1:38" s="12" customFormat="1" x14ac:dyDescent="0.3">
      <c r="A50" s="12" t="s">
        <v>207</v>
      </c>
      <c r="B50" s="12">
        <v>15</v>
      </c>
      <c r="C50" s="12">
        <v>89.896980216022925</v>
      </c>
      <c r="D50" s="12">
        <v>26.182389194691865</v>
      </c>
      <c r="E50" s="12">
        <v>40</v>
      </c>
      <c r="F50" s="12">
        <v>216.96680407897685</v>
      </c>
      <c r="G50" s="12">
        <v>80.096115338405994</v>
      </c>
      <c r="I50" s="12">
        <v>-7.3334117647058816</v>
      </c>
      <c r="J50" s="12">
        <v>0.65500000000000025</v>
      </c>
      <c r="K50" s="12">
        <v>85.179902311128842</v>
      </c>
      <c r="M50" s="12">
        <v>31.212805743661349</v>
      </c>
      <c r="N50" s="12" t="s">
        <v>197</v>
      </c>
      <c r="O50" s="12">
        <v>-1.8700000000000045</v>
      </c>
      <c r="P50" s="12">
        <v>79</v>
      </c>
      <c r="Q50" s="12">
        <v>0.86999999999999744</v>
      </c>
      <c r="R50" s="12">
        <f>(75.17-71.9)*10</f>
        <v>32.69999999999996</v>
      </c>
      <c r="S50" s="13">
        <v>1</v>
      </c>
      <c r="U50" s="12">
        <v>1.4274800000000001E-2</v>
      </c>
      <c r="V50" s="13">
        <f t="shared" si="4"/>
        <v>436.53822629969471</v>
      </c>
      <c r="Z50" s="12" t="s">
        <v>172</v>
      </c>
      <c r="AA50" s="12" t="s">
        <v>203</v>
      </c>
      <c r="AK50" s="12" t="s">
        <v>230</v>
      </c>
      <c r="AL50" s="12" t="s">
        <v>231</v>
      </c>
    </row>
    <row r="51" spans="1:38" s="12" customFormat="1" x14ac:dyDescent="0.3">
      <c r="A51" s="12" t="s">
        <v>207</v>
      </c>
      <c r="B51" s="12">
        <v>15</v>
      </c>
      <c r="C51" s="12">
        <v>96.97151215642478</v>
      </c>
      <c r="D51" s="12">
        <v>27.149279843024345</v>
      </c>
      <c r="E51" s="12">
        <v>33</v>
      </c>
      <c r="F51" s="12">
        <v>202.18358269308541</v>
      </c>
      <c r="G51" s="12">
        <v>75.620084694494921</v>
      </c>
      <c r="I51" s="12">
        <v>-6.8824999999999985</v>
      </c>
      <c r="J51" s="12">
        <v>0.69220000000000004</v>
      </c>
      <c r="K51" s="12">
        <v>74.58567422981308</v>
      </c>
      <c r="M51" s="12">
        <v>30.948322235993711</v>
      </c>
      <c r="N51" s="12" t="s">
        <v>198</v>
      </c>
      <c r="O51" s="12">
        <v>-1.08</v>
      </c>
      <c r="P51" s="12">
        <v>54</v>
      </c>
      <c r="Q51" s="12">
        <v>0.61999999999999744</v>
      </c>
      <c r="R51" s="12">
        <f>(74.68-71.51)*10</f>
        <v>31.700000000000017</v>
      </c>
      <c r="S51" s="13">
        <v>1.3</v>
      </c>
      <c r="U51" s="12">
        <v>1.2130500000000001E-2</v>
      </c>
      <c r="V51" s="13">
        <f t="shared" si="4"/>
        <v>382.66561514195564</v>
      </c>
      <c r="Z51" s="12" t="s">
        <v>172</v>
      </c>
      <c r="AA51" s="12" t="s">
        <v>11</v>
      </c>
      <c r="AK51" s="12" t="s">
        <v>230</v>
      </c>
      <c r="AL51" s="12" t="s">
        <v>231</v>
      </c>
    </row>
    <row r="52" spans="1:38" x14ac:dyDescent="0.3">
      <c r="A52" s="12" t="s">
        <v>208</v>
      </c>
      <c r="B52" s="12">
        <v>15</v>
      </c>
      <c r="C52">
        <v>55.584118631404195</v>
      </c>
      <c r="D52">
        <v>19.518773640824573</v>
      </c>
      <c r="E52">
        <v>46</v>
      </c>
      <c r="F52">
        <v>245.70024570024611</v>
      </c>
      <c r="G52">
        <v>90.236419418877517</v>
      </c>
      <c r="K52">
        <v>98.64736276570487</v>
      </c>
      <c r="M52">
        <v>21.173378404638882</v>
      </c>
      <c r="N52" s="12" t="s">
        <v>197</v>
      </c>
      <c r="V52" s="13"/>
      <c r="AA52" s="12" t="s">
        <v>203</v>
      </c>
      <c r="AK52" s="12" t="s">
        <v>230</v>
      </c>
      <c r="AL52" s="12" t="s">
        <v>231</v>
      </c>
    </row>
    <row r="53" spans="1:38" x14ac:dyDescent="0.3">
      <c r="A53" s="12" t="s">
        <v>208</v>
      </c>
      <c r="B53" s="12">
        <v>15</v>
      </c>
      <c r="C53">
        <v>51.638839505398437</v>
      </c>
      <c r="D53">
        <v>18.009379782700108</v>
      </c>
      <c r="E53">
        <v>44</v>
      </c>
      <c r="F53">
        <v>230.73373327180568</v>
      </c>
      <c r="G53">
        <v>86.610081413477019</v>
      </c>
      <c r="K53">
        <v>95.136530590751818</v>
      </c>
      <c r="M53">
        <v>19.616494449781246</v>
      </c>
      <c r="N53" s="12" t="s">
        <v>198</v>
      </c>
      <c r="V53" s="13"/>
      <c r="AA53" s="12" t="s">
        <v>11</v>
      </c>
      <c r="AK53" s="12" t="s">
        <v>230</v>
      </c>
      <c r="AL53" s="12" t="s">
        <v>231</v>
      </c>
    </row>
    <row r="54" spans="1:38" x14ac:dyDescent="0.3">
      <c r="A54" s="12" t="s">
        <v>222</v>
      </c>
      <c r="B54" s="12">
        <v>13</v>
      </c>
      <c r="C54">
        <v>72.969317686664439</v>
      </c>
      <c r="D54">
        <v>21.696628566961916</v>
      </c>
      <c r="E54">
        <v>50</v>
      </c>
      <c r="F54">
        <v>262.74303730951249</v>
      </c>
      <c r="G54">
        <v>84.104289318755349</v>
      </c>
      <c r="K54">
        <v>103.21355684706027</v>
      </c>
      <c r="M54">
        <v>25.009610626551638</v>
      </c>
      <c r="N54" s="12" t="s">
        <v>197</v>
      </c>
      <c r="AA54" s="12" t="s">
        <v>203</v>
      </c>
      <c r="AK54" s="12" t="s">
        <v>230</v>
      </c>
      <c r="AL54" s="12" t="s">
        <v>231</v>
      </c>
    </row>
    <row r="55" spans="1:38" x14ac:dyDescent="0.3">
      <c r="A55" s="12" t="s">
        <v>222</v>
      </c>
      <c r="B55" s="12">
        <v>13</v>
      </c>
      <c r="C55">
        <v>65.824671155567813</v>
      </c>
      <c r="D55">
        <v>21.175207299011131</v>
      </c>
      <c r="E55">
        <v>44</v>
      </c>
      <c r="F55">
        <v>235.18344308560626</v>
      </c>
      <c r="G55">
        <v>86.873425419163667</v>
      </c>
      <c r="K55">
        <v>93.070575685755102</v>
      </c>
      <c r="M55">
        <v>22.971194627668371</v>
      </c>
      <c r="N55" s="12" t="s">
        <v>198</v>
      </c>
      <c r="AA55" s="12" t="s">
        <v>11</v>
      </c>
      <c r="AK55" s="12" t="s">
        <v>230</v>
      </c>
      <c r="AL55" s="12" t="s">
        <v>231</v>
      </c>
    </row>
    <row r="61" spans="1:38" x14ac:dyDescent="0.3">
      <c r="A61" s="12" t="s">
        <v>210</v>
      </c>
    </row>
    <row r="62" spans="1:38" x14ac:dyDescent="0.3">
      <c r="A62" s="12" t="s">
        <v>215</v>
      </c>
    </row>
    <row r="63" spans="1:38" x14ac:dyDescent="0.3">
      <c r="A63" s="12" t="s">
        <v>216</v>
      </c>
    </row>
    <row r="64" spans="1:38" x14ac:dyDescent="0.3">
      <c r="A64" s="12" t="s">
        <v>217</v>
      </c>
    </row>
    <row r="65" spans="1:2" x14ac:dyDescent="0.3">
      <c r="A65" s="12" t="s">
        <v>218</v>
      </c>
    </row>
    <row r="66" spans="1:2" x14ac:dyDescent="0.3">
      <c r="A66" s="12" t="s">
        <v>219</v>
      </c>
    </row>
    <row r="67" spans="1:2" x14ac:dyDescent="0.3">
      <c r="A67" s="12" t="s">
        <v>220</v>
      </c>
    </row>
    <row r="68" spans="1:2" x14ac:dyDescent="0.3">
      <c r="A68" s="12" t="s">
        <v>221</v>
      </c>
    </row>
    <row r="69" spans="1:2" x14ac:dyDescent="0.3">
      <c r="A69" s="12" t="s">
        <v>222</v>
      </c>
    </row>
    <row r="70" spans="1:2" x14ac:dyDescent="0.3">
      <c r="A70" s="12" t="s">
        <v>223</v>
      </c>
    </row>
    <row r="71" spans="1:2" x14ac:dyDescent="0.3">
      <c r="A71" s="12" t="s">
        <v>224</v>
      </c>
    </row>
    <row r="72" spans="1:2" x14ac:dyDescent="0.3">
      <c r="A72" s="12" t="s">
        <v>225</v>
      </c>
      <c r="B72" s="12">
        <v>16</v>
      </c>
    </row>
    <row r="73" spans="1:2" x14ac:dyDescent="0.3">
      <c r="A73" s="12" t="s">
        <v>226</v>
      </c>
      <c r="B73" s="12">
        <v>16</v>
      </c>
    </row>
    <row r="74" spans="1:2" x14ac:dyDescent="0.3">
      <c r="A74" s="12" t="s">
        <v>227</v>
      </c>
    </row>
    <row r="75" spans="1:2" x14ac:dyDescent="0.3">
      <c r="A75" s="12" t="s">
        <v>228</v>
      </c>
    </row>
    <row r="76" spans="1:2" x14ac:dyDescent="0.3">
      <c r="A76" s="12" t="s">
        <v>229</v>
      </c>
    </row>
    <row r="77" spans="1:2" x14ac:dyDescent="0.3">
      <c r="A77" s="12" t="s">
        <v>209</v>
      </c>
    </row>
    <row r="78" spans="1:2" x14ac:dyDescent="0.3">
      <c r="A78" s="12" t="s">
        <v>209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J49"/>
  <sheetViews>
    <sheetView zoomScale="50" zoomScaleNormal="50" workbookViewId="0">
      <selection activeCell="AJ18" sqref="AJ18:AJ32"/>
    </sheetView>
  </sheetViews>
  <sheetFormatPr defaultRowHeight="14.4" x14ac:dyDescent="0.3"/>
  <sheetData>
    <row r="1" spans="1:33" x14ac:dyDescent="0.3">
      <c r="A1" t="s">
        <v>178</v>
      </c>
      <c r="B1" t="s">
        <v>36</v>
      </c>
      <c r="C1" t="s">
        <v>129</v>
      </c>
      <c r="D1" t="s">
        <v>98</v>
      </c>
      <c r="E1" t="s">
        <v>47</v>
      </c>
      <c r="F1" t="s">
        <v>49</v>
      </c>
      <c r="G1" t="s">
        <v>45</v>
      </c>
      <c r="H1" t="s">
        <v>37</v>
      </c>
      <c r="I1" t="s">
        <v>38</v>
      </c>
      <c r="J1" t="s">
        <v>101</v>
      </c>
      <c r="K1" s="2" t="s">
        <v>61</v>
      </c>
      <c r="L1" t="s">
        <v>100</v>
      </c>
      <c r="M1" t="s">
        <v>99</v>
      </c>
      <c r="N1" t="s">
        <v>98</v>
      </c>
      <c r="O1" t="s">
        <v>111</v>
      </c>
      <c r="P1" t="s">
        <v>112</v>
      </c>
      <c r="Q1" t="s">
        <v>94</v>
      </c>
      <c r="R1" s="2" t="s">
        <v>118</v>
      </c>
      <c r="S1" t="s">
        <v>126</v>
      </c>
      <c r="T1" t="s">
        <v>134</v>
      </c>
      <c r="U1" t="s">
        <v>127</v>
      </c>
      <c r="V1" t="s">
        <v>135</v>
      </c>
      <c r="W1" t="s">
        <v>136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</row>
    <row r="2" spans="1:33" x14ac:dyDescent="0.3">
      <c r="A2" s="12" t="s">
        <v>114</v>
      </c>
      <c r="B2" s="12">
        <v>19</v>
      </c>
      <c r="C2" s="12" t="s">
        <v>129</v>
      </c>
      <c r="D2" s="12">
        <v>1</v>
      </c>
      <c r="E2" s="12">
        <v>36.466675451741921</v>
      </c>
      <c r="F2" s="12">
        <v>17.263246763324673</v>
      </c>
      <c r="G2" s="12">
        <v>59</v>
      </c>
      <c r="H2" s="12">
        <v>231.64234422052465</v>
      </c>
      <c r="I2" s="12">
        <v>109.03936321011827</v>
      </c>
      <c r="J2" s="12">
        <v>22.224743478260901</v>
      </c>
      <c r="K2" s="12">
        <v>0.43186160869565227</v>
      </c>
      <c r="L2" s="12">
        <v>117.59358064689708</v>
      </c>
      <c r="M2" s="12">
        <v>16.30716849178712</v>
      </c>
      <c r="N2" s="12" t="s">
        <v>16</v>
      </c>
      <c r="O2" s="12">
        <v>5.6099999999999994</v>
      </c>
      <c r="P2" s="12">
        <v>52.505000000000003</v>
      </c>
      <c r="Q2" s="12">
        <v>4.740000000000002</v>
      </c>
      <c r="R2" s="13">
        <v>17.7</v>
      </c>
      <c r="S2" s="13">
        <v>0.8</v>
      </c>
      <c r="T2" s="13">
        <v>1.05474E-2</v>
      </c>
      <c r="U2" s="12">
        <v>595.89830508474574</v>
      </c>
      <c r="V2" s="12">
        <v>324.39999999999998</v>
      </c>
      <c r="W2" s="12">
        <v>227.2</v>
      </c>
      <c r="X2" s="12">
        <v>80.813199999999995</v>
      </c>
      <c r="Y2" s="12">
        <v>78.674300000000002</v>
      </c>
      <c r="Z2" s="12">
        <v>64.0869</v>
      </c>
      <c r="AA2" s="12">
        <v>63.049300000000002</v>
      </c>
      <c r="AB2" s="12">
        <v>0.442442</v>
      </c>
      <c r="AC2" s="12">
        <v>0.50582199999999999</v>
      </c>
      <c r="AD2" s="12">
        <v>0.51283100000000004</v>
      </c>
      <c r="AE2" s="12">
        <v>19.287099999999999</v>
      </c>
      <c r="AF2" s="12">
        <v>23.1934</v>
      </c>
      <c r="AG2" s="12">
        <v>23.3154</v>
      </c>
    </row>
    <row r="3" spans="1:33" x14ac:dyDescent="0.3">
      <c r="A3" s="12" t="s">
        <v>114</v>
      </c>
      <c r="B3" s="12">
        <v>19</v>
      </c>
      <c r="C3" s="12" t="s">
        <v>129</v>
      </c>
      <c r="D3" s="12">
        <v>2</v>
      </c>
      <c r="E3" s="12">
        <v>43.882277483659507</v>
      </c>
      <c r="F3" s="12">
        <v>20.832159039678618</v>
      </c>
      <c r="G3" s="12">
        <v>64</v>
      </c>
      <c r="H3" s="12">
        <v>229.20009168003671</v>
      </c>
      <c r="I3" s="12">
        <v>110.96316023080406</v>
      </c>
      <c r="J3" s="12">
        <v>20.83436</v>
      </c>
      <c r="K3" s="12">
        <v>0.47402371428571433</v>
      </c>
      <c r="L3" s="12">
        <v>127.99961385226356</v>
      </c>
      <c r="M3" s="12">
        <v>20.816190423316609</v>
      </c>
      <c r="N3" s="12" t="s">
        <v>11</v>
      </c>
      <c r="O3" s="12">
        <v>4.4000000000000057</v>
      </c>
      <c r="P3" s="12">
        <v>49.2547535</v>
      </c>
      <c r="Q3" s="12">
        <v>3.7100000000000009</v>
      </c>
      <c r="R3" s="13">
        <v>14.8</v>
      </c>
      <c r="S3" s="13">
        <v>1.6</v>
      </c>
      <c r="T3" s="13">
        <v>6.9680200000000001E-3</v>
      </c>
      <c r="U3" s="12">
        <v>470.81216216216217</v>
      </c>
      <c r="V3" s="12">
        <v>297.89999999999998</v>
      </c>
      <c r="W3" s="12">
        <v>185.2</v>
      </c>
      <c r="X3" s="12">
        <v>75.658401814058962</v>
      </c>
      <c r="Y3" s="12">
        <v>76.782200000000003</v>
      </c>
      <c r="Z3" s="12">
        <v>64.697299999999998</v>
      </c>
      <c r="AA3" s="12">
        <v>62.805199999999999</v>
      </c>
      <c r="AB3" s="12">
        <v>0.47147499999999998</v>
      </c>
      <c r="AC3" s="12">
        <v>0.52013699999999996</v>
      </c>
      <c r="AD3" s="12">
        <v>0.52448600000000001</v>
      </c>
      <c r="AE3" s="12">
        <v>18.005400000000002</v>
      </c>
      <c r="AF3" s="12">
        <v>21.606400000000001</v>
      </c>
      <c r="AG3" s="12">
        <v>22.704999999999998</v>
      </c>
    </row>
    <row r="4" spans="1:33" x14ac:dyDescent="0.3">
      <c r="A4" s="12" t="s">
        <v>115</v>
      </c>
      <c r="B4" s="12">
        <v>16</v>
      </c>
      <c r="C4" s="12" t="s">
        <v>129</v>
      </c>
      <c r="D4" s="12">
        <v>1</v>
      </c>
      <c r="E4" s="12">
        <v>32.43960959062904</v>
      </c>
      <c r="F4" s="12">
        <v>6.5257052669595215</v>
      </c>
      <c r="G4" s="12">
        <v>32</v>
      </c>
      <c r="H4" s="12">
        <v>271.29679869777488</v>
      </c>
      <c r="I4" s="12">
        <v>56.657223796034067</v>
      </c>
      <c r="J4" s="12">
        <v>20.157418518518501</v>
      </c>
      <c r="K4" s="12">
        <v>0.44908740740740738</v>
      </c>
      <c r="L4" s="12">
        <v>60.706322893955608</v>
      </c>
      <c r="M4" s="12">
        <v>6.9112241550761295</v>
      </c>
      <c r="N4" s="12" t="s">
        <v>16</v>
      </c>
      <c r="O4" s="12">
        <v>1.9669999999999987</v>
      </c>
      <c r="P4" s="12">
        <v>57.680565000000001</v>
      </c>
      <c r="Q4" s="12">
        <v>3.1900000000000048</v>
      </c>
      <c r="R4" s="12">
        <v>10.78000000000003</v>
      </c>
      <c r="S4" s="12">
        <v>1.2</v>
      </c>
      <c r="T4" s="12">
        <v>4.6607100000000002E-3</v>
      </c>
      <c r="U4" s="12">
        <v>432.34786641929384</v>
      </c>
      <c r="V4" s="12">
        <v>323.2</v>
      </c>
      <c r="W4" s="12">
        <v>203</v>
      </c>
      <c r="X4" s="12">
        <v>79.144522222222221</v>
      </c>
      <c r="Y4" s="12">
        <v>76.049800000000005</v>
      </c>
      <c r="Z4" s="12">
        <v>57.678199999999997</v>
      </c>
      <c r="AA4" s="12">
        <v>57.128900000000002</v>
      </c>
      <c r="AB4" s="12">
        <v>0.56740900000000005</v>
      </c>
      <c r="AC4" s="12">
        <v>0.62505900000000003</v>
      </c>
      <c r="AD4" s="12">
        <v>0.63176500000000002</v>
      </c>
      <c r="AE4" s="12">
        <v>9.3994</v>
      </c>
      <c r="AF4" s="12">
        <v>18.798819999999999</v>
      </c>
      <c r="AG4" s="12">
        <v>19.40915</v>
      </c>
    </row>
    <row r="5" spans="1:33" x14ac:dyDescent="0.3">
      <c r="A5" s="12" t="s">
        <v>115</v>
      </c>
      <c r="B5" s="12">
        <v>16</v>
      </c>
      <c r="C5" s="12" t="s">
        <v>129</v>
      </c>
      <c r="D5" s="12">
        <v>2</v>
      </c>
      <c r="E5" s="12">
        <v>40.563560749497185</v>
      </c>
      <c r="F5" s="12">
        <v>6.9869084375102064</v>
      </c>
      <c r="G5" s="12">
        <v>33</v>
      </c>
      <c r="H5" s="12">
        <v>262.53609871357327</v>
      </c>
      <c r="I5" s="12">
        <v>57.501006267609803</v>
      </c>
      <c r="J5" s="12">
        <v>20.690916666666698</v>
      </c>
      <c r="K5" s="12">
        <v>0.45347749999999998</v>
      </c>
      <c r="L5" s="12">
        <v>67.651295974937298</v>
      </c>
      <c r="M5" s="12">
        <v>8.0333899754480083</v>
      </c>
      <c r="N5" s="12" t="s">
        <v>11</v>
      </c>
      <c r="O5" s="12">
        <v>2.2249999999999943</v>
      </c>
      <c r="P5" s="12">
        <v>43.447628000000002</v>
      </c>
      <c r="Q5" s="12">
        <v>2.7800000000000011</v>
      </c>
      <c r="R5" s="12">
        <v>8.1999999999999318</v>
      </c>
      <c r="S5" s="12">
        <v>1.2</v>
      </c>
      <c r="T5" s="12">
        <v>4.6607100000000002E-3</v>
      </c>
      <c r="U5" s="12">
        <v>568.3792682926877</v>
      </c>
      <c r="V5" s="12">
        <v>322</v>
      </c>
      <c r="W5" s="12">
        <v>201</v>
      </c>
      <c r="X5" s="12">
        <v>78.236883333333324</v>
      </c>
      <c r="Y5" s="12">
        <v>81.665000000000006</v>
      </c>
      <c r="Z5" s="12">
        <v>67.932100000000005</v>
      </c>
      <c r="AA5" s="12">
        <v>67.2607</v>
      </c>
      <c r="AB5" s="12">
        <v>0.45768500000000001</v>
      </c>
      <c r="AC5" s="12">
        <v>0.50301899999999999</v>
      </c>
      <c r="AD5" s="12">
        <v>0.50801200000000002</v>
      </c>
      <c r="AE5" s="12">
        <v>14.526400000000001</v>
      </c>
      <c r="AF5" s="12">
        <v>19.714300000000001</v>
      </c>
      <c r="AG5" s="12">
        <v>19.958500000000001</v>
      </c>
    </row>
    <row r="6" spans="1:33" x14ac:dyDescent="0.3">
      <c r="A6" s="12" t="s">
        <v>116</v>
      </c>
      <c r="B6" s="12">
        <v>16</v>
      </c>
      <c r="C6" s="12" t="s">
        <v>129</v>
      </c>
      <c r="D6" s="12">
        <v>1</v>
      </c>
      <c r="E6" s="12">
        <v>50.809881417636902</v>
      </c>
      <c r="F6" s="12">
        <v>15.349534037405988</v>
      </c>
      <c r="G6" s="12">
        <v>34</v>
      </c>
      <c r="H6" s="12">
        <v>208.28993959591804</v>
      </c>
      <c r="I6" s="12">
        <v>63.355296502787667</v>
      </c>
      <c r="J6" s="12">
        <v>16.547588461538499</v>
      </c>
      <c r="K6" s="12">
        <v>0.51561666666666672</v>
      </c>
      <c r="L6" s="12">
        <v>64.793067086395865</v>
      </c>
      <c r="M6" s="12">
        <v>15.295069118784941</v>
      </c>
      <c r="N6" s="12" t="s">
        <v>16</v>
      </c>
      <c r="O6" s="12">
        <v>4.8569999999999993</v>
      </c>
      <c r="P6" s="12">
        <v>63.332194999999999</v>
      </c>
      <c r="Q6" s="12">
        <v>1.1700000000000017</v>
      </c>
      <c r="R6" s="12">
        <v>14</v>
      </c>
      <c r="S6" s="12">
        <v>1.75</v>
      </c>
      <c r="T6" s="12">
        <v>8.1366100000000007E-3</v>
      </c>
      <c r="U6" s="12">
        <v>581.18642857142856</v>
      </c>
      <c r="V6" s="12">
        <v>307.60000000000002</v>
      </c>
      <c r="W6" s="12">
        <v>166.2</v>
      </c>
      <c r="X6" s="12">
        <v>77.61636666666665</v>
      </c>
      <c r="Y6" s="12">
        <v>74.9512</v>
      </c>
      <c r="Z6" s="12">
        <v>48.889200000000002</v>
      </c>
      <c r="AA6" s="12">
        <v>45.165999999999997</v>
      </c>
      <c r="AB6" s="12">
        <v>0.55097099999999999</v>
      </c>
      <c r="AC6" s="12">
        <v>0.82873699999999995</v>
      </c>
      <c r="AD6" s="12">
        <v>0.89333300000000004</v>
      </c>
      <c r="AE6" s="12">
        <v>11.6578</v>
      </c>
      <c r="AF6" s="12">
        <v>14.7095</v>
      </c>
      <c r="AG6" s="12">
        <v>14.8316</v>
      </c>
    </row>
    <row r="7" spans="1:33" x14ac:dyDescent="0.3">
      <c r="A7" s="12" t="s">
        <v>116</v>
      </c>
      <c r="B7" s="12">
        <v>16</v>
      </c>
      <c r="C7" s="12" t="s">
        <v>129</v>
      </c>
      <c r="D7" s="12">
        <v>2</v>
      </c>
      <c r="E7" s="12">
        <v>43.691152699927301</v>
      </c>
      <c r="F7" s="12">
        <v>15.313584873529496</v>
      </c>
      <c r="G7" s="12">
        <v>37</v>
      </c>
      <c r="H7" s="12">
        <v>196.88915140775714</v>
      </c>
      <c r="I7" s="12">
        <v>62.433664231753554</v>
      </c>
      <c r="J7" s="12">
        <v>15.787062068965501</v>
      </c>
      <c r="K7" s="12">
        <v>0.5432952413793104</v>
      </c>
      <c r="L7" s="12">
        <v>71.421587290993401</v>
      </c>
      <c r="M7" s="12">
        <v>16.603094885761788</v>
      </c>
      <c r="N7" s="12" t="s">
        <v>11</v>
      </c>
      <c r="O7" s="12">
        <v>3.2000000000000028</v>
      </c>
      <c r="P7" s="12">
        <v>62.81129</v>
      </c>
      <c r="Q7" s="12">
        <v>0.88000000000000256</v>
      </c>
      <c r="R7" s="12">
        <v>14.399999999999977</v>
      </c>
      <c r="S7" s="12">
        <v>1.75</v>
      </c>
      <c r="T7" s="12">
        <v>8.2254500000000005E-3</v>
      </c>
      <c r="U7" s="12">
        <v>571.21180555555645</v>
      </c>
      <c r="V7" s="12">
        <v>302</v>
      </c>
      <c r="W7" s="12">
        <v>160.19999999999999</v>
      </c>
      <c r="X7" s="12">
        <v>77.060034482758624</v>
      </c>
      <c r="Y7" s="12">
        <v>75.317400000000006</v>
      </c>
      <c r="Z7" s="12">
        <v>47.302199999999999</v>
      </c>
      <c r="AA7" s="12">
        <v>44.494599999999998</v>
      </c>
      <c r="AB7" s="12">
        <v>0.60677700000000001</v>
      </c>
      <c r="AC7" s="12">
        <v>0.90582099999999999</v>
      </c>
      <c r="AD7" s="12">
        <v>0.96279499999999996</v>
      </c>
      <c r="AE7" s="12">
        <v>9.5824999999999996</v>
      </c>
      <c r="AF7" s="12">
        <v>14.526300000000001</v>
      </c>
      <c r="AG7" s="12">
        <v>14.526400000000001</v>
      </c>
    </row>
    <row r="8" spans="1:33" x14ac:dyDescent="0.3">
      <c r="A8" s="12" t="s">
        <v>117</v>
      </c>
      <c r="B8" s="12">
        <v>18</v>
      </c>
      <c r="C8" s="12" t="s">
        <v>129</v>
      </c>
      <c r="D8" s="12">
        <v>1</v>
      </c>
      <c r="E8" s="12">
        <v>38.049764280911639</v>
      </c>
      <c r="F8" s="12">
        <v>24.148204238769694</v>
      </c>
      <c r="G8" s="12">
        <v>46</v>
      </c>
      <c r="H8" s="12">
        <v>246.42681123706302</v>
      </c>
      <c r="I8" s="12">
        <v>77.369439071567001</v>
      </c>
      <c r="J8" s="12">
        <v>16.988103333333299</v>
      </c>
      <c r="K8" s="12">
        <v>0.46906616666666667</v>
      </c>
      <c r="L8" s="12">
        <v>94.280155134239592</v>
      </c>
      <c r="M8" s="12">
        <v>26.091597123497117</v>
      </c>
      <c r="N8" s="12" t="s">
        <v>16</v>
      </c>
      <c r="O8" s="12">
        <v>2.9799999999999898</v>
      </c>
      <c r="P8" s="12">
        <v>49.860205000000001</v>
      </c>
      <c r="Q8" s="12">
        <v>5.2199999999999989</v>
      </c>
      <c r="R8" s="12">
        <v>8.4000000000000341</v>
      </c>
      <c r="S8" s="12">
        <v>2.9</v>
      </c>
      <c r="T8" s="12">
        <v>4.3608900000000001E-3</v>
      </c>
      <c r="U8" s="12">
        <v>519.15357142856931</v>
      </c>
      <c r="V8" s="12">
        <v>299.60000000000002</v>
      </c>
      <c r="W8" s="12">
        <v>205.4</v>
      </c>
      <c r="X8" s="12">
        <v>82.065830000000034</v>
      </c>
      <c r="Y8" s="12">
        <v>75.317400000000006</v>
      </c>
      <c r="Z8" s="12">
        <v>47.790500000000002</v>
      </c>
      <c r="AA8" s="12">
        <v>39.367699999999999</v>
      </c>
      <c r="AB8" s="12">
        <v>0.52716499999999999</v>
      </c>
      <c r="AC8" s="12">
        <v>0.77454699999999999</v>
      </c>
      <c r="AD8" s="12">
        <v>0.847078</v>
      </c>
      <c r="AE8" s="12">
        <v>13.793900000000001</v>
      </c>
      <c r="AF8" s="12">
        <v>18.6157</v>
      </c>
      <c r="AG8" s="12">
        <v>20.2026</v>
      </c>
    </row>
    <row r="9" spans="1:33" x14ac:dyDescent="0.3">
      <c r="A9" s="12" t="s">
        <v>117</v>
      </c>
      <c r="B9" s="12">
        <v>18</v>
      </c>
      <c r="C9" s="12" t="s">
        <v>129</v>
      </c>
      <c r="D9" s="12">
        <v>2</v>
      </c>
      <c r="E9" s="12">
        <v>45.402875116446069</v>
      </c>
      <c r="F9" s="12">
        <v>22.789140395685198</v>
      </c>
      <c r="G9" s="12">
        <v>43</v>
      </c>
      <c r="H9" s="12">
        <v>223.31397945511489</v>
      </c>
      <c r="I9" s="12">
        <v>73.190368147552334</v>
      </c>
      <c r="J9" s="12">
        <v>18.471270000000001</v>
      </c>
      <c r="K9" s="12">
        <v>0.47749086666666674</v>
      </c>
      <c r="L9" s="12">
        <v>88.195922789115826</v>
      </c>
      <c r="M9" s="12">
        <v>26.225460806904078</v>
      </c>
      <c r="N9" s="12" t="s">
        <v>11</v>
      </c>
      <c r="O9" s="12">
        <v>2.3000000000000114</v>
      </c>
      <c r="P9" s="12">
        <v>54.656460000000003</v>
      </c>
      <c r="Q9" s="12">
        <v>4.7739999999999938</v>
      </c>
      <c r="R9" s="12">
        <v>10.799999999999983</v>
      </c>
      <c r="S9" s="12">
        <v>2.9</v>
      </c>
      <c r="T9" s="12">
        <v>6.4867199999999996E-3</v>
      </c>
      <c r="U9" s="12">
        <v>600.62222222222317</v>
      </c>
      <c r="V9" s="12">
        <v>292</v>
      </c>
      <c r="W9" s="12">
        <v>197.2</v>
      </c>
      <c r="X9" s="12">
        <v>78.946939999999998</v>
      </c>
      <c r="Y9" s="12">
        <v>73.425299999999993</v>
      </c>
      <c r="Z9" s="12">
        <v>37.170400000000001</v>
      </c>
      <c r="AA9" s="12">
        <v>27.771000000000001</v>
      </c>
      <c r="AB9" s="12">
        <v>0.57034700000000005</v>
      </c>
      <c r="AC9" s="12">
        <v>0.934118</v>
      </c>
      <c r="AD9" s="12">
        <v>1.11917</v>
      </c>
      <c r="AE9" s="12">
        <v>12.878399999999999</v>
      </c>
      <c r="AF9" s="12">
        <v>18.493600000000001</v>
      </c>
      <c r="AG9" s="12">
        <v>19.042999999999999</v>
      </c>
    </row>
    <row r="10" spans="1:33" x14ac:dyDescent="0.3">
      <c r="A10" s="12" t="s">
        <v>121</v>
      </c>
      <c r="B10" s="12">
        <v>16</v>
      </c>
      <c r="C10" s="12" t="s">
        <v>129</v>
      </c>
      <c r="D10" s="12">
        <v>1</v>
      </c>
      <c r="E10" s="12">
        <v>116.96039392421686</v>
      </c>
      <c r="F10" s="12">
        <v>19.009068129871206</v>
      </c>
      <c r="G10" s="12">
        <v>35</v>
      </c>
      <c r="H10" s="12">
        <v>210.03990758244086</v>
      </c>
      <c r="I10" s="12">
        <v>61.919504643962938</v>
      </c>
      <c r="J10" s="12">
        <v>11.4542555555556</v>
      </c>
      <c r="K10" s="12">
        <v>0.5937465263157895</v>
      </c>
      <c r="L10" s="12">
        <v>65.819632168786384</v>
      </c>
      <c r="M10" s="12">
        <v>20.973786584028424</v>
      </c>
      <c r="N10" s="12" t="s">
        <v>16</v>
      </c>
      <c r="O10" s="12">
        <v>3.9399999999999977</v>
      </c>
      <c r="P10" s="12">
        <v>54.46</v>
      </c>
      <c r="Q10" s="12">
        <v>1.3599999999999994</v>
      </c>
      <c r="R10" s="12">
        <v>21.8</v>
      </c>
      <c r="S10" s="12">
        <v>0.86</v>
      </c>
      <c r="T10" s="12">
        <v>6.8227000000000001E-3</v>
      </c>
      <c r="U10" s="12">
        <v>312.96788990825689</v>
      </c>
      <c r="V10" s="12">
        <v>250.4</v>
      </c>
      <c r="W10" s="12">
        <v>143.30000000000001</v>
      </c>
      <c r="X10" s="12">
        <v>74.414699999999996</v>
      </c>
      <c r="Y10" s="12">
        <v>74.462900000000005</v>
      </c>
      <c r="Z10" s="12">
        <v>50.414999999999999</v>
      </c>
      <c r="AA10" s="12">
        <v>48.339799999999997</v>
      </c>
      <c r="AB10" s="12">
        <v>0.673153</v>
      </c>
      <c r="AC10" s="12">
        <v>0.746591</v>
      </c>
      <c r="AD10" s="12">
        <v>0.75280100000000005</v>
      </c>
      <c r="AE10" s="12">
        <v>5.3101000000000003</v>
      </c>
      <c r="AF10" s="12">
        <v>17.517099999999999</v>
      </c>
      <c r="AG10" s="12">
        <v>18.432600000000001</v>
      </c>
    </row>
    <row r="11" spans="1:33" x14ac:dyDescent="0.3">
      <c r="A11" s="12" t="s">
        <v>121</v>
      </c>
      <c r="B11" s="12">
        <v>16</v>
      </c>
      <c r="C11" s="12" t="s">
        <v>129</v>
      </c>
      <c r="D11" s="12">
        <v>2</v>
      </c>
      <c r="E11" s="12">
        <v>128.95670039140467</v>
      </c>
      <c r="F11" s="12">
        <v>21.86320261685114</v>
      </c>
      <c r="G11" s="12">
        <v>33</v>
      </c>
      <c r="H11" s="12">
        <v>212.99254526091619</v>
      </c>
      <c r="I11" s="12">
        <v>57.630244352236133</v>
      </c>
      <c r="J11" s="12">
        <v>7.8196941176470602</v>
      </c>
      <c r="K11" s="12">
        <v>0.63166170588235293</v>
      </c>
      <c r="L11" s="12">
        <v>60.522724947648932</v>
      </c>
      <c r="M11" s="12">
        <v>25.958886143584969</v>
      </c>
      <c r="N11" s="12" t="s">
        <v>11</v>
      </c>
      <c r="O11" s="12">
        <v>2.8699999999999903</v>
      </c>
      <c r="P11" s="12">
        <v>85.355000000000004</v>
      </c>
      <c r="Q11" s="12">
        <v>0.96000000000000085</v>
      </c>
      <c r="R11" s="12">
        <v>21.2</v>
      </c>
      <c r="S11" s="12">
        <v>0.86</v>
      </c>
      <c r="T11" s="12">
        <v>6.4193999999999996E-3</v>
      </c>
      <c r="U11" s="12">
        <v>302.80188679245282</v>
      </c>
      <c r="V11" s="12">
        <v>243.7</v>
      </c>
      <c r="W11" s="12">
        <v>130.9</v>
      </c>
      <c r="X11" s="12">
        <v>75.285076470588237</v>
      </c>
      <c r="Y11" s="12">
        <v>72.143600000000006</v>
      </c>
      <c r="Z11" s="12">
        <v>43.640099999999997</v>
      </c>
      <c r="AA11" s="12">
        <v>42.1753</v>
      </c>
      <c r="AB11" s="12">
        <v>0.70139399999999996</v>
      </c>
      <c r="AC11" s="12">
        <v>0.72061500000000001</v>
      </c>
      <c r="AD11" s="12">
        <v>0.74637399999999998</v>
      </c>
      <c r="AE11" s="12">
        <v>3.6621000000000001</v>
      </c>
      <c r="AF11" s="12">
        <v>21.423300000000001</v>
      </c>
      <c r="AG11" s="12">
        <v>20.3247</v>
      </c>
    </row>
    <row r="12" spans="1:33" x14ac:dyDescent="0.3">
      <c r="A12" s="12" t="s">
        <v>133</v>
      </c>
      <c r="B12" s="12">
        <v>18</v>
      </c>
      <c r="C12" s="12" t="s">
        <v>179</v>
      </c>
      <c r="D12" s="12">
        <v>1</v>
      </c>
      <c r="E12" s="12">
        <v>25.073554485318375</v>
      </c>
      <c r="F12" s="12">
        <v>29.144428509796089</v>
      </c>
      <c r="G12" s="12">
        <v>16</v>
      </c>
      <c r="H12" s="12">
        <v>122.29423994129846</v>
      </c>
      <c r="I12" s="12">
        <v>26.093990553975434</v>
      </c>
      <c r="J12" s="12">
        <v>22.362010344827599</v>
      </c>
      <c r="K12" s="12">
        <v>0.71170046666666675</v>
      </c>
      <c r="L12" s="12">
        <v>27.742832336762227</v>
      </c>
      <c r="M12" s="12">
        <v>31.390466489986544</v>
      </c>
      <c r="N12" s="12" t="s">
        <v>16</v>
      </c>
      <c r="O12" s="12">
        <v>0.40999999999999659</v>
      </c>
      <c r="P12" s="12">
        <v>302</v>
      </c>
      <c r="Q12" s="12">
        <v>11.200000000000003</v>
      </c>
      <c r="R12" s="12">
        <v>38</v>
      </c>
      <c r="S12" s="12">
        <v>1</v>
      </c>
      <c r="T12" s="12">
        <v>8.3452000000000005E-3</v>
      </c>
      <c r="U12" s="12">
        <v>219.61052631578951</v>
      </c>
      <c r="V12" s="12">
        <v>225.27</v>
      </c>
      <c r="W12" s="12">
        <v>128.1</v>
      </c>
      <c r="X12" s="12">
        <v>75.925689999999989</v>
      </c>
      <c r="Y12" s="12">
        <v>77.392600000000002</v>
      </c>
      <c r="Z12" s="12">
        <v>45.898400000000002</v>
      </c>
      <c r="AA12" s="12">
        <v>43.7622</v>
      </c>
      <c r="AB12" s="12">
        <v>0.73191200000000001</v>
      </c>
      <c r="AC12" s="12">
        <v>0.87806499999999998</v>
      </c>
      <c r="AD12" s="12">
        <v>0.93100499999999997</v>
      </c>
      <c r="AE12" s="12">
        <v>19.287099999999999</v>
      </c>
      <c r="AF12" s="12">
        <v>32.7759</v>
      </c>
      <c r="AG12" s="12">
        <v>32.287599999999998</v>
      </c>
    </row>
    <row r="13" spans="1:33" x14ac:dyDescent="0.3">
      <c r="A13" s="12" t="s">
        <v>133</v>
      </c>
      <c r="B13" s="12">
        <v>18</v>
      </c>
      <c r="C13" s="12" t="s">
        <v>179</v>
      </c>
      <c r="D13" s="12">
        <v>2</v>
      </c>
      <c r="E13" s="12">
        <v>55.492239578954283</v>
      </c>
      <c r="F13" s="12">
        <v>25.470204015466916</v>
      </c>
      <c r="G13" s="12">
        <v>17</v>
      </c>
      <c r="H13" s="12">
        <v>108.14318157240203</v>
      </c>
      <c r="I13" s="12">
        <v>31.321452062517597</v>
      </c>
      <c r="J13" s="12">
        <v>21.290375000000001</v>
      </c>
      <c r="K13" s="12">
        <v>0.8315980333333336</v>
      </c>
      <c r="L13" s="12">
        <v>29.488477279877394</v>
      </c>
      <c r="M13" s="12">
        <v>25.535478803256773</v>
      </c>
      <c r="N13" s="12" t="s">
        <v>11</v>
      </c>
      <c r="O13" s="12">
        <v>0.93000000000000682</v>
      </c>
      <c r="P13" s="12">
        <v>299</v>
      </c>
      <c r="Q13" s="12">
        <v>7.5600000000000023</v>
      </c>
      <c r="R13" s="12">
        <v>36.800000000000068</v>
      </c>
      <c r="S13" s="12">
        <v>1.05</v>
      </c>
      <c r="T13" s="12">
        <v>1.1191400000000001E-2</v>
      </c>
      <c r="U13" s="12">
        <v>304.11413043478211</v>
      </c>
      <c r="V13" s="12">
        <v>216.9</v>
      </c>
      <c r="W13" s="12">
        <v>100.21</v>
      </c>
      <c r="X13" s="12">
        <v>73.02294322222221</v>
      </c>
      <c r="Y13" s="12">
        <v>74.218800000000002</v>
      </c>
      <c r="Z13" s="12">
        <v>54.443399999999997</v>
      </c>
      <c r="AA13" s="12">
        <v>50.292999999999999</v>
      </c>
      <c r="AB13" s="12">
        <v>0.83231299999999997</v>
      </c>
      <c r="AC13" s="12">
        <v>0.96698399999999995</v>
      </c>
      <c r="AD13" s="12">
        <v>0.97203899999999999</v>
      </c>
      <c r="AE13" s="12">
        <v>18.493600000000001</v>
      </c>
      <c r="AF13" s="12">
        <v>28.625499999999999</v>
      </c>
      <c r="AG13" s="12">
        <v>29.907299999999999</v>
      </c>
    </row>
    <row r="14" spans="1:33" x14ac:dyDescent="0.3">
      <c r="A14" s="12" t="s">
        <v>139</v>
      </c>
      <c r="B14" s="12">
        <v>17</v>
      </c>
      <c r="C14" s="12" t="s">
        <v>129</v>
      </c>
      <c r="D14" s="12">
        <v>1</v>
      </c>
      <c r="E14" s="12">
        <v>43.284847494330563</v>
      </c>
      <c r="F14" s="12">
        <v>18.041140193739164</v>
      </c>
      <c r="G14" s="12">
        <v>36</v>
      </c>
      <c r="H14" s="12">
        <v>208.46362309776956</v>
      </c>
      <c r="I14" s="12">
        <v>61.701733818720328</v>
      </c>
      <c r="J14" s="12">
        <v>12.4456318181818</v>
      </c>
      <c r="K14" s="12">
        <v>0.71730091304347821</v>
      </c>
      <c r="L14" s="12">
        <v>68.507752947422475</v>
      </c>
      <c r="M14" s="12">
        <v>19.501384986939868</v>
      </c>
      <c r="N14" s="12" t="s">
        <v>16</v>
      </c>
      <c r="O14" s="12">
        <v>4.2499999999999929</v>
      </c>
      <c r="P14" s="12">
        <v>80.457539999999995</v>
      </c>
      <c r="Q14" s="12">
        <v>3.3500000000000014</v>
      </c>
      <c r="R14" s="13">
        <v>24.2</v>
      </c>
      <c r="S14" s="13">
        <v>1</v>
      </c>
      <c r="T14" s="13">
        <v>5.9048399999999997E-3</v>
      </c>
      <c r="U14" s="13">
        <v>244.00165289256199</v>
      </c>
      <c r="V14" s="12">
        <v>242.52</v>
      </c>
      <c r="W14" s="12">
        <v>123.11</v>
      </c>
      <c r="X14" s="12">
        <v>79.343052173913037</v>
      </c>
      <c r="Y14" s="12">
        <v>80.566400000000002</v>
      </c>
      <c r="Z14" s="12">
        <v>56.701700000000002</v>
      </c>
      <c r="AA14" s="12">
        <v>52.795400000000001</v>
      </c>
      <c r="AB14" s="12">
        <v>0.74583999999999995</v>
      </c>
      <c r="AC14" s="12">
        <v>0.84392400000000001</v>
      </c>
      <c r="AD14" s="12">
        <v>0.83853500000000003</v>
      </c>
      <c r="AE14" s="12">
        <v>6.1646000000000001</v>
      </c>
      <c r="AF14" s="12">
        <v>16.540500000000002</v>
      </c>
      <c r="AG14" s="12">
        <v>18.371600000000001</v>
      </c>
    </row>
    <row r="15" spans="1:33" x14ac:dyDescent="0.3">
      <c r="A15" s="12" t="s">
        <v>139</v>
      </c>
      <c r="B15" s="12">
        <v>17</v>
      </c>
      <c r="C15" s="12" t="s">
        <v>129</v>
      </c>
      <c r="D15" s="12">
        <v>2</v>
      </c>
      <c r="E15" s="12">
        <v>38.761144454479421</v>
      </c>
      <c r="F15" s="12">
        <v>16.024269515542201</v>
      </c>
      <c r="G15" s="12">
        <v>34</v>
      </c>
      <c r="H15" s="12">
        <v>203.04568527918735</v>
      </c>
      <c r="I15" s="12">
        <v>55.794230876527358</v>
      </c>
      <c r="J15" s="12">
        <v>15.9797625</v>
      </c>
      <c r="K15" s="12">
        <v>0.58559694117647065</v>
      </c>
      <c r="L15" s="12">
        <v>62.403808688182188</v>
      </c>
      <c r="M15" s="12">
        <v>19.233933723121016</v>
      </c>
      <c r="N15" s="12" t="s">
        <v>11</v>
      </c>
      <c r="O15" s="12">
        <v>2.3500000000000014</v>
      </c>
      <c r="P15" s="12">
        <v>38.020000000000003</v>
      </c>
      <c r="Q15" s="12">
        <v>3.1500000000000057</v>
      </c>
      <c r="R15" s="13">
        <v>17.100000000000001</v>
      </c>
      <c r="S15" s="13">
        <v>0.7</v>
      </c>
      <c r="T15" s="13">
        <v>4.8460400000000002E-3</v>
      </c>
      <c r="U15" s="13">
        <v>283.39415204678357</v>
      </c>
      <c r="V15" s="12">
        <v>296.62</v>
      </c>
      <c r="W15" s="12">
        <v>147.71</v>
      </c>
      <c r="X15" s="12">
        <v>86.854698823529404</v>
      </c>
      <c r="Y15" s="12">
        <v>80.932599999999994</v>
      </c>
      <c r="Z15" s="12">
        <v>59.692399999999999</v>
      </c>
      <c r="AA15" s="12">
        <v>57.983400000000003</v>
      </c>
      <c r="AB15" s="12">
        <v>0.69213499999999994</v>
      </c>
      <c r="AC15" s="12">
        <v>0.79590099999999997</v>
      </c>
      <c r="AD15" s="12">
        <v>0.78762399999999999</v>
      </c>
      <c r="AE15" s="12">
        <v>7.3242000000000003</v>
      </c>
      <c r="AF15" s="12">
        <v>15.197699999999999</v>
      </c>
      <c r="AG15" s="12">
        <v>16.540600000000001</v>
      </c>
    </row>
    <row r="16" spans="1:33" x14ac:dyDescent="0.3">
      <c r="A16" s="12" t="s">
        <v>140</v>
      </c>
      <c r="B16" s="12">
        <v>14</v>
      </c>
      <c r="C16" s="12" t="s">
        <v>129</v>
      </c>
      <c r="D16" s="12">
        <v>1</v>
      </c>
      <c r="E16" s="12">
        <v>94.366623221601628</v>
      </c>
      <c r="F16" s="12">
        <v>9.5412690756553786</v>
      </c>
      <c r="G16" s="12">
        <v>18</v>
      </c>
      <c r="H16" s="12">
        <v>157.35641227379972</v>
      </c>
      <c r="I16" s="12">
        <v>36.407325153820821</v>
      </c>
      <c r="J16" s="12">
        <v>13.3667045454545</v>
      </c>
      <c r="K16" s="12">
        <v>0.68082699999999996</v>
      </c>
      <c r="L16" s="12">
        <v>33.030943180585922</v>
      </c>
      <c r="M16" s="12">
        <v>10.792549741725503</v>
      </c>
      <c r="N16" s="12" t="s">
        <v>16</v>
      </c>
      <c r="O16" s="12">
        <v>2.9159999999999968</v>
      </c>
      <c r="P16" s="12">
        <v>74.394999999999996</v>
      </c>
      <c r="Q16" s="12">
        <v>1.7899999999999991</v>
      </c>
      <c r="R16" s="13">
        <v>20.12</v>
      </c>
      <c r="S16" s="13">
        <v>1.6</v>
      </c>
      <c r="T16" s="13">
        <v>8.4710900000000006E-3</v>
      </c>
      <c r="U16" s="13">
        <v>421.02833001988074</v>
      </c>
      <c r="V16" s="12">
        <v>208.32</v>
      </c>
      <c r="W16" s="12">
        <v>112.21</v>
      </c>
      <c r="X16" s="12">
        <v>71.690875000000005</v>
      </c>
      <c r="Y16" s="12">
        <v>66.101100000000002</v>
      </c>
      <c r="Z16" s="12">
        <v>45.471200000000003</v>
      </c>
      <c r="AA16" s="12">
        <v>45.2881</v>
      </c>
      <c r="AB16" s="12">
        <v>0.69702699999999995</v>
      </c>
      <c r="AC16" s="12">
        <v>0.77697000000000005</v>
      </c>
      <c r="AD16" s="12">
        <v>0.79428600000000005</v>
      </c>
      <c r="AE16" s="12">
        <v>14.9536</v>
      </c>
      <c r="AF16" s="12">
        <v>26.000959999999999</v>
      </c>
      <c r="AG16" s="12">
        <v>25.329599999999999</v>
      </c>
    </row>
    <row r="17" spans="1:36" x14ac:dyDescent="0.3">
      <c r="A17" s="12" t="s">
        <v>140</v>
      </c>
      <c r="B17" s="12">
        <v>14</v>
      </c>
      <c r="C17" s="12" t="s">
        <v>129</v>
      </c>
      <c r="D17" s="12">
        <v>2</v>
      </c>
      <c r="E17" s="12">
        <v>79.494215509857469</v>
      </c>
      <c r="F17" s="12">
        <v>11.015893887245509</v>
      </c>
      <c r="G17" s="12">
        <v>22</v>
      </c>
      <c r="H17" s="12">
        <v>152.85845307245486</v>
      </c>
      <c r="I17" s="12">
        <v>40.480913249402946</v>
      </c>
      <c r="J17" s="12">
        <v>12.3902</v>
      </c>
      <c r="K17" s="12">
        <v>0.71893899999999999</v>
      </c>
      <c r="L17" s="12">
        <v>41.740506294177727</v>
      </c>
      <c r="M17" s="12">
        <v>12.280215134857038</v>
      </c>
      <c r="N17" s="12" t="s">
        <v>11</v>
      </c>
      <c r="O17" s="12">
        <v>2.7630000000000052</v>
      </c>
      <c r="P17" s="12">
        <v>78.77</v>
      </c>
      <c r="Q17" s="12">
        <v>1.2019999999999982</v>
      </c>
      <c r="R17" s="13">
        <v>14.8</v>
      </c>
      <c r="S17" s="13">
        <v>2.2000000000000002</v>
      </c>
      <c r="T17" s="13">
        <v>7.0392199999999997E-3</v>
      </c>
      <c r="U17" s="13">
        <v>475.62297297297295</v>
      </c>
      <c r="V17" s="12">
        <v>228.95</v>
      </c>
      <c r="W17" s="12">
        <v>121.75</v>
      </c>
      <c r="X17" s="12">
        <v>75.70746956521738</v>
      </c>
      <c r="Y17" s="12">
        <v>69.641099999999994</v>
      </c>
      <c r="Z17" s="12">
        <v>49.9268</v>
      </c>
      <c r="AA17" s="12">
        <v>48.4619</v>
      </c>
      <c r="AB17" s="12">
        <v>0.65864599999999995</v>
      </c>
      <c r="AC17" s="12">
        <v>0.71345800000000004</v>
      </c>
      <c r="AD17" s="12">
        <v>0.72115899999999999</v>
      </c>
      <c r="AE17" s="12">
        <v>15.258800000000001</v>
      </c>
      <c r="AF17" s="12">
        <v>25.390599999999999</v>
      </c>
      <c r="AG17" s="12">
        <v>25.817900000000002</v>
      </c>
    </row>
    <row r="18" spans="1:36" x14ac:dyDescent="0.3">
      <c r="A18" s="12" t="s">
        <v>141</v>
      </c>
      <c r="B18" s="12">
        <v>14</v>
      </c>
      <c r="C18" s="12" t="s">
        <v>129</v>
      </c>
      <c r="D18" s="12">
        <v>1</v>
      </c>
      <c r="E18" s="12">
        <v>36.273120563852409</v>
      </c>
      <c r="F18" s="12">
        <v>14.644063124526166</v>
      </c>
      <c r="G18" s="12">
        <v>19</v>
      </c>
      <c r="H18" s="12">
        <v>140.05602240896329</v>
      </c>
      <c r="I18" s="12">
        <v>41.347942939838639</v>
      </c>
      <c r="J18" s="12">
        <v>6.9187714285714303</v>
      </c>
      <c r="K18" s="12">
        <v>0.84882086206896523</v>
      </c>
      <c r="L18" s="12">
        <v>40.83461546328018</v>
      </c>
      <c r="M18" s="12">
        <v>11.783741195012059</v>
      </c>
      <c r="N18" s="12" t="s">
        <v>16</v>
      </c>
      <c r="O18" s="12">
        <v>2.3799999999999955</v>
      </c>
      <c r="P18" s="12">
        <v>77.13</v>
      </c>
      <c r="Q18" s="12">
        <v>0</v>
      </c>
      <c r="R18" s="12">
        <v>18.600000000000001</v>
      </c>
      <c r="S18" s="12">
        <v>1.5</v>
      </c>
      <c r="T18" s="12">
        <v>1.14045E-2</v>
      </c>
      <c r="U18" s="12">
        <v>613.14516129032256</v>
      </c>
      <c r="V18" s="12">
        <v>259.22000000000003</v>
      </c>
      <c r="W18" s="12">
        <v>89.3</v>
      </c>
      <c r="X18" s="12">
        <v>79.514072413793087</v>
      </c>
      <c r="Y18" s="12">
        <v>77.453599999999994</v>
      </c>
      <c r="Z18" s="12">
        <v>46.264600000000002</v>
      </c>
      <c r="AA18" s="12">
        <v>41.564900000000002</v>
      </c>
      <c r="AB18" s="12">
        <v>0.86856500000000003</v>
      </c>
      <c r="AC18" s="12">
        <v>1.38818</v>
      </c>
      <c r="AD18" s="12">
        <v>1.4877499999999999</v>
      </c>
      <c r="AE18" s="12">
        <v>4.3945999999999996</v>
      </c>
      <c r="AF18" s="12">
        <v>11.0473</v>
      </c>
      <c r="AG18" s="12">
        <v>10.9863</v>
      </c>
      <c r="AJ18" s="12"/>
    </row>
    <row r="19" spans="1:36" x14ac:dyDescent="0.3">
      <c r="A19" s="12" t="s">
        <v>141</v>
      </c>
      <c r="B19" s="12">
        <v>14</v>
      </c>
      <c r="C19" s="12" t="s">
        <v>129</v>
      </c>
      <c r="D19" s="12">
        <v>2</v>
      </c>
      <c r="E19" s="12">
        <v>38.470141325859473</v>
      </c>
      <c r="F19" s="12">
        <v>15.729963554256138</v>
      </c>
      <c r="G19" s="12">
        <v>23</v>
      </c>
      <c r="H19" s="12">
        <v>136.42564802182787</v>
      </c>
      <c r="I19" s="12">
        <v>43.821209465381152</v>
      </c>
      <c r="J19" s="12">
        <v>7.6315</v>
      </c>
      <c r="K19" s="12">
        <v>0.87992130000000002</v>
      </c>
      <c r="L19" s="12">
        <v>43.566764277961198</v>
      </c>
      <c r="M19" s="12">
        <v>18.800200262590273</v>
      </c>
      <c r="N19" s="12" t="s">
        <v>11</v>
      </c>
      <c r="O19" s="12">
        <v>2.1199999999999903</v>
      </c>
      <c r="P19" s="12">
        <v>94.91</v>
      </c>
      <c r="Q19" s="12">
        <v>0</v>
      </c>
      <c r="R19" s="12">
        <v>15.9</v>
      </c>
      <c r="S19" s="12">
        <v>1.5</v>
      </c>
      <c r="T19" s="12">
        <v>1.05457E-2</v>
      </c>
      <c r="U19" s="12">
        <v>663.25157232704396</v>
      </c>
      <c r="V19" s="12">
        <v>235.42</v>
      </c>
      <c r="W19" s="12">
        <v>84.71</v>
      </c>
      <c r="X19" s="12">
        <v>77.956133333333327</v>
      </c>
      <c r="Y19" s="12">
        <v>76.293899999999994</v>
      </c>
      <c r="Z19" s="12">
        <v>51.5137</v>
      </c>
      <c r="AA19" s="12">
        <v>49.133299999999998</v>
      </c>
      <c r="AB19" s="12">
        <v>0.88102899999999995</v>
      </c>
      <c r="AC19" s="12">
        <v>1.2825</v>
      </c>
      <c r="AD19" s="12">
        <v>1.37704</v>
      </c>
      <c r="AE19" s="12">
        <v>5.1879</v>
      </c>
      <c r="AF19" s="12">
        <v>9.8877000000000006</v>
      </c>
      <c r="AG19" s="12">
        <v>9.8265999999999991</v>
      </c>
      <c r="AJ19" s="12"/>
    </row>
    <row r="20" spans="1:36" x14ac:dyDescent="0.3">
      <c r="A20" s="12" t="s">
        <v>142</v>
      </c>
      <c r="B20" s="12">
        <v>15</v>
      </c>
      <c r="C20" s="12" t="s">
        <v>129</v>
      </c>
      <c r="D20" s="12">
        <v>1</v>
      </c>
      <c r="E20" s="12">
        <v>30.970701026443614</v>
      </c>
      <c r="F20" s="12">
        <v>24.656105768128889</v>
      </c>
      <c r="G20" s="12">
        <v>39</v>
      </c>
      <c r="H20" s="12">
        <v>195.0458357714059</v>
      </c>
      <c r="I20" s="12">
        <v>83.090984628167277</v>
      </c>
      <c r="J20" s="12">
        <v>12.5250421052632</v>
      </c>
      <c r="K20" s="12">
        <v>0.7456797368421052</v>
      </c>
      <c r="L20" s="12">
        <v>79.380090731144691</v>
      </c>
      <c r="M20" s="12">
        <v>23.81317687658105</v>
      </c>
      <c r="N20" s="12" t="s">
        <v>16</v>
      </c>
      <c r="O20" s="12">
        <v>3.5859999999999985</v>
      </c>
      <c r="P20" s="12">
        <v>76.855000000000004</v>
      </c>
      <c r="Q20" s="12">
        <v>1.8000000000000043</v>
      </c>
      <c r="R20" s="13">
        <v>31.2</v>
      </c>
      <c r="S20" s="13">
        <v>1</v>
      </c>
      <c r="T20" s="13">
        <v>1.00076E-2</v>
      </c>
      <c r="U20" s="13">
        <v>320.75641025641028</v>
      </c>
      <c r="V20" s="12">
        <v>227.7</v>
      </c>
      <c r="W20" s="12">
        <v>117.8</v>
      </c>
      <c r="X20" s="12">
        <v>76.78543684210527</v>
      </c>
      <c r="Y20" s="12">
        <v>75.195300000000003</v>
      </c>
      <c r="Z20" s="12">
        <v>49.743699999999997</v>
      </c>
      <c r="AA20" s="12">
        <v>46.936</v>
      </c>
      <c r="AB20" s="12">
        <v>0.78366199999999997</v>
      </c>
      <c r="AC20" s="12">
        <v>1.25536</v>
      </c>
      <c r="AD20" s="12">
        <v>1.35598</v>
      </c>
      <c r="AE20" s="12">
        <v>6.8360000000000003</v>
      </c>
      <c r="AF20" s="12">
        <v>9.8265999999999991</v>
      </c>
      <c r="AG20" s="12">
        <v>9.5213999999999999</v>
      </c>
      <c r="AJ20" s="12"/>
    </row>
    <row r="21" spans="1:36" x14ac:dyDescent="0.3">
      <c r="A21" s="12" t="s">
        <v>142</v>
      </c>
      <c r="B21" s="12">
        <v>15</v>
      </c>
      <c r="C21" s="12" t="s">
        <v>129</v>
      </c>
      <c r="D21" s="12">
        <v>2</v>
      </c>
      <c r="E21" s="12">
        <v>31.557096356234272</v>
      </c>
      <c r="F21" s="12">
        <v>25.130554658437781</v>
      </c>
      <c r="G21" s="12">
        <v>42</v>
      </c>
      <c r="H21" s="12">
        <v>175.68517217146851</v>
      </c>
      <c r="I21" s="12">
        <v>77.2857253265324</v>
      </c>
      <c r="J21" s="12">
        <v>12.8987388888889</v>
      </c>
      <c r="K21" s="12">
        <v>0.76338268421052646</v>
      </c>
      <c r="L21" s="12">
        <v>83.528582946679947</v>
      </c>
      <c r="M21" s="12">
        <v>24.273226870662519</v>
      </c>
      <c r="N21" s="12" t="s">
        <v>11</v>
      </c>
      <c r="O21" s="12">
        <v>2.9699999999999989</v>
      </c>
      <c r="P21" s="12">
        <v>73.03</v>
      </c>
      <c r="Q21" s="12">
        <v>1.6679999999999993</v>
      </c>
      <c r="R21" s="13">
        <v>32.9</v>
      </c>
      <c r="S21" s="13">
        <v>0.8</v>
      </c>
      <c r="T21" s="13">
        <v>9.6354200000000004E-3</v>
      </c>
      <c r="U21" s="13">
        <v>292.86990881458968</v>
      </c>
      <c r="V21" s="12">
        <v>226.8</v>
      </c>
      <c r="W21" s="12">
        <v>105.9</v>
      </c>
      <c r="X21" s="12">
        <v>74.755221052631569</v>
      </c>
      <c r="Y21" s="12">
        <v>73.730500000000006</v>
      </c>
      <c r="Z21" s="12">
        <v>46.569800000000001</v>
      </c>
      <c r="AA21" s="12">
        <v>43.884300000000003</v>
      </c>
      <c r="AB21" s="12">
        <v>0.79271400000000003</v>
      </c>
      <c r="AC21" s="12">
        <v>1.2844199999999999</v>
      </c>
      <c r="AD21" s="12">
        <v>1.39591</v>
      </c>
      <c r="AE21" s="12">
        <v>7.2022000000000004</v>
      </c>
      <c r="AF21" s="12">
        <v>10.681150000000001</v>
      </c>
      <c r="AG21" s="12">
        <v>10.2539</v>
      </c>
      <c r="AJ21" s="12"/>
    </row>
    <row r="22" spans="1:36" x14ac:dyDescent="0.3">
      <c r="A22" s="12" t="s">
        <v>143</v>
      </c>
      <c r="B22" s="12">
        <v>15</v>
      </c>
      <c r="C22" s="12" t="s">
        <v>129</v>
      </c>
      <c r="D22" s="12">
        <v>1</v>
      </c>
      <c r="E22" s="12">
        <v>26.827835392067339</v>
      </c>
      <c r="F22" s="12">
        <v>28.172287374752361</v>
      </c>
      <c r="G22" s="12">
        <v>40</v>
      </c>
      <c r="H22" s="12">
        <v>217.3440556400783</v>
      </c>
      <c r="I22" s="12">
        <v>74.794315632011944</v>
      </c>
      <c r="J22" s="12">
        <v>16.55678</v>
      </c>
      <c r="K22" s="12">
        <v>0.56940912500000007</v>
      </c>
      <c r="L22" s="12">
        <v>83.503816307613732</v>
      </c>
      <c r="M22" s="12">
        <v>26.21197540346963</v>
      </c>
      <c r="N22" s="12" t="s">
        <v>16</v>
      </c>
      <c r="O22" s="12">
        <v>1.6699999999999946</v>
      </c>
      <c r="P22" s="12">
        <v>56.5</v>
      </c>
      <c r="Q22" s="12">
        <v>1.6700000000000017</v>
      </c>
      <c r="R22" s="13">
        <v>12.15</v>
      </c>
      <c r="S22" s="13">
        <v>2</v>
      </c>
      <c r="T22" s="13">
        <v>9.1679699999999992E-3</v>
      </c>
      <c r="U22" s="13">
        <v>754.56543209876531</v>
      </c>
      <c r="V22" s="12">
        <v>288.2</v>
      </c>
      <c r="W22" s="12">
        <v>165.9</v>
      </c>
      <c r="X22" s="12">
        <v>76.56405781250001</v>
      </c>
      <c r="Y22" s="12">
        <v>73.974599999999995</v>
      </c>
      <c r="Z22" s="12">
        <v>35.583500000000001</v>
      </c>
      <c r="AA22" s="12">
        <v>28.930700000000002</v>
      </c>
      <c r="AB22" s="12">
        <v>0.63162200000000002</v>
      </c>
      <c r="AC22" s="12">
        <v>1.13585</v>
      </c>
      <c r="AD22" s="12">
        <v>1.2937399999999999</v>
      </c>
      <c r="AE22" s="12">
        <v>10.3149</v>
      </c>
      <c r="AF22" s="12">
        <v>13.977</v>
      </c>
      <c r="AG22" s="12">
        <v>14.587400000000001</v>
      </c>
      <c r="AJ22" s="12"/>
    </row>
    <row r="23" spans="1:36" x14ac:dyDescent="0.3">
      <c r="A23" s="12" t="s">
        <v>143</v>
      </c>
      <c r="B23" s="12">
        <v>15</v>
      </c>
      <c r="C23" s="12" t="s">
        <v>129</v>
      </c>
      <c r="D23" s="12">
        <v>2</v>
      </c>
      <c r="E23" s="12">
        <v>26.893266784626586</v>
      </c>
      <c r="F23" s="12">
        <v>28.741758256381274</v>
      </c>
      <c r="G23" s="12">
        <v>44</v>
      </c>
      <c r="H23" s="12">
        <v>200.20020020020115</v>
      </c>
      <c r="I23" s="12">
        <v>77.857365306758396</v>
      </c>
      <c r="J23" s="12">
        <v>17.1880173913043</v>
      </c>
      <c r="K23" s="12">
        <v>0.54157841666666673</v>
      </c>
      <c r="L23" s="12">
        <v>85.114001573975912</v>
      </c>
      <c r="M23" s="12">
        <v>31.410086580300202</v>
      </c>
      <c r="N23" s="12" t="s">
        <v>11</v>
      </c>
      <c r="O23" s="12">
        <v>1.6700000000000017</v>
      </c>
      <c r="P23" s="12">
        <v>64.3</v>
      </c>
      <c r="Q23" s="12">
        <v>1.6999999999999957</v>
      </c>
      <c r="R23" s="13">
        <v>9</v>
      </c>
      <c r="S23" s="13">
        <v>2.2000000000000002</v>
      </c>
      <c r="T23" s="13">
        <v>9.1679699999999992E-3</v>
      </c>
      <c r="U23" s="13">
        <v>1018.6633333333333</v>
      </c>
      <c r="V23" s="12">
        <v>265.85000000000002</v>
      </c>
      <c r="W23" s="12">
        <v>152.97</v>
      </c>
      <c r="X23" s="12">
        <v>78.269958333333335</v>
      </c>
      <c r="Y23" s="12">
        <v>73.608400000000003</v>
      </c>
      <c r="Z23" s="12">
        <v>41.137700000000002</v>
      </c>
      <c r="AA23" s="12">
        <v>36.743200000000002</v>
      </c>
      <c r="AB23" s="12">
        <v>0.60843000000000003</v>
      </c>
      <c r="AC23" s="12">
        <v>1.04667</v>
      </c>
      <c r="AD23" s="12">
        <v>1.1269400000000001</v>
      </c>
      <c r="AE23" s="12">
        <v>10.8643</v>
      </c>
      <c r="AF23" s="12">
        <v>13.671900000000001</v>
      </c>
      <c r="AG23" s="12">
        <v>13.794</v>
      </c>
      <c r="AJ23" s="12"/>
    </row>
    <row r="24" spans="1:36" x14ac:dyDescent="0.3">
      <c r="A24" s="12" t="s">
        <v>144</v>
      </c>
      <c r="B24" s="12">
        <v>15</v>
      </c>
      <c r="C24" s="12" t="s">
        <v>129</v>
      </c>
      <c r="D24" s="12">
        <v>1</v>
      </c>
      <c r="E24" s="12">
        <v>34.820411091883962</v>
      </c>
      <c r="F24" s="12">
        <v>17.542561813823415</v>
      </c>
      <c r="G24" s="12">
        <v>25</v>
      </c>
      <c r="H24" s="12">
        <v>178.25311942958959</v>
      </c>
      <c r="I24" s="12">
        <v>50.055060566623403</v>
      </c>
      <c r="J24" s="12">
        <v>12.5123</v>
      </c>
      <c r="K24" s="12">
        <v>0.60913099999999998</v>
      </c>
      <c r="L24" s="12">
        <v>47.164353352908115</v>
      </c>
      <c r="M24" s="12">
        <v>15.908878572434407</v>
      </c>
      <c r="N24" s="12" t="s">
        <v>16</v>
      </c>
      <c r="O24" s="12">
        <v>2.3299999999999983</v>
      </c>
      <c r="P24" s="12">
        <v>85.5</v>
      </c>
      <c r="Q24" s="12">
        <v>0.96000000000000085</v>
      </c>
      <c r="R24" s="13">
        <v>12.4</v>
      </c>
      <c r="S24" s="13">
        <v>2.2000000000000002</v>
      </c>
      <c r="T24" s="13">
        <v>1.08974E-2</v>
      </c>
      <c r="U24" s="13">
        <v>878.82258064516122</v>
      </c>
      <c r="V24" s="12">
        <v>275</v>
      </c>
      <c r="W24" s="12">
        <v>144</v>
      </c>
      <c r="X24" s="12">
        <v>78.47696999999998</v>
      </c>
      <c r="Y24" s="12">
        <v>77.514600000000002</v>
      </c>
      <c r="Z24" s="12">
        <v>37.292499999999997</v>
      </c>
      <c r="AA24" s="12">
        <v>33.813499999999998</v>
      </c>
      <c r="AB24" s="12">
        <v>0.63225699999999996</v>
      </c>
      <c r="AC24" s="12">
        <v>1.1065400000000001</v>
      </c>
      <c r="AD24" s="12">
        <v>1.13232</v>
      </c>
      <c r="AE24" s="12">
        <v>9.6435999999999993</v>
      </c>
      <c r="AF24" s="12">
        <v>17.2119</v>
      </c>
      <c r="AG24" s="12">
        <v>15.991199999999999</v>
      </c>
      <c r="AJ24" s="12"/>
    </row>
    <row r="25" spans="1:36" x14ac:dyDescent="0.3">
      <c r="A25" s="12" t="s">
        <v>144</v>
      </c>
      <c r="B25" s="12">
        <v>15</v>
      </c>
      <c r="C25" s="12" t="s">
        <v>129</v>
      </c>
      <c r="D25" s="12">
        <v>2</v>
      </c>
      <c r="E25" s="12">
        <v>44.227488029292438</v>
      </c>
      <c r="F25" s="12">
        <v>19.690408008764759</v>
      </c>
      <c r="G25" s="12">
        <v>31</v>
      </c>
      <c r="H25" s="12">
        <v>152.43902439024384</v>
      </c>
      <c r="I25" s="12">
        <v>57.836899942162844</v>
      </c>
      <c r="J25" s="12">
        <v>13.4313294117647</v>
      </c>
      <c r="K25" s="12">
        <v>0.60770716666666669</v>
      </c>
      <c r="L25" s="12">
        <v>58.496969730996263</v>
      </c>
      <c r="M25" s="12">
        <v>20.446818855033836</v>
      </c>
      <c r="N25" s="12" t="s">
        <v>11</v>
      </c>
      <c r="O25" s="12">
        <v>2.75</v>
      </c>
      <c r="P25" s="12">
        <v>81.234999999999999</v>
      </c>
      <c r="Q25" s="12">
        <v>1.3799999999999955</v>
      </c>
      <c r="R25" s="13">
        <v>10.3</v>
      </c>
      <c r="S25" s="13">
        <v>2.4</v>
      </c>
      <c r="T25" s="13">
        <v>8.5554700000000008E-3</v>
      </c>
      <c r="U25" s="13">
        <v>830.62815533980586</v>
      </c>
      <c r="V25" s="12">
        <v>274.3</v>
      </c>
      <c r="W25" s="12">
        <v>144.1</v>
      </c>
      <c r="X25" s="12">
        <v>79.922155555555577</v>
      </c>
      <c r="Y25" s="12">
        <v>76.660200000000003</v>
      </c>
      <c r="Z25" s="12">
        <v>45.165999999999997</v>
      </c>
      <c r="AA25" s="12">
        <v>40.283200000000001</v>
      </c>
      <c r="AB25" s="12">
        <v>0.63495000000000001</v>
      </c>
      <c r="AC25" s="12">
        <v>1.0828500000000001</v>
      </c>
      <c r="AD25" s="12">
        <v>1.2066699999999999</v>
      </c>
      <c r="AE25" s="12">
        <v>9.7655999999999992</v>
      </c>
      <c r="AF25" s="12">
        <v>15.7471</v>
      </c>
      <c r="AG25" s="12">
        <v>15.380800000000001</v>
      </c>
      <c r="AJ25" s="12"/>
    </row>
    <row r="26" spans="1:36" x14ac:dyDescent="0.3">
      <c r="A26" s="12" t="s">
        <v>157</v>
      </c>
      <c r="B26" s="12">
        <v>15</v>
      </c>
      <c r="C26" s="12" t="s">
        <v>129</v>
      </c>
      <c r="D26" s="12">
        <v>1</v>
      </c>
      <c r="E26" s="12">
        <v>27.936315672902232</v>
      </c>
      <c r="F26" s="12">
        <v>13.167048466588568</v>
      </c>
      <c r="G26" s="12">
        <v>43</v>
      </c>
      <c r="H26" s="12">
        <v>234.63162834350067</v>
      </c>
      <c r="I26" s="12">
        <v>77.924101924725505</v>
      </c>
      <c r="J26" s="12">
        <v>12.3417310344828</v>
      </c>
      <c r="K26" s="12">
        <v>0.60927633333333342</v>
      </c>
      <c r="L26" s="12">
        <v>81.837087650537214</v>
      </c>
      <c r="M26" s="12">
        <v>13.322141155276297</v>
      </c>
      <c r="N26" s="12" t="s">
        <v>16</v>
      </c>
      <c r="O26" s="12">
        <v>0.84000000000000341</v>
      </c>
      <c r="P26" s="12">
        <v>18</v>
      </c>
      <c r="Q26" s="12">
        <v>1.3399999999999963</v>
      </c>
      <c r="R26" s="13">
        <v>15.05</v>
      </c>
      <c r="S26" s="13">
        <v>2.4</v>
      </c>
      <c r="T26" s="13">
        <v>7.5559399999999997E-3</v>
      </c>
      <c r="U26" s="13">
        <v>502.05581395348833</v>
      </c>
      <c r="V26" s="12">
        <v>278.60000000000002</v>
      </c>
      <c r="W26" s="12">
        <v>151.57</v>
      </c>
      <c r="X26" s="12">
        <v>78.96117666666666</v>
      </c>
      <c r="Y26" s="12">
        <v>77.514600000000002</v>
      </c>
      <c r="Z26" s="12">
        <v>61.035200000000003</v>
      </c>
      <c r="AA26" s="12">
        <v>61.462400000000002</v>
      </c>
      <c r="AB26" s="12">
        <v>0.62612800000000002</v>
      </c>
      <c r="AC26" s="12">
        <v>0.69652000000000003</v>
      </c>
      <c r="AD26" s="12">
        <v>0.71577599999999997</v>
      </c>
      <c r="AE26" s="12">
        <v>8.3618000000000006</v>
      </c>
      <c r="AF26" s="12">
        <v>15.625</v>
      </c>
      <c r="AG26" s="12">
        <v>14.526300000000001</v>
      </c>
      <c r="AJ26" s="12"/>
    </row>
    <row r="27" spans="1:36" x14ac:dyDescent="0.3">
      <c r="A27" s="12" t="s">
        <v>157</v>
      </c>
      <c r="B27" s="12">
        <v>15</v>
      </c>
      <c r="C27" s="12" t="s">
        <v>129</v>
      </c>
      <c r="D27" s="12">
        <v>2</v>
      </c>
      <c r="E27" s="12">
        <v>29.756268367526442</v>
      </c>
      <c r="F27" s="12">
        <v>11.195715298036095</v>
      </c>
      <c r="G27" s="12">
        <v>40</v>
      </c>
      <c r="H27" s="12">
        <v>207.12510356255166</v>
      </c>
      <c r="I27" s="12">
        <v>73.394495412844037</v>
      </c>
      <c r="J27" s="12">
        <v>11.904122222222201</v>
      </c>
      <c r="K27" s="12">
        <v>0.63942703571428583</v>
      </c>
      <c r="L27" s="12">
        <v>76.896541779483627</v>
      </c>
      <c r="M27" s="12">
        <v>12.101905966693224</v>
      </c>
      <c r="N27" s="12" t="s">
        <v>11</v>
      </c>
      <c r="O27" s="12">
        <v>0.21999999999999886</v>
      </c>
      <c r="P27" s="12">
        <v>12.04</v>
      </c>
      <c r="Q27" s="12">
        <v>0.50999999999999801</v>
      </c>
      <c r="R27" s="13">
        <v>14.5</v>
      </c>
      <c r="S27" s="13">
        <v>2.6</v>
      </c>
      <c r="T27" s="13">
        <v>8.2321600000000005E-3</v>
      </c>
      <c r="U27" s="13">
        <v>567.73517241379318</v>
      </c>
      <c r="V27" s="12">
        <v>251.2</v>
      </c>
      <c r="W27" s="12">
        <v>140.1</v>
      </c>
      <c r="X27" s="12">
        <v>76.954432142857144</v>
      </c>
      <c r="Y27" s="12">
        <v>76.477099999999993</v>
      </c>
      <c r="Z27" s="12">
        <v>59.204099999999997</v>
      </c>
      <c r="AA27" s="12">
        <v>60.058599999999998</v>
      </c>
      <c r="AB27" s="12">
        <v>0.65181500000000003</v>
      </c>
      <c r="AC27" s="12">
        <v>0.72826500000000005</v>
      </c>
      <c r="AD27" s="12">
        <v>0.74690900000000005</v>
      </c>
      <c r="AE27" s="12">
        <v>8.7279999999999998</v>
      </c>
      <c r="AF27" s="12">
        <v>15.8081</v>
      </c>
      <c r="AG27" s="12">
        <v>14.404299999999999</v>
      </c>
      <c r="AJ27" s="12"/>
    </row>
    <row r="28" spans="1:36" x14ac:dyDescent="0.3">
      <c r="A28" s="15" t="s">
        <v>113</v>
      </c>
      <c r="B28" s="15">
        <v>21</v>
      </c>
      <c r="C28" s="12" t="s">
        <v>179</v>
      </c>
      <c r="D28" s="12">
        <v>1</v>
      </c>
      <c r="E28" s="15">
        <v>99.483268735577695</v>
      </c>
      <c r="F28" s="15">
        <v>42.111682475330703</v>
      </c>
      <c r="G28" s="15">
        <v>30</v>
      </c>
      <c r="H28" s="15">
        <v>157.15857300015716</v>
      </c>
      <c r="I28" s="15">
        <v>55.00550055005516</v>
      </c>
      <c r="J28" s="15">
        <v>14.803046666666701</v>
      </c>
      <c r="K28" s="15">
        <v>0.98917826666666664</v>
      </c>
      <c r="L28" s="15">
        <v>56.972109201206578</v>
      </c>
      <c r="M28" s="15">
        <v>33.069653927660276</v>
      </c>
      <c r="N28" s="15" t="s">
        <v>16</v>
      </c>
      <c r="O28" s="15">
        <v>2.6960000000000051</v>
      </c>
      <c r="P28" s="15">
        <v>84.872974999999997</v>
      </c>
      <c r="Q28" s="15">
        <v>4.5500000000000043</v>
      </c>
      <c r="R28" s="16">
        <v>66.7</v>
      </c>
      <c r="S28" s="16">
        <v>0.2</v>
      </c>
      <c r="T28" s="16">
        <v>1.5603300000000001E-2</v>
      </c>
      <c r="U28" s="15">
        <v>233.93253373313343</v>
      </c>
      <c r="V28" s="15">
        <v>172.6</v>
      </c>
      <c r="W28" s="15">
        <v>84.2</v>
      </c>
      <c r="X28" s="15">
        <v>71.899406666666664</v>
      </c>
      <c r="Y28" s="15">
        <v>69.946299999999994</v>
      </c>
      <c r="Z28" s="15">
        <v>49.9268</v>
      </c>
      <c r="AA28" s="15">
        <v>44.433599999999998</v>
      </c>
      <c r="AB28" s="15">
        <v>1.4223300000000001</v>
      </c>
      <c r="AC28" s="15">
        <v>1.3257099999999999</v>
      </c>
      <c r="AD28" s="15">
        <v>1.06839</v>
      </c>
      <c r="AE28" s="15">
        <v>9.8877000000000006</v>
      </c>
      <c r="AF28" s="15">
        <v>16.235399999999998</v>
      </c>
      <c r="AG28" s="15">
        <v>18.55472</v>
      </c>
      <c r="AJ28" s="12"/>
    </row>
    <row r="29" spans="1:36" x14ac:dyDescent="0.3">
      <c r="A29" s="15" t="s">
        <v>113</v>
      </c>
      <c r="B29" s="15">
        <v>21</v>
      </c>
      <c r="C29" s="12" t="s">
        <v>179</v>
      </c>
      <c r="D29" s="12">
        <v>2</v>
      </c>
      <c r="E29" s="15">
        <v>101.03181871520414</v>
      </c>
      <c r="F29" s="15">
        <v>38.55829441878528</v>
      </c>
      <c r="G29" s="15">
        <v>29</v>
      </c>
      <c r="H29" s="15">
        <v>156.56802880851728</v>
      </c>
      <c r="I29" s="15">
        <v>56.657223796034067</v>
      </c>
      <c r="J29" s="15">
        <v>14.70642</v>
      </c>
      <c r="K29" s="15">
        <v>0.97631104761904752</v>
      </c>
      <c r="L29" s="15">
        <v>53.511628574468162</v>
      </c>
      <c r="M29" s="15">
        <v>32.512758386705364</v>
      </c>
      <c r="N29" s="15" t="s">
        <v>11</v>
      </c>
      <c r="O29" s="15">
        <v>2.5600000000000023</v>
      </c>
      <c r="P29" s="15">
        <v>84.872979999999998</v>
      </c>
      <c r="Q29" s="15">
        <v>4.7000000000000028</v>
      </c>
      <c r="R29" s="16">
        <v>58.6</v>
      </c>
      <c r="S29" s="16">
        <v>0.3</v>
      </c>
      <c r="T29" s="16">
        <v>1.31135E-2</v>
      </c>
      <c r="U29" s="15">
        <v>223.77986348122866</v>
      </c>
      <c r="V29" s="15">
        <v>172.9</v>
      </c>
      <c r="W29" s="15">
        <v>86.9</v>
      </c>
      <c r="X29" s="15">
        <v>72.297604761904765</v>
      </c>
      <c r="Y29" s="15">
        <v>70.495599999999996</v>
      </c>
      <c r="Z29" s="15">
        <v>53.955100000000002</v>
      </c>
      <c r="AA29" s="15">
        <v>50.720199999999998</v>
      </c>
      <c r="AB29" s="15">
        <v>1.4736400000000001</v>
      </c>
      <c r="AC29" s="15">
        <v>1.3863700000000001</v>
      </c>
      <c r="AD29" s="15">
        <v>1.0636300000000001</v>
      </c>
      <c r="AE29" s="15">
        <v>8.7279999999999998</v>
      </c>
      <c r="AF29" s="15">
        <v>16.662579999999998</v>
      </c>
      <c r="AG29" s="15">
        <v>16.66262</v>
      </c>
      <c r="AJ29" s="12"/>
    </row>
    <row r="30" spans="1:36" x14ac:dyDescent="0.3">
      <c r="A30" t="s">
        <v>119</v>
      </c>
      <c r="B30">
        <v>14</v>
      </c>
      <c r="C30" s="12" t="s">
        <v>179</v>
      </c>
      <c r="D30" s="12">
        <v>1</v>
      </c>
      <c r="E30">
        <v>53.944847429987583</v>
      </c>
      <c r="F30">
        <v>29.273350358653836</v>
      </c>
      <c r="G30">
        <v>20</v>
      </c>
      <c r="H30">
        <v>136.36983499249968</v>
      </c>
      <c r="I30">
        <v>38.299502106472595</v>
      </c>
      <c r="J30">
        <v>28.991686666666698</v>
      </c>
      <c r="K30">
        <v>0.6712729999999999</v>
      </c>
      <c r="L30">
        <v>36.975957147903515</v>
      </c>
      <c r="M30">
        <v>27.871929594387151</v>
      </c>
      <c r="N30" t="s">
        <v>16</v>
      </c>
      <c r="O30">
        <v>3.9000000000000057</v>
      </c>
      <c r="P30">
        <v>82.784999999999997</v>
      </c>
      <c r="Q30">
        <v>4.509999999999998</v>
      </c>
      <c r="R30">
        <v>56.36</v>
      </c>
      <c r="S30">
        <v>0.35</v>
      </c>
      <c r="T30">
        <v>8.9555999999999993E-3</v>
      </c>
      <c r="U30">
        <v>158.89992902767921</v>
      </c>
      <c r="V30">
        <v>232.2</v>
      </c>
      <c r="W30">
        <v>107.9</v>
      </c>
      <c r="X30">
        <v>63.728324999999991</v>
      </c>
      <c r="Y30">
        <v>68.542500000000004</v>
      </c>
      <c r="Z30">
        <v>47.485399999999998</v>
      </c>
      <c r="AA30">
        <v>47.363300000000002</v>
      </c>
      <c r="AB30">
        <v>0.73100299999999996</v>
      </c>
      <c r="AC30">
        <v>0.95358299999999996</v>
      </c>
      <c r="AD30">
        <v>1.00078</v>
      </c>
      <c r="AE30">
        <v>24.597200000000001</v>
      </c>
      <c r="AF30">
        <v>27.709900000000001</v>
      </c>
      <c r="AG30">
        <v>26.855399999999999</v>
      </c>
      <c r="AJ30" s="12"/>
    </row>
    <row r="31" spans="1:36" x14ac:dyDescent="0.3">
      <c r="A31" t="s">
        <v>119</v>
      </c>
      <c r="B31">
        <v>14</v>
      </c>
      <c r="C31" s="12" t="s">
        <v>179</v>
      </c>
      <c r="D31" s="12">
        <v>2</v>
      </c>
      <c r="E31">
        <v>43.506305991413008</v>
      </c>
      <c r="F31">
        <v>30.189561993391258</v>
      </c>
      <c r="G31">
        <v>23</v>
      </c>
      <c r="H31">
        <v>132.69639065817407</v>
      </c>
      <c r="I31">
        <v>38.175224279442737</v>
      </c>
      <c r="J31">
        <v>25.104968</v>
      </c>
      <c r="K31">
        <v>0.80765042307692303</v>
      </c>
      <c r="L31">
        <v>42.860217986552449</v>
      </c>
      <c r="M31">
        <v>31.125687834883529</v>
      </c>
      <c r="N31" t="s">
        <v>11</v>
      </c>
      <c r="O31">
        <v>3.3599999999999994</v>
      </c>
      <c r="P31">
        <v>89.825000000000003</v>
      </c>
      <c r="Q31">
        <v>3.8099999999999952</v>
      </c>
      <c r="R31">
        <v>53.299999999999983</v>
      </c>
      <c r="S31">
        <v>0.3</v>
      </c>
      <c r="T31">
        <v>1.0942800000000001E-2</v>
      </c>
      <c r="U31">
        <v>205.30581613508451</v>
      </c>
      <c r="V31">
        <v>164.5</v>
      </c>
      <c r="W31">
        <v>74.489999999999995</v>
      </c>
      <c r="X31">
        <v>53.450365384615381</v>
      </c>
      <c r="Y31">
        <v>60.363799999999998</v>
      </c>
      <c r="Z31">
        <v>42.724600000000002</v>
      </c>
      <c r="AA31">
        <v>42.358400000000003</v>
      </c>
      <c r="AB31">
        <v>0.86280299999999999</v>
      </c>
      <c r="AC31">
        <v>1.1212800000000001</v>
      </c>
      <c r="AD31">
        <v>1.17981</v>
      </c>
      <c r="AE31">
        <v>21.545400000000001</v>
      </c>
      <c r="AF31">
        <v>26.367159999999998</v>
      </c>
      <c r="AG31">
        <v>25.756810000000002</v>
      </c>
      <c r="AJ31" s="12"/>
    </row>
    <row r="32" spans="1:36" x14ac:dyDescent="0.3">
      <c r="A32" t="s">
        <v>120</v>
      </c>
      <c r="B32">
        <v>15</v>
      </c>
      <c r="C32" s="12" t="s">
        <v>179</v>
      </c>
      <c r="D32" s="12">
        <v>1</v>
      </c>
      <c r="E32">
        <v>101.3049060584068</v>
      </c>
      <c r="F32">
        <v>35.583253035903944</v>
      </c>
      <c r="G32">
        <v>18</v>
      </c>
      <c r="H32">
        <v>111.78180192264702</v>
      </c>
      <c r="I32">
        <v>29.706205626355437</v>
      </c>
      <c r="J32">
        <v>7.9157769230769199</v>
      </c>
      <c r="K32">
        <v>1.0484976923076923</v>
      </c>
      <c r="L32">
        <v>38.299676191921492</v>
      </c>
      <c r="M32">
        <v>37.046413847999787</v>
      </c>
      <c r="N32" t="s">
        <v>16</v>
      </c>
      <c r="O32">
        <v>2.5599999999999881</v>
      </c>
      <c r="P32">
        <v>128.33500000000001</v>
      </c>
      <c r="Q32">
        <v>2.9600000000000009</v>
      </c>
      <c r="R32">
        <v>58</v>
      </c>
      <c r="S32">
        <v>0.2</v>
      </c>
      <c r="T32">
        <v>1.6869599999999998E-2</v>
      </c>
      <c r="U32">
        <v>290.85517241379307</v>
      </c>
      <c r="V32">
        <v>205.9</v>
      </c>
      <c r="W32">
        <v>81</v>
      </c>
      <c r="X32">
        <v>80.181423076923068</v>
      </c>
      <c r="Y32">
        <v>75.805700000000002</v>
      </c>
      <c r="Z32">
        <v>37.109400000000001</v>
      </c>
      <c r="AA32">
        <v>34.118699999999997</v>
      </c>
      <c r="AB32">
        <v>1.0830299999999999</v>
      </c>
      <c r="AC32">
        <v>2.05667</v>
      </c>
      <c r="AD32">
        <v>2.0929500000000001</v>
      </c>
      <c r="AE32">
        <v>8.6059999999999999</v>
      </c>
      <c r="AF32">
        <v>11.230399999999999</v>
      </c>
      <c r="AG32">
        <v>12.084899999999999</v>
      </c>
    </row>
    <row r="33" spans="1:33" x14ac:dyDescent="0.3">
      <c r="A33" t="s">
        <v>120</v>
      </c>
      <c r="B33">
        <v>15</v>
      </c>
      <c r="C33" s="12" t="s">
        <v>179</v>
      </c>
      <c r="D33" s="12">
        <v>2</v>
      </c>
      <c r="E33">
        <v>113.85061266794325</v>
      </c>
      <c r="F33">
        <v>38.320609172983865</v>
      </c>
      <c r="G33">
        <v>20</v>
      </c>
      <c r="H33">
        <v>111.29660545353386</v>
      </c>
      <c r="I33">
        <v>32.294526077829772</v>
      </c>
      <c r="J33">
        <v>8.6555625000000003</v>
      </c>
      <c r="K33">
        <v>1.077531111111111</v>
      </c>
      <c r="L33">
        <v>40.134608725677154</v>
      </c>
      <c r="M33">
        <v>42.334419287951874</v>
      </c>
      <c r="N33" t="s">
        <v>11</v>
      </c>
      <c r="O33">
        <v>2.7000000000000028</v>
      </c>
      <c r="P33">
        <v>122.97</v>
      </c>
      <c r="Q33">
        <v>2.4200000000000017</v>
      </c>
      <c r="R33">
        <v>78.399999999999963</v>
      </c>
      <c r="S33">
        <v>0.2</v>
      </c>
      <c r="T33">
        <v>2.4587399999999999E-2</v>
      </c>
      <c r="U33">
        <v>313.61479591836752</v>
      </c>
      <c r="V33">
        <v>198.7</v>
      </c>
      <c r="W33">
        <v>84.3</v>
      </c>
      <c r="X33">
        <v>78.559033333333346</v>
      </c>
      <c r="Y33">
        <v>75.317400000000006</v>
      </c>
      <c r="Z33">
        <v>41.992199999999997</v>
      </c>
      <c r="AA33">
        <v>35.766599999999997</v>
      </c>
      <c r="AB33">
        <v>1.1189499999999999</v>
      </c>
      <c r="AC33">
        <v>1.9731399999999999</v>
      </c>
      <c r="AD33">
        <v>2.09205</v>
      </c>
      <c r="AE33">
        <v>7.3242000000000003</v>
      </c>
      <c r="AF33">
        <v>11.291499999999999</v>
      </c>
      <c r="AG33">
        <v>11.8408</v>
      </c>
    </row>
    <row r="34" spans="1:33" x14ac:dyDescent="0.3">
      <c r="A34" t="s">
        <v>122</v>
      </c>
      <c r="B34">
        <v>17</v>
      </c>
      <c r="C34" s="12" t="s">
        <v>179</v>
      </c>
      <c r="D34" s="12">
        <v>1</v>
      </c>
      <c r="E34">
        <v>54.04199415641083</v>
      </c>
      <c r="F34">
        <v>44.247177283085385</v>
      </c>
      <c r="G34">
        <v>31</v>
      </c>
      <c r="H34">
        <v>208.11654526534829</v>
      </c>
      <c r="I34">
        <v>55.834729201563469</v>
      </c>
      <c r="J34">
        <v>18.360969565217399</v>
      </c>
      <c r="K34">
        <v>0.64398999999999984</v>
      </c>
      <c r="L34">
        <v>62.355182106987634</v>
      </c>
      <c r="M34">
        <v>33.906505620627392</v>
      </c>
      <c r="N34" t="s">
        <v>16</v>
      </c>
      <c r="O34">
        <v>1.2600000000000051</v>
      </c>
      <c r="P34">
        <v>70.520229999999998</v>
      </c>
      <c r="Q34">
        <v>4.9600000000000009</v>
      </c>
      <c r="R34">
        <v>60</v>
      </c>
      <c r="S34">
        <v>0.5</v>
      </c>
      <c r="T34">
        <v>9.7049400000000004E-3</v>
      </c>
      <c r="U34">
        <v>161.74900000000002</v>
      </c>
      <c r="V34">
        <v>178.2</v>
      </c>
      <c r="W34">
        <v>112.6</v>
      </c>
      <c r="X34">
        <v>56.929878260869579</v>
      </c>
      <c r="Y34">
        <v>59.3872</v>
      </c>
      <c r="Z34">
        <v>45.898400000000002</v>
      </c>
      <c r="AA34">
        <v>43.396000000000001</v>
      </c>
      <c r="AB34">
        <v>0.64831000000000005</v>
      </c>
      <c r="AC34">
        <v>0.78540200000000004</v>
      </c>
      <c r="AD34">
        <v>0.81830800000000004</v>
      </c>
      <c r="AE34">
        <v>14.587400000000001</v>
      </c>
      <c r="AF34">
        <v>21.8506</v>
      </c>
      <c r="AG34">
        <v>20.996099999999998</v>
      </c>
    </row>
    <row r="35" spans="1:33" x14ac:dyDescent="0.3">
      <c r="A35" t="s">
        <v>122</v>
      </c>
      <c r="B35">
        <v>17</v>
      </c>
      <c r="C35" s="12" t="s">
        <v>179</v>
      </c>
      <c r="D35" s="12">
        <v>2</v>
      </c>
      <c r="E35">
        <v>56.399056118570243</v>
      </c>
      <c r="F35">
        <v>43.703263184452481</v>
      </c>
      <c r="G35">
        <v>28</v>
      </c>
      <c r="H35">
        <v>193.05019305019385</v>
      </c>
      <c r="I35">
        <v>46.453291215682782</v>
      </c>
      <c r="J35">
        <v>14.8398818181818</v>
      </c>
      <c r="K35">
        <v>0.67508354545454541</v>
      </c>
      <c r="L35">
        <v>51.768829679417507</v>
      </c>
      <c r="M35">
        <v>32.786445091268135</v>
      </c>
      <c r="N35" t="s">
        <v>11</v>
      </c>
      <c r="O35">
        <v>1.0049999999999955</v>
      </c>
      <c r="P35">
        <v>63.088509999999999</v>
      </c>
      <c r="Q35">
        <v>4.2100000000000009</v>
      </c>
      <c r="R35">
        <v>58.100000000000094</v>
      </c>
      <c r="S35">
        <v>0.55000000000000004</v>
      </c>
      <c r="T35">
        <v>1.1195800000000001E-2</v>
      </c>
      <c r="U35">
        <v>192.69879518072258</v>
      </c>
      <c r="V35">
        <v>176.68</v>
      </c>
      <c r="W35">
        <v>95.05</v>
      </c>
      <c r="X35">
        <v>55.314495454545458</v>
      </c>
      <c r="Y35">
        <v>54.6265</v>
      </c>
      <c r="Z35">
        <v>42.785600000000002</v>
      </c>
      <c r="AA35">
        <v>40.161099999999998</v>
      </c>
      <c r="AB35">
        <v>1.73</v>
      </c>
      <c r="AC35">
        <v>0.84498200000000001</v>
      </c>
      <c r="AD35">
        <v>0.882212</v>
      </c>
      <c r="AE35">
        <v>11.77979</v>
      </c>
      <c r="AF35">
        <v>20.080576000000001</v>
      </c>
      <c r="AG35">
        <v>20.690887</v>
      </c>
    </row>
    <row r="36" spans="1:33" x14ac:dyDescent="0.3">
      <c r="A36" t="s">
        <v>123</v>
      </c>
      <c r="B36">
        <v>20</v>
      </c>
      <c r="C36" s="12" t="s">
        <v>179</v>
      </c>
      <c r="D36" s="12">
        <v>1</v>
      </c>
      <c r="E36">
        <v>55.799669353791387</v>
      </c>
      <c r="F36">
        <v>27.383208217487066</v>
      </c>
      <c r="G36">
        <v>21</v>
      </c>
      <c r="H36">
        <v>134.89815189531885</v>
      </c>
      <c r="I36">
        <v>44.438519308536556</v>
      </c>
      <c r="J36">
        <v>11.371612499999999</v>
      </c>
      <c r="K36">
        <v>0.83954093749999981</v>
      </c>
      <c r="L36">
        <v>41.560042559793956</v>
      </c>
      <c r="M36">
        <v>25.954776267434642</v>
      </c>
      <c r="N36" t="s">
        <v>16</v>
      </c>
      <c r="O36">
        <v>5.3800000000000097</v>
      </c>
      <c r="P36">
        <v>146.15384499999999</v>
      </c>
      <c r="Q36">
        <v>5.1000000000000014</v>
      </c>
      <c r="R36">
        <v>77</v>
      </c>
      <c r="S36">
        <v>0.2</v>
      </c>
      <c r="T36">
        <v>1.6758800000000001E-2</v>
      </c>
      <c r="U36">
        <v>217.64675324675326</v>
      </c>
      <c r="V36">
        <v>245.1</v>
      </c>
      <c r="W36">
        <v>107</v>
      </c>
      <c r="X36">
        <v>80.98984999999999</v>
      </c>
      <c r="Y36">
        <v>81.481899999999996</v>
      </c>
      <c r="Z36">
        <v>48.584000000000003</v>
      </c>
      <c r="AA36">
        <v>44.982900000000001</v>
      </c>
      <c r="AB36">
        <v>1.0018199999999999</v>
      </c>
      <c r="AC36">
        <v>1.4173</v>
      </c>
      <c r="AD36">
        <v>1.6606000000000001</v>
      </c>
      <c r="AE36">
        <v>6.6528999999999998</v>
      </c>
      <c r="AF36">
        <v>20.935099999999998</v>
      </c>
      <c r="AG36">
        <v>19.958500000000001</v>
      </c>
    </row>
    <row r="37" spans="1:33" x14ac:dyDescent="0.3">
      <c r="A37" t="s">
        <v>123</v>
      </c>
      <c r="B37">
        <v>20</v>
      </c>
      <c r="C37" s="12" t="s">
        <v>179</v>
      </c>
      <c r="D37" s="12">
        <v>2</v>
      </c>
      <c r="E37">
        <v>56.268893678139662</v>
      </c>
      <c r="F37">
        <v>27.604297974982504</v>
      </c>
      <c r="G37">
        <v>22</v>
      </c>
      <c r="H37">
        <v>146.19883040935665</v>
      </c>
      <c r="I37">
        <v>43.884671084390156</v>
      </c>
      <c r="J37">
        <v>11.2970545454545</v>
      </c>
      <c r="K37">
        <v>0.84102072727272725</v>
      </c>
      <c r="L37">
        <v>44.192142180974059</v>
      </c>
      <c r="M37">
        <v>27.683191150398088</v>
      </c>
      <c r="N37" t="s">
        <v>11</v>
      </c>
      <c r="O37">
        <v>2.3200000000000074</v>
      </c>
      <c r="P37">
        <v>148.55944500000001</v>
      </c>
      <c r="Q37">
        <v>7.1929999999999978</v>
      </c>
      <c r="R37">
        <v>79.600000000000009</v>
      </c>
      <c r="S37">
        <v>0.25</v>
      </c>
      <c r="T37">
        <v>1.5132100000000001E-2</v>
      </c>
      <c r="U37">
        <v>190.10175879396985</v>
      </c>
      <c r="V37">
        <v>236.9</v>
      </c>
      <c r="W37">
        <v>100.7</v>
      </c>
      <c r="X37">
        <v>77.453609090909083</v>
      </c>
      <c r="Y37">
        <v>77.087400000000002</v>
      </c>
      <c r="Z37">
        <v>52.795400000000001</v>
      </c>
      <c r="AA37">
        <v>46.875</v>
      </c>
      <c r="AB37">
        <v>0.95869199999999999</v>
      </c>
      <c r="AC37">
        <v>1.6419900000000001</v>
      </c>
      <c r="AD37">
        <v>1.79701</v>
      </c>
      <c r="AE37">
        <v>3.8452999999999999</v>
      </c>
      <c r="AF37">
        <v>15.564</v>
      </c>
      <c r="AG37">
        <v>18.6767</v>
      </c>
    </row>
    <row r="38" spans="1:33" x14ac:dyDescent="0.3">
      <c r="A38" t="s">
        <v>124</v>
      </c>
      <c r="B38">
        <v>16</v>
      </c>
      <c r="C38" s="12" t="s">
        <v>179</v>
      </c>
      <c r="D38" s="12">
        <v>1</v>
      </c>
      <c r="E38">
        <v>35.250056813639546</v>
      </c>
      <c r="F38">
        <v>44.249517530125622</v>
      </c>
      <c r="G38">
        <v>22</v>
      </c>
      <c r="H38">
        <v>155.11090429657199</v>
      </c>
      <c r="I38">
        <v>42.215467747382661</v>
      </c>
      <c r="J38">
        <v>26.021333333333299</v>
      </c>
      <c r="K38">
        <v>0.54881788888888883</v>
      </c>
      <c r="L38">
        <v>38.592810272423094</v>
      </c>
      <c r="M38">
        <v>40.553777826400591</v>
      </c>
      <c r="N38" t="s">
        <v>16</v>
      </c>
      <c r="O38">
        <v>2.0100000000000051</v>
      </c>
      <c r="P38">
        <v>277</v>
      </c>
      <c r="Q38">
        <v>9.8129999999999953</v>
      </c>
      <c r="R38">
        <v>58</v>
      </c>
      <c r="S38">
        <v>0.5</v>
      </c>
      <c r="T38">
        <v>1.0733400000000001E-2</v>
      </c>
      <c r="U38">
        <v>185.05862068965519</v>
      </c>
      <c r="V38">
        <v>276.39999999999998</v>
      </c>
      <c r="W38">
        <v>159.5</v>
      </c>
      <c r="X38">
        <v>71.072044444444444</v>
      </c>
      <c r="Y38">
        <v>70.068399999999997</v>
      </c>
      <c r="Z38">
        <v>40.283200000000001</v>
      </c>
      <c r="AA38">
        <v>35.705599999999997</v>
      </c>
      <c r="AB38">
        <v>0.58393799999999996</v>
      </c>
      <c r="AC38">
        <v>0.77416399999999996</v>
      </c>
      <c r="AD38">
        <v>0.89263599999999999</v>
      </c>
      <c r="AE38">
        <v>23.4375</v>
      </c>
      <c r="AF38">
        <v>29.8462</v>
      </c>
      <c r="AG38">
        <v>26.062000000000001</v>
      </c>
    </row>
    <row r="39" spans="1:33" x14ac:dyDescent="0.3">
      <c r="A39" t="s">
        <v>124</v>
      </c>
      <c r="B39">
        <v>16</v>
      </c>
      <c r="C39" s="12" t="s">
        <v>179</v>
      </c>
      <c r="D39" s="12">
        <v>2</v>
      </c>
      <c r="E39">
        <v>43.133011358916249</v>
      </c>
      <c r="F39">
        <v>44.505088117934562</v>
      </c>
      <c r="G39">
        <v>20</v>
      </c>
      <c r="H39">
        <v>143.32807797047434</v>
      </c>
      <c r="I39">
        <v>39.766174891637277</v>
      </c>
      <c r="J39">
        <v>24.890139999999999</v>
      </c>
      <c r="K39">
        <v>0.60605106666666664</v>
      </c>
      <c r="L39">
        <v>37.447224816210117</v>
      </c>
      <c r="M39">
        <v>40.940391345006915</v>
      </c>
      <c r="N39" t="s">
        <v>11</v>
      </c>
      <c r="O39">
        <v>2</v>
      </c>
      <c r="P39">
        <v>336</v>
      </c>
      <c r="Q39">
        <v>9.5399999999999991</v>
      </c>
      <c r="R39">
        <v>44.899999999999949</v>
      </c>
      <c r="S39">
        <v>0.4</v>
      </c>
      <c r="T39">
        <v>9.6219600000000006E-3</v>
      </c>
      <c r="U39">
        <v>214.29755011135882</v>
      </c>
      <c r="V39">
        <v>242.1</v>
      </c>
      <c r="W39">
        <v>128.19999999999999</v>
      </c>
      <c r="X39">
        <v>67.032880000000006</v>
      </c>
      <c r="Y39">
        <v>67.016599999999997</v>
      </c>
      <c r="Z39">
        <v>45.043900000000001</v>
      </c>
      <c r="AA39">
        <v>41.992199999999997</v>
      </c>
      <c r="AB39">
        <v>0.62409400000000004</v>
      </c>
      <c r="AC39">
        <v>0.74995100000000003</v>
      </c>
      <c r="AD39">
        <v>0.80190499999999998</v>
      </c>
      <c r="AE39">
        <v>22.1557</v>
      </c>
      <c r="AF39">
        <v>30.334499999999998</v>
      </c>
      <c r="AG39">
        <v>29.8461</v>
      </c>
    </row>
    <row r="40" spans="1:33" x14ac:dyDescent="0.3">
      <c r="A40" t="s">
        <v>125</v>
      </c>
      <c r="B40">
        <v>16</v>
      </c>
      <c r="C40" s="12" t="s">
        <v>179</v>
      </c>
      <c r="D40" s="12">
        <v>1</v>
      </c>
      <c r="E40">
        <v>82.631772698260249</v>
      </c>
      <c r="F40">
        <v>16.028277554362933</v>
      </c>
      <c r="G40">
        <v>26</v>
      </c>
      <c r="H40">
        <v>173.70158068438408</v>
      </c>
      <c r="I40">
        <v>46.16805170821798</v>
      </c>
      <c r="J40">
        <v>15.6713206896552</v>
      </c>
      <c r="K40">
        <v>0.71930550000000026</v>
      </c>
      <c r="L40">
        <v>59.329903879629143</v>
      </c>
      <c r="M40">
        <v>15.872751831452383</v>
      </c>
      <c r="N40" t="s">
        <v>16</v>
      </c>
      <c r="O40">
        <v>3.6700000000000017</v>
      </c>
      <c r="P40">
        <v>74.67</v>
      </c>
      <c r="Q40">
        <v>6.279999999999994</v>
      </c>
      <c r="R40">
        <v>39</v>
      </c>
      <c r="S40">
        <v>0.5</v>
      </c>
      <c r="T40">
        <v>9.0151899999999993E-3</v>
      </c>
      <c r="U40">
        <v>231.15871794871794</v>
      </c>
      <c r="V40">
        <v>239.5</v>
      </c>
      <c r="W40">
        <v>139.4</v>
      </c>
      <c r="X40">
        <v>83.662923333333325</v>
      </c>
      <c r="Y40">
        <v>109.31399999999999</v>
      </c>
      <c r="Z40">
        <v>46.325699999999998</v>
      </c>
      <c r="AA40">
        <v>54.321300000000001</v>
      </c>
      <c r="AB40">
        <v>1.09826</v>
      </c>
      <c r="AC40">
        <v>0.96125799999999995</v>
      </c>
      <c r="AD40">
        <v>1.2430000000000001</v>
      </c>
      <c r="AE40">
        <v>19.836399999999998</v>
      </c>
      <c r="AF40">
        <v>26.4282</v>
      </c>
      <c r="AG40">
        <v>15.197800000000001</v>
      </c>
    </row>
    <row r="41" spans="1:33" x14ac:dyDescent="0.3">
      <c r="A41" t="s">
        <v>125</v>
      </c>
      <c r="B41">
        <v>16</v>
      </c>
      <c r="C41" s="12" t="s">
        <v>179</v>
      </c>
      <c r="D41" s="12">
        <v>2</v>
      </c>
      <c r="E41">
        <v>78.527100441811058</v>
      </c>
      <c r="F41">
        <v>17.030898192088593</v>
      </c>
      <c r="G41">
        <v>25</v>
      </c>
      <c r="H41">
        <v>165.70008285004153</v>
      </c>
      <c r="I41">
        <v>42.069835927639915</v>
      </c>
      <c r="J41">
        <v>16.397417241379301</v>
      </c>
      <c r="K41">
        <v>0.74718668965517232</v>
      </c>
      <c r="L41">
        <v>56.469881834529218</v>
      </c>
      <c r="M41">
        <v>19.317241801967455</v>
      </c>
      <c r="N41" t="s">
        <v>11</v>
      </c>
      <c r="O41">
        <v>3.7600000000000051</v>
      </c>
      <c r="P41">
        <v>73.3</v>
      </c>
      <c r="Q41">
        <v>6.740000000000002</v>
      </c>
      <c r="R41">
        <v>44.200000000000017</v>
      </c>
      <c r="S41">
        <v>0.5</v>
      </c>
      <c r="T41">
        <v>9.0791199999999996E-3</v>
      </c>
      <c r="U41">
        <v>205.40995475113115</v>
      </c>
      <c r="V41">
        <v>225.6</v>
      </c>
      <c r="W41">
        <v>129.69999999999999</v>
      </c>
      <c r="X41">
        <v>82.380617241379298</v>
      </c>
      <c r="Y41">
        <v>120.361</v>
      </c>
      <c r="Z41">
        <v>43.579099999999997</v>
      </c>
      <c r="AA41">
        <v>55.297899999999998</v>
      </c>
      <c r="AB41">
        <v>1.3704000000000001</v>
      </c>
      <c r="AC41">
        <v>0.98892500000000005</v>
      </c>
      <c r="AD41">
        <v>1.32331</v>
      </c>
      <c r="AE41">
        <v>32.898000000000003</v>
      </c>
      <c r="AF41">
        <v>28.381350000000001</v>
      </c>
      <c r="AG41">
        <v>13.977</v>
      </c>
    </row>
    <row r="42" spans="1:33" x14ac:dyDescent="0.3">
      <c r="A42" t="s">
        <v>132</v>
      </c>
      <c r="B42">
        <v>18</v>
      </c>
      <c r="C42" s="12" t="s">
        <v>179</v>
      </c>
      <c r="D42" s="12">
        <v>1</v>
      </c>
      <c r="E42">
        <v>22.972014244629033</v>
      </c>
      <c r="F42">
        <v>27.390450173018223</v>
      </c>
      <c r="G42">
        <v>25</v>
      </c>
      <c r="H42">
        <v>131.45786775338505</v>
      </c>
      <c r="I42">
        <v>46.468401486988888</v>
      </c>
      <c r="J42">
        <v>14.250369565217399</v>
      </c>
      <c r="K42">
        <v>0.83723882608695632</v>
      </c>
      <c r="L42">
        <v>48.470725764435485</v>
      </c>
      <c r="M42">
        <v>24.304709512413556</v>
      </c>
      <c r="N42" t="s">
        <v>16</v>
      </c>
      <c r="O42">
        <v>0.45999999999999375</v>
      </c>
      <c r="P42">
        <v>256.43131</v>
      </c>
      <c r="Q42">
        <v>6.9500000000000028</v>
      </c>
      <c r="R42">
        <v>45</v>
      </c>
      <c r="S42">
        <v>0.55000000000000004</v>
      </c>
      <c r="T42">
        <v>8.9111299999999997E-3</v>
      </c>
      <c r="U42">
        <v>198.02511111111113</v>
      </c>
      <c r="V42">
        <v>213.2</v>
      </c>
      <c r="W42">
        <v>133.19999999999999</v>
      </c>
      <c r="X42">
        <v>87.983504347826099</v>
      </c>
      <c r="Y42">
        <v>81.543000000000006</v>
      </c>
      <c r="Z42">
        <v>48.950200000000002</v>
      </c>
      <c r="AA42">
        <v>44.433599999999998</v>
      </c>
      <c r="AB42">
        <v>0.91428600000000004</v>
      </c>
      <c r="AC42">
        <v>1.1092</v>
      </c>
      <c r="AD42">
        <v>1.1172299999999999</v>
      </c>
      <c r="AE42">
        <v>11.5357</v>
      </c>
      <c r="AF42">
        <v>25.390599999999999</v>
      </c>
      <c r="AG42">
        <v>27.526900000000001</v>
      </c>
    </row>
    <row r="43" spans="1:33" x14ac:dyDescent="0.3">
      <c r="A43" t="s">
        <v>132</v>
      </c>
      <c r="B43">
        <v>18</v>
      </c>
      <c r="C43" s="12" t="s">
        <v>179</v>
      </c>
      <c r="D43" s="12">
        <v>2</v>
      </c>
      <c r="E43">
        <v>29.910804104352486</v>
      </c>
      <c r="F43">
        <v>23.864019799338404</v>
      </c>
      <c r="G43">
        <v>24</v>
      </c>
      <c r="H43">
        <v>123.07692307692308</v>
      </c>
      <c r="I43">
        <v>41.573127130622808</v>
      </c>
      <c r="J43">
        <v>14.3229133333333</v>
      </c>
      <c r="K43">
        <v>0.85251533333333329</v>
      </c>
      <c r="L43">
        <v>46.70825006024792</v>
      </c>
      <c r="M43">
        <v>23.375623990028995</v>
      </c>
      <c r="N43" t="s">
        <v>11</v>
      </c>
      <c r="O43">
        <v>0.35000000000000853</v>
      </c>
      <c r="P43">
        <v>242.5</v>
      </c>
      <c r="Q43">
        <v>6.32</v>
      </c>
      <c r="R43">
        <v>39.399999999999977</v>
      </c>
      <c r="S43">
        <v>0.56999999999999995</v>
      </c>
      <c r="T43">
        <v>9.8489100000000007E-3</v>
      </c>
      <c r="U43">
        <v>249.97233502538086</v>
      </c>
      <c r="V43">
        <v>207.1</v>
      </c>
      <c r="W43">
        <v>129.6</v>
      </c>
      <c r="X43">
        <v>87.319216666666676</v>
      </c>
      <c r="Y43">
        <v>82.824700000000007</v>
      </c>
      <c r="Z43">
        <v>53.771999999999998</v>
      </c>
      <c r="AA43">
        <v>48.950200000000002</v>
      </c>
      <c r="AB43">
        <v>0.95875999999999995</v>
      </c>
      <c r="AC43">
        <v>1.35239</v>
      </c>
      <c r="AD43">
        <v>1.391</v>
      </c>
      <c r="AE43">
        <v>9.2163000000000004</v>
      </c>
      <c r="AF43">
        <v>16.9678</v>
      </c>
      <c r="AG43">
        <v>18.188500000000001</v>
      </c>
    </row>
    <row r="44" spans="1:33" x14ac:dyDescent="0.3">
      <c r="A44" t="s">
        <v>137</v>
      </c>
      <c r="B44">
        <v>16</v>
      </c>
      <c r="C44" s="12" t="s">
        <v>179</v>
      </c>
      <c r="D44" s="12">
        <v>1</v>
      </c>
      <c r="E44">
        <v>38.476853412192213</v>
      </c>
      <c r="F44">
        <v>50.593501225089064</v>
      </c>
      <c r="G44">
        <v>32</v>
      </c>
      <c r="H44">
        <v>166.66666666666666</v>
      </c>
      <c r="I44">
        <v>58.469274396304904</v>
      </c>
      <c r="J44">
        <v>11.236905263157899</v>
      </c>
      <c r="K44">
        <v>0.87852075000000007</v>
      </c>
      <c r="L44">
        <v>58.446659395633596</v>
      </c>
      <c r="M44">
        <v>41.582168489019075</v>
      </c>
      <c r="N44" t="s">
        <v>16</v>
      </c>
      <c r="O44">
        <v>1.75</v>
      </c>
      <c r="P44">
        <v>122.5</v>
      </c>
      <c r="Q44">
        <v>5.5600000000000023</v>
      </c>
      <c r="R44">
        <v>50</v>
      </c>
      <c r="S44">
        <v>0.5</v>
      </c>
      <c r="T44">
        <v>1.0258E-2</v>
      </c>
      <c r="U44">
        <v>205.16</v>
      </c>
      <c r="V44">
        <v>168.1</v>
      </c>
      <c r="W44">
        <v>94.3</v>
      </c>
      <c r="X44">
        <v>72.314445000000006</v>
      </c>
      <c r="Y44">
        <v>72.998000000000005</v>
      </c>
      <c r="Z44">
        <v>48.217799999999997</v>
      </c>
      <c r="AA44">
        <v>42.785600000000002</v>
      </c>
      <c r="AB44">
        <v>0.93564099999999994</v>
      </c>
      <c r="AC44">
        <v>1.2697099999999999</v>
      </c>
      <c r="AD44">
        <v>1.31582</v>
      </c>
      <c r="AE44">
        <v>7.2020999999999997</v>
      </c>
      <c r="AF44">
        <v>14.8316</v>
      </c>
      <c r="AG44">
        <v>17.456</v>
      </c>
    </row>
    <row r="45" spans="1:33" x14ac:dyDescent="0.3">
      <c r="A45" t="s">
        <v>137</v>
      </c>
      <c r="B45">
        <v>16</v>
      </c>
      <c r="C45" s="12" t="s">
        <v>179</v>
      </c>
      <c r="D45" s="12">
        <v>2</v>
      </c>
      <c r="E45">
        <v>32.981358769556124</v>
      </c>
      <c r="F45">
        <v>47.937887929280706</v>
      </c>
      <c r="G45">
        <v>29</v>
      </c>
      <c r="H45">
        <v>161.68148746968467</v>
      </c>
      <c r="I45">
        <v>50.370221125270575</v>
      </c>
      <c r="J45">
        <v>11.0581294117647</v>
      </c>
      <c r="K45">
        <v>0.90041776470588242</v>
      </c>
      <c r="L45">
        <v>56.072354975893063</v>
      </c>
      <c r="M45">
        <v>43.655571817504821</v>
      </c>
      <c r="N45" t="s">
        <v>11</v>
      </c>
      <c r="O45">
        <v>1.2599999999999909</v>
      </c>
      <c r="P45">
        <v>125</v>
      </c>
      <c r="Q45">
        <v>5.4799999999999969</v>
      </c>
      <c r="R45">
        <v>53.98</v>
      </c>
      <c r="S45">
        <v>0.4</v>
      </c>
      <c r="T45">
        <v>1.16008E-2</v>
      </c>
      <c r="U45">
        <v>214.90922563912559</v>
      </c>
      <c r="V45">
        <v>163.5</v>
      </c>
      <c r="W45">
        <v>88.1</v>
      </c>
      <c r="X45">
        <v>69.25504844290657</v>
      </c>
      <c r="Y45">
        <v>69.946299999999994</v>
      </c>
      <c r="Z45">
        <v>43.396000000000001</v>
      </c>
      <c r="AA45">
        <v>37.841799999999999</v>
      </c>
      <c r="AB45">
        <v>0.99142600000000003</v>
      </c>
      <c r="AC45">
        <v>1.2749999999999999</v>
      </c>
      <c r="AD45">
        <v>1.32775</v>
      </c>
      <c r="AE45">
        <v>5.1879999999999997</v>
      </c>
      <c r="AF45">
        <v>17.0898</v>
      </c>
      <c r="AG45">
        <v>18.981950000000001</v>
      </c>
    </row>
    <row r="46" spans="1:33" x14ac:dyDescent="0.3">
      <c r="A46" t="s">
        <v>138</v>
      </c>
      <c r="B46">
        <v>16</v>
      </c>
      <c r="C46" s="12" t="s">
        <v>179</v>
      </c>
      <c r="D46" s="12">
        <v>1</v>
      </c>
      <c r="E46">
        <v>214.06466462208613</v>
      </c>
      <c r="F46">
        <v>219.15619323102865</v>
      </c>
      <c r="G46">
        <v>26</v>
      </c>
      <c r="H46">
        <v>152.09125475285131</v>
      </c>
      <c r="I46">
        <v>43.757931125016285</v>
      </c>
      <c r="J46">
        <v>20.3682642857143</v>
      </c>
      <c r="K46">
        <v>0.76912440000000004</v>
      </c>
      <c r="L46">
        <v>51.463062275003089</v>
      </c>
      <c r="M46">
        <v>208.79832061288369</v>
      </c>
      <c r="N46" t="s">
        <v>16</v>
      </c>
      <c r="O46">
        <v>1.039999999999992</v>
      </c>
      <c r="P46">
        <v>40.35</v>
      </c>
      <c r="Q46">
        <v>4.3299999999999983</v>
      </c>
      <c r="R46">
        <v>108.6</v>
      </c>
      <c r="S46">
        <v>0.25</v>
      </c>
      <c r="T46">
        <v>1.70078E-2</v>
      </c>
      <c r="U46">
        <v>122.97758496023137</v>
      </c>
      <c r="V46">
        <v>199.4</v>
      </c>
      <c r="W46">
        <v>115.3</v>
      </c>
      <c r="X46">
        <v>72.591153333333338</v>
      </c>
      <c r="Y46">
        <v>65.795900000000003</v>
      </c>
      <c r="Z46">
        <v>49.194299999999998</v>
      </c>
      <c r="AA46">
        <v>48.095700000000001</v>
      </c>
      <c r="AB46">
        <v>0.87095999999999996</v>
      </c>
      <c r="AC46">
        <v>1.0512999999999999</v>
      </c>
      <c r="AD46">
        <v>1.08778</v>
      </c>
      <c r="AE46">
        <v>15.136699999999999</v>
      </c>
      <c r="AF46">
        <v>24.597180000000002</v>
      </c>
      <c r="AG46">
        <v>20.935099999999998</v>
      </c>
    </row>
    <row r="47" spans="1:33" x14ac:dyDescent="0.3">
      <c r="A47" t="s">
        <v>138</v>
      </c>
      <c r="B47">
        <v>16</v>
      </c>
      <c r="C47" s="12" t="s">
        <v>179</v>
      </c>
      <c r="D47" s="12">
        <v>2</v>
      </c>
      <c r="E47">
        <v>258.9586712980103</v>
      </c>
      <c r="F47">
        <v>165.25194817039306</v>
      </c>
      <c r="G47">
        <v>22</v>
      </c>
      <c r="H47">
        <v>139.08205841446457</v>
      </c>
      <c r="I47">
        <v>36.036036036036037</v>
      </c>
      <c r="J47">
        <v>17.8811931034483</v>
      </c>
      <c r="K47">
        <v>0.84949416666666666</v>
      </c>
      <c r="L47">
        <v>39.77363824710082</v>
      </c>
      <c r="M47">
        <v>157.67983493422179</v>
      </c>
      <c r="N47" t="s">
        <v>11</v>
      </c>
      <c r="O47">
        <v>0.94300000000000495</v>
      </c>
      <c r="P47">
        <v>37</v>
      </c>
      <c r="Q47">
        <v>4.240000000000002</v>
      </c>
      <c r="R47">
        <v>138.30000000000001</v>
      </c>
      <c r="S47">
        <v>0.2</v>
      </c>
      <c r="T47">
        <v>1.37679E-2</v>
      </c>
      <c r="U47">
        <v>99.550976138828617</v>
      </c>
      <c r="V47">
        <v>165.3</v>
      </c>
      <c r="W47">
        <v>92.4</v>
      </c>
      <c r="X47">
        <v>63.323973333333335</v>
      </c>
      <c r="Y47">
        <v>59.4482</v>
      </c>
      <c r="Z47">
        <v>47.546399999999998</v>
      </c>
      <c r="AA47">
        <v>48.156700000000001</v>
      </c>
      <c r="AB47">
        <v>0.948214</v>
      </c>
      <c r="AC47">
        <v>1.04616</v>
      </c>
      <c r="AD47">
        <v>1.10547</v>
      </c>
      <c r="AE47">
        <v>18.371600000000001</v>
      </c>
      <c r="AF47">
        <v>23.742640000000002</v>
      </c>
      <c r="AG47">
        <v>21.057099999999998</v>
      </c>
    </row>
    <row r="48" spans="1:33" x14ac:dyDescent="0.3">
      <c r="A48" t="s">
        <v>158</v>
      </c>
      <c r="B48">
        <v>15</v>
      </c>
      <c r="C48" s="12" t="s">
        <v>179</v>
      </c>
      <c r="D48" s="12">
        <v>1</v>
      </c>
      <c r="E48">
        <v>57.117394012571438</v>
      </c>
      <c r="F48">
        <v>42.282091062434553</v>
      </c>
      <c r="G48">
        <v>26</v>
      </c>
      <c r="H48">
        <v>146.45577035735201</v>
      </c>
      <c r="I48">
        <v>44.218439089100357</v>
      </c>
      <c r="J48">
        <v>13.6074555555556</v>
      </c>
      <c r="K48">
        <v>0.87178738888888896</v>
      </c>
      <c r="L48">
        <v>48.648712829028057</v>
      </c>
      <c r="M48">
        <v>47.297263312317675</v>
      </c>
      <c r="N48" t="s">
        <v>16</v>
      </c>
      <c r="O48">
        <v>0.91000000000000369</v>
      </c>
      <c r="P48">
        <v>74.398250000000004</v>
      </c>
      <c r="Q48">
        <v>3.4099999999999966</v>
      </c>
      <c r="R48" s="11">
        <v>74</v>
      </c>
      <c r="S48" s="11">
        <v>0.2</v>
      </c>
      <c r="T48" s="11">
        <v>1.9117100000000001E-2</v>
      </c>
      <c r="U48" s="11">
        <v>258.3391891891892</v>
      </c>
      <c r="V48">
        <v>226.35</v>
      </c>
      <c r="W48">
        <v>103.76</v>
      </c>
      <c r="X48">
        <v>82.845044444444454</v>
      </c>
      <c r="Y48">
        <v>76.721199999999996</v>
      </c>
      <c r="Z48">
        <v>49.133299999999998</v>
      </c>
      <c r="AA48">
        <v>42.602499999999999</v>
      </c>
      <c r="AB48">
        <v>0.89852299999999996</v>
      </c>
      <c r="AC48">
        <v>1.5885</v>
      </c>
      <c r="AD48">
        <v>1.7477799999999999</v>
      </c>
      <c r="AE48">
        <v>13.1836</v>
      </c>
      <c r="AF48">
        <v>13.855</v>
      </c>
      <c r="AG48">
        <v>16.35746</v>
      </c>
    </row>
    <row r="49" spans="1:33" x14ac:dyDescent="0.3">
      <c r="A49" t="s">
        <v>158</v>
      </c>
      <c r="B49">
        <v>15</v>
      </c>
      <c r="C49" s="12" t="s">
        <v>179</v>
      </c>
      <c r="D49" s="12">
        <v>2</v>
      </c>
      <c r="E49">
        <v>66.716554228242543</v>
      </c>
      <c r="F49">
        <v>47.546619309504926</v>
      </c>
      <c r="G49">
        <v>26</v>
      </c>
      <c r="H49">
        <v>140.68655036578494</v>
      </c>
      <c r="I49">
        <v>42.317295078498432</v>
      </c>
      <c r="J49">
        <v>13.3626233333333</v>
      </c>
      <c r="K49">
        <v>0.95926329999999993</v>
      </c>
      <c r="L49">
        <v>49.764568648703744</v>
      </c>
      <c r="M49">
        <v>50.451698656257228</v>
      </c>
      <c r="N49" t="s">
        <v>11</v>
      </c>
      <c r="O49">
        <v>1.4100000000000037</v>
      </c>
      <c r="P49">
        <v>109.13500000000001</v>
      </c>
      <c r="Q49">
        <v>3.1600000000000037</v>
      </c>
      <c r="R49" s="11">
        <v>115.9</v>
      </c>
      <c r="S49" s="11">
        <v>0.2</v>
      </c>
      <c r="T49" s="11">
        <v>2.24911E-2</v>
      </c>
      <c r="U49" s="11">
        <v>194.05608283002587</v>
      </c>
      <c r="V49">
        <v>190.6</v>
      </c>
      <c r="W49">
        <v>82.1</v>
      </c>
      <c r="X49">
        <v>76.403810000000007</v>
      </c>
      <c r="Y49">
        <v>73.730500000000006</v>
      </c>
      <c r="Z49">
        <v>46.386699999999998</v>
      </c>
      <c r="AA49">
        <v>43.945300000000003</v>
      </c>
      <c r="AB49">
        <v>0.97503700000000004</v>
      </c>
      <c r="AC49">
        <v>1.6160000000000001</v>
      </c>
      <c r="AD49">
        <v>1.77624</v>
      </c>
      <c r="AE49">
        <v>11.7187</v>
      </c>
      <c r="AF49">
        <v>15.502940000000001</v>
      </c>
      <c r="AG49">
        <v>14.83154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22"/>
  <sheetViews>
    <sheetView workbookViewId="0">
      <selection activeCell="O6" sqref="B6:O6"/>
    </sheetView>
  </sheetViews>
  <sheetFormatPr defaultRowHeight="14.4" x14ac:dyDescent="0.3"/>
  <cols>
    <col min="1" max="1" width="15.33203125" customWidth="1"/>
  </cols>
  <sheetData>
    <row r="1" spans="1:15" x14ac:dyDescent="0.3">
      <c r="A1" t="s">
        <v>102</v>
      </c>
      <c r="B1" t="s">
        <v>82</v>
      </c>
      <c r="C1" t="s">
        <v>83</v>
      </c>
      <c r="D1" t="s">
        <v>12</v>
      </c>
      <c r="E1" t="s">
        <v>84</v>
      </c>
      <c r="F1" t="s">
        <v>14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103</v>
      </c>
    </row>
    <row r="2" spans="1:15" x14ac:dyDescent="0.3">
      <c r="A2" t="s">
        <v>104</v>
      </c>
      <c r="B2">
        <v>220.94564737074629</v>
      </c>
      <c r="C2">
        <v>58.103042392154791</v>
      </c>
      <c r="D2">
        <v>67.891072296897164</v>
      </c>
      <c r="E2">
        <v>14.914113830434998</v>
      </c>
      <c r="F2">
        <v>53.092646668436316</v>
      </c>
      <c r="G2">
        <v>9.1002969003493828</v>
      </c>
      <c r="H2">
        <v>30</v>
      </c>
      <c r="I2">
        <v>7.2727272727272725</v>
      </c>
      <c r="J2">
        <v>0.65295580000000009</v>
      </c>
      <c r="K2">
        <v>-15.360526666666669</v>
      </c>
      <c r="L2">
        <v>4.2899999999999991</v>
      </c>
      <c r="M2">
        <v>1.3199999999999932</v>
      </c>
      <c r="N2">
        <v>87.67</v>
      </c>
      <c r="O2">
        <v>1</v>
      </c>
    </row>
    <row r="3" spans="1:15" x14ac:dyDescent="0.3">
      <c r="A3" t="s">
        <v>104</v>
      </c>
      <c r="B3">
        <v>228.93772893772919</v>
      </c>
      <c r="C3">
        <v>88.072260324601515</v>
      </c>
      <c r="D3">
        <v>87.945774050590686</v>
      </c>
      <c r="E3">
        <v>28.401846256862555</v>
      </c>
      <c r="F3">
        <v>78.326936633508637</v>
      </c>
      <c r="G3">
        <v>39.586779641026453</v>
      </c>
      <c r="H3">
        <v>42</v>
      </c>
      <c r="I3">
        <v>21.666666666666668</v>
      </c>
      <c r="J3">
        <v>0.68145837500000006</v>
      </c>
      <c r="K3">
        <v>-17.272985714285717</v>
      </c>
      <c r="L3">
        <v>4.3990000000000009</v>
      </c>
      <c r="M3">
        <v>0.46000000000000796</v>
      </c>
      <c r="N3">
        <v>97</v>
      </c>
      <c r="O3">
        <v>2</v>
      </c>
    </row>
    <row r="4" spans="1:15" x14ac:dyDescent="0.3">
      <c r="A4" t="s">
        <v>104</v>
      </c>
      <c r="B4">
        <v>170.18379850238244</v>
      </c>
      <c r="C4">
        <v>71.930861967537254</v>
      </c>
      <c r="D4">
        <v>56.16228326610149</v>
      </c>
      <c r="E4">
        <v>21.16385564105159</v>
      </c>
      <c r="F4">
        <v>58.823529411764703</v>
      </c>
      <c r="G4">
        <v>14.932364792020412</v>
      </c>
      <c r="H4">
        <v>31</v>
      </c>
      <c r="I4">
        <v>9.5238095238095255</v>
      </c>
      <c r="J4">
        <v>0.83314442857142856</v>
      </c>
      <c r="K4">
        <v>-14.169569230769229</v>
      </c>
      <c r="L4">
        <v>3.009999999999998</v>
      </c>
      <c r="M4">
        <v>0.40999999999999659</v>
      </c>
      <c r="N4">
        <v>195.5</v>
      </c>
      <c r="O4">
        <v>3</v>
      </c>
    </row>
    <row r="5" spans="1:15" x14ac:dyDescent="0.3">
      <c r="A5" t="s">
        <v>105</v>
      </c>
      <c r="B5">
        <v>194.81784531463046</v>
      </c>
      <c r="C5">
        <v>56.275414427433617</v>
      </c>
      <c r="D5">
        <v>85.704192484863356</v>
      </c>
      <c r="E5">
        <v>19.196806036617978</v>
      </c>
      <c r="F5">
        <v>63.698324734059447</v>
      </c>
      <c r="G5">
        <v>16.636600431525352</v>
      </c>
      <c r="H5">
        <v>34</v>
      </c>
      <c r="I5">
        <v>9.375</v>
      </c>
      <c r="J5">
        <v>0.66781932142857137</v>
      </c>
      <c r="K5">
        <v>-17.255503571428569</v>
      </c>
      <c r="L5">
        <v>1.2299999999999969</v>
      </c>
      <c r="M5">
        <v>2.25</v>
      </c>
      <c r="N5">
        <v>83.165000000000006</v>
      </c>
      <c r="O5">
        <v>1</v>
      </c>
    </row>
    <row r="6" spans="1:15" x14ac:dyDescent="0.3">
      <c r="A6" t="s">
        <v>105</v>
      </c>
      <c r="B6">
        <v>193.72336303758317</v>
      </c>
      <c r="C6">
        <v>73.570005132846561</v>
      </c>
      <c r="D6">
        <v>87.927576344954318</v>
      </c>
      <c r="E6">
        <v>32.056396464482006</v>
      </c>
      <c r="F6">
        <v>86.956521739130437</v>
      </c>
      <c r="G6">
        <v>29.716931829498545</v>
      </c>
      <c r="H6">
        <v>43</v>
      </c>
      <c r="I6">
        <v>16.25</v>
      </c>
      <c r="J6">
        <v>0.69489319999999999</v>
      </c>
      <c r="K6">
        <v>-15.759289999999998</v>
      </c>
      <c r="L6">
        <v>0.74000000000000199</v>
      </c>
      <c r="M6">
        <v>0.37000000000000455</v>
      </c>
      <c r="N6">
        <v>3.72</v>
      </c>
      <c r="O6">
        <v>2</v>
      </c>
    </row>
    <row r="7" spans="1:15" x14ac:dyDescent="0.3">
      <c r="A7" t="s">
        <v>105</v>
      </c>
      <c r="B7">
        <v>175.10068289266377</v>
      </c>
      <c r="C7">
        <v>61.515284615144999</v>
      </c>
      <c r="D7">
        <v>76.534823883366229</v>
      </c>
      <c r="E7">
        <v>22.559499179301657</v>
      </c>
      <c r="F7">
        <v>71.225071225071403</v>
      </c>
      <c r="G7">
        <v>19.654420261612199</v>
      </c>
      <c r="H7">
        <v>37</v>
      </c>
      <c r="I7">
        <v>10.37037037037037</v>
      </c>
      <c r="J7">
        <v>0.69768636363636372</v>
      </c>
      <c r="K7">
        <v>-15.94681818181818</v>
      </c>
      <c r="L7">
        <v>0.58999999999999631</v>
      </c>
      <c r="M7">
        <v>0.68000000000000682</v>
      </c>
      <c r="N7">
        <v>142.5</v>
      </c>
      <c r="O7">
        <v>3</v>
      </c>
    </row>
    <row r="8" spans="1:15" x14ac:dyDescent="0.3">
      <c r="A8" t="s">
        <v>106</v>
      </c>
    </row>
    <row r="9" spans="1:15" x14ac:dyDescent="0.3">
      <c r="A9" t="s">
        <v>106</v>
      </c>
    </row>
    <row r="10" spans="1:15" x14ac:dyDescent="0.3">
      <c r="A10" t="s">
        <v>106</v>
      </c>
    </row>
    <row r="11" spans="1:15" x14ac:dyDescent="0.3">
      <c r="A11" t="s">
        <v>107</v>
      </c>
    </row>
    <row r="12" spans="1:15" x14ac:dyDescent="0.3">
      <c r="A12" t="s">
        <v>107</v>
      </c>
    </row>
    <row r="13" spans="1:15" x14ac:dyDescent="0.3">
      <c r="A13" t="s">
        <v>107</v>
      </c>
    </row>
    <row r="14" spans="1:15" x14ac:dyDescent="0.3">
      <c r="A14" t="s">
        <v>108</v>
      </c>
    </row>
    <row r="15" spans="1:15" x14ac:dyDescent="0.3">
      <c r="A15" t="s">
        <v>108</v>
      </c>
    </row>
    <row r="16" spans="1:15" x14ac:dyDescent="0.3">
      <c r="A16" t="s">
        <v>108</v>
      </c>
    </row>
    <row r="17" spans="1:1" x14ac:dyDescent="0.3">
      <c r="A17" t="s">
        <v>109</v>
      </c>
    </row>
    <row r="18" spans="1:1" x14ac:dyDescent="0.3">
      <c r="A18" t="s">
        <v>109</v>
      </c>
    </row>
    <row r="19" spans="1:1" x14ac:dyDescent="0.3">
      <c r="A19" t="s">
        <v>109</v>
      </c>
    </row>
    <row r="20" spans="1:1" x14ac:dyDescent="0.3">
      <c r="A20" t="s">
        <v>110</v>
      </c>
    </row>
    <row r="21" spans="1:1" x14ac:dyDescent="0.3">
      <c r="A21" t="s">
        <v>110</v>
      </c>
    </row>
    <row r="22" spans="1:1" x14ac:dyDescent="0.3">
      <c r="A22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J48"/>
  <sheetViews>
    <sheetView topLeftCell="N1" zoomScale="80" zoomScaleNormal="80" workbookViewId="0">
      <selection sqref="A1:AJ45"/>
    </sheetView>
  </sheetViews>
  <sheetFormatPr defaultRowHeight="14.4" x14ac:dyDescent="0.3"/>
  <cols>
    <col min="8" max="8" width="12.6640625" customWidth="1"/>
    <col min="9" max="9" width="12.88671875" customWidth="1"/>
    <col min="12" max="12" width="7.77734375" customWidth="1"/>
    <col min="35" max="35" width="12.77734375" customWidth="1"/>
  </cols>
  <sheetData>
    <row r="1" spans="1:36" x14ac:dyDescent="0.3">
      <c r="A1" t="s">
        <v>178</v>
      </c>
      <c r="B1" t="s">
        <v>271</v>
      </c>
      <c r="C1" t="s">
        <v>272</v>
      </c>
      <c r="D1" t="s">
        <v>100</v>
      </c>
      <c r="E1" t="s">
        <v>273</v>
      </c>
      <c r="F1" t="s">
        <v>274</v>
      </c>
      <c r="G1" t="s">
        <v>275</v>
      </c>
      <c r="H1" t="s">
        <v>276</v>
      </c>
      <c r="I1" t="s">
        <v>103</v>
      </c>
      <c r="J1" t="s">
        <v>344</v>
      </c>
      <c r="K1" t="s">
        <v>248</v>
      </c>
      <c r="L1" t="s">
        <v>339</v>
      </c>
      <c r="M1" t="s">
        <v>36</v>
      </c>
      <c r="N1" t="s">
        <v>280</v>
      </c>
      <c r="O1" t="s">
        <v>299</v>
      </c>
      <c r="P1" t="s">
        <v>61</v>
      </c>
      <c r="Q1" t="s">
        <v>300</v>
      </c>
      <c r="R1" t="s">
        <v>328</v>
      </c>
      <c r="S1" t="s">
        <v>327</v>
      </c>
      <c r="T1" t="s">
        <v>330</v>
      </c>
      <c r="U1" t="s">
        <v>329</v>
      </c>
      <c r="V1" t="s">
        <v>331</v>
      </c>
      <c r="W1" t="s">
        <v>332</v>
      </c>
      <c r="X1" t="s">
        <v>333</v>
      </c>
      <c r="Y1" t="s">
        <v>334</v>
      </c>
      <c r="Z1" t="s">
        <v>335</v>
      </c>
      <c r="AA1" t="s">
        <v>301</v>
      </c>
      <c r="AB1" s="12" t="s">
        <v>302</v>
      </c>
      <c r="AC1" t="s">
        <v>303</v>
      </c>
      <c r="AD1" t="s">
        <v>338</v>
      </c>
      <c r="AE1" t="s">
        <v>118</v>
      </c>
      <c r="AF1" t="s">
        <v>134</v>
      </c>
      <c r="AG1" t="s">
        <v>304</v>
      </c>
      <c r="AH1" t="s">
        <v>306</v>
      </c>
      <c r="AI1" t="s">
        <v>321</v>
      </c>
      <c r="AJ1" t="s">
        <v>320</v>
      </c>
    </row>
    <row r="2" spans="1:36" x14ac:dyDescent="0.3">
      <c r="A2" t="s">
        <v>249</v>
      </c>
      <c r="B2">
        <v>182.3819077147555</v>
      </c>
      <c r="C2">
        <v>52.276971800746374</v>
      </c>
      <c r="D2">
        <v>66.955027116929188</v>
      </c>
      <c r="E2">
        <v>27.323509107228244</v>
      </c>
      <c r="F2">
        <v>47.003525264394881</v>
      </c>
      <c r="G2">
        <v>20.33872408452196</v>
      </c>
      <c r="H2">
        <v>30</v>
      </c>
      <c r="I2" t="s">
        <v>278</v>
      </c>
      <c r="J2" t="s">
        <v>345</v>
      </c>
      <c r="K2" t="s">
        <v>231</v>
      </c>
      <c r="L2" t="s">
        <v>340</v>
      </c>
      <c r="M2">
        <v>18</v>
      </c>
      <c r="N2" t="s">
        <v>336</v>
      </c>
      <c r="AI2" t="s">
        <v>323</v>
      </c>
      <c r="AJ2" t="s">
        <v>342</v>
      </c>
    </row>
    <row r="3" spans="1:36" x14ac:dyDescent="0.3">
      <c r="A3" t="s">
        <v>249</v>
      </c>
      <c r="B3">
        <v>191.09497420217832</v>
      </c>
      <c r="C3">
        <v>55.21983098157056</v>
      </c>
      <c r="D3">
        <v>90.998690086271409</v>
      </c>
      <c r="E3">
        <v>36.842034891638214</v>
      </c>
      <c r="F3">
        <v>74.783128926114514</v>
      </c>
      <c r="G3">
        <v>35.330454707153365</v>
      </c>
      <c r="H3">
        <v>44</v>
      </c>
      <c r="I3" t="s">
        <v>277</v>
      </c>
      <c r="J3" t="s">
        <v>346</v>
      </c>
      <c r="K3" t="s">
        <v>231</v>
      </c>
      <c r="L3" t="s">
        <v>340</v>
      </c>
      <c r="M3">
        <v>18</v>
      </c>
      <c r="N3" t="s">
        <v>336</v>
      </c>
      <c r="AI3" t="s">
        <v>323</v>
      </c>
      <c r="AJ3" t="s">
        <v>342</v>
      </c>
    </row>
    <row r="4" spans="1:36" x14ac:dyDescent="0.3">
      <c r="A4" t="s">
        <v>250</v>
      </c>
      <c r="B4">
        <v>186.98578908002946</v>
      </c>
      <c r="C4">
        <v>66.105979519074893</v>
      </c>
      <c r="D4">
        <v>97.979583110513119</v>
      </c>
      <c r="E4">
        <v>23.631234630560215</v>
      </c>
      <c r="F4">
        <v>79.840319361277594</v>
      </c>
      <c r="G4">
        <v>13.851059678349753</v>
      </c>
      <c r="H4">
        <v>48</v>
      </c>
      <c r="I4" t="s">
        <v>278</v>
      </c>
      <c r="J4" t="s">
        <v>345</v>
      </c>
      <c r="K4" t="s">
        <v>231</v>
      </c>
      <c r="L4" t="s">
        <v>340</v>
      </c>
      <c r="M4">
        <v>18</v>
      </c>
      <c r="N4" t="s">
        <v>336</v>
      </c>
      <c r="AI4" t="s">
        <v>323</v>
      </c>
      <c r="AJ4" t="s">
        <v>342</v>
      </c>
    </row>
    <row r="5" spans="1:36" x14ac:dyDescent="0.3">
      <c r="A5" t="s">
        <v>250</v>
      </c>
      <c r="B5">
        <v>192.38168526356264</v>
      </c>
      <c r="C5">
        <v>69.725681294788046</v>
      </c>
      <c r="D5">
        <v>104.07734063960547</v>
      </c>
      <c r="E5">
        <v>34.963772817166358</v>
      </c>
      <c r="F5">
        <v>91.499679751121093</v>
      </c>
      <c r="G5">
        <v>27.573734649476414</v>
      </c>
      <c r="H5">
        <v>53</v>
      </c>
      <c r="I5" t="s">
        <v>277</v>
      </c>
      <c r="J5" t="s">
        <v>346</v>
      </c>
      <c r="K5" t="s">
        <v>231</v>
      </c>
      <c r="L5" t="s">
        <v>340</v>
      </c>
      <c r="M5">
        <v>18</v>
      </c>
      <c r="N5" t="s">
        <v>336</v>
      </c>
      <c r="AI5" t="s">
        <v>323</v>
      </c>
      <c r="AJ5" t="s">
        <v>342</v>
      </c>
    </row>
    <row r="6" spans="1:36" x14ac:dyDescent="0.3">
      <c r="A6" t="s">
        <v>251</v>
      </c>
      <c r="B6">
        <v>82.57638315441794</v>
      </c>
      <c r="C6">
        <v>5.5393781606131558</v>
      </c>
      <c r="D6">
        <v>26.826197452669192</v>
      </c>
      <c r="E6">
        <v>10.255006486728973</v>
      </c>
      <c r="F6">
        <v>19.509530405603158</v>
      </c>
      <c r="G6">
        <v>5.5393781606131558</v>
      </c>
      <c r="H6">
        <v>17</v>
      </c>
      <c r="I6" t="s">
        <v>278</v>
      </c>
      <c r="J6" t="s">
        <v>345</v>
      </c>
      <c r="K6" t="s">
        <v>231</v>
      </c>
      <c r="L6" t="s">
        <v>340</v>
      </c>
      <c r="M6">
        <v>16</v>
      </c>
      <c r="N6" t="s">
        <v>336</v>
      </c>
      <c r="AI6" t="s">
        <v>323</v>
      </c>
      <c r="AJ6" t="s">
        <v>342</v>
      </c>
    </row>
    <row r="7" spans="1:36" x14ac:dyDescent="0.3">
      <c r="A7" t="s">
        <v>251</v>
      </c>
      <c r="B7">
        <v>162.65452179570602</v>
      </c>
      <c r="C7">
        <v>51.525114526463852</v>
      </c>
      <c r="D7">
        <v>69.384185018730605</v>
      </c>
      <c r="E7">
        <v>22.612100172500991</v>
      </c>
      <c r="F7">
        <v>60.437567992264228</v>
      </c>
      <c r="G7">
        <v>18.657191638808293</v>
      </c>
      <c r="H7">
        <v>33</v>
      </c>
      <c r="I7" t="s">
        <v>277</v>
      </c>
      <c r="J7" t="s">
        <v>346</v>
      </c>
      <c r="K7" t="s">
        <v>231</v>
      </c>
      <c r="L7" t="s">
        <v>340</v>
      </c>
      <c r="M7">
        <v>16</v>
      </c>
      <c r="N7" t="s">
        <v>336</v>
      </c>
      <c r="AI7" t="s">
        <v>323</v>
      </c>
      <c r="AJ7" t="s">
        <v>342</v>
      </c>
    </row>
    <row r="8" spans="1:36" x14ac:dyDescent="0.3">
      <c r="A8" t="s">
        <v>253</v>
      </c>
      <c r="B8">
        <v>155.73898146706139</v>
      </c>
      <c r="C8">
        <v>169.53908825771128</v>
      </c>
      <c r="D8">
        <v>95.210249437212724</v>
      </c>
      <c r="E8">
        <v>74.511015205348173</v>
      </c>
      <c r="F8">
        <v>80.463469584808522</v>
      </c>
      <c r="G8">
        <v>65.757390360438947</v>
      </c>
      <c r="H8">
        <v>34</v>
      </c>
      <c r="I8" t="s">
        <v>278</v>
      </c>
      <c r="J8" t="s">
        <v>345</v>
      </c>
      <c r="K8" t="s">
        <v>231</v>
      </c>
      <c r="L8" t="s">
        <v>340</v>
      </c>
      <c r="M8">
        <v>15</v>
      </c>
      <c r="N8" t="s">
        <v>336</v>
      </c>
      <c r="AI8" t="s">
        <v>323</v>
      </c>
      <c r="AJ8" t="s">
        <v>342</v>
      </c>
    </row>
    <row r="9" spans="1:36" x14ac:dyDescent="0.3">
      <c r="A9" t="s">
        <v>253</v>
      </c>
      <c r="B9">
        <v>159.00779138177802</v>
      </c>
      <c r="C9">
        <v>154.50493109529111</v>
      </c>
      <c r="D9">
        <v>102.18120008325715</v>
      </c>
      <c r="E9">
        <v>99.21323232018517</v>
      </c>
      <c r="F9">
        <v>87.267649882188209</v>
      </c>
      <c r="G9">
        <v>92.84942560398801</v>
      </c>
      <c r="H9">
        <v>49</v>
      </c>
      <c r="I9" t="s">
        <v>277</v>
      </c>
      <c r="J9" t="s">
        <v>346</v>
      </c>
      <c r="K9" t="s">
        <v>231</v>
      </c>
      <c r="L9" t="s">
        <v>340</v>
      </c>
      <c r="M9">
        <v>15</v>
      </c>
      <c r="N9" t="s">
        <v>336</v>
      </c>
      <c r="AI9" t="s">
        <v>323</v>
      </c>
      <c r="AJ9" t="s">
        <v>342</v>
      </c>
    </row>
    <row r="10" spans="1:36" x14ac:dyDescent="0.3">
      <c r="A10" t="s">
        <v>252</v>
      </c>
      <c r="B10">
        <v>165.61775422325243</v>
      </c>
      <c r="C10">
        <v>73.410077736411168</v>
      </c>
      <c r="D10">
        <v>70.216164718350925</v>
      </c>
      <c r="E10">
        <v>17.213218113338858</v>
      </c>
      <c r="F10">
        <v>81.274382314694392</v>
      </c>
      <c r="G10">
        <v>29.476605964175185</v>
      </c>
      <c r="H10">
        <v>33</v>
      </c>
      <c r="I10" t="s">
        <v>278</v>
      </c>
      <c r="J10" t="s">
        <v>345</v>
      </c>
      <c r="K10" t="s">
        <v>231</v>
      </c>
      <c r="L10" t="s">
        <v>340</v>
      </c>
      <c r="M10">
        <v>15</v>
      </c>
      <c r="N10" t="s">
        <v>336</v>
      </c>
      <c r="AI10" t="s">
        <v>323</v>
      </c>
      <c r="AJ10" t="s">
        <v>342</v>
      </c>
    </row>
    <row r="11" spans="1:36" x14ac:dyDescent="0.3">
      <c r="A11" t="s">
        <v>252</v>
      </c>
      <c r="B11">
        <v>165.01650165016494</v>
      </c>
      <c r="C11">
        <v>69.79502438703156</v>
      </c>
      <c r="D11">
        <v>77.270819205033874</v>
      </c>
      <c r="E11">
        <v>27.116256979267721</v>
      </c>
      <c r="F11">
        <v>70.98743522396542</v>
      </c>
      <c r="G11">
        <v>23.804296386353943</v>
      </c>
      <c r="H11">
        <v>40</v>
      </c>
      <c r="I11" t="s">
        <v>277</v>
      </c>
      <c r="J11" t="s">
        <v>346</v>
      </c>
      <c r="K11" t="s">
        <v>231</v>
      </c>
      <c r="L11" t="s">
        <v>340</v>
      </c>
      <c r="M11">
        <v>15</v>
      </c>
      <c r="N11" t="s">
        <v>336</v>
      </c>
      <c r="AI11" t="s">
        <v>323</v>
      </c>
      <c r="AJ11" t="s">
        <v>342</v>
      </c>
    </row>
    <row r="12" spans="1:36" x14ac:dyDescent="0.3">
      <c r="A12" t="s">
        <v>254</v>
      </c>
      <c r="B12">
        <v>144.15453366008336</v>
      </c>
      <c r="C12">
        <v>68.791824032019363</v>
      </c>
      <c r="D12">
        <v>55.045061602590437</v>
      </c>
      <c r="E12">
        <v>20.92486316758535</v>
      </c>
      <c r="F12">
        <v>45.983354025842495</v>
      </c>
      <c r="G12">
        <v>16.057670828231025</v>
      </c>
      <c r="H12">
        <v>26</v>
      </c>
      <c r="I12" t="s">
        <v>278</v>
      </c>
      <c r="J12" t="s">
        <v>345</v>
      </c>
      <c r="K12" t="s">
        <v>231</v>
      </c>
      <c r="L12" t="s">
        <v>340</v>
      </c>
      <c r="M12">
        <v>14</v>
      </c>
      <c r="N12" t="s">
        <v>336</v>
      </c>
      <c r="AI12" t="s">
        <v>323</v>
      </c>
      <c r="AJ12" t="s">
        <v>342</v>
      </c>
    </row>
    <row r="13" spans="1:36" x14ac:dyDescent="0.3">
      <c r="A13" t="s">
        <v>254</v>
      </c>
      <c r="B13">
        <v>120.3191283766336</v>
      </c>
      <c r="C13">
        <v>64.104304737354411</v>
      </c>
      <c r="D13">
        <v>120.3191283766336</v>
      </c>
      <c r="E13">
        <v>64.104304737354411</v>
      </c>
      <c r="F13">
        <v>95.102234902520337</v>
      </c>
      <c r="G13">
        <v>50.094919473958157</v>
      </c>
      <c r="H13">
        <v>34</v>
      </c>
      <c r="I13" t="s">
        <v>277</v>
      </c>
      <c r="J13" t="s">
        <v>346</v>
      </c>
      <c r="K13" t="s">
        <v>231</v>
      </c>
      <c r="L13" t="s">
        <v>340</v>
      </c>
      <c r="M13">
        <v>14</v>
      </c>
      <c r="N13" t="s">
        <v>336</v>
      </c>
      <c r="AI13" t="s">
        <v>323</v>
      </c>
      <c r="AJ13" t="s">
        <v>342</v>
      </c>
    </row>
    <row r="14" spans="1:36" x14ac:dyDescent="0.3">
      <c r="A14" t="s">
        <v>255</v>
      </c>
      <c r="B14">
        <v>223.61359570661998</v>
      </c>
      <c r="C14">
        <v>62.114887696283326</v>
      </c>
      <c r="D14">
        <v>102.09141723987297</v>
      </c>
      <c r="E14">
        <v>28.358727011075825</v>
      </c>
      <c r="F14">
        <v>89.839187853742033</v>
      </c>
      <c r="G14">
        <v>22.507452611736017</v>
      </c>
      <c r="H14">
        <v>51</v>
      </c>
      <c r="I14" t="s">
        <v>278</v>
      </c>
      <c r="J14" t="s">
        <v>345</v>
      </c>
      <c r="K14" t="s">
        <v>231</v>
      </c>
      <c r="L14" t="s">
        <v>340</v>
      </c>
      <c r="M14">
        <v>14</v>
      </c>
      <c r="N14" t="s">
        <v>336</v>
      </c>
      <c r="AI14" t="s">
        <v>323</v>
      </c>
      <c r="AJ14" t="s">
        <v>342</v>
      </c>
    </row>
    <row r="15" spans="1:36" x14ac:dyDescent="0.3">
      <c r="A15" t="s">
        <v>255</v>
      </c>
      <c r="B15">
        <v>232.55813953488311</v>
      </c>
      <c r="C15">
        <v>64.599483204134202</v>
      </c>
      <c r="D15">
        <v>119.29158824616462</v>
      </c>
      <c r="E15">
        <v>33.04371295949079</v>
      </c>
      <c r="F15">
        <v>107.55001075500105</v>
      </c>
      <c r="G15">
        <v>34.129180154785864</v>
      </c>
      <c r="H15">
        <v>61</v>
      </c>
      <c r="I15" t="s">
        <v>277</v>
      </c>
      <c r="J15" t="s">
        <v>346</v>
      </c>
      <c r="K15" t="s">
        <v>231</v>
      </c>
      <c r="L15" t="s">
        <v>340</v>
      </c>
      <c r="M15">
        <v>14</v>
      </c>
      <c r="N15" t="s">
        <v>336</v>
      </c>
      <c r="AI15" t="s">
        <v>323</v>
      </c>
      <c r="AJ15" t="s">
        <v>342</v>
      </c>
    </row>
    <row r="16" spans="1:36" x14ac:dyDescent="0.3">
      <c r="A16" t="s">
        <v>257</v>
      </c>
      <c r="B16">
        <v>182.14936247723196</v>
      </c>
      <c r="C16">
        <v>107.58841014456104</v>
      </c>
      <c r="D16">
        <v>116.04991529685353</v>
      </c>
      <c r="E16">
        <v>65.793921422879976</v>
      </c>
      <c r="F16">
        <v>102.93360782295507</v>
      </c>
      <c r="G16">
        <v>58.078563485637993</v>
      </c>
      <c r="H16">
        <v>57</v>
      </c>
      <c r="I16" t="s">
        <v>278</v>
      </c>
      <c r="J16" t="s">
        <v>345</v>
      </c>
      <c r="K16" t="s">
        <v>231</v>
      </c>
      <c r="L16" t="s">
        <v>340</v>
      </c>
      <c r="M16">
        <v>18</v>
      </c>
      <c r="N16" t="s">
        <v>336</v>
      </c>
      <c r="AI16" t="s">
        <v>323</v>
      </c>
      <c r="AJ16" t="s">
        <v>342</v>
      </c>
    </row>
    <row r="17" spans="1:36" x14ac:dyDescent="0.3">
      <c r="A17" t="s">
        <v>257</v>
      </c>
      <c r="B17">
        <v>161.83848519177855</v>
      </c>
      <c r="C17">
        <v>98.097310333450025</v>
      </c>
      <c r="D17">
        <v>124.11942804245012</v>
      </c>
      <c r="E17">
        <v>72.705209844281811</v>
      </c>
      <c r="F17">
        <v>91.751536838242032</v>
      </c>
      <c r="G17">
        <v>39.744034657948021</v>
      </c>
      <c r="H17">
        <v>61</v>
      </c>
      <c r="I17" t="s">
        <v>277</v>
      </c>
      <c r="J17" t="s">
        <v>346</v>
      </c>
      <c r="K17" t="s">
        <v>231</v>
      </c>
      <c r="L17" t="s">
        <v>340</v>
      </c>
      <c r="M17">
        <v>18</v>
      </c>
      <c r="N17" t="s">
        <v>336</v>
      </c>
      <c r="AI17" t="s">
        <v>323</v>
      </c>
      <c r="AJ17" t="s">
        <v>342</v>
      </c>
    </row>
    <row r="18" spans="1:36" x14ac:dyDescent="0.3">
      <c r="A18" t="s">
        <v>258</v>
      </c>
      <c r="B18">
        <v>286.3688430698748</v>
      </c>
      <c r="C18">
        <v>50.257705271568874</v>
      </c>
      <c r="D18">
        <v>104.38237096441821</v>
      </c>
      <c r="E18">
        <v>14.837715674633719</v>
      </c>
      <c r="F18">
        <v>89.381480157311501</v>
      </c>
      <c r="G18">
        <v>15.623656021513849</v>
      </c>
      <c r="H18">
        <v>50</v>
      </c>
      <c r="I18" t="s">
        <v>278</v>
      </c>
      <c r="J18" t="s">
        <v>345</v>
      </c>
      <c r="K18" t="s">
        <v>231</v>
      </c>
      <c r="L18" t="s">
        <v>340</v>
      </c>
      <c r="M18">
        <v>17</v>
      </c>
      <c r="N18" t="s">
        <v>336</v>
      </c>
      <c r="AI18" t="s">
        <v>323</v>
      </c>
      <c r="AJ18" t="s">
        <v>342</v>
      </c>
    </row>
    <row r="19" spans="1:36" x14ac:dyDescent="0.3">
      <c r="A19" t="s">
        <v>258</v>
      </c>
      <c r="B19">
        <v>289.26815157651197</v>
      </c>
      <c r="C19">
        <v>59.16130648267039</v>
      </c>
      <c r="D19">
        <v>153.79158935467743</v>
      </c>
      <c r="E19">
        <v>21.112598860875561</v>
      </c>
      <c r="F19">
        <v>136.93002875530397</v>
      </c>
      <c r="G19">
        <v>20.671078458114433</v>
      </c>
      <c r="H19">
        <v>76</v>
      </c>
      <c r="I19" t="s">
        <v>277</v>
      </c>
      <c r="J19" t="s">
        <v>346</v>
      </c>
      <c r="K19" t="s">
        <v>231</v>
      </c>
      <c r="L19" t="s">
        <v>340</v>
      </c>
      <c r="M19">
        <v>17</v>
      </c>
      <c r="N19" t="s">
        <v>336</v>
      </c>
      <c r="AI19" t="s">
        <v>323</v>
      </c>
      <c r="AJ19" t="s">
        <v>342</v>
      </c>
    </row>
    <row r="20" spans="1:36" x14ac:dyDescent="0.3">
      <c r="A20" t="s">
        <v>259</v>
      </c>
      <c r="B20">
        <v>220.79929344226116</v>
      </c>
      <c r="C20">
        <v>63.959054743235058</v>
      </c>
      <c r="D20">
        <v>108.35815099240062</v>
      </c>
      <c r="E20">
        <v>26.540208437599368</v>
      </c>
      <c r="F20">
        <v>90.424088977303811</v>
      </c>
      <c r="G20">
        <v>17.369381079386258</v>
      </c>
      <c r="H20">
        <v>56</v>
      </c>
      <c r="I20" t="s">
        <v>278</v>
      </c>
      <c r="J20" t="s">
        <v>345</v>
      </c>
      <c r="K20" t="s">
        <v>231</v>
      </c>
      <c r="L20" t="s">
        <v>340</v>
      </c>
      <c r="M20">
        <v>17</v>
      </c>
      <c r="N20" t="s">
        <v>336</v>
      </c>
      <c r="AI20" t="s">
        <v>323</v>
      </c>
      <c r="AJ20" t="s">
        <v>342</v>
      </c>
    </row>
    <row r="21" spans="1:36" x14ac:dyDescent="0.3">
      <c r="A21" t="s">
        <v>259</v>
      </c>
      <c r="B21">
        <v>220.79929344226116</v>
      </c>
      <c r="C21">
        <v>80.667068367036407</v>
      </c>
      <c r="D21">
        <v>111.77518775506582</v>
      </c>
      <c r="E21">
        <v>31.395655410056325</v>
      </c>
      <c r="F21">
        <v>106.83760683760669</v>
      </c>
      <c r="G21">
        <v>27.731762328485196</v>
      </c>
      <c r="H21">
        <v>55</v>
      </c>
      <c r="I21" t="s">
        <v>277</v>
      </c>
      <c r="J21" t="s">
        <v>346</v>
      </c>
      <c r="K21" t="s">
        <v>231</v>
      </c>
      <c r="L21" t="s">
        <v>340</v>
      </c>
      <c r="M21">
        <v>17</v>
      </c>
      <c r="N21" t="s">
        <v>336</v>
      </c>
      <c r="AI21" t="s">
        <v>323</v>
      </c>
      <c r="AJ21" t="s">
        <v>342</v>
      </c>
    </row>
    <row r="22" spans="1:36" x14ac:dyDescent="0.3">
      <c r="A22" t="s">
        <v>256</v>
      </c>
      <c r="B22">
        <v>256.67351129363539</v>
      </c>
      <c r="C22">
        <v>64.495279744971995</v>
      </c>
      <c r="D22">
        <v>86.867769500365412</v>
      </c>
      <c r="E22">
        <v>15.510907583468136</v>
      </c>
      <c r="F22">
        <v>82.088327039894821</v>
      </c>
      <c r="G22">
        <v>9.0487057501372767</v>
      </c>
      <c r="H22">
        <v>34</v>
      </c>
      <c r="I22" t="s">
        <v>278</v>
      </c>
      <c r="J22" t="s">
        <v>345</v>
      </c>
      <c r="K22" t="s">
        <v>232</v>
      </c>
      <c r="L22" t="s">
        <v>341</v>
      </c>
      <c r="M22">
        <v>20</v>
      </c>
      <c r="N22" t="s">
        <v>336</v>
      </c>
      <c r="AI22" t="s">
        <v>323</v>
      </c>
      <c r="AJ22" t="s">
        <v>342</v>
      </c>
    </row>
    <row r="23" spans="1:36" x14ac:dyDescent="0.3">
      <c r="A23" t="s">
        <v>256</v>
      </c>
      <c r="B23">
        <v>267.59432700026798</v>
      </c>
      <c r="C23">
        <v>68.374441069233484</v>
      </c>
      <c r="D23">
        <v>104.01569852380952</v>
      </c>
      <c r="E23">
        <v>19.726954534734656</v>
      </c>
      <c r="F23">
        <v>96.571704490584082</v>
      </c>
      <c r="G23">
        <v>22.166199737761858</v>
      </c>
      <c r="H23">
        <v>49</v>
      </c>
      <c r="I23" t="s">
        <v>277</v>
      </c>
      <c r="J23" t="s">
        <v>346</v>
      </c>
      <c r="K23" t="s">
        <v>232</v>
      </c>
      <c r="L23" t="s">
        <v>341</v>
      </c>
      <c r="M23">
        <v>20</v>
      </c>
      <c r="N23" t="s">
        <v>336</v>
      </c>
      <c r="AI23" t="s">
        <v>323</v>
      </c>
      <c r="AJ23" t="s">
        <v>342</v>
      </c>
    </row>
    <row r="24" spans="1:36" x14ac:dyDescent="0.3">
      <c r="A24" t="s">
        <v>260</v>
      </c>
      <c r="B24">
        <v>192.67822736030837</v>
      </c>
      <c r="C24">
        <v>146.01950820629654</v>
      </c>
      <c r="D24">
        <v>80.162012581336995</v>
      </c>
      <c r="E24">
        <v>29.57237979879741</v>
      </c>
      <c r="F24">
        <v>58.486372675166834</v>
      </c>
      <c r="G24">
        <v>25.245415467549833</v>
      </c>
      <c r="H24">
        <v>34</v>
      </c>
      <c r="I24" t="s">
        <v>278</v>
      </c>
      <c r="J24" t="s">
        <v>345</v>
      </c>
      <c r="K24" t="s">
        <v>232</v>
      </c>
      <c r="L24" t="s">
        <v>341</v>
      </c>
      <c r="M24">
        <v>14</v>
      </c>
      <c r="N24" t="s">
        <v>336</v>
      </c>
      <c r="AI24" t="s">
        <v>323</v>
      </c>
      <c r="AJ24" t="s">
        <v>342</v>
      </c>
    </row>
    <row r="25" spans="1:36" x14ac:dyDescent="0.3">
      <c r="A25" t="s">
        <v>260</v>
      </c>
      <c r="B25">
        <v>196.69551534225008</v>
      </c>
      <c r="C25">
        <v>148.70330716155166</v>
      </c>
      <c r="D25">
        <v>94.840584144231599</v>
      </c>
      <c r="E25">
        <v>33.439610088113042</v>
      </c>
      <c r="F25">
        <v>72.526834928923648</v>
      </c>
      <c r="G25">
        <v>32.385445566458564</v>
      </c>
      <c r="H25">
        <v>42</v>
      </c>
      <c r="I25" t="s">
        <v>277</v>
      </c>
      <c r="J25" t="s">
        <v>346</v>
      </c>
      <c r="K25" t="s">
        <v>232</v>
      </c>
      <c r="L25" t="s">
        <v>341</v>
      </c>
      <c r="M25">
        <v>14</v>
      </c>
      <c r="N25" t="s">
        <v>336</v>
      </c>
      <c r="AI25" t="s">
        <v>323</v>
      </c>
      <c r="AJ25" t="s">
        <v>342</v>
      </c>
    </row>
    <row r="26" spans="1:36" x14ac:dyDescent="0.3">
      <c r="A26" t="s">
        <v>261</v>
      </c>
      <c r="B26">
        <v>186.95083193120146</v>
      </c>
      <c r="C26">
        <v>142.07076846254228</v>
      </c>
      <c r="D26">
        <v>84.125485531737212</v>
      </c>
      <c r="E26">
        <v>55.837500605202237</v>
      </c>
      <c r="F26">
        <v>76.675356540407734</v>
      </c>
      <c r="G26">
        <v>51.012817900566418</v>
      </c>
      <c r="H26">
        <v>42</v>
      </c>
      <c r="I26" t="s">
        <v>278</v>
      </c>
      <c r="J26" t="s">
        <v>345</v>
      </c>
      <c r="K26" t="s">
        <v>232</v>
      </c>
      <c r="L26" t="s">
        <v>341</v>
      </c>
      <c r="M26">
        <v>13</v>
      </c>
      <c r="N26" t="s">
        <v>336</v>
      </c>
      <c r="AI26" t="s">
        <v>323</v>
      </c>
      <c r="AJ26" t="s">
        <v>342</v>
      </c>
    </row>
    <row r="27" spans="1:36" x14ac:dyDescent="0.3">
      <c r="A27" t="s">
        <v>261</v>
      </c>
      <c r="B27">
        <v>187.72292096865033</v>
      </c>
      <c r="C27">
        <v>198.96599084720023</v>
      </c>
      <c r="D27">
        <v>96.55543317902837</v>
      </c>
      <c r="E27">
        <v>92.533514528239706</v>
      </c>
      <c r="F27">
        <v>84.13259296651465</v>
      </c>
      <c r="G27">
        <v>69.334439776032823</v>
      </c>
      <c r="H27">
        <v>47</v>
      </c>
      <c r="I27" t="s">
        <v>277</v>
      </c>
      <c r="J27" t="s">
        <v>346</v>
      </c>
      <c r="K27" t="s">
        <v>232</v>
      </c>
      <c r="L27" t="s">
        <v>341</v>
      </c>
      <c r="M27">
        <v>13</v>
      </c>
      <c r="N27" t="s">
        <v>336</v>
      </c>
      <c r="AI27" t="s">
        <v>323</v>
      </c>
      <c r="AJ27" t="s">
        <v>342</v>
      </c>
    </row>
    <row r="28" spans="1:36" x14ac:dyDescent="0.3">
      <c r="A28" t="s">
        <v>262</v>
      </c>
      <c r="B28">
        <v>166.47244880972184</v>
      </c>
      <c r="C28">
        <v>62.703095102645989</v>
      </c>
      <c r="D28">
        <v>60.547871261363788</v>
      </c>
      <c r="E28">
        <v>17.111815825369483</v>
      </c>
      <c r="F28">
        <v>53.067289322861562</v>
      </c>
      <c r="G28">
        <v>15.295953663628641</v>
      </c>
      <c r="H28">
        <v>28</v>
      </c>
      <c r="I28" t="s">
        <v>278</v>
      </c>
      <c r="J28" t="s">
        <v>345</v>
      </c>
      <c r="K28" t="s">
        <v>232</v>
      </c>
      <c r="L28" t="s">
        <v>341</v>
      </c>
      <c r="M28">
        <v>13</v>
      </c>
      <c r="N28" t="s">
        <v>336</v>
      </c>
      <c r="AI28" t="s">
        <v>323</v>
      </c>
      <c r="AJ28" t="s">
        <v>342</v>
      </c>
    </row>
    <row r="29" spans="1:36" x14ac:dyDescent="0.3">
      <c r="A29" t="s">
        <v>262</v>
      </c>
      <c r="B29">
        <v>161.83848519177855</v>
      </c>
      <c r="C29">
        <v>74.881838669612037</v>
      </c>
      <c r="D29">
        <v>61.647404904295719</v>
      </c>
      <c r="E29">
        <v>26.240110490369243</v>
      </c>
      <c r="F29">
        <v>56.609114067364963</v>
      </c>
      <c r="G29">
        <v>24.655039665071882</v>
      </c>
      <c r="H29">
        <v>31</v>
      </c>
      <c r="I29" t="s">
        <v>277</v>
      </c>
      <c r="J29" t="s">
        <v>346</v>
      </c>
      <c r="K29" t="s">
        <v>232</v>
      </c>
      <c r="L29" t="s">
        <v>341</v>
      </c>
      <c r="M29">
        <v>13</v>
      </c>
      <c r="N29" t="s">
        <v>336</v>
      </c>
      <c r="AI29" t="s">
        <v>323</v>
      </c>
      <c r="AJ29" t="s">
        <v>342</v>
      </c>
    </row>
    <row r="30" spans="1:36" x14ac:dyDescent="0.3">
      <c r="A30" t="s">
        <v>263</v>
      </c>
      <c r="B30">
        <v>215.00752526338505</v>
      </c>
      <c r="C30">
        <v>41.342813577717919</v>
      </c>
      <c r="D30">
        <v>91.150354769809624</v>
      </c>
      <c r="E30">
        <v>19.928249460287386</v>
      </c>
      <c r="F30">
        <v>77.077231385849018</v>
      </c>
      <c r="G30">
        <v>15.422416878147864</v>
      </c>
      <c r="H30">
        <v>43</v>
      </c>
      <c r="I30" t="s">
        <v>278</v>
      </c>
      <c r="J30" t="s">
        <v>345</v>
      </c>
      <c r="K30" t="s">
        <v>231</v>
      </c>
      <c r="L30" t="s">
        <v>341</v>
      </c>
      <c r="M30">
        <v>16</v>
      </c>
      <c r="N30" t="s">
        <v>336</v>
      </c>
      <c r="AI30" t="s">
        <v>323</v>
      </c>
      <c r="AJ30" t="s">
        <v>342</v>
      </c>
    </row>
    <row r="31" spans="1:36" x14ac:dyDescent="0.3">
      <c r="A31" t="s">
        <v>263</v>
      </c>
      <c r="B31">
        <v>213.26508850501205</v>
      </c>
      <c r="C31">
        <v>36.27758293968305</v>
      </c>
      <c r="D31">
        <v>126.98591224776669</v>
      </c>
      <c r="E31">
        <v>33.129020421542499</v>
      </c>
      <c r="F31">
        <v>113.54604292040402</v>
      </c>
      <c r="G31">
        <v>30.23165539382174</v>
      </c>
      <c r="H31">
        <v>62</v>
      </c>
      <c r="I31" t="s">
        <v>277</v>
      </c>
      <c r="J31" t="s">
        <v>346</v>
      </c>
      <c r="K31" t="s">
        <v>231</v>
      </c>
      <c r="L31" t="s">
        <v>341</v>
      </c>
      <c r="M31">
        <v>16</v>
      </c>
      <c r="N31" t="s">
        <v>336</v>
      </c>
      <c r="AI31" t="s">
        <v>323</v>
      </c>
      <c r="AJ31" t="s">
        <v>342</v>
      </c>
    </row>
    <row r="32" spans="1:36" x14ac:dyDescent="0.3">
      <c r="A32" t="s">
        <v>264</v>
      </c>
      <c r="B32">
        <v>223.91401701746631</v>
      </c>
      <c r="C32">
        <v>67.058955851819121</v>
      </c>
      <c r="D32">
        <v>52.639695269621967</v>
      </c>
      <c r="E32">
        <v>15.839822783944781</v>
      </c>
      <c r="F32">
        <v>33.345560038680816</v>
      </c>
      <c r="G32">
        <v>7.7413531056914113</v>
      </c>
      <c r="H32">
        <v>19</v>
      </c>
      <c r="I32" t="s">
        <v>278</v>
      </c>
      <c r="J32" t="s">
        <v>345</v>
      </c>
      <c r="K32" t="s">
        <v>232</v>
      </c>
      <c r="L32" t="s">
        <v>341</v>
      </c>
      <c r="M32">
        <v>15</v>
      </c>
      <c r="N32" t="s">
        <v>336</v>
      </c>
      <c r="AI32" t="s">
        <v>323</v>
      </c>
      <c r="AJ32" t="s">
        <v>342</v>
      </c>
    </row>
    <row r="33" spans="1:36" x14ac:dyDescent="0.3">
      <c r="A33" t="s">
        <v>264</v>
      </c>
      <c r="B33">
        <v>241.312741312741</v>
      </c>
      <c r="C33">
        <v>79.206973577025153</v>
      </c>
      <c r="D33">
        <v>92.865794280564629</v>
      </c>
      <c r="E33">
        <v>24.590092214826431</v>
      </c>
      <c r="F33">
        <v>89.031339031338362</v>
      </c>
      <c r="G33">
        <v>20.49032708862855</v>
      </c>
      <c r="H33">
        <v>44</v>
      </c>
      <c r="I33" t="s">
        <v>277</v>
      </c>
      <c r="J33" t="s">
        <v>346</v>
      </c>
      <c r="K33" t="s">
        <v>232</v>
      </c>
      <c r="L33" t="s">
        <v>341</v>
      </c>
      <c r="M33">
        <v>15</v>
      </c>
      <c r="N33" t="s">
        <v>336</v>
      </c>
      <c r="AI33" t="s">
        <v>323</v>
      </c>
      <c r="AJ33" t="s">
        <v>342</v>
      </c>
    </row>
    <row r="34" spans="1:36" x14ac:dyDescent="0.3">
      <c r="A34" t="s">
        <v>265</v>
      </c>
      <c r="B34">
        <v>162.60162601626001</v>
      </c>
      <c r="C34">
        <v>123.34748197458806</v>
      </c>
      <c r="D34">
        <v>62.5372791846303</v>
      </c>
      <c r="E34">
        <v>52.114399320525251</v>
      </c>
      <c r="F34">
        <v>102.27040294538799</v>
      </c>
      <c r="G34">
        <v>40.694078197740538</v>
      </c>
      <c r="H34">
        <v>29</v>
      </c>
      <c r="I34" t="s">
        <v>278</v>
      </c>
      <c r="J34" t="s">
        <v>345</v>
      </c>
      <c r="K34" t="s">
        <v>232</v>
      </c>
      <c r="L34" t="s">
        <v>341</v>
      </c>
      <c r="M34">
        <v>16</v>
      </c>
      <c r="N34" t="s">
        <v>336</v>
      </c>
      <c r="AI34" t="s">
        <v>323</v>
      </c>
      <c r="AJ34" t="s">
        <v>342</v>
      </c>
    </row>
    <row r="35" spans="1:36" x14ac:dyDescent="0.3">
      <c r="A35" t="s">
        <v>265</v>
      </c>
      <c r="B35">
        <v>161.13438607798858</v>
      </c>
      <c r="C35">
        <v>131.62586778139161</v>
      </c>
      <c r="D35">
        <v>67.191925754548734</v>
      </c>
      <c r="E35">
        <v>53.728910385173265</v>
      </c>
      <c r="F35">
        <v>93.817431278731661</v>
      </c>
      <c r="G35">
        <v>43.818137203351412</v>
      </c>
      <c r="H35">
        <v>32</v>
      </c>
      <c r="I35" t="s">
        <v>277</v>
      </c>
      <c r="J35" t="s">
        <v>346</v>
      </c>
      <c r="K35" t="s">
        <v>232</v>
      </c>
      <c r="L35" t="s">
        <v>341</v>
      </c>
      <c r="M35">
        <v>16</v>
      </c>
      <c r="N35" t="s">
        <v>336</v>
      </c>
      <c r="AI35" t="s">
        <v>323</v>
      </c>
      <c r="AJ35" t="s">
        <v>342</v>
      </c>
    </row>
    <row r="36" spans="1:36" x14ac:dyDescent="0.3">
      <c r="A36" t="s">
        <v>266</v>
      </c>
      <c r="B36">
        <v>176.49135192375584</v>
      </c>
      <c r="C36">
        <v>102.68969095426742</v>
      </c>
      <c r="D36">
        <v>70.778084606513701</v>
      </c>
      <c r="E36">
        <v>29.925712255795716</v>
      </c>
      <c r="F36">
        <v>66.089485162910705</v>
      </c>
      <c r="G36">
        <v>23.667149300928219</v>
      </c>
      <c r="H36">
        <v>34</v>
      </c>
      <c r="I36" t="s">
        <v>278</v>
      </c>
      <c r="J36" t="s">
        <v>345</v>
      </c>
      <c r="K36" t="s">
        <v>232</v>
      </c>
      <c r="L36" t="s">
        <v>341</v>
      </c>
      <c r="M36">
        <v>13</v>
      </c>
      <c r="N36" t="s">
        <v>336</v>
      </c>
      <c r="AI36" t="s">
        <v>323</v>
      </c>
      <c r="AJ36" t="s">
        <v>342</v>
      </c>
    </row>
    <row r="37" spans="1:36" x14ac:dyDescent="0.3">
      <c r="A37" t="s">
        <v>266</v>
      </c>
      <c r="B37">
        <v>168.01075268817209</v>
      </c>
      <c r="C37">
        <v>104.18013869394872</v>
      </c>
      <c r="D37">
        <v>80.536892395073735</v>
      </c>
      <c r="E37">
        <v>41.71027722141833</v>
      </c>
      <c r="F37">
        <v>72.66913741733903</v>
      </c>
      <c r="G37">
        <v>42.64532477636741</v>
      </c>
      <c r="H37">
        <v>38</v>
      </c>
      <c r="I37" t="s">
        <v>277</v>
      </c>
      <c r="J37" t="s">
        <v>346</v>
      </c>
      <c r="K37" t="s">
        <v>232</v>
      </c>
      <c r="L37" t="s">
        <v>341</v>
      </c>
      <c r="M37">
        <v>13</v>
      </c>
      <c r="N37" t="s">
        <v>336</v>
      </c>
      <c r="AI37" t="s">
        <v>323</v>
      </c>
      <c r="AJ37" t="s">
        <v>342</v>
      </c>
    </row>
    <row r="38" spans="1:36" x14ac:dyDescent="0.3">
      <c r="A38" t="s">
        <v>267</v>
      </c>
      <c r="B38">
        <v>122.83503255128333</v>
      </c>
      <c r="C38">
        <v>73.850884160584457</v>
      </c>
      <c r="D38">
        <v>48.416551744607098</v>
      </c>
      <c r="E38">
        <v>26.064333909677288</v>
      </c>
      <c r="F38">
        <v>41.583499667331999</v>
      </c>
      <c r="G38">
        <v>22.022138665806537</v>
      </c>
      <c r="H38">
        <v>23</v>
      </c>
      <c r="I38" t="s">
        <v>278</v>
      </c>
      <c r="J38" t="s">
        <v>345</v>
      </c>
      <c r="K38" t="s">
        <v>232</v>
      </c>
      <c r="L38" t="s">
        <v>341</v>
      </c>
      <c r="M38">
        <v>13</v>
      </c>
      <c r="N38" t="s">
        <v>336</v>
      </c>
      <c r="AI38" t="s">
        <v>323</v>
      </c>
      <c r="AJ38" t="s">
        <v>342</v>
      </c>
    </row>
    <row r="39" spans="1:36" x14ac:dyDescent="0.3">
      <c r="A39" t="s">
        <v>267</v>
      </c>
      <c r="B39">
        <v>130.61650992685466</v>
      </c>
      <c r="C39">
        <v>77.505217202909662</v>
      </c>
      <c r="D39">
        <v>47.958285062321579</v>
      </c>
      <c r="E39">
        <v>24.724649623680968</v>
      </c>
      <c r="F39">
        <v>41.018909717379678</v>
      </c>
      <c r="G39">
        <v>19.526501977965225</v>
      </c>
      <c r="H39">
        <v>22</v>
      </c>
      <c r="I39" t="s">
        <v>277</v>
      </c>
      <c r="J39" t="s">
        <v>346</v>
      </c>
      <c r="K39" t="s">
        <v>232</v>
      </c>
      <c r="L39" t="s">
        <v>341</v>
      </c>
      <c r="M39">
        <v>13</v>
      </c>
      <c r="N39" t="s">
        <v>336</v>
      </c>
      <c r="AI39" t="s">
        <v>323</v>
      </c>
      <c r="AJ39" t="s">
        <v>342</v>
      </c>
    </row>
    <row r="40" spans="1:36" x14ac:dyDescent="0.3">
      <c r="A40" t="s">
        <v>268</v>
      </c>
      <c r="B40">
        <v>261.50627615062677</v>
      </c>
      <c r="C40">
        <v>59.344009974987699</v>
      </c>
      <c r="D40">
        <v>118.64428836006761</v>
      </c>
      <c r="E40">
        <v>19.984872598337976</v>
      </c>
      <c r="F40">
        <v>105.34077741493675</v>
      </c>
      <c r="G40">
        <v>17.359555313150537</v>
      </c>
      <c r="H40">
        <v>58</v>
      </c>
      <c r="I40" t="s">
        <v>278</v>
      </c>
      <c r="J40" t="s">
        <v>345</v>
      </c>
      <c r="K40" t="s">
        <v>232</v>
      </c>
      <c r="L40" t="s">
        <v>341</v>
      </c>
      <c r="M40">
        <v>13</v>
      </c>
      <c r="N40" t="s">
        <v>336</v>
      </c>
      <c r="AI40" t="s">
        <v>323</v>
      </c>
      <c r="AJ40" t="s">
        <v>342</v>
      </c>
    </row>
    <row r="41" spans="1:36" x14ac:dyDescent="0.3">
      <c r="A41" t="s">
        <v>268</v>
      </c>
      <c r="B41">
        <v>246.18414574101357</v>
      </c>
      <c r="C41">
        <v>59.366982257051525</v>
      </c>
      <c r="D41">
        <v>119.07502232767823</v>
      </c>
      <c r="E41">
        <v>26.997836785365163</v>
      </c>
      <c r="F41">
        <v>111.78180192264809</v>
      </c>
      <c r="G41">
        <v>24.515160739955665</v>
      </c>
      <c r="H41">
        <v>60</v>
      </c>
      <c r="I41" t="s">
        <v>277</v>
      </c>
      <c r="J41" t="s">
        <v>346</v>
      </c>
      <c r="K41" t="s">
        <v>232</v>
      </c>
      <c r="L41" t="s">
        <v>341</v>
      </c>
      <c r="M41">
        <v>13</v>
      </c>
      <c r="N41" t="s">
        <v>336</v>
      </c>
      <c r="AI41" t="s">
        <v>323</v>
      </c>
      <c r="AJ41" t="s">
        <v>342</v>
      </c>
    </row>
    <row r="42" spans="1:36" x14ac:dyDescent="0.3">
      <c r="A42" t="s">
        <v>269</v>
      </c>
      <c r="B42">
        <v>186.53236336504418</v>
      </c>
      <c r="C42">
        <v>214.7362151127289</v>
      </c>
      <c r="D42">
        <v>122.41391406244608</v>
      </c>
      <c r="E42">
        <v>132.66569176086941</v>
      </c>
      <c r="F42">
        <v>121.15338017930672</v>
      </c>
      <c r="G42">
        <v>135.85977037440577</v>
      </c>
      <c r="H42">
        <v>49</v>
      </c>
      <c r="I42" t="s">
        <v>278</v>
      </c>
      <c r="J42" t="s">
        <v>345</v>
      </c>
      <c r="K42" t="s">
        <v>232</v>
      </c>
      <c r="L42" t="s">
        <v>341</v>
      </c>
      <c r="M42">
        <v>15</v>
      </c>
      <c r="N42" t="s">
        <v>336</v>
      </c>
      <c r="AI42" t="s">
        <v>323</v>
      </c>
      <c r="AJ42" t="s">
        <v>342</v>
      </c>
    </row>
    <row r="43" spans="1:36" x14ac:dyDescent="0.3">
      <c r="A43" t="s">
        <v>269</v>
      </c>
      <c r="B43">
        <v>188.04061677322258</v>
      </c>
      <c r="C43">
        <v>212.11078197772295</v>
      </c>
      <c r="D43">
        <v>136.3648321708732</v>
      </c>
      <c r="E43">
        <v>156.67345635360903</v>
      </c>
      <c r="F43">
        <v>127.00025400050762</v>
      </c>
      <c r="G43">
        <v>151.7698460675158</v>
      </c>
      <c r="H43">
        <v>50</v>
      </c>
      <c r="I43" t="s">
        <v>277</v>
      </c>
      <c r="J43" t="s">
        <v>346</v>
      </c>
      <c r="K43" t="s">
        <v>232</v>
      </c>
      <c r="L43" t="s">
        <v>341</v>
      </c>
      <c r="M43">
        <v>15</v>
      </c>
      <c r="N43" t="s">
        <v>336</v>
      </c>
      <c r="AI43" t="s">
        <v>323</v>
      </c>
      <c r="AJ43" t="s">
        <v>342</v>
      </c>
    </row>
    <row r="44" spans="1:36" x14ac:dyDescent="0.3">
      <c r="A44" t="s">
        <v>270</v>
      </c>
      <c r="B44">
        <v>176.42907551164413</v>
      </c>
      <c r="C44">
        <v>259.0405139363798</v>
      </c>
      <c r="D44">
        <v>67.598684121438396</v>
      </c>
      <c r="E44">
        <v>41.453941519482868</v>
      </c>
      <c r="F44">
        <v>53.821313240043267</v>
      </c>
      <c r="G44">
        <v>35.094596264624315</v>
      </c>
      <c r="H44">
        <v>30</v>
      </c>
      <c r="I44" t="s">
        <v>278</v>
      </c>
      <c r="J44" t="s">
        <v>345</v>
      </c>
      <c r="K44" t="s">
        <v>232</v>
      </c>
      <c r="L44" t="s">
        <v>341</v>
      </c>
      <c r="M44">
        <v>15</v>
      </c>
      <c r="N44" t="s">
        <v>336</v>
      </c>
      <c r="AI44" t="s">
        <v>323</v>
      </c>
      <c r="AJ44" t="s">
        <v>342</v>
      </c>
    </row>
    <row r="45" spans="1:36" x14ac:dyDescent="0.3">
      <c r="A45" t="s">
        <v>270</v>
      </c>
      <c r="B45">
        <v>179.34002869440388</v>
      </c>
      <c r="C45">
        <v>298.90004782400649</v>
      </c>
      <c r="D45">
        <v>115.09225116297893</v>
      </c>
      <c r="E45">
        <v>140.51926143299377</v>
      </c>
      <c r="F45">
        <v>111.78180192264666</v>
      </c>
      <c r="G45">
        <v>151.1501586362287</v>
      </c>
      <c r="H45">
        <v>45</v>
      </c>
      <c r="I45" t="s">
        <v>277</v>
      </c>
      <c r="J45" t="s">
        <v>346</v>
      </c>
      <c r="K45" t="s">
        <v>232</v>
      </c>
      <c r="L45" t="s">
        <v>341</v>
      </c>
      <c r="M45">
        <v>15</v>
      </c>
      <c r="N45" t="s">
        <v>336</v>
      </c>
      <c r="AI45" t="s">
        <v>323</v>
      </c>
      <c r="AJ45" t="s">
        <v>342</v>
      </c>
    </row>
    <row r="48" spans="1:36" x14ac:dyDescent="0.3">
      <c r="A48" t="s">
        <v>178</v>
      </c>
      <c r="B48" t="s">
        <v>271</v>
      </c>
      <c r="C48" t="s">
        <v>272</v>
      </c>
      <c r="D48" t="s">
        <v>100</v>
      </c>
      <c r="E48" t="s">
        <v>273</v>
      </c>
      <c r="F48" t="s">
        <v>274</v>
      </c>
      <c r="G48" t="s">
        <v>275</v>
      </c>
      <c r="H48" t="s">
        <v>276</v>
      </c>
      <c r="I48" t="s">
        <v>103</v>
      </c>
      <c r="J48" t="s">
        <v>344</v>
      </c>
      <c r="K48" t="s">
        <v>248</v>
      </c>
      <c r="L48" t="s">
        <v>339</v>
      </c>
      <c r="M48" t="s">
        <v>36</v>
      </c>
      <c r="N48" t="s">
        <v>280</v>
      </c>
      <c r="O48" t="s">
        <v>299</v>
      </c>
      <c r="P48" t="s">
        <v>61</v>
      </c>
      <c r="Q48" t="s">
        <v>300</v>
      </c>
      <c r="R48" t="s">
        <v>328</v>
      </c>
      <c r="S48" t="s">
        <v>327</v>
      </c>
      <c r="T48" t="s">
        <v>330</v>
      </c>
      <c r="U48" t="s">
        <v>329</v>
      </c>
      <c r="V48" t="s">
        <v>331</v>
      </c>
      <c r="W48" t="s">
        <v>332</v>
      </c>
      <c r="X48" t="s">
        <v>333</v>
      </c>
      <c r="Y48" t="s">
        <v>334</v>
      </c>
      <c r="Z48" t="s">
        <v>335</v>
      </c>
      <c r="AA48" t="s">
        <v>301</v>
      </c>
      <c r="AB48" s="12" t="s">
        <v>302</v>
      </c>
      <c r="AC48" t="s">
        <v>303</v>
      </c>
      <c r="AD48" t="s">
        <v>126</v>
      </c>
      <c r="AE48" t="s">
        <v>118</v>
      </c>
      <c r="AF48" t="s">
        <v>134</v>
      </c>
      <c r="AG48" t="s">
        <v>304</v>
      </c>
      <c r="AH48" t="s">
        <v>306</v>
      </c>
      <c r="AI48" t="s">
        <v>343</v>
      </c>
      <c r="AJ48" t="s">
        <v>320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K36"/>
  <sheetViews>
    <sheetView topLeftCell="K1" workbookViewId="0">
      <selection activeCell="A2" sqref="A2:AJ33"/>
    </sheetView>
  </sheetViews>
  <sheetFormatPr defaultRowHeight="14.4" x14ac:dyDescent="0.3"/>
  <cols>
    <col min="3" max="3" width="15" customWidth="1"/>
    <col min="5" max="5" width="15.109375" customWidth="1"/>
    <col min="7" max="7" width="15.44140625" customWidth="1"/>
    <col min="8" max="8" width="10.44140625" customWidth="1"/>
    <col min="9" max="9" width="14.77734375" customWidth="1"/>
    <col min="13" max="13" width="11.6640625" customWidth="1"/>
    <col min="17" max="17" width="12.33203125" customWidth="1"/>
    <col min="18" max="18" width="17" customWidth="1"/>
  </cols>
  <sheetData>
    <row r="1" spans="1:36" x14ac:dyDescent="0.3">
      <c r="A1" t="s">
        <v>178</v>
      </c>
      <c r="B1" t="s">
        <v>271</v>
      </c>
      <c r="C1" t="s">
        <v>272</v>
      </c>
      <c r="D1" t="s">
        <v>100</v>
      </c>
      <c r="E1" t="s">
        <v>273</v>
      </c>
      <c r="F1" t="s">
        <v>274</v>
      </c>
      <c r="G1" t="s">
        <v>275</v>
      </c>
      <c r="H1" t="s">
        <v>276</v>
      </c>
      <c r="I1" t="s">
        <v>103</v>
      </c>
      <c r="J1" t="s">
        <v>344</v>
      </c>
      <c r="K1" t="s">
        <v>248</v>
      </c>
      <c r="L1" t="s">
        <v>339</v>
      </c>
      <c r="M1" t="s">
        <v>36</v>
      </c>
      <c r="N1" t="s">
        <v>280</v>
      </c>
      <c r="O1" t="s">
        <v>299</v>
      </c>
      <c r="P1" t="s">
        <v>61</v>
      </c>
      <c r="Q1" t="s">
        <v>300</v>
      </c>
      <c r="R1" t="s">
        <v>328</v>
      </c>
      <c r="S1" t="s">
        <v>327</v>
      </c>
      <c r="T1" t="s">
        <v>330</v>
      </c>
      <c r="U1" t="s">
        <v>329</v>
      </c>
      <c r="V1" t="s">
        <v>331</v>
      </c>
      <c r="W1" t="s">
        <v>332</v>
      </c>
      <c r="X1" t="s">
        <v>333</v>
      </c>
      <c r="Y1" t="s">
        <v>334</v>
      </c>
      <c r="Z1" t="s">
        <v>335</v>
      </c>
      <c r="AA1" t="s">
        <v>301</v>
      </c>
      <c r="AB1" s="12" t="s">
        <v>302</v>
      </c>
      <c r="AC1" t="s">
        <v>303</v>
      </c>
      <c r="AD1" t="s">
        <v>126</v>
      </c>
      <c r="AE1" t="s">
        <v>118</v>
      </c>
      <c r="AF1" t="s">
        <v>134</v>
      </c>
      <c r="AG1" t="s">
        <v>304</v>
      </c>
      <c r="AH1" t="s">
        <v>306</v>
      </c>
      <c r="AI1" t="s">
        <v>343</v>
      </c>
      <c r="AJ1" t="s">
        <v>320</v>
      </c>
    </row>
    <row r="2" spans="1:36" x14ac:dyDescent="0.3">
      <c r="A2" t="s">
        <v>233</v>
      </c>
      <c r="B2">
        <v>193.94879751745518</v>
      </c>
      <c r="C2">
        <v>53.356173551714178</v>
      </c>
      <c r="D2">
        <v>74.708854102696606</v>
      </c>
      <c r="E2">
        <v>17.784285778064355</v>
      </c>
      <c r="F2">
        <v>47.270148900969097</v>
      </c>
      <c r="G2">
        <v>11.830863982735691</v>
      </c>
      <c r="H2">
        <v>34</v>
      </c>
      <c r="I2" t="s">
        <v>278</v>
      </c>
      <c r="J2" t="s">
        <v>345</v>
      </c>
      <c r="K2" t="s">
        <v>231</v>
      </c>
      <c r="L2" t="s">
        <v>340</v>
      </c>
      <c r="M2">
        <v>14</v>
      </c>
      <c r="N2" t="s">
        <v>336</v>
      </c>
      <c r="O2">
        <v>74.610470588235302</v>
      </c>
      <c r="P2">
        <v>0.64841176470588258</v>
      </c>
      <c r="Q2">
        <v>-12.432647058823528</v>
      </c>
      <c r="R2">
        <v>0.91203448275862076</v>
      </c>
      <c r="S2">
        <v>0.64100000000000001</v>
      </c>
      <c r="T2">
        <v>0.90600000000000003</v>
      </c>
      <c r="U2">
        <v>-12.534000000000002</v>
      </c>
      <c r="V2">
        <v>-10.685</v>
      </c>
      <c r="W2">
        <v>-12.638</v>
      </c>
      <c r="X2">
        <v>54.369344827586197</v>
      </c>
      <c r="Y2">
        <v>72.242999999999995</v>
      </c>
      <c r="Z2">
        <v>54.456000000000003</v>
      </c>
      <c r="AD2">
        <v>2.6</v>
      </c>
      <c r="AE2">
        <v>10.7</v>
      </c>
      <c r="AF2">
        <v>7.4884900000000004E-3</v>
      </c>
      <c r="AG2">
        <f t="shared" ref="AG2:AG33" si="0">(AF2/AE2)*1000000</f>
        <v>699.85887850467304</v>
      </c>
      <c r="AI2" t="s">
        <v>323</v>
      </c>
      <c r="AJ2" t="s">
        <v>324</v>
      </c>
    </row>
    <row r="3" spans="1:36" x14ac:dyDescent="0.3">
      <c r="A3" t="s">
        <v>233</v>
      </c>
      <c r="B3">
        <v>183.85732671446982</v>
      </c>
      <c r="C3">
        <v>56.270103632169082</v>
      </c>
      <c r="D3">
        <v>71.718336156887744</v>
      </c>
      <c r="E3">
        <v>18.770515813647567</v>
      </c>
      <c r="F3">
        <v>56.462085709446065</v>
      </c>
      <c r="G3">
        <v>12.996112870988307</v>
      </c>
      <c r="H3">
        <v>33</v>
      </c>
      <c r="I3" t="s">
        <v>279</v>
      </c>
      <c r="J3" t="s">
        <v>346</v>
      </c>
      <c r="K3" t="s">
        <v>231</v>
      </c>
      <c r="L3" t="s">
        <v>340</v>
      </c>
      <c r="M3">
        <v>14</v>
      </c>
      <c r="N3" t="s">
        <v>336</v>
      </c>
      <c r="O3">
        <v>73.307769230769239</v>
      </c>
      <c r="P3">
        <v>0.65238461538461556</v>
      </c>
      <c r="Q3">
        <v>-12.33253846153846</v>
      </c>
      <c r="R3">
        <v>0.90242857142857125</v>
      </c>
      <c r="S3">
        <v>0.66800000000000004</v>
      </c>
      <c r="T3">
        <v>0.85</v>
      </c>
      <c r="U3">
        <v>-12.279285714285711</v>
      </c>
      <c r="V3">
        <v>-9.1159999999999997</v>
      </c>
      <c r="W3">
        <v>-16.088999999999999</v>
      </c>
      <c r="X3">
        <v>54.375892857142858</v>
      </c>
      <c r="Y3">
        <v>72.247</v>
      </c>
      <c r="Z3">
        <v>55.058999999999997</v>
      </c>
      <c r="AD3">
        <v>3.2</v>
      </c>
      <c r="AE3">
        <v>12</v>
      </c>
      <c r="AF3">
        <v>6.9659800000000001E-3</v>
      </c>
      <c r="AG3">
        <f t="shared" si="0"/>
        <v>580.49833333333333</v>
      </c>
      <c r="AI3" t="s">
        <v>323</v>
      </c>
      <c r="AJ3" t="s">
        <v>324</v>
      </c>
    </row>
    <row r="4" spans="1:36" x14ac:dyDescent="0.3">
      <c r="A4" t="s">
        <v>234</v>
      </c>
      <c r="B4">
        <v>197.58940920766619</v>
      </c>
      <c r="C4">
        <v>51.308180673203971</v>
      </c>
      <c r="D4">
        <v>75.961877832385781</v>
      </c>
      <c r="E4">
        <v>17.437721617229489</v>
      </c>
      <c r="F4">
        <v>65.522212029877878</v>
      </c>
      <c r="G4">
        <v>14.617124879265122</v>
      </c>
      <c r="H4">
        <v>37</v>
      </c>
      <c r="I4" t="s">
        <v>278</v>
      </c>
      <c r="J4" t="s">
        <v>345</v>
      </c>
      <c r="K4" t="s">
        <v>231</v>
      </c>
      <c r="L4" t="s">
        <v>340</v>
      </c>
      <c r="M4">
        <v>15</v>
      </c>
      <c r="N4" t="s">
        <v>336</v>
      </c>
      <c r="O4">
        <v>86.106214285714287</v>
      </c>
      <c r="P4">
        <v>0.71350000000000002</v>
      </c>
      <c r="Q4">
        <v>-8.6357142857142843</v>
      </c>
      <c r="R4">
        <v>0.92592592592592604</v>
      </c>
      <c r="S4">
        <v>0.72099999999999997</v>
      </c>
      <c r="T4">
        <v>0.89</v>
      </c>
      <c r="U4">
        <v>-12.112925925925925</v>
      </c>
      <c r="V4">
        <v>-4.2610000000000001</v>
      </c>
      <c r="W4">
        <v>-14.295</v>
      </c>
      <c r="X4">
        <v>61.155444444444448</v>
      </c>
      <c r="Y4">
        <v>85.728999999999999</v>
      </c>
      <c r="Z4">
        <v>60.844999999999999</v>
      </c>
      <c r="AD4">
        <v>1.2</v>
      </c>
      <c r="AE4">
        <v>21.6</v>
      </c>
      <c r="AF4">
        <v>7.5615200000000004E-3</v>
      </c>
      <c r="AG4">
        <f t="shared" ref="AG4:AG14" si="1">(AF4/AE4)*1000000</f>
        <v>350.07037037037037</v>
      </c>
      <c r="AH4">
        <v>3.6</v>
      </c>
      <c r="AI4" t="s">
        <v>323</v>
      </c>
      <c r="AJ4" t="s">
        <v>324</v>
      </c>
    </row>
    <row r="5" spans="1:36" x14ac:dyDescent="0.3">
      <c r="A5" t="s">
        <v>234</v>
      </c>
      <c r="B5">
        <v>193.53590090961868</v>
      </c>
      <c r="C5">
        <v>50.339990477679308</v>
      </c>
      <c r="D5">
        <v>81.801774836979206</v>
      </c>
      <c r="E5">
        <v>19.201560184769587</v>
      </c>
      <c r="F5">
        <v>68.059620227319201</v>
      </c>
      <c r="G5">
        <v>15.549308391007042</v>
      </c>
      <c r="H5">
        <v>39</v>
      </c>
      <c r="I5" t="s">
        <v>279</v>
      </c>
      <c r="J5" t="s">
        <v>346</v>
      </c>
      <c r="K5" t="s">
        <v>231</v>
      </c>
      <c r="L5" t="s">
        <v>340</v>
      </c>
      <c r="M5">
        <v>15</v>
      </c>
      <c r="N5" t="s">
        <v>336</v>
      </c>
      <c r="O5">
        <v>83.853363636363625</v>
      </c>
      <c r="P5">
        <v>0.73818181818181827</v>
      </c>
      <c r="Q5">
        <v>-8.3410909090909087</v>
      </c>
      <c r="R5">
        <v>0.91417241379310332</v>
      </c>
      <c r="S5">
        <v>0.73099999999999998</v>
      </c>
      <c r="T5">
        <v>0.93799999999999994</v>
      </c>
      <c r="U5">
        <v>-11.468439999999998</v>
      </c>
      <c r="V5">
        <v>-5.3209999999999997</v>
      </c>
      <c r="W5">
        <v>-10.327999999999999</v>
      </c>
      <c r="X5">
        <v>26</v>
      </c>
      <c r="Y5">
        <v>81.766999999999996</v>
      </c>
      <c r="Z5">
        <v>65.355000000000004</v>
      </c>
      <c r="AD5">
        <v>1.3</v>
      </c>
      <c r="AE5">
        <v>34</v>
      </c>
      <c r="AF5">
        <v>7.6375100000000001E-3</v>
      </c>
      <c r="AG5">
        <f t="shared" si="1"/>
        <v>224.63264705882355</v>
      </c>
      <c r="AH5">
        <v>3.5</v>
      </c>
      <c r="AI5" t="s">
        <v>323</v>
      </c>
      <c r="AJ5" t="s">
        <v>324</v>
      </c>
    </row>
    <row r="6" spans="1:36" x14ac:dyDescent="0.3">
      <c r="A6" t="s">
        <v>235</v>
      </c>
      <c r="B6">
        <v>207.33982998133908</v>
      </c>
      <c r="C6">
        <v>61.622813026364192</v>
      </c>
      <c r="D6">
        <v>97.350058612996833</v>
      </c>
      <c r="E6">
        <v>27.779006638374621</v>
      </c>
      <c r="F6">
        <v>83.201597470671402</v>
      </c>
      <c r="G6">
        <v>22.701920833514862</v>
      </c>
      <c r="H6">
        <v>48</v>
      </c>
      <c r="I6" t="s">
        <v>278</v>
      </c>
      <c r="J6" t="s">
        <v>345</v>
      </c>
      <c r="K6" t="s">
        <v>231</v>
      </c>
      <c r="L6" t="s">
        <v>340</v>
      </c>
      <c r="M6">
        <v>15</v>
      </c>
      <c r="N6" t="s">
        <v>336</v>
      </c>
      <c r="O6">
        <v>80.015636363636361</v>
      </c>
      <c r="P6">
        <v>0.69481818181818178</v>
      </c>
      <c r="Q6">
        <v>-12.877545454545453</v>
      </c>
      <c r="R6">
        <v>0.94516129032258056</v>
      </c>
      <c r="S6">
        <v>0.68400000000000005</v>
      </c>
      <c r="T6">
        <v>0.93200000000000005</v>
      </c>
      <c r="U6">
        <v>-13.921064516129034</v>
      </c>
      <c r="V6">
        <v>-9.8019999999999996</v>
      </c>
      <c r="W6">
        <v>-13.769</v>
      </c>
      <c r="X6">
        <v>59.17190322580646</v>
      </c>
      <c r="Y6">
        <v>80.185000000000002</v>
      </c>
      <c r="Z6">
        <v>59.488999999999997</v>
      </c>
      <c r="AD6">
        <v>0.95</v>
      </c>
      <c r="AE6">
        <v>11</v>
      </c>
      <c r="AF6">
        <v>6.0028E-3</v>
      </c>
      <c r="AG6">
        <f t="shared" si="1"/>
        <v>545.70909090909095</v>
      </c>
      <c r="AH6">
        <v>2.8</v>
      </c>
      <c r="AI6" t="s">
        <v>323</v>
      </c>
      <c r="AJ6" t="s">
        <v>324</v>
      </c>
    </row>
    <row r="7" spans="1:36" x14ac:dyDescent="0.3">
      <c r="A7" t="s">
        <v>235</v>
      </c>
      <c r="B7">
        <v>196.03999215840034</v>
      </c>
      <c r="C7">
        <v>58.055329914696436</v>
      </c>
      <c r="D7">
        <v>97.311090312656049</v>
      </c>
      <c r="E7">
        <v>27.369622280173335</v>
      </c>
      <c r="F7">
        <v>78.290143270962034</v>
      </c>
      <c r="G7">
        <v>21.385304268326408</v>
      </c>
      <c r="H7">
        <v>47</v>
      </c>
      <c r="I7" t="s">
        <v>279</v>
      </c>
      <c r="J7" t="s">
        <v>346</v>
      </c>
      <c r="K7" t="s">
        <v>231</v>
      </c>
      <c r="L7" t="s">
        <v>340</v>
      </c>
      <c r="M7">
        <v>15</v>
      </c>
      <c r="N7" t="s">
        <v>336</v>
      </c>
      <c r="O7">
        <v>76.134636363636361</v>
      </c>
      <c r="P7">
        <v>0.72072727272727266</v>
      </c>
      <c r="Q7">
        <v>-13.533545454545454</v>
      </c>
      <c r="R7">
        <v>1.0260909090909092</v>
      </c>
      <c r="S7">
        <v>0.71299999999999997</v>
      </c>
      <c r="T7">
        <v>1.0529999999999999</v>
      </c>
      <c r="U7">
        <v>-12.700151515151514</v>
      </c>
      <c r="V7">
        <v>-11.757999999999999</v>
      </c>
      <c r="W7">
        <v>-12.041</v>
      </c>
      <c r="X7">
        <v>54.174909090909097</v>
      </c>
      <c r="Y7">
        <v>73.204999999999998</v>
      </c>
      <c r="Z7">
        <v>55.447000000000003</v>
      </c>
      <c r="AD7">
        <v>1.2</v>
      </c>
      <c r="AE7">
        <v>24</v>
      </c>
      <c r="AF7">
        <v>5.12519E-3</v>
      </c>
      <c r="AG7">
        <f t="shared" si="1"/>
        <v>213.54958333333332</v>
      </c>
      <c r="AH7">
        <v>2.7</v>
      </c>
      <c r="AI7" t="s">
        <v>323</v>
      </c>
      <c r="AJ7" t="s">
        <v>324</v>
      </c>
    </row>
    <row r="8" spans="1:36" x14ac:dyDescent="0.3">
      <c r="A8" t="s">
        <v>236</v>
      </c>
      <c r="B8">
        <v>149.79029358897506</v>
      </c>
      <c r="C8">
        <v>38.932461485025719</v>
      </c>
      <c r="D8">
        <v>48.565437375117497</v>
      </c>
      <c r="E8">
        <v>11.356867948319879</v>
      </c>
      <c r="F8">
        <v>41.684035014589398</v>
      </c>
      <c r="G8">
        <v>9.2212086808408475</v>
      </c>
      <c r="H8">
        <v>23</v>
      </c>
      <c r="I8" t="s">
        <v>278</v>
      </c>
      <c r="J8" t="s">
        <v>345</v>
      </c>
      <c r="K8" t="s">
        <v>231</v>
      </c>
      <c r="L8" t="s">
        <v>340</v>
      </c>
      <c r="M8">
        <v>15</v>
      </c>
      <c r="N8" t="s">
        <v>336</v>
      </c>
      <c r="O8">
        <v>71.662785714285718</v>
      </c>
      <c r="P8">
        <v>0.7092857142857143</v>
      </c>
      <c r="Q8">
        <v>-13.551642857142857</v>
      </c>
      <c r="R8">
        <v>0.88273333333333315</v>
      </c>
      <c r="S8">
        <v>0.73</v>
      </c>
      <c r="T8">
        <v>0.85399999999999998</v>
      </c>
      <c r="U8">
        <v>-19.427733333333332</v>
      </c>
      <c r="V8">
        <v>-8.9489999999999998</v>
      </c>
      <c r="W8">
        <v>-19.806000000000001</v>
      </c>
      <c r="X8">
        <v>53.086000000000006</v>
      </c>
      <c r="Y8">
        <v>75.856999999999999</v>
      </c>
      <c r="Z8">
        <v>51.445</v>
      </c>
      <c r="AD8">
        <v>2</v>
      </c>
      <c r="AE8">
        <v>15.3</v>
      </c>
      <c r="AF8">
        <v>8.8136900000000008E-3</v>
      </c>
      <c r="AG8">
        <f t="shared" si="1"/>
        <v>576.05816993464055</v>
      </c>
      <c r="AH8">
        <v>3.6</v>
      </c>
      <c r="AI8" t="s">
        <v>323</v>
      </c>
      <c r="AJ8" t="s">
        <v>324</v>
      </c>
    </row>
    <row r="9" spans="1:36" x14ac:dyDescent="0.3">
      <c r="A9" t="s">
        <v>236</v>
      </c>
      <c r="B9">
        <v>115.7809424568716</v>
      </c>
      <c r="C9">
        <v>33.487625447411517</v>
      </c>
      <c r="D9">
        <v>42.896783440252023</v>
      </c>
      <c r="E9">
        <v>10.594677700332138</v>
      </c>
      <c r="F9">
        <v>37.656273535170904</v>
      </c>
      <c r="G9">
        <v>8.7336932630093553</v>
      </c>
      <c r="H9">
        <v>20</v>
      </c>
      <c r="I9" t="s">
        <v>279</v>
      </c>
      <c r="J9" t="s">
        <v>346</v>
      </c>
      <c r="K9" t="s">
        <v>231</v>
      </c>
      <c r="L9" t="s">
        <v>340</v>
      </c>
      <c r="M9">
        <v>15</v>
      </c>
      <c r="N9" t="s">
        <v>336</v>
      </c>
      <c r="O9">
        <v>65.815214285714291</v>
      </c>
      <c r="P9">
        <v>0.7540714285714285</v>
      </c>
      <c r="Q9">
        <v>-14.350928571428572</v>
      </c>
      <c r="R9">
        <v>0.95940000000000014</v>
      </c>
      <c r="S9">
        <v>0.747</v>
      </c>
      <c r="T9">
        <v>0.92800000000000005</v>
      </c>
      <c r="U9">
        <v>-17.258133333333333</v>
      </c>
      <c r="V9">
        <v>-10.853</v>
      </c>
      <c r="W9">
        <v>-16.849</v>
      </c>
      <c r="X9">
        <v>47.552533333333336</v>
      </c>
      <c r="Y9">
        <v>68.814999999999998</v>
      </c>
      <c r="Z9">
        <v>49.698999999999998</v>
      </c>
      <c r="AD9">
        <v>2.1</v>
      </c>
      <c r="AE9">
        <v>8</v>
      </c>
      <c r="AF9">
        <v>7.0900900000000003E-3</v>
      </c>
      <c r="AG9">
        <f t="shared" si="1"/>
        <v>886.26125000000002</v>
      </c>
      <c r="AH9">
        <v>3.6</v>
      </c>
      <c r="AI9" t="s">
        <v>323</v>
      </c>
      <c r="AJ9" t="s">
        <v>324</v>
      </c>
    </row>
    <row r="10" spans="1:36" x14ac:dyDescent="0.3">
      <c r="A10" t="s">
        <v>237</v>
      </c>
      <c r="B10">
        <v>264.27061310782102</v>
      </c>
      <c r="C10">
        <v>35.416376465605182</v>
      </c>
      <c r="D10">
        <v>104.43661191393639</v>
      </c>
      <c r="E10">
        <v>11.524743582209492</v>
      </c>
      <c r="F10">
        <v>89.686098654708701</v>
      </c>
      <c r="G10">
        <v>9.3683620503442775</v>
      </c>
      <c r="H10">
        <v>50</v>
      </c>
      <c r="I10" t="s">
        <v>278</v>
      </c>
      <c r="J10" t="s">
        <v>345</v>
      </c>
      <c r="K10" t="s">
        <v>232</v>
      </c>
      <c r="L10" t="s">
        <v>341</v>
      </c>
      <c r="M10">
        <v>16</v>
      </c>
      <c r="N10" t="s">
        <v>336</v>
      </c>
      <c r="O10">
        <v>83.156062500000004</v>
      </c>
      <c r="P10">
        <v>0.51831250000000006</v>
      </c>
      <c r="Q10">
        <v>-17.978750000000005</v>
      </c>
      <c r="R10">
        <v>0.68886111111111104</v>
      </c>
      <c r="S10">
        <v>0.48099999999999998</v>
      </c>
      <c r="T10">
        <v>0.57699999999999996</v>
      </c>
      <c r="U10">
        <v>-19.861694444444442</v>
      </c>
      <c r="V10">
        <v>-16.268000000000001</v>
      </c>
      <c r="W10">
        <v>-19.300999999999998</v>
      </c>
      <c r="X10">
        <v>66.201388888888872</v>
      </c>
      <c r="Y10">
        <v>82.677000000000007</v>
      </c>
      <c r="Z10">
        <v>67.456999999999994</v>
      </c>
      <c r="AD10">
        <v>1.4</v>
      </c>
      <c r="AE10">
        <v>21</v>
      </c>
      <c r="AF10">
        <v>9.9953799999999999E-3</v>
      </c>
      <c r="AG10">
        <f t="shared" si="1"/>
        <v>475.97047619047618</v>
      </c>
      <c r="AH10">
        <v>6.2</v>
      </c>
      <c r="AI10" t="s">
        <v>323</v>
      </c>
      <c r="AJ10" t="s">
        <v>324</v>
      </c>
    </row>
    <row r="11" spans="1:36" x14ac:dyDescent="0.3">
      <c r="A11" t="s">
        <v>237</v>
      </c>
      <c r="B11">
        <v>231.10700254217713</v>
      </c>
      <c r="C11">
        <v>32.847465794752679</v>
      </c>
      <c r="D11">
        <v>90.100624526042608</v>
      </c>
      <c r="E11">
        <v>11.923178132926504</v>
      </c>
      <c r="F11">
        <v>77.095058206768925</v>
      </c>
      <c r="G11">
        <v>10.314536611571844</v>
      </c>
      <c r="H11">
        <v>43</v>
      </c>
      <c r="I11" t="s">
        <v>279</v>
      </c>
      <c r="J11" t="s">
        <v>346</v>
      </c>
      <c r="K11" t="s">
        <v>232</v>
      </c>
      <c r="L11" t="s">
        <v>341</v>
      </c>
      <c r="M11">
        <v>16</v>
      </c>
      <c r="N11" t="s">
        <v>336</v>
      </c>
      <c r="O11">
        <v>82.546153846153842</v>
      </c>
      <c r="P11">
        <v>0.52330769230769236</v>
      </c>
      <c r="Q11">
        <v>-19.94292307692308</v>
      </c>
      <c r="R11">
        <v>0.72764705882352931</v>
      </c>
      <c r="S11">
        <v>0.49099999999999999</v>
      </c>
      <c r="T11">
        <v>0.57599999999999996</v>
      </c>
      <c r="U11">
        <v>-19.432235294117646</v>
      </c>
      <c r="V11">
        <v>-18.706</v>
      </c>
      <c r="W11">
        <v>-20.141999999999999</v>
      </c>
      <c r="X11">
        <v>67.40441176470587</v>
      </c>
      <c r="Y11">
        <v>82.111999999999995</v>
      </c>
      <c r="Z11">
        <v>65.844999999999999</v>
      </c>
      <c r="AD11">
        <v>2.2999999999999998</v>
      </c>
      <c r="AE11">
        <v>22</v>
      </c>
      <c r="AF11">
        <v>7.0258200000000003E-3</v>
      </c>
      <c r="AG11">
        <f t="shared" si="1"/>
        <v>319.35545454545456</v>
      </c>
      <c r="AH11">
        <v>6.4</v>
      </c>
      <c r="AI11" t="s">
        <v>323</v>
      </c>
      <c r="AJ11" t="s">
        <v>324</v>
      </c>
    </row>
    <row r="12" spans="1:36" x14ac:dyDescent="0.3">
      <c r="A12" t="s">
        <v>238</v>
      </c>
      <c r="B12">
        <v>196.42506383814543</v>
      </c>
      <c r="C12">
        <v>58.928020625475618</v>
      </c>
      <c r="D12">
        <v>66.014548278046902</v>
      </c>
      <c r="E12">
        <v>17.549925142362735</v>
      </c>
      <c r="F12">
        <v>59.287365862334873</v>
      </c>
      <c r="G12">
        <v>16.052936259312478</v>
      </c>
      <c r="H12">
        <v>31</v>
      </c>
      <c r="I12" t="s">
        <v>278</v>
      </c>
      <c r="J12" t="s">
        <v>345</v>
      </c>
      <c r="K12" t="s">
        <v>232</v>
      </c>
      <c r="L12" t="s">
        <v>341</v>
      </c>
      <c r="M12">
        <v>16</v>
      </c>
      <c r="N12" t="s">
        <v>336</v>
      </c>
      <c r="O12">
        <v>79.623062500000003</v>
      </c>
      <c r="P12">
        <v>0.76950000000000007</v>
      </c>
      <c r="Q12">
        <v>-10.091874999999998</v>
      </c>
      <c r="R12">
        <v>1.0296315789473685</v>
      </c>
      <c r="S12">
        <v>0.76300000000000001</v>
      </c>
      <c r="T12">
        <v>1.0649999999999999</v>
      </c>
      <c r="U12">
        <v>-10.982263157894735</v>
      </c>
      <c r="V12">
        <v>-6.8780000000000001</v>
      </c>
      <c r="W12">
        <v>-11.343</v>
      </c>
      <c r="X12">
        <v>58.359526315789481</v>
      </c>
      <c r="Y12">
        <v>81.215000000000003</v>
      </c>
      <c r="Z12">
        <v>56.158999999999999</v>
      </c>
      <c r="AD12">
        <v>0.7</v>
      </c>
      <c r="AE12">
        <v>40</v>
      </c>
      <c r="AF12">
        <v>1.3474E-2</v>
      </c>
      <c r="AG12">
        <f t="shared" si="1"/>
        <v>336.84999999999997</v>
      </c>
      <c r="AH12">
        <v>2.6</v>
      </c>
      <c r="AI12" t="s">
        <v>323</v>
      </c>
      <c r="AJ12" t="s">
        <v>324</v>
      </c>
    </row>
    <row r="13" spans="1:36" x14ac:dyDescent="0.3">
      <c r="A13" t="s">
        <v>238</v>
      </c>
      <c r="B13">
        <v>191.31432944327517</v>
      </c>
      <c r="C13">
        <v>58.647767031332577</v>
      </c>
      <c r="D13">
        <v>75.83444295271461</v>
      </c>
      <c r="E13">
        <v>22.560302503032403</v>
      </c>
      <c r="F13">
        <v>69.579738380183898</v>
      </c>
      <c r="G13">
        <v>20.605707324116555</v>
      </c>
      <c r="H13">
        <v>34</v>
      </c>
      <c r="I13" t="s">
        <v>279</v>
      </c>
      <c r="J13" t="s">
        <v>346</v>
      </c>
      <c r="K13" t="s">
        <v>232</v>
      </c>
      <c r="L13" t="s">
        <v>341</v>
      </c>
      <c r="M13">
        <v>16</v>
      </c>
      <c r="N13" t="s">
        <v>336</v>
      </c>
      <c r="O13">
        <v>78.401785714285708</v>
      </c>
      <c r="P13">
        <v>0.77835714285714286</v>
      </c>
      <c r="Q13">
        <v>-9.7275000000000009</v>
      </c>
      <c r="R13">
        <v>1.3259999999999998</v>
      </c>
      <c r="S13">
        <v>0.81799999999999995</v>
      </c>
      <c r="T13">
        <v>1.36</v>
      </c>
      <c r="U13">
        <v>-10.46151724137931</v>
      </c>
      <c r="V13">
        <v>-6.1740000000000004</v>
      </c>
      <c r="W13">
        <v>-12.717000000000001</v>
      </c>
      <c r="X13">
        <v>45.386655172413782</v>
      </c>
      <c r="Y13">
        <v>75.637</v>
      </c>
      <c r="Z13">
        <v>41.838999999999999</v>
      </c>
      <c r="AD13">
        <v>0.9</v>
      </c>
      <c r="AE13">
        <v>38</v>
      </c>
      <c r="AF13">
        <v>1.52167E-2</v>
      </c>
      <c r="AG13">
        <f t="shared" si="1"/>
        <v>400.4394736842105</v>
      </c>
      <c r="AH13">
        <v>2.5</v>
      </c>
      <c r="AI13" t="s">
        <v>323</v>
      </c>
      <c r="AJ13" t="s">
        <v>324</v>
      </c>
    </row>
    <row r="14" spans="1:36" ht="16.2" customHeight="1" x14ac:dyDescent="0.3">
      <c r="A14" t="s">
        <v>239</v>
      </c>
      <c r="B14">
        <v>203.29335230737908</v>
      </c>
      <c r="C14">
        <v>106.96061689454483</v>
      </c>
      <c r="D14">
        <v>65.149004420326591</v>
      </c>
      <c r="E14">
        <v>25.551750539742937</v>
      </c>
      <c r="F14">
        <v>53.098284925396676</v>
      </c>
      <c r="G14">
        <v>20.316256246799437</v>
      </c>
      <c r="H14">
        <v>30</v>
      </c>
      <c r="I14" t="s">
        <v>278</v>
      </c>
      <c r="J14" t="s">
        <v>345</v>
      </c>
      <c r="K14" t="s">
        <v>232</v>
      </c>
      <c r="L14" t="s">
        <v>341</v>
      </c>
      <c r="M14">
        <v>16</v>
      </c>
      <c r="N14" t="s">
        <v>336</v>
      </c>
      <c r="O14">
        <v>78.545400000000015</v>
      </c>
      <c r="P14">
        <v>0.70639999999999992</v>
      </c>
      <c r="Q14">
        <v>-6.5453999999999999</v>
      </c>
      <c r="R14">
        <v>0.69899999999999995</v>
      </c>
      <c r="S14">
        <v>0.63600000000000001</v>
      </c>
      <c r="T14">
        <v>0.68</v>
      </c>
      <c r="U14">
        <v>-13.395249999999999</v>
      </c>
      <c r="V14">
        <v>-6.1040000000000001</v>
      </c>
      <c r="W14">
        <v>-15.061</v>
      </c>
      <c r="X14">
        <v>67.49175000000001</v>
      </c>
      <c r="Y14">
        <v>85.332999999999998</v>
      </c>
      <c r="Z14">
        <v>66.105999999999995</v>
      </c>
      <c r="AD14">
        <v>0.6</v>
      </c>
      <c r="AE14">
        <v>46</v>
      </c>
      <c r="AF14" s="20">
        <v>1.25673E-2</v>
      </c>
      <c r="AG14">
        <f t="shared" si="1"/>
        <v>273.20217391304345</v>
      </c>
      <c r="AH14">
        <v>2.5</v>
      </c>
      <c r="AI14" t="s">
        <v>323</v>
      </c>
      <c r="AJ14" t="s">
        <v>324</v>
      </c>
    </row>
    <row r="15" spans="1:36" x14ac:dyDescent="0.3">
      <c r="A15" t="s">
        <v>239</v>
      </c>
      <c r="B15">
        <v>180.66847335140028</v>
      </c>
      <c r="C15">
        <v>95.995260442681115</v>
      </c>
      <c r="D15">
        <v>72.26104730466308</v>
      </c>
      <c r="E15">
        <v>33.253784813550261</v>
      </c>
      <c r="F15">
        <v>59.084194977843588</v>
      </c>
      <c r="G15">
        <v>27.537456744488839</v>
      </c>
      <c r="H15">
        <v>34</v>
      </c>
      <c r="I15" t="s">
        <v>279</v>
      </c>
      <c r="J15" t="s">
        <v>346</v>
      </c>
      <c r="K15" t="s">
        <v>232</v>
      </c>
      <c r="L15" t="s">
        <v>341</v>
      </c>
      <c r="M15">
        <v>16</v>
      </c>
      <c r="N15" t="s">
        <v>336</v>
      </c>
      <c r="O15">
        <v>61.748733333333334</v>
      </c>
      <c r="P15">
        <v>0.82513333333333339</v>
      </c>
      <c r="Q15">
        <v>-9.2812666666666654</v>
      </c>
      <c r="R15">
        <v>0.68070000000000008</v>
      </c>
      <c r="S15">
        <v>0.64300000000000002</v>
      </c>
      <c r="T15">
        <v>0.69699999999999995</v>
      </c>
      <c r="U15">
        <v>-12.8629</v>
      </c>
      <c r="V15">
        <v>-7.4480000000000004</v>
      </c>
      <c r="W15">
        <v>-11.46</v>
      </c>
      <c r="X15">
        <v>71.925200000000004</v>
      </c>
      <c r="Y15">
        <v>83.677999999999997</v>
      </c>
      <c r="Z15">
        <v>73.724000000000004</v>
      </c>
      <c r="AD15">
        <v>1.2</v>
      </c>
      <c r="AE15">
        <v>50</v>
      </c>
      <c r="AF15">
        <v>1.02066E-2</v>
      </c>
      <c r="AG15">
        <f t="shared" si="0"/>
        <v>204.13199999999998</v>
      </c>
      <c r="AH15">
        <v>2.5</v>
      </c>
      <c r="AI15" t="s">
        <v>323</v>
      </c>
      <c r="AJ15" t="s">
        <v>324</v>
      </c>
    </row>
    <row r="16" spans="1:36" x14ac:dyDescent="0.3">
      <c r="A16" t="s">
        <v>240</v>
      </c>
      <c r="B16">
        <v>218.38829438742047</v>
      </c>
      <c r="C16">
        <v>63.790667916455121</v>
      </c>
      <c r="D16">
        <v>66.264406493030279</v>
      </c>
      <c r="E16">
        <v>16.643361789795836</v>
      </c>
      <c r="F16">
        <v>56.808498551383444</v>
      </c>
      <c r="G16">
        <v>15.117281911543405</v>
      </c>
      <c r="H16">
        <v>29</v>
      </c>
      <c r="I16" t="s">
        <v>278</v>
      </c>
      <c r="J16" t="s">
        <v>345</v>
      </c>
      <c r="K16" t="s">
        <v>232</v>
      </c>
      <c r="L16" t="s">
        <v>341</v>
      </c>
      <c r="M16">
        <v>16</v>
      </c>
      <c r="N16" t="s">
        <v>336</v>
      </c>
      <c r="O16">
        <v>83.070999999999998</v>
      </c>
      <c r="P16">
        <v>0.59816666666666662</v>
      </c>
      <c r="Q16">
        <v>-13.452166666666665</v>
      </c>
      <c r="R16">
        <v>0.74382352941176466</v>
      </c>
      <c r="S16">
        <v>0.58499999999999996</v>
      </c>
      <c r="T16">
        <v>0.73899999999999999</v>
      </c>
      <c r="U16">
        <v>-15.773176470588236</v>
      </c>
      <c r="V16">
        <v>-12.298</v>
      </c>
      <c r="W16">
        <v>-16.257999999999999</v>
      </c>
      <c r="X16">
        <v>61.37747058823529</v>
      </c>
      <c r="Y16">
        <v>81.147000000000006</v>
      </c>
      <c r="Z16">
        <v>61.06</v>
      </c>
      <c r="AD16">
        <v>0.8</v>
      </c>
      <c r="AE16">
        <v>33</v>
      </c>
      <c r="AF16">
        <v>1.39674E-2</v>
      </c>
      <c r="AG16">
        <f t="shared" si="0"/>
        <v>423.25454545454545</v>
      </c>
      <c r="AH16">
        <v>4.9000000000000004</v>
      </c>
      <c r="AI16" t="s">
        <v>323</v>
      </c>
      <c r="AJ16" t="s">
        <v>324</v>
      </c>
    </row>
    <row r="17" spans="1:36" x14ac:dyDescent="0.3">
      <c r="A17" t="s">
        <v>240</v>
      </c>
      <c r="B17">
        <v>209.51183741881309</v>
      </c>
      <c r="C17">
        <v>62.009615099145677</v>
      </c>
      <c r="D17">
        <v>73.956723094463499</v>
      </c>
      <c r="E17">
        <v>20.080267491553915</v>
      </c>
      <c r="F17">
        <v>68.521310127449397</v>
      </c>
      <c r="G17">
        <v>18.640626917023582</v>
      </c>
      <c r="H17">
        <v>35</v>
      </c>
      <c r="I17" t="s">
        <v>279</v>
      </c>
      <c r="J17" t="s">
        <v>346</v>
      </c>
      <c r="K17" t="s">
        <v>232</v>
      </c>
      <c r="L17" t="s">
        <v>341</v>
      </c>
      <c r="M17">
        <v>16</v>
      </c>
      <c r="N17" t="s">
        <v>336</v>
      </c>
      <c r="O17">
        <v>82.429733333333331</v>
      </c>
      <c r="P17">
        <v>0.59179999999999999</v>
      </c>
      <c r="Q17">
        <v>-13.214599999999999</v>
      </c>
      <c r="R17">
        <v>0.82283333333333353</v>
      </c>
      <c r="S17">
        <v>0.59799999999999998</v>
      </c>
      <c r="T17">
        <v>0.85</v>
      </c>
      <c r="U17">
        <v>-15.052083333333334</v>
      </c>
      <c r="V17">
        <v>-10.680999999999999</v>
      </c>
      <c r="W17">
        <v>-14.442</v>
      </c>
      <c r="X17">
        <v>54.813791666666653</v>
      </c>
      <c r="Y17">
        <v>83.366</v>
      </c>
      <c r="Z17">
        <v>55.655999999999999</v>
      </c>
      <c r="AD17">
        <v>1</v>
      </c>
      <c r="AE17">
        <v>31</v>
      </c>
      <c r="AF17">
        <v>1.21688E-2</v>
      </c>
      <c r="AG17">
        <f t="shared" si="0"/>
        <v>392.54193548387099</v>
      </c>
      <c r="AH17">
        <v>4.7</v>
      </c>
      <c r="AI17" t="s">
        <v>323</v>
      </c>
      <c r="AJ17" t="s">
        <v>324</v>
      </c>
    </row>
    <row r="18" spans="1:36" x14ac:dyDescent="0.3">
      <c r="A18" t="s">
        <v>241</v>
      </c>
      <c r="B18">
        <v>207.42584526031953</v>
      </c>
      <c r="C18">
        <v>80.446648155637334</v>
      </c>
      <c r="D18">
        <v>74.975475351562764</v>
      </c>
      <c r="E18">
        <v>24.047533493084508</v>
      </c>
      <c r="F18">
        <v>67.34913793103442</v>
      </c>
      <c r="G18">
        <v>21.460102344859877</v>
      </c>
      <c r="H18">
        <v>30</v>
      </c>
      <c r="I18" t="s">
        <v>278</v>
      </c>
      <c r="J18" t="s">
        <v>345</v>
      </c>
      <c r="K18" t="s">
        <v>232</v>
      </c>
      <c r="L18" t="s">
        <v>341</v>
      </c>
      <c r="M18">
        <v>18</v>
      </c>
      <c r="N18" t="s">
        <v>336</v>
      </c>
      <c r="O18">
        <v>89.101888888888908</v>
      </c>
      <c r="P18">
        <v>0.65999999999999992</v>
      </c>
      <c r="Q18">
        <v>-10.782000000000002</v>
      </c>
      <c r="R18">
        <v>0.79138888888888892</v>
      </c>
      <c r="S18">
        <v>0.70799999999999996</v>
      </c>
      <c r="T18">
        <v>0.79200000000000004</v>
      </c>
      <c r="U18">
        <v>-15.896999999999998</v>
      </c>
      <c r="V18">
        <v>-6.7530000000000001</v>
      </c>
      <c r="W18">
        <v>-14.343</v>
      </c>
      <c r="X18">
        <v>64.108777777777775</v>
      </c>
      <c r="Y18">
        <v>87.114000000000004</v>
      </c>
      <c r="Z18">
        <v>66.114999999999995</v>
      </c>
      <c r="AD18">
        <v>0.6</v>
      </c>
      <c r="AE18">
        <v>48</v>
      </c>
      <c r="AF18">
        <v>1.11783E-2</v>
      </c>
      <c r="AG18">
        <f t="shared" si="0"/>
        <v>232.88124999999999</v>
      </c>
      <c r="AH18">
        <v>3.3</v>
      </c>
      <c r="AI18" t="s">
        <v>323</v>
      </c>
      <c r="AJ18" t="s">
        <v>324</v>
      </c>
    </row>
    <row r="19" spans="1:36" x14ac:dyDescent="0.3">
      <c r="A19" t="s">
        <v>241</v>
      </c>
      <c r="B19">
        <v>181.22508155128668</v>
      </c>
      <c r="C19">
        <v>71.430842810911457</v>
      </c>
      <c r="D19">
        <v>65.926048400917594</v>
      </c>
      <c r="E19">
        <v>23.816673416410861</v>
      </c>
      <c r="F19">
        <v>58.207217694993965</v>
      </c>
      <c r="G19">
        <v>20.166148390338254</v>
      </c>
      <c r="H19">
        <v>29</v>
      </c>
      <c r="I19" t="s">
        <v>279</v>
      </c>
      <c r="J19" t="s">
        <v>346</v>
      </c>
      <c r="K19" t="s">
        <v>232</v>
      </c>
      <c r="L19" t="s">
        <v>341</v>
      </c>
      <c r="M19">
        <v>18</v>
      </c>
      <c r="N19" t="s">
        <v>336</v>
      </c>
      <c r="O19">
        <v>86.74966666666667</v>
      </c>
      <c r="P19">
        <v>0.71626666666666661</v>
      </c>
      <c r="Q19">
        <v>-9.2493333333333343</v>
      </c>
      <c r="R19">
        <v>0.8256190476190477</v>
      </c>
      <c r="S19">
        <v>0.67500000000000004</v>
      </c>
      <c r="T19">
        <v>0.81399999999999995</v>
      </c>
      <c r="U19">
        <v>-14.866666666666665</v>
      </c>
      <c r="V19">
        <v>-8.0190000000000001</v>
      </c>
      <c r="W19">
        <v>-15.461</v>
      </c>
      <c r="X19">
        <v>59.260523809523811</v>
      </c>
      <c r="Y19">
        <v>90.578000000000003</v>
      </c>
      <c r="Z19">
        <v>59.356000000000002</v>
      </c>
      <c r="AD19">
        <v>0.75</v>
      </c>
      <c r="AE19">
        <v>45</v>
      </c>
      <c r="AF19">
        <v>1.31272E-2</v>
      </c>
      <c r="AG19">
        <f t="shared" si="0"/>
        <v>291.71555555555557</v>
      </c>
      <c r="AH19">
        <v>3.1</v>
      </c>
      <c r="AI19" t="s">
        <v>323</v>
      </c>
      <c r="AJ19" t="s">
        <v>324</v>
      </c>
    </row>
    <row r="20" spans="1:36" x14ac:dyDescent="0.3">
      <c r="A20" t="s">
        <v>242</v>
      </c>
      <c r="B20">
        <v>252.20680958385856</v>
      </c>
      <c r="C20">
        <v>38.408678748309391</v>
      </c>
      <c r="D20">
        <v>109.03169460677488</v>
      </c>
      <c r="E20">
        <v>15.01032529158376</v>
      </c>
      <c r="F20">
        <v>99.930048965724509</v>
      </c>
      <c r="G20">
        <v>13.549205901172362</v>
      </c>
      <c r="H20">
        <v>53</v>
      </c>
      <c r="I20" t="s">
        <v>278</v>
      </c>
      <c r="J20" t="s">
        <v>345</v>
      </c>
      <c r="K20" t="s">
        <v>232</v>
      </c>
      <c r="L20" t="s">
        <v>341</v>
      </c>
      <c r="M20">
        <v>18</v>
      </c>
      <c r="N20" t="s">
        <v>336</v>
      </c>
      <c r="O20">
        <v>85.915933333333342</v>
      </c>
      <c r="P20">
        <v>0.53726666666666678</v>
      </c>
      <c r="Q20">
        <v>-13.285333333333336</v>
      </c>
      <c r="R20">
        <v>0.61664516129032232</v>
      </c>
      <c r="S20">
        <v>0.51400000000000001</v>
      </c>
      <c r="T20">
        <v>0.621</v>
      </c>
      <c r="U20">
        <v>-16.983225806451614</v>
      </c>
      <c r="V20">
        <v>-10.718</v>
      </c>
      <c r="W20">
        <v>-17.155999999999999</v>
      </c>
      <c r="X20">
        <v>65.873580645161283</v>
      </c>
      <c r="Y20">
        <v>87.584000000000003</v>
      </c>
      <c r="Z20">
        <v>65.613</v>
      </c>
      <c r="AD20">
        <v>1.2</v>
      </c>
      <c r="AE20">
        <v>14</v>
      </c>
      <c r="AF20">
        <v>1.1263199999999999E-2</v>
      </c>
      <c r="AG20">
        <f t="shared" si="0"/>
        <v>804.51428571428562</v>
      </c>
      <c r="AH20">
        <v>4.5</v>
      </c>
      <c r="AI20" t="s">
        <v>323</v>
      </c>
      <c r="AJ20" t="s">
        <v>324</v>
      </c>
    </row>
    <row r="21" spans="1:36" x14ac:dyDescent="0.3">
      <c r="A21" t="s">
        <v>242</v>
      </c>
      <c r="B21">
        <v>232.9373398555785</v>
      </c>
      <c r="C21">
        <v>35.684905618650795</v>
      </c>
      <c r="D21">
        <v>110.4843341789111</v>
      </c>
      <c r="E21">
        <v>15.740121006591833</v>
      </c>
      <c r="F21">
        <v>100.90817356205885</v>
      </c>
      <c r="G21">
        <v>14.52261227921379</v>
      </c>
      <c r="H21">
        <v>54</v>
      </c>
      <c r="I21" t="s">
        <v>279</v>
      </c>
      <c r="J21" t="s">
        <v>346</v>
      </c>
      <c r="K21" t="s">
        <v>232</v>
      </c>
      <c r="L21" t="s">
        <v>341</v>
      </c>
      <c r="M21">
        <v>18</v>
      </c>
      <c r="N21" t="s">
        <v>336</v>
      </c>
      <c r="O21">
        <v>84.424636363636381</v>
      </c>
      <c r="P21">
        <v>0.5419090909090909</v>
      </c>
      <c r="Q21">
        <v>-15.189090909090906</v>
      </c>
      <c r="R21">
        <v>0.65702702702702731</v>
      </c>
      <c r="S21">
        <v>0.53100000000000003</v>
      </c>
      <c r="T21">
        <v>0.66400000000000003</v>
      </c>
      <c r="U21">
        <v>-17.534891891891892</v>
      </c>
      <c r="V21">
        <v>-11.98</v>
      </c>
      <c r="W21">
        <v>-17.507999999999999</v>
      </c>
      <c r="X21">
        <v>61.288351351351359</v>
      </c>
      <c r="Y21">
        <v>85.876999999999995</v>
      </c>
      <c r="Z21">
        <v>60.399000000000001</v>
      </c>
      <c r="AD21">
        <v>1.7</v>
      </c>
      <c r="AE21">
        <v>14</v>
      </c>
      <c r="AF21">
        <v>8.6777299999999998E-3</v>
      </c>
      <c r="AG21">
        <f t="shared" si="0"/>
        <v>619.83785714285716</v>
      </c>
      <c r="AH21">
        <v>4.4000000000000004</v>
      </c>
      <c r="AI21" t="s">
        <v>323</v>
      </c>
      <c r="AJ21" t="s">
        <v>324</v>
      </c>
    </row>
    <row r="22" spans="1:36" x14ac:dyDescent="0.3">
      <c r="A22" t="s">
        <v>243</v>
      </c>
      <c r="B22">
        <v>230.62730627306206</v>
      </c>
      <c r="C22">
        <v>67.903590717052381</v>
      </c>
      <c r="D22">
        <v>91.733284829180377</v>
      </c>
      <c r="E22">
        <v>22.22009321028203</v>
      </c>
      <c r="F22">
        <v>78.536087332129441</v>
      </c>
      <c r="G22">
        <v>18.759449706464537</v>
      </c>
      <c r="H22">
        <v>44</v>
      </c>
      <c r="I22" t="s">
        <v>278</v>
      </c>
      <c r="J22" t="s">
        <v>345</v>
      </c>
      <c r="K22" t="s">
        <v>232</v>
      </c>
      <c r="L22" t="s">
        <v>341</v>
      </c>
      <c r="M22">
        <v>18</v>
      </c>
      <c r="N22" t="s">
        <v>336</v>
      </c>
      <c r="O22">
        <v>89.650933333333342</v>
      </c>
      <c r="P22">
        <v>0.54513333333333336</v>
      </c>
      <c r="Q22">
        <v>-12.533333333333333</v>
      </c>
      <c r="R22">
        <v>0.57857894736842108</v>
      </c>
      <c r="S22">
        <v>0.52500000000000002</v>
      </c>
      <c r="T22">
        <v>0.57699999999999996</v>
      </c>
      <c r="U22">
        <v>-17.094368421052629</v>
      </c>
      <c r="V22">
        <v>-12.035</v>
      </c>
      <c r="W22">
        <v>-18.2</v>
      </c>
      <c r="X22">
        <v>75.411789473684209</v>
      </c>
      <c r="Y22">
        <v>89.462000000000003</v>
      </c>
      <c r="Z22">
        <v>74.573999999999998</v>
      </c>
      <c r="AD22">
        <v>0.6</v>
      </c>
      <c r="AE22">
        <v>18</v>
      </c>
      <c r="AF22">
        <v>1.1861500000000001E-2</v>
      </c>
      <c r="AG22">
        <f t="shared" si="0"/>
        <v>658.97222222222229</v>
      </c>
      <c r="AH22">
        <v>4.7</v>
      </c>
      <c r="AI22" t="s">
        <v>323</v>
      </c>
      <c r="AJ22" t="s">
        <v>324</v>
      </c>
    </row>
    <row r="23" spans="1:36" x14ac:dyDescent="0.3">
      <c r="A23" t="s">
        <v>243</v>
      </c>
      <c r="B23">
        <v>200.76289901626203</v>
      </c>
      <c r="C23">
        <v>60.819759520045267</v>
      </c>
      <c r="D23">
        <v>84.350511839443499</v>
      </c>
      <c r="E23">
        <v>22.262486639571247</v>
      </c>
      <c r="F23">
        <v>65.932616865563261</v>
      </c>
      <c r="G23">
        <v>20.151065103689216</v>
      </c>
      <c r="H23">
        <v>36</v>
      </c>
      <c r="I23" t="s">
        <v>279</v>
      </c>
      <c r="J23" t="s">
        <v>346</v>
      </c>
      <c r="K23" t="s">
        <v>232</v>
      </c>
      <c r="L23" t="s">
        <v>341</v>
      </c>
      <c r="M23">
        <v>18</v>
      </c>
      <c r="N23" t="s">
        <v>336</v>
      </c>
      <c r="O23">
        <v>88.325133333333341</v>
      </c>
      <c r="P23">
        <v>0.54346666666666676</v>
      </c>
      <c r="Q23">
        <v>-13.171266666666666</v>
      </c>
      <c r="R23">
        <v>0.69392857142857145</v>
      </c>
      <c r="S23">
        <v>0.56499999999999995</v>
      </c>
      <c r="T23">
        <v>0.66100000000000003</v>
      </c>
      <c r="U23">
        <v>-14.677542857142859</v>
      </c>
      <c r="V23">
        <v>-10.441000000000001</v>
      </c>
      <c r="W23">
        <v>-16.696000000000002</v>
      </c>
      <c r="X23">
        <v>47.757971428571416</v>
      </c>
      <c r="Y23">
        <v>86.638999999999996</v>
      </c>
      <c r="Z23">
        <v>64.48</v>
      </c>
      <c r="AD23">
        <v>1.1000000000000001</v>
      </c>
      <c r="AE23">
        <v>33</v>
      </c>
      <c r="AF23">
        <v>1.2305399999999999E-2</v>
      </c>
      <c r="AG23">
        <f t="shared" si="0"/>
        <v>372.89090909090908</v>
      </c>
      <c r="AH23">
        <v>3.8</v>
      </c>
      <c r="AI23" t="s">
        <v>323</v>
      </c>
      <c r="AJ23" t="s">
        <v>324</v>
      </c>
    </row>
    <row r="24" spans="1:36" x14ac:dyDescent="0.3">
      <c r="A24" t="s">
        <v>244</v>
      </c>
      <c r="B24">
        <v>170.32873445750272</v>
      </c>
      <c r="C24">
        <v>80.497532556036475</v>
      </c>
      <c r="D24">
        <v>59.667366800853067</v>
      </c>
      <c r="E24">
        <v>25.387844736119064</v>
      </c>
      <c r="F24">
        <v>48.042277203939605</v>
      </c>
      <c r="G24">
        <v>19.585486605482838</v>
      </c>
      <c r="H24">
        <v>27</v>
      </c>
      <c r="I24" t="s">
        <v>278</v>
      </c>
      <c r="J24" t="s">
        <v>345</v>
      </c>
      <c r="K24" t="s">
        <v>231</v>
      </c>
      <c r="L24" t="s">
        <v>341</v>
      </c>
      <c r="M24">
        <v>20</v>
      </c>
      <c r="N24" t="s">
        <v>336</v>
      </c>
      <c r="O24">
        <v>87.05385714285714</v>
      </c>
      <c r="P24">
        <v>0.85949999999999993</v>
      </c>
      <c r="Q24">
        <v>-5.1467142857142862</v>
      </c>
      <c r="R24">
        <v>1.4493749999999999</v>
      </c>
      <c r="S24">
        <v>0.91600000000000004</v>
      </c>
      <c r="T24">
        <v>1.41</v>
      </c>
      <c r="U24">
        <v>-14.869047619047622</v>
      </c>
      <c r="V24">
        <v>-0.33500000000000002</v>
      </c>
      <c r="W24">
        <v>-9.7379999999999995</v>
      </c>
      <c r="X24">
        <v>69.580592592592595</v>
      </c>
      <c r="Y24">
        <v>84.475999999999999</v>
      </c>
      <c r="Z24">
        <v>47.634999999999998</v>
      </c>
      <c r="AD24">
        <v>0.6</v>
      </c>
      <c r="AE24">
        <v>34</v>
      </c>
      <c r="AF24">
        <v>1.28749E-2</v>
      </c>
      <c r="AG24">
        <f t="shared" si="0"/>
        <v>378.67352941176472</v>
      </c>
      <c r="AH24">
        <v>2.9</v>
      </c>
      <c r="AI24" t="s">
        <v>323</v>
      </c>
      <c r="AJ24" t="s">
        <v>324</v>
      </c>
    </row>
    <row r="25" spans="1:36" x14ac:dyDescent="0.3">
      <c r="A25" t="s">
        <v>244</v>
      </c>
      <c r="B25">
        <v>154.89467162329575</v>
      </c>
      <c r="C25">
        <v>74.011216702015062</v>
      </c>
      <c r="D25">
        <v>61.841956920416237</v>
      </c>
      <c r="E25">
        <v>27.441447781681315</v>
      </c>
      <c r="F25">
        <v>48.197416618469141</v>
      </c>
      <c r="G25">
        <v>20.545224829379269</v>
      </c>
      <c r="H25">
        <v>32</v>
      </c>
      <c r="I25" t="s">
        <v>279</v>
      </c>
      <c r="J25" t="s">
        <v>346</v>
      </c>
      <c r="K25" t="s">
        <v>231</v>
      </c>
      <c r="L25" t="s">
        <v>341</v>
      </c>
      <c r="M25">
        <v>20</v>
      </c>
      <c r="N25" t="s">
        <v>336</v>
      </c>
      <c r="O25">
        <v>86.670285714285711</v>
      </c>
      <c r="P25">
        <v>0.89771428571428569</v>
      </c>
      <c r="Q25">
        <v>-3.8036428571428571</v>
      </c>
      <c r="R25">
        <v>1.3877083333333333</v>
      </c>
      <c r="S25">
        <v>0.86299999999999999</v>
      </c>
      <c r="T25">
        <v>1.3660000000000001</v>
      </c>
      <c r="U25">
        <v>-15.821190476190473</v>
      </c>
      <c r="V25">
        <v>-3.3050000000000002</v>
      </c>
      <c r="W25">
        <v>-11.082000000000001</v>
      </c>
      <c r="X25">
        <v>79.643437500000005</v>
      </c>
      <c r="Y25">
        <v>84.804000000000002</v>
      </c>
      <c r="Z25">
        <v>45.68</v>
      </c>
      <c r="AD25">
        <v>0.8</v>
      </c>
      <c r="AE25">
        <v>29</v>
      </c>
      <c r="AF25">
        <v>1.21876E-2</v>
      </c>
      <c r="AG25">
        <f t="shared" si="0"/>
        <v>420.26206896551724</v>
      </c>
      <c r="AH25">
        <v>3.1</v>
      </c>
      <c r="AI25" t="s">
        <v>323</v>
      </c>
      <c r="AJ25" t="s">
        <v>324</v>
      </c>
    </row>
    <row r="26" spans="1:36" x14ac:dyDescent="0.3">
      <c r="A26" t="s">
        <v>245</v>
      </c>
      <c r="B26">
        <v>273.22404371584724</v>
      </c>
      <c r="C26">
        <v>54.00739299078495</v>
      </c>
      <c r="D26">
        <v>123.19262266247925</v>
      </c>
      <c r="E26">
        <v>23.267617315485602</v>
      </c>
      <c r="F26">
        <v>114.57378551787414</v>
      </c>
      <c r="G26">
        <v>21.715465555825638</v>
      </c>
      <c r="H26">
        <v>60</v>
      </c>
      <c r="I26" t="s">
        <v>278</v>
      </c>
      <c r="J26" t="s">
        <v>345</v>
      </c>
      <c r="K26" t="s">
        <v>231</v>
      </c>
      <c r="L26" t="s">
        <v>341</v>
      </c>
      <c r="M26">
        <v>20</v>
      </c>
      <c r="N26" t="s">
        <v>336</v>
      </c>
      <c r="O26">
        <v>83.685533333333325</v>
      </c>
      <c r="P26">
        <v>0.58826666666666649</v>
      </c>
      <c r="Q26">
        <v>-9.6466000000000012</v>
      </c>
      <c r="R26">
        <v>0.58438095238095245</v>
      </c>
      <c r="S26">
        <v>0.56100000000000005</v>
      </c>
      <c r="T26">
        <v>0.59799999999999998</v>
      </c>
      <c r="U26">
        <v>-14.869047619047622</v>
      </c>
      <c r="V26">
        <v>-7.9630000000000001</v>
      </c>
      <c r="W26">
        <v>-13.515000000000001</v>
      </c>
      <c r="X26">
        <v>69.580592592592595</v>
      </c>
      <c r="Y26">
        <v>85.997</v>
      </c>
      <c r="Z26">
        <v>75.168999999999997</v>
      </c>
      <c r="AD26">
        <v>0.6</v>
      </c>
      <c r="AE26">
        <v>20</v>
      </c>
      <c r="AF26">
        <v>1.0872100000000001E-2</v>
      </c>
      <c r="AG26">
        <f t="shared" si="0"/>
        <v>543.60500000000002</v>
      </c>
      <c r="AH26">
        <v>5.9</v>
      </c>
      <c r="AI26" t="s">
        <v>323</v>
      </c>
      <c r="AJ26" t="s">
        <v>324</v>
      </c>
    </row>
    <row r="27" spans="1:36" x14ac:dyDescent="0.3">
      <c r="A27" t="s">
        <v>245</v>
      </c>
      <c r="B27">
        <v>260.48450117218033</v>
      </c>
      <c r="C27">
        <v>52.347428430582667</v>
      </c>
      <c r="D27">
        <v>120.56029321062303</v>
      </c>
      <c r="E27">
        <v>23.348274208009769</v>
      </c>
      <c r="F27">
        <v>111.4206128133702</v>
      </c>
      <c r="G27">
        <v>21.668754499250607</v>
      </c>
      <c r="H27">
        <v>59</v>
      </c>
      <c r="I27" t="s">
        <v>279</v>
      </c>
      <c r="J27" t="s">
        <v>346</v>
      </c>
      <c r="K27" t="s">
        <v>231</v>
      </c>
      <c r="L27" t="s">
        <v>341</v>
      </c>
      <c r="M27">
        <v>20</v>
      </c>
      <c r="N27" t="s">
        <v>336</v>
      </c>
      <c r="O27">
        <v>92.153733333333335</v>
      </c>
      <c r="P27">
        <v>0.48573333333333335</v>
      </c>
      <c r="Q27">
        <v>-11.087933333333334</v>
      </c>
      <c r="R27">
        <v>0.52118750000000003</v>
      </c>
      <c r="S27">
        <v>0.501</v>
      </c>
      <c r="T27">
        <v>0.53400000000000003</v>
      </c>
      <c r="U27">
        <v>-15.821190476190473</v>
      </c>
      <c r="V27">
        <v>-10.221</v>
      </c>
      <c r="W27">
        <v>-16.108000000000001</v>
      </c>
      <c r="X27">
        <v>79.643437500000005</v>
      </c>
      <c r="Y27">
        <v>89.656999999999996</v>
      </c>
      <c r="Z27">
        <v>77.477999999999994</v>
      </c>
      <c r="AD27">
        <v>0.5</v>
      </c>
      <c r="AE27">
        <v>13</v>
      </c>
      <c r="AF27">
        <v>8.1802300000000001E-3</v>
      </c>
      <c r="AG27">
        <f t="shared" si="0"/>
        <v>629.24846153846158</v>
      </c>
      <c r="AH27">
        <v>6.1</v>
      </c>
      <c r="AI27" t="s">
        <v>323</v>
      </c>
      <c r="AJ27" t="s">
        <v>324</v>
      </c>
    </row>
    <row r="28" spans="1:36" x14ac:dyDescent="0.3">
      <c r="A28" t="s">
        <v>246</v>
      </c>
      <c r="B28">
        <v>203.95676116663185</v>
      </c>
      <c r="C28">
        <v>78.298209347423651</v>
      </c>
      <c r="D28">
        <v>59.875629576165331</v>
      </c>
      <c r="E28">
        <v>20.418416212140102</v>
      </c>
      <c r="F28">
        <v>52.331362185357584</v>
      </c>
      <c r="G28">
        <v>15.985695967839273</v>
      </c>
      <c r="H28">
        <v>25</v>
      </c>
      <c r="I28" t="s">
        <v>278</v>
      </c>
      <c r="J28" t="s">
        <v>345</v>
      </c>
      <c r="K28" t="s">
        <v>231</v>
      </c>
      <c r="L28" t="s">
        <v>341</v>
      </c>
      <c r="M28">
        <v>20</v>
      </c>
      <c r="N28" t="s">
        <v>336</v>
      </c>
      <c r="O28">
        <v>81.918666666666681</v>
      </c>
      <c r="P28">
        <v>0.65813333333333346</v>
      </c>
      <c r="Q28">
        <v>-9.1534666666666666</v>
      </c>
      <c r="R28">
        <v>0.69899999999999995</v>
      </c>
      <c r="S28">
        <v>0.63600000000000001</v>
      </c>
      <c r="T28">
        <v>0.68</v>
      </c>
      <c r="U28">
        <v>-13.395249999999999</v>
      </c>
      <c r="V28">
        <v>-6.1040000000000001</v>
      </c>
      <c r="W28">
        <v>-15.061</v>
      </c>
      <c r="X28">
        <v>67.49175000000001</v>
      </c>
      <c r="Y28">
        <v>85.332999999999998</v>
      </c>
      <c r="Z28">
        <v>66.105999999999995</v>
      </c>
      <c r="AD28">
        <v>0.6</v>
      </c>
      <c r="AE28">
        <v>28.1</v>
      </c>
      <c r="AF28">
        <v>1.25305E-2</v>
      </c>
      <c r="AG28">
        <f t="shared" si="0"/>
        <v>445.92526690391458</v>
      </c>
      <c r="AH28">
        <v>3.8</v>
      </c>
      <c r="AI28" t="s">
        <v>323</v>
      </c>
      <c r="AJ28" t="s">
        <v>324</v>
      </c>
    </row>
    <row r="29" spans="1:36" x14ac:dyDescent="0.3">
      <c r="A29" t="s">
        <v>246</v>
      </c>
      <c r="B29">
        <v>183.21729571271533</v>
      </c>
      <c r="C29">
        <v>74.953338752780979</v>
      </c>
      <c r="D29">
        <v>61.3905918929159</v>
      </c>
      <c r="E29">
        <v>24.004973997366719</v>
      </c>
      <c r="F29">
        <v>47.551117451260168</v>
      </c>
      <c r="G29">
        <v>18.051288149512335</v>
      </c>
      <c r="H29">
        <v>28</v>
      </c>
      <c r="I29" t="s">
        <v>279</v>
      </c>
      <c r="J29" t="s">
        <v>346</v>
      </c>
      <c r="K29" t="s">
        <v>231</v>
      </c>
      <c r="L29" t="s">
        <v>341</v>
      </c>
      <c r="M29">
        <v>20</v>
      </c>
      <c r="N29" t="s">
        <v>336</v>
      </c>
      <c r="O29">
        <v>83.611599999999996</v>
      </c>
      <c r="P29">
        <v>0.64453333333333351</v>
      </c>
      <c r="Q29">
        <v>-7.9831999999999983</v>
      </c>
      <c r="R29">
        <v>0.69336363636363629</v>
      </c>
      <c r="S29">
        <v>0.64200000000000002</v>
      </c>
      <c r="T29">
        <v>0.70199999999999996</v>
      </c>
      <c r="U29">
        <v>-12.564636363636362</v>
      </c>
      <c r="V29">
        <v>-7.3090000000000002</v>
      </c>
      <c r="W29">
        <v>-12.531000000000001</v>
      </c>
      <c r="X29">
        <v>70.203272727272733</v>
      </c>
      <c r="Y29">
        <v>83.760999999999996</v>
      </c>
      <c r="Z29">
        <v>69.427999999999997</v>
      </c>
      <c r="AD29">
        <v>1</v>
      </c>
      <c r="AE29">
        <f>69.1-66.7</f>
        <v>2.3999999999999915</v>
      </c>
      <c r="AF29">
        <v>1.09359E-2</v>
      </c>
      <c r="AG29">
        <f t="shared" si="0"/>
        <v>4556.6250000000164</v>
      </c>
      <c r="AH29">
        <v>4.3</v>
      </c>
      <c r="AI29" t="s">
        <v>323</v>
      </c>
      <c r="AJ29" t="s">
        <v>324</v>
      </c>
    </row>
    <row r="30" spans="1:36" x14ac:dyDescent="0.3">
      <c r="A30" t="s">
        <v>247</v>
      </c>
      <c r="B30">
        <v>245.39877300613566</v>
      </c>
      <c r="C30">
        <v>49.461802698968775</v>
      </c>
      <c r="D30">
        <v>119.4652690618184</v>
      </c>
      <c r="E30">
        <v>22.515534120059705</v>
      </c>
      <c r="F30">
        <v>103.63768266141568</v>
      </c>
      <c r="G30">
        <v>22.822570028610112</v>
      </c>
      <c r="H30">
        <v>59</v>
      </c>
      <c r="I30" t="s">
        <v>278</v>
      </c>
      <c r="J30" t="s">
        <v>345</v>
      </c>
      <c r="K30" t="s">
        <v>231</v>
      </c>
      <c r="L30" t="s">
        <v>341</v>
      </c>
      <c r="M30">
        <v>20</v>
      </c>
      <c r="N30" t="s">
        <v>336</v>
      </c>
      <c r="O30">
        <v>82.358999999999995</v>
      </c>
      <c r="P30">
        <v>0.5335333333333333</v>
      </c>
      <c r="Q30">
        <v>-13.813933333333335</v>
      </c>
      <c r="R30">
        <v>0.94164444444444428</v>
      </c>
      <c r="S30">
        <v>0.54600000000000004</v>
      </c>
      <c r="T30">
        <v>0.88200000000000001</v>
      </c>
      <c r="U30">
        <v>-14.379199999999999</v>
      </c>
      <c r="V30">
        <v>-8.9589999999999996</v>
      </c>
      <c r="W30">
        <v>-13.345000000000001</v>
      </c>
      <c r="X30">
        <v>49.566911111111118</v>
      </c>
      <c r="Y30">
        <v>83.363</v>
      </c>
      <c r="Z30">
        <v>49.598999999999997</v>
      </c>
      <c r="AD30">
        <v>1.1000000000000001</v>
      </c>
      <c r="AE30">
        <v>16</v>
      </c>
      <c r="AF30">
        <v>7.2166399999999999E-3</v>
      </c>
      <c r="AG30">
        <f t="shared" si="0"/>
        <v>451.03999999999996</v>
      </c>
      <c r="AH30">
        <v>7.1</v>
      </c>
      <c r="AI30" t="s">
        <v>323</v>
      </c>
      <c r="AJ30" t="s">
        <v>324</v>
      </c>
    </row>
    <row r="31" spans="1:36" x14ac:dyDescent="0.3">
      <c r="A31" t="s">
        <v>247</v>
      </c>
      <c r="B31">
        <v>216.02937999567985</v>
      </c>
      <c r="C31">
        <v>43.233403100150554</v>
      </c>
      <c r="D31">
        <v>110.38576887015057</v>
      </c>
      <c r="E31">
        <v>20.904747743719017</v>
      </c>
      <c r="F31">
        <v>96.348395799209769</v>
      </c>
      <c r="G31">
        <v>20.109697499629718</v>
      </c>
      <c r="H31">
        <v>55</v>
      </c>
      <c r="I31" t="s">
        <v>279</v>
      </c>
      <c r="J31" t="s">
        <v>346</v>
      </c>
      <c r="K31" t="s">
        <v>231</v>
      </c>
      <c r="L31" t="s">
        <v>341</v>
      </c>
      <c r="M31">
        <v>20</v>
      </c>
      <c r="N31" t="s">
        <v>336</v>
      </c>
      <c r="O31">
        <v>76.211066666666653</v>
      </c>
      <c r="P31">
        <v>0.60140000000000005</v>
      </c>
      <c r="Q31">
        <v>-13.460666666666667</v>
      </c>
      <c r="R31">
        <v>1.083596153846154</v>
      </c>
      <c r="S31">
        <v>0.64300000000000002</v>
      </c>
      <c r="T31">
        <v>1.0449999999999999</v>
      </c>
      <c r="U31">
        <v>-15.776000000000002</v>
      </c>
      <c r="V31">
        <v>-9.4540000000000006</v>
      </c>
      <c r="W31">
        <v>-16.443000000000001</v>
      </c>
      <c r="X31">
        <v>37.782711538461541</v>
      </c>
      <c r="Y31">
        <v>76.298000000000002</v>
      </c>
      <c r="Z31">
        <v>36.353000000000002</v>
      </c>
      <c r="AD31">
        <v>0.86</v>
      </c>
      <c r="AE31">
        <v>17</v>
      </c>
      <c r="AF31">
        <v>7.8701599999999993E-3</v>
      </c>
      <c r="AG31">
        <f t="shared" si="0"/>
        <v>462.95058823529411</v>
      </c>
      <c r="AH31">
        <v>6.5</v>
      </c>
      <c r="AI31" t="s">
        <v>323</v>
      </c>
      <c r="AJ31" t="s">
        <v>324</v>
      </c>
    </row>
    <row r="32" spans="1:36" x14ac:dyDescent="0.3">
      <c r="A32" t="s">
        <v>309</v>
      </c>
      <c r="B32">
        <v>234.41162681669059</v>
      </c>
      <c r="C32">
        <v>105.34358171692493</v>
      </c>
      <c r="D32">
        <v>100.44484468229383</v>
      </c>
      <c r="E32">
        <v>23.704015177671561</v>
      </c>
      <c r="F32">
        <v>79.719387755102147</v>
      </c>
      <c r="G32">
        <v>12.911793882134669</v>
      </c>
      <c r="H32">
        <v>33</v>
      </c>
      <c r="I32" t="s">
        <v>278</v>
      </c>
      <c r="J32" t="s">
        <v>345</v>
      </c>
      <c r="K32" t="s">
        <v>231</v>
      </c>
      <c r="L32" t="s">
        <v>341</v>
      </c>
      <c r="M32">
        <v>18</v>
      </c>
      <c r="N32" t="s">
        <v>336</v>
      </c>
      <c r="O32">
        <v>77.780058823529416</v>
      </c>
      <c r="P32">
        <v>0.52923529411764703</v>
      </c>
      <c r="Q32">
        <v>-15.287058823529412</v>
      </c>
      <c r="R32">
        <v>1.0210416666666666</v>
      </c>
      <c r="S32">
        <v>0.51700000000000002</v>
      </c>
      <c r="T32">
        <v>0.78500000000000003</v>
      </c>
      <c r="U32">
        <v>-18.330083333333334</v>
      </c>
      <c r="V32">
        <v>-12.206</v>
      </c>
      <c r="W32">
        <v>-23.437999999999999</v>
      </c>
      <c r="X32">
        <v>45.265583333333325</v>
      </c>
      <c r="Y32">
        <v>78.733999999999995</v>
      </c>
      <c r="Z32">
        <v>49.844999999999999</v>
      </c>
      <c r="AD32">
        <v>2</v>
      </c>
      <c r="AE32">
        <v>10</v>
      </c>
      <c r="AF32">
        <v>6.4712800000000003E-3</v>
      </c>
      <c r="AG32">
        <f t="shared" si="0"/>
        <v>647.12800000000004</v>
      </c>
      <c r="AH32">
        <v>5.6</v>
      </c>
      <c r="AI32" t="s">
        <v>323</v>
      </c>
      <c r="AJ32" t="s">
        <v>324</v>
      </c>
    </row>
    <row r="33" spans="1:37" x14ac:dyDescent="0.3">
      <c r="A33" t="s">
        <v>309</v>
      </c>
      <c r="B33">
        <v>222.27161591464792</v>
      </c>
      <c r="C33">
        <v>98.758432574042786</v>
      </c>
      <c r="D33">
        <v>94.375271683890134</v>
      </c>
      <c r="E33">
        <v>27.082746422867594</v>
      </c>
      <c r="F33">
        <v>62.531265632816556</v>
      </c>
      <c r="G33">
        <v>22.884938781834236</v>
      </c>
      <c r="H33">
        <v>39</v>
      </c>
      <c r="I33" t="s">
        <v>279</v>
      </c>
      <c r="J33" t="s">
        <v>346</v>
      </c>
      <c r="K33" t="s">
        <v>231</v>
      </c>
      <c r="L33" t="s">
        <v>341</v>
      </c>
      <c r="M33">
        <v>18</v>
      </c>
      <c r="N33" t="s">
        <v>336</v>
      </c>
      <c r="O33">
        <v>69.536749999999998</v>
      </c>
      <c r="P33">
        <v>0.58068749999999991</v>
      </c>
      <c r="Q33">
        <v>-14.892562500000002</v>
      </c>
      <c r="R33">
        <v>0.76583333333333359</v>
      </c>
      <c r="S33">
        <v>0.54700000000000004</v>
      </c>
      <c r="T33">
        <v>0.79700000000000004</v>
      </c>
      <c r="U33">
        <v>-19.248333333333338</v>
      </c>
      <c r="V33">
        <v>-13.161</v>
      </c>
      <c r="W33">
        <v>-19.338000000000001</v>
      </c>
      <c r="X33">
        <v>46.808208333333333</v>
      </c>
      <c r="Y33">
        <v>71.491</v>
      </c>
      <c r="Z33">
        <v>45.502000000000002</v>
      </c>
      <c r="AD33">
        <v>2.7</v>
      </c>
      <c r="AE33">
        <v>11</v>
      </c>
      <c r="AF33">
        <v>5.7931700000000003E-3</v>
      </c>
      <c r="AG33">
        <f t="shared" si="0"/>
        <v>526.65181818181827</v>
      </c>
      <c r="AH33">
        <v>6.5</v>
      </c>
      <c r="AI33" t="s">
        <v>323</v>
      </c>
      <c r="AJ33" t="s">
        <v>324</v>
      </c>
    </row>
    <row r="36" spans="1:37" x14ac:dyDescent="0.3">
      <c r="A36" t="s">
        <v>178</v>
      </c>
      <c r="B36" t="s">
        <v>271</v>
      </c>
      <c r="C36" t="s">
        <v>272</v>
      </c>
      <c r="D36" t="s">
        <v>100</v>
      </c>
      <c r="E36" t="s">
        <v>273</v>
      </c>
      <c r="F36" t="s">
        <v>274</v>
      </c>
      <c r="G36" t="s">
        <v>275</v>
      </c>
      <c r="H36" t="s">
        <v>276</v>
      </c>
      <c r="I36" t="s">
        <v>103</v>
      </c>
      <c r="J36" t="s">
        <v>344</v>
      </c>
      <c r="K36" t="s">
        <v>248</v>
      </c>
      <c r="L36" t="s">
        <v>339</v>
      </c>
      <c r="M36" t="s">
        <v>36</v>
      </c>
      <c r="N36" t="s">
        <v>280</v>
      </c>
      <c r="O36" t="s">
        <v>299</v>
      </c>
      <c r="P36" t="s">
        <v>61</v>
      </c>
      <c r="Q36" t="s">
        <v>300</v>
      </c>
      <c r="R36" t="s">
        <v>328</v>
      </c>
      <c r="S36" t="s">
        <v>327</v>
      </c>
      <c r="T36" t="s">
        <v>330</v>
      </c>
      <c r="U36" t="s">
        <v>329</v>
      </c>
      <c r="V36" t="s">
        <v>331</v>
      </c>
      <c r="W36" t="s">
        <v>332</v>
      </c>
      <c r="X36" t="s">
        <v>333</v>
      </c>
      <c r="Y36" t="s">
        <v>334</v>
      </c>
      <c r="Z36" t="s">
        <v>335</v>
      </c>
      <c r="AA36" t="s">
        <v>301</v>
      </c>
      <c r="AB36" s="12" t="s">
        <v>302</v>
      </c>
      <c r="AD36" t="s">
        <v>303</v>
      </c>
      <c r="AE36" t="s">
        <v>126</v>
      </c>
      <c r="AF36" t="s">
        <v>118</v>
      </c>
      <c r="AG36" t="s">
        <v>134</v>
      </c>
      <c r="AH36" t="s">
        <v>304</v>
      </c>
      <c r="AI36" t="s">
        <v>306</v>
      </c>
      <c r="AJ36" t="s">
        <v>343</v>
      </c>
      <c r="AK36" t="s">
        <v>320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O229"/>
  <sheetViews>
    <sheetView tabSelected="1" zoomScale="70" zoomScaleNormal="70" workbookViewId="0">
      <selection activeCell="AO204" sqref="AO204:AO229"/>
    </sheetView>
  </sheetViews>
  <sheetFormatPr defaultRowHeight="14.4" x14ac:dyDescent="0.3"/>
  <cols>
    <col min="2" max="2" width="17.5546875" customWidth="1"/>
    <col min="18" max="18" width="10.21875" customWidth="1"/>
    <col min="19" max="19" width="27.109375" customWidth="1"/>
    <col min="20" max="20" width="21.21875" customWidth="1"/>
    <col min="21" max="21" width="19.5546875" customWidth="1"/>
    <col min="22" max="22" width="18.109375" customWidth="1"/>
    <col min="23" max="23" width="19.109375" customWidth="1"/>
    <col min="24" max="24" width="21.6640625" bestFit="1" customWidth="1"/>
    <col min="25" max="25" width="10.5546875" customWidth="1"/>
    <col min="26" max="26" width="16.77734375" customWidth="1"/>
    <col min="27" max="27" width="15.5546875" customWidth="1"/>
    <col min="28" max="28" width="13.109375" customWidth="1"/>
    <col min="32" max="32" width="11.109375" customWidth="1"/>
    <col min="38" max="38" width="24.44140625" customWidth="1"/>
    <col min="40" max="40" width="17.5546875" customWidth="1"/>
  </cols>
  <sheetData>
    <row r="1" spans="1:41" x14ac:dyDescent="0.3">
      <c r="A1" t="s">
        <v>369</v>
      </c>
      <c r="B1" t="s">
        <v>178</v>
      </c>
      <c r="C1" t="s">
        <v>368</v>
      </c>
      <c r="D1" t="s">
        <v>360</v>
      </c>
      <c r="E1" t="s">
        <v>271</v>
      </c>
      <c r="F1" t="s">
        <v>272</v>
      </c>
      <c r="G1" t="s">
        <v>100</v>
      </c>
      <c r="H1" t="s">
        <v>273</v>
      </c>
      <c r="I1" t="s">
        <v>274</v>
      </c>
      <c r="J1" t="s">
        <v>275</v>
      </c>
      <c r="K1" t="s">
        <v>276</v>
      </c>
      <c r="L1" t="s">
        <v>103</v>
      </c>
      <c r="M1" t="s">
        <v>344</v>
      </c>
      <c r="N1" t="s">
        <v>248</v>
      </c>
      <c r="O1" t="s">
        <v>339</v>
      </c>
      <c r="P1" t="s">
        <v>36</v>
      </c>
      <c r="Q1" t="s">
        <v>280</v>
      </c>
      <c r="R1" t="s">
        <v>299</v>
      </c>
      <c r="S1" t="s">
        <v>61</v>
      </c>
      <c r="T1" t="s">
        <v>300</v>
      </c>
      <c r="U1" t="s">
        <v>328</v>
      </c>
      <c r="V1" t="s">
        <v>327</v>
      </c>
      <c r="W1" t="s">
        <v>330</v>
      </c>
      <c r="X1" t="s">
        <v>329</v>
      </c>
      <c r="Y1" t="s">
        <v>331</v>
      </c>
      <c r="Z1" t="s">
        <v>332</v>
      </c>
      <c r="AA1" t="s">
        <v>349</v>
      </c>
      <c r="AB1" t="s">
        <v>350</v>
      </c>
      <c r="AC1" t="s">
        <v>351</v>
      </c>
      <c r="AD1" t="s">
        <v>301</v>
      </c>
      <c r="AE1" s="12" t="s">
        <v>352</v>
      </c>
      <c r="AF1" t="s">
        <v>303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343</v>
      </c>
      <c r="AM1" t="s">
        <v>358</v>
      </c>
      <c r="AN1" t="s">
        <v>369</v>
      </c>
      <c r="AO1" t="s">
        <v>425</v>
      </c>
    </row>
    <row r="2" spans="1:41" x14ac:dyDescent="0.3">
      <c r="A2" s="12" t="s">
        <v>114</v>
      </c>
      <c r="B2" s="12" t="s">
        <v>114</v>
      </c>
      <c r="C2">
        <v>-66.41</v>
      </c>
      <c r="D2">
        <v>1</v>
      </c>
      <c r="E2" s="12">
        <v>231.64234422052465</v>
      </c>
      <c r="F2" s="12">
        <v>36.466675451741921</v>
      </c>
      <c r="G2" s="12">
        <v>117.59358064689708</v>
      </c>
      <c r="H2" s="12">
        <v>16.30716849178712</v>
      </c>
      <c r="I2" s="12">
        <v>109.03936321011827</v>
      </c>
      <c r="J2" s="12">
        <v>17.263246763324673</v>
      </c>
      <c r="K2" s="12">
        <v>59</v>
      </c>
      <c r="L2" t="s">
        <v>345</v>
      </c>
      <c r="M2" t="s">
        <v>345</v>
      </c>
      <c r="N2" t="s">
        <v>214</v>
      </c>
      <c r="O2" t="s">
        <v>341</v>
      </c>
      <c r="P2" s="12">
        <v>16</v>
      </c>
      <c r="Q2" t="s">
        <v>336</v>
      </c>
      <c r="R2">
        <v>80.813260869565212</v>
      </c>
      <c r="S2">
        <v>0.43178260869565216</v>
      </c>
      <c r="T2">
        <v>22.224782608695701</v>
      </c>
      <c r="U2">
        <v>0.46688029999999997</v>
      </c>
      <c r="V2">
        <v>0.42790600000000001</v>
      </c>
      <c r="W2">
        <v>0.467806</v>
      </c>
      <c r="X2">
        <v>19.22364</v>
      </c>
      <c r="Y2">
        <v>20.507899999999999</v>
      </c>
      <c r="Z2">
        <v>25.2685</v>
      </c>
      <c r="AA2">
        <v>68.835449999999994</v>
      </c>
      <c r="AB2">
        <v>80.200199999999995</v>
      </c>
      <c r="AC2">
        <v>66.650400000000005</v>
      </c>
      <c r="AD2">
        <f>72.2-66.6</f>
        <v>5.6000000000000085</v>
      </c>
      <c r="AE2">
        <f>(327-207.8)/2</f>
        <v>59.599999999999994</v>
      </c>
      <c r="AF2">
        <f>65.5-60</f>
        <v>5.5</v>
      </c>
      <c r="AG2">
        <v>0.9</v>
      </c>
      <c r="AH2">
        <v>17</v>
      </c>
      <c r="AI2">
        <v>1.19065E-2</v>
      </c>
      <c r="AJ2">
        <f t="shared" ref="AJ2:AJ5" si="0">(AI2/AH2)*1000000</f>
        <v>700.38235294117658</v>
      </c>
      <c r="AK2" t="s">
        <v>305</v>
      </c>
      <c r="AL2" t="s">
        <v>323</v>
      </c>
      <c r="AM2" s="12" t="s">
        <v>359</v>
      </c>
      <c r="AN2" s="12" t="s">
        <v>114</v>
      </c>
      <c r="AO2" t="s">
        <v>426</v>
      </c>
    </row>
    <row r="3" spans="1:41" x14ac:dyDescent="0.3">
      <c r="A3" s="12" t="s">
        <v>114</v>
      </c>
      <c r="B3" s="12" t="s">
        <v>114</v>
      </c>
      <c r="C3">
        <v>-66.8</v>
      </c>
      <c r="D3">
        <v>1</v>
      </c>
      <c r="E3" s="12">
        <v>229.20009168003671</v>
      </c>
      <c r="F3" s="12">
        <v>43.882277483659507</v>
      </c>
      <c r="G3" s="12">
        <v>127.99961385226356</v>
      </c>
      <c r="H3" s="12">
        <v>20.816190423316609</v>
      </c>
      <c r="I3" s="12">
        <v>110.96316023080406</v>
      </c>
      <c r="J3" s="12">
        <v>20.832159039678618</v>
      </c>
      <c r="K3" s="12">
        <v>64</v>
      </c>
      <c r="L3" s="12" t="s">
        <v>359</v>
      </c>
      <c r="M3" t="s">
        <v>346</v>
      </c>
      <c r="N3" t="s">
        <v>214</v>
      </c>
      <c r="O3" t="s">
        <v>341</v>
      </c>
      <c r="P3" s="12">
        <v>16</v>
      </c>
      <c r="Q3" t="s">
        <v>336</v>
      </c>
      <c r="R3">
        <v>75.703952380952387</v>
      </c>
      <c r="S3">
        <v>0.4739523809523809</v>
      </c>
      <c r="T3">
        <v>20.815857142857102</v>
      </c>
      <c r="U3">
        <v>0.51487820000000006</v>
      </c>
      <c r="V3">
        <v>0.463169</v>
      </c>
      <c r="W3">
        <v>0.51886399999999999</v>
      </c>
      <c r="X3">
        <v>21.939084999999999</v>
      </c>
      <c r="Y3">
        <v>19.348199999999999</v>
      </c>
      <c r="Z3">
        <v>22.338899999999999</v>
      </c>
      <c r="AA3">
        <v>63.787424999999999</v>
      </c>
      <c r="AB3">
        <v>75.805700000000002</v>
      </c>
      <c r="AC3">
        <v>63.842799999999997</v>
      </c>
      <c r="AD3">
        <f>71.9-67.5</f>
        <v>4.4000000000000057</v>
      </c>
      <c r="AE3">
        <f>(320-210.2)/2</f>
        <v>54.900000000000006</v>
      </c>
      <c r="AF3">
        <f>62.7-59</f>
        <v>3.7000000000000028</v>
      </c>
      <c r="AG3">
        <v>1.4</v>
      </c>
      <c r="AH3">
        <v>14</v>
      </c>
      <c r="AI3">
        <v>7.2671000000000003E-3</v>
      </c>
      <c r="AJ3">
        <f t="shared" si="0"/>
        <v>519.07857142857142</v>
      </c>
      <c r="AK3" t="s">
        <v>305</v>
      </c>
      <c r="AL3" t="s">
        <v>323</v>
      </c>
      <c r="AM3" s="12" t="s">
        <v>359</v>
      </c>
      <c r="AN3" s="12" t="s">
        <v>114</v>
      </c>
      <c r="AO3" t="s">
        <v>426</v>
      </c>
    </row>
    <row r="4" spans="1:41" x14ac:dyDescent="0.3">
      <c r="A4" s="12" t="s">
        <v>370</v>
      </c>
      <c r="B4" s="12" t="s">
        <v>115</v>
      </c>
      <c r="C4">
        <v>-64.7</v>
      </c>
      <c r="D4">
        <v>2</v>
      </c>
      <c r="E4" s="12">
        <v>271.29679869777488</v>
      </c>
      <c r="F4" s="12">
        <v>32.43960959062904</v>
      </c>
      <c r="G4" s="12">
        <v>60.706322893955608</v>
      </c>
      <c r="H4" s="12">
        <v>6.9112241550761295</v>
      </c>
      <c r="I4" s="12">
        <v>56.657223796034067</v>
      </c>
      <c r="J4" s="12">
        <v>6.5257052669595215</v>
      </c>
      <c r="K4" s="12">
        <v>32</v>
      </c>
      <c r="L4" t="s">
        <v>345</v>
      </c>
      <c r="M4" t="s">
        <v>345</v>
      </c>
      <c r="N4" t="s">
        <v>214</v>
      </c>
      <c r="O4" t="s">
        <v>341</v>
      </c>
      <c r="P4" s="12">
        <v>16</v>
      </c>
      <c r="Q4" t="s">
        <v>336</v>
      </c>
      <c r="R4">
        <v>79.060904761904766</v>
      </c>
      <c r="S4">
        <v>0.44876190476190486</v>
      </c>
      <c r="T4">
        <v>20.2607619047619</v>
      </c>
      <c r="U4">
        <v>0.5704973000000001</v>
      </c>
      <c r="V4">
        <v>0.53093000000000001</v>
      </c>
      <c r="W4">
        <v>0.574824</v>
      </c>
      <c r="X4">
        <v>21.231069999999999</v>
      </c>
      <c r="Y4">
        <v>13.855</v>
      </c>
      <c r="Z4">
        <v>21.850629999999999</v>
      </c>
      <c r="AA4">
        <v>61.569219999999994</v>
      </c>
      <c r="AB4">
        <v>74.890100000000004</v>
      </c>
      <c r="AC4">
        <v>60.180700000000002</v>
      </c>
      <c r="AD4">
        <f>65.9-64</f>
        <v>1.9000000000000057</v>
      </c>
      <c r="AE4">
        <f>(314-209)/2</f>
        <v>52.5</v>
      </c>
      <c r="AF4">
        <f>55.3-52</f>
        <v>3.2999999999999972</v>
      </c>
      <c r="AG4">
        <v>2.35</v>
      </c>
      <c r="AH4">
        <v>11.4</v>
      </c>
      <c r="AI4">
        <v>6.4258900000000001E-3</v>
      </c>
      <c r="AJ4">
        <f t="shared" si="0"/>
        <v>563.67456140350873</v>
      </c>
      <c r="AK4" t="s">
        <v>305</v>
      </c>
      <c r="AL4" t="s">
        <v>323</v>
      </c>
      <c r="AM4" s="12" t="s">
        <v>359</v>
      </c>
      <c r="AN4" s="12" t="s">
        <v>370</v>
      </c>
      <c r="AO4" t="s">
        <v>427</v>
      </c>
    </row>
    <row r="5" spans="1:41" x14ac:dyDescent="0.3">
      <c r="A5" s="12" t="s">
        <v>370</v>
      </c>
      <c r="B5" s="12" t="s">
        <v>115</v>
      </c>
      <c r="C5">
        <v>-64.5</v>
      </c>
      <c r="D5">
        <v>2</v>
      </c>
      <c r="E5" s="12">
        <v>262.53609871357327</v>
      </c>
      <c r="F5" s="12">
        <v>40.563560749497185</v>
      </c>
      <c r="G5" s="12">
        <v>67.651295974937298</v>
      </c>
      <c r="H5" s="12">
        <v>8.0333899754480083</v>
      </c>
      <c r="I5" s="12">
        <v>57.501006267609803</v>
      </c>
      <c r="J5" s="12">
        <v>6.9869084375102064</v>
      </c>
      <c r="K5" s="12">
        <v>33</v>
      </c>
      <c r="L5" s="12" t="s">
        <v>359</v>
      </c>
      <c r="M5" t="s">
        <v>346</v>
      </c>
      <c r="N5" t="s">
        <v>214</v>
      </c>
      <c r="O5" t="s">
        <v>341</v>
      </c>
      <c r="P5" s="12">
        <v>16</v>
      </c>
      <c r="Q5" t="s">
        <v>336</v>
      </c>
      <c r="R5">
        <v>78.146785714285713</v>
      </c>
      <c r="S5">
        <v>0.4528571428571429</v>
      </c>
      <c r="T5">
        <v>20.808571428571401</v>
      </c>
      <c r="U5">
        <v>0.46881183333333332</v>
      </c>
      <c r="V5">
        <v>0.44292599999999999</v>
      </c>
      <c r="W5">
        <v>0.47292299999999998</v>
      </c>
      <c r="X5">
        <v>20.8816375</v>
      </c>
      <c r="Y5">
        <v>15.258699999999999</v>
      </c>
      <c r="Z5">
        <v>20.629899999999999</v>
      </c>
      <c r="AA5">
        <v>72.232566666666671</v>
      </c>
      <c r="AB5">
        <v>83.801299999999998</v>
      </c>
      <c r="AC5">
        <v>72.265600000000006</v>
      </c>
      <c r="AD5">
        <f>65.8-63.6</f>
        <v>2.1999999999999957</v>
      </c>
      <c r="AE5">
        <f>(305.8-209)/2</f>
        <v>48.400000000000006</v>
      </c>
      <c r="AF5">
        <f>55-52</f>
        <v>3</v>
      </c>
      <c r="AG5">
        <v>3.52</v>
      </c>
      <c r="AH5">
        <v>6.2</v>
      </c>
      <c r="AI5">
        <v>5.5224000000000002E-3</v>
      </c>
      <c r="AJ5">
        <f t="shared" si="0"/>
        <v>890.70967741935488</v>
      </c>
      <c r="AK5" t="s">
        <v>305</v>
      </c>
      <c r="AL5" t="s">
        <v>323</v>
      </c>
      <c r="AM5" s="12" t="s">
        <v>359</v>
      </c>
      <c r="AN5" s="12" t="s">
        <v>370</v>
      </c>
      <c r="AO5" t="s">
        <v>427</v>
      </c>
    </row>
    <row r="6" spans="1:41" x14ac:dyDescent="0.3">
      <c r="A6" s="12" t="s">
        <v>370</v>
      </c>
      <c r="B6" s="12" t="s">
        <v>116</v>
      </c>
      <c r="C6">
        <v>-66.599999999999994</v>
      </c>
      <c r="D6">
        <v>3</v>
      </c>
      <c r="E6" s="12">
        <v>208.28993959591804</v>
      </c>
      <c r="F6" s="12">
        <v>50.809881417636902</v>
      </c>
      <c r="G6" s="12">
        <v>64.793067086395865</v>
      </c>
      <c r="H6" s="12">
        <v>15.295069118784941</v>
      </c>
      <c r="I6" s="12">
        <v>63.355296502787667</v>
      </c>
      <c r="J6" s="12">
        <v>15.349534037405988</v>
      </c>
      <c r="K6" s="12">
        <v>34</v>
      </c>
      <c r="L6" t="s">
        <v>345</v>
      </c>
      <c r="M6" t="s">
        <v>345</v>
      </c>
      <c r="N6" t="s">
        <v>214</v>
      </c>
      <c r="O6" t="s">
        <v>341</v>
      </c>
      <c r="P6" s="12">
        <v>16</v>
      </c>
      <c r="Q6" t="s">
        <v>336</v>
      </c>
      <c r="R6">
        <v>77.749600000000001</v>
      </c>
      <c r="S6">
        <v>0.51690000000000003</v>
      </c>
      <c r="T6">
        <v>16.381799999999998</v>
      </c>
      <c r="U6">
        <v>0.62953612499999989</v>
      </c>
      <c r="V6">
        <v>0.51680300000000001</v>
      </c>
      <c r="W6">
        <v>0.64893900000000004</v>
      </c>
      <c r="X6">
        <v>17.08984375</v>
      </c>
      <c r="Y6">
        <v>13.794</v>
      </c>
      <c r="Z6">
        <v>16.418500000000002</v>
      </c>
      <c r="AA6">
        <v>60.916906249999997</v>
      </c>
      <c r="AB6">
        <v>77.087400000000002</v>
      </c>
      <c r="AC6">
        <v>60.180700000000002</v>
      </c>
      <c r="AD6">
        <f>70.4-65.6</f>
        <v>4.8000000000000114</v>
      </c>
      <c r="AE6">
        <f>(350.6-210.2)/2</f>
        <v>70.200000000000017</v>
      </c>
      <c r="AF6">
        <f>56.9-55.7</f>
        <v>1.1999999999999957</v>
      </c>
      <c r="AG6">
        <v>1.73</v>
      </c>
      <c r="AH6">
        <v>27.4</v>
      </c>
      <c r="AI6">
        <v>8.1359999999999991E-3</v>
      </c>
      <c r="AJ6">
        <f t="shared" ref="AJ6:AJ68" si="1">(AI6/AH6)*1000000</f>
        <v>296.93430656934305</v>
      </c>
      <c r="AK6">
        <v>6.9</v>
      </c>
      <c r="AL6" t="s">
        <v>323</v>
      </c>
      <c r="AM6" s="12" t="s">
        <v>359</v>
      </c>
      <c r="AN6" s="12" t="s">
        <v>370</v>
      </c>
      <c r="AO6" t="s">
        <v>427</v>
      </c>
    </row>
    <row r="7" spans="1:41" x14ac:dyDescent="0.3">
      <c r="A7" s="12" t="s">
        <v>370</v>
      </c>
      <c r="B7" s="12" t="s">
        <v>116</v>
      </c>
      <c r="C7">
        <v>-62.5</v>
      </c>
      <c r="D7">
        <v>3</v>
      </c>
      <c r="E7" s="12">
        <v>196.88915140775714</v>
      </c>
      <c r="F7" s="12">
        <v>43.691152699927301</v>
      </c>
      <c r="G7" s="12">
        <v>71.421587290993401</v>
      </c>
      <c r="H7" s="12">
        <v>16.603094885761788</v>
      </c>
      <c r="I7" s="12">
        <v>62.433664231753554</v>
      </c>
      <c r="J7" s="12">
        <v>15.313584873529496</v>
      </c>
      <c r="K7" s="12">
        <v>37</v>
      </c>
      <c r="L7" s="12" t="s">
        <v>359</v>
      </c>
      <c r="M7" t="s">
        <v>346</v>
      </c>
      <c r="N7" t="s">
        <v>214</v>
      </c>
      <c r="O7" t="s">
        <v>341</v>
      </c>
      <c r="P7" s="12">
        <v>16</v>
      </c>
      <c r="Q7" t="s">
        <v>336</v>
      </c>
      <c r="R7">
        <v>76.928550000000001</v>
      </c>
      <c r="S7">
        <v>0.54374999999999996</v>
      </c>
      <c r="T7">
        <v>15.866</v>
      </c>
      <c r="U7">
        <v>0.68256405555555555</v>
      </c>
      <c r="V7">
        <v>0.56588300000000002</v>
      </c>
      <c r="W7">
        <v>0.70611800000000002</v>
      </c>
      <c r="X7">
        <v>16.591388888888901</v>
      </c>
      <c r="Y7">
        <v>12.023899999999999</v>
      </c>
      <c r="Z7">
        <v>16.113299999999999</v>
      </c>
      <c r="AA7">
        <v>59.271927777777769</v>
      </c>
      <c r="AB7">
        <v>76.721199999999996</v>
      </c>
      <c r="AC7">
        <v>58.471699999999998</v>
      </c>
      <c r="AD7">
        <f>67.9-64.8</f>
        <v>3.1000000000000085</v>
      </c>
      <c r="AE7">
        <f>(343.6-212.5)/2</f>
        <v>65.550000000000011</v>
      </c>
      <c r="AF7">
        <f>54.9-54</f>
        <v>0.89999999999999858</v>
      </c>
      <c r="AG7">
        <v>1.35</v>
      </c>
      <c r="AH7">
        <v>15</v>
      </c>
      <c r="AI7">
        <v>8.3539100000000008E-3</v>
      </c>
      <c r="AJ7">
        <f t="shared" si="1"/>
        <v>556.92733333333342</v>
      </c>
      <c r="AK7">
        <v>6.5</v>
      </c>
      <c r="AL7" t="s">
        <v>323</v>
      </c>
      <c r="AM7" s="12" t="s">
        <v>359</v>
      </c>
      <c r="AN7" s="12" t="s">
        <v>370</v>
      </c>
      <c r="AO7" t="s">
        <v>427</v>
      </c>
    </row>
    <row r="8" spans="1:41" x14ac:dyDescent="0.3">
      <c r="A8" s="12" t="s">
        <v>371</v>
      </c>
      <c r="B8" s="12" t="s">
        <v>117</v>
      </c>
      <c r="C8">
        <v>-64.5</v>
      </c>
      <c r="D8">
        <v>3.3</v>
      </c>
      <c r="E8" s="12">
        <v>246.42681123706302</v>
      </c>
      <c r="F8" s="12">
        <v>38.049764280911639</v>
      </c>
      <c r="G8" s="12">
        <v>94.280155134239592</v>
      </c>
      <c r="H8" s="12">
        <v>26.091597123497117</v>
      </c>
      <c r="I8" s="12">
        <v>77.369439071567001</v>
      </c>
      <c r="J8" s="12">
        <v>24.148204238769694</v>
      </c>
      <c r="K8" s="12">
        <v>46</v>
      </c>
      <c r="L8" t="s">
        <v>345</v>
      </c>
      <c r="M8" t="s">
        <v>345</v>
      </c>
      <c r="N8" t="s">
        <v>214</v>
      </c>
      <c r="O8" t="s">
        <v>341</v>
      </c>
      <c r="P8" s="12">
        <v>18</v>
      </c>
      <c r="Q8" t="s">
        <v>336</v>
      </c>
      <c r="R8">
        <v>81.878750000000011</v>
      </c>
      <c r="S8">
        <v>0.46964999999999985</v>
      </c>
      <c r="T8">
        <v>17.111149999999999</v>
      </c>
      <c r="U8">
        <v>0.76577013888888901</v>
      </c>
      <c r="V8">
        <v>0.50628799999999996</v>
      </c>
      <c r="W8">
        <v>0.67162299999999997</v>
      </c>
      <c r="X8">
        <v>18.751185365853701</v>
      </c>
      <c r="Y8">
        <v>14.1602</v>
      </c>
      <c r="Z8">
        <v>21.240300000000001</v>
      </c>
      <c r="AA8">
        <v>49.496539024390259</v>
      </c>
      <c r="AB8">
        <v>77.209500000000006</v>
      </c>
      <c r="AC8">
        <v>49.621600000000001</v>
      </c>
      <c r="AD8">
        <f>67.7-64.7</f>
        <v>3</v>
      </c>
      <c r="AE8">
        <f>(336.5-213.7)/2</f>
        <v>61.400000000000006</v>
      </c>
      <c r="AF8">
        <f>59-53.9</f>
        <v>5.1000000000000014</v>
      </c>
      <c r="AG8">
        <v>1.1000000000000001</v>
      </c>
      <c r="AH8">
        <v>8.1999999999999993</v>
      </c>
      <c r="AI8">
        <v>4.6710600000000003E-3</v>
      </c>
      <c r="AJ8">
        <f t="shared" si="1"/>
        <v>569.64146341463425</v>
      </c>
      <c r="AK8">
        <v>4.8</v>
      </c>
      <c r="AL8" t="s">
        <v>323</v>
      </c>
      <c r="AM8" s="12" t="s">
        <v>359</v>
      </c>
      <c r="AN8" s="12" t="s">
        <v>371</v>
      </c>
      <c r="AO8" t="s">
        <v>426</v>
      </c>
    </row>
    <row r="9" spans="1:41" x14ac:dyDescent="0.3">
      <c r="A9" s="12" t="s">
        <v>371</v>
      </c>
      <c r="B9" s="12" t="s">
        <v>117</v>
      </c>
      <c r="C9">
        <v>-63.5</v>
      </c>
      <c r="D9">
        <v>3.7</v>
      </c>
      <c r="E9" s="12">
        <v>223.31397945511489</v>
      </c>
      <c r="F9" s="12">
        <v>45.402875116446069</v>
      </c>
      <c r="G9" s="12">
        <v>88.195922789115826</v>
      </c>
      <c r="H9" s="12">
        <v>26.225460806904078</v>
      </c>
      <c r="I9" s="12">
        <v>73.190368147552334</v>
      </c>
      <c r="J9" s="12">
        <v>22.789140395685198</v>
      </c>
      <c r="K9" s="12">
        <v>43</v>
      </c>
      <c r="L9" s="12" t="s">
        <v>359</v>
      </c>
      <c r="M9" t="s">
        <v>346</v>
      </c>
      <c r="N9" t="s">
        <v>214</v>
      </c>
      <c r="O9" t="s">
        <v>341</v>
      </c>
      <c r="P9" s="12">
        <v>18</v>
      </c>
      <c r="Q9" t="s">
        <v>336</v>
      </c>
      <c r="R9">
        <v>78.964200000000005</v>
      </c>
      <c r="S9">
        <v>0.47940000000000005</v>
      </c>
      <c r="T9">
        <v>18.368600000000001</v>
      </c>
      <c r="U9">
        <v>0.8653293157894737</v>
      </c>
      <c r="V9">
        <v>0.53638600000000003</v>
      </c>
      <c r="W9">
        <v>0.79800000000000004</v>
      </c>
      <c r="X9">
        <v>19.160210526315801</v>
      </c>
      <c r="Y9">
        <v>13.732900000000001</v>
      </c>
      <c r="Z9">
        <v>19.958500000000001</v>
      </c>
      <c r="AA9">
        <v>41.660852380952377</v>
      </c>
      <c r="AB9">
        <v>76.049800000000005</v>
      </c>
      <c r="AC9">
        <v>42.1143</v>
      </c>
      <c r="AD9">
        <f>66.5-64.2</f>
        <v>2.2999999999999972</v>
      </c>
      <c r="AE9">
        <f>(341.2-214)/2</f>
        <v>63.599999999999994</v>
      </c>
      <c r="AF9">
        <f>57.1-52.4</f>
        <v>4.7000000000000028</v>
      </c>
      <c r="AG9">
        <v>1</v>
      </c>
      <c r="AH9">
        <v>12.2</v>
      </c>
      <c r="AI9">
        <v>6.5004700000000004E-3</v>
      </c>
      <c r="AJ9">
        <f t="shared" si="1"/>
        <v>532.82540983606555</v>
      </c>
      <c r="AK9">
        <v>4.3</v>
      </c>
      <c r="AL9" t="s">
        <v>323</v>
      </c>
      <c r="AM9" s="12" t="s">
        <v>359</v>
      </c>
      <c r="AN9" s="12" t="s">
        <v>371</v>
      </c>
      <c r="AO9" t="s">
        <v>426</v>
      </c>
    </row>
    <row r="10" spans="1:41" x14ac:dyDescent="0.3">
      <c r="A10" t="s">
        <v>380</v>
      </c>
      <c r="B10" t="s">
        <v>119</v>
      </c>
      <c r="C10">
        <v>-62.5</v>
      </c>
      <c r="D10">
        <v>4.0999999999999996</v>
      </c>
      <c r="E10">
        <v>136.36983499249968</v>
      </c>
      <c r="F10">
        <v>53.944847429987583</v>
      </c>
      <c r="G10">
        <v>36.975957147903515</v>
      </c>
      <c r="H10">
        <v>27.871929594387151</v>
      </c>
      <c r="I10">
        <v>38.299502106472595</v>
      </c>
      <c r="J10">
        <v>29.273350358653836</v>
      </c>
      <c r="K10">
        <v>20</v>
      </c>
      <c r="L10" t="s">
        <v>345</v>
      </c>
      <c r="M10" t="s">
        <v>345</v>
      </c>
      <c r="N10" t="s">
        <v>214</v>
      </c>
      <c r="O10" t="s">
        <v>341</v>
      </c>
      <c r="P10">
        <v>14</v>
      </c>
      <c r="Q10" t="s">
        <v>336</v>
      </c>
      <c r="R10">
        <v>63.789375</v>
      </c>
      <c r="S10">
        <v>0.67181249999999992</v>
      </c>
      <c r="T10">
        <v>28.926937500000001</v>
      </c>
      <c r="U10">
        <v>0.79895612500000002</v>
      </c>
      <c r="V10">
        <v>0.70599999999999996</v>
      </c>
      <c r="W10">
        <v>0.80829799999999996</v>
      </c>
      <c r="X10">
        <v>30.944800000000001</v>
      </c>
      <c r="Y10">
        <v>27.648900000000001</v>
      </c>
      <c r="Z10">
        <v>31.3111</v>
      </c>
      <c r="AA10">
        <v>55.915824999999998</v>
      </c>
      <c r="AB10">
        <v>68.115200000000002</v>
      </c>
      <c r="AC10">
        <v>54.992699999999999</v>
      </c>
      <c r="AD10">
        <f>68.7-64.9</f>
        <v>3.7999999999999972</v>
      </c>
      <c r="AE10">
        <f>(399.1-220.8)/2</f>
        <v>89.15</v>
      </c>
      <c r="AF10">
        <f>57.6-53</f>
        <v>4.6000000000000014</v>
      </c>
      <c r="AG10">
        <v>0.3</v>
      </c>
      <c r="AH10">
        <v>58</v>
      </c>
      <c r="AI10">
        <v>8.2930599999999997E-3</v>
      </c>
      <c r="AJ10">
        <f t="shared" si="1"/>
        <v>142.98379310344828</v>
      </c>
      <c r="AK10">
        <v>2.1</v>
      </c>
      <c r="AL10" t="s">
        <v>323</v>
      </c>
      <c r="AM10" s="12" t="s">
        <v>359</v>
      </c>
      <c r="AN10" t="s">
        <v>380</v>
      </c>
      <c r="AO10" t="s">
        <v>426</v>
      </c>
    </row>
    <row r="11" spans="1:41" x14ac:dyDescent="0.3">
      <c r="A11" t="s">
        <v>380</v>
      </c>
      <c r="B11" t="s">
        <v>119</v>
      </c>
      <c r="C11">
        <v>-63.07</v>
      </c>
      <c r="D11">
        <v>4.5</v>
      </c>
      <c r="E11">
        <v>132.69639065817407</v>
      </c>
      <c r="F11">
        <v>43.506305991413008</v>
      </c>
      <c r="G11">
        <v>42.860217986552449</v>
      </c>
      <c r="H11">
        <v>31.125687834883529</v>
      </c>
      <c r="I11">
        <v>38.175224279442737</v>
      </c>
      <c r="J11">
        <v>30.189561993391258</v>
      </c>
      <c r="K11">
        <v>23</v>
      </c>
      <c r="L11" s="12" t="s">
        <v>359</v>
      </c>
      <c r="M11" t="s">
        <v>346</v>
      </c>
      <c r="N11" t="s">
        <v>214</v>
      </c>
      <c r="O11" t="s">
        <v>341</v>
      </c>
      <c r="P11">
        <v>14</v>
      </c>
      <c r="Q11" t="s">
        <v>336</v>
      </c>
      <c r="R11">
        <v>53.696923076923071</v>
      </c>
      <c r="S11">
        <v>0.80738461538461526</v>
      </c>
      <c r="T11">
        <v>25.080769230769199</v>
      </c>
      <c r="U11">
        <v>0.91835299999999997</v>
      </c>
      <c r="V11">
        <v>0.834924</v>
      </c>
      <c r="W11">
        <v>0.94637400000000005</v>
      </c>
      <c r="X11">
        <v>28.407499999999999</v>
      </c>
      <c r="Y11">
        <v>23.4375</v>
      </c>
      <c r="Z11">
        <v>29.174800000000001</v>
      </c>
      <c r="AA11">
        <v>51.461342857142846</v>
      </c>
      <c r="AB11">
        <v>61.279299999999999</v>
      </c>
      <c r="AC11">
        <v>51.086399999999998</v>
      </c>
      <c r="AD11">
        <f>68.2-65</f>
        <v>3.2000000000000028</v>
      </c>
      <c r="AE11">
        <f>(407.3-224.3)/2</f>
        <v>91.5</v>
      </c>
      <c r="AF11">
        <f>55.4-51.6</f>
        <v>3.7999999999999972</v>
      </c>
      <c r="AG11">
        <v>0.38</v>
      </c>
      <c r="AH11">
        <v>53.1</v>
      </c>
      <c r="AI11">
        <v>1.03903E-2</v>
      </c>
      <c r="AJ11">
        <f t="shared" si="1"/>
        <v>195.67419962335214</v>
      </c>
      <c r="AK11">
        <v>2.2000000000000002</v>
      </c>
      <c r="AL11" t="s">
        <v>323</v>
      </c>
      <c r="AM11" s="12" t="s">
        <v>359</v>
      </c>
      <c r="AN11" t="s">
        <v>380</v>
      </c>
      <c r="AO11" t="s">
        <v>426</v>
      </c>
    </row>
    <row r="12" spans="1:41" x14ac:dyDescent="0.3">
      <c r="A12" t="s">
        <v>381</v>
      </c>
      <c r="B12" t="s">
        <v>120</v>
      </c>
      <c r="C12">
        <v>-60.5</v>
      </c>
      <c r="D12">
        <v>4.9000000000000004</v>
      </c>
      <c r="E12">
        <v>111.78180192264702</v>
      </c>
      <c r="F12">
        <v>101.3049060584068</v>
      </c>
      <c r="G12">
        <v>38.299676191921492</v>
      </c>
      <c r="H12">
        <v>37.046413847999787</v>
      </c>
      <c r="I12">
        <v>29.706205626355437</v>
      </c>
      <c r="J12">
        <v>35.583253035903944</v>
      </c>
      <c r="K12">
        <v>18</v>
      </c>
      <c r="L12" t="s">
        <v>345</v>
      </c>
      <c r="M12" t="s">
        <v>345</v>
      </c>
      <c r="N12" t="s">
        <v>214</v>
      </c>
      <c r="O12" t="s">
        <v>341</v>
      </c>
      <c r="P12">
        <v>15</v>
      </c>
      <c r="Q12" t="s">
        <v>336</v>
      </c>
      <c r="R12">
        <v>80.139142857142858</v>
      </c>
      <c r="S12">
        <v>1.0477142857142854</v>
      </c>
      <c r="T12">
        <v>7.9782857142857102</v>
      </c>
      <c r="U12">
        <v>1.3305779999999998</v>
      </c>
      <c r="V12">
        <v>1.08304</v>
      </c>
      <c r="W12">
        <v>1.349</v>
      </c>
      <c r="X12">
        <v>11.98732</v>
      </c>
      <c r="Y12">
        <v>9.3384</v>
      </c>
      <c r="Z12">
        <v>11.9628</v>
      </c>
      <c r="AA12">
        <v>59.155279999999991</v>
      </c>
      <c r="AB12">
        <v>78.918499999999995</v>
      </c>
      <c r="AC12">
        <v>57.128900000000002</v>
      </c>
      <c r="AD12">
        <f>67.6-65.2</f>
        <v>2.3999999999999915</v>
      </c>
      <c r="AE12">
        <f>(495.9-256.2)/2</f>
        <v>119.85</v>
      </c>
      <c r="AF12">
        <f>51.2-48.2</f>
        <v>3</v>
      </c>
      <c r="AG12">
        <v>0.15</v>
      </c>
      <c r="AH12">
        <v>80.5</v>
      </c>
      <c r="AI12">
        <v>1.7100199999999999E-2</v>
      </c>
      <c r="AJ12">
        <f t="shared" si="1"/>
        <v>212.42484472049688</v>
      </c>
      <c r="AK12">
        <v>1.2</v>
      </c>
      <c r="AL12" t="s">
        <v>323</v>
      </c>
      <c r="AM12" s="12" t="s">
        <v>359</v>
      </c>
      <c r="AN12" t="s">
        <v>381</v>
      </c>
      <c r="AO12" t="s">
        <v>426</v>
      </c>
    </row>
    <row r="13" spans="1:41" x14ac:dyDescent="0.3">
      <c r="A13" t="s">
        <v>381</v>
      </c>
      <c r="B13" t="s">
        <v>120</v>
      </c>
      <c r="C13">
        <v>-60.3</v>
      </c>
      <c r="D13">
        <v>5.3</v>
      </c>
      <c r="E13">
        <v>111.29660545353386</v>
      </c>
      <c r="F13">
        <v>113.85061266794325</v>
      </c>
      <c r="G13">
        <v>40.134608725677154</v>
      </c>
      <c r="H13">
        <v>42.334419287951874</v>
      </c>
      <c r="I13">
        <v>32.294526077829772</v>
      </c>
      <c r="J13">
        <v>38.320609172983865</v>
      </c>
      <c r="K13">
        <v>20</v>
      </c>
      <c r="L13" s="12" t="s">
        <v>359</v>
      </c>
      <c r="M13" t="s">
        <v>346</v>
      </c>
      <c r="N13" t="s">
        <v>214</v>
      </c>
      <c r="O13" t="s">
        <v>341</v>
      </c>
      <c r="P13">
        <v>15</v>
      </c>
      <c r="Q13" t="s">
        <v>336</v>
      </c>
      <c r="R13">
        <v>79.660230769230779</v>
      </c>
      <c r="S13">
        <v>1.0431538461538461</v>
      </c>
      <c r="T13">
        <v>8.6200769230769207</v>
      </c>
      <c r="U13">
        <v>1.353078</v>
      </c>
      <c r="V13">
        <v>1.1086</v>
      </c>
      <c r="W13">
        <v>1.37439</v>
      </c>
      <c r="X13">
        <v>12.609859999999999</v>
      </c>
      <c r="Y13">
        <v>9.5213999999999999</v>
      </c>
      <c r="Z13">
        <v>13.1226</v>
      </c>
      <c r="AA13">
        <v>59.069839999999999</v>
      </c>
      <c r="AB13">
        <v>76.843299999999999</v>
      </c>
      <c r="AC13">
        <v>56.2134</v>
      </c>
      <c r="AD13">
        <f>67.1-64.5</f>
        <v>2.5999999999999943</v>
      </c>
      <c r="AE13">
        <f>(516.5-252.4)/2</f>
        <v>132.05000000000001</v>
      </c>
      <c r="AF13">
        <f>50.8-48.4</f>
        <v>2.3999999999999986</v>
      </c>
      <c r="AG13">
        <v>1.6</v>
      </c>
      <c r="AH13">
        <v>78.7</v>
      </c>
      <c r="AI13">
        <v>2.3070199999999999E-2</v>
      </c>
      <c r="AJ13">
        <f t="shared" si="1"/>
        <v>293.14104193138496</v>
      </c>
      <c r="AK13">
        <v>1.2</v>
      </c>
      <c r="AL13" t="s">
        <v>323</v>
      </c>
      <c r="AM13" s="12" t="s">
        <v>359</v>
      </c>
      <c r="AN13" t="s">
        <v>381</v>
      </c>
      <c r="AO13" t="s">
        <v>426</v>
      </c>
    </row>
    <row r="14" spans="1:41" x14ac:dyDescent="0.3">
      <c r="A14" s="12" t="s">
        <v>382</v>
      </c>
      <c r="B14" s="12" t="s">
        <v>121</v>
      </c>
      <c r="C14">
        <v>-65.5</v>
      </c>
      <c r="D14">
        <v>5.7</v>
      </c>
      <c r="E14" s="12">
        <v>210.03990758244086</v>
      </c>
      <c r="F14" s="12">
        <v>116.96039392421686</v>
      </c>
      <c r="G14" s="12">
        <v>65.819632168786384</v>
      </c>
      <c r="H14" s="12">
        <v>20.973786584028424</v>
      </c>
      <c r="I14" s="12">
        <v>61.919504643962938</v>
      </c>
      <c r="J14" s="12">
        <v>19.009068129871206</v>
      </c>
      <c r="K14" s="12">
        <v>35</v>
      </c>
      <c r="L14" t="s">
        <v>345</v>
      </c>
      <c r="M14" t="s">
        <v>345</v>
      </c>
      <c r="N14" t="s">
        <v>214</v>
      </c>
      <c r="O14" t="s">
        <v>341</v>
      </c>
      <c r="P14" s="12">
        <v>16</v>
      </c>
      <c r="Q14" t="s">
        <v>336</v>
      </c>
      <c r="R14">
        <v>74.41057142857143</v>
      </c>
      <c r="S14">
        <v>0.59321428571428569</v>
      </c>
      <c r="T14">
        <v>11.4788571428571</v>
      </c>
      <c r="U14">
        <v>0.67459364705882341</v>
      </c>
      <c r="V14">
        <v>0.62628899999999998</v>
      </c>
      <c r="W14">
        <v>0.68772500000000003</v>
      </c>
      <c r="X14">
        <v>15.826052941176499</v>
      </c>
      <c r="Y14">
        <v>8.6059999999999999</v>
      </c>
      <c r="Z14">
        <v>14.8315</v>
      </c>
      <c r="AA14">
        <v>56.104569565217389</v>
      </c>
      <c r="AB14">
        <v>75.256299999999996</v>
      </c>
      <c r="AC14">
        <v>63.171399999999998</v>
      </c>
      <c r="AD14">
        <f>68.4-64.5</f>
        <v>3.9000000000000057</v>
      </c>
      <c r="AE14">
        <f>(327.5-209.3)/2</f>
        <v>59.099999999999994</v>
      </c>
      <c r="AF14">
        <f>59.7-58.3</f>
        <v>1.4000000000000057</v>
      </c>
      <c r="AG14">
        <v>0.7</v>
      </c>
      <c r="AH14">
        <v>29.3</v>
      </c>
      <c r="AI14">
        <v>7.3993000000000001E-3</v>
      </c>
      <c r="AJ14">
        <f t="shared" si="1"/>
        <v>252.53583617747441</v>
      </c>
      <c r="AK14" t="s">
        <v>305</v>
      </c>
      <c r="AL14" t="s">
        <v>323</v>
      </c>
      <c r="AM14" s="12" t="s">
        <v>359</v>
      </c>
      <c r="AN14" s="12" t="s">
        <v>382</v>
      </c>
      <c r="AO14" t="s">
        <v>426</v>
      </c>
    </row>
    <row r="15" spans="1:41" x14ac:dyDescent="0.3">
      <c r="A15" s="12" t="s">
        <v>382</v>
      </c>
      <c r="B15" s="12" t="s">
        <v>121</v>
      </c>
      <c r="C15">
        <v>-67.400000000000006</v>
      </c>
      <c r="D15">
        <v>6.1</v>
      </c>
      <c r="E15" s="12">
        <v>212.99254526091619</v>
      </c>
      <c r="F15" s="12">
        <v>128.95670039140467</v>
      </c>
      <c r="G15" s="12">
        <v>60.522724947648932</v>
      </c>
      <c r="H15" s="12">
        <v>25.958886143584969</v>
      </c>
      <c r="I15" s="12">
        <v>57.630244352236133</v>
      </c>
      <c r="J15" s="12">
        <v>21.86320261685114</v>
      </c>
      <c r="K15" s="12">
        <v>33</v>
      </c>
      <c r="L15" s="12" t="s">
        <v>359</v>
      </c>
      <c r="M15" t="s">
        <v>346</v>
      </c>
      <c r="N15" t="s">
        <v>214</v>
      </c>
      <c r="O15" t="s">
        <v>341</v>
      </c>
      <c r="P15" s="12">
        <v>16</v>
      </c>
      <c r="Q15" t="s">
        <v>336</v>
      </c>
      <c r="R15">
        <v>75.177785714285719</v>
      </c>
      <c r="S15">
        <v>0.63100000000000001</v>
      </c>
      <c r="T15">
        <v>7.9303571428571402</v>
      </c>
      <c r="U15">
        <v>0.67761219999999978</v>
      </c>
      <c r="V15">
        <v>0.652447</v>
      </c>
      <c r="W15">
        <v>0.66801299999999997</v>
      </c>
      <c r="X15">
        <v>17.80395</v>
      </c>
      <c r="Y15">
        <v>5.31</v>
      </c>
      <c r="Z15">
        <v>19.470199999999998</v>
      </c>
      <c r="AA15">
        <v>54.843134999999997</v>
      </c>
      <c r="AB15">
        <v>74.646000000000001</v>
      </c>
      <c r="AC15">
        <v>53.1006</v>
      </c>
      <c r="AD15">
        <f>68.3-65.4</f>
        <v>2.8999999999999915</v>
      </c>
      <c r="AE15">
        <f>(336.5-211.3)/2</f>
        <v>62.599999999999994</v>
      </c>
      <c r="AF15">
        <f>58.3-57.4</f>
        <v>0.89999999999999858</v>
      </c>
      <c r="AG15">
        <v>1.05</v>
      </c>
      <c r="AH15">
        <v>18.2</v>
      </c>
      <c r="AI15">
        <v>7.3152699999999996E-3</v>
      </c>
      <c r="AJ15">
        <f t="shared" si="1"/>
        <v>401.93791208791208</v>
      </c>
      <c r="AK15" t="s">
        <v>305</v>
      </c>
      <c r="AL15" t="s">
        <v>323</v>
      </c>
      <c r="AM15" s="12" t="s">
        <v>359</v>
      </c>
      <c r="AN15" s="12" t="s">
        <v>382</v>
      </c>
      <c r="AO15" t="s">
        <v>426</v>
      </c>
    </row>
    <row r="16" spans="1:41" x14ac:dyDescent="0.3">
      <c r="A16" t="s">
        <v>383</v>
      </c>
      <c r="B16" t="s">
        <v>122</v>
      </c>
      <c r="C16">
        <v>-66</v>
      </c>
      <c r="D16">
        <v>6.5</v>
      </c>
      <c r="E16">
        <v>208.11654526534829</v>
      </c>
      <c r="F16">
        <v>54.04199415641083</v>
      </c>
      <c r="G16">
        <v>62.355182106987634</v>
      </c>
      <c r="H16">
        <v>33.906505620627392</v>
      </c>
      <c r="I16">
        <v>55.834729201563469</v>
      </c>
      <c r="J16">
        <v>44.247177283085385</v>
      </c>
      <c r="K16">
        <v>31</v>
      </c>
      <c r="L16" t="s">
        <v>345</v>
      </c>
      <c r="M16" t="s">
        <v>345</v>
      </c>
      <c r="N16" t="s">
        <v>214</v>
      </c>
      <c r="O16" t="s">
        <v>341</v>
      </c>
      <c r="P16">
        <v>17</v>
      </c>
      <c r="Q16" t="s">
        <v>336</v>
      </c>
      <c r="R16">
        <v>56.959000000000003</v>
      </c>
      <c r="S16">
        <v>0.64417391304347826</v>
      </c>
      <c r="T16">
        <v>18.331695652173899</v>
      </c>
      <c r="U16">
        <v>0.84018899999999996</v>
      </c>
      <c r="V16">
        <v>0.65088299999999999</v>
      </c>
      <c r="W16">
        <v>0.78733299999999995</v>
      </c>
      <c r="X16">
        <v>20.003616521739101</v>
      </c>
      <c r="Y16">
        <v>15.197699999999999</v>
      </c>
      <c r="Z16">
        <v>22.338899999999999</v>
      </c>
      <c r="AA16">
        <v>45.817057142857145</v>
      </c>
      <c r="AB16">
        <v>58.654800000000002</v>
      </c>
      <c r="AC16">
        <v>43.457000000000001</v>
      </c>
      <c r="AD16">
        <f>67-65.8</f>
        <v>1.2000000000000028</v>
      </c>
      <c r="AE16">
        <f>(332.9-224.3)/2</f>
        <v>54.299999999999983</v>
      </c>
      <c r="AF16">
        <f>57.1-52</f>
        <v>5.1000000000000014</v>
      </c>
      <c r="AG16">
        <v>0.55000000000000004</v>
      </c>
      <c r="AH16">
        <v>66.3</v>
      </c>
      <c r="AI16">
        <v>1.0279399999999999E-2</v>
      </c>
      <c r="AJ16">
        <f t="shared" si="1"/>
        <v>155.04374057315235</v>
      </c>
      <c r="AK16" t="s">
        <v>305</v>
      </c>
      <c r="AL16" t="s">
        <v>323</v>
      </c>
      <c r="AM16" s="12" t="s">
        <v>359</v>
      </c>
      <c r="AN16" t="s">
        <v>383</v>
      </c>
      <c r="AO16" t="s">
        <v>426</v>
      </c>
    </row>
    <row r="17" spans="1:41" x14ac:dyDescent="0.3">
      <c r="A17" t="s">
        <v>383</v>
      </c>
      <c r="B17" t="s">
        <v>122</v>
      </c>
      <c r="C17">
        <v>-63</v>
      </c>
      <c r="D17">
        <v>6.9</v>
      </c>
      <c r="E17">
        <v>193.05019305019385</v>
      </c>
      <c r="F17">
        <v>56.399056118570243</v>
      </c>
      <c r="G17">
        <v>51.768829679417507</v>
      </c>
      <c r="H17">
        <v>32.786445091268135</v>
      </c>
      <c r="I17">
        <v>46.453291215682782</v>
      </c>
      <c r="J17">
        <v>43.703263184452481</v>
      </c>
      <c r="K17">
        <v>28</v>
      </c>
      <c r="L17" s="12" t="s">
        <v>359</v>
      </c>
      <c r="M17" t="s">
        <v>346</v>
      </c>
      <c r="N17" t="s">
        <v>214</v>
      </c>
      <c r="O17" t="s">
        <v>341</v>
      </c>
      <c r="P17">
        <v>17</v>
      </c>
      <c r="Q17" t="s">
        <v>336</v>
      </c>
      <c r="R17">
        <v>55.314500000000002</v>
      </c>
      <c r="S17">
        <v>0.67504545454545462</v>
      </c>
      <c r="T17">
        <v>14.8399545454545</v>
      </c>
      <c r="U17">
        <v>0.81201499999999993</v>
      </c>
      <c r="V17">
        <v>0.72273699999999996</v>
      </c>
      <c r="W17">
        <v>0.83132499999999998</v>
      </c>
      <c r="X17">
        <v>19.635019660000001</v>
      </c>
      <c r="Y17">
        <v>11.53561</v>
      </c>
      <c r="Z17">
        <v>20.751940000000001</v>
      </c>
      <c r="AA17">
        <v>42.163089999999997</v>
      </c>
      <c r="AB17">
        <v>52.795400000000001</v>
      </c>
      <c r="AC17">
        <v>40.100099999999998</v>
      </c>
      <c r="AD17">
        <f>66-65</f>
        <v>1</v>
      </c>
      <c r="AE17">
        <f>(358.9-226.7)/2</f>
        <v>66.099999999999994</v>
      </c>
      <c r="AF17">
        <f>54-49.8</f>
        <v>4.2000000000000028</v>
      </c>
      <c r="AG17">
        <v>0.5</v>
      </c>
      <c r="AH17">
        <v>58.1</v>
      </c>
      <c r="AI17">
        <v>1.04181E-2</v>
      </c>
      <c r="AJ17">
        <f t="shared" si="1"/>
        <v>179.31325301204816</v>
      </c>
      <c r="AK17" t="s">
        <v>305</v>
      </c>
      <c r="AL17" t="s">
        <v>323</v>
      </c>
      <c r="AM17" s="12" t="s">
        <v>359</v>
      </c>
      <c r="AN17" t="s">
        <v>383</v>
      </c>
      <c r="AO17" t="s">
        <v>426</v>
      </c>
    </row>
    <row r="18" spans="1:41" x14ac:dyDescent="0.3">
      <c r="A18" t="s">
        <v>385</v>
      </c>
      <c r="B18" t="s">
        <v>123</v>
      </c>
      <c r="C18">
        <v>-62.8</v>
      </c>
      <c r="D18">
        <v>7.3</v>
      </c>
      <c r="E18">
        <v>134.89815189531885</v>
      </c>
      <c r="F18">
        <v>55.799669353791387</v>
      </c>
      <c r="G18">
        <v>41.560042559793956</v>
      </c>
      <c r="H18">
        <v>25.954776267434642</v>
      </c>
      <c r="I18">
        <v>44.438519308536556</v>
      </c>
      <c r="J18">
        <v>27.383208217487066</v>
      </c>
      <c r="K18">
        <v>21</v>
      </c>
      <c r="L18" t="s">
        <v>345</v>
      </c>
      <c r="M18" t="s">
        <v>345</v>
      </c>
      <c r="N18" t="s">
        <v>214</v>
      </c>
      <c r="O18" t="s">
        <v>341</v>
      </c>
      <c r="P18">
        <v>20</v>
      </c>
      <c r="Q18" t="s">
        <v>336</v>
      </c>
      <c r="R18">
        <v>77.453727272727264</v>
      </c>
      <c r="S18">
        <v>0.841090909090909</v>
      </c>
      <c r="T18">
        <v>11.2969090909091</v>
      </c>
      <c r="U18">
        <v>1.0438750000000001</v>
      </c>
      <c r="V18">
        <v>0.92854700000000001</v>
      </c>
      <c r="W18">
        <v>1.0980399999999999</v>
      </c>
      <c r="X18">
        <v>21.9116</v>
      </c>
      <c r="Y18">
        <v>10.7422</v>
      </c>
      <c r="Z18">
        <v>20.4467</v>
      </c>
      <c r="AA18">
        <v>66.589325000000002</v>
      </c>
      <c r="AB18">
        <v>80.810500000000005</v>
      </c>
      <c r="AC18">
        <v>67.443799999999996</v>
      </c>
      <c r="AD18">
        <f>69.6-64.3</f>
        <v>5.2999999999999972</v>
      </c>
      <c r="AE18">
        <f>(533-227)/2</f>
        <v>153</v>
      </c>
      <c r="AF18">
        <f>49.9-44.8</f>
        <v>5.1000000000000014</v>
      </c>
      <c r="AG18">
        <v>0.2</v>
      </c>
      <c r="AH18">
        <v>90</v>
      </c>
      <c r="AI18">
        <v>1.4607200000000001E-2</v>
      </c>
      <c r="AJ18">
        <f t="shared" si="1"/>
        <v>162.30222222222221</v>
      </c>
      <c r="AK18" t="s">
        <v>305</v>
      </c>
      <c r="AL18" t="s">
        <v>323</v>
      </c>
      <c r="AM18" s="12" t="s">
        <v>359</v>
      </c>
      <c r="AN18" t="s">
        <v>385</v>
      </c>
      <c r="AO18" t="s">
        <v>427</v>
      </c>
    </row>
    <row r="19" spans="1:41" x14ac:dyDescent="0.3">
      <c r="A19" t="s">
        <v>385</v>
      </c>
      <c r="B19" t="s">
        <v>123</v>
      </c>
      <c r="C19">
        <v>-61.5</v>
      </c>
      <c r="D19">
        <v>7.7</v>
      </c>
      <c r="E19">
        <v>146.19883040935665</v>
      </c>
      <c r="F19">
        <v>56.268893678139662</v>
      </c>
      <c r="G19">
        <v>44.192142180974059</v>
      </c>
      <c r="H19">
        <v>27.683191150398088</v>
      </c>
      <c r="I19">
        <v>43.884671084390156</v>
      </c>
      <c r="J19">
        <v>27.604297974982504</v>
      </c>
      <c r="K19">
        <v>22</v>
      </c>
      <c r="L19" s="12" t="s">
        <v>359</v>
      </c>
      <c r="M19" t="s">
        <v>346</v>
      </c>
      <c r="N19" t="s">
        <v>214</v>
      </c>
      <c r="O19" t="s">
        <v>341</v>
      </c>
      <c r="P19">
        <v>20</v>
      </c>
      <c r="Q19" t="s">
        <v>336</v>
      </c>
      <c r="R19">
        <v>81.119562500000001</v>
      </c>
      <c r="S19">
        <v>0.84056249999999988</v>
      </c>
      <c r="T19">
        <v>11.241875</v>
      </c>
      <c r="U19">
        <v>1.3109</v>
      </c>
      <c r="V19">
        <v>0.91611799999999999</v>
      </c>
      <c r="W19">
        <v>1.25522</v>
      </c>
      <c r="X19">
        <v>8.7279999999999998</v>
      </c>
      <c r="Y19">
        <v>18.005400000000002</v>
      </c>
      <c r="Z19">
        <v>18.310600000000001</v>
      </c>
      <c r="AA19">
        <v>61.604811111111104</v>
      </c>
      <c r="AB19">
        <v>78.063999999999993</v>
      </c>
      <c r="AC19">
        <v>65.307599999999994</v>
      </c>
      <c r="AD19">
        <f>67.4-65.2</f>
        <v>2.2000000000000028</v>
      </c>
      <c r="AE19">
        <f>(537-242.9)/2</f>
        <v>147.05000000000001</v>
      </c>
      <c r="AF19">
        <f>47-39.8</f>
        <v>7.2000000000000028</v>
      </c>
      <c r="AG19">
        <v>0.2</v>
      </c>
      <c r="AH19">
        <v>79.599999999999994</v>
      </c>
      <c r="AI19">
        <v>1.3454300000000001E-2</v>
      </c>
      <c r="AJ19">
        <f t="shared" si="1"/>
        <v>169.02386934673368</v>
      </c>
      <c r="AK19" t="s">
        <v>305</v>
      </c>
      <c r="AL19" t="s">
        <v>323</v>
      </c>
      <c r="AM19" s="12" t="s">
        <v>359</v>
      </c>
      <c r="AN19" t="s">
        <v>385</v>
      </c>
      <c r="AO19" t="s">
        <v>427</v>
      </c>
    </row>
    <row r="20" spans="1:41" x14ac:dyDescent="0.3">
      <c r="A20" t="s">
        <v>384</v>
      </c>
      <c r="B20" t="s">
        <v>124</v>
      </c>
      <c r="C20">
        <v>-63.7</v>
      </c>
      <c r="D20">
        <v>8.1</v>
      </c>
      <c r="E20">
        <v>155.11090429657199</v>
      </c>
      <c r="F20">
        <v>35.250056813639546</v>
      </c>
      <c r="G20">
        <v>38.592810272423094</v>
      </c>
      <c r="H20">
        <v>40.553777826400591</v>
      </c>
      <c r="I20">
        <v>42.215467747382661</v>
      </c>
      <c r="J20">
        <v>44.249517530125622</v>
      </c>
      <c r="K20">
        <v>22</v>
      </c>
      <c r="L20" t="s">
        <v>345</v>
      </c>
      <c r="M20" t="s">
        <v>345</v>
      </c>
      <c r="N20" t="s">
        <v>214</v>
      </c>
      <c r="O20" t="s">
        <v>341</v>
      </c>
      <c r="P20">
        <v>16</v>
      </c>
      <c r="Q20" t="s">
        <v>336</v>
      </c>
      <c r="R20">
        <v>71.102789473684226</v>
      </c>
      <c r="S20">
        <v>0.54889473684210532</v>
      </c>
      <c r="T20">
        <v>26.001000000000001</v>
      </c>
      <c r="U20">
        <v>0.67259066666666667</v>
      </c>
      <c r="V20">
        <v>0.57211900000000004</v>
      </c>
      <c r="W20">
        <v>0.73796399999999995</v>
      </c>
      <c r="X20">
        <v>30.090309999999999</v>
      </c>
      <c r="Y20">
        <v>29.7241</v>
      </c>
      <c r="Z20">
        <v>29.7241</v>
      </c>
      <c r="AA20">
        <v>48.077390000000008</v>
      </c>
      <c r="AB20">
        <v>70.373500000000007</v>
      </c>
      <c r="AC20">
        <v>46.325699999999998</v>
      </c>
      <c r="AD20">
        <f>66.6-64.7</f>
        <v>1.8999999999999915</v>
      </c>
      <c r="AE20">
        <f>(678.9-237.3)/2</f>
        <v>220.79999999999998</v>
      </c>
      <c r="AF20">
        <f>53.9-44</f>
        <v>9.8999999999999986</v>
      </c>
      <c r="AG20">
        <v>0.4</v>
      </c>
      <c r="AH20">
        <v>29.2</v>
      </c>
      <c r="AI20">
        <v>1.09766E-2</v>
      </c>
      <c r="AJ20">
        <f t="shared" si="1"/>
        <v>375.91095890410958</v>
      </c>
      <c r="AK20">
        <v>1.4</v>
      </c>
      <c r="AL20" t="s">
        <v>323</v>
      </c>
      <c r="AM20" s="12" t="s">
        <v>359</v>
      </c>
      <c r="AN20" t="s">
        <v>384</v>
      </c>
      <c r="AO20" t="s">
        <v>426</v>
      </c>
    </row>
    <row r="21" spans="1:41" x14ac:dyDescent="0.3">
      <c r="A21" t="s">
        <v>384</v>
      </c>
      <c r="B21" t="s">
        <v>124</v>
      </c>
      <c r="C21">
        <v>-63.2</v>
      </c>
      <c r="D21">
        <v>8.5</v>
      </c>
      <c r="E21">
        <v>143.32807797047434</v>
      </c>
      <c r="F21">
        <v>43.133011358916249</v>
      </c>
      <c r="G21">
        <v>37.447224816210117</v>
      </c>
      <c r="H21">
        <v>40.940391345006915</v>
      </c>
      <c r="I21">
        <v>39.766174891637277</v>
      </c>
      <c r="J21">
        <v>44.505088117934562</v>
      </c>
      <c r="K21">
        <v>20</v>
      </c>
      <c r="L21" s="12" t="s">
        <v>359</v>
      </c>
      <c r="M21" t="s">
        <v>346</v>
      </c>
      <c r="N21" t="s">
        <v>214</v>
      </c>
      <c r="O21" t="s">
        <v>341</v>
      </c>
      <c r="P21">
        <v>16</v>
      </c>
      <c r="Q21" t="s">
        <v>336</v>
      </c>
      <c r="R21">
        <v>67.031812500000015</v>
      </c>
      <c r="S21">
        <v>0.60593749999999991</v>
      </c>
      <c r="T21">
        <v>24.871812500000001</v>
      </c>
      <c r="U21">
        <v>0.65931055555555551</v>
      </c>
      <c r="V21">
        <v>0.59317600000000004</v>
      </c>
      <c r="W21">
        <v>0.68055500000000002</v>
      </c>
      <c r="X21">
        <v>31.656888888888901</v>
      </c>
      <c r="Y21">
        <v>31.1279</v>
      </c>
      <c r="Z21">
        <v>31.1279</v>
      </c>
      <c r="AA21">
        <v>53.561744444444443</v>
      </c>
      <c r="AB21">
        <v>68.664599999999993</v>
      </c>
      <c r="AC21">
        <v>52.185099999999998</v>
      </c>
      <c r="AD21">
        <f>66.7-64.7</f>
        <v>2</v>
      </c>
      <c r="AE21">
        <f>(556.6-234.7)/2</f>
        <v>160.95000000000002</v>
      </c>
      <c r="AF21">
        <f>52-42.5</f>
        <v>9.5</v>
      </c>
      <c r="AG21">
        <v>0.45</v>
      </c>
      <c r="AH21">
        <v>30</v>
      </c>
      <c r="AI21">
        <v>9.8084599999999997E-3</v>
      </c>
      <c r="AJ21">
        <f t="shared" si="1"/>
        <v>326.94866666666667</v>
      </c>
      <c r="AK21">
        <v>1.9</v>
      </c>
      <c r="AL21" t="s">
        <v>323</v>
      </c>
      <c r="AM21" s="12" t="s">
        <v>359</v>
      </c>
      <c r="AN21" t="s">
        <v>384</v>
      </c>
      <c r="AO21" t="s">
        <v>426</v>
      </c>
    </row>
    <row r="22" spans="1:41" x14ac:dyDescent="0.3">
      <c r="A22" t="s">
        <v>384</v>
      </c>
      <c r="B22" t="s">
        <v>125</v>
      </c>
      <c r="C22">
        <v>-64.8</v>
      </c>
      <c r="D22">
        <v>8.9</v>
      </c>
      <c r="E22">
        <v>173.70158068438408</v>
      </c>
      <c r="F22">
        <v>82.631772698260249</v>
      </c>
      <c r="G22">
        <v>59.329903879629143</v>
      </c>
      <c r="H22">
        <v>15.872751831452383</v>
      </c>
      <c r="I22">
        <v>46.16805170821798</v>
      </c>
      <c r="J22">
        <v>16.028277554362933</v>
      </c>
      <c r="K22">
        <v>26</v>
      </c>
      <c r="L22" t="s">
        <v>345</v>
      </c>
      <c r="M22" t="s">
        <v>345</v>
      </c>
      <c r="N22" t="s">
        <v>214</v>
      </c>
      <c r="O22" t="s">
        <v>341</v>
      </c>
      <c r="P22">
        <v>16</v>
      </c>
      <c r="Q22" t="s">
        <v>336</v>
      </c>
      <c r="R22">
        <v>83.698000000000008</v>
      </c>
      <c r="S22">
        <v>0.71996153846153854</v>
      </c>
      <c r="T22">
        <v>15.6132692307692</v>
      </c>
      <c r="U22">
        <v>0.85003800000000007</v>
      </c>
      <c r="V22">
        <v>0.98715600000000003</v>
      </c>
      <c r="W22">
        <v>0.86593399999999998</v>
      </c>
      <c r="X22">
        <v>18.173208333333299</v>
      </c>
      <c r="Y22">
        <v>13.793900000000001</v>
      </c>
      <c r="Z22">
        <v>19.592300000000002</v>
      </c>
      <c r="AA22">
        <v>68.976522222222215</v>
      </c>
      <c r="AB22" t="s">
        <v>305</v>
      </c>
      <c r="AC22">
        <v>67.504900000000006</v>
      </c>
      <c r="AD22">
        <f>69.6-66.1</f>
        <v>3.5</v>
      </c>
      <c r="AE22">
        <f>(395.8-224.4)/2</f>
        <v>85.7</v>
      </c>
      <c r="AF22">
        <f>56.7-50.4</f>
        <v>6.3000000000000043</v>
      </c>
      <c r="AG22">
        <v>0.56000000000000005</v>
      </c>
      <c r="AH22">
        <v>25.1</v>
      </c>
      <c r="AI22">
        <v>8.9708900000000005E-3</v>
      </c>
      <c r="AJ22">
        <f t="shared" si="1"/>
        <v>357.40597609561752</v>
      </c>
      <c r="AK22" t="s">
        <v>305</v>
      </c>
      <c r="AL22" t="s">
        <v>323</v>
      </c>
      <c r="AM22" s="12" t="s">
        <v>359</v>
      </c>
      <c r="AN22" t="s">
        <v>384</v>
      </c>
      <c r="AO22" t="s">
        <v>426</v>
      </c>
    </row>
    <row r="23" spans="1:41" x14ac:dyDescent="0.3">
      <c r="A23" t="s">
        <v>384</v>
      </c>
      <c r="B23" t="s">
        <v>125</v>
      </c>
      <c r="C23">
        <v>-66.099999999999994</v>
      </c>
      <c r="D23">
        <v>9.3000000000000007</v>
      </c>
      <c r="E23">
        <v>165.70008285004153</v>
      </c>
      <c r="F23">
        <v>78.527100441811058</v>
      </c>
      <c r="G23">
        <v>56.469881834529218</v>
      </c>
      <c r="H23">
        <v>19.317241801967455</v>
      </c>
      <c r="I23">
        <v>42.069835927639915</v>
      </c>
      <c r="J23">
        <v>17.030898192088593</v>
      </c>
      <c r="K23">
        <v>25</v>
      </c>
      <c r="L23" s="12" t="s">
        <v>359</v>
      </c>
      <c r="M23" t="s">
        <v>346</v>
      </c>
      <c r="N23" t="s">
        <v>214</v>
      </c>
      <c r="O23" t="s">
        <v>341</v>
      </c>
      <c r="P23">
        <v>16</v>
      </c>
      <c r="Q23" t="s">
        <v>336</v>
      </c>
      <c r="R23">
        <v>82.477230769230744</v>
      </c>
      <c r="S23">
        <v>0.74942307692307708</v>
      </c>
      <c r="T23">
        <v>16.244692307692301</v>
      </c>
      <c r="U23">
        <v>0.9209670909090909</v>
      </c>
      <c r="V23">
        <v>1.22082</v>
      </c>
      <c r="W23">
        <v>0.85364700000000004</v>
      </c>
      <c r="X23">
        <v>20.147152727272701</v>
      </c>
      <c r="Y23">
        <v>12.023899999999999</v>
      </c>
      <c r="Z23">
        <v>27.343699999999998</v>
      </c>
      <c r="AA23">
        <v>63.76509999999999</v>
      </c>
      <c r="AB23" t="s">
        <v>305</v>
      </c>
      <c r="AC23">
        <v>55.725099999999998</v>
      </c>
      <c r="AD23">
        <f>68.9-65.2</f>
        <v>3.7000000000000028</v>
      </c>
      <c r="AE23">
        <f>(393.9-225.2)/2</f>
        <v>84.35</v>
      </c>
      <c r="AF23">
        <f>56-49.3</f>
        <v>6.7000000000000028</v>
      </c>
      <c r="AG23">
        <v>0.66</v>
      </c>
      <c r="AH23">
        <v>35</v>
      </c>
      <c r="AI23">
        <v>9.3439200000000004E-3</v>
      </c>
      <c r="AJ23">
        <f t="shared" si="1"/>
        <v>266.96914285714286</v>
      </c>
      <c r="AK23" t="s">
        <v>305</v>
      </c>
      <c r="AL23" t="s">
        <v>323</v>
      </c>
      <c r="AM23" s="12" t="s">
        <v>359</v>
      </c>
      <c r="AN23" t="s">
        <v>384</v>
      </c>
      <c r="AO23" t="s">
        <v>426</v>
      </c>
    </row>
    <row r="24" spans="1:41" x14ac:dyDescent="0.3">
      <c r="A24" t="s">
        <v>372</v>
      </c>
      <c r="B24" t="s">
        <v>132</v>
      </c>
      <c r="C24">
        <v>-66.8</v>
      </c>
      <c r="D24">
        <v>9.6999999999999993</v>
      </c>
      <c r="E24">
        <v>131.45786775338505</v>
      </c>
      <c r="F24">
        <v>22.972014244629033</v>
      </c>
      <c r="G24">
        <v>48.470725764435485</v>
      </c>
      <c r="H24">
        <v>24.304709512413556</v>
      </c>
      <c r="I24">
        <v>46.468401486988888</v>
      </c>
      <c r="J24">
        <v>27.390450173018223</v>
      </c>
      <c r="K24">
        <v>25</v>
      </c>
      <c r="L24" t="s">
        <v>345</v>
      </c>
      <c r="M24" t="s">
        <v>345</v>
      </c>
      <c r="N24" t="s">
        <v>214</v>
      </c>
      <c r="O24" t="s">
        <v>341</v>
      </c>
      <c r="P24" s="12">
        <v>18</v>
      </c>
      <c r="Q24" t="s">
        <v>336</v>
      </c>
      <c r="R24">
        <v>88.030500000000018</v>
      </c>
      <c r="S24">
        <v>0.83754166666666652</v>
      </c>
      <c r="T24">
        <v>14.2057916666667</v>
      </c>
      <c r="U24">
        <v>1.2563822727272727</v>
      </c>
      <c r="V24">
        <v>0.92462999999999995</v>
      </c>
      <c r="W24">
        <v>1.09483</v>
      </c>
      <c r="X24">
        <v>19.724978260869602</v>
      </c>
      <c r="Y24">
        <v>10.1318</v>
      </c>
      <c r="Z24">
        <v>28.3203</v>
      </c>
      <c r="AA24">
        <v>51.17798181818182</v>
      </c>
      <c r="AB24">
        <v>83.190899999999999</v>
      </c>
      <c r="AC24">
        <v>44.738799999999998</v>
      </c>
      <c r="AD24">
        <f>67-66.5</f>
        <v>0.5</v>
      </c>
      <c r="AE24">
        <f>(590.3-252.7)/2</f>
        <v>168.79999999999998</v>
      </c>
      <c r="AF24">
        <f>58.6-51.9</f>
        <v>6.7000000000000028</v>
      </c>
      <c r="AG24">
        <v>0.45</v>
      </c>
      <c r="AH24">
        <v>45</v>
      </c>
      <c r="AI24">
        <v>9.4725E-3</v>
      </c>
      <c r="AJ24">
        <f t="shared" si="1"/>
        <v>210.5</v>
      </c>
      <c r="AK24">
        <v>2.6</v>
      </c>
      <c r="AL24" t="s">
        <v>323</v>
      </c>
      <c r="AM24" s="12" t="s">
        <v>359</v>
      </c>
      <c r="AN24" t="s">
        <v>372</v>
      </c>
      <c r="AO24" t="s">
        <v>426</v>
      </c>
    </row>
    <row r="25" spans="1:41" x14ac:dyDescent="0.3">
      <c r="A25" t="s">
        <v>372</v>
      </c>
      <c r="B25" t="s">
        <v>132</v>
      </c>
      <c r="C25">
        <v>-68.2</v>
      </c>
      <c r="D25">
        <v>10.1</v>
      </c>
      <c r="E25">
        <v>123.07692307692308</v>
      </c>
      <c r="F25">
        <v>29.910804104352486</v>
      </c>
      <c r="G25">
        <v>46.70825006024792</v>
      </c>
      <c r="H25">
        <v>23.375623990028995</v>
      </c>
      <c r="I25">
        <v>41.573127130622808</v>
      </c>
      <c r="J25">
        <v>23.864019799338404</v>
      </c>
      <c r="K25">
        <v>24</v>
      </c>
      <c r="L25" s="12" t="s">
        <v>359</v>
      </c>
      <c r="M25" t="s">
        <v>346</v>
      </c>
      <c r="N25" t="s">
        <v>214</v>
      </c>
      <c r="O25" t="s">
        <v>341</v>
      </c>
      <c r="P25" s="12">
        <v>18</v>
      </c>
      <c r="Q25" t="s">
        <v>336</v>
      </c>
      <c r="R25">
        <v>87.3299375</v>
      </c>
      <c r="S25">
        <v>0.85312500000000013</v>
      </c>
      <c r="T25">
        <v>14.293687500000001</v>
      </c>
      <c r="U25">
        <v>1.4020709090909091</v>
      </c>
      <c r="V25">
        <v>1.28539</v>
      </c>
      <c r="W25">
        <v>1.2167600000000001</v>
      </c>
      <c r="X25">
        <v>18.2946130434783</v>
      </c>
      <c r="Y25">
        <v>21.301300000000001</v>
      </c>
      <c r="Z25">
        <v>20.3857</v>
      </c>
      <c r="AA25">
        <v>43.826013636363641</v>
      </c>
      <c r="AB25">
        <v>109.619</v>
      </c>
      <c r="AC25">
        <v>35.827599999999997</v>
      </c>
      <c r="AD25">
        <f>67.6-67.3</f>
        <v>0.29999999999999716</v>
      </c>
      <c r="AE25">
        <f>(544.3-259.7)/2</f>
        <v>142.29999999999998</v>
      </c>
      <c r="AF25">
        <f>57.7-51.4</f>
        <v>6.3000000000000043</v>
      </c>
      <c r="AG25">
        <v>0.7</v>
      </c>
      <c r="AH25">
        <v>32</v>
      </c>
      <c r="AI25">
        <v>9.52304E-3</v>
      </c>
      <c r="AJ25">
        <f t="shared" si="1"/>
        <v>297.59500000000003</v>
      </c>
      <c r="AK25">
        <v>2.6</v>
      </c>
      <c r="AL25" t="s">
        <v>323</v>
      </c>
      <c r="AM25" s="12" t="s">
        <v>359</v>
      </c>
      <c r="AN25" t="s">
        <v>372</v>
      </c>
      <c r="AO25" t="s">
        <v>426</v>
      </c>
    </row>
    <row r="26" spans="1:41" x14ac:dyDescent="0.3">
      <c r="A26" s="12" t="s">
        <v>372</v>
      </c>
      <c r="B26" s="12" t="s">
        <v>133</v>
      </c>
      <c r="C26">
        <v>-66.7</v>
      </c>
      <c r="D26">
        <v>10.5</v>
      </c>
      <c r="E26" s="12">
        <v>122.29423994129846</v>
      </c>
      <c r="F26" s="12">
        <v>25.073554485318375</v>
      </c>
      <c r="G26" s="12">
        <v>27.742832336762227</v>
      </c>
      <c r="H26" s="12">
        <v>31.390466489986544</v>
      </c>
      <c r="I26" s="12">
        <v>26.093990553975434</v>
      </c>
      <c r="J26" s="12">
        <v>29.144428509796089</v>
      </c>
      <c r="K26" s="12">
        <v>16</v>
      </c>
      <c r="L26" t="s">
        <v>345</v>
      </c>
      <c r="M26" t="s">
        <v>345</v>
      </c>
      <c r="N26" t="s">
        <v>214</v>
      </c>
      <c r="O26" t="s">
        <v>341</v>
      </c>
      <c r="P26" s="12">
        <v>18</v>
      </c>
      <c r="Q26" t="s">
        <v>336</v>
      </c>
      <c r="R26">
        <v>75.925766666666675</v>
      </c>
      <c r="S26">
        <v>0.71176666666666633</v>
      </c>
      <c r="T26">
        <v>22.349066666666701</v>
      </c>
      <c r="U26">
        <v>0.84082659999999998</v>
      </c>
      <c r="V26">
        <v>0.70885699999999996</v>
      </c>
      <c r="W26">
        <v>0.85597999999999996</v>
      </c>
      <c r="X26">
        <v>33.154299999999999</v>
      </c>
      <c r="Y26">
        <v>21.057099999999998</v>
      </c>
      <c r="Z26">
        <v>31.982399999999998</v>
      </c>
      <c r="AA26">
        <v>48.522940000000006</v>
      </c>
      <c r="AB26">
        <v>76.721199999999996</v>
      </c>
      <c r="AC26">
        <v>50.598100000000002</v>
      </c>
      <c r="AD26">
        <f>68.3-67.9</f>
        <v>0.39999999999999147</v>
      </c>
      <c r="AE26">
        <f>(845-279)/2</f>
        <v>283</v>
      </c>
      <c r="AF26">
        <f>57.8-46.7</f>
        <v>11.099999999999994</v>
      </c>
      <c r="AG26">
        <v>0.85</v>
      </c>
      <c r="AH26">
        <v>24</v>
      </c>
      <c r="AI26">
        <v>8.2992799999999992E-3</v>
      </c>
      <c r="AJ26">
        <f t="shared" si="1"/>
        <v>345.80333333333334</v>
      </c>
      <c r="AK26">
        <v>1.8</v>
      </c>
      <c r="AL26" t="s">
        <v>323</v>
      </c>
      <c r="AM26" s="12" t="s">
        <v>359</v>
      </c>
      <c r="AN26" s="12" t="s">
        <v>372</v>
      </c>
      <c r="AO26" t="s">
        <v>426</v>
      </c>
    </row>
    <row r="27" spans="1:41" x14ac:dyDescent="0.3">
      <c r="A27" s="12" t="s">
        <v>372</v>
      </c>
      <c r="B27" s="12" t="s">
        <v>133</v>
      </c>
      <c r="C27">
        <v>-64.8</v>
      </c>
      <c r="D27">
        <v>10.9</v>
      </c>
      <c r="E27" s="12">
        <v>108.14318157240203</v>
      </c>
      <c r="F27" s="12">
        <v>55.492239578954283</v>
      </c>
      <c r="G27" s="12">
        <v>29.488477279877394</v>
      </c>
      <c r="H27" s="12">
        <v>25.535478803256773</v>
      </c>
      <c r="I27" s="12">
        <v>31.321452062517597</v>
      </c>
      <c r="J27" s="12">
        <v>25.470204015466916</v>
      </c>
      <c r="K27" s="12">
        <v>17</v>
      </c>
      <c r="L27" s="12" t="s">
        <v>359</v>
      </c>
      <c r="M27" t="s">
        <v>346</v>
      </c>
      <c r="N27" t="s">
        <v>214</v>
      </c>
      <c r="O27" t="s">
        <v>341</v>
      </c>
      <c r="P27" s="12">
        <v>18</v>
      </c>
      <c r="Q27" t="s">
        <v>336</v>
      </c>
      <c r="R27">
        <v>73.038733333333354</v>
      </c>
      <c r="S27">
        <v>0.83173333333333344</v>
      </c>
      <c r="T27">
        <v>21.270800000000001</v>
      </c>
      <c r="U27">
        <v>0.86180533333333331</v>
      </c>
      <c r="V27">
        <v>0.80068499999999998</v>
      </c>
      <c r="W27">
        <v>0.85696099999999997</v>
      </c>
      <c r="X27">
        <v>29.9682666666667</v>
      </c>
      <c r="Y27">
        <v>20.873999999999999</v>
      </c>
      <c r="Z27">
        <v>31.128</v>
      </c>
      <c r="AA27">
        <v>60.323066666666669</v>
      </c>
      <c r="AB27">
        <v>73.608400000000003</v>
      </c>
      <c r="AC27">
        <v>59.204099999999997</v>
      </c>
      <c r="AD27">
        <f>67.7-66.8</f>
        <v>0.90000000000000568</v>
      </c>
      <c r="AE27">
        <f>(758-248)/2</f>
        <v>255</v>
      </c>
      <c r="AF27">
        <f>56.5-48</f>
        <v>8.5</v>
      </c>
      <c r="AG27">
        <v>0.68</v>
      </c>
      <c r="AH27">
        <v>32.799999999999997</v>
      </c>
      <c r="AI27">
        <v>1.01466E-2</v>
      </c>
      <c r="AJ27">
        <f t="shared" si="1"/>
        <v>309.34756097560978</v>
      </c>
      <c r="AK27">
        <v>2.9</v>
      </c>
      <c r="AL27" t="s">
        <v>323</v>
      </c>
      <c r="AM27" s="12" t="s">
        <v>359</v>
      </c>
      <c r="AN27" s="12" t="s">
        <v>372</v>
      </c>
      <c r="AO27" t="s">
        <v>426</v>
      </c>
    </row>
    <row r="28" spans="1:41" x14ac:dyDescent="0.3">
      <c r="A28" t="s">
        <v>137</v>
      </c>
      <c r="B28" t="s">
        <v>137</v>
      </c>
      <c r="C28">
        <v>-65.900000000000006</v>
      </c>
      <c r="D28">
        <v>11.3</v>
      </c>
      <c r="E28">
        <v>166.66666666666666</v>
      </c>
      <c r="F28">
        <v>38.476853412192213</v>
      </c>
      <c r="G28">
        <v>58.446659395633596</v>
      </c>
      <c r="H28">
        <v>41.582168489019075</v>
      </c>
      <c r="I28">
        <v>58.469274396304904</v>
      </c>
      <c r="J28">
        <v>50.593501225089064</v>
      </c>
      <c r="K28">
        <v>32</v>
      </c>
      <c r="L28" t="s">
        <v>345</v>
      </c>
      <c r="M28" t="s">
        <v>345</v>
      </c>
      <c r="N28" t="s">
        <v>214</v>
      </c>
      <c r="O28" t="s">
        <v>341</v>
      </c>
      <c r="P28" s="12">
        <v>17</v>
      </c>
      <c r="Q28" t="s">
        <v>336</v>
      </c>
      <c r="R28">
        <v>72.314549999999997</v>
      </c>
      <c r="S28">
        <v>0.87854999999999994</v>
      </c>
      <c r="T28">
        <v>11.254799999999999</v>
      </c>
      <c r="U28">
        <v>1.2254795000000001</v>
      </c>
      <c r="V28">
        <v>0.93564099999999994</v>
      </c>
      <c r="W28">
        <v>1.31582</v>
      </c>
      <c r="X28">
        <v>16.998294999999999</v>
      </c>
      <c r="Y28">
        <v>7.2020999999999997</v>
      </c>
      <c r="Z28">
        <v>17.456</v>
      </c>
      <c r="AA28">
        <v>46.295155000000008</v>
      </c>
      <c r="AB28">
        <v>72.998000000000005</v>
      </c>
      <c r="AC28">
        <v>42.785600000000002</v>
      </c>
      <c r="AD28">
        <f>67.1-65.4</f>
        <v>1.6999999999999886</v>
      </c>
      <c r="AE28">
        <f>(447-232)/2</f>
        <v>107.5</v>
      </c>
      <c r="AF28">
        <f>56.2-50.8</f>
        <v>5.4000000000000057</v>
      </c>
      <c r="AG28">
        <v>3.6</v>
      </c>
      <c r="AH28">
        <v>49.8</v>
      </c>
      <c r="AI28">
        <v>1.05255E-2</v>
      </c>
      <c r="AJ28">
        <f t="shared" si="1"/>
        <v>211.35542168674701</v>
      </c>
      <c r="AK28">
        <v>1.6</v>
      </c>
      <c r="AL28" t="s">
        <v>323</v>
      </c>
      <c r="AM28" s="12" t="s">
        <v>359</v>
      </c>
      <c r="AN28" t="s">
        <v>137</v>
      </c>
      <c r="AO28" t="s">
        <v>427</v>
      </c>
    </row>
    <row r="29" spans="1:41" x14ac:dyDescent="0.3">
      <c r="A29" t="s">
        <v>137</v>
      </c>
      <c r="B29" t="s">
        <v>137</v>
      </c>
      <c r="C29">
        <v>-66.599999999999994</v>
      </c>
      <c r="D29">
        <v>11.7</v>
      </c>
      <c r="E29">
        <v>161.68148746968467</v>
      </c>
      <c r="F29">
        <v>32.981358769556124</v>
      </c>
      <c r="G29">
        <v>56.072354975893063</v>
      </c>
      <c r="H29">
        <v>43.655571817504821</v>
      </c>
      <c r="I29">
        <v>50.370221125270575</v>
      </c>
      <c r="J29">
        <v>47.937887929280706</v>
      </c>
      <c r="K29">
        <v>29</v>
      </c>
      <c r="L29" s="12" t="s">
        <v>359</v>
      </c>
      <c r="M29" t="s">
        <v>346</v>
      </c>
      <c r="N29" t="s">
        <v>214</v>
      </c>
      <c r="O29" t="s">
        <v>341</v>
      </c>
      <c r="P29" s="12">
        <v>17</v>
      </c>
      <c r="Q29" t="s">
        <v>336</v>
      </c>
      <c r="R29">
        <v>69.315555555555576</v>
      </c>
      <c r="S29">
        <v>0.90022222222222226</v>
      </c>
      <c r="T29">
        <v>11.077833333333301</v>
      </c>
      <c r="U29">
        <v>1.2418959999999999</v>
      </c>
      <c r="V29">
        <v>0.98744699999999996</v>
      </c>
      <c r="W29">
        <v>1.28722</v>
      </c>
      <c r="X29">
        <v>18.017569000000002</v>
      </c>
      <c r="Y29">
        <v>4.5776000000000003</v>
      </c>
      <c r="Z29">
        <v>18.371600000000001</v>
      </c>
      <c r="AA29">
        <v>43.066404999999989</v>
      </c>
      <c r="AB29">
        <v>70.800799999999995</v>
      </c>
      <c r="AC29">
        <v>40.222200000000001</v>
      </c>
      <c r="AD29">
        <f>66.3-65.2</f>
        <v>1.0999999999999943</v>
      </c>
      <c r="AE29">
        <f>(497-239.7)/2</f>
        <v>128.65</v>
      </c>
      <c r="AF29">
        <f>53.66-48</f>
        <v>5.6599999999999966</v>
      </c>
      <c r="AG29">
        <v>3.4</v>
      </c>
      <c r="AH29">
        <v>53.8</v>
      </c>
      <c r="AI29">
        <v>1.16749E-2</v>
      </c>
      <c r="AJ29">
        <f t="shared" si="1"/>
        <v>217.00557620817847</v>
      </c>
      <c r="AK29">
        <v>1.7</v>
      </c>
      <c r="AL29" t="s">
        <v>323</v>
      </c>
      <c r="AM29" s="12" t="s">
        <v>359</v>
      </c>
      <c r="AN29" t="s">
        <v>137</v>
      </c>
      <c r="AO29" t="s">
        <v>427</v>
      </c>
    </row>
    <row r="30" spans="1:41" x14ac:dyDescent="0.3">
      <c r="A30" t="s">
        <v>137</v>
      </c>
      <c r="B30" t="s">
        <v>138</v>
      </c>
      <c r="C30">
        <v>-62.5</v>
      </c>
      <c r="D30">
        <v>12.1</v>
      </c>
      <c r="E30">
        <v>152.09125475285131</v>
      </c>
      <c r="F30">
        <v>214.06466462208613</v>
      </c>
      <c r="G30">
        <v>51.463062275003089</v>
      </c>
      <c r="H30" s="15">
        <v>208.79832061288369</v>
      </c>
      <c r="I30">
        <v>43.757931125016285</v>
      </c>
      <c r="J30" s="15">
        <v>219.15619323102865</v>
      </c>
      <c r="K30">
        <v>26</v>
      </c>
      <c r="L30" t="s">
        <v>345</v>
      </c>
      <c r="M30" t="s">
        <v>345</v>
      </c>
      <c r="N30" t="s">
        <v>214</v>
      </c>
      <c r="O30" t="s">
        <v>341</v>
      </c>
      <c r="P30" s="12">
        <v>17</v>
      </c>
      <c r="Q30" t="s">
        <v>336</v>
      </c>
      <c r="R30">
        <v>72.591133333333318</v>
      </c>
      <c r="S30">
        <v>0.76913333333333322</v>
      </c>
      <c r="T30">
        <v>20.324733333333299</v>
      </c>
      <c r="U30">
        <v>0.86694099999999996</v>
      </c>
      <c r="V30">
        <v>0.80661000000000005</v>
      </c>
      <c r="W30">
        <v>0.87162399999999995</v>
      </c>
      <c r="X30">
        <v>26.433800000000002</v>
      </c>
      <c r="Y30">
        <v>17.0898</v>
      </c>
      <c r="Z30">
        <v>26.855499999999999</v>
      </c>
      <c r="AA30">
        <v>59.365027272727268</v>
      </c>
      <c r="AB30">
        <v>70.434600000000003</v>
      </c>
      <c r="AC30">
        <v>59.631300000000003</v>
      </c>
      <c r="AD30" t="s">
        <v>305</v>
      </c>
      <c r="AE30" t="s">
        <v>305</v>
      </c>
      <c r="AF30" t="s">
        <v>305</v>
      </c>
      <c r="AG30">
        <v>0.17</v>
      </c>
      <c r="AH30">
        <v>65.7</v>
      </c>
      <c r="AI30">
        <v>1.6668499999999999E-2</v>
      </c>
      <c r="AJ30">
        <f t="shared" si="1"/>
        <v>253.70624048706236</v>
      </c>
      <c r="AK30" t="s">
        <v>305</v>
      </c>
      <c r="AL30" t="s">
        <v>323</v>
      </c>
      <c r="AM30" s="12" t="s">
        <v>359</v>
      </c>
      <c r="AN30" t="s">
        <v>137</v>
      </c>
      <c r="AO30" t="s">
        <v>427</v>
      </c>
    </row>
    <row r="31" spans="1:41" x14ac:dyDescent="0.3">
      <c r="A31" t="s">
        <v>137</v>
      </c>
      <c r="B31" t="s">
        <v>138</v>
      </c>
      <c r="C31">
        <v>-63.2</v>
      </c>
      <c r="D31">
        <v>12.5</v>
      </c>
      <c r="E31">
        <v>139.08205841446457</v>
      </c>
      <c r="F31">
        <v>258.9586712980103</v>
      </c>
      <c r="G31">
        <v>39.77363824710082</v>
      </c>
      <c r="H31" s="15">
        <v>157.67983493422179</v>
      </c>
      <c r="I31">
        <v>36.036036036036037</v>
      </c>
      <c r="J31" s="15">
        <v>165.25194817039306</v>
      </c>
      <c r="K31">
        <v>22</v>
      </c>
      <c r="L31" s="12" t="s">
        <v>359</v>
      </c>
      <c r="M31" t="s">
        <v>346</v>
      </c>
      <c r="N31" t="s">
        <v>214</v>
      </c>
      <c r="O31" t="s">
        <v>341</v>
      </c>
      <c r="P31" s="12">
        <v>17</v>
      </c>
      <c r="Q31" t="s">
        <v>336</v>
      </c>
      <c r="R31">
        <v>62.988</v>
      </c>
      <c r="S31">
        <v>0.84499999999999997</v>
      </c>
      <c r="T31">
        <v>18.187999999999999</v>
      </c>
      <c r="U31">
        <v>0.835684125</v>
      </c>
      <c r="V31">
        <v>0.81016999999999995</v>
      </c>
      <c r="W31">
        <v>0.88237699999999997</v>
      </c>
      <c r="X31">
        <v>28.396619999999999</v>
      </c>
      <c r="Y31">
        <v>19.897500000000001</v>
      </c>
      <c r="Z31">
        <v>25.1465</v>
      </c>
      <c r="AA31">
        <v>58.502199999999995</v>
      </c>
      <c r="AB31">
        <v>63.049300000000002</v>
      </c>
      <c r="AC31">
        <v>61.218299999999999</v>
      </c>
      <c r="AD31" t="s">
        <v>305</v>
      </c>
      <c r="AE31" t="s">
        <v>305</v>
      </c>
      <c r="AF31" t="s">
        <v>305</v>
      </c>
      <c r="AG31">
        <v>0.17</v>
      </c>
      <c r="AH31">
        <v>60</v>
      </c>
      <c r="AI31">
        <v>1.6668499999999999E-2</v>
      </c>
      <c r="AJ31">
        <f t="shared" si="1"/>
        <v>277.80833333333334</v>
      </c>
      <c r="AK31" t="s">
        <v>305</v>
      </c>
      <c r="AL31" t="s">
        <v>323</v>
      </c>
      <c r="AM31" s="12" t="s">
        <v>359</v>
      </c>
      <c r="AN31" t="s">
        <v>137</v>
      </c>
      <c r="AO31" t="s">
        <v>427</v>
      </c>
    </row>
    <row r="32" spans="1:41" x14ac:dyDescent="0.3">
      <c r="A32" s="12" t="s">
        <v>373</v>
      </c>
      <c r="B32" s="12" t="s">
        <v>139</v>
      </c>
      <c r="C32">
        <v>-65</v>
      </c>
      <c r="D32">
        <v>12.9</v>
      </c>
      <c r="E32" s="12">
        <v>208.46362309776956</v>
      </c>
      <c r="F32" s="12">
        <v>43.284847494330563</v>
      </c>
      <c r="G32" s="12">
        <v>68.507752947422475</v>
      </c>
      <c r="H32" s="12">
        <v>19.501384986939868</v>
      </c>
      <c r="I32" s="12">
        <v>61.701733818720328</v>
      </c>
      <c r="J32" s="12">
        <v>18.041140193739164</v>
      </c>
      <c r="K32" s="12">
        <v>36</v>
      </c>
      <c r="L32" t="s">
        <v>345</v>
      </c>
      <c r="M32" t="s">
        <v>345</v>
      </c>
      <c r="N32" t="s">
        <v>214</v>
      </c>
      <c r="O32" t="s">
        <v>341</v>
      </c>
      <c r="P32" s="12">
        <v>17</v>
      </c>
      <c r="Q32" t="s">
        <v>336</v>
      </c>
      <c r="R32">
        <v>79.343173913043486</v>
      </c>
      <c r="S32">
        <v>0.7172608695652174</v>
      </c>
      <c r="T32">
        <v>12.4246086956522</v>
      </c>
      <c r="U32">
        <v>0.69739552941176486</v>
      </c>
      <c r="V32">
        <v>0.67590399999999995</v>
      </c>
      <c r="W32">
        <v>0.69409799999999999</v>
      </c>
      <c r="X32">
        <v>17.129347058823502</v>
      </c>
      <c r="Y32">
        <v>10.497999999999999</v>
      </c>
      <c r="Z32">
        <v>17.456</v>
      </c>
      <c r="AA32">
        <v>72.330247058823545</v>
      </c>
      <c r="AB32">
        <v>83.373999999999995</v>
      </c>
      <c r="AC32">
        <v>72.082499999999996</v>
      </c>
      <c r="AD32">
        <f>67.2-63</f>
        <v>4.2000000000000028</v>
      </c>
      <c r="AE32">
        <f>(331.8-212.5)/2</f>
        <v>59.650000000000006</v>
      </c>
      <c r="AF32">
        <f>57.8-54.5</f>
        <v>3.2999999999999972</v>
      </c>
      <c r="AG32" s="3">
        <v>0.7</v>
      </c>
      <c r="AH32" s="3">
        <v>28</v>
      </c>
      <c r="AI32" s="3">
        <v>1.0166400000000001E-2</v>
      </c>
      <c r="AJ32" s="3">
        <f t="shared" si="1"/>
        <v>363.08571428571429</v>
      </c>
      <c r="AK32" t="s">
        <v>305</v>
      </c>
      <c r="AL32" t="s">
        <v>323</v>
      </c>
      <c r="AM32" s="12" t="s">
        <v>359</v>
      </c>
      <c r="AN32" s="12" t="s">
        <v>373</v>
      </c>
      <c r="AO32" t="s">
        <v>426</v>
      </c>
    </row>
    <row r="33" spans="1:41" x14ac:dyDescent="0.3">
      <c r="A33" s="12" t="s">
        <v>373</v>
      </c>
      <c r="B33" s="12" t="s">
        <v>139</v>
      </c>
      <c r="C33">
        <v>-65</v>
      </c>
      <c r="D33">
        <v>13.3</v>
      </c>
      <c r="E33" s="12">
        <v>203.04568527918735</v>
      </c>
      <c r="F33" s="12">
        <v>38.761144454479421</v>
      </c>
      <c r="G33" s="12">
        <v>62.403808688182188</v>
      </c>
      <c r="H33" s="12">
        <v>19.233933723121016</v>
      </c>
      <c r="I33" s="12">
        <v>55.794230876527358</v>
      </c>
      <c r="J33" s="12">
        <v>16.024269515542201</v>
      </c>
      <c r="K33" s="12">
        <v>34</v>
      </c>
      <c r="L33" s="12" t="s">
        <v>359</v>
      </c>
      <c r="M33" t="s">
        <v>346</v>
      </c>
      <c r="N33" t="s">
        <v>214</v>
      </c>
      <c r="O33" t="s">
        <v>341</v>
      </c>
      <c r="P33" s="12">
        <v>17</v>
      </c>
      <c r="Q33" t="s">
        <v>336</v>
      </c>
      <c r="R33">
        <v>86.67</v>
      </c>
      <c r="S33" s="15">
        <v>0.57999999999999996</v>
      </c>
      <c r="T33">
        <v>16.356999999999999</v>
      </c>
      <c r="U33">
        <v>0.68934669999999998</v>
      </c>
      <c r="V33">
        <v>0.64954400000000001</v>
      </c>
      <c r="W33">
        <v>0.69881300000000002</v>
      </c>
      <c r="X33">
        <v>17.102039999999999</v>
      </c>
      <c r="Y33">
        <v>9.94</v>
      </c>
      <c r="Z33">
        <v>17.944299999999998</v>
      </c>
      <c r="AA33">
        <v>68.429574999999986</v>
      </c>
      <c r="AB33">
        <v>82.580600000000004</v>
      </c>
      <c r="AC33">
        <v>67.565899999999999</v>
      </c>
      <c r="AD33">
        <f>65.2-62.9</f>
        <v>2.3000000000000043</v>
      </c>
      <c r="AE33">
        <f>(302.2-213.7)/2</f>
        <v>44.25</v>
      </c>
      <c r="AF33">
        <f>54.2-51.1</f>
        <v>3.1000000000000014</v>
      </c>
      <c r="AG33" s="3">
        <v>1.4</v>
      </c>
      <c r="AH33" s="3">
        <v>18</v>
      </c>
      <c r="AI33" s="3">
        <v>1.03681E-2</v>
      </c>
      <c r="AJ33" s="3">
        <f t="shared" si="1"/>
        <v>576.00555555555559</v>
      </c>
      <c r="AK33" t="s">
        <v>305</v>
      </c>
      <c r="AL33" t="s">
        <v>323</v>
      </c>
      <c r="AM33" s="12" t="s">
        <v>359</v>
      </c>
      <c r="AN33" s="12" t="s">
        <v>373</v>
      </c>
      <c r="AO33" t="s">
        <v>426</v>
      </c>
    </row>
    <row r="34" spans="1:41" x14ac:dyDescent="0.3">
      <c r="A34" s="12" t="s">
        <v>374</v>
      </c>
      <c r="B34" s="12" t="s">
        <v>140</v>
      </c>
      <c r="C34">
        <v>-67.3</v>
      </c>
      <c r="D34">
        <v>13.7</v>
      </c>
      <c r="E34" s="12">
        <v>157.35641227379972</v>
      </c>
      <c r="F34" s="12">
        <v>94.366623221601628</v>
      </c>
      <c r="G34" s="12">
        <v>33.030943180585922</v>
      </c>
      <c r="H34" s="12">
        <v>10.792549741725503</v>
      </c>
      <c r="I34" s="12">
        <v>36.407325153820821</v>
      </c>
      <c r="J34" s="12">
        <v>9.5412690756553786</v>
      </c>
      <c r="K34" s="12">
        <v>18</v>
      </c>
      <c r="L34" t="s">
        <v>345</v>
      </c>
      <c r="M34" t="s">
        <v>345</v>
      </c>
      <c r="N34" t="s">
        <v>214</v>
      </c>
      <c r="O34" t="s">
        <v>341</v>
      </c>
      <c r="P34" s="12">
        <v>14</v>
      </c>
      <c r="Q34" t="s">
        <v>336</v>
      </c>
      <c r="R34">
        <v>71.752919999999989</v>
      </c>
      <c r="S34">
        <v>0.71672000000000002</v>
      </c>
      <c r="T34">
        <v>13.23968</v>
      </c>
      <c r="U34">
        <v>0.87612772727272725</v>
      </c>
      <c r="V34">
        <v>0.69004799999999999</v>
      </c>
      <c r="W34">
        <v>0.89546300000000001</v>
      </c>
      <c r="X34">
        <v>24.2309509090909</v>
      </c>
      <c r="Y34">
        <v>15.319800000000001</v>
      </c>
      <c r="Z34">
        <v>24.169879999999999</v>
      </c>
      <c r="AA34">
        <v>39.805999999999997</v>
      </c>
      <c r="AB34">
        <v>65.002399999999994</v>
      </c>
      <c r="AC34">
        <v>39.0625</v>
      </c>
      <c r="AD34">
        <f>70.1-67.3</f>
        <v>2.7999999999999972</v>
      </c>
      <c r="AE34">
        <f>(347.1-214.9)/2</f>
        <v>66.100000000000009</v>
      </c>
      <c r="AF34">
        <f>58.4-56.6</f>
        <v>1.7999999999999972</v>
      </c>
      <c r="AG34">
        <v>1.6</v>
      </c>
      <c r="AH34">
        <v>22</v>
      </c>
      <c r="AI34">
        <v>8.5230600000000007E-3</v>
      </c>
      <c r="AJ34">
        <f>(AI34/AH34)*1000000</f>
        <v>387.41181818181821</v>
      </c>
      <c r="AK34">
        <v>4.4000000000000004</v>
      </c>
      <c r="AL34" t="s">
        <v>323</v>
      </c>
      <c r="AM34" s="12" t="s">
        <v>359</v>
      </c>
      <c r="AN34" s="12" t="s">
        <v>374</v>
      </c>
      <c r="AO34" t="s">
        <v>427</v>
      </c>
    </row>
    <row r="35" spans="1:41" x14ac:dyDescent="0.3">
      <c r="A35" s="12" t="s">
        <v>374</v>
      </c>
      <c r="B35" s="12" t="s">
        <v>140</v>
      </c>
      <c r="C35">
        <v>-68.489999999999995</v>
      </c>
      <c r="D35">
        <v>14.1</v>
      </c>
      <c r="E35" s="12">
        <v>152.85845307245486</v>
      </c>
      <c r="F35" s="12">
        <v>79.494215509857469</v>
      </c>
      <c r="G35" s="12">
        <v>41.740506294177727</v>
      </c>
      <c r="H35" s="12">
        <v>12.280215134857038</v>
      </c>
      <c r="I35" s="12">
        <v>40.480913249402946</v>
      </c>
      <c r="J35" s="12">
        <v>11.015893887245509</v>
      </c>
      <c r="K35" s="12">
        <v>22</v>
      </c>
      <c r="L35" s="12" t="s">
        <v>359</v>
      </c>
      <c r="M35" t="s">
        <v>346</v>
      </c>
      <c r="N35" t="s">
        <v>214</v>
      </c>
      <c r="O35" t="s">
        <v>341</v>
      </c>
      <c r="P35" s="12">
        <v>14</v>
      </c>
      <c r="Q35" t="s">
        <v>336</v>
      </c>
      <c r="R35">
        <v>75.707478260869578</v>
      </c>
      <c r="S35">
        <v>0.68091304347826087</v>
      </c>
      <c r="T35">
        <v>13.3560869565217</v>
      </c>
      <c r="U35">
        <v>0.75383708333333332</v>
      </c>
      <c r="V35">
        <v>0.655613</v>
      </c>
      <c r="W35">
        <v>0.77401900000000001</v>
      </c>
      <c r="X35">
        <v>24.988808333333299</v>
      </c>
      <c r="Y35">
        <v>15.136699999999999</v>
      </c>
      <c r="Z35">
        <v>24.169899999999998</v>
      </c>
      <c r="AA35">
        <v>45.837416666666662</v>
      </c>
      <c r="AB35">
        <v>68.847700000000003</v>
      </c>
      <c r="AC35">
        <v>45.715299999999999</v>
      </c>
      <c r="AD35">
        <f>70.3-67.6</f>
        <v>2.7000000000000028</v>
      </c>
      <c r="AE35">
        <f>(335.3-186.5)/2</f>
        <v>74.400000000000006</v>
      </c>
      <c r="AF35" t="s">
        <v>348</v>
      </c>
      <c r="AG35">
        <v>2.1</v>
      </c>
      <c r="AH35">
        <v>14</v>
      </c>
      <c r="AI35">
        <v>6.7598700000000003E-3</v>
      </c>
      <c r="AJ35">
        <f>(AI35/AH35)*1000000</f>
        <v>482.84785714285721</v>
      </c>
      <c r="AK35">
        <v>5</v>
      </c>
      <c r="AL35" t="s">
        <v>323</v>
      </c>
      <c r="AM35" s="12" t="s">
        <v>359</v>
      </c>
      <c r="AN35" s="12" t="s">
        <v>374</v>
      </c>
      <c r="AO35" t="s">
        <v>427</v>
      </c>
    </row>
    <row r="36" spans="1:41" x14ac:dyDescent="0.3">
      <c r="A36" s="12" t="s">
        <v>374</v>
      </c>
      <c r="B36" s="12" t="s">
        <v>141</v>
      </c>
      <c r="C36">
        <v>-68.400000000000006</v>
      </c>
      <c r="D36">
        <v>14.5</v>
      </c>
      <c r="E36" s="12">
        <v>140.05602240896329</v>
      </c>
      <c r="F36" s="12">
        <v>36.273120563852409</v>
      </c>
      <c r="G36" s="12">
        <v>40.83461546328018</v>
      </c>
      <c r="H36" s="12">
        <v>11.783741195012059</v>
      </c>
      <c r="I36" s="12">
        <v>41.347942939838639</v>
      </c>
      <c r="J36" s="12">
        <v>14.644063124526166</v>
      </c>
      <c r="K36" s="12">
        <v>19</v>
      </c>
      <c r="L36" t="s">
        <v>345</v>
      </c>
      <c r="M36" t="s">
        <v>345</v>
      </c>
      <c r="N36" t="s">
        <v>214</v>
      </c>
      <c r="O36" t="s">
        <v>341</v>
      </c>
      <c r="P36" s="12">
        <v>14</v>
      </c>
      <c r="Q36" t="s">
        <v>336</v>
      </c>
      <c r="R36">
        <v>79.514172413793105</v>
      </c>
      <c r="S36">
        <v>0.84882758620689669</v>
      </c>
      <c r="T36">
        <v>6.9096206896551697</v>
      </c>
      <c r="U36">
        <v>1.1925627272727271</v>
      </c>
      <c r="V36">
        <v>0.85113399999999995</v>
      </c>
      <c r="W36">
        <v>1.2417499999999999</v>
      </c>
      <c r="X36">
        <v>11.280409090909099</v>
      </c>
      <c r="Y36">
        <v>5.7373000000000003</v>
      </c>
      <c r="Z36">
        <v>10.8642</v>
      </c>
      <c r="AA36">
        <v>53.261481818181807</v>
      </c>
      <c r="AB36">
        <v>77.697800000000001</v>
      </c>
      <c r="AC36">
        <v>52.063000000000002</v>
      </c>
      <c r="AD36">
        <f>69.9-67.6</f>
        <v>2.3000000000000114</v>
      </c>
      <c r="AE36">
        <f>(367.2-222)/2</f>
        <v>72.599999999999994</v>
      </c>
      <c r="AF36">
        <v>0</v>
      </c>
      <c r="AG36">
        <v>1.6</v>
      </c>
      <c r="AH36">
        <v>18.7</v>
      </c>
      <c r="AI36">
        <v>1.10259E-2</v>
      </c>
      <c r="AJ36">
        <f>(AI36/AH36)*1000000</f>
        <v>589.62032085561498</v>
      </c>
      <c r="AK36">
        <v>5</v>
      </c>
      <c r="AL36" t="s">
        <v>323</v>
      </c>
      <c r="AM36" s="12" t="s">
        <v>359</v>
      </c>
      <c r="AN36" s="12" t="s">
        <v>374</v>
      </c>
      <c r="AO36" t="s">
        <v>427</v>
      </c>
    </row>
    <row r="37" spans="1:41" x14ac:dyDescent="0.3">
      <c r="A37" s="12" t="s">
        <v>374</v>
      </c>
      <c r="B37" s="12" t="s">
        <v>141</v>
      </c>
      <c r="C37">
        <v>-68.06</v>
      </c>
      <c r="D37">
        <v>14.9</v>
      </c>
      <c r="E37" s="12">
        <v>136.42564802182787</v>
      </c>
      <c r="F37" s="12">
        <v>38.470141325859473</v>
      </c>
      <c r="G37" s="12">
        <v>43.566764277961198</v>
      </c>
      <c r="H37" s="12">
        <v>18.800200262590273</v>
      </c>
      <c r="I37" s="12">
        <v>43.821209465381152</v>
      </c>
      <c r="J37" s="12">
        <v>15.729963554256138</v>
      </c>
      <c r="K37" s="12">
        <v>23</v>
      </c>
      <c r="L37" s="12" t="s">
        <v>359</v>
      </c>
      <c r="M37" t="s">
        <v>346</v>
      </c>
      <c r="N37" t="s">
        <v>214</v>
      </c>
      <c r="O37" t="s">
        <v>341</v>
      </c>
      <c r="P37" s="12">
        <v>14</v>
      </c>
      <c r="Q37" t="s">
        <v>336</v>
      </c>
      <c r="R37">
        <v>77.946241379310351</v>
      </c>
      <c r="S37">
        <v>0.87996551724137939</v>
      </c>
      <c r="T37">
        <v>7.6400689655172398</v>
      </c>
      <c r="U37">
        <v>1.1279169999999998</v>
      </c>
      <c r="V37">
        <v>0.86881299999999995</v>
      </c>
      <c r="W37">
        <v>1.1542399999999999</v>
      </c>
      <c r="X37">
        <v>10.687250000000001</v>
      </c>
      <c r="Y37">
        <v>6.4086999999999996</v>
      </c>
      <c r="Z37">
        <v>10.8643</v>
      </c>
      <c r="AA37">
        <v>55.419918181818183</v>
      </c>
      <c r="AB37">
        <v>76.293899999999994</v>
      </c>
      <c r="AC37">
        <v>56.701700000000002</v>
      </c>
      <c r="AD37">
        <f>69.2-67.2</f>
        <v>2</v>
      </c>
      <c r="AE37">
        <f>(408.5-222)/2</f>
        <v>93.25</v>
      </c>
      <c r="AF37">
        <v>0</v>
      </c>
      <c r="AG37">
        <v>1.8</v>
      </c>
      <c r="AH37">
        <v>16</v>
      </c>
      <c r="AI37">
        <v>9.83062E-3</v>
      </c>
      <c r="AJ37">
        <f>(AI37/AH37)*1000000</f>
        <v>614.41375000000005</v>
      </c>
      <c r="AK37">
        <v>5.4</v>
      </c>
      <c r="AL37" t="s">
        <v>323</v>
      </c>
      <c r="AM37" s="12" t="s">
        <v>359</v>
      </c>
      <c r="AN37" s="12" t="s">
        <v>374</v>
      </c>
      <c r="AO37" t="s">
        <v>427</v>
      </c>
    </row>
    <row r="38" spans="1:41" x14ac:dyDescent="0.3">
      <c r="A38" s="12" t="s">
        <v>375</v>
      </c>
      <c r="B38" s="12" t="s">
        <v>142</v>
      </c>
      <c r="C38">
        <v>-62.5</v>
      </c>
      <c r="D38">
        <v>15.3</v>
      </c>
      <c r="E38" s="12">
        <v>195.0458357714059</v>
      </c>
      <c r="F38" s="12">
        <v>30.970701026443614</v>
      </c>
      <c r="G38" s="12">
        <v>79.380090731144691</v>
      </c>
      <c r="H38" s="12">
        <v>23.81317687658105</v>
      </c>
      <c r="I38" s="12">
        <v>83.090984628167277</v>
      </c>
      <c r="J38" s="12">
        <v>24.656105768128889</v>
      </c>
      <c r="K38" s="12">
        <v>39</v>
      </c>
      <c r="L38" t="s">
        <v>345</v>
      </c>
      <c r="M38" t="s">
        <v>345</v>
      </c>
      <c r="N38" t="s">
        <v>214</v>
      </c>
      <c r="O38" t="s">
        <v>341</v>
      </c>
      <c r="P38" s="12">
        <v>15</v>
      </c>
      <c r="Q38" t="s">
        <v>336</v>
      </c>
      <c r="R38" s="15">
        <v>76.334210526315701</v>
      </c>
      <c r="S38">
        <v>0.74570000000000003</v>
      </c>
      <c r="T38">
        <v>12.48775</v>
      </c>
      <c r="U38">
        <v>0.9335386</v>
      </c>
      <c r="V38">
        <v>0.74778699999999998</v>
      </c>
      <c r="W38">
        <v>0.95155299999999998</v>
      </c>
      <c r="X38">
        <v>13.583394999999999</v>
      </c>
      <c r="Y38">
        <v>10.7422</v>
      </c>
      <c r="Z38">
        <v>13.9161</v>
      </c>
      <c r="AA38">
        <v>62.783805000000008</v>
      </c>
      <c r="AB38">
        <v>74.706999999999994</v>
      </c>
      <c r="AC38">
        <v>61.767600000000002</v>
      </c>
      <c r="AD38">
        <f>67-63.6</f>
        <v>3.3999999999999986</v>
      </c>
      <c r="AE38">
        <f>(361.3-216.1)/2</f>
        <v>72.600000000000009</v>
      </c>
      <c r="AF38">
        <f>54.9-53.1</f>
        <v>1.7999999999999972</v>
      </c>
      <c r="AG38">
        <v>0.8</v>
      </c>
      <c r="AH38">
        <v>32</v>
      </c>
      <c r="AI38">
        <v>9.6206E-3</v>
      </c>
      <c r="AJ38">
        <f t="shared" si="1"/>
        <v>300.64375000000001</v>
      </c>
      <c r="AK38" t="s">
        <v>305</v>
      </c>
      <c r="AL38" t="s">
        <v>323</v>
      </c>
      <c r="AM38" s="12" t="s">
        <v>359</v>
      </c>
      <c r="AN38" s="12" t="s">
        <v>375</v>
      </c>
      <c r="AO38" t="s">
        <v>427</v>
      </c>
    </row>
    <row r="39" spans="1:41" x14ac:dyDescent="0.3">
      <c r="A39" s="12" t="s">
        <v>375</v>
      </c>
      <c r="B39" s="12" t="s">
        <v>142</v>
      </c>
      <c r="C39">
        <v>-62.7</v>
      </c>
      <c r="D39">
        <v>15.7</v>
      </c>
      <c r="E39" s="12">
        <v>175.68517217146851</v>
      </c>
      <c r="F39" s="12">
        <v>31.557096356234272</v>
      </c>
      <c r="G39" s="12">
        <v>83.528582946679947</v>
      </c>
      <c r="H39" s="12">
        <v>24.273226870662519</v>
      </c>
      <c r="I39" s="12">
        <v>77.2857253265324</v>
      </c>
      <c r="J39" s="12">
        <v>25.130554658437781</v>
      </c>
      <c r="K39" s="12">
        <v>42</v>
      </c>
      <c r="L39" s="12" t="s">
        <v>359</v>
      </c>
      <c r="M39" t="s">
        <v>346</v>
      </c>
      <c r="N39" t="s">
        <v>214</v>
      </c>
      <c r="O39" t="s">
        <v>341</v>
      </c>
      <c r="P39" s="12">
        <v>15</v>
      </c>
      <c r="Q39" t="s">
        <v>336</v>
      </c>
      <c r="R39">
        <v>74.768000000000001</v>
      </c>
      <c r="S39">
        <v>0.76200000000000001</v>
      </c>
      <c r="T39">
        <v>12.939</v>
      </c>
      <c r="U39">
        <v>0.95272199999999985</v>
      </c>
      <c r="V39">
        <v>0.76650499999999999</v>
      </c>
      <c r="W39">
        <v>0.98344699999999996</v>
      </c>
      <c r="X39">
        <v>13.3879304347826</v>
      </c>
      <c r="Y39">
        <v>9.5214999999999996</v>
      </c>
      <c r="Z39">
        <v>12.5122</v>
      </c>
      <c r="AA39">
        <v>60.772430434782606</v>
      </c>
      <c r="AB39">
        <v>74.462900000000005</v>
      </c>
      <c r="AC39">
        <v>60.424799999999998</v>
      </c>
      <c r="AD39">
        <f>66.3-63.4</f>
        <v>2.8999999999999986</v>
      </c>
      <c r="AE39">
        <f>(383.7-218)/2</f>
        <v>82.85</v>
      </c>
      <c r="AF39">
        <f>53.2-51.5</f>
        <v>1.7000000000000028</v>
      </c>
      <c r="AG39">
        <v>0.9</v>
      </c>
      <c r="AH39">
        <v>33</v>
      </c>
      <c r="AI39">
        <v>8.8000000000000005E-3</v>
      </c>
      <c r="AJ39">
        <f t="shared" si="1"/>
        <v>266.66666666666669</v>
      </c>
      <c r="AK39" t="s">
        <v>305</v>
      </c>
      <c r="AL39" t="s">
        <v>323</v>
      </c>
      <c r="AM39" s="12" t="s">
        <v>359</v>
      </c>
      <c r="AN39" s="12" t="s">
        <v>375</v>
      </c>
      <c r="AO39" t="s">
        <v>427</v>
      </c>
    </row>
    <row r="40" spans="1:41" x14ac:dyDescent="0.3">
      <c r="A40" s="12" t="s">
        <v>375</v>
      </c>
      <c r="B40" s="12" t="s">
        <v>143</v>
      </c>
      <c r="C40">
        <v>-64.400000000000006</v>
      </c>
      <c r="D40">
        <v>16.100000000000001</v>
      </c>
      <c r="E40" s="12">
        <v>217.3440556400783</v>
      </c>
      <c r="F40" s="12">
        <v>26.827835392067339</v>
      </c>
      <c r="G40" s="12">
        <v>83.503816307613732</v>
      </c>
      <c r="H40" s="12">
        <v>26.21197540346963</v>
      </c>
      <c r="I40" s="12">
        <v>74.794315632011944</v>
      </c>
      <c r="J40" s="12">
        <v>28.172287374752361</v>
      </c>
      <c r="K40" s="12">
        <v>40</v>
      </c>
      <c r="L40" t="s">
        <v>345</v>
      </c>
      <c r="M40" t="s">
        <v>345</v>
      </c>
      <c r="N40" t="s">
        <v>214</v>
      </c>
      <c r="O40" t="s">
        <v>341</v>
      </c>
      <c r="P40" s="12">
        <v>15</v>
      </c>
      <c r="Q40" t="s">
        <v>336</v>
      </c>
      <c r="R40">
        <v>76.526624999999996</v>
      </c>
      <c r="S40">
        <v>0.56937499999999985</v>
      </c>
      <c r="T40">
        <v>16.593875000000001</v>
      </c>
      <c r="U40">
        <v>0.84651209090909108</v>
      </c>
      <c r="V40">
        <v>0.57655199999999995</v>
      </c>
      <c r="W40">
        <v>0.87714300000000001</v>
      </c>
      <c r="X40">
        <v>15.911681818181799</v>
      </c>
      <c r="Y40">
        <v>11.901899999999999</v>
      </c>
      <c r="Z40">
        <v>16.235299999999999</v>
      </c>
      <c r="AA40">
        <v>50.16164545454545</v>
      </c>
      <c r="AB40">
        <v>77.514600000000002</v>
      </c>
      <c r="AC40">
        <v>47.607399999999998</v>
      </c>
      <c r="AD40">
        <f>65.3-63.7</f>
        <v>1.5999999999999943</v>
      </c>
      <c r="AE40">
        <f>(340-216)/2</f>
        <v>62</v>
      </c>
      <c r="AF40">
        <f>55.4-53.7</f>
        <v>1.6999999999999957</v>
      </c>
      <c r="AG40">
        <v>2</v>
      </c>
      <c r="AH40">
        <v>14</v>
      </c>
      <c r="AI40">
        <v>7.5034400000000001E-3</v>
      </c>
      <c r="AJ40">
        <f t="shared" si="1"/>
        <v>535.96</v>
      </c>
      <c r="AK40">
        <v>7.2</v>
      </c>
      <c r="AL40" t="s">
        <v>323</v>
      </c>
      <c r="AM40" s="12" t="s">
        <v>359</v>
      </c>
      <c r="AN40" s="12" t="s">
        <v>375</v>
      </c>
      <c r="AO40" t="s">
        <v>427</v>
      </c>
    </row>
    <row r="41" spans="1:41" x14ac:dyDescent="0.3">
      <c r="A41" s="12" t="s">
        <v>375</v>
      </c>
      <c r="B41" s="12" t="s">
        <v>143</v>
      </c>
      <c r="C41">
        <v>-64.7</v>
      </c>
      <c r="D41">
        <v>16.5</v>
      </c>
      <c r="E41" s="12">
        <v>200.20020020020115</v>
      </c>
      <c r="F41" s="12">
        <v>26.893266784626586</v>
      </c>
      <c r="G41" s="12">
        <v>85.114001573975912</v>
      </c>
      <c r="H41" s="12">
        <v>31.410086580300202</v>
      </c>
      <c r="I41" s="12">
        <v>77.857365306758396</v>
      </c>
      <c r="J41" s="12">
        <v>28.741758256381274</v>
      </c>
      <c r="K41" s="12">
        <v>44</v>
      </c>
      <c r="L41" s="12" t="s">
        <v>359</v>
      </c>
      <c r="M41" t="s">
        <v>346</v>
      </c>
      <c r="N41" t="s">
        <v>214</v>
      </c>
      <c r="O41" t="s">
        <v>341</v>
      </c>
      <c r="P41" s="12">
        <v>15</v>
      </c>
      <c r="Q41" t="s">
        <v>336</v>
      </c>
      <c r="R41">
        <v>78.249818181818171</v>
      </c>
      <c r="S41">
        <v>0.54181818181818175</v>
      </c>
      <c r="T41">
        <v>17.2008636363636</v>
      </c>
      <c r="U41">
        <v>0.80253637142857137</v>
      </c>
      <c r="V41">
        <v>0.56018400000000002</v>
      </c>
      <c r="W41">
        <v>0.82947700000000002</v>
      </c>
      <c r="X41">
        <v>15.729637142857101</v>
      </c>
      <c r="Y41">
        <v>13.1225</v>
      </c>
      <c r="Z41">
        <v>16.418500000000002</v>
      </c>
      <c r="AA41">
        <v>51.738628571428585</v>
      </c>
      <c r="AB41">
        <v>75.866699999999994</v>
      </c>
      <c r="AC41">
        <v>49.377400000000002</v>
      </c>
      <c r="AD41">
        <f>64.9-63.3</f>
        <v>1.6000000000000085</v>
      </c>
      <c r="AE41">
        <f>(330-218)/2</f>
        <v>56</v>
      </c>
      <c r="AF41">
        <f>53.1-51.3</f>
        <v>1.8000000000000043</v>
      </c>
      <c r="AG41">
        <v>2.1</v>
      </c>
      <c r="AH41">
        <v>9</v>
      </c>
      <c r="AI41">
        <v>6.3338999999999999E-3</v>
      </c>
      <c r="AJ41">
        <f t="shared" si="1"/>
        <v>703.76666666666665</v>
      </c>
      <c r="AK41">
        <v>8.4</v>
      </c>
      <c r="AL41" t="s">
        <v>323</v>
      </c>
      <c r="AM41" s="12" t="s">
        <v>359</v>
      </c>
      <c r="AN41" s="12" t="s">
        <v>375</v>
      </c>
      <c r="AO41" t="s">
        <v>427</v>
      </c>
    </row>
    <row r="42" spans="1:41" x14ac:dyDescent="0.3">
      <c r="A42" s="12" t="s">
        <v>375</v>
      </c>
      <c r="B42" s="12" t="s">
        <v>144</v>
      </c>
      <c r="C42">
        <v>-67.7</v>
      </c>
      <c r="D42">
        <v>16.899999999999999</v>
      </c>
      <c r="E42" s="12">
        <v>178.25311942958959</v>
      </c>
      <c r="F42" s="12">
        <v>34.820411091883962</v>
      </c>
      <c r="G42" s="12">
        <v>47.164353352908115</v>
      </c>
      <c r="H42" s="12">
        <v>15.908878572434407</v>
      </c>
      <c r="I42" s="12">
        <v>50.055060566623403</v>
      </c>
      <c r="J42" s="12">
        <v>17.542561813823415</v>
      </c>
      <c r="K42" s="12">
        <v>25</v>
      </c>
      <c r="L42" t="s">
        <v>345</v>
      </c>
      <c r="M42" t="s">
        <v>345</v>
      </c>
      <c r="N42" t="s">
        <v>214</v>
      </c>
      <c r="O42" t="s">
        <v>341</v>
      </c>
      <c r="P42" s="12">
        <v>15</v>
      </c>
      <c r="Q42" t="s">
        <v>336</v>
      </c>
      <c r="R42">
        <v>78.476900000000015</v>
      </c>
      <c r="S42">
        <v>0.61123333333333341</v>
      </c>
      <c r="T42">
        <v>12.2619333333333</v>
      </c>
      <c r="U42">
        <v>0.80208729999999995</v>
      </c>
      <c r="V42">
        <v>0.61811000000000005</v>
      </c>
      <c r="W42">
        <v>0.808056</v>
      </c>
      <c r="X42">
        <v>18.18235</v>
      </c>
      <c r="Y42">
        <v>10.9252</v>
      </c>
      <c r="Z42">
        <v>18.432600000000001</v>
      </c>
      <c r="AA42">
        <v>52.13015</v>
      </c>
      <c r="AB42">
        <v>78.491200000000006</v>
      </c>
      <c r="AC42">
        <v>51.452599999999997</v>
      </c>
      <c r="AD42">
        <f>69.4-67.1</f>
        <v>2.3000000000000114</v>
      </c>
      <c r="AE42">
        <f>(369-217)/2</f>
        <v>76</v>
      </c>
      <c r="AF42">
        <f>55.9-55</f>
        <v>0.89999999999999858</v>
      </c>
      <c r="AG42">
        <v>2</v>
      </c>
      <c r="AH42">
        <v>10.8</v>
      </c>
      <c r="AI42">
        <v>8.0143599999999999E-3</v>
      </c>
      <c r="AJ42">
        <f t="shared" si="1"/>
        <v>742.07037037037026</v>
      </c>
      <c r="AK42">
        <v>5</v>
      </c>
      <c r="AL42" t="s">
        <v>323</v>
      </c>
      <c r="AM42" s="12" t="s">
        <v>359</v>
      </c>
      <c r="AN42" s="12" t="s">
        <v>375</v>
      </c>
      <c r="AO42" t="s">
        <v>427</v>
      </c>
    </row>
    <row r="43" spans="1:41" x14ac:dyDescent="0.3">
      <c r="A43" s="12" t="s">
        <v>375</v>
      </c>
      <c r="B43" s="12" t="s">
        <v>144</v>
      </c>
      <c r="C43">
        <v>-66.900000000000006</v>
      </c>
      <c r="D43">
        <v>17.3</v>
      </c>
      <c r="E43" s="12">
        <v>152.43902439024384</v>
      </c>
      <c r="F43" s="12">
        <v>44.227488029292438</v>
      </c>
      <c r="G43" s="12">
        <v>58.496969730996263</v>
      </c>
      <c r="H43" s="12">
        <v>20.446818855033836</v>
      </c>
      <c r="I43" s="12">
        <v>57.836899942162844</v>
      </c>
      <c r="J43" s="12">
        <v>19.690408008764759</v>
      </c>
      <c r="K43" s="12">
        <v>31</v>
      </c>
      <c r="L43" s="12" t="s">
        <v>359</v>
      </c>
      <c r="M43" t="s">
        <v>346</v>
      </c>
      <c r="N43" t="s">
        <v>214</v>
      </c>
      <c r="O43" t="s">
        <v>341</v>
      </c>
      <c r="P43" s="12">
        <v>15</v>
      </c>
      <c r="Q43" t="s">
        <v>336</v>
      </c>
      <c r="R43">
        <v>79.922055555555545</v>
      </c>
      <c r="S43">
        <v>0.60772222222222216</v>
      </c>
      <c r="T43">
        <v>13.441333333333301</v>
      </c>
      <c r="U43">
        <v>0.73786523076923061</v>
      </c>
      <c r="V43">
        <v>0.616981</v>
      </c>
      <c r="W43">
        <v>0.75515699999999997</v>
      </c>
      <c r="X43">
        <v>18.052330769230799</v>
      </c>
      <c r="Y43">
        <v>11.352600000000001</v>
      </c>
      <c r="Z43">
        <v>19.409199999999998</v>
      </c>
      <c r="AA43">
        <v>58.758092307692316</v>
      </c>
      <c r="AB43">
        <v>79.7119</v>
      </c>
      <c r="AC43">
        <v>58.288600000000002</v>
      </c>
      <c r="AD43">
        <f>68-65.3</f>
        <v>2.7000000000000028</v>
      </c>
      <c r="AE43">
        <f>(371-217)/2</f>
        <v>77</v>
      </c>
      <c r="AF43">
        <f>53.6-52.2</f>
        <v>1.3999999999999986</v>
      </c>
      <c r="AG43">
        <v>2.4</v>
      </c>
      <c r="AH43">
        <v>9</v>
      </c>
      <c r="AI43">
        <v>8.8308499999999995E-3</v>
      </c>
      <c r="AJ43">
        <f t="shared" si="1"/>
        <v>981.20555555555552</v>
      </c>
      <c r="AK43">
        <v>6.7</v>
      </c>
      <c r="AL43" t="s">
        <v>323</v>
      </c>
      <c r="AM43" s="12" t="s">
        <v>359</v>
      </c>
      <c r="AN43" s="12" t="s">
        <v>375</v>
      </c>
      <c r="AO43" t="s">
        <v>427</v>
      </c>
    </row>
    <row r="44" spans="1:41" x14ac:dyDescent="0.3">
      <c r="A44" s="12" t="s">
        <v>376</v>
      </c>
      <c r="B44" s="12" t="s">
        <v>157</v>
      </c>
      <c r="C44">
        <v>-67</v>
      </c>
      <c r="D44">
        <v>17.7</v>
      </c>
      <c r="E44" s="12">
        <v>234.63162834350067</v>
      </c>
      <c r="F44" s="12">
        <v>27.936315672902232</v>
      </c>
      <c r="G44" s="12">
        <v>81.837087650537214</v>
      </c>
      <c r="H44" s="12">
        <v>13.322141155276297</v>
      </c>
      <c r="I44" s="12">
        <v>77.924101924725505</v>
      </c>
      <c r="J44" s="12">
        <v>13.167048466588568</v>
      </c>
      <c r="K44" s="12">
        <v>43</v>
      </c>
      <c r="L44" t="s">
        <v>345</v>
      </c>
      <c r="M44" t="s">
        <v>345</v>
      </c>
      <c r="N44" t="s">
        <v>214</v>
      </c>
      <c r="O44" t="s">
        <v>341</v>
      </c>
      <c r="P44" s="12">
        <v>15</v>
      </c>
      <c r="Q44" t="s">
        <v>336</v>
      </c>
      <c r="R44">
        <v>79.001900000000006</v>
      </c>
      <c r="S44">
        <v>0.60953333333333337</v>
      </c>
      <c r="T44">
        <v>12.2985666666667</v>
      </c>
      <c r="U44">
        <v>0.69833200000000017</v>
      </c>
      <c r="V44">
        <v>0.631359</v>
      </c>
      <c r="W44">
        <v>0.70165500000000003</v>
      </c>
      <c r="X44">
        <v>14.82748</v>
      </c>
      <c r="Y44">
        <v>8.3618000000000006</v>
      </c>
      <c r="Z44">
        <v>14.343299999999999</v>
      </c>
      <c r="AA44">
        <v>62.707516666666677</v>
      </c>
      <c r="AB44">
        <v>76.965299999999999</v>
      </c>
      <c r="AC44">
        <v>63.598599999999998</v>
      </c>
      <c r="AD44" t="s">
        <v>305</v>
      </c>
      <c r="AE44" t="s">
        <v>305</v>
      </c>
      <c r="AF44" t="s">
        <v>305</v>
      </c>
      <c r="AG44">
        <v>2.4</v>
      </c>
      <c r="AH44">
        <v>35.299999999999997</v>
      </c>
      <c r="AI44">
        <v>5.0542699999999996E-3</v>
      </c>
      <c r="AJ44">
        <f t="shared" si="1"/>
        <v>143.18045325779036</v>
      </c>
      <c r="AK44" t="s">
        <v>305</v>
      </c>
      <c r="AL44" t="s">
        <v>323</v>
      </c>
      <c r="AM44" s="12" t="s">
        <v>359</v>
      </c>
      <c r="AN44" s="12" t="s">
        <v>376</v>
      </c>
      <c r="AO44" t="s">
        <v>427</v>
      </c>
    </row>
    <row r="45" spans="1:41" x14ac:dyDescent="0.3">
      <c r="A45" s="12" t="s">
        <v>376</v>
      </c>
      <c r="B45" s="12" t="s">
        <v>157</v>
      </c>
      <c r="C45">
        <v>-65</v>
      </c>
      <c r="D45">
        <v>18.100000000000001</v>
      </c>
      <c r="E45" s="12">
        <v>207.12510356255166</v>
      </c>
      <c r="F45" s="12">
        <v>29.756268367526442</v>
      </c>
      <c r="G45" s="12">
        <v>76.896541779483627</v>
      </c>
      <c r="H45" s="12">
        <v>12.101905966693224</v>
      </c>
      <c r="I45" s="12">
        <v>73.394495412844037</v>
      </c>
      <c r="J45" s="12">
        <v>11.195715298036095</v>
      </c>
      <c r="K45" s="12">
        <v>40</v>
      </c>
      <c r="L45" s="12" t="s">
        <v>359</v>
      </c>
      <c r="M45" t="s">
        <v>346</v>
      </c>
      <c r="N45" t="s">
        <v>214</v>
      </c>
      <c r="O45" t="s">
        <v>341</v>
      </c>
      <c r="P45" s="12">
        <v>15</v>
      </c>
      <c r="Q45" t="s">
        <v>336</v>
      </c>
      <c r="R45">
        <v>76.954428571428565</v>
      </c>
      <c r="S45">
        <v>0.6393928571428571</v>
      </c>
      <c r="T45">
        <v>11.9236428571429</v>
      </c>
      <c r="U45">
        <v>0.72599451851851859</v>
      </c>
      <c r="V45">
        <v>0.64391100000000001</v>
      </c>
      <c r="W45">
        <v>0.73183699999999996</v>
      </c>
      <c r="X45">
        <v>13.5272037037037</v>
      </c>
      <c r="Y45">
        <v>9.0942000000000007</v>
      </c>
      <c r="Z45">
        <v>13.732900000000001</v>
      </c>
      <c r="AA45">
        <v>63.978411111111122</v>
      </c>
      <c r="AB45">
        <v>77.209500000000006</v>
      </c>
      <c r="AC45">
        <v>63.598599999999998</v>
      </c>
      <c r="AD45" t="s">
        <v>305</v>
      </c>
      <c r="AE45" t="s">
        <v>305</v>
      </c>
      <c r="AF45" t="s">
        <v>305</v>
      </c>
      <c r="AG45">
        <v>2.5</v>
      </c>
      <c r="AH45">
        <v>25.9</v>
      </c>
      <c r="AI45">
        <v>5.5493000000000001E-3</v>
      </c>
      <c r="AJ45">
        <f t="shared" si="1"/>
        <v>214.25868725868727</v>
      </c>
      <c r="AK45" t="s">
        <v>305</v>
      </c>
      <c r="AL45" t="s">
        <v>323</v>
      </c>
      <c r="AM45" s="12" t="s">
        <v>359</v>
      </c>
      <c r="AN45" s="12" t="s">
        <v>376</v>
      </c>
      <c r="AO45" t="s">
        <v>427</v>
      </c>
    </row>
    <row r="46" spans="1:41" x14ac:dyDescent="0.3">
      <c r="A46" t="s">
        <v>377</v>
      </c>
      <c r="B46" t="s">
        <v>158</v>
      </c>
      <c r="C46">
        <v>-55</v>
      </c>
      <c r="D46">
        <v>18.5</v>
      </c>
      <c r="E46">
        <v>146.45577035735201</v>
      </c>
      <c r="F46">
        <v>57.117394012571438</v>
      </c>
      <c r="G46">
        <v>48.648712829028057</v>
      </c>
      <c r="H46">
        <v>47.297263312317675</v>
      </c>
      <c r="I46">
        <v>44.218439089100357</v>
      </c>
      <c r="J46">
        <v>42.282091062434553</v>
      </c>
      <c r="K46">
        <v>26</v>
      </c>
      <c r="L46" t="s">
        <v>345</v>
      </c>
      <c r="M46" t="s">
        <v>345</v>
      </c>
      <c r="N46" t="s">
        <v>214</v>
      </c>
      <c r="O46" t="s">
        <v>341</v>
      </c>
      <c r="P46">
        <v>16</v>
      </c>
      <c r="Q46" t="s">
        <v>336</v>
      </c>
      <c r="R46">
        <v>82.845222222222219</v>
      </c>
      <c r="S46">
        <v>0.87172222222222207</v>
      </c>
      <c r="T46">
        <v>13.607555555555599</v>
      </c>
      <c r="U46">
        <v>1.2561333333333333</v>
      </c>
      <c r="V46">
        <v>0.90192399999999995</v>
      </c>
      <c r="W46">
        <v>1.2993300000000001</v>
      </c>
      <c r="X46">
        <v>18.157975</v>
      </c>
      <c r="Y46">
        <v>13.610799999999999</v>
      </c>
      <c r="Z46">
        <v>19.225999999999999</v>
      </c>
      <c r="AA46">
        <v>57.861316666666674</v>
      </c>
      <c r="AB46">
        <v>79.406700000000001</v>
      </c>
      <c r="AC46">
        <v>55.358899999999998</v>
      </c>
      <c r="AD46">
        <f>54.4-53.6</f>
        <v>0.79999999999999716</v>
      </c>
      <c r="AE46">
        <f>(420-250)/2</f>
        <v>85</v>
      </c>
      <c r="AF46">
        <f>42.4-39</f>
        <v>3.3999999999999986</v>
      </c>
      <c r="AG46">
        <v>0.21</v>
      </c>
      <c r="AH46" t="s">
        <v>305</v>
      </c>
      <c r="AI46" t="s">
        <v>305</v>
      </c>
      <c r="AJ46" t="s">
        <v>305</v>
      </c>
      <c r="AK46">
        <v>1.4</v>
      </c>
      <c r="AL46" t="s">
        <v>323</v>
      </c>
      <c r="AM46" s="12" t="s">
        <v>359</v>
      </c>
      <c r="AN46" t="s">
        <v>377</v>
      </c>
      <c r="AO46" t="s">
        <v>427</v>
      </c>
    </row>
    <row r="47" spans="1:41" x14ac:dyDescent="0.3">
      <c r="A47" t="s">
        <v>377</v>
      </c>
      <c r="B47" t="s">
        <v>158</v>
      </c>
      <c r="C47">
        <v>-55</v>
      </c>
      <c r="D47">
        <v>18.899999999999999</v>
      </c>
      <c r="E47">
        <v>140.68655036578494</v>
      </c>
      <c r="F47">
        <v>66.716554228242543</v>
      </c>
      <c r="G47">
        <v>49.764568648703744</v>
      </c>
      <c r="H47">
        <v>50.451698656257228</v>
      </c>
      <c r="I47">
        <v>42.317295078498432</v>
      </c>
      <c r="J47">
        <v>47.546619309504926</v>
      </c>
      <c r="K47">
        <v>26</v>
      </c>
      <c r="L47" s="12" t="s">
        <v>359</v>
      </c>
      <c r="M47" t="s">
        <v>346</v>
      </c>
      <c r="N47" t="s">
        <v>214</v>
      </c>
      <c r="O47" t="s">
        <v>341</v>
      </c>
      <c r="P47">
        <v>16</v>
      </c>
      <c r="Q47" t="s">
        <v>336</v>
      </c>
      <c r="R47">
        <v>76.305653846153845</v>
      </c>
      <c r="S47">
        <v>0.96053846153846123</v>
      </c>
      <c r="T47">
        <v>13.3433461538462</v>
      </c>
      <c r="U47">
        <v>1.1544288888888887</v>
      </c>
      <c r="V47">
        <v>0.95202500000000001</v>
      </c>
      <c r="W47">
        <v>1.2728600000000001</v>
      </c>
      <c r="X47">
        <v>17.988700000000001</v>
      </c>
      <c r="Y47">
        <v>13.671799999999999</v>
      </c>
      <c r="Z47">
        <v>18.005299999999998</v>
      </c>
      <c r="AA47">
        <v>58.382899999999992</v>
      </c>
      <c r="AB47">
        <v>76.660200000000003</v>
      </c>
      <c r="AC47">
        <v>57.7393</v>
      </c>
      <c r="AD47">
        <f>52.7-51.3</f>
        <v>1.4000000000000057</v>
      </c>
      <c r="AE47">
        <f>(448-240)/2</f>
        <v>104</v>
      </c>
      <c r="AF47">
        <f>41.1-37.9</f>
        <v>3.2000000000000028</v>
      </c>
      <c r="AG47">
        <v>0.2</v>
      </c>
      <c r="AH47" t="s">
        <v>305</v>
      </c>
      <c r="AI47" t="s">
        <v>305</v>
      </c>
      <c r="AJ47" t="s">
        <v>305</v>
      </c>
      <c r="AK47">
        <v>1.4</v>
      </c>
      <c r="AL47" t="s">
        <v>323</v>
      </c>
      <c r="AM47" s="12" t="s">
        <v>359</v>
      </c>
      <c r="AN47" t="s">
        <v>377</v>
      </c>
      <c r="AO47" t="s">
        <v>427</v>
      </c>
    </row>
    <row r="48" spans="1:41" x14ac:dyDescent="0.3">
      <c r="A48" s="12" t="s">
        <v>386</v>
      </c>
      <c r="B48" s="12" t="s">
        <v>206</v>
      </c>
      <c r="C48">
        <v>-65.7</v>
      </c>
      <c r="D48">
        <v>19.3</v>
      </c>
      <c r="E48" s="12">
        <v>205.00205002049961</v>
      </c>
      <c r="F48" s="12">
        <v>55.779697305774462</v>
      </c>
      <c r="G48" s="12">
        <v>90.603374658737764</v>
      </c>
      <c r="H48" s="12">
        <v>21.810862349960292</v>
      </c>
      <c r="I48" s="12">
        <v>76.863950807071532</v>
      </c>
      <c r="J48" s="12">
        <v>17.939473424279385</v>
      </c>
      <c r="K48" s="12">
        <v>44</v>
      </c>
      <c r="L48" t="s">
        <v>345</v>
      </c>
      <c r="M48" t="s">
        <v>345</v>
      </c>
      <c r="N48" t="s">
        <v>424</v>
      </c>
      <c r="O48" t="s">
        <v>340</v>
      </c>
      <c r="P48" s="12">
        <v>13</v>
      </c>
      <c r="Q48" t="s">
        <v>336</v>
      </c>
      <c r="R48">
        <v>82.5919375</v>
      </c>
      <c r="S48">
        <v>0.60312500000000002</v>
      </c>
      <c r="T48">
        <v>15.19075</v>
      </c>
      <c r="U48">
        <v>0.7511714285714286</v>
      </c>
      <c r="V48">
        <v>0.61599999999999999</v>
      </c>
      <c r="W48">
        <v>0.751</v>
      </c>
      <c r="X48">
        <v>16.560828571428601</v>
      </c>
      <c r="Y48">
        <v>13.817</v>
      </c>
      <c r="Z48">
        <v>15.510999999999999</v>
      </c>
      <c r="AA48">
        <v>58.589971428571438</v>
      </c>
      <c r="AB48">
        <v>79.408000000000001</v>
      </c>
      <c r="AC48">
        <v>58.908999999999999</v>
      </c>
      <c r="AD48">
        <f>65.7-63.8</f>
        <v>1.9000000000000057</v>
      </c>
      <c r="AE48">
        <f>(282-214)/2</f>
        <v>34</v>
      </c>
      <c r="AF48">
        <f>56.3-54</f>
        <v>2.2999999999999972</v>
      </c>
      <c r="AG48">
        <v>1.1000000000000001</v>
      </c>
      <c r="AH48">
        <v>33</v>
      </c>
      <c r="AI48">
        <v>1.54635E-2</v>
      </c>
      <c r="AJ48">
        <f t="shared" si="1"/>
        <v>468.59090909090907</v>
      </c>
      <c r="AK48" t="s">
        <v>305</v>
      </c>
      <c r="AL48" t="s">
        <v>323</v>
      </c>
      <c r="AM48" s="12" t="s">
        <v>359</v>
      </c>
      <c r="AN48" s="12" t="s">
        <v>386</v>
      </c>
      <c r="AO48" t="s">
        <v>427</v>
      </c>
    </row>
    <row r="49" spans="1:41" x14ac:dyDescent="0.3">
      <c r="A49" s="12" t="s">
        <v>386</v>
      </c>
      <c r="B49" s="12" t="s">
        <v>206</v>
      </c>
      <c r="C49">
        <v>-63.2</v>
      </c>
      <c r="D49">
        <v>19.7</v>
      </c>
      <c r="E49" s="12">
        <v>198.530871550527</v>
      </c>
      <c r="F49" s="12">
        <v>54.622578171440587</v>
      </c>
      <c r="G49" s="12">
        <v>86.968384389427044</v>
      </c>
      <c r="H49" s="12">
        <v>21.307869219117919</v>
      </c>
      <c r="I49" s="12">
        <v>77.369439071567001</v>
      </c>
      <c r="J49" s="12">
        <v>18.059227999797507</v>
      </c>
      <c r="K49" s="12">
        <v>60</v>
      </c>
      <c r="L49" s="12" t="s">
        <v>359</v>
      </c>
      <c r="M49" t="s">
        <v>346</v>
      </c>
      <c r="N49" t="s">
        <v>424</v>
      </c>
      <c r="O49" t="s">
        <v>340</v>
      </c>
      <c r="P49" s="12">
        <v>13</v>
      </c>
      <c r="Q49" t="s">
        <v>336</v>
      </c>
      <c r="R49">
        <v>82.477999999999994</v>
      </c>
      <c r="S49">
        <v>0.61899999999999999</v>
      </c>
      <c r="T49">
        <v>13.573</v>
      </c>
      <c r="U49">
        <v>0.83863265306122425</v>
      </c>
      <c r="V49">
        <v>0.63900000000000001</v>
      </c>
      <c r="W49">
        <v>0.83199999999999996</v>
      </c>
      <c r="X49">
        <v>14.3076326530612</v>
      </c>
      <c r="Y49">
        <v>13.66</v>
      </c>
      <c r="Z49">
        <v>14.53</v>
      </c>
      <c r="AA49">
        <v>53.573897959183654</v>
      </c>
      <c r="AB49">
        <v>74.784999999999997</v>
      </c>
      <c r="AC49">
        <v>53.405999999999999</v>
      </c>
      <c r="AD49">
        <f>63.1-62.3</f>
        <v>0.80000000000000426</v>
      </c>
      <c r="AE49">
        <f>(275-223)/2</f>
        <v>26</v>
      </c>
      <c r="AF49">
        <f>50.5-48.9</f>
        <v>1.6000000000000014</v>
      </c>
      <c r="AG49">
        <v>1.2</v>
      </c>
      <c r="AH49">
        <v>26</v>
      </c>
      <c r="AI49">
        <v>9.7720299999999993E-3</v>
      </c>
      <c r="AJ49">
        <f t="shared" si="1"/>
        <v>375.84730769230765</v>
      </c>
      <c r="AK49" t="s">
        <v>305</v>
      </c>
      <c r="AL49" t="s">
        <v>323</v>
      </c>
      <c r="AM49" s="12" t="s">
        <v>359</v>
      </c>
      <c r="AN49" s="12" t="s">
        <v>386</v>
      </c>
      <c r="AO49" t="s">
        <v>427</v>
      </c>
    </row>
    <row r="50" spans="1:41" x14ac:dyDescent="0.3">
      <c r="A50" s="12" t="s">
        <v>387</v>
      </c>
      <c r="B50" s="12" t="s">
        <v>207</v>
      </c>
      <c r="C50">
        <v>-71.3</v>
      </c>
      <c r="D50">
        <v>20.100000000000001</v>
      </c>
      <c r="E50" s="12">
        <v>216.96680407897685</v>
      </c>
      <c r="F50" s="12">
        <v>89.896980216022925</v>
      </c>
      <c r="G50" s="12">
        <v>85.179902311128842</v>
      </c>
      <c r="H50" s="12">
        <v>31.212805743661349</v>
      </c>
      <c r="I50" s="12">
        <v>80.096115338405994</v>
      </c>
      <c r="J50" s="12">
        <v>26.182389194691865</v>
      </c>
      <c r="K50" s="12">
        <v>40</v>
      </c>
      <c r="L50" t="s">
        <v>345</v>
      </c>
      <c r="M50" t="s">
        <v>345</v>
      </c>
      <c r="N50" t="s">
        <v>424</v>
      </c>
      <c r="O50" t="s">
        <v>340</v>
      </c>
      <c r="P50">
        <v>15</v>
      </c>
      <c r="Q50" t="s">
        <v>336</v>
      </c>
      <c r="R50">
        <v>87.903294117647079</v>
      </c>
      <c r="S50">
        <v>0.65500000000000025</v>
      </c>
      <c r="T50">
        <v>7.3334117647058799</v>
      </c>
      <c r="U50">
        <v>0.89254545454545453</v>
      </c>
      <c r="V50">
        <v>0.61899999999999999</v>
      </c>
      <c r="W50">
        <v>0.90400000000000003</v>
      </c>
      <c r="X50">
        <v>13.702121212121201</v>
      </c>
      <c r="Y50">
        <v>9.6219999999999999</v>
      </c>
      <c r="Z50">
        <v>14.705</v>
      </c>
      <c r="AA50">
        <v>55.339969696969689</v>
      </c>
      <c r="AB50">
        <v>82.260999999999996</v>
      </c>
      <c r="AC50">
        <v>54.075000000000003</v>
      </c>
      <c r="AD50">
        <f>73.8-71.9</f>
        <v>1.8999999999999915</v>
      </c>
      <c r="AE50">
        <f>(316-223)/2</f>
        <v>46.5</v>
      </c>
      <c r="AF50">
        <f>59.1-58</f>
        <v>1.1000000000000014</v>
      </c>
      <c r="AG50">
        <v>0.87</v>
      </c>
      <c r="AH50">
        <v>34</v>
      </c>
      <c r="AI50">
        <v>1.48088E-2</v>
      </c>
      <c r="AJ50">
        <f t="shared" si="1"/>
        <v>435.5529411764706</v>
      </c>
      <c r="AK50" t="s">
        <v>305</v>
      </c>
      <c r="AL50" t="s">
        <v>323</v>
      </c>
      <c r="AM50" s="12" t="s">
        <v>359</v>
      </c>
      <c r="AN50" s="12" t="s">
        <v>387</v>
      </c>
      <c r="AO50" t="s">
        <v>427</v>
      </c>
    </row>
    <row r="51" spans="1:41" x14ac:dyDescent="0.3">
      <c r="A51" s="12" t="s">
        <v>387</v>
      </c>
      <c r="B51" s="12" t="s">
        <v>207</v>
      </c>
      <c r="C51">
        <v>-70.3</v>
      </c>
      <c r="D51">
        <v>20.5</v>
      </c>
      <c r="E51" s="12">
        <v>202.18358269308541</v>
      </c>
      <c r="F51" s="12">
        <v>96.97151215642478</v>
      </c>
      <c r="G51" s="12">
        <v>74.58567422981308</v>
      </c>
      <c r="H51" s="12">
        <v>30.948322235993711</v>
      </c>
      <c r="I51" s="12">
        <v>75.620084694494921</v>
      </c>
      <c r="J51" s="12">
        <v>27.149279843024345</v>
      </c>
      <c r="K51" s="12">
        <v>33</v>
      </c>
      <c r="L51" s="12" t="s">
        <v>359</v>
      </c>
      <c r="M51" t="s">
        <v>346</v>
      </c>
      <c r="N51" t="s">
        <v>424</v>
      </c>
      <c r="O51" t="s">
        <v>340</v>
      </c>
      <c r="P51">
        <v>15</v>
      </c>
      <c r="Q51" t="s">
        <v>336</v>
      </c>
      <c r="R51">
        <v>85.844999999999999</v>
      </c>
      <c r="S51">
        <v>0.69220000000000004</v>
      </c>
      <c r="T51">
        <v>6.8825000000000003</v>
      </c>
      <c r="U51">
        <v>0.88400000000000001</v>
      </c>
      <c r="V51">
        <v>0.64300000000000002</v>
      </c>
      <c r="W51">
        <v>0.875</v>
      </c>
      <c r="X51">
        <v>14.025172413793101</v>
      </c>
      <c r="Y51">
        <v>10.763999999999999</v>
      </c>
      <c r="Z51">
        <v>14.808</v>
      </c>
      <c r="AA51">
        <v>55.549241379310338</v>
      </c>
      <c r="AB51">
        <v>79.012</v>
      </c>
      <c r="AC51">
        <v>55.325000000000003</v>
      </c>
      <c r="AD51">
        <f>71.66-70.9</f>
        <v>0.75999999999999091</v>
      </c>
      <c r="AE51">
        <f>(355-233)/2</f>
        <v>61</v>
      </c>
      <c r="AF51">
        <f>53.2-52.6</f>
        <v>0.60000000000000142</v>
      </c>
      <c r="AG51">
        <v>1.1000000000000001</v>
      </c>
      <c r="AH51">
        <v>35</v>
      </c>
      <c r="AI51">
        <v>1.3455E-2</v>
      </c>
      <c r="AJ51">
        <f t="shared" si="1"/>
        <v>384.42857142857144</v>
      </c>
      <c r="AK51" t="s">
        <v>305</v>
      </c>
      <c r="AL51" t="s">
        <v>323</v>
      </c>
      <c r="AM51" s="12" t="s">
        <v>359</v>
      </c>
      <c r="AN51" s="12" t="s">
        <v>387</v>
      </c>
      <c r="AO51" t="s">
        <v>427</v>
      </c>
    </row>
    <row r="52" spans="1:41" x14ac:dyDescent="0.3">
      <c r="A52" s="12" t="s">
        <v>387</v>
      </c>
      <c r="B52" s="12" t="s">
        <v>208</v>
      </c>
      <c r="C52">
        <v>-76</v>
      </c>
      <c r="D52">
        <v>20.9</v>
      </c>
      <c r="E52">
        <v>245.70024570024611</v>
      </c>
      <c r="F52">
        <v>55.584118631404195</v>
      </c>
      <c r="G52">
        <v>98.64736276570487</v>
      </c>
      <c r="H52">
        <v>21.173378404638882</v>
      </c>
      <c r="I52">
        <v>90.236419418877517</v>
      </c>
      <c r="J52">
        <v>19.518773640824573</v>
      </c>
      <c r="K52">
        <v>46</v>
      </c>
      <c r="L52" t="s">
        <v>345</v>
      </c>
      <c r="M52" t="s">
        <v>345</v>
      </c>
      <c r="N52" t="s">
        <v>424</v>
      </c>
      <c r="O52" t="s">
        <v>340</v>
      </c>
      <c r="P52">
        <v>15</v>
      </c>
      <c r="Q52" t="s">
        <v>336</v>
      </c>
      <c r="R52">
        <v>90.038117647058812</v>
      </c>
      <c r="S52">
        <v>0.5513529411764706</v>
      </c>
      <c r="T52">
        <v>6.8849411764705897</v>
      </c>
      <c r="U52">
        <v>0.79861764705882343</v>
      </c>
      <c r="V52">
        <v>0.55200000000000005</v>
      </c>
      <c r="W52">
        <v>0.65100000000000002</v>
      </c>
      <c r="X52">
        <v>11.8687647058824</v>
      </c>
      <c r="Y52">
        <v>6.4340000000000002</v>
      </c>
      <c r="Z52">
        <v>12.209</v>
      </c>
      <c r="AA52">
        <v>65.665705882352952</v>
      </c>
      <c r="AB52">
        <v>86.697999999999993</v>
      </c>
      <c r="AC52">
        <v>66.655000000000001</v>
      </c>
      <c r="AD52">
        <f>79.29-77.6</f>
        <v>1.6900000000000119</v>
      </c>
      <c r="AE52">
        <f>(296-219)/2</f>
        <v>38.5</v>
      </c>
      <c r="AF52">
        <f>64.9-63.3</f>
        <v>1.6000000000000085</v>
      </c>
      <c r="AG52">
        <v>1.1499999999999999</v>
      </c>
      <c r="AH52">
        <v>29</v>
      </c>
      <c r="AI52">
        <v>1.0179799999999999E-2</v>
      </c>
      <c r="AJ52">
        <f t="shared" si="1"/>
        <v>351.0275862068965</v>
      </c>
      <c r="AK52" t="s">
        <v>305</v>
      </c>
      <c r="AL52" t="s">
        <v>323</v>
      </c>
      <c r="AM52" s="12" t="s">
        <v>359</v>
      </c>
      <c r="AN52" s="12" t="s">
        <v>387</v>
      </c>
      <c r="AO52" t="s">
        <v>427</v>
      </c>
    </row>
    <row r="53" spans="1:41" x14ac:dyDescent="0.3">
      <c r="A53" s="12" t="s">
        <v>387</v>
      </c>
      <c r="B53" s="12" t="s">
        <v>208</v>
      </c>
      <c r="C53">
        <v>-76.900000000000006</v>
      </c>
      <c r="D53">
        <v>21.3</v>
      </c>
      <c r="E53">
        <v>230.73373327180568</v>
      </c>
      <c r="F53">
        <v>51.638839505398437</v>
      </c>
      <c r="G53">
        <v>95.136530590751818</v>
      </c>
      <c r="H53">
        <v>19.616494449781246</v>
      </c>
      <c r="I53">
        <v>86.610081413477019</v>
      </c>
      <c r="J53">
        <v>18.009379782700108</v>
      </c>
      <c r="K53">
        <v>44</v>
      </c>
      <c r="L53" s="12" t="s">
        <v>359</v>
      </c>
      <c r="M53" t="s">
        <v>346</v>
      </c>
      <c r="N53" t="s">
        <v>424</v>
      </c>
      <c r="O53" t="s">
        <v>340</v>
      </c>
      <c r="P53">
        <v>15</v>
      </c>
      <c r="Q53" t="s">
        <v>336</v>
      </c>
      <c r="R53">
        <v>88.063062500000001</v>
      </c>
      <c r="S53">
        <v>0.54675000000000007</v>
      </c>
      <c r="T53">
        <v>8.7241250000000008</v>
      </c>
      <c r="U53">
        <v>0.68881818181818188</v>
      </c>
      <c r="V53">
        <v>0.57799999999999996</v>
      </c>
      <c r="W53">
        <v>0.68700000000000006</v>
      </c>
      <c r="X53">
        <v>11.765696969697</v>
      </c>
      <c r="Y53">
        <v>4.8819999999999997</v>
      </c>
      <c r="Z53">
        <v>11.942</v>
      </c>
      <c r="AA53">
        <v>62.727666666666664</v>
      </c>
      <c r="AB53">
        <v>86.363</v>
      </c>
      <c r="AC53">
        <v>62.98</v>
      </c>
      <c r="AD53">
        <f>78-76.5</f>
        <v>1.5</v>
      </c>
      <c r="AE53">
        <f>(303-222)/2</f>
        <v>40.5</v>
      </c>
      <c r="AF53">
        <f>62.1-60.6</f>
        <v>1.5</v>
      </c>
      <c r="AG53">
        <v>1.2</v>
      </c>
      <c r="AH53">
        <v>25</v>
      </c>
      <c r="AI53">
        <v>1.4E-2</v>
      </c>
      <c r="AJ53">
        <f t="shared" si="1"/>
        <v>560.00000000000011</v>
      </c>
      <c r="AK53" t="s">
        <v>305</v>
      </c>
      <c r="AL53" t="s">
        <v>323</v>
      </c>
      <c r="AM53" s="12" t="s">
        <v>359</v>
      </c>
      <c r="AN53" s="12" t="s">
        <v>387</v>
      </c>
      <c r="AO53" t="s">
        <v>427</v>
      </c>
    </row>
    <row r="54" spans="1:41" x14ac:dyDescent="0.3">
      <c r="A54" s="12" t="s">
        <v>388</v>
      </c>
      <c r="B54" s="12" t="s">
        <v>222</v>
      </c>
      <c r="C54">
        <v>-71</v>
      </c>
      <c r="D54">
        <v>21.7</v>
      </c>
      <c r="E54">
        <v>262.74303730951249</v>
      </c>
      <c r="F54">
        <v>72.969317686664439</v>
      </c>
      <c r="G54">
        <v>103.21355684706027</v>
      </c>
      <c r="H54">
        <v>25.009610626551638</v>
      </c>
      <c r="I54">
        <v>84.104289318755349</v>
      </c>
      <c r="J54">
        <v>21.696628566961916</v>
      </c>
      <c r="K54">
        <v>50</v>
      </c>
      <c r="L54" t="s">
        <v>345</v>
      </c>
      <c r="M54" t="s">
        <v>345</v>
      </c>
      <c r="N54" t="s">
        <v>424</v>
      </c>
      <c r="O54" t="s">
        <v>340</v>
      </c>
      <c r="P54">
        <v>13</v>
      </c>
      <c r="Q54" t="s">
        <v>336</v>
      </c>
      <c r="R54" t="s">
        <v>305</v>
      </c>
      <c r="S54" t="s">
        <v>305</v>
      </c>
      <c r="T54" t="s">
        <v>305</v>
      </c>
      <c r="U54">
        <v>0.55960869565217386</v>
      </c>
      <c r="V54">
        <v>0.52600000000000002</v>
      </c>
      <c r="W54">
        <v>0.57099999999999995</v>
      </c>
      <c r="X54">
        <v>15.212260869565201</v>
      </c>
      <c r="Y54">
        <v>7.6289999999999996</v>
      </c>
      <c r="Z54">
        <v>13.161</v>
      </c>
      <c r="AA54">
        <v>72.998739130434785</v>
      </c>
      <c r="AB54">
        <v>87.606999999999999</v>
      </c>
      <c r="AC54">
        <v>75.436999999999998</v>
      </c>
      <c r="AD54" t="s">
        <v>305</v>
      </c>
      <c r="AE54" t="s">
        <v>305</v>
      </c>
      <c r="AF54" t="s">
        <v>305</v>
      </c>
      <c r="AG54">
        <v>0.68</v>
      </c>
      <c r="AH54">
        <v>19</v>
      </c>
      <c r="AI54">
        <v>8.5535200000000002E-3</v>
      </c>
      <c r="AJ54">
        <f t="shared" si="1"/>
        <v>450.18526315789478</v>
      </c>
      <c r="AK54" t="s">
        <v>305</v>
      </c>
      <c r="AL54" t="s">
        <v>323</v>
      </c>
      <c r="AM54" s="12" t="s">
        <v>359</v>
      </c>
      <c r="AN54" s="12" t="s">
        <v>388</v>
      </c>
      <c r="AO54" t="s">
        <v>427</v>
      </c>
    </row>
    <row r="55" spans="1:41" x14ac:dyDescent="0.3">
      <c r="A55" s="12" t="s">
        <v>388</v>
      </c>
      <c r="B55" s="12" t="s">
        <v>222</v>
      </c>
      <c r="C55">
        <v>-74.3</v>
      </c>
      <c r="D55">
        <v>22.1</v>
      </c>
      <c r="E55">
        <v>235.18344308560626</v>
      </c>
      <c r="F55">
        <v>65.824671155567813</v>
      </c>
      <c r="G55">
        <v>93.070575685755102</v>
      </c>
      <c r="H55">
        <v>22.971194627668371</v>
      </c>
      <c r="I55">
        <v>86.873425419163667</v>
      </c>
      <c r="J55">
        <v>21.175207299011131</v>
      </c>
      <c r="K55">
        <v>44</v>
      </c>
      <c r="L55" s="12" t="s">
        <v>359</v>
      </c>
      <c r="M55" t="s">
        <v>346</v>
      </c>
      <c r="N55" t="s">
        <v>424</v>
      </c>
      <c r="O55" t="s">
        <v>340</v>
      </c>
      <c r="P55">
        <v>13</v>
      </c>
      <c r="Q55" t="s">
        <v>336</v>
      </c>
      <c r="R55" t="s">
        <v>305</v>
      </c>
      <c r="S55" t="s">
        <v>305</v>
      </c>
      <c r="T55" t="s">
        <v>305</v>
      </c>
      <c r="U55">
        <v>0.59078571428571436</v>
      </c>
      <c r="V55">
        <v>0.53300000000000003</v>
      </c>
      <c r="W55">
        <v>0.59399999999999997</v>
      </c>
      <c r="X55">
        <v>15.0232142857143</v>
      </c>
      <c r="Y55">
        <v>7.3369999999999997</v>
      </c>
      <c r="Z55">
        <v>15.282999999999999</v>
      </c>
      <c r="AA55">
        <v>67.390785714285713</v>
      </c>
      <c r="AB55">
        <v>88.174000000000007</v>
      </c>
      <c r="AC55">
        <v>67.811000000000007</v>
      </c>
      <c r="AD55" t="s">
        <v>305</v>
      </c>
      <c r="AE55" t="s">
        <v>305</v>
      </c>
      <c r="AF55" t="s">
        <v>305</v>
      </c>
      <c r="AG55">
        <v>0.97</v>
      </c>
      <c r="AH55">
        <v>19</v>
      </c>
      <c r="AI55">
        <v>9.5835E-3</v>
      </c>
      <c r="AJ55">
        <f t="shared" si="1"/>
        <v>504.39473684210526</v>
      </c>
      <c r="AK55" t="s">
        <v>305</v>
      </c>
      <c r="AL55" t="s">
        <v>323</v>
      </c>
      <c r="AM55" s="12" t="s">
        <v>359</v>
      </c>
      <c r="AN55" s="12" t="s">
        <v>388</v>
      </c>
      <c r="AO55" t="s">
        <v>427</v>
      </c>
    </row>
    <row r="56" spans="1:41" x14ac:dyDescent="0.3">
      <c r="A56" s="12" t="s">
        <v>388</v>
      </c>
      <c r="B56" s="12" t="s">
        <v>223</v>
      </c>
      <c r="C56">
        <v>-66.400000000000006</v>
      </c>
      <c r="D56">
        <v>22.5</v>
      </c>
      <c r="E56">
        <v>192.86403085824486</v>
      </c>
      <c r="F56">
        <v>146.20720687142173</v>
      </c>
      <c r="G56">
        <v>92.889130819543908</v>
      </c>
      <c r="H56">
        <v>57.97439311040992</v>
      </c>
      <c r="I56">
        <v>78.345346286430868</v>
      </c>
      <c r="J56">
        <v>54.255600538243407</v>
      </c>
      <c r="K56">
        <v>37</v>
      </c>
      <c r="L56" t="s">
        <v>345</v>
      </c>
      <c r="M56" t="s">
        <v>345</v>
      </c>
      <c r="N56" t="s">
        <v>424</v>
      </c>
      <c r="O56" t="s">
        <v>340</v>
      </c>
      <c r="P56">
        <v>13</v>
      </c>
      <c r="Q56" t="s">
        <v>336</v>
      </c>
      <c r="R56">
        <v>84.049866666666659</v>
      </c>
      <c r="S56">
        <v>0.56013333333333337</v>
      </c>
      <c r="T56">
        <v>18.825800000000001</v>
      </c>
      <c r="U56">
        <v>0.78987499999999999</v>
      </c>
      <c r="V56">
        <v>0.56899999999999995</v>
      </c>
      <c r="W56">
        <v>0.85899999999999999</v>
      </c>
      <c r="X56">
        <v>20.069458333333301</v>
      </c>
      <c r="Y56">
        <v>16.504000000000001</v>
      </c>
      <c r="Z56">
        <v>19.661999999999999</v>
      </c>
      <c r="AA56">
        <v>51.393916666666655</v>
      </c>
      <c r="AB56">
        <v>84.302999999999997</v>
      </c>
      <c r="AC56">
        <v>51.932000000000002</v>
      </c>
      <c r="AD56">
        <f>67.8-65.5</f>
        <v>2.2999999999999972</v>
      </c>
      <c r="AE56">
        <f>(286-206)/2</f>
        <v>40</v>
      </c>
      <c r="AF56">
        <v>0</v>
      </c>
      <c r="AG56">
        <v>0.67</v>
      </c>
      <c r="AH56">
        <v>21</v>
      </c>
      <c r="AI56">
        <v>6.1192699999999996E-3</v>
      </c>
      <c r="AJ56">
        <f t="shared" si="1"/>
        <v>291.39380952380952</v>
      </c>
      <c r="AK56">
        <v>2.1</v>
      </c>
      <c r="AL56" t="s">
        <v>323</v>
      </c>
      <c r="AM56" s="12" t="s">
        <v>359</v>
      </c>
      <c r="AN56" s="12" t="s">
        <v>388</v>
      </c>
      <c r="AO56" t="s">
        <v>427</v>
      </c>
    </row>
    <row r="57" spans="1:41" x14ac:dyDescent="0.3">
      <c r="A57" s="12" t="s">
        <v>388</v>
      </c>
      <c r="B57" s="12" t="s">
        <v>223</v>
      </c>
      <c r="C57">
        <v>-64.5</v>
      </c>
      <c r="D57">
        <v>22.9</v>
      </c>
      <c r="E57">
        <v>198.29466587348776</v>
      </c>
      <c r="F57">
        <v>171.8707007376693</v>
      </c>
      <c r="G57">
        <v>97.929051091352534</v>
      </c>
      <c r="H57">
        <v>65.951627687023887</v>
      </c>
      <c r="I57">
        <v>85.785365016728278</v>
      </c>
      <c r="J57">
        <v>61.911104358761683</v>
      </c>
      <c r="K57">
        <v>38</v>
      </c>
      <c r="L57" s="12" t="s">
        <v>359</v>
      </c>
      <c r="M57" t="s">
        <v>346</v>
      </c>
      <c r="N57" t="s">
        <v>424</v>
      </c>
      <c r="O57" t="s">
        <v>340</v>
      </c>
      <c r="P57">
        <v>13</v>
      </c>
      <c r="Q57" t="s">
        <v>336</v>
      </c>
      <c r="R57">
        <v>84.469733333333323</v>
      </c>
      <c r="S57">
        <v>0.56493333333333318</v>
      </c>
      <c r="T57">
        <v>19.157066666666701</v>
      </c>
      <c r="U57">
        <v>0.79622222222222239</v>
      </c>
      <c r="V57">
        <v>0.56799999999999995</v>
      </c>
      <c r="W57">
        <v>0.85099999999999998</v>
      </c>
      <c r="X57">
        <v>19.864037037037001</v>
      </c>
      <c r="Y57">
        <v>19.329999999999998</v>
      </c>
      <c r="Z57">
        <v>19.597999999999999</v>
      </c>
      <c r="AA57">
        <v>50.176333333333332</v>
      </c>
      <c r="AB57">
        <v>81.646000000000001</v>
      </c>
      <c r="AC57">
        <v>45.481000000000002</v>
      </c>
      <c r="AD57">
        <f>65.9-63.5</f>
        <v>2.4000000000000057</v>
      </c>
      <c r="AE57">
        <f>(287-208)/2</f>
        <v>39.5</v>
      </c>
      <c r="AF57">
        <v>0</v>
      </c>
      <c r="AG57">
        <v>0.7</v>
      </c>
      <c r="AH57">
        <v>26</v>
      </c>
      <c r="AI57">
        <v>6.8361000000000003E-3</v>
      </c>
      <c r="AJ57">
        <f t="shared" si="1"/>
        <v>262.92692307692306</v>
      </c>
      <c r="AK57">
        <v>2</v>
      </c>
      <c r="AL57" t="s">
        <v>323</v>
      </c>
      <c r="AM57" s="12" t="s">
        <v>359</v>
      </c>
      <c r="AN57" s="12" t="s">
        <v>388</v>
      </c>
      <c r="AO57" t="s">
        <v>427</v>
      </c>
    </row>
    <row r="58" spans="1:41" x14ac:dyDescent="0.3">
      <c r="A58" s="12" t="s">
        <v>389</v>
      </c>
      <c r="B58" s="12" t="s">
        <v>307</v>
      </c>
      <c r="C58">
        <v>-68.900000000000006</v>
      </c>
      <c r="D58">
        <v>23.3</v>
      </c>
      <c r="E58">
        <v>264.83050847457554</v>
      </c>
      <c r="F58">
        <v>49.773551076902351</v>
      </c>
      <c r="G58">
        <v>120.94952862133566</v>
      </c>
      <c r="H58">
        <v>14.655026732690095</v>
      </c>
      <c r="I58">
        <v>100.76582023377692</v>
      </c>
      <c r="J58">
        <v>11.743062556234525</v>
      </c>
      <c r="K58">
        <v>59</v>
      </c>
      <c r="L58" t="s">
        <v>345</v>
      </c>
      <c r="M58" t="s">
        <v>345</v>
      </c>
      <c r="N58" t="s">
        <v>424</v>
      </c>
      <c r="O58" t="s">
        <v>340</v>
      </c>
      <c r="P58">
        <v>18</v>
      </c>
      <c r="Q58" t="s">
        <v>336</v>
      </c>
      <c r="R58">
        <v>83.787733333333335</v>
      </c>
      <c r="S58">
        <v>0.50153333333333339</v>
      </c>
      <c r="T58">
        <v>14.2055333333333</v>
      </c>
      <c r="U58">
        <v>0.66729999999999989</v>
      </c>
      <c r="V58">
        <v>0.49399999999999999</v>
      </c>
      <c r="W58">
        <v>0.55700000000000005</v>
      </c>
      <c r="X58">
        <v>18.510275</v>
      </c>
      <c r="Y58">
        <v>11.301</v>
      </c>
      <c r="Z58">
        <v>18.959</v>
      </c>
      <c r="AA58">
        <v>64.356850000000009</v>
      </c>
      <c r="AB58">
        <v>78.114999999999995</v>
      </c>
      <c r="AC58">
        <v>79.081999999999994</v>
      </c>
      <c r="AD58">
        <f>70.2-68</f>
        <v>2.2000000000000028</v>
      </c>
      <c r="AE58">
        <f>(278-211)/2</f>
        <v>33.5</v>
      </c>
      <c r="AF58">
        <f>63-59.5</f>
        <v>3.5</v>
      </c>
      <c r="AG58">
        <v>1.5</v>
      </c>
      <c r="AH58">
        <v>9</v>
      </c>
      <c r="AI58">
        <v>7.4545599999999998E-3</v>
      </c>
      <c r="AJ58">
        <f t="shared" si="1"/>
        <v>828.28444444444449</v>
      </c>
      <c r="AK58" t="s">
        <v>305</v>
      </c>
      <c r="AL58" t="s">
        <v>323</v>
      </c>
      <c r="AM58" s="12" t="s">
        <v>359</v>
      </c>
      <c r="AN58" s="12" t="s">
        <v>389</v>
      </c>
      <c r="AO58" t="s">
        <v>427</v>
      </c>
    </row>
    <row r="59" spans="1:41" x14ac:dyDescent="0.3">
      <c r="A59" s="12" t="s">
        <v>389</v>
      </c>
      <c r="B59" s="12" t="s">
        <v>307</v>
      </c>
      <c r="C59">
        <v>-68.599999999999994</v>
      </c>
      <c r="D59">
        <v>23.7</v>
      </c>
      <c r="E59">
        <v>256.54181631605979</v>
      </c>
      <c r="F59">
        <v>52.663000870102358</v>
      </c>
      <c r="G59">
        <v>109.55134439437096</v>
      </c>
      <c r="H59">
        <v>18.284027918416303</v>
      </c>
      <c r="I59">
        <v>88.967971530249045</v>
      </c>
      <c r="J59">
        <v>16.320510192220922</v>
      </c>
      <c r="K59">
        <v>53</v>
      </c>
      <c r="L59" s="12" t="s">
        <v>359</v>
      </c>
      <c r="M59" t="s">
        <v>346</v>
      </c>
      <c r="N59" t="s">
        <v>424</v>
      </c>
      <c r="O59" t="s">
        <v>340</v>
      </c>
      <c r="P59">
        <v>18</v>
      </c>
      <c r="Q59" t="s">
        <v>336</v>
      </c>
      <c r="R59">
        <v>83.112363636363639</v>
      </c>
      <c r="S59">
        <v>0.49009090909090908</v>
      </c>
      <c r="T59">
        <v>15.4579090909091</v>
      </c>
      <c r="U59">
        <v>0.65102631578947345</v>
      </c>
      <c r="V59">
        <v>0.47</v>
      </c>
      <c r="W59">
        <v>0.46400000000000002</v>
      </c>
      <c r="X59">
        <v>19.315157894736799</v>
      </c>
      <c r="Y59">
        <v>18.62</v>
      </c>
      <c r="Z59">
        <v>21.157</v>
      </c>
      <c r="AA59">
        <v>66.305078947368401</v>
      </c>
      <c r="AB59">
        <v>82.001000000000005</v>
      </c>
      <c r="AC59">
        <v>65.989999999999995</v>
      </c>
      <c r="AD59">
        <f>69.9-68.5</f>
        <v>1.4000000000000057</v>
      </c>
      <c r="AE59">
        <f>(245-212)/2</f>
        <v>16.5</v>
      </c>
      <c r="AF59">
        <f>61.6-58.4</f>
        <v>3.2000000000000028</v>
      </c>
      <c r="AG59">
        <v>2.1</v>
      </c>
      <c r="AH59">
        <v>10.1</v>
      </c>
      <c r="AI59">
        <v>6.6E-3</v>
      </c>
      <c r="AJ59">
        <f t="shared" si="1"/>
        <v>653.46534653465346</v>
      </c>
      <c r="AK59" t="s">
        <v>305</v>
      </c>
      <c r="AL59" t="s">
        <v>323</v>
      </c>
      <c r="AM59" s="12" t="s">
        <v>359</v>
      </c>
      <c r="AN59" s="12" t="s">
        <v>389</v>
      </c>
      <c r="AO59" t="s">
        <v>427</v>
      </c>
    </row>
    <row r="60" spans="1:41" x14ac:dyDescent="0.3">
      <c r="A60" s="12" t="s">
        <v>389</v>
      </c>
      <c r="B60" s="12" t="s">
        <v>308</v>
      </c>
      <c r="C60">
        <v>-65.2</v>
      </c>
      <c r="D60">
        <v>24.1</v>
      </c>
      <c r="E60">
        <v>203.54162426216115</v>
      </c>
      <c r="F60">
        <v>46.342539813588942</v>
      </c>
      <c r="G60">
        <v>79.448265837852816</v>
      </c>
      <c r="H60">
        <v>15.790391689547697</v>
      </c>
      <c r="I60">
        <v>69.560378408458661</v>
      </c>
      <c r="J60">
        <v>13.566407957779935</v>
      </c>
      <c r="K60">
        <v>38</v>
      </c>
      <c r="L60" t="s">
        <v>345</v>
      </c>
      <c r="M60" t="s">
        <v>345</v>
      </c>
      <c r="N60" t="s">
        <v>424</v>
      </c>
      <c r="O60" t="s">
        <v>340</v>
      </c>
      <c r="P60">
        <v>18</v>
      </c>
      <c r="Q60" t="s">
        <v>336</v>
      </c>
      <c r="R60">
        <v>79.047571428571445</v>
      </c>
      <c r="S60">
        <v>0.43464285714285705</v>
      </c>
      <c r="T60">
        <v>17.341785714285699</v>
      </c>
      <c r="U60">
        <v>0.60940624999999993</v>
      </c>
      <c r="V60">
        <v>0.43</v>
      </c>
      <c r="W60">
        <v>0.61699999999999999</v>
      </c>
      <c r="X60">
        <v>22.2986875</v>
      </c>
      <c r="Y60">
        <v>15.837</v>
      </c>
      <c r="Z60">
        <v>23.998000000000001</v>
      </c>
      <c r="AA60">
        <v>44.420406249999999</v>
      </c>
      <c r="AB60">
        <v>79.061000000000007</v>
      </c>
      <c r="AC60">
        <v>41.692999999999998</v>
      </c>
      <c r="AD60">
        <f>67.4-64.1</f>
        <v>3.3000000000000114</v>
      </c>
      <c r="AE60">
        <f>(292.7-211.1)/2</f>
        <v>40.799999999999997</v>
      </c>
      <c r="AF60">
        <f>59.4-58.3</f>
        <v>1.1000000000000014</v>
      </c>
      <c r="AG60">
        <v>1.45</v>
      </c>
      <c r="AH60">
        <v>11</v>
      </c>
      <c r="AI60">
        <v>4.9621099999999996E-3</v>
      </c>
      <c r="AJ60">
        <f t="shared" si="1"/>
        <v>451.10090909090906</v>
      </c>
      <c r="AK60">
        <v>7.6</v>
      </c>
      <c r="AL60" t="s">
        <v>323</v>
      </c>
      <c r="AM60" s="12" t="s">
        <v>359</v>
      </c>
      <c r="AN60" s="12" t="s">
        <v>389</v>
      </c>
      <c r="AO60" t="s">
        <v>427</v>
      </c>
    </row>
    <row r="61" spans="1:41" x14ac:dyDescent="0.3">
      <c r="A61" s="12" t="s">
        <v>389</v>
      </c>
      <c r="B61" s="12" t="s">
        <v>308</v>
      </c>
      <c r="C61">
        <v>-66.7</v>
      </c>
      <c r="D61">
        <v>24.5</v>
      </c>
      <c r="E61">
        <v>222.81639928698755</v>
      </c>
      <c r="F61">
        <v>43.570117108948388</v>
      </c>
      <c r="G61">
        <v>107.70092960647011</v>
      </c>
      <c r="H61">
        <v>17.166720157464081</v>
      </c>
      <c r="I61">
        <v>97.389949357226058</v>
      </c>
      <c r="J61">
        <v>14.873643765436505</v>
      </c>
      <c r="K61">
        <v>53</v>
      </c>
      <c r="L61" s="12" t="s">
        <v>359</v>
      </c>
      <c r="M61" t="s">
        <v>346</v>
      </c>
      <c r="N61" t="s">
        <v>424</v>
      </c>
      <c r="O61" t="s">
        <v>340</v>
      </c>
      <c r="P61">
        <v>18</v>
      </c>
      <c r="Q61" t="s">
        <v>336</v>
      </c>
      <c r="R61">
        <v>77.829062500000006</v>
      </c>
      <c r="S61">
        <v>0.44618750000000001</v>
      </c>
      <c r="T61">
        <v>18.0488125</v>
      </c>
      <c r="U61">
        <v>0.61158139534883738</v>
      </c>
      <c r="V61">
        <v>0.44800000000000001</v>
      </c>
      <c r="W61">
        <v>0.58499999999999996</v>
      </c>
      <c r="X61">
        <v>20.725651162790701</v>
      </c>
      <c r="Y61">
        <v>11.988</v>
      </c>
      <c r="Z61">
        <v>22.725999999999999</v>
      </c>
      <c r="AA61">
        <v>46.209651162790706</v>
      </c>
      <c r="AB61">
        <v>79.308000000000007</v>
      </c>
      <c r="AC61">
        <v>51.895000000000003</v>
      </c>
      <c r="AD61">
        <f>67.7-65.2</f>
        <v>2.5</v>
      </c>
      <c r="AE61">
        <f>(306-213)/2</f>
        <v>46.5</v>
      </c>
      <c r="AF61">
        <f>59.6-57.1</f>
        <v>2.5</v>
      </c>
      <c r="AG61">
        <v>2</v>
      </c>
      <c r="AH61">
        <v>9</v>
      </c>
      <c r="AI61">
        <v>4.7817099999999998E-3</v>
      </c>
      <c r="AJ61">
        <f t="shared" si="1"/>
        <v>531.30111111111103</v>
      </c>
      <c r="AK61">
        <v>9.4</v>
      </c>
      <c r="AL61" t="s">
        <v>323</v>
      </c>
      <c r="AM61" s="12" t="s">
        <v>359</v>
      </c>
      <c r="AN61" s="12" t="s">
        <v>389</v>
      </c>
      <c r="AO61" t="s">
        <v>427</v>
      </c>
    </row>
    <row r="62" spans="1:41" x14ac:dyDescent="0.3">
      <c r="A62" s="12" t="s">
        <v>390</v>
      </c>
      <c r="B62" s="12" t="s">
        <v>310</v>
      </c>
      <c r="C62">
        <v>-64.599999999999994</v>
      </c>
      <c r="D62">
        <v>24.9</v>
      </c>
      <c r="E62">
        <v>174.48961786773702</v>
      </c>
      <c r="F62">
        <v>71.279888994941132</v>
      </c>
      <c r="G62">
        <v>62.752003387936249</v>
      </c>
      <c r="H62">
        <v>21.179115271820681</v>
      </c>
      <c r="I62">
        <v>51.751798374993584</v>
      </c>
      <c r="J62">
        <v>16.801079914076528</v>
      </c>
      <c r="K62">
        <v>29</v>
      </c>
      <c r="L62" t="s">
        <v>345</v>
      </c>
      <c r="M62" t="s">
        <v>345</v>
      </c>
      <c r="N62" t="s">
        <v>424</v>
      </c>
      <c r="O62" t="s">
        <v>340</v>
      </c>
      <c r="P62">
        <v>17</v>
      </c>
      <c r="Q62" t="s">
        <v>336</v>
      </c>
      <c r="R62">
        <v>81.499454545454554</v>
      </c>
      <c r="S62">
        <v>0.85499999999999998</v>
      </c>
      <c r="T62">
        <v>9.88681818181818</v>
      </c>
      <c r="U62">
        <v>1.4452499999999999</v>
      </c>
      <c r="V62">
        <v>0.91600000000000004</v>
      </c>
      <c r="W62">
        <v>1.45</v>
      </c>
      <c r="X62">
        <v>12.264374999999999</v>
      </c>
      <c r="Y62">
        <v>3.9950000000000001</v>
      </c>
      <c r="Z62">
        <v>11</v>
      </c>
      <c r="AA62">
        <v>49.294291666666659</v>
      </c>
      <c r="AB62">
        <v>79.956000000000003</v>
      </c>
      <c r="AC62">
        <v>49.436</v>
      </c>
      <c r="AD62">
        <f>68.4-64.5</f>
        <v>3.9000000000000057</v>
      </c>
      <c r="AE62">
        <f>(361-219)/2</f>
        <v>71</v>
      </c>
      <c r="AF62">
        <f>53.4-52.1</f>
        <v>1.2999999999999972</v>
      </c>
      <c r="AG62">
        <v>0.75</v>
      </c>
      <c r="AH62">
        <v>26</v>
      </c>
      <c r="AI62">
        <v>8.7811499999999997E-3</v>
      </c>
      <c r="AJ62">
        <f t="shared" si="1"/>
        <v>337.73653846153843</v>
      </c>
      <c r="AK62">
        <v>4.5</v>
      </c>
      <c r="AL62" t="s">
        <v>323</v>
      </c>
      <c r="AM62" s="12" t="s">
        <v>359</v>
      </c>
      <c r="AN62" s="12" t="s">
        <v>390</v>
      </c>
      <c r="AO62" t="s">
        <v>426</v>
      </c>
    </row>
    <row r="63" spans="1:41" x14ac:dyDescent="0.3">
      <c r="A63" s="12" t="s">
        <v>390</v>
      </c>
      <c r="B63" s="12" t="s">
        <v>310</v>
      </c>
      <c r="C63">
        <v>-64.7</v>
      </c>
      <c r="D63">
        <v>25.3</v>
      </c>
      <c r="E63">
        <v>175.039383861369</v>
      </c>
      <c r="F63">
        <v>72.886639418067432</v>
      </c>
      <c r="G63">
        <v>75.402719808650261</v>
      </c>
      <c r="H63">
        <v>26.364546390972023</v>
      </c>
      <c r="I63">
        <v>63.995904262127318</v>
      </c>
      <c r="J63">
        <v>21.161335158989054</v>
      </c>
      <c r="K63">
        <v>37</v>
      </c>
      <c r="L63" s="12" t="s">
        <v>359</v>
      </c>
      <c r="M63" t="s">
        <v>346</v>
      </c>
      <c r="N63" t="s">
        <v>424</v>
      </c>
      <c r="O63" t="s">
        <v>340</v>
      </c>
      <c r="P63">
        <v>17</v>
      </c>
      <c r="Q63" t="s">
        <v>336</v>
      </c>
      <c r="R63">
        <v>74.386166666666668</v>
      </c>
      <c r="S63">
        <v>0.93566666666666676</v>
      </c>
      <c r="T63">
        <v>9.4277499999999996</v>
      </c>
      <c r="U63">
        <v>1.4497931034482763</v>
      </c>
      <c r="V63">
        <v>0.93</v>
      </c>
      <c r="W63">
        <v>1.587</v>
      </c>
      <c r="X63">
        <v>10.529827586206901</v>
      </c>
      <c r="Y63">
        <v>4.7380000000000004</v>
      </c>
      <c r="Z63">
        <v>9.9350000000000005</v>
      </c>
      <c r="AA63">
        <v>47.160482758620695</v>
      </c>
      <c r="AB63">
        <v>74.433000000000007</v>
      </c>
      <c r="AC63">
        <v>45.01</v>
      </c>
      <c r="AD63">
        <f>68.38-65</f>
        <v>3.3799999999999955</v>
      </c>
      <c r="AE63">
        <f>(364-220)/2</f>
        <v>72</v>
      </c>
      <c r="AF63">
        <f>52.2-51.2</f>
        <v>1</v>
      </c>
      <c r="AG63">
        <v>1.1000000000000001</v>
      </c>
      <c r="AH63">
        <v>31</v>
      </c>
      <c r="AI63">
        <v>7.9483100000000001E-3</v>
      </c>
      <c r="AJ63">
        <f t="shared" si="1"/>
        <v>256.39709677419353</v>
      </c>
      <c r="AK63">
        <v>4.5</v>
      </c>
      <c r="AL63" t="s">
        <v>323</v>
      </c>
      <c r="AM63" s="12" t="s">
        <v>359</v>
      </c>
      <c r="AN63" s="12" t="s">
        <v>390</v>
      </c>
      <c r="AO63" t="s">
        <v>426</v>
      </c>
    </row>
    <row r="64" spans="1:41" x14ac:dyDescent="0.3">
      <c r="A64" s="12" t="s">
        <v>390</v>
      </c>
      <c r="B64" s="12" t="s">
        <v>311</v>
      </c>
      <c r="C64">
        <v>-64.2</v>
      </c>
      <c r="D64">
        <v>25.7</v>
      </c>
      <c r="E64">
        <v>182.44845831052746</v>
      </c>
      <c r="F64">
        <v>96.015097985789808</v>
      </c>
      <c r="G64">
        <v>70.202225334699946</v>
      </c>
      <c r="H64">
        <v>41.206176496711308</v>
      </c>
      <c r="I64">
        <v>52.383446830801383</v>
      </c>
      <c r="J64">
        <v>26.755252925544475</v>
      </c>
      <c r="K64">
        <v>33</v>
      </c>
      <c r="L64" t="s">
        <v>345</v>
      </c>
      <c r="M64" t="s">
        <v>345</v>
      </c>
      <c r="N64" t="s">
        <v>424</v>
      </c>
      <c r="O64" t="s">
        <v>340</v>
      </c>
      <c r="P64">
        <v>17</v>
      </c>
      <c r="Q64" t="s">
        <v>336</v>
      </c>
      <c r="R64">
        <v>81.883133333333333</v>
      </c>
      <c r="S64">
        <v>0.7894000000000001</v>
      </c>
      <c r="T64">
        <v>13.282</v>
      </c>
      <c r="U64">
        <v>1.1109999999999998</v>
      </c>
      <c r="V64">
        <v>0.80200000000000005</v>
      </c>
      <c r="W64">
        <v>1.032</v>
      </c>
      <c r="X64">
        <v>16.581125</v>
      </c>
      <c r="Y64">
        <v>8.3940000000000001</v>
      </c>
      <c r="Z64" t="s">
        <v>305</v>
      </c>
      <c r="AA64">
        <v>58.846818181818179</v>
      </c>
      <c r="AB64">
        <v>83.159000000000006</v>
      </c>
      <c r="AC64">
        <v>50.457999999999998</v>
      </c>
      <c r="AD64">
        <f>68.97-64.47</f>
        <v>4.5</v>
      </c>
      <c r="AE64">
        <f>(388-226)/2</f>
        <v>81</v>
      </c>
      <c r="AF64">
        <f>54.79-50.49</f>
        <v>4.2999999999999972</v>
      </c>
      <c r="AG64">
        <v>0.161</v>
      </c>
      <c r="AH64" t="s">
        <v>305</v>
      </c>
      <c r="AI64" t="s">
        <v>305</v>
      </c>
      <c r="AJ64" t="s">
        <v>305</v>
      </c>
      <c r="AK64">
        <v>1.8</v>
      </c>
      <c r="AL64" t="s">
        <v>323</v>
      </c>
      <c r="AM64" s="12" t="s">
        <v>359</v>
      </c>
      <c r="AN64" s="12" t="s">
        <v>390</v>
      </c>
      <c r="AO64" t="s">
        <v>426</v>
      </c>
    </row>
    <row r="65" spans="1:41" x14ac:dyDescent="0.3">
      <c r="A65" s="12" t="s">
        <v>390</v>
      </c>
      <c r="B65" s="12" t="s">
        <v>311</v>
      </c>
      <c r="C65">
        <v>-63.9</v>
      </c>
      <c r="D65">
        <v>26.1</v>
      </c>
      <c r="E65">
        <v>171.35023989033547</v>
      </c>
      <c r="F65">
        <v>61.279092642046407</v>
      </c>
      <c r="G65">
        <v>67.30564808541547</v>
      </c>
      <c r="H65">
        <v>31.334740859357428</v>
      </c>
      <c r="I65">
        <v>43.95218002812927</v>
      </c>
      <c r="J65">
        <v>16.056326217729229</v>
      </c>
      <c r="K65">
        <v>31</v>
      </c>
      <c r="L65" s="12" t="s">
        <v>359</v>
      </c>
      <c r="M65" t="s">
        <v>346</v>
      </c>
      <c r="N65" t="s">
        <v>424</v>
      </c>
      <c r="O65" t="s">
        <v>340</v>
      </c>
      <c r="P65">
        <v>17</v>
      </c>
      <c r="Q65" t="s">
        <v>336</v>
      </c>
      <c r="R65">
        <v>67.63900000000001</v>
      </c>
      <c r="S65">
        <v>0.94490909090909081</v>
      </c>
      <c r="T65">
        <v>10.859636363636399</v>
      </c>
      <c r="U65">
        <v>1.1839047619047618</v>
      </c>
      <c r="V65">
        <v>0.95</v>
      </c>
      <c r="W65">
        <v>1.1479999999999999</v>
      </c>
      <c r="X65">
        <v>15.4739047619048</v>
      </c>
      <c r="Y65">
        <v>4.2809999999999997</v>
      </c>
      <c r="Z65" t="s">
        <v>305</v>
      </c>
      <c r="AA65">
        <v>50.944761904761904</v>
      </c>
      <c r="AB65">
        <v>72.870999999999995</v>
      </c>
      <c r="AC65">
        <v>50.442</v>
      </c>
      <c r="AD65">
        <f>65.5-62.2</f>
        <v>3.2999999999999972</v>
      </c>
      <c r="AE65">
        <f>(380-232)/2</f>
        <v>74</v>
      </c>
      <c r="AF65">
        <f>50.22-46.9</f>
        <v>3.3200000000000003</v>
      </c>
      <c r="AG65">
        <v>0.16</v>
      </c>
      <c r="AH65" t="s">
        <v>305</v>
      </c>
      <c r="AI65" t="s">
        <v>305</v>
      </c>
      <c r="AJ65" t="s">
        <v>305</v>
      </c>
      <c r="AK65">
        <v>1.8</v>
      </c>
      <c r="AL65" t="s">
        <v>323</v>
      </c>
      <c r="AM65" s="12" t="s">
        <v>359</v>
      </c>
      <c r="AN65" s="12" t="s">
        <v>390</v>
      </c>
      <c r="AO65" t="s">
        <v>426</v>
      </c>
    </row>
    <row r="66" spans="1:41" x14ac:dyDescent="0.3">
      <c r="A66" s="12" t="s">
        <v>390</v>
      </c>
      <c r="B66" s="12" t="s">
        <v>312</v>
      </c>
      <c r="C66">
        <v>-71.099999999999994</v>
      </c>
      <c r="D66">
        <v>26.5</v>
      </c>
      <c r="E66">
        <v>301.75015087507609</v>
      </c>
      <c r="F66">
        <v>39.601137834570999</v>
      </c>
      <c r="G66">
        <v>101.19394150492585</v>
      </c>
      <c r="H66">
        <v>9.8527247459496348</v>
      </c>
      <c r="I66">
        <v>90.530508781458948</v>
      </c>
      <c r="J66">
        <v>8.5604120739705625</v>
      </c>
      <c r="K66">
        <v>48</v>
      </c>
      <c r="L66" t="s">
        <v>345</v>
      </c>
      <c r="M66" t="s">
        <v>345</v>
      </c>
      <c r="N66" t="s">
        <v>424</v>
      </c>
      <c r="O66" t="s">
        <v>340</v>
      </c>
      <c r="P66">
        <v>17</v>
      </c>
      <c r="Q66" t="s">
        <v>336</v>
      </c>
      <c r="R66">
        <v>80.411000000000001</v>
      </c>
      <c r="S66">
        <v>0.47499999999999998</v>
      </c>
      <c r="T66">
        <v>14.682</v>
      </c>
      <c r="U66">
        <v>0.62919444444444439</v>
      </c>
      <c r="V66">
        <v>0.46300000000000002</v>
      </c>
      <c r="W66">
        <v>0.53</v>
      </c>
      <c r="X66">
        <v>18.462027777777799</v>
      </c>
      <c r="Y66">
        <v>12.363</v>
      </c>
      <c r="Z66">
        <v>16.071000000000002</v>
      </c>
      <c r="AA66">
        <v>64.808638888888879</v>
      </c>
      <c r="AB66">
        <v>81.451999999999998</v>
      </c>
      <c r="AC66">
        <v>67.551000000000002</v>
      </c>
      <c r="AD66">
        <f>74.2-72.1</f>
        <v>2.1000000000000085</v>
      </c>
      <c r="AE66">
        <f>(250-211)/2</f>
        <v>19.5</v>
      </c>
      <c r="AF66">
        <f>63.5-60.7</f>
        <v>2.7999999999999972</v>
      </c>
      <c r="AG66">
        <v>1.5</v>
      </c>
      <c r="AH66">
        <v>13</v>
      </c>
      <c r="AI66">
        <v>8.8919600000000008E-3</v>
      </c>
      <c r="AJ66">
        <f t="shared" si="1"/>
        <v>683.99692307692317</v>
      </c>
      <c r="AK66">
        <v>2.7</v>
      </c>
      <c r="AL66" t="s">
        <v>323</v>
      </c>
      <c r="AM66" s="12" t="s">
        <v>359</v>
      </c>
      <c r="AN66" s="12" t="s">
        <v>390</v>
      </c>
      <c r="AO66" t="s">
        <v>426</v>
      </c>
    </row>
    <row r="67" spans="1:41" x14ac:dyDescent="0.3">
      <c r="A67" s="12" t="s">
        <v>390</v>
      </c>
      <c r="B67" s="12" t="s">
        <v>312</v>
      </c>
      <c r="C67">
        <v>-72.8</v>
      </c>
      <c r="D67">
        <v>26.9</v>
      </c>
      <c r="E67">
        <v>300.48076923076894</v>
      </c>
      <c r="F67">
        <v>41.474835961415309</v>
      </c>
      <c r="G67">
        <v>121.06640787571359</v>
      </c>
      <c r="H67">
        <v>12.756565121126654</v>
      </c>
      <c r="I67">
        <v>101.58472165786213</v>
      </c>
      <c r="J67">
        <v>13.029444541950355</v>
      </c>
      <c r="K67">
        <v>59</v>
      </c>
      <c r="L67" s="12" t="s">
        <v>359</v>
      </c>
      <c r="M67" t="s">
        <v>346</v>
      </c>
      <c r="N67" t="s">
        <v>424</v>
      </c>
      <c r="O67" t="s">
        <v>340</v>
      </c>
      <c r="P67">
        <v>17</v>
      </c>
      <c r="Q67" t="s">
        <v>336</v>
      </c>
      <c r="R67">
        <v>89.049312499999999</v>
      </c>
      <c r="S67">
        <v>0.42656250000000001</v>
      </c>
      <c r="T67">
        <v>16.150375</v>
      </c>
      <c r="U67">
        <v>0.63341666666666663</v>
      </c>
      <c r="V67">
        <v>0.45200000000000001</v>
      </c>
      <c r="W67">
        <v>0.57399999999999995</v>
      </c>
      <c r="X67">
        <v>16.310270833333298</v>
      </c>
      <c r="Y67">
        <v>10.757999999999999</v>
      </c>
      <c r="Z67">
        <v>16.329000000000001</v>
      </c>
      <c r="AA67">
        <v>60.325458333333351</v>
      </c>
      <c r="AB67">
        <v>84.201999999999998</v>
      </c>
      <c r="AC67">
        <v>58.68</v>
      </c>
      <c r="AD67">
        <f>72.64-71.84</f>
        <v>0.79999999999999716</v>
      </c>
      <c r="AE67">
        <f>(240-214)/2</f>
        <v>13</v>
      </c>
      <c r="AF67">
        <f>62.6-59.7</f>
        <v>2.8999999999999986</v>
      </c>
      <c r="AG67">
        <v>2.2999999999999998</v>
      </c>
      <c r="AH67">
        <v>12</v>
      </c>
      <c r="AI67">
        <v>8.6317000000000008E-3</v>
      </c>
      <c r="AJ67">
        <f t="shared" si="1"/>
        <v>719.30833333333339</v>
      </c>
      <c r="AK67">
        <v>2.9</v>
      </c>
      <c r="AL67" t="s">
        <v>323</v>
      </c>
      <c r="AM67" s="12" t="s">
        <v>359</v>
      </c>
      <c r="AN67" s="12" t="s">
        <v>390</v>
      </c>
      <c r="AO67" t="s">
        <v>426</v>
      </c>
    </row>
    <row r="68" spans="1:41" x14ac:dyDescent="0.3">
      <c r="A68" s="12" t="s">
        <v>391</v>
      </c>
      <c r="B68" s="12" t="s">
        <v>313</v>
      </c>
      <c r="C68">
        <v>-68.900000000000006</v>
      </c>
      <c r="D68">
        <v>27.3</v>
      </c>
      <c r="E68">
        <v>265.18164942986039</v>
      </c>
      <c r="F68">
        <v>52.331245584900863</v>
      </c>
      <c r="G68">
        <v>110.253891105932</v>
      </c>
      <c r="H68">
        <v>12.790336945354523</v>
      </c>
      <c r="I68">
        <v>91.71787581399694</v>
      </c>
      <c r="J68">
        <v>10.483732253756534</v>
      </c>
      <c r="K68">
        <v>53</v>
      </c>
      <c r="L68" t="s">
        <v>345</v>
      </c>
      <c r="M68" t="s">
        <v>345</v>
      </c>
      <c r="N68" t="s">
        <v>424</v>
      </c>
      <c r="O68" t="s">
        <v>340</v>
      </c>
      <c r="P68">
        <v>18</v>
      </c>
      <c r="Q68" t="s">
        <v>336</v>
      </c>
      <c r="R68">
        <v>78.380375000000001</v>
      </c>
      <c r="S68">
        <v>0.4464375000000001</v>
      </c>
      <c r="T68">
        <v>22.981437499999998</v>
      </c>
      <c r="U68">
        <v>0.64629999999999987</v>
      </c>
      <c r="V68">
        <v>0.434</v>
      </c>
      <c r="W68">
        <v>0.55600000000000005</v>
      </c>
      <c r="X68">
        <v>24.182175000000001</v>
      </c>
      <c r="Y68">
        <v>21.545000000000002</v>
      </c>
      <c r="Z68">
        <v>24.631</v>
      </c>
      <c r="AA68">
        <v>53.028074999999987</v>
      </c>
      <c r="AB68">
        <v>76.299000000000007</v>
      </c>
      <c r="AC68">
        <v>53.89</v>
      </c>
      <c r="AD68">
        <f>72-70</f>
        <v>2</v>
      </c>
      <c r="AE68">
        <f>(261-212)/2</f>
        <v>24.5</v>
      </c>
      <c r="AF68">
        <f>63.7-59.8</f>
        <v>3.9000000000000057</v>
      </c>
      <c r="AG68">
        <v>2.6</v>
      </c>
      <c r="AH68">
        <v>7</v>
      </c>
      <c r="AI68">
        <v>4.9405300000000003E-3</v>
      </c>
      <c r="AJ68">
        <f t="shared" si="1"/>
        <v>705.79000000000008</v>
      </c>
      <c r="AK68">
        <v>6.5</v>
      </c>
      <c r="AL68" t="s">
        <v>323</v>
      </c>
      <c r="AM68" s="12" t="s">
        <v>359</v>
      </c>
      <c r="AN68" s="12" t="s">
        <v>391</v>
      </c>
      <c r="AO68" t="s">
        <v>426</v>
      </c>
    </row>
    <row r="69" spans="1:41" x14ac:dyDescent="0.3">
      <c r="A69" s="12" t="s">
        <v>391</v>
      </c>
      <c r="B69" s="12" t="s">
        <v>313</v>
      </c>
      <c r="C69">
        <v>-69.7</v>
      </c>
      <c r="D69">
        <v>27.7</v>
      </c>
      <c r="E69">
        <v>238.20867079561654</v>
      </c>
      <c r="F69">
        <v>50.415402089464216</v>
      </c>
      <c r="G69">
        <v>106.26296467608775</v>
      </c>
      <c r="H69">
        <v>15.870850580479118</v>
      </c>
      <c r="I69">
        <v>92.157404847479498</v>
      </c>
      <c r="J69">
        <v>13.261968407735271</v>
      </c>
      <c r="K69">
        <v>52</v>
      </c>
      <c r="L69" s="12" t="s">
        <v>359</v>
      </c>
      <c r="M69" t="s">
        <v>346</v>
      </c>
      <c r="N69" t="s">
        <v>424</v>
      </c>
      <c r="O69" t="s">
        <v>340</v>
      </c>
      <c r="P69">
        <v>18</v>
      </c>
      <c r="Q69" t="s">
        <v>336</v>
      </c>
      <c r="R69">
        <v>70.237636363636369</v>
      </c>
      <c r="S69">
        <v>0.46372727272727271</v>
      </c>
      <c r="T69">
        <v>26.397818181818199</v>
      </c>
      <c r="U69">
        <v>0.6983571428571429</v>
      </c>
      <c r="V69">
        <v>0.46200000000000002</v>
      </c>
      <c r="W69">
        <v>0.58399999999999996</v>
      </c>
      <c r="X69">
        <v>24.736190476190501</v>
      </c>
      <c r="Y69">
        <v>19.837</v>
      </c>
      <c r="Z69">
        <v>25.696999999999999</v>
      </c>
      <c r="AA69">
        <v>48.966261904761893</v>
      </c>
      <c r="AB69">
        <v>75.518000000000001</v>
      </c>
      <c r="AC69">
        <v>48.030999999999999</v>
      </c>
      <c r="AD69">
        <f>71.15-69.17</f>
        <v>1.980000000000004</v>
      </c>
      <c r="AE69">
        <f>(257-213)/2</f>
        <v>22</v>
      </c>
      <c r="AF69">
        <f>62-58.4</f>
        <v>3.6000000000000014</v>
      </c>
      <c r="AG69">
        <v>2.6</v>
      </c>
      <c r="AH69">
        <v>7</v>
      </c>
      <c r="AI69">
        <v>4.9918999999999996E-3</v>
      </c>
      <c r="AJ69">
        <f t="shared" ref="AJ69:AJ71" si="2">(AI69/AH69)*1000000</f>
        <v>713.12857142857138</v>
      </c>
      <c r="AK69">
        <v>5.3</v>
      </c>
      <c r="AL69" t="s">
        <v>323</v>
      </c>
      <c r="AM69" s="12" t="s">
        <v>359</v>
      </c>
      <c r="AN69" s="12" t="s">
        <v>391</v>
      </c>
      <c r="AO69" t="s">
        <v>426</v>
      </c>
    </row>
    <row r="70" spans="1:41" x14ac:dyDescent="0.3">
      <c r="A70" s="12" t="s">
        <v>391</v>
      </c>
      <c r="B70" s="12" t="s">
        <v>314</v>
      </c>
      <c r="C70">
        <v>-67.83</v>
      </c>
      <c r="D70">
        <v>28.1</v>
      </c>
      <c r="E70">
        <v>257.93139025019468</v>
      </c>
      <c r="F70">
        <v>44.036971692913475</v>
      </c>
      <c r="G70">
        <v>93.967021316956249</v>
      </c>
      <c r="H70">
        <v>12.802881050610901</v>
      </c>
      <c r="I70">
        <v>82.953131480713736</v>
      </c>
      <c r="J70">
        <v>10.534843054525206</v>
      </c>
      <c r="K70">
        <v>47</v>
      </c>
      <c r="L70" t="s">
        <v>345</v>
      </c>
      <c r="M70" t="s">
        <v>345</v>
      </c>
      <c r="N70" t="s">
        <v>424</v>
      </c>
      <c r="O70" t="s">
        <v>340</v>
      </c>
      <c r="P70">
        <v>18</v>
      </c>
      <c r="Q70" t="s">
        <v>336</v>
      </c>
      <c r="R70">
        <v>77.804500000000019</v>
      </c>
      <c r="S70">
        <v>0.47499999999999998</v>
      </c>
      <c r="T70">
        <v>18.5365</v>
      </c>
      <c r="U70">
        <v>0.66940625000000031</v>
      </c>
      <c r="V70">
        <v>0.46700000000000003</v>
      </c>
      <c r="W70">
        <v>0.53300000000000003</v>
      </c>
      <c r="X70">
        <v>20.470515151515102</v>
      </c>
      <c r="Y70">
        <v>16.632000000000001</v>
      </c>
      <c r="Z70">
        <v>21.664000000000001</v>
      </c>
      <c r="AA70">
        <v>62.371093749999993</v>
      </c>
      <c r="AB70" t="s">
        <v>305</v>
      </c>
      <c r="AC70">
        <v>62.774999999999999</v>
      </c>
      <c r="AD70">
        <f>67.7-65.5</f>
        <v>2.2000000000000028</v>
      </c>
      <c r="AE70">
        <f>(258-212)/2</f>
        <v>23</v>
      </c>
      <c r="AF70">
        <v>0</v>
      </c>
      <c r="AG70">
        <v>3.2</v>
      </c>
      <c r="AH70">
        <v>7</v>
      </c>
      <c r="AI70">
        <v>1.39796E-2</v>
      </c>
      <c r="AJ70">
        <f t="shared" si="2"/>
        <v>1997.0857142857144</v>
      </c>
      <c r="AK70">
        <v>7</v>
      </c>
      <c r="AL70" t="s">
        <v>323</v>
      </c>
      <c r="AM70" s="12" t="s">
        <v>359</v>
      </c>
      <c r="AN70" s="12" t="s">
        <v>391</v>
      </c>
      <c r="AO70" t="s">
        <v>426</v>
      </c>
    </row>
    <row r="71" spans="1:41" x14ac:dyDescent="0.3">
      <c r="A71" s="12" t="s">
        <v>391</v>
      </c>
      <c r="B71" s="12" t="s">
        <v>314</v>
      </c>
      <c r="C71">
        <v>-67.680000000000007</v>
      </c>
      <c r="D71">
        <v>28.5</v>
      </c>
      <c r="E71">
        <v>241.54589371980757</v>
      </c>
      <c r="F71">
        <v>40.631378147425558</v>
      </c>
      <c r="G71">
        <v>99.607234668855313</v>
      </c>
      <c r="H71">
        <v>12.531883908637306</v>
      </c>
      <c r="I71">
        <v>83.118610256836078</v>
      </c>
      <c r="J71">
        <v>10.102158054788404</v>
      </c>
      <c r="K71">
        <v>48</v>
      </c>
      <c r="L71" s="12" t="s">
        <v>359</v>
      </c>
      <c r="M71" t="s">
        <v>346</v>
      </c>
      <c r="N71" t="s">
        <v>424</v>
      </c>
      <c r="O71" t="s">
        <v>340</v>
      </c>
      <c r="P71">
        <v>18</v>
      </c>
      <c r="Q71" t="s">
        <v>336</v>
      </c>
      <c r="R71">
        <v>78.998166666666677</v>
      </c>
      <c r="S71">
        <v>0.48625000000000002</v>
      </c>
      <c r="T71">
        <v>17.6584166666667</v>
      </c>
      <c r="U71">
        <v>0.71188888888888846</v>
      </c>
      <c r="V71">
        <v>0.83199999999999996</v>
      </c>
      <c r="W71">
        <v>0.58299999999999996</v>
      </c>
      <c r="X71">
        <v>19.492555555555601</v>
      </c>
      <c r="Y71">
        <v>11.337999999999999</v>
      </c>
      <c r="Z71">
        <v>17.585999999999999</v>
      </c>
      <c r="AA71">
        <v>58.425416666666656</v>
      </c>
      <c r="AB71" t="s">
        <v>305</v>
      </c>
      <c r="AC71">
        <v>61.051000000000002</v>
      </c>
      <c r="AD71">
        <f>65.9-63.5</f>
        <v>2.4000000000000057</v>
      </c>
      <c r="AE71">
        <f>(252-212)/2</f>
        <v>20</v>
      </c>
      <c r="AF71">
        <v>0</v>
      </c>
      <c r="AG71">
        <v>3.5</v>
      </c>
      <c r="AH71">
        <v>9</v>
      </c>
      <c r="AI71">
        <v>1.42636E-2</v>
      </c>
      <c r="AJ71">
        <f t="shared" si="2"/>
        <v>1584.8444444444444</v>
      </c>
      <c r="AK71">
        <v>6.8</v>
      </c>
      <c r="AL71" t="s">
        <v>323</v>
      </c>
      <c r="AM71" s="12" t="s">
        <v>359</v>
      </c>
      <c r="AN71" s="12" t="s">
        <v>391</v>
      </c>
      <c r="AO71" t="s">
        <v>426</v>
      </c>
    </row>
    <row r="72" spans="1:41" x14ac:dyDescent="0.3">
      <c r="A72" s="12" t="s">
        <v>392</v>
      </c>
      <c r="B72" s="12" t="s">
        <v>228</v>
      </c>
      <c r="C72">
        <v>-66.599999999999994</v>
      </c>
      <c r="D72">
        <v>28.9</v>
      </c>
      <c r="E72">
        <v>225.37750732476982</v>
      </c>
      <c r="F72">
        <v>66.302123321578719</v>
      </c>
      <c r="G72">
        <v>43.25263147355637</v>
      </c>
      <c r="H72">
        <v>13.363529405963211</v>
      </c>
      <c r="I72">
        <v>34.825004353125507</v>
      </c>
      <c r="J72">
        <v>9.6929511772219445</v>
      </c>
      <c r="K72">
        <v>23</v>
      </c>
      <c r="L72" t="s">
        <v>345</v>
      </c>
      <c r="M72" t="s">
        <v>345</v>
      </c>
      <c r="N72" t="s">
        <v>214</v>
      </c>
      <c r="O72" t="s">
        <v>341</v>
      </c>
      <c r="P72">
        <v>17</v>
      </c>
      <c r="Q72" t="s">
        <v>336</v>
      </c>
      <c r="R72">
        <v>77.050933333333347</v>
      </c>
      <c r="S72">
        <v>0.49259999999999998</v>
      </c>
      <c r="T72">
        <v>18.8968666666667</v>
      </c>
      <c r="U72">
        <v>0.88419047619047608</v>
      </c>
      <c r="V72">
        <v>0.501</v>
      </c>
      <c r="W72">
        <v>0.69099999999999995</v>
      </c>
      <c r="X72">
        <v>22.173428571428602</v>
      </c>
      <c r="Y72">
        <v>12.305</v>
      </c>
      <c r="Z72">
        <v>21.533000000000001</v>
      </c>
      <c r="AA72">
        <v>48.924761904761908</v>
      </c>
      <c r="AB72">
        <v>81.48</v>
      </c>
      <c r="AC72">
        <v>46.896000000000001</v>
      </c>
      <c r="AD72">
        <f>69.9-66.8</f>
        <v>3.1000000000000085</v>
      </c>
      <c r="AE72">
        <f>(307-214)/2</f>
        <v>46.5</v>
      </c>
      <c r="AF72">
        <f>59-54</f>
        <v>5</v>
      </c>
      <c r="AG72">
        <v>2.6</v>
      </c>
      <c r="AH72">
        <v>9.9</v>
      </c>
      <c r="AI72">
        <v>5.2176599999999998E-3</v>
      </c>
      <c r="AJ72">
        <f t="shared" ref="AJ72:AJ85" si="3">(AI72/AH72)*1000000</f>
        <v>527.0363636363636</v>
      </c>
      <c r="AK72">
        <v>3.9</v>
      </c>
      <c r="AL72" t="s">
        <v>323</v>
      </c>
      <c r="AM72" s="12" t="s">
        <v>359</v>
      </c>
      <c r="AN72" s="12" t="s">
        <v>392</v>
      </c>
      <c r="AO72" t="s">
        <v>426</v>
      </c>
    </row>
    <row r="73" spans="1:41" x14ac:dyDescent="0.3">
      <c r="A73" s="12" t="s">
        <v>392</v>
      </c>
      <c r="B73" s="12" t="s">
        <v>228</v>
      </c>
      <c r="C73">
        <v>-66.8</v>
      </c>
      <c r="D73">
        <v>29.3</v>
      </c>
      <c r="E73">
        <v>197.04433497536991</v>
      </c>
      <c r="F73">
        <v>64.61786153179979</v>
      </c>
      <c r="G73">
        <v>57.141039129127563</v>
      </c>
      <c r="H73">
        <v>14.283547583418288</v>
      </c>
      <c r="I73">
        <v>47.469856641033132</v>
      </c>
      <c r="J73">
        <v>10.943503820338856</v>
      </c>
      <c r="K73">
        <v>26</v>
      </c>
      <c r="L73" s="12" t="s">
        <v>359</v>
      </c>
      <c r="M73" t="s">
        <v>346</v>
      </c>
      <c r="N73" t="s">
        <v>214</v>
      </c>
      <c r="O73" t="s">
        <v>341</v>
      </c>
      <c r="P73">
        <v>17</v>
      </c>
      <c r="Q73" t="s">
        <v>336</v>
      </c>
      <c r="R73">
        <v>72.61066666666666</v>
      </c>
      <c r="S73">
        <v>0.52008333333333345</v>
      </c>
      <c r="T73">
        <v>20.297916666666701</v>
      </c>
      <c r="U73">
        <v>0.73128000000000015</v>
      </c>
      <c r="V73">
        <v>0.53</v>
      </c>
      <c r="W73">
        <v>0.751</v>
      </c>
      <c r="X73">
        <v>23.238</v>
      </c>
      <c r="Y73">
        <v>11.96</v>
      </c>
      <c r="Z73">
        <v>25.097000000000001</v>
      </c>
      <c r="AA73">
        <v>41.904200000000003</v>
      </c>
      <c r="AB73">
        <v>81.727000000000004</v>
      </c>
      <c r="AC73">
        <v>38.58</v>
      </c>
      <c r="AD73">
        <f>69.8-67.1</f>
        <v>2.7000000000000028</v>
      </c>
      <c r="AE73">
        <f>(311-217)/2</f>
        <v>47</v>
      </c>
      <c r="AF73">
        <f>57.7-53.8</f>
        <v>3.9000000000000057</v>
      </c>
      <c r="AG73">
        <v>2.6</v>
      </c>
      <c r="AH73">
        <v>12</v>
      </c>
      <c r="AI73">
        <v>6.2452200000000001E-3</v>
      </c>
      <c r="AJ73">
        <f t="shared" si="3"/>
        <v>520.43499999999995</v>
      </c>
      <c r="AK73">
        <v>3.8</v>
      </c>
      <c r="AL73" t="s">
        <v>323</v>
      </c>
      <c r="AM73" s="12" t="s">
        <v>359</v>
      </c>
      <c r="AN73" s="12" t="s">
        <v>392</v>
      </c>
      <c r="AO73" t="s">
        <v>426</v>
      </c>
    </row>
    <row r="74" spans="1:41" x14ac:dyDescent="0.3">
      <c r="A74" s="12" t="s">
        <v>393</v>
      </c>
      <c r="B74" s="12" t="s">
        <v>226</v>
      </c>
      <c r="C74">
        <v>-65.3</v>
      </c>
      <c r="D74">
        <v>29.7</v>
      </c>
      <c r="E74">
        <v>288.10141169691701</v>
      </c>
      <c r="F74">
        <v>79.476212421452274</v>
      </c>
      <c r="G74">
        <v>84.623195894644198</v>
      </c>
      <c r="H74">
        <v>25.482684574479233</v>
      </c>
      <c r="I74">
        <v>66.006600660066113</v>
      </c>
      <c r="J74">
        <v>18.931924628422575</v>
      </c>
      <c r="K74">
        <v>59</v>
      </c>
      <c r="L74" t="s">
        <v>345</v>
      </c>
      <c r="M74" t="s">
        <v>345</v>
      </c>
      <c r="N74" t="s">
        <v>214</v>
      </c>
      <c r="O74" t="s">
        <v>341</v>
      </c>
      <c r="P74">
        <v>16</v>
      </c>
      <c r="Q74" t="s">
        <v>336</v>
      </c>
      <c r="R74">
        <v>86.98637500000001</v>
      </c>
      <c r="S74">
        <v>0.56156249999999996</v>
      </c>
      <c r="T74">
        <v>4.2486875</v>
      </c>
      <c r="U74">
        <v>0.77497727272727279</v>
      </c>
      <c r="V74">
        <v>0.56399999999999995</v>
      </c>
      <c r="W74">
        <v>0.60799999999999998</v>
      </c>
      <c r="X74">
        <v>10.4089411764706</v>
      </c>
      <c r="Y74">
        <v>1.9430000000000001</v>
      </c>
      <c r="Z74">
        <v>10.723000000000001</v>
      </c>
      <c r="AA74">
        <v>58.780772727272726</v>
      </c>
      <c r="AB74">
        <v>86.096000000000004</v>
      </c>
      <c r="AC74">
        <v>69.239000000000004</v>
      </c>
      <c r="AD74">
        <f>68-65.8</f>
        <v>2.2000000000000028</v>
      </c>
      <c r="AE74">
        <f>(293-217)/2</f>
        <v>38</v>
      </c>
      <c r="AF74">
        <f>57-53</f>
        <v>4</v>
      </c>
      <c r="AG74">
        <v>0.6</v>
      </c>
      <c r="AH74">
        <v>23.6</v>
      </c>
      <c r="AI74">
        <v>6.8034699999999998E-3</v>
      </c>
      <c r="AJ74">
        <f t="shared" si="3"/>
        <v>288.28262711864403</v>
      </c>
      <c r="AK74">
        <v>3.5</v>
      </c>
      <c r="AL74" t="s">
        <v>323</v>
      </c>
      <c r="AM74" s="12" t="s">
        <v>359</v>
      </c>
      <c r="AN74" s="12" t="s">
        <v>393</v>
      </c>
      <c r="AO74" t="s">
        <v>427</v>
      </c>
    </row>
    <row r="75" spans="1:41" x14ac:dyDescent="0.3">
      <c r="A75" s="12" t="s">
        <v>393</v>
      </c>
      <c r="B75" s="12" t="s">
        <v>226</v>
      </c>
      <c r="C75">
        <v>-68.599999999999994</v>
      </c>
      <c r="D75">
        <v>30.1</v>
      </c>
      <c r="E75">
        <v>277.70063871146908</v>
      </c>
      <c r="F75">
        <v>74.600176608866505</v>
      </c>
      <c r="G75">
        <v>111.24521417234986</v>
      </c>
      <c r="H75">
        <v>24.782432802508868</v>
      </c>
      <c r="I75">
        <v>96.274188889958069</v>
      </c>
      <c r="J75">
        <v>20.711530177163347</v>
      </c>
      <c r="K75">
        <v>54</v>
      </c>
      <c r="L75" s="12" t="s">
        <v>359</v>
      </c>
      <c r="M75" t="s">
        <v>346</v>
      </c>
      <c r="N75" t="s">
        <v>214</v>
      </c>
      <c r="O75" t="s">
        <v>341</v>
      </c>
      <c r="P75">
        <v>16</v>
      </c>
      <c r="Q75" t="s">
        <v>336</v>
      </c>
      <c r="R75">
        <v>85.636533333333333</v>
      </c>
      <c r="S75">
        <v>0.58586666666666654</v>
      </c>
      <c r="T75">
        <v>4.3874000000000004</v>
      </c>
      <c r="U75">
        <v>0.77203333333333324</v>
      </c>
      <c r="V75">
        <v>0.57899999999999996</v>
      </c>
      <c r="W75">
        <v>0.623</v>
      </c>
      <c r="X75">
        <v>13.4137441860465</v>
      </c>
      <c r="Y75">
        <v>4.2729999999999997</v>
      </c>
      <c r="Z75">
        <v>12.571</v>
      </c>
      <c r="AA75">
        <v>52.045418604651175</v>
      </c>
      <c r="AB75">
        <v>84.837000000000003</v>
      </c>
      <c r="AC75">
        <v>68.543999999999997</v>
      </c>
      <c r="AD75">
        <f>68.3-66.6</f>
        <v>1.7000000000000028</v>
      </c>
      <c r="AE75">
        <f>(298-220)/2</f>
        <v>39</v>
      </c>
      <c r="AF75">
        <f>55.53-51.3</f>
        <v>4.230000000000004</v>
      </c>
      <c r="AG75">
        <v>0.75</v>
      </c>
      <c r="AH75">
        <v>26</v>
      </c>
      <c r="AI75">
        <v>8.7342700000000006E-3</v>
      </c>
      <c r="AJ75">
        <f t="shared" si="3"/>
        <v>335.93346153846153</v>
      </c>
      <c r="AK75">
        <v>3.4</v>
      </c>
      <c r="AL75" t="s">
        <v>323</v>
      </c>
      <c r="AM75" s="12" t="s">
        <v>359</v>
      </c>
      <c r="AN75" s="12" t="s">
        <v>393</v>
      </c>
      <c r="AO75" t="s">
        <v>427</v>
      </c>
    </row>
    <row r="76" spans="1:41" x14ac:dyDescent="0.3">
      <c r="A76" s="12" t="s">
        <v>393</v>
      </c>
      <c r="B76" s="12" t="s">
        <v>227</v>
      </c>
      <c r="C76">
        <v>-65.599999999999994</v>
      </c>
      <c r="D76">
        <v>30.5</v>
      </c>
      <c r="E76">
        <v>246.91358024691462</v>
      </c>
      <c r="F76">
        <v>49.69618693731357</v>
      </c>
      <c r="G76">
        <v>77.050055660525686</v>
      </c>
      <c r="H76">
        <v>15.828904968733074</v>
      </c>
      <c r="I76">
        <v>70.402703463812685</v>
      </c>
      <c r="J76">
        <v>14.22027919047704</v>
      </c>
      <c r="K76">
        <v>50</v>
      </c>
      <c r="L76" t="s">
        <v>345</v>
      </c>
      <c r="M76" t="s">
        <v>345</v>
      </c>
      <c r="N76" t="s">
        <v>214</v>
      </c>
      <c r="O76" t="s">
        <v>341</v>
      </c>
      <c r="P76">
        <v>16</v>
      </c>
      <c r="Q76" t="s">
        <v>336</v>
      </c>
      <c r="R76">
        <v>78.368631578947358</v>
      </c>
      <c r="S76">
        <v>0.49336842105263151</v>
      </c>
      <c r="T76">
        <v>18.121526315789499</v>
      </c>
      <c r="U76">
        <v>0.6298918918918921</v>
      </c>
      <c r="V76">
        <v>0.496</v>
      </c>
      <c r="W76">
        <v>0.64300000000000002</v>
      </c>
      <c r="X76">
        <v>20.4324864864865</v>
      </c>
      <c r="Y76">
        <v>12.02</v>
      </c>
      <c r="Z76">
        <v>21.283999999999999</v>
      </c>
      <c r="AA76">
        <v>55.013378378378384</v>
      </c>
      <c r="AB76">
        <v>82.486000000000004</v>
      </c>
      <c r="AC76">
        <v>52.542999999999999</v>
      </c>
      <c r="AD76">
        <f>68.4-66.1</f>
        <v>2.3000000000000114</v>
      </c>
      <c r="AE76">
        <f>(287-213)/2</f>
        <v>37</v>
      </c>
      <c r="AF76">
        <f>58.1-56.5</f>
        <v>1.6000000000000014</v>
      </c>
      <c r="AG76">
        <v>2.6</v>
      </c>
      <c r="AH76">
        <v>11</v>
      </c>
      <c r="AI76">
        <v>6.7407400000000003E-3</v>
      </c>
      <c r="AJ76">
        <f t="shared" si="3"/>
        <v>612.79454545454553</v>
      </c>
      <c r="AK76">
        <v>5.6</v>
      </c>
      <c r="AL76" t="s">
        <v>323</v>
      </c>
      <c r="AM76" s="12" t="s">
        <v>359</v>
      </c>
      <c r="AN76" s="12" t="s">
        <v>393</v>
      </c>
      <c r="AO76" t="s">
        <v>427</v>
      </c>
    </row>
    <row r="77" spans="1:41" x14ac:dyDescent="0.3">
      <c r="A77" s="12" t="s">
        <v>393</v>
      </c>
      <c r="B77" s="12" t="s">
        <v>227</v>
      </c>
      <c r="C77">
        <v>-67.599999999999994</v>
      </c>
      <c r="D77">
        <v>30.9</v>
      </c>
      <c r="E77">
        <v>213.67521367521337</v>
      </c>
      <c r="F77">
        <v>42.987283253880264</v>
      </c>
      <c r="G77">
        <v>101.2736297186583</v>
      </c>
      <c r="H77">
        <v>17.526484201556407</v>
      </c>
      <c r="I77">
        <v>92.421441774492223</v>
      </c>
      <c r="J77">
        <v>16.535822306373142</v>
      </c>
      <c r="K77">
        <v>50</v>
      </c>
      <c r="L77" s="12" t="s">
        <v>359</v>
      </c>
      <c r="M77" t="s">
        <v>346</v>
      </c>
      <c r="N77" t="s">
        <v>214</v>
      </c>
      <c r="O77" t="s">
        <v>341</v>
      </c>
      <c r="P77">
        <v>16</v>
      </c>
      <c r="Q77" t="s">
        <v>336</v>
      </c>
      <c r="R77">
        <v>76.617187500000014</v>
      </c>
      <c r="S77">
        <v>0.499</v>
      </c>
      <c r="T77">
        <v>18.3121875</v>
      </c>
      <c r="U77">
        <v>0.62958333333333349</v>
      </c>
      <c r="V77">
        <v>0.51800000000000002</v>
      </c>
      <c r="W77">
        <v>0.63100000000000001</v>
      </c>
      <c r="X77">
        <v>21.316277777777799</v>
      </c>
      <c r="Y77">
        <v>13.215</v>
      </c>
      <c r="Z77">
        <v>20.728999999999999</v>
      </c>
      <c r="AA77">
        <v>51.785277777777772</v>
      </c>
      <c r="AB77">
        <v>77.819000000000003</v>
      </c>
      <c r="AC77">
        <v>50.429000000000002</v>
      </c>
      <c r="AD77">
        <f>68.55-66.78</f>
        <v>1.769999999999996</v>
      </c>
      <c r="AE77">
        <f>(290-216)/2</f>
        <v>37</v>
      </c>
      <c r="AF77">
        <f>56.9-55.5</f>
        <v>1.3999999999999986</v>
      </c>
      <c r="AG77">
        <v>2.9</v>
      </c>
      <c r="AH77">
        <v>14</v>
      </c>
      <c r="AI77">
        <v>7.2576300000000002E-3</v>
      </c>
      <c r="AJ77">
        <f t="shared" si="3"/>
        <v>518.40214285714285</v>
      </c>
      <c r="AK77">
        <v>5.2</v>
      </c>
      <c r="AL77" t="s">
        <v>323</v>
      </c>
      <c r="AM77" s="12" t="s">
        <v>359</v>
      </c>
      <c r="AN77" s="12" t="s">
        <v>393</v>
      </c>
      <c r="AO77" t="s">
        <v>427</v>
      </c>
    </row>
    <row r="78" spans="1:41" x14ac:dyDescent="0.3">
      <c r="A78" s="12" t="s">
        <v>394</v>
      </c>
      <c r="B78" s="12" t="s">
        <v>281</v>
      </c>
      <c r="C78">
        <v>-63</v>
      </c>
      <c r="D78">
        <v>31.3</v>
      </c>
      <c r="E78">
        <v>53.850296176628994</v>
      </c>
      <c r="F78">
        <v>152.53641600559516</v>
      </c>
      <c r="G78">
        <v>27.338917929728815</v>
      </c>
      <c r="H78">
        <v>61.660586718400296</v>
      </c>
      <c r="I78">
        <v>26.938929446943792</v>
      </c>
      <c r="J78">
        <v>50.541882347563202</v>
      </c>
      <c r="K78">
        <v>14</v>
      </c>
      <c r="L78" t="s">
        <v>345</v>
      </c>
      <c r="M78" t="s">
        <v>345</v>
      </c>
      <c r="N78" t="s">
        <v>214</v>
      </c>
      <c r="O78" t="s">
        <v>423</v>
      </c>
      <c r="P78">
        <v>3</v>
      </c>
      <c r="Q78" t="s">
        <v>337</v>
      </c>
      <c r="R78">
        <v>76.173866666666669</v>
      </c>
      <c r="S78">
        <v>1.1830666666666665</v>
      </c>
      <c r="T78">
        <v>22.0946</v>
      </c>
      <c r="U78">
        <v>2.1400289999999997</v>
      </c>
      <c r="V78">
        <v>1.69815</v>
      </c>
      <c r="W78">
        <v>2.2162500000000001</v>
      </c>
      <c r="X78">
        <v>13.51014</v>
      </c>
      <c r="Y78">
        <v>1.0680999999999901</v>
      </c>
      <c r="Z78">
        <v>11.352600000000001</v>
      </c>
      <c r="AA78">
        <v>51.696780000000004</v>
      </c>
      <c r="AB78">
        <v>61.523400000000002</v>
      </c>
      <c r="AC78">
        <v>48.339799999999997</v>
      </c>
      <c r="AD78" t="s">
        <v>305</v>
      </c>
      <c r="AE78" t="s">
        <v>305</v>
      </c>
      <c r="AF78" t="s">
        <v>305</v>
      </c>
      <c r="AG78">
        <v>0.16</v>
      </c>
      <c r="AH78">
        <v>63</v>
      </c>
      <c r="AI78">
        <v>1.51583E-2</v>
      </c>
      <c r="AJ78">
        <f t="shared" si="3"/>
        <v>240.6079365079365</v>
      </c>
      <c r="AK78">
        <v>1.7</v>
      </c>
      <c r="AL78" t="s">
        <v>323</v>
      </c>
      <c r="AM78" s="12" t="s">
        <v>359</v>
      </c>
      <c r="AN78" s="12" t="s">
        <v>394</v>
      </c>
      <c r="AO78" t="s">
        <v>426</v>
      </c>
    </row>
    <row r="79" spans="1:41" x14ac:dyDescent="0.3">
      <c r="A79" s="12" t="s">
        <v>394</v>
      </c>
      <c r="B79" s="12" t="s">
        <v>281</v>
      </c>
      <c r="C79">
        <v>-64.790000000000006</v>
      </c>
      <c r="D79">
        <v>31.7</v>
      </c>
      <c r="E79">
        <v>60.21557174685374</v>
      </c>
      <c r="F79">
        <v>145.75563158332596</v>
      </c>
      <c r="G79">
        <v>29.104246338974875</v>
      </c>
      <c r="H79">
        <v>61.859972668902003</v>
      </c>
      <c r="I79">
        <v>25.740025740025725</v>
      </c>
      <c r="J79">
        <v>50.899804068948207</v>
      </c>
      <c r="K79">
        <v>16</v>
      </c>
      <c r="L79" s="12" t="s">
        <v>359</v>
      </c>
      <c r="M79" t="s">
        <v>346</v>
      </c>
      <c r="N79" t="s">
        <v>214</v>
      </c>
      <c r="O79" t="s">
        <v>423</v>
      </c>
      <c r="P79">
        <v>3</v>
      </c>
      <c r="Q79" t="s">
        <v>337</v>
      </c>
      <c r="R79">
        <v>74.800466666666665</v>
      </c>
      <c r="S79">
        <v>1.2857999999999998</v>
      </c>
      <c r="T79">
        <v>6.7282666666666699</v>
      </c>
      <c r="U79">
        <v>2.4418266666666661</v>
      </c>
      <c r="V79">
        <v>2.1270099999999998</v>
      </c>
      <c r="W79">
        <v>2.6436700000000002</v>
      </c>
      <c r="X79">
        <v>12.0307333333333</v>
      </c>
      <c r="Y79">
        <v>0.18310000000000315</v>
      </c>
      <c r="Z79">
        <v>11.9018</v>
      </c>
      <c r="AA79">
        <v>47.00725555555556</v>
      </c>
      <c r="AB79">
        <v>52.978499999999997</v>
      </c>
      <c r="AC79">
        <v>44.952399999999997</v>
      </c>
      <c r="AD79" t="s">
        <v>305</v>
      </c>
      <c r="AE79" t="s">
        <v>305</v>
      </c>
      <c r="AF79" t="s">
        <v>305</v>
      </c>
      <c r="AG79">
        <v>0.18</v>
      </c>
      <c r="AH79">
        <v>63</v>
      </c>
      <c r="AI79">
        <v>1.78998E-2</v>
      </c>
      <c r="AJ79">
        <f t="shared" si="3"/>
        <v>284.12380952380954</v>
      </c>
      <c r="AK79">
        <v>1.8</v>
      </c>
      <c r="AL79" t="s">
        <v>323</v>
      </c>
      <c r="AM79" s="12" t="s">
        <v>359</v>
      </c>
      <c r="AN79" s="12" t="s">
        <v>394</v>
      </c>
      <c r="AO79" t="s">
        <v>426</v>
      </c>
    </row>
    <row r="80" spans="1:41" x14ac:dyDescent="0.3">
      <c r="A80" s="12" t="s">
        <v>394</v>
      </c>
      <c r="B80" s="12" t="s">
        <v>282</v>
      </c>
      <c r="C80">
        <v>-66</v>
      </c>
      <c r="D80">
        <v>32.1</v>
      </c>
      <c r="E80">
        <v>107.25010725010743</v>
      </c>
      <c r="F80">
        <v>158.76329014910138</v>
      </c>
      <c r="G80">
        <v>42.779260753229138</v>
      </c>
      <c r="H80">
        <v>50.943031973874007</v>
      </c>
      <c r="I80">
        <v>41.034058268362735</v>
      </c>
      <c r="J80">
        <v>44.502296404317107</v>
      </c>
      <c r="K80">
        <v>21</v>
      </c>
      <c r="L80" t="s">
        <v>345</v>
      </c>
      <c r="M80" t="s">
        <v>345</v>
      </c>
      <c r="N80" t="s">
        <v>214</v>
      </c>
      <c r="O80" t="s">
        <v>423</v>
      </c>
      <c r="P80">
        <v>3</v>
      </c>
      <c r="Q80" t="s">
        <v>337</v>
      </c>
      <c r="R80">
        <v>69.405133333333339</v>
      </c>
      <c r="S80">
        <v>0.99193333333333322</v>
      </c>
      <c r="T80">
        <v>5.2408000000000001</v>
      </c>
      <c r="U80">
        <v>1.2998129411764705</v>
      </c>
      <c r="V80">
        <v>0.99307999999999996</v>
      </c>
      <c r="W80">
        <v>1.19231</v>
      </c>
      <c r="X80">
        <v>12.198064705882301</v>
      </c>
      <c r="Y80">
        <v>3.2042999999999999</v>
      </c>
      <c r="Z80">
        <v>13.977</v>
      </c>
      <c r="AA80">
        <v>38.220504998013126</v>
      </c>
      <c r="AB80">
        <v>67.535399999999996</v>
      </c>
      <c r="AC80">
        <v>51.330599999999997</v>
      </c>
      <c r="AD80" t="s">
        <v>305</v>
      </c>
      <c r="AE80" t="s">
        <v>305</v>
      </c>
      <c r="AF80" t="s">
        <v>305</v>
      </c>
      <c r="AG80">
        <v>0.35</v>
      </c>
      <c r="AH80">
        <v>52</v>
      </c>
      <c r="AI80">
        <v>1.39574E-2</v>
      </c>
      <c r="AJ80">
        <f t="shared" si="3"/>
        <v>268.41153846153844</v>
      </c>
      <c r="AK80">
        <v>1.3</v>
      </c>
      <c r="AL80" t="s">
        <v>323</v>
      </c>
      <c r="AM80" s="12" t="s">
        <v>359</v>
      </c>
      <c r="AN80" s="12" t="s">
        <v>394</v>
      </c>
      <c r="AO80" t="s">
        <v>426</v>
      </c>
    </row>
    <row r="81" spans="1:41" x14ac:dyDescent="0.3">
      <c r="A81" s="12" t="s">
        <v>394</v>
      </c>
      <c r="B81" s="12" t="s">
        <v>282</v>
      </c>
      <c r="C81">
        <v>-64.3</v>
      </c>
      <c r="D81">
        <v>32.5</v>
      </c>
      <c r="E81">
        <v>88.331419485911155</v>
      </c>
      <c r="F81">
        <v>127.59572155300634</v>
      </c>
      <c r="G81">
        <v>39.391647682915725</v>
      </c>
      <c r="H81">
        <v>45.351884274552077</v>
      </c>
      <c r="I81">
        <v>40.202621210902912</v>
      </c>
      <c r="J81">
        <v>39.464743330780983</v>
      </c>
      <c r="K81">
        <v>20</v>
      </c>
      <c r="L81" s="12" t="s">
        <v>359</v>
      </c>
      <c r="M81" t="s">
        <v>346</v>
      </c>
      <c r="N81" t="s">
        <v>214</v>
      </c>
      <c r="O81" t="s">
        <v>423</v>
      </c>
      <c r="P81">
        <v>3</v>
      </c>
      <c r="Q81" t="s">
        <v>337</v>
      </c>
      <c r="R81">
        <v>67.131769230769223</v>
      </c>
      <c r="S81">
        <v>1.0104615384615385</v>
      </c>
      <c r="T81">
        <v>6.1292307692307704</v>
      </c>
      <c r="U81">
        <v>1.3132740000000001</v>
      </c>
      <c r="V81">
        <v>1.0234799999999999</v>
      </c>
      <c r="W81">
        <v>1.1226400000000001</v>
      </c>
      <c r="X81">
        <v>15.9952733333333</v>
      </c>
      <c r="Y81">
        <v>6.9274999999999904</v>
      </c>
      <c r="Z81">
        <v>16.082799999999999</v>
      </c>
      <c r="AA81">
        <v>49.20653999999999</v>
      </c>
      <c r="AB81">
        <v>63.171399999999998</v>
      </c>
      <c r="AC81">
        <v>49.041699999999999</v>
      </c>
      <c r="AD81" t="s">
        <v>305</v>
      </c>
      <c r="AE81" t="s">
        <v>305</v>
      </c>
      <c r="AF81" t="s">
        <v>305</v>
      </c>
      <c r="AG81">
        <v>0.25</v>
      </c>
      <c r="AH81">
        <v>60</v>
      </c>
      <c r="AI81">
        <v>1.7566499999999999E-2</v>
      </c>
      <c r="AJ81">
        <f t="shared" si="3"/>
        <v>292.77499999999998</v>
      </c>
      <c r="AK81">
        <v>2.1</v>
      </c>
      <c r="AL81" t="s">
        <v>323</v>
      </c>
      <c r="AM81" s="12" t="s">
        <v>359</v>
      </c>
      <c r="AN81" s="12" t="s">
        <v>394</v>
      </c>
      <c r="AO81" t="s">
        <v>426</v>
      </c>
    </row>
    <row r="82" spans="1:41" x14ac:dyDescent="0.3">
      <c r="A82" s="12" t="s">
        <v>395</v>
      </c>
      <c r="B82" s="12" t="s">
        <v>283</v>
      </c>
      <c r="C82">
        <v>-62</v>
      </c>
      <c r="D82">
        <v>32.9</v>
      </c>
      <c r="E82">
        <v>123.83900928792588</v>
      </c>
      <c r="F82">
        <v>112.72421849063812</v>
      </c>
      <c r="G82">
        <v>50.602171778714776</v>
      </c>
      <c r="H82">
        <v>42.651158289966808</v>
      </c>
      <c r="I82">
        <v>44.267374944665939</v>
      </c>
      <c r="J82">
        <v>36.512446434301587</v>
      </c>
      <c r="K82">
        <v>25</v>
      </c>
      <c r="L82" t="s">
        <v>345</v>
      </c>
      <c r="M82" t="s">
        <v>345</v>
      </c>
      <c r="N82" t="s">
        <v>214</v>
      </c>
      <c r="O82" t="s">
        <v>423</v>
      </c>
      <c r="P82">
        <v>2</v>
      </c>
      <c r="Q82" t="s">
        <v>337</v>
      </c>
      <c r="R82">
        <v>58.934909090909088</v>
      </c>
      <c r="S82">
        <v>1.0869090909090908</v>
      </c>
      <c r="T82">
        <v>7.4547272727272702</v>
      </c>
      <c r="U82">
        <v>1.7443180000000003</v>
      </c>
      <c r="V82">
        <v>1.1126199999999999</v>
      </c>
      <c r="W82">
        <v>1.7229699999999999</v>
      </c>
      <c r="X82">
        <v>9.2529350000000008</v>
      </c>
      <c r="Y82">
        <v>4.9744000000000002</v>
      </c>
      <c r="Z82">
        <v>9.8877000000000006</v>
      </c>
      <c r="AA82">
        <v>45.128705484160108</v>
      </c>
      <c r="AB82">
        <v>63.018799999999999</v>
      </c>
      <c r="AC82">
        <v>41.656500000000001</v>
      </c>
      <c r="AD82" t="s">
        <v>305</v>
      </c>
      <c r="AE82" t="s">
        <v>305</v>
      </c>
      <c r="AF82" t="s">
        <v>305</v>
      </c>
      <c r="AG82">
        <v>0.4</v>
      </c>
      <c r="AH82">
        <v>46</v>
      </c>
      <c r="AI82">
        <v>1.4630000000000001E-2</v>
      </c>
      <c r="AJ82">
        <f t="shared" si="3"/>
        <v>318.04347826086962</v>
      </c>
      <c r="AK82">
        <v>2.2000000000000002</v>
      </c>
      <c r="AL82" t="s">
        <v>323</v>
      </c>
      <c r="AM82" s="12" t="s">
        <v>359</v>
      </c>
      <c r="AN82" s="12" t="s">
        <v>395</v>
      </c>
      <c r="AO82" t="s">
        <v>427</v>
      </c>
    </row>
    <row r="83" spans="1:41" x14ac:dyDescent="0.3">
      <c r="A83" s="12" t="s">
        <v>395</v>
      </c>
      <c r="B83" s="12" t="s">
        <v>283</v>
      </c>
      <c r="C83">
        <v>-65.3</v>
      </c>
      <c r="D83">
        <v>33.299999999999997</v>
      </c>
      <c r="E83">
        <v>96.553055904219377</v>
      </c>
      <c r="F83">
        <v>104.47335037005689</v>
      </c>
      <c r="G83">
        <v>41.830987611809988</v>
      </c>
      <c r="H83">
        <v>34.410342383221838</v>
      </c>
      <c r="I83">
        <v>43.900083410158487</v>
      </c>
      <c r="J83">
        <v>30.166110426745501</v>
      </c>
      <c r="K83">
        <v>22</v>
      </c>
      <c r="L83" s="12" t="s">
        <v>359</v>
      </c>
      <c r="M83" t="s">
        <v>346</v>
      </c>
      <c r="N83" t="s">
        <v>214</v>
      </c>
      <c r="O83" t="s">
        <v>423</v>
      </c>
      <c r="P83">
        <v>2</v>
      </c>
      <c r="Q83" t="s">
        <v>337</v>
      </c>
      <c r="R83">
        <v>63.29807692307692</v>
      </c>
      <c r="S83">
        <v>1.1555384615384614</v>
      </c>
      <c r="T83">
        <v>7.7584615384615399</v>
      </c>
      <c r="U83">
        <v>1.7167388235294117</v>
      </c>
      <c r="V83">
        <v>1.1775500000000001</v>
      </c>
      <c r="W83">
        <v>1.8623000000000001</v>
      </c>
      <c r="X83">
        <v>11.882099999999999</v>
      </c>
      <c r="Y83">
        <v>5.55419999999999</v>
      </c>
      <c r="Z83">
        <v>11.993399999999999</v>
      </c>
      <c r="AA83">
        <v>46.108464705882341</v>
      </c>
      <c r="AB83">
        <v>61.523400000000002</v>
      </c>
      <c r="AC83">
        <v>46.569800000000001</v>
      </c>
      <c r="AD83" t="s">
        <v>305</v>
      </c>
      <c r="AE83" t="s">
        <v>305</v>
      </c>
      <c r="AF83" t="s">
        <v>305</v>
      </c>
      <c r="AG83">
        <v>0.35</v>
      </c>
      <c r="AH83">
        <v>49</v>
      </c>
      <c r="AI83">
        <v>1.9344199999999999E-2</v>
      </c>
      <c r="AJ83">
        <f t="shared" si="3"/>
        <v>394.77959183673465</v>
      </c>
      <c r="AK83">
        <v>2.2999999999999998</v>
      </c>
      <c r="AL83" t="s">
        <v>323</v>
      </c>
      <c r="AM83" s="12" t="s">
        <v>359</v>
      </c>
      <c r="AN83" s="12" t="s">
        <v>395</v>
      </c>
      <c r="AO83" t="s">
        <v>427</v>
      </c>
    </row>
    <row r="84" spans="1:41" x14ac:dyDescent="0.3">
      <c r="A84" s="12" t="s">
        <v>395</v>
      </c>
      <c r="B84" s="12" t="s">
        <v>284</v>
      </c>
      <c r="C84">
        <v>-62.8</v>
      </c>
      <c r="D84">
        <v>33.700000000000003</v>
      </c>
      <c r="E84">
        <v>112.99435028248595</v>
      </c>
      <c r="F84">
        <v>175.17591904761662</v>
      </c>
      <c r="G84">
        <v>52.261747660647139</v>
      </c>
      <c r="H84">
        <v>49.523223355666929</v>
      </c>
      <c r="I84">
        <v>48.000768012288269</v>
      </c>
      <c r="J84">
        <v>40.61583796672695</v>
      </c>
      <c r="K84">
        <v>25</v>
      </c>
      <c r="L84" t="s">
        <v>345</v>
      </c>
      <c r="M84" t="s">
        <v>345</v>
      </c>
      <c r="N84" t="s">
        <v>214</v>
      </c>
      <c r="O84" t="s">
        <v>423</v>
      </c>
      <c r="P84">
        <v>2</v>
      </c>
      <c r="Q84" t="s">
        <v>337</v>
      </c>
      <c r="R84" t="s">
        <v>305</v>
      </c>
      <c r="S84" t="s">
        <v>305</v>
      </c>
      <c r="T84" t="s">
        <v>305</v>
      </c>
      <c r="U84">
        <v>2.1210509523809522</v>
      </c>
      <c r="V84">
        <v>1.2011700000000001</v>
      </c>
      <c r="W84">
        <v>2.13226</v>
      </c>
      <c r="X84">
        <v>12.5456238095238</v>
      </c>
      <c r="Y84">
        <v>5.0048000000000004</v>
      </c>
      <c r="Z84">
        <v>11.474600000000001</v>
      </c>
      <c r="AA84">
        <v>45.591814285714278</v>
      </c>
      <c r="AB84">
        <v>60.058599999999998</v>
      </c>
      <c r="AC84">
        <v>45.257599999999996</v>
      </c>
      <c r="AD84" t="s">
        <v>305</v>
      </c>
      <c r="AE84" t="s">
        <v>305</v>
      </c>
      <c r="AF84" t="s">
        <v>305</v>
      </c>
      <c r="AG84">
        <v>0.26</v>
      </c>
      <c r="AH84">
        <v>83</v>
      </c>
      <c r="AI84">
        <v>1.74641E-2</v>
      </c>
      <c r="AJ84">
        <f t="shared" si="3"/>
        <v>210.41084337349398</v>
      </c>
      <c r="AK84">
        <v>1.6</v>
      </c>
      <c r="AL84" t="s">
        <v>323</v>
      </c>
      <c r="AM84" s="12" t="s">
        <v>359</v>
      </c>
      <c r="AN84" s="12" t="s">
        <v>395</v>
      </c>
      <c r="AO84" t="s">
        <v>427</v>
      </c>
    </row>
    <row r="85" spans="1:41" x14ac:dyDescent="0.3">
      <c r="A85" s="12" t="s">
        <v>395</v>
      </c>
      <c r="B85" s="12" t="s">
        <v>284</v>
      </c>
      <c r="C85">
        <v>-63.8</v>
      </c>
      <c r="D85">
        <v>34.1</v>
      </c>
      <c r="E85">
        <v>76.388358414177631</v>
      </c>
      <c r="F85">
        <v>129.50195830397496</v>
      </c>
      <c r="G85">
        <v>49.029340317861838</v>
      </c>
      <c r="H85">
        <v>38.875628645166017</v>
      </c>
      <c r="I85">
        <v>39.788326105120696</v>
      </c>
      <c r="J85">
        <v>38.527795327713761</v>
      </c>
      <c r="K85">
        <v>21</v>
      </c>
      <c r="L85" s="12" t="s">
        <v>359</v>
      </c>
      <c r="M85" t="s">
        <v>346</v>
      </c>
      <c r="N85" t="s">
        <v>214</v>
      </c>
      <c r="O85" t="s">
        <v>423</v>
      </c>
      <c r="P85">
        <v>2</v>
      </c>
      <c r="Q85" t="s">
        <v>337</v>
      </c>
      <c r="R85" t="s">
        <v>305</v>
      </c>
      <c r="S85" t="s">
        <v>305</v>
      </c>
      <c r="T85" t="s">
        <v>305</v>
      </c>
      <c r="U85">
        <v>2.1924307692307696</v>
      </c>
      <c r="V85">
        <v>1.38632</v>
      </c>
      <c r="W85">
        <v>2.1581800000000002</v>
      </c>
      <c r="X85">
        <v>13.4840769230769</v>
      </c>
      <c r="Y85">
        <v>4.3334999999999999</v>
      </c>
      <c r="Z85">
        <v>13.732900000000001</v>
      </c>
      <c r="AA85">
        <v>45.48293846153846</v>
      </c>
      <c r="AB85">
        <v>57.220500000000001</v>
      </c>
      <c r="AC85">
        <v>45.593299999999999</v>
      </c>
      <c r="AD85" t="s">
        <v>305</v>
      </c>
      <c r="AE85" t="s">
        <v>305</v>
      </c>
      <c r="AF85" t="s">
        <v>305</v>
      </c>
      <c r="AG85">
        <v>0.14000000000000001</v>
      </c>
      <c r="AH85">
        <v>152</v>
      </c>
      <c r="AI85">
        <v>3.6957400000000001E-2</v>
      </c>
      <c r="AJ85">
        <f t="shared" si="3"/>
        <v>243.14078947368421</v>
      </c>
      <c r="AK85">
        <v>1.7</v>
      </c>
      <c r="AL85" t="s">
        <v>323</v>
      </c>
      <c r="AM85" s="12" t="s">
        <v>359</v>
      </c>
      <c r="AN85" s="12" t="s">
        <v>395</v>
      </c>
      <c r="AO85" t="s">
        <v>427</v>
      </c>
    </row>
    <row r="86" spans="1:41" x14ac:dyDescent="0.3">
      <c r="A86" s="12" t="s">
        <v>396</v>
      </c>
      <c r="B86" s="12" t="s">
        <v>285</v>
      </c>
      <c r="C86">
        <v>-56</v>
      </c>
      <c r="D86">
        <v>34.5</v>
      </c>
      <c r="E86">
        <v>108.87316276537831</v>
      </c>
      <c r="F86">
        <v>83.962303365286019</v>
      </c>
      <c r="G86">
        <v>52.556349421764821</v>
      </c>
      <c r="H86">
        <v>40.98256582693331</v>
      </c>
      <c r="I86">
        <v>45.977011494252871</v>
      </c>
      <c r="J86">
        <v>33.846830390648989</v>
      </c>
      <c r="K86">
        <v>26</v>
      </c>
      <c r="L86" t="s">
        <v>345</v>
      </c>
      <c r="M86" t="s">
        <v>345</v>
      </c>
      <c r="N86" t="s">
        <v>214</v>
      </c>
      <c r="O86" t="s">
        <v>423</v>
      </c>
      <c r="P86">
        <v>2</v>
      </c>
      <c r="Q86" t="s">
        <v>337</v>
      </c>
      <c r="R86">
        <v>71.158083333333323</v>
      </c>
      <c r="S86">
        <v>1.2506249999999999</v>
      </c>
      <c r="T86">
        <v>15.188874999999999</v>
      </c>
      <c r="U86">
        <v>1.6113611111111108</v>
      </c>
      <c r="V86">
        <v>1.3284400000000001</v>
      </c>
      <c r="W86">
        <v>1.63279</v>
      </c>
      <c r="X86">
        <v>17.522172222222199</v>
      </c>
      <c r="Y86">
        <v>16.876300000000001</v>
      </c>
      <c r="Z86">
        <v>17.761299999999999</v>
      </c>
      <c r="AA86">
        <v>60.770672222222224</v>
      </c>
      <c r="AB86">
        <v>69.702100000000002</v>
      </c>
      <c r="AC86">
        <v>60.180700000000002</v>
      </c>
      <c r="AD86" t="s">
        <v>305</v>
      </c>
      <c r="AE86" t="s">
        <v>305</v>
      </c>
      <c r="AF86" t="s">
        <v>305</v>
      </c>
      <c r="AG86">
        <v>0.6</v>
      </c>
      <c r="AH86" t="s">
        <v>305</v>
      </c>
      <c r="AI86" t="s">
        <v>305</v>
      </c>
      <c r="AJ86" t="s">
        <v>305</v>
      </c>
      <c r="AK86">
        <v>1.7</v>
      </c>
      <c r="AL86" t="s">
        <v>323</v>
      </c>
      <c r="AM86" s="12" t="s">
        <v>359</v>
      </c>
      <c r="AN86" s="12" t="s">
        <v>396</v>
      </c>
      <c r="AO86" t="s">
        <v>427</v>
      </c>
    </row>
    <row r="87" spans="1:41" x14ac:dyDescent="0.3">
      <c r="A87" s="12" t="s">
        <v>396</v>
      </c>
      <c r="B87" s="12" t="s">
        <v>285</v>
      </c>
      <c r="C87">
        <v>-60</v>
      </c>
      <c r="D87">
        <v>34.9</v>
      </c>
      <c r="E87">
        <v>117.0960187353631</v>
      </c>
      <c r="F87">
        <v>88.037229577333974</v>
      </c>
      <c r="G87">
        <v>58.845391280167711</v>
      </c>
      <c r="H87">
        <v>43.906165636234547</v>
      </c>
      <c r="I87">
        <v>50.428643469490567</v>
      </c>
      <c r="J87">
        <v>34.803308834221767</v>
      </c>
      <c r="K87">
        <v>29</v>
      </c>
      <c r="L87" s="12" t="s">
        <v>359</v>
      </c>
      <c r="M87" t="s">
        <v>346</v>
      </c>
      <c r="N87" t="s">
        <v>214</v>
      </c>
      <c r="O87" t="s">
        <v>423</v>
      </c>
      <c r="P87">
        <v>2</v>
      </c>
      <c r="Q87" t="s">
        <v>337</v>
      </c>
      <c r="R87">
        <v>73.328583333333327</v>
      </c>
      <c r="S87">
        <v>1.1890000000000001</v>
      </c>
      <c r="T87">
        <v>15.508041666666699</v>
      </c>
      <c r="U87">
        <v>1.486126111111111</v>
      </c>
      <c r="V87">
        <v>1.22458</v>
      </c>
      <c r="W87">
        <v>1.4384600000000001</v>
      </c>
      <c r="X87">
        <v>17.8731166666667</v>
      </c>
      <c r="Y87">
        <v>15.503</v>
      </c>
      <c r="Z87">
        <v>19.805900000000001</v>
      </c>
      <c r="AA87">
        <v>64.054694444444436</v>
      </c>
      <c r="AB87">
        <v>70.281999999999996</v>
      </c>
      <c r="AC87">
        <v>62.6526</v>
      </c>
      <c r="AD87" t="s">
        <v>305</v>
      </c>
      <c r="AE87" t="s">
        <v>305</v>
      </c>
      <c r="AF87" t="s">
        <v>305</v>
      </c>
      <c r="AG87">
        <v>0.15</v>
      </c>
      <c r="AH87" t="s">
        <v>305</v>
      </c>
      <c r="AI87" t="s">
        <v>305</v>
      </c>
      <c r="AJ87" t="s">
        <v>305</v>
      </c>
      <c r="AK87">
        <v>2</v>
      </c>
      <c r="AL87" t="s">
        <v>323</v>
      </c>
      <c r="AM87" s="12" t="s">
        <v>359</v>
      </c>
      <c r="AN87" s="12" t="s">
        <v>396</v>
      </c>
      <c r="AO87" t="s">
        <v>427</v>
      </c>
    </row>
    <row r="88" spans="1:41" x14ac:dyDescent="0.3">
      <c r="A88" s="12" t="s">
        <v>396</v>
      </c>
      <c r="B88" s="12" t="s">
        <v>286</v>
      </c>
      <c r="C88">
        <v>-65.599999999999994</v>
      </c>
      <c r="D88">
        <v>35.299999999999997</v>
      </c>
      <c r="E88">
        <v>105.9883412824589</v>
      </c>
      <c r="F88">
        <v>101.87926538687243</v>
      </c>
      <c r="G88">
        <v>59.049966726885998</v>
      </c>
      <c r="H88">
        <v>53.736634364827928</v>
      </c>
      <c r="I88">
        <v>54.710581026370441</v>
      </c>
      <c r="J88">
        <v>55.275248630970538</v>
      </c>
      <c r="K88">
        <v>29</v>
      </c>
      <c r="L88" t="s">
        <v>345</v>
      </c>
      <c r="M88" t="s">
        <v>345</v>
      </c>
      <c r="N88" t="s">
        <v>214</v>
      </c>
      <c r="O88" t="s">
        <v>423</v>
      </c>
      <c r="P88">
        <v>2</v>
      </c>
      <c r="Q88" t="s">
        <v>337</v>
      </c>
      <c r="R88">
        <v>77.832541666666671</v>
      </c>
      <c r="S88">
        <v>1.1420416666666666</v>
      </c>
      <c r="T88">
        <v>20.2610833333333</v>
      </c>
      <c r="U88">
        <v>1.530772105263158</v>
      </c>
      <c r="V88">
        <v>1.23445</v>
      </c>
      <c r="W88">
        <v>1.5437099999999999</v>
      </c>
      <c r="X88">
        <v>19.7882315789474</v>
      </c>
      <c r="Y88">
        <v>17.883299999999998</v>
      </c>
      <c r="Z88">
        <v>19.989000000000001</v>
      </c>
      <c r="AA88">
        <v>65.773415789473688</v>
      </c>
      <c r="AB88">
        <v>77.117900000000006</v>
      </c>
      <c r="AC88">
        <v>65.338099999999997</v>
      </c>
      <c r="AD88" t="s">
        <v>305</v>
      </c>
      <c r="AE88" t="s">
        <v>305</v>
      </c>
      <c r="AF88" t="s">
        <v>305</v>
      </c>
      <c r="AG88">
        <v>0.2</v>
      </c>
      <c r="AH88">
        <v>111.7</v>
      </c>
      <c r="AI88">
        <v>2.70882E-2</v>
      </c>
      <c r="AJ88">
        <f t="shared" ref="AJ88:AJ115" si="4">(AI88/AH88)*1000000</f>
        <v>242.5085049239033</v>
      </c>
      <c r="AK88">
        <v>1.4</v>
      </c>
      <c r="AL88" t="s">
        <v>323</v>
      </c>
      <c r="AM88" s="12" t="s">
        <v>359</v>
      </c>
      <c r="AN88" s="12" t="s">
        <v>396</v>
      </c>
      <c r="AO88" t="s">
        <v>427</v>
      </c>
    </row>
    <row r="89" spans="1:41" x14ac:dyDescent="0.3">
      <c r="A89" s="12" t="s">
        <v>396</v>
      </c>
      <c r="B89" s="12" t="s">
        <v>286</v>
      </c>
      <c r="C89">
        <v>-62.4</v>
      </c>
      <c r="D89">
        <v>35.700000000000003</v>
      </c>
      <c r="E89">
        <v>102.05122971731802</v>
      </c>
      <c r="F89">
        <v>100.49354300908757</v>
      </c>
      <c r="G89">
        <v>60.834865801781007</v>
      </c>
      <c r="H89">
        <v>53.728371756238559</v>
      </c>
      <c r="I89">
        <v>54.788516326978005</v>
      </c>
      <c r="J89">
        <v>53.055636699353954</v>
      </c>
      <c r="K89">
        <v>30</v>
      </c>
      <c r="L89" s="12" t="s">
        <v>359</v>
      </c>
      <c r="M89" t="s">
        <v>346</v>
      </c>
      <c r="N89" t="s">
        <v>214</v>
      </c>
      <c r="O89" t="s">
        <v>423</v>
      </c>
      <c r="P89">
        <v>2</v>
      </c>
      <c r="Q89" t="s">
        <v>337</v>
      </c>
      <c r="R89">
        <v>74.242750000000029</v>
      </c>
      <c r="S89">
        <v>1.1702083333333333</v>
      </c>
      <c r="T89">
        <v>18.830500000000001</v>
      </c>
      <c r="U89">
        <v>1.3788661111111109</v>
      </c>
      <c r="V89">
        <v>1.1530800000000001</v>
      </c>
      <c r="W89">
        <v>1.3874599999999999</v>
      </c>
      <c r="X89">
        <v>21.426744444444399</v>
      </c>
      <c r="Y89">
        <v>19.683800000000002</v>
      </c>
      <c r="Z89">
        <v>20.4773</v>
      </c>
      <c r="AA89">
        <v>67.342111111111109</v>
      </c>
      <c r="AB89">
        <v>74.249300000000005</v>
      </c>
      <c r="AC89">
        <v>67.2607</v>
      </c>
      <c r="AD89" t="s">
        <v>305</v>
      </c>
      <c r="AE89" t="s">
        <v>305</v>
      </c>
      <c r="AF89" t="s">
        <v>305</v>
      </c>
      <c r="AG89">
        <v>0.16</v>
      </c>
      <c r="AH89">
        <v>137.69999999999999</v>
      </c>
      <c r="AI89">
        <v>2.7815800000000002E-2</v>
      </c>
      <c r="AJ89">
        <f t="shared" si="4"/>
        <v>202.00290486565001</v>
      </c>
      <c r="AK89">
        <v>1.7</v>
      </c>
      <c r="AL89" t="s">
        <v>323</v>
      </c>
      <c r="AM89" s="12" t="s">
        <v>359</v>
      </c>
      <c r="AN89" s="12" t="s">
        <v>396</v>
      </c>
      <c r="AO89" t="s">
        <v>427</v>
      </c>
    </row>
    <row r="90" spans="1:41" x14ac:dyDescent="0.3">
      <c r="A90" s="12" t="s">
        <v>397</v>
      </c>
      <c r="B90" s="12" t="s">
        <v>287</v>
      </c>
      <c r="C90">
        <v>-65.2</v>
      </c>
      <c r="D90">
        <v>36.1</v>
      </c>
      <c r="E90">
        <v>126.1352169525732</v>
      </c>
      <c r="F90">
        <v>108.99227064336547</v>
      </c>
      <c r="G90">
        <v>49.210881469075986</v>
      </c>
      <c r="H90">
        <v>39.619033193457135</v>
      </c>
      <c r="I90">
        <v>42.545949625595611</v>
      </c>
      <c r="J90">
        <v>31.586062218076716</v>
      </c>
      <c r="K90">
        <v>25</v>
      </c>
      <c r="L90" t="s">
        <v>345</v>
      </c>
      <c r="M90" t="s">
        <v>345</v>
      </c>
      <c r="N90" t="s">
        <v>214</v>
      </c>
      <c r="O90" t="s">
        <v>423</v>
      </c>
      <c r="P90">
        <v>3</v>
      </c>
      <c r="Q90" t="s">
        <v>337</v>
      </c>
      <c r="R90">
        <v>78.07591304347828</v>
      </c>
      <c r="S90">
        <v>1.0868695652173914</v>
      </c>
      <c r="T90">
        <v>11.7360434782609</v>
      </c>
      <c r="U90">
        <v>1.8315873684210529</v>
      </c>
      <c r="V90">
        <v>1.14584</v>
      </c>
      <c r="W90">
        <v>1.8310900000000001</v>
      </c>
      <c r="X90">
        <v>9.1360105263157898</v>
      </c>
      <c r="Y90">
        <v>9.0332000000000008</v>
      </c>
      <c r="Z90">
        <v>9.0637000000000008</v>
      </c>
      <c r="AA90">
        <v>50.246394736842106</v>
      </c>
      <c r="AB90">
        <v>76.293899999999994</v>
      </c>
      <c r="AC90">
        <v>51.055900000000001</v>
      </c>
      <c r="AD90" t="s">
        <v>305</v>
      </c>
      <c r="AE90" t="s">
        <v>305</v>
      </c>
      <c r="AF90" t="s">
        <v>305</v>
      </c>
      <c r="AG90">
        <v>0.45</v>
      </c>
      <c r="AH90">
        <v>57</v>
      </c>
      <c r="AI90">
        <v>1.41239E-2</v>
      </c>
      <c r="AJ90">
        <f t="shared" si="4"/>
        <v>247.78771929824561</v>
      </c>
      <c r="AK90">
        <v>2</v>
      </c>
      <c r="AL90" t="s">
        <v>323</v>
      </c>
      <c r="AM90" s="12" t="s">
        <v>359</v>
      </c>
      <c r="AN90" s="12" t="s">
        <v>397</v>
      </c>
      <c r="AO90" t="s">
        <v>426</v>
      </c>
    </row>
    <row r="91" spans="1:41" x14ac:dyDescent="0.3">
      <c r="A91" s="12" t="s">
        <v>397</v>
      </c>
      <c r="B91" s="12" t="s">
        <v>287</v>
      </c>
      <c r="C91">
        <v>-66.400000000000006</v>
      </c>
      <c r="D91">
        <v>36.5</v>
      </c>
      <c r="E91">
        <v>127.30744748567761</v>
      </c>
      <c r="F91">
        <v>92.13367517417241</v>
      </c>
      <c r="G91">
        <v>46.697856908396275</v>
      </c>
      <c r="H91">
        <v>33.326835557068634</v>
      </c>
      <c r="I91">
        <v>43.333188889370369</v>
      </c>
      <c r="J91">
        <v>30.741007202823859</v>
      </c>
      <c r="K91">
        <v>21</v>
      </c>
      <c r="L91" s="12" t="s">
        <v>359</v>
      </c>
      <c r="M91" t="s">
        <v>346</v>
      </c>
      <c r="N91" t="s">
        <v>214</v>
      </c>
      <c r="O91" t="s">
        <v>423</v>
      </c>
      <c r="P91">
        <v>3</v>
      </c>
      <c r="Q91" t="s">
        <v>337</v>
      </c>
      <c r="R91">
        <v>74.867652173913044</v>
      </c>
      <c r="S91">
        <v>1.1071739130434781</v>
      </c>
      <c r="T91">
        <v>11.9535217391304</v>
      </c>
      <c r="U91">
        <v>1.6449477777777777</v>
      </c>
      <c r="V91">
        <v>1.10693</v>
      </c>
      <c r="W91">
        <v>1.6874499999999999</v>
      </c>
      <c r="X91">
        <v>9.7368111111111109</v>
      </c>
      <c r="Y91">
        <v>9.4603999999999999</v>
      </c>
      <c r="Z91">
        <v>9.3689</v>
      </c>
      <c r="AA91">
        <v>53.773666666666671</v>
      </c>
      <c r="AB91">
        <v>74.646000000000001</v>
      </c>
      <c r="AC91">
        <v>53.832999999999998</v>
      </c>
      <c r="AD91" t="s">
        <v>305</v>
      </c>
      <c r="AE91" t="s">
        <v>305</v>
      </c>
      <c r="AF91" t="s">
        <v>305</v>
      </c>
      <c r="AG91">
        <v>0.45</v>
      </c>
      <c r="AH91">
        <v>65</v>
      </c>
      <c r="AI91">
        <v>1.5017600000000001E-2</v>
      </c>
      <c r="AJ91">
        <f t="shared" si="4"/>
        <v>231.04000000000002</v>
      </c>
      <c r="AK91">
        <v>2.2999999999999998</v>
      </c>
      <c r="AL91" t="s">
        <v>323</v>
      </c>
      <c r="AM91" s="12" t="s">
        <v>359</v>
      </c>
      <c r="AN91" s="12" t="s">
        <v>397</v>
      </c>
      <c r="AO91" t="s">
        <v>426</v>
      </c>
    </row>
    <row r="92" spans="1:41" x14ac:dyDescent="0.3">
      <c r="A92" s="12" t="s">
        <v>397</v>
      </c>
      <c r="B92" s="12" t="s">
        <v>288</v>
      </c>
      <c r="C92">
        <v>-65.7</v>
      </c>
      <c r="D92">
        <v>36.9</v>
      </c>
      <c r="E92">
        <v>103.45541071798058</v>
      </c>
      <c r="F92">
        <v>235.76944895884398</v>
      </c>
      <c r="G92">
        <v>64.483783630286567</v>
      </c>
      <c r="H92">
        <v>85.810128317620794</v>
      </c>
      <c r="I92">
        <v>35.273368606701915</v>
      </c>
      <c r="J92">
        <v>63.195385284320693</v>
      </c>
      <c r="K92">
        <v>20</v>
      </c>
      <c r="L92" t="s">
        <v>345</v>
      </c>
      <c r="M92" t="s">
        <v>345</v>
      </c>
      <c r="N92" t="s">
        <v>214</v>
      </c>
      <c r="O92" t="s">
        <v>423</v>
      </c>
      <c r="P92">
        <v>3</v>
      </c>
      <c r="Q92" t="s">
        <v>337</v>
      </c>
      <c r="R92">
        <v>74.911045454545459</v>
      </c>
      <c r="S92">
        <v>1.4251363636363636</v>
      </c>
      <c r="T92">
        <v>10.978</v>
      </c>
      <c r="U92">
        <v>2.3537253333333328</v>
      </c>
      <c r="V92">
        <v>1.54881</v>
      </c>
      <c r="W92">
        <v>2.3746999999999998</v>
      </c>
      <c r="X92">
        <v>14.880380000000001</v>
      </c>
      <c r="Y92">
        <v>9.1248000000000005</v>
      </c>
      <c r="Z92">
        <v>14.373799999999999</v>
      </c>
      <c r="AA92">
        <v>59.472659999999998</v>
      </c>
      <c r="AB92">
        <v>75.317400000000006</v>
      </c>
      <c r="AC92">
        <v>61.218299999999999</v>
      </c>
      <c r="AD92" t="s">
        <v>305</v>
      </c>
      <c r="AE92" t="s">
        <v>305</v>
      </c>
      <c r="AF92" t="s">
        <v>305</v>
      </c>
      <c r="AG92">
        <v>0.1</v>
      </c>
      <c r="AH92">
        <v>189</v>
      </c>
      <c r="AI92">
        <v>2.8143700000000001E-2</v>
      </c>
      <c r="AJ92">
        <f t="shared" si="4"/>
        <v>148.9084656084656</v>
      </c>
      <c r="AK92">
        <v>0.7</v>
      </c>
      <c r="AL92" t="s">
        <v>323</v>
      </c>
      <c r="AM92" s="12" t="s">
        <v>359</v>
      </c>
      <c r="AN92" s="12" t="s">
        <v>397</v>
      </c>
      <c r="AO92" t="s">
        <v>426</v>
      </c>
    </row>
    <row r="93" spans="1:41" x14ac:dyDescent="0.3">
      <c r="A93" s="12" t="s">
        <v>397</v>
      </c>
      <c r="B93" s="12" t="s">
        <v>288</v>
      </c>
      <c r="C93">
        <v>-65.599999999999994</v>
      </c>
      <c r="D93">
        <v>37.299999999999997</v>
      </c>
      <c r="E93">
        <v>97.115664756725295</v>
      </c>
      <c r="F93">
        <v>195.45860543574975</v>
      </c>
      <c r="G93">
        <v>59.914499877851597</v>
      </c>
      <c r="H93">
        <v>76.222253820471508</v>
      </c>
      <c r="I93">
        <v>35.511363636363676</v>
      </c>
      <c r="J93">
        <v>61.33764160165466</v>
      </c>
      <c r="K93">
        <v>20</v>
      </c>
      <c r="L93" s="12" t="s">
        <v>359</v>
      </c>
      <c r="M93" t="s">
        <v>346</v>
      </c>
      <c r="N93" t="s">
        <v>214</v>
      </c>
      <c r="O93" t="s">
        <v>423</v>
      </c>
      <c r="P93">
        <v>3</v>
      </c>
      <c r="Q93" t="s">
        <v>337</v>
      </c>
      <c r="R93">
        <v>76.968090909090932</v>
      </c>
      <c r="S93">
        <v>1.3990909090909087</v>
      </c>
      <c r="T93">
        <v>13.5081818181818</v>
      </c>
      <c r="U93">
        <v>2.2841043749999996</v>
      </c>
      <c r="V93">
        <v>1.47472</v>
      </c>
      <c r="W93">
        <v>2.69686</v>
      </c>
      <c r="X93">
        <v>14.0109444444444</v>
      </c>
      <c r="Y93">
        <v>10.681100000000001</v>
      </c>
      <c r="Z93">
        <v>14.465299999999999</v>
      </c>
      <c r="AA93">
        <v>52.956472222222231</v>
      </c>
      <c r="AB93">
        <v>76.110799999999998</v>
      </c>
      <c r="AC93">
        <v>53.009</v>
      </c>
      <c r="AD93" t="s">
        <v>305</v>
      </c>
      <c r="AE93" t="s">
        <v>305</v>
      </c>
      <c r="AF93" t="s">
        <v>305</v>
      </c>
      <c r="AG93">
        <v>0.9</v>
      </c>
      <c r="AH93">
        <v>220</v>
      </c>
      <c r="AI93">
        <v>3.2053400000000003E-2</v>
      </c>
      <c r="AJ93">
        <f t="shared" si="4"/>
        <v>145.69727272727272</v>
      </c>
      <c r="AK93">
        <v>0.7</v>
      </c>
      <c r="AL93" t="s">
        <v>323</v>
      </c>
      <c r="AM93" s="12" t="s">
        <v>359</v>
      </c>
      <c r="AN93" s="12" t="s">
        <v>397</v>
      </c>
      <c r="AO93" t="s">
        <v>426</v>
      </c>
    </row>
    <row r="94" spans="1:41" x14ac:dyDescent="0.3">
      <c r="A94" s="12" t="s">
        <v>398</v>
      </c>
      <c r="B94" s="12" t="s">
        <v>289</v>
      </c>
      <c r="C94">
        <v>-61</v>
      </c>
      <c r="D94">
        <v>37.700000000000003</v>
      </c>
      <c r="E94">
        <v>111.38338159946525</v>
      </c>
      <c r="F94">
        <v>96.827023474473251</v>
      </c>
      <c r="G94">
        <v>45.228974773694219</v>
      </c>
      <c r="H94">
        <v>34.89522734954668</v>
      </c>
      <c r="I94">
        <v>111.38338159946525</v>
      </c>
      <c r="J94">
        <v>29.319718323938808</v>
      </c>
      <c r="K94">
        <v>22</v>
      </c>
      <c r="L94" t="s">
        <v>345</v>
      </c>
      <c r="M94" t="s">
        <v>345</v>
      </c>
      <c r="N94" t="s">
        <v>214</v>
      </c>
      <c r="O94" t="s">
        <v>423</v>
      </c>
      <c r="P94">
        <v>7</v>
      </c>
      <c r="Q94" t="s">
        <v>337</v>
      </c>
      <c r="R94">
        <v>69.609909090909071</v>
      </c>
      <c r="S94">
        <v>1.2269090909090909</v>
      </c>
      <c r="T94">
        <v>9.9583636363636394</v>
      </c>
      <c r="U94">
        <v>1.3851059999999999</v>
      </c>
      <c r="V94">
        <v>1.22942</v>
      </c>
      <c r="W94">
        <v>1.3817299999999999</v>
      </c>
      <c r="X94">
        <v>11.5468333333333</v>
      </c>
      <c r="Y94">
        <v>9.1248000000000005</v>
      </c>
      <c r="Z94">
        <v>11.901899999999999</v>
      </c>
      <c r="AA94">
        <v>59.47468666666667</v>
      </c>
      <c r="AB94">
        <v>68.954499999999996</v>
      </c>
      <c r="AC94">
        <v>58.532699999999998</v>
      </c>
      <c r="AD94" t="s">
        <v>305</v>
      </c>
      <c r="AE94" t="s">
        <v>305</v>
      </c>
      <c r="AF94" t="s">
        <v>305</v>
      </c>
      <c r="AG94">
        <v>0.26</v>
      </c>
      <c r="AH94">
        <v>39</v>
      </c>
      <c r="AI94">
        <v>1.1389099999999999E-2</v>
      </c>
      <c r="AJ94">
        <f t="shared" si="4"/>
        <v>292.02820512820512</v>
      </c>
      <c r="AK94" t="s">
        <v>305</v>
      </c>
      <c r="AL94" t="s">
        <v>323</v>
      </c>
      <c r="AM94" s="12" t="s">
        <v>359</v>
      </c>
      <c r="AN94" s="12" t="s">
        <v>398</v>
      </c>
      <c r="AO94" t="s">
        <v>427</v>
      </c>
    </row>
    <row r="95" spans="1:41" x14ac:dyDescent="0.3">
      <c r="A95" s="12" t="s">
        <v>398</v>
      </c>
      <c r="B95" s="12" t="s">
        <v>289</v>
      </c>
      <c r="C95">
        <v>-60.6</v>
      </c>
      <c r="D95">
        <v>38.1</v>
      </c>
      <c r="E95">
        <v>109.51702989814916</v>
      </c>
      <c r="F95">
        <v>77.623367763062134</v>
      </c>
      <c r="G95">
        <v>44.300765492053841</v>
      </c>
      <c r="H95">
        <v>27.979034107476949</v>
      </c>
      <c r="I95">
        <v>109.51702989814916</v>
      </c>
      <c r="J95">
        <v>22.754194625291284</v>
      </c>
      <c r="K95">
        <v>22</v>
      </c>
      <c r="L95" s="12" t="s">
        <v>359</v>
      </c>
      <c r="M95" t="s">
        <v>346</v>
      </c>
      <c r="N95" t="s">
        <v>214</v>
      </c>
      <c r="O95" t="s">
        <v>423</v>
      </c>
      <c r="P95">
        <v>7</v>
      </c>
      <c r="Q95" t="s">
        <v>337</v>
      </c>
      <c r="R95">
        <v>63.893409090909088</v>
      </c>
      <c r="S95">
        <v>1.4863181818181823</v>
      </c>
      <c r="T95">
        <v>8.3720909090909092</v>
      </c>
      <c r="U95">
        <v>1.3358415384615385</v>
      </c>
      <c r="V95">
        <v>1.15232</v>
      </c>
      <c r="W95">
        <v>1.32626</v>
      </c>
      <c r="X95">
        <v>13.396038461538501</v>
      </c>
      <c r="Y95">
        <v>10.0098</v>
      </c>
      <c r="Z95">
        <v>13.9924</v>
      </c>
      <c r="AA95">
        <v>49.717838461538463</v>
      </c>
      <c r="AB95">
        <v>60.409500000000001</v>
      </c>
      <c r="AC95">
        <v>48.660299999999999</v>
      </c>
      <c r="AD95" t="s">
        <v>305</v>
      </c>
      <c r="AE95" t="s">
        <v>305</v>
      </c>
      <c r="AF95" t="s">
        <v>305</v>
      </c>
      <c r="AG95">
        <v>0.2</v>
      </c>
      <c r="AH95">
        <v>55</v>
      </c>
      <c r="AI95">
        <v>7.4649399999999998E-3</v>
      </c>
      <c r="AJ95">
        <f t="shared" si="4"/>
        <v>135.72618181818183</v>
      </c>
      <c r="AK95" t="s">
        <v>305</v>
      </c>
      <c r="AL95" t="s">
        <v>323</v>
      </c>
      <c r="AM95" s="12" t="s">
        <v>359</v>
      </c>
      <c r="AN95" s="12" t="s">
        <v>398</v>
      </c>
      <c r="AO95" t="s">
        <v>427</v>
      </c>
    </row>
    <row r="96" spans="1:41" x14ac:dyDescent="0.3">
      <c r="A96" s="12" t="s">
        <v>398</v>
      </c>
      <c r="B96" s="12" t="s">
        <v>290</v>
      </c>
      <c r="C96">
        <v>-62.5</v>
      </c>
      <c r="D96">
        <v>38.5</v>
      </c>
      <c r="E96">
        <v>120.27904738994478</v>
      </c>
      <c r="F96">
        <v>91.547499812132315</v>
      </c>
      <c r="G96">
        <v>43.853133178352763</v>
      </c>
      <c r="H96">
        <v>28.610619922063794</v>
      </c>
      <c r="I96">
        <v>120.27904738994478</v>
      </c>
      <c r="J96">
        <v>24.54949051473826</v>
      </c>
      <c r="K96">
        <v>21</v>
      </c>
      <c r="L96" t="s">
        <v>345</v>
      </c>
      <c r="M96" t="s">
        <v>345</v>
      </c>
      <c r="N96" t="s">
        <v>214</v>
      </c>
      <c r="O96" t="s">
        <v>423</v>
      </c>
      <c r="P96">
        <v>7</v>
      </c>
      <c r="Q96" t="s">
        <v>337</v>
      </c>
      <c r="R96">
        <v>65.302772727272725</v>
      </c>
      <c r="S96">
        <v>0.89754545454545465</v>
      </c>
      <c r="T96">
        <v>11.6749090909091</v>
      </c>
      <c r="U96">
        <v>1.154890588235294</v>
      </c>
      <c r="V96">
        <v>0.91519899999999998</v>
      </c>
      <c r="W96">
        <v>1.1725399999999999</v>
      </c>
      <c r="X96">
        <v>13.8774294117647</v>
      </c>
      <c r="Y96">
        <v>10.0403</v>
      </c>
      <c r="Z96">
        <v>13.656599999999999</v>
      </c>
      <c r="AA96">
        <v>49.190741176470574</v>
      </c>
      <c r="AB96">
        <v>63.9191</v>
      </c>
      <c r="AC96">
        <v>48.599200000000003</v>
      </c>
      <c r="AD96" t="s">
        <v>305</v>
      </c>
      <c r="AE96" t="s">
        <v>305</v>
      </c>
      <c r="AF96" t="s">
        <v>305</v>
      </c>
      <c r="AG96">
        <v>0.65</v>
      </c>
      <c r="AH96">
        <v>25</v>
      </c>
      <c r="AI96">
        <v>8.8864500000000006E-3</v>
      </c>
      <c r="AJ96">
        <f t="shared" si="4"/>
        <v>355.45800000000003</v>
      </c>
      <c r="AK96" t="s">
        <v>305</v>
      </c>
      <c r="AL96" t="s">
        <v>323</v>
      </c>
      <c r="AM96" s="12" t="s">
        <v>359</v>
      </c>
      <c r="AN96" s="12" t="s">
        <v>398</v>
      </c>
      <c r="AO96" t="s">
        <v>427</v>
      </c>
    </row>
    <row r="97" spans="1:41" x14ac:dyDescent="0.3">
      <c r="A97" t="s">
        <v>398</v>
      </c>
      <c r="B97" t="s">
        <v>290</v>
      </c>
      <c r="C97">
        <v>-59.5</v>
      </c>
      <c r="D97">
        <v>38.9</v>
      </c>
      <c r="E97">
        <v>86.587583340548917</v>
      </c>
      <c r="F97">
        <v>68.654896234389497</v>
      </c>
      <c r="G97">
        <v>41.931057105732613</v>
      </c>
      <c r="H97">
        <v>25.562025285844946</v>
      </c>
      <c r="I97">
        <v>86.587583340548917</v>
      </c>
      <c r="J97">
        <v>23.774138795456999</v>
      </c>
      <c r="K97">
        <v>21</v>
      </c>
      <c r="L97" s="12" t="s">
        <v>359</v>
      </c>
      <c r="M97" t="s">
        <v>346</v>
      </c>
      <c r="N97" t="s">
        <v>214</v>
      </c>
      <c r="O97" t="s">
        <v>423</v>
      </c>
      <c r="P97">
        <v>7</v>
      </c>
      <c r="Q97" t="s">
        <v>337</v>
      </c>
      <c r="R97">
        <v>63.897039999999997</v>
      </c>
      <c r="S97">
        <v>1.1182799999999999</v>
      </c>
      <c r="T97">
        <v>11.11764</v>
      </c>
      <c r="U97">
        <v>1.2999166666666666</v>
      </c>
      <c r="V97">
        <v>1.2110000000000001</v>
      </c>
      <c r="W97">
        <v>1.302</v>
      </c>
      <c r="X97">
        <v>13.8028333333333</v>
      </c>
      <c r="Y97">
        <v>10.345000000000001</v>
      </c>
      <c r="Z97">
        <v>13.808999999999999</v>
      </c>
      <c r="AA97">
        <v>50.582916666666655</v>
      </c>
      <c r="AB97">
        <v>60.225999999999999</v>
      </c>
      <c r="AC97">
        <v>50.780999999999999</v>
      </c>
      <c r="AD97" t="s">
        <v>305</v>
      </c>
      <c r="AE97" t="s">
        <v>305</v>
      </c>
      <c r="AF97" t="s">
        <v>305</v>
      </c>
      <c r="AG97">
        <v>0.4</v>
      </c>
      <c r="AH97">
        <v>28</v>
      </c>
      <c r="AI97">
        <v>8.1208099999999991E-3</v>
      </c>
      <c r="AJ97">
        <f t="shared" si="4"/>
        <v>290.02892857142854</v>
      </c>
      <c r="AK97" t="s">
        <v>305</v>
      </c>
      <c r="AL97" t="s">
        <v>323</v>
      </c>
      <c r="AM97" s="12" t="s">
        <v>359</v>
      </c>
      <c r="AN97" t="s">
        <v>398</v>
      </c>
      <c r="AO97" t="s">
        <v>427</v>
      </c>
    </row>
    <row r="98" spans="1:41" x14ac:dyDescent="0.3">
      <c r="A98" s="12" t="s">
        <v>399</v>
      </c>
      <c r="B98" s="12" t="s">
        <v>291</v>
      </c>
      <c r="C98">
        <v>-61.2</v>
      </c>
      <c r="D98">
        <v>39.299999999999997</v>
      </c>
      <c r="E98">
        <v>138.38915029061724</v>
      </c>
      <c r="F98">
        <v>119.90507671266279</v>
      </c>
      <c r="G98">
        <v>49.495281398603574</v>
      </c>
      <c r="H98">
        <v>35.2579672761008</v>
      </c>
      <c r="I98">
        <v>47.476617765750397</v>
      </c>
      <c r="J98">
        <v>33.293744244078233</v>
      </c>
      <c r="K98">
        <v>23</v>
      </c>
      <c r="L98" t="s">
        <v>345</v>
      </c>
      <c r="M98" t="s">
        <v>345</v>
      </c>
      <c r="N98" t="s">
        <v>214</v>
      </c>
      <c r="O98" t="s">
        <v>423</v>
      </c>
      <c r="P98">
        <v>6</v>
      </c>
      <c r="Q98" t="s">
        <v>337</v>
      </c>
      <c r="R98">
        <v>71.990033333333329</v>
      </c>
      <c r="S98">
        <v>0.75526666666666664</v>
      </c>
      <c r="T98">
        <f>AVERAGE(T17:T95)</f>
        <v>14.087372221812808</v>
      </c>
      <c r="U98">
        <v>1.0176020000000001</v>
      </c>
      <c r="V98">
        <v>0.80956799999999995</v>
      </c>
      <c r="W98">
        <v>1.0145500000000001</v>
      </c>
      <c r="X98">
        <v>12.8445111111111</v>
      </c>
      <c r="Y98">
        <v>10.1929</v>
      </c>
      <c r="Z98">
        <v>12.237500000000001</v>
      </c>
      <c r="AA98">
        <v>51.02878888888889</v>
      </c>
      <c r="AB98">
        <v>70.4041</v>
      </c>
      <c r="AC98">
        <v>52.581800000000001</v>
      </c>
      <c r="AD98" t="s">
        <v>305</v>
      </c>
      <c r="AE98" t="s">
        <v>305</v>
      </c>
      <c r="AF98" t="s">
        <v>305</v>
      </c>
      <c r="AG98">
        <v>0.6</v>
      </c>
      <c r="AH98">
        <v>20</v>
      </c>
      <c r="AI98">
        <v>1.08413E-2</v>
      </c>
      <c r="AJ98">
        <f t="shared" si="4"/>
        <v>542.06499999999994</v>
      </c>
      <c r="AK98">
        <v>2.7</v>
      </c>
      <c r="AL98" t="s">
        <v>323</v>
      </c>
      <c r="AM98" s="12" t="s">
        <v>359</v>
      </c>
      <c r="AN98" s="12" t="s">
        <v>399</v>
      </c>
      <c r="AO98" t="s">
        <v>427</v>
      </c>
    </row>
    <row r="99" spans="1:41" x14ac:dyDescent="0.3">
      <c r="A99" s="12" t="s">
        <v>399</v>
      </c>
      <c r="B99" s="12" t="s">
        <v>291</v>
      </c>
      <c r="C99">
        <v>-58.2</v>
      </c>
      <c r="D99">
        <v>39.700000000000003</v>
      </c>
      <c r="E99">
        <v>124.33171702101239</v>
      </c>
      <c r="F99">
        <v>160.92509010085706</v>
      </c>
      <c r="G99">
        <v>45.906665040700709</v>
      </c>
      <c r="H99">
        <v>45.444920887092458</v>
      </c>
      <c r="I99">
        <v>42.176296921130465</v>
      </c>
      <c r="J99">
        <v>40.266474230972079</v>
      </c>
      <c r="K99">
        <v>22</v>
      </c>
      <c r="L99" s="12" t="s">
        <v>359</v>
      </c>
      <c r="M99" t="s">
        <v>346</v>
      </c>
      <c r="N99" t="s">
        <v>214</v>
      </c>
      <c r="O99" t="s">
        <v>423</v>
      </c>
      <c r="P99">
        <v>6</v>
      </c>
      <c r="Q99" t="s">
        <v>337</v>
      </c>
      <c r="R99">
        <v>65.706400000000002</v>
      </c>
      <c r="S99">
        <v>0.75573333333333348</v>
      </c>
      <c r="T99">
        <v>11.9547666666667</v>
      </c>
      <c r="U99">
        <v>0.90414285714285725</v>
      </c>
      <c r="V99">
        <v>0.75800000000000001</v>
      </c>
      <c r="W99">
        <v>0.84499999999999997</v>
      </c>
      <c r="X99">
        <v>14.2102857142857</v>
      </c>
      <c r="Y99">
        <v>13.763</v>
      </c>
      <c r="Z99">
        <v>15.35</v>
      </c>
      <c r="AA99">
        <v>56.518428571428565</v>
      </c>
      <c r="AB99">
        <v>65.521000000000001</v>
      </c>
      <c r="AC99">
        <v>60.576999999999998</v>
      </c>
      <c r="AD99" t="s">
        <v>305</v>
      </c>
      <c r="AE99" t="s">
        <v>305</v>
      </c>
      <c r="AF99" t="s">
        <v>305</v>
      </c>
      <c r="AG99">
        <v>0.5</v>
      </c>
      <c r="AH99">
        <v>27</v>
      </c>
      <c r="AI99">
        <v>1.2626399999999999E-2</v>
      </c>
      <c r="AJ99">
        <f t="shared" si="4"/>
        <v>467.64444444444445</v>
      </c>
      <c r="AK99">
        <v>2.8</v>
      </c>
      <c r="AL99" t="s">
        <v>323</v>
      </c>
      <c r="AM99" s="12" t="s">
        <v>359</v>
      </c>
      <c r="AN99" s="12" t="s">
        <v>399</v>
      </c>
      <c r="AO99" t="s">
        <v>427</v>
      </c>
    </row>
    <row r="100" spans="1:41" x14ac:dyDescent="0.3">
      <c r="A100" s="12" t="s">
        <v>400</v>
      </c>
      <c r="B100" s="12" t="s">
        <v>292</v>
      </c>
      <c r="C100">
        <v>-64.400000000000006</v>
      </c>
      <c r="D100">
        <v>40.1</v>
      </c>
      <c r="E100">
        <v>153.91719255040823</v>
      </c>
      <c r="F100">
        <v>141.88612219343779</v>
      </c>
      <c r="G100">
        <v>52.734487603353685</v>
      </c>
      <c r="H100">
        <v>42.817394147260615</v>
      </c>
      <c r="I100">
        <v>47.993856786331321</v>
      </c>
      <c r="J100">
        <v>32.037492856636497</v>
      </c>
      <c r="K100">
        <v>25</v>
      </c>
      <c r="L100" t="s">
        <v>345</v>
      </c>
      <c r="M100" t="s">
        <v>345</v>
      </c>
      <c r="N100" t="s">
        <v>214</v>
      </c>
      <c r="O100" t="s">
        <v>423</v>
      </c>
      <c r="P100">
        <v>6</v>
      </c>
      <c r="Q100" t="s">
        <v>337</v>
      </c>
      <c r="R100">
        <v>69.606566666666666</v>
      </c>
      <c r="S100">
        <v>0.86260000000000003</v>
      </c>
      <c r="T100">
        <v>7.6014666666666697</v>
      </c>
      <c r="U100">
        <v>1.5237147619047622</v>
      </c>
      <c r="V100">
        <v>0.94689400000000001</v>
      </c>
      <c r="W100">
        <v>1.4513499999999999</v>
      </c>
      <c r="X100">
        <v>8.6852952380952395</v>
      </c>
      <c r="Y100">
        <v>12.841799999999999</v>
      </c>
      <c r="Z100">
        <v>9.2224000000000004</v>
      </c>
      <c r="AA100">
        <v>54.644490476190477</v>
      </c>
      <c r="AB100">
        <v>75.793499999999995</v>
      </c>
      <c r="AC100">
        <v>55.975299999999997</v>
      </c>
      <c r="AD100" t="s">
        <v>305</v>
      </c>
      <c r="AE100" t="s">
        <v>305</v>
      </c>
      <c r="AF100" t="s">
        <v>305</v>
      </c>
      <c r="AG100">
        <v>0.65</v>
      </c>
      <c r="AH100">
        <v>76</v>
      </c>
      <c r="AI100">
        <v>1.48203E-2</v>
      </c>
      <c r="AJ100">
        <f t="shared" si="4"/>
        <v>195.00394736842105</v>
      </c>
      <c r="AK100">
        <v>2.2000000000000002</v>
      </c>
      <c r="AL100" t="s">
        <v>323</v>
      </c>
      <c r="AM100" s="12" t="s">
        <v>359</v>
      </c>
      <c r="AN100" s="12" t="s">
        <v>400</v>
      </c>
      <c r="AO100" t="s">
        <v>426</v>
      </c>
    </row>
    <row r="101" spans="1:41" x14ac:dyDescent="0.3">
      <c r="A101" s="12" t="s">
        <v>400</v>
      </c>
      <c r="B101" s="12" t="s">
        <v>292</v>
      </c>
      <c r="C101">
        <v>-64.900000000000006</v>
      </c>
      <c r="D101">
        <v>40.5</v>
      </c>
      <c r="E101">
        <v>163.02575806977464</v>
      </c>
      <c r="F101">
        <v>138.12934254911971</v>
      </c>
      <c r="G101">
        <v>59.509754508165749</v>
      </c>
      <c r="H101">
        <v>52.563070598446082</v>
      </c>
      <c r="I101">
        <v>48.118564142045912</v>
      </c>
      <c r="J101">
        <v>39.75518733395625</v>
      </c>
      <c r="K101">
        <v>24</v>
      </c>
      <c r="L101" s="12" t="s">
        <v>359</v>
      </c>
      <c r="M101" t="s">
        <v>346</v>
      </c>
      <c r="N101" t="s">
        <v>214</v>
      </c>
      <c r="O101" t="s">
        <v>423</v>
      </c>
      <c r="P101">
        <v>6</v>
      </c>
      <c r="Q101" t="s">
        <v>337</v>
      </c>
      <c r="R101">
        <v>71.957833333333326</v>
      </c>
      <c r="S101">
        <v>0.90322222222222237</v>
      </c>
      <c r="T101">
        <v>14.2111111111111</v>
      </c>
      <c r="U101">
        <v>1.2848880952380952</v>
      </c>
      <c r="V101">
        <v>0.92294299999999996</v>
      </c>
      <c r="W101">
        <v>1.24342</v>
      </c>
      <c r="X101">
        <v>9.2279380952381</v>
      </c>
      <c r="Y101">
        <v>13.2752</v>
      </c>
      <c r="Z101">
        <v>10.467599999999999</v>
      </c>
      <c r="AA101">
        <v>58.686028571428587</v>
      </c>
      <c r="AB101">
        <v>73.669399999999996</v>
      </c>
      <c r="AC101">
        <v>58.853099999999998</v>
      </c>
      <c r="AD101" t="s">
        <v>305</v>
      </c>
      <c r="AE101" t="s">
        <v>305</v>
      </c>
      <c r="AF101" t="s">
        <v>305</v>
      </c>
      <c r="AG101">
        <v>0.55000000000000004</v>
      </c>
      <c r="AH101">
        <v>85</v>
      </c>
      <c r="AI101">
        <v>1.0550500000000001E-2</v>
      </c>
      <c r="AJ101">
        <f t="shared" si="4"/>
        <v>124.12352941176472</v>
      </c>
      <c r="AK101">
        <v>2</v>
      </c>
      <c r="AL101" t="s">
        <v>323</v>
      </c>
      <c r="AM101" s="12" t="s">
        <v>359</v>
      </c>
      <c r="AN101" s="12" t="s">
        <v>400</v>
      </c>
      <c r="AO101" t="s">
        <v>426</v>
      </c>
    </row>
    <row r="102" spans="1:41" x14ac:dyDescent="0.3">
      <c r="A102" s="12" t="s">
        <v>400</v>
      </c>
      <c r="B102" s="12" t="s">
        <v>293</v>
      </c>
      <c r="C102">
        <v>-66.8</v>
      </c>
      <c r="D102">
        <v>40.9</v>
      </c>
      <c r="E102">
        <v>152.34613040828779</v>
      </c>
      <c r="F102">
        <v>139.52007444203736</v>
      </c>
      <c r="G102">
        <v>52.702900980371155</v>
      </c>
      <c r="H102">
        <v>32.220974017112269</v>
      </c>
      <c r="I102">
        <v>47.016784992242215</v>
      </c>
      <c r="J102">
        <v>25.522478737165422</v>
      </c>
      <c r="K102">
        <v>23</v>
      </c>
      <c r="L102" t="s">
        <v>345</v>
      </c>
      <c r="M102" t="s">
        <v>345</v>
      </c>
      <c r="N102" t="s">
        <v>214</v>
      </c>
      <c r="O102" t="s">
        <v>423</v>
      </c>
      <c r="P102">
        <v>6</v>
      </c>
      <c r="Q102" t="s">
        <v>337</v>
      </c>
      <c r="R102">
        <v>70.920812500000011</v>
      </c>
      <c r="S102">
        <v>0.83837500000000009</v>
      </c>
      <c r="T102" t="s">
        <v>305</v>
      </c>
      <c r="U102">
        <v>1.0602941176470591</v>
      </c>
      <c r="V102">
        <v>0.84599999999999997</v>
      </c>
      <c r="W102">
        <v>1.054</v>
      </c>
      <c r="X102">
        <v>7.7281764705882399</v>
      </c>
      <c r="Y102">
        <v>7.141</v>
      </c>
      <c r="Z102">
        <v>8.5449999999999999</v>
      </c>
      <c r="AA102">
        <v>61.661764705882355</v>
      </c>
      <c r="AB102">
        <v>70.221000000000004</v>
      </c>
      <c r="AC102">
        <v>61.737000000000002</v>
      </c>
      <c r="AD102" t="s">
        <v>305</v>
      </c>
      <c r="AE102" t="s">
        <v>305</v>
      </c>
      <c r="AF102" t="s">
        <v>305</v>
      </c>
      <c r="AG102">
        <v>1</v>
      </c>
      <c r="AH102">
        <v>27</v>
      </c>
      <c r="AI102">
        <v>6.0602199999999998E-3</v>
      </c>
      <c r="AJ102">
        <f t="shared" si="4"/>
        <v>224.45259259259257</v>
      </c>
      <c r="AK102">
        <v>2.1</v>
      </c>
      <c r="AL102" t="s">
        <v>323</v>
      </c>
      <c r="AM102" s="12" t="s">
        <v>359</v>
      </c>
      <c r="AN102" s="12" t="s">
        <v>400</v>
      </c>
      <c r="AO102" t="s">
        <v>426</v>
      </c>
    </row>
    <row r="103" spans="1:41" x14ac:dyDescent="0.3">
      <c r="A103" s="12" t="s">
        <v>400</v>
      </c>
      <c r="B103" s="12" t="s">
        <v>293</v>
      </c>
      <c r="C103">
        <v>-63.7</v>
      </c>
      <c r="D103">
        <v>41.3</v>
      </c>
      <c r="E103">
        <v>151.14873035066537</v>
      </c>
      <c r="F103">
        <v>143.50636014071623</v>
      </c>
      <c r="G103">
        <v>52.243659299152519</v>
      </c>
      <c r="H103">
        <v>33.929052965712728</v>
      </c>
      <c r="I103">
        <v>47.049967065023012</v>
      </c>
      <c r="J103">
        <v>27.329135311455058</v>
      </c>
      <c r="K103">
        <v>23</v>
      </c>
      <c r="L103" s="12" t="s">
        <v>359</v>
      </c>
      <c r="M103" t="s">
        <v>346</v>
      </c>
      <c r="N103" t="s">
        <v>214</v>
      </c>
      <c r="O103" t="s">
        <v>423</v>
      </c>
      <c r="P103">
        <v>6</v>
      </c>
      <c r="Q103" t="s">
        <v>337</v>
      </c>
      <c r="R103">
        <v>98.219944444444465</v>
      </c>
      <c r="S103">
        <v>1.1158888888888889</v>
      </c>
      <c r="T103" t="s">
        <v>305</v>
      </c>
      <c r="U103">
        <v>1.0667222222222223</v>
      </c>
      <c r="V103">
        <v>0.876</v>
      </c>
      <c r="W103">
        <v>1.0569999999999999</v>
      </c>
      <c r="X103">
        <v>7.1792222222222204</v>
      </c>
      <c r="Y103">
        <v>5.9660000000000002</v>
      </c>
      <c r="Z103">
        <v>7.431</v>
      </c>
      <c r="AA103">
        <v>62.721111111111114</v>
      </c>
      <c r="AB103">
        <v>71.105999999999995</v>
      </c>
      <c r="AC103">
        <v>62.896999999999998</v>
      </c>
      <c r="AD103" t="s">
        <v>305</v>
      </c>
      <c r="AE103" t="s">
        <v>305</v>
      </c>
      <c r="AF103" t="s">
        <v>305</v>
      </c>
      <c r="AG103">
        <v>1.1000000000000001</v>
      </c>
      <c r="AH103">
        <v>23</v>
      </c>
      <c r="AI103">
        <v>7.47732E-3</v>
      </c>
      <c r="AJ103">
        <f t="shared" si="4"/>
        <v>325.10086956521741</v>
      </c>
      <c r="AK103">
        <v>2.2999999999999998</v>
      </c>
      <c r="AL103" t="s">
        <v>323</v>
      </c>
      <c r="AM103" s="12" t="s">
        <v>359</v>
      </c>
      <c r="AN103" s="12" t="s">
        <v>400</v>
      </c>
      <c r="AO103" t="s">
        <v>426</v>
      </c>
    </row>
    <row r="104" spans="1:41" x14ac:dyDescent="0.3">
      <c r="A104" s="12" t="s">
        <v>401</v>
      </c>
      <c r="B104" s="12" t="s">
        <v>294</v>
      </c>
      <c r="C104">
        <v>-64.5</v>
      </c>
      <c r="D104">
        <v>41.7</v>
      </c>
      <c r="E104">
        <v>139.37282229965189</v>
      </c>
      <c r="F104">
        <v>90.404709535636243</v>
      </c>
      <c r="G104">
        <v>51.118808225191884</v>
      </c>
      <c r="H104">
        <v>27.266090500946994</v>
      </c>
      <c r="I104">
        <v>48.162596927226502</v>
      </c>
      <c r="J104">
        <v>23.725312300260526</v>
      </c>
      <c r="K104">
        <v>24</v>
      </c>
      <c r="L104" t="s">
        <v>345</v>
      </c>
      <c r="M104" t="s">
        <v>345</v>
      </c>
      <c r="N104" t="s">
        <v>214</v>
      </c>
      <c r="O104" t="s">
        <v>423</v>
      </c>
      <c r="P104">
        <v>7</v>
      </c>
      <c r="Q104" t="s">
        <v>337</v>
      </c>
      <c r="R104">
        <v>67.772777777777776</v>
      </c>
      <c r="S104">
        <v>0.89944444444444449</v>
      </c>
      <c r="T104">
        <v>9.4063333333333308</v>
      </c>
      <c r="U104">
        <v>1.2705555555555557</v>
      </c>
      <c r="V104">
        <v>0.92100000000000004</v>
      </c>
      <c r="W104">
        <v>1.246</v>
      </c>
      <c r="X104">
        <v>9.7928333333333306</v>
      </c>
      <c r="Y104">
        <v>6.6219999999999999</v>
      </c>
      <c r="Z104">
        <v>10.101000000000001</v>
      </c>
      <c r="AA104">
        <v>51.113555555555564</v>
      </c>
      <c r="AB104">
        <v>69.701999999999998</v>
      </c>
      <c r="AC104">
        <v>52.063000000000002</v>
      </c>
      <c r="AD104" t="s">
        <v>305</v>
      </c>
      <c r="AE104" t="s">
        <v>305</v>
      </c>
      <c r="AF104" t="s">
        <v>305</v>
      </c>
      <c r="AG104">
        <v>0.5</v>
      </c>
      <c r="AH104">
        <v>32</v>
      </c>
      <c r="AI104">
        <v>1.5284300000000001E-2</v>
      </c>
      <c r="AJ104">
        <f t="shared" si="4"/>
        <v>477.63437500000003</v>
      </c>
      <c r="AK104">
        <v>2.1</v>
      </c>
      <c r="AL104" t="s">
        <v>323</v>
      </c>
      <c r="AM104" s="12" t="s">
        <v>359</v>
      </c>
      <c r="AN104" s="12" t="s">
        <v>401</v>
      </c>
      <c r="AO104" t="s">
        <v>427</v>
      </c>
    </row>
    <row r="105" spans="1:41" x14ac:dyDescent="0.3">
      <c r="A105" s="12" t="s">
        <v>401</v>
      </c>
      <c r="B105" s="12" t="s">
        <v>294</v>
      </c>
      <c r="C105">
        <v>-62.6</v>
      </c>
      <c r="D105">
        <v>42.1</v>
      </c>
      <c r="E105">
        <v>118.89192723814051</v>
      </c>
      <c r="F105">
        <v>81.691658285762131</v>
      </c>
      <c r="G105">
        <v>45.738591235327632</v>
      </c>
      <c r="H105">
        <v>24.74658146323171</v>
      </c>
      <c r="I105">
        <v>41.317192083625848</v>
      </c>
      <c r="J105">
        <v>22.956013642387262</v>
      </c>
      <c r="K105">
        <v>20</v>
      </c>
      <c r="L105" s="12" t="s">
        <v>359</v>
      </c>
      <c r="M105" t="s">
        <v>346</v>
      </c>
      <c r="N105" t="s">
        <v>214</v>
      </c>
      <c r="O105" t="s">
        <v>423</v>
      </c>
      <c r="P105">
        <v>7</v>
      </c>
      <c r="Q105" t="s">
        <v>337</v>
      </c>
      <c r="R105">
        <v>70.673555555555566</v>
      </c>
      <c r="S105">
        <v>0.97616666666666652</v>
      </c>
      <c r="T105">
        <v>9.2925555555555608</v>
      </c>
      <c r="U105">
        <v>1.5844444444444445</v>
      </c>
      <c r="V105">
        <v>1.024</v>
      </c>
      <c r="W105">
        <v>1.504</v>
      </c>
      <c r="X105">
        <v>10.365833333333301</v>
      </c>
      <c r="Y105">
        <v>7.0190000000000001</v>
      </c>
      <c r="Z105">
        <v>9.7349999999999994</v>
      </c>
      <c r="AA105">
        <v>47.690555555555555</v>
      </c>
      <c r="AB105">
        <v>66.772000000000006</v>
      </c>
      <c r="AC105">
        <v>48.279000000000003</v>
      </c>
      <c r="AD105" t="s">
        <v>305</v>
      </c>
      <c r="AE105" t="s">
        <v>305</v>
      </c>
      <c r="AF105" t="s">
        <v>305</v>
      </c>
      <c r="AG105">
        <v>0.35</v>
      </c>
      <c r="AH105">
        <v>43</v>
      </c>
      <c r="AI105">
        <v>1.9261E-2</v>
      </c>
      <c r="AJ105">
        <f t="shared" si="4"/>
        <v>447.93023255813955</v>
      </c>
      <c r="AK105">
        <v>2</v>
      </c>
      <c r="AL105" t="s">
        <v>323</v>
      </c>
      <c r="AM105" s="12" t="s">
        <v>359</v>
      </c>
      <c r="AN105" s="12" t="s">
        <v>401</v>
      </c>
      <c r="AO105" t="s">
        <v>427</v>
      </c>
    </row>
    <row r="106" spans="1:41" x14ac:dyDescent="0.3">
      <c r="A106" s="12" t="s">
        <v>401</v>
      </c>
      <c r="B106" s="12" t="s">
        <v>295</v>
      </c>
      <c r="C106">
        <v>-61.5</v>
      </c>
      <c r="D106">
        <v>42.5</v>
      </c>
      <c r="E106">
        <v>153.35071308081615</v>
      </c>
      <c r="F106">
        <v>100.8574909365974</v>
      </c>
      <c r="G106">
        <v>60.524538518363201</v>
      </c>
      <c r="H106">
        <v>32.115566422439379</v>
      </c>
      <c r="I106">
        <v>54.972239019295337</v>
      </c>
      <c r="J106">
        <v>30.449389805379216</v>
      </c>
      <c r="K106">
        <v>29</v>
      </c>
      <c r="L106" t="s">
        <v>345</v>
      </c>
      <c r="M106" t="s">
        <v>345</v>
      </c>
      <c r="N106" t="s">
        <v>214</v>
      </c>
      <c r="O106" t="s">
        <v>423</v>
      </c>
      <c r="P106">
        <v>7</v>
      </c>
      <c r="Q106" t="s">
        <v>337</v>
      </c>
      <c r="R106">
        <v>66.132000000000005</v>
      </c>
      <c r="S106">
        <v>1.111</v>
      </c>
      <c r="T106" t="s">
        <v>305</v>
      </c>
      <c r="U106">
        <v>1.3239971428571429</v>
      </c>
      <c r="V106">
        <v>1.2070700000000001</v>
      </c>
      <c r="W106">
        <v>1.3388899999999999</v>
      </c>
      <c r="X106">
        <v>15.372142857142901</v>
      </c>
      <c r="Y106">
        <v>5.4321000000000002</v>
      </c>
      <c r="Z106">
        <v>15.5945</v>
      </c>
      <c r="AA106">
        <v>60.067307142857139</v>
      </c>
      <c r="AB106">
        <v>71.167000000000002</v>
      </c>
      <c r="AC106">
        <v>59.265099999999997</v>
      </c>
      <c r="AD106" t="s">
        <v>305</v>
      </c>
      <c r="AE106" t="s">
        <v>305</v>
      </c>
      <c r="AF106" t="s">
        <v>305</v>
      </c>
      <c r="AG106">
        <v>0.1</v>
      </c>
      <c r="AH106">
        <v>86</v>
      </c>
      <c r="AI106">
        <v>2.12432E-2</v>
      </c>
      <c r="AJ106">
        <f t="shared" si="4"/>
        <v>247.0139534883721</v>
      </c>
      <c r="AK106">
        <v>1.9</v>
      </c>
      <c r="AL106" t="s">
        <v>323</v>
      </c>
      <c r="AM106" s="12" t="s">
        <v>359</v>
      </c>
      <c r="AN106" s="12" t="s">
        <v>401</v>
      </c>
      <c r="AO106" t="s">
        <v>427</v>
      </c>
    </row>
    <row r="107" spans="1:41" x14ac:dyDescent="0.3">
      <c r="A107" s="12" t="s">
        <v>401</v>
      </c>
      <c r="B107" s="12" t="s">
        <v>295</v>
      </c>
      <c r="C107">
        <v>-59.7</v>
      </c>
      <c r="D107">
        <v>42.9</v>
      </c>
      <c r="E107">
        <v>128.70012870012854</v>
      </c>
      <c r="F107">
        <v>87.384201967535191</v>
      </c>
      <c r="G107">
        <v>55.430241951903987</v>
      </c>
      <c r="H107">
        <v>32.968271197870216</v>
      </c>
      <c r="I107">
        <v>50.80010160020305</v>
      </c>
      <c r="J107">
        <v>27.167769278311447</v>
      </c>
      <c r="K107">
        <v>26</v>
      </c>
      <c r="L107" s="12" t="s">
        <v>359</v>
      </c>
      <c r="M107" t="s">
        <v>346</v>
      </c>
      <c r="N107" t="s">
        <v>214</v>
      </c>
      <c r="O107" t="s">
        <v>423</v>
      </c>
      <c r="P107">
        <v>7</v>
      </c>
      <c r="Q107" t="s">
        <v>337</v>
      </c>
      <c r="R107">
        <v>66.040000000000006</v>
      </c>
      <c r="S107">
        <v>1.575</v>
      </c>
      <c r="T107" t="s">
        <v>305</v>
      </c>
      <c r="U107">
        <v>1.8634317647058822</v>
      </c>
      <c r="V107">
        <v>1.53515</v>
      </c>
      <c r="W107">
        <v>1.6433199999999999</v>
      </c>
      <c r="X107">
        <v>13.9142235294118</v>
      </c>
      <c r="Y107">
        <v>8.0870999999999995</v>
      </c>
      <c r="Z107">
        <v>16.9678</v>
      </c>
      <c r="AA107">
        <v>49.569535294117649</v>
      </c>
      <c r="AB107">
        <v>64.788799999999995</v>
      </c>
      <c r="AC107">
        <v>55.023200000000003</v>
      </c>
      <c r="AD107" t="s">
        <v>305</v>
      </c>
      <c r="AE107" t="s">
        <v>305</v>
      </c>
      <c r="AF107" t="s">
        <v>305</v>
      </c>
      <c r="AG107">
        <v>0.9</v>
      </c>
      <c r="AH107">
        <v>119</v>
      </c>
      <c r="AI107">
        <v>2.6687499999999999E-2</v>
      </c>
      <c r="AJ107">
        <f t="shared" si="4"/>
        <v>224.26470588235293</v>
      </c>
      <c r="AK107">
        <v>1.7</v>
      </c>
      <c r="AL107" t="s">
        <v>323</v>
      </c>
      <c r="AM107" s="12" t="s">
        <v>359</v>
      </c>
      <c r="AN107" s="12" t="s">
        <v>401</v>
      </c>
      <c r="AO107" t="s">
        <v>427</v>
      </c>
    </row>
    <row r="108" spans="1:41" x14ac:dyDescent="0.3">
      <c r="A108" s="12" t="s">
        <v>401</v>
      </c>
      <c r="B108" s="12" t="s">
        <v>296</v>
      </c>
      <c r="C108">
        <v>-68.5</v>
      </c>
      <c r="D108">
        <v>43.3</v>
      </c>
      <c r="E108">
        <v>155.06280043417624</v>
      </c>
      <c r="F108">
        <v>44.232879559332183</v>
      </c>
      <c r="G108">
        <v>58.679561633101031</v>
      </c>
      <c r="H108">
        <v>21.17707070327771</v>
      </c>
      <c r="I108">
        <v>53.734551316496464</v>
      </c>
      <c r="J108">
        <v>17.900007163375548</v>
      </c>
      <c r="K108">
        <v>31</v>
      </c>
      <c r="L108" t="s">
        <v>345</v>
      </c>
      <c r="M108" t="s">
        <v>345</v>
      </c>
      <c r="N108" t="s">
        <v>214</v>
      </c>
      <c r="O108" t="s">
        <v>423</v>
      </c>
      <c r="P108">
        <v>7</v>
      </c>
      <c r="Q108" t="s">
        <v>337</v>
      </c>
      <c r="R108">
        <v>71.558090909090922</v>
      </c>
      <c r="S108">
        <v>0.78554545454545455</v>
      </c>
      <c r="T108">
        <v>13.0032727272727</v>
      </c>
      <c r="U108">
        <v>1.2888242307692306</v>
      </c>
      <c r="V108">
        <v>0.83754399999999996</v>
      </c>
      <c r="W108">
        <v>1.30871</v>
      </c>
      <c r="X108">
        <v>11.087265384615399</v>
      </c>
      <c r="Y108">
        <v>8.7279999999999909</v>
      </c>
      <c r="Z108">
        <v>10.8643</v>
      </c>
      <c r="AA108">
        <v>43.797419230769229</v>
      </c>
      <c r="AB108">
        <v>68.237300000000005</v>
      </c>
      <c r="AC108">
        <v>43.731699999999996</v>
      </c>
      <c r="AD108" t="s">
        <v>305</v>
      </c>
      <c r="AE108" t="s">
        <v>305</v>
      </c>
      <c r="AF108" t="s">
        <v>305</v>
      </c>
      <c r="AG108">
        <v>0.8</v>
      </c>
      <c r="AH108">
        <v>24</v>
      </c>
      <c r="AI108">
        <v>8.2037499999999992E-3</v>
      </c>
      <c r="AJ108">
        <f t="shared" si="4"/>
        <v>341.82291666666663</v>
      </c>
      <c r="AK108">
        <v>3.2</v>
      </c>
      <c r="AL108" t="s">
        <v>323</v>
      </c>
      <c r="AM108" s="12" t="s">
        <v>359</v>
      </c>
      <c r="AN108" s="12" t="s">
        <v>401</v>
      </c>
      <c r="AO108" t="s">
        <v>427</v>
      </c>
    </row>
    <row r="109" spans="1:41" x14ac:dyDescent="0.3">
      <c r="A109" s="12" t="s">
        <v>401</v>
      </c>
      <c r="B109" s="12" t="s">
        <v>296</v>
      </c>
      <c r="C109">
        <v>-65.400000000000006</v>
      </c>
      <c r="D109">
        <v>43.7</v>
      </c>
      <c r="E109">
        <v>142.83673760891293</v>
      </c>
      <c r="F109">
        <v>26.21374630484183</v>
      </c>
      <c r="G109">
        <v>57.147426626419168</v>
      </c>
      <c r="H109">
        <v>20.830691420543452</v>
      </c>
      <c r="I109">
        <v>49.815681976686371</v>
      </c>
      <c r="J109">
        <v>16.18486776766477</v>
      </c>
      <c r="K109">
        <v>27</v>
      </c>
      <c r="L109" s="12" t="s">
        <v>359</v>
      </c>
      <c r="M109" t="s">
        <v>346</v>
      </c>
      <c r="N109" t="s">
        <v>214</v>
      </c>
      <c r="O109" t="s">
        <v>423</v>
      </c>
      <c r="P109">
        <v>7</v>
      </c>
      <c r="Q109" t="s">
        <v>337</v>
      </c>
      <c r="R109">
        <v>68.361166666666648</v>
      </c>
      <c r="S109">
        <v>0.91716666666666646</v>
      </c>
      <c r="T109">
        <v>12.8021666666667</v>
      </c>
      <c r="U109">
        <v>1.8498357692307694</v>
      </c>
      <c r="V109">
        <v>1.07656</v>
      </c>
      <c r="W109">
        <v>1.7791999999999999</v>
      </c>
      <c r="X109">
        <v>11.5004307692308</v>
      </c>
      <c r="Y109">
        <v>7.08012</v>
      </c>
      <c r="Z109">
        <v>9.4299300000000006</v>
      </c>
      <c r="AA109">
        <v>36.142203846153855</v>
      </c>
      <c r="AB109">
        <v>60.668900000000001</v>
      </c>
      <c r="AC109">
        <v>38.207999999999998</v>
      </c>
      <c r="AD109" t="s">
        <v>305</v>
      </c>
      <c r="AE109" t="s">
        <v>305</v>
      </c>
      <c r="AF109" t="s">
        <v>305</v>
      </c>
      <c r="AG109">
        <v>0.5</v>
      </c>
      <c r="AH109">
        <v>43</v>
      </c>
      <c r="AI109">
        <v>9.4132699999999996E-3</v>
      </c>
      <c r="AJ109">
        <f t="shared" si="4"/>
        <v>218.9132558139535</v>
      </c>
      <c r="AK109">
        <v>2.8</v>
      </c>
      <c r="AL109" t="s">
        <v>323</v>
      </c>
      <c r="AM109" s="12" t="s">
        <v>359</v>
      </c>
      <c r="AN109" s="12" t="s">
        <v>401</v>
      </c>
      <c r="AO109" t="s">
        <v>427</v>
      </c>
    </row>
    <row r="110" spans="1:41" x14ac:dyDescent="0.3">
      <c r="A110" s="12" t="s">
        <v>402</v>
      </c>
      <c r="B110" s="12" t="s">
        <v>297</v>
      </c>
      <c r="C110">
        <v>-60</v>
      </c>
      <c r="D110">
        <v>44.1</v>
      </c>
      <c r="E110">
        <v>102.75380189066996</v>
      </c>
      <c r="F110">
        <v>70.676730273505981</v>
      </c>
      <c r="G110">
        <v>49.13224576962142</v>
      </c>
      <c r="H110">
        <v>30.098691365792384</v>
      </c>
      <c r="I110">
        <v>43.677658877484198</v>
      </c>
      <c r="J110">
        <v>25.029305925381962</v>
      </c>
      <c r="K110">
        <v>23</v>
      </c>
      <c r="L110" t="s">
        <v>345</v>
      </c>
      <c r="M110" t="s">
        <v>345</v>
      </c>
      <c r="N110" t="s">
        <v>214</v>
      </c>
      <c r="O110" t="s">
        <v>423</v>
      </c>
      <c r="P110">
        <v>7</v>
      </c>
      <c r="Q110" t="s">
        <v>337</v>
      </c>
      <c r="R110">
        <v>77.437444444444452</v>
      </c>
      <c r="S110">
        <v>1.1053888888888888</v>
      </c>
      <c r="T110">
        <v>16.683722222222201</v>
      </c>
      <c r="U110">
        <v>1.4265384615384618</v>
      </c>
      <c r="V110">
        <v>1.173</v>
      </c>
      <c r="W110">
        <v>1.417</v>
      </c>
      <c r="X110">
        <v>15.234</v>
      </c>
      <c r="Y110">
        <v>16.571000000000002</v>
      </c>
      <c r="Z110">
        <v>15.167</v>
      </c>
      <c r="AA110">
        <v>65.649153846153865</v>
      </c>
      <c r="AB110">
        <v>78.597999999999999</v>
      </c>
      <c r="AC110">
        <v>65.933000000000007</v>
      </c>
      <c r="AD110" t="s">
        <v>305</v>
      </c>
      <c r="AE110" t="s">
        <v>305</v>
      </c>
      <c r="AF110" t="s">
        <v>305</v>
      </c>
      <c r="AG110">
        <v>0.25</v>
      </c>
      <c r="AH110">
        <v>124</v>
      </c>
      <c r="AI110">
        <v>1.84595E-2</v>
      </c>
      <c r="AJ110">
        <f t="shared" si="4"/>
        <v>148.86693548387098</v>
      </c>
      <c r="AK110">
        <v>1.8</v>
      </c>
      <c r="AL110" t="s">
        <v>323</v>
      </c>
      <c r="AM110" s="12" t="s">
        <v>359</v>
      </c>
      <c r="AN110" s="12" t="s">
        <v>402</v>
      </c>
      <c r="AO110" t="s">
        <v>426</v>
      </c>
    </row>
    <row r="111" spans="1:41" x14ac:dyDescent="0.3">
      <c r="A111" s="12" t="s">
        <v>402</v>
      </c>
      <c r="B111" s="12" t="s">
        <v>297</v>
      </c>
      <c r="C111">
        <v>-60</v>
      </c>
      <c r="D111">
        <v>44.5</v>
      </c>
      <c r="E111">
        <v>111.58223610801174</v>
      </c>
      <c r="F111">
        <v>74.849445913780357</v>
      </c>
      <c r="G111">
        <v>55.723104224202331</v>
      </c>
      <c r="H111">
        <v>30.857362970748845</v>
      </c>
      <c r="I111">
        <v>40.728220584042688</v>
      </c>
      <c r="J111">
        <v>27.435243612964079</v>
      </c>
      <c r="K111">
        <v>22</v>
      </c>
      <c r="L111" s="12" t="s">
        <v>359</v>
      </c>
      <c r="M111" t="s">
        <v>346</v>
      </c>
      <c r="N111" t="s">
        <v>214</v>
      </c>
      <c r="O111" t="s">
        <v>423</v>
      </c>
      <c r="P111">
        <v>7</v>
      </c>
      <c r="Q111" t="s">
        <v>337</v>
      </c>
      <c r="R111">
        <v>68.140555555555537</v>
      </c>
      <c r="S111">
        <v>1.1096111111111109</v>
      </c>
      <c r="T111">
        <v>15.586</v>
      </c>
      <c r="U111">
        <v>1.3517142857142854</v>
      </c>
      <c r="V111">
        <v>1.113</v>
      </c>
      <c r="W111">
        <v>1.3360000000000001</v>
      </c>
      <c r="X111">
        <v>14.7705</v>
      </c>
      <c r="Y111">
        <v>15.090999999999999</v>
      </c>
      <c r="Z111">
        <v>14.984</v>
      </c>
      <c r="AA111">
        <v>62.79207142857144</v>
      </c>
      <c r="AB111">
        <v>73.775999999999996</v>
      </c>
      <c r="AC111">
        <v>63.308999999999997</v>
      </c>
      <c r="AD111" t="s">
        <v>305</v>
      </c>
      <c r="AE111" t="s">
        <v>305</v>
      </c>
      <c r="AF111" t="s">
        <v>305</v>
      </c>
      <c r="AG111">
        <v>0.3</v>
      </c>
      <c r="AH111">
        <v>115</v>
      </c>
      <c r="AI111">
        <v>1.5889500000000001E-2</v>
      </c>
      <c r="AJ111">
        <f t="shared" si="4"/>
        <v>138.16956521739129</v>
      </c>
      <c r="AK111">
        <v>2</v>
      </c>
      <c r="AL111" t="s">
        <v>323</v>
      </c>
      <c r="AM111" s="12" t="s">
        <v>359</v>
      </c>
      <c r="AN111" s="12" t="s">
        <v>402</v>
      </c>
      <c r="AO111" t="s">
        <v>426</v>
      </c>
    </row>
    <row r="112" spans="1:41" ht="21" customHeight="1" x14ac:dyDescent="0.3">
      <c r="A112" s="12" t="s">
        <v>402</v>
      </c>
      <c r="B112" s="12" t="s">
        <v>298</v>
      </c>
      <c r="C112">
        <v>-67.5</v>
      </c>
      <c r="D112">
        <v>44.9</v>
      </c>
      <c r="E112">
        <v>106.76916506512903</v>
      </c>
      <c r="F112">
        <v>102.18596226006429</v>
      </c>
      <c r="G112">
        <v>43.462400820118305</v>
      </c>
      <c r="H112">
        <v>36.130852491888866</v>
      </c>
      <c r="I112">
        <v>38.322986127078948</v>
      </c>
      <c r="J112">
        <v>30.0017885500089</v>
      </c>
      <c r="K112">
        <v>20</v>
      </c>
      <c r="L112" t="s">
        <v>345</v>
      </c>
      <c r="M112" t="s">
        <v>345</v>
      </c>
      <c r="N112" t="s">
        <v>214</v>
      </c>
      <c r="O112" t="s">
        <v>423</v>
      </c>
      <c r="P112">
        <v>7</v>
      </c>
      <c r="Q112" t="s">
        <v>337</v>
      </c>
      <c r="R112" t="s">
        <v>305</v>
      </c>
      <c r="S112" t="s">
        <v>305</v>
      </c>
      <c r="T112" t="s">
        <v>305</v>
      </c>
      <c r="U112" t="s">
        <v>305</v>
      </c>
      <c r="V112" t="s">
        <v>305</v>
      </c>
      <c r="W112" t="s">
        <v>305</v>
      </c>
      <c r="X112" t="s">
        <v>305</v>
      </c>
      <c r="Y112" t="s">
        <v>305</v>
      </c>
      <c r="Z112" t="s">
        <v>305</v>
      </c>
      <c r="AA112" t="s">
        <v>305</v>
      </c>
      <c r="AB112" t="s">
        <v>305</v>
      </c>
      <c r="AC112" t="s">
        <v>305</v>
      </c>
      <c r="AD112" t="s">
        <v>305</v>
      </c>
      <c r="AE112" t="s">
        <v>305</v>
      </c>
      <c r="AF112" t="s">
        <v>305</v>
      </c>
      <c r="AG112">
        <v>1.2</v>
      </c>
      <c r="AH112">
        <v>35</v>
      </c>
      <c r="AI112" s="20">
        <v>8.7634500000000008E-3</v>
      </c>
      <c r="AJ112">
        <f t="shared" si="4"/>
        <v>250.38428571428577</v>
      </c>
      <c r="AK112">
        <v>2.5</v>
      </c>
      <c r="AL112" t="s">
        <v>323</v>
      </c>
      <c r="AM112" s="12" t="s">
        <v>359</v>
      </c>
      <c r="AN112" s="12" t="s">
        <v>402</v>
      </c>
      <c r="AO112" t="s">
        <v>426</v>
      </c>
    </row>
    <row r="113" spans="1:41" x14ac:dyDescent="0.3">
      <c r="A113" s="12" t="s">
        <v>402</v>
      </c>
      <c r="B113" s="12" t="s">
        <v>298</v>
      </c>
      <c r="C113">
        <v>-64.2</v>
      </c>
      <c r="D113">
        <v>45.3</v>
      </c>
      <c r="E113">
        <v>107.10078183570752</v>
      </c>
      <c r="F113">
        <v>97.200289060995516</v>
      </c>
      <c r="G113">
        <v>49.01088197943006</v>
      </c>
      <c r="H113">
        <v>38.727814431167253</v>
      </c>
      <c r="I113">
        <v>40.769732550554622</v>
      </c>
      <c r="J113">
        <v>27.454152162920966</v>
      </c>
      <c r="K113">
        <v>23</v>
      </c>
      <c r="L113" s="12" t="s">
        <v>359</v>
      </c>
      <c r="M113" t="s">
        <v>346</v>
      </c>
      <c r="N113" t="s">
        <v>214</v>
      </c>
      <c r="O113" t="s">
        <v>423</v>
      </c>
      <c r="P113">
        <v>7</v>
      </c>
      <c r="Q113" t="s">
        <v>337</v>
      </c>
      <c r="R113" t="s">
        <v>305</v>
      </c>
      <c r="S113" t="s">
        <v>305</v>
      </c>
      <c r="T113" t="s">
        <v>305</v>
      </c>
      <c r="U113" t="s">
        <v>305</v>
      </c>
      <c r="V113" t="s">
        <v>305</v>
      </c>
      <c r="W113" t="s">
        <v>305</v>
      </c>
      <c r="X113" t="s">
        <v>305</v>
      </c>
      <c r="Y113" t="s">
        <v>305</v>
      </c>
      <c r="Z113" t="s">
        <v>305</v>
      </c>
      <c r="AA113" t="s">
        <v>305</v>
      </c>
      <c r="AB113" t="s">
        <v>305</v>
      </c>
      <c r="AC113" t="s">
        <v>305</v>
      </c>
      <c r="AD113" t="s">
        <v>305</v>
      </c>
      <c r="AE113" t="s">
        <v>305</v>
      </c>
      <c r="AF113" t="s">
        <v>305</v>
      </c>
      <c r="AG113">
        <v>1.1000000000000001</v>
      </c>
      <c r="AH113">
        <v>21</v>
      </c>
      <c r="AI113">
        <v>5.19748E-3</v>
      </c>
      <c r="AJ113">
        <f t="shared" si="4"/>
        <v>247.49904761904764</v>
      </c>
      <c r="AK113">
        <v>2.5</v>
      </c>
      <c r="AL113" t="s">
        <v>323</v>
      </c>
      <c r="AM113" s="12" t="s">
        <v>359</v>
      </c>
      <c r="AN113" s="12" t="s">
        <v>402</v>
      </c>
      <c r="AO113" t="s">
        <v>426</v>
      </c>
    </row>
    <row r="114" spans="1:41" x14ac:dyDescent="0.3">
      <c r="A114" s="21" t="s">
        <v>403</v>
      </c>
      <c r="B114" s="21" t="s">
        <v>361</v>
      </c>
      <c r="C114" s="21">
        <v>-76.400000000000006</v>
      </c>
      <c r="D114" s="21">
        <v>45.7</v>
      </c>
      <c r="E114" s="21">
        <v>126.75877804537949</v>
      </c>
      <c r="F114" s="21">
        <v>108.58211929934885</v>
      </c>
      <c r="G114" s="21">
        <v>49.492102800044947</v>
      </c>
      <c r="H114" s="21">
        <v>35.631547095493339</v>
      </c>
      <c r="I114" s="21">
        <v>34.443564220025472</v>
      </c>
      <c r="J114" s="21">
        <v>30.510716219350467</v>
      </c>
      <c r="K114" s="21">
        <v>18</v>
      </c>
      <c r="L114" s="21" t="s">
        <v>345</v>
      </c>
      <c r="M114" s="21" t="s">
        <v>345</v>
      </c>
      <c r="N114" s="21" t="s">
        <v>214</v>
      </c>
      <c r="O114" s="21" t="s">
        <v>422</v>
      </c>
      <c r="P114" s="21">
        <v>14</v>
      </c>
      <c r="Q114" s="21" t="s">
        <v>336</v>
      </c>
      <c r="R114" s="21">
        <v>80.01218181818183</v>
      </c>
      <c r="S114" s="21">
        <v>1.1125454545454547</v>
      </c>
      <c r="T114" s="21">
        <v>4.1165454545454603</v>
      </c>
      <c r="U114" s="21">
        <v>1.8037499999999997</v>
      </c>
      <c r="V114" s="21">
        <v>1.2110000000000001</v>
      </c>
      <c r="W114" s="21">
        <v>1.851</v>
      </c>
      <c r="X114" s="21">
        <v>14.757400000000001</v>
      </c>
      <c r="Y114" s="21">
        <v>4.4989999999999997</v>
      </c>
      <c r="Z114" s="21">
        <v>15.869</v>
      </c>
      <c r="AA114" s="21">
        <v>68.469874999999988</v>
      </c>
      <c r="AB114" s="21">
        <v>78.736999999999995</v>
      </c>
      <c r="AC114" s="21">
        <v>64.78</v>
      </c>
      <c r="AD114" s="21">
        <f>76.6-74.5</f>
        <v>2.0999999999999943</v>
      </c>
      <c r="AE114" s="21">
        <f>(421-261)/2</f>
        <v>80</v>
      </c>
      <c r="AF114" s="21">
        <v>0</v>
      </c>
      <c r="AG114" s="21">
        <v>0.27500000000000002</v>
      </c>
      <c r="AH114" s="21">
        <v>60</v>
      </c>
      <c r="AI114" s="21">
        <v>1.8596600000000001E-2</v>
      </c>
      <c r="AJ114" s="21">
        <f t="shared" si="4"/>
        <v>309.94333333333333</v>
      </c>
      <c r="AK114" s="21">
        <v>1.85</v>
      </c>
      <c r="AL114" s="21" t="s">
        <v>322</v>
      </c>
      <c r="AM114" s="12" t="s">
        <v>359</v>
      </c>
      <c r="AN114" s="21" t="s">
        <v>403</v>
      </c>
      <c r="AO114" s="21" t="s">
        <v>427</v>
      </c>
    </row>
    <row r="115" spans="1:41" x14ac:dyDescent="0.3">
      <c r="A115" s="21" t="s">
        <v>403</v>
      </c>
      <c r="B115" s="21" t="s">
        <v>361</v>
      </c>
      <c r="C115" s="21">
        <v>-74</v>
      </c>
      <c r="D115" s="21">
        <v>46.1</v>
      </c>
      <c r="E115" s="21">
        <v>110.22927689594353</v>
      </c>
      <c r="F115" s="21">
        <v>117.63726482742409</v>
      </c>
      <c r="G115" s="21">
        <v>41.517532244335847</v>
      </c>
      <c r="H115" s="21">
        <v>41.954901663255839</v>
      </c>
      <c r="I115" s="21">
        <v>34.129692832764555</v>
      </c>
      <c r="J115" s="21">
        <v>35.859091444553982</v>
      </c>
      <c r="K115" s="21">
        <v>22</v>
      </c>
      <c r="L115" s="21" t="s">
        <v>359</v>
      </c>
      <c r="M115" s="21" t="s">
        <v>346</v>
      </c>
      <c r="N115" s="21" t="s">
        <v>214</v>
      </c>
      <c r="O115" s="21" t="s">
        <v>422</v>
      </c>
      <c r="P115" s="21">
        <v>14</v>
      </c>
      <c r="Q115" s="21" t="s">
        <v>336</v>
      </c>
      <c r="R115" s="21">
        <v>65.505272727272725</v>
      </c>
      <c r="S115" s="21">
        <v>1.3485454545454545</v>
      </c>
      <c r="T115" s="21">
        <v>1.8129999999999999</v>
      </c>
      <c r="U115" s="21">
        <v>2.1492</v>
      </c>
      <c r="V115" s="21">
        <v>1.306</v>
      </c>
      <c r="W115" s="21">
        <v>2.13</v>
      </c>
      <c r="X115" s="21">
        <v>17.019300000000001</v>
      </c>
      <c r="Y115" s="21">
        <v>3.8919999999999999</v>
      </c>
      <c r="Z115" s="21">
        <v>14.182</v>
      </c>
      <c r="AA115" s="21">
        <v>57.438199999999995</v>
      </c>
      <c r="AB115" s="21">
        <v>66.603999999999999</v>
      </c>
      <c r="AC115" s="21">
        <v>52.651000000000003</v>
      </c>
      <c r="AD115" s="21">
        <f>75-73</f>
        <v>2</v>
      </c>
      <c r="AE115" s="21">
        <f>(448-275)/2</f>
        <v>86.5</v>
      </c>
      <c r="AF115" s="21">
        <v>0</v>
      </c>
      <c r="AG115" s="21">
        <v>0.2</v>
      </c>
      <c r="AH115" s="21">
        <v>78</v>
      </c>
      <c r="AI115" s="21">
        <v>2.2239999999999999E-2</v>
      </c>
      <c r="AJ115" s="21">
        <f t="shared" si="4"/>
        <v>285.12820512820514</v>
      </c>
      <c r="AK115" s="21">
        <v>1.5</v>
      </c>
      <c r="AL115" s="21" t="s">
        <v>322</v>
      </c>
      <c r="AM115" s="12" t="s">
        <v>359</v>
      </c>
      <c r="AN115" s="21" t="s">
        <v>403</v>
      </c>
      <c r="AO115" s="21" t="s">
        <v>427</v>
      </c>
    </row>
    <row r="116" spans="1:41" x14ac:dyDescent="0.3">
      <c r="A116" s="21" t="s">
        <v>403</v>
      </c>
      <c r="B116" s="21" t="s">
        <v>362</v>
      </c>
      <c r="C116" s="21">
        <v>-74.400000000000006</v>
      </c>
      <c r="D116" s="21">
        <v>46.5</v>
      </c>
      <c r="E116" s="21">
        <v>102.36462278636527</v>
      </c>
      <c r="F116" s="21">
        <v>55.64347938937356</v>
      </c>
      <c r="G116" s="21">
        <v>41.515844421921031</v>
      </c>
      <c r="H116" s="21">
        <v>22.346406679853384</v>
      </c>
      <c r="I116" s="21">
        <v>37.16643127926848</v>
      </c>
      <c r="J116" s="21">
        <v>20.131707827671956</v>
      </c>
      <c r="K116" s="21">
        <v>20</v>
      </c>
      <c r="L116" s="21" t="s">
        <v>345</v>
      </c>
      <c r="M116" s="21" t="s">
        <v>345</v>
      </c>
      <c r="N116" s="21" t="s">
        <v>214</v>
      </c>
      <c r="O116" s="21" t="s">
        <v>422</v>
      </c>
      <c r="P116" s="21">
        <v>14</v>
      </c>
      <c r="Q116" s="21" t="s">
        <v>336</v>
      </c>
      <c r="R116" s="21">
        <v>87.851749999999996</v>
      </c>
      <c r="S116" s="21">
        <v>1.2015</v>
      </c>
      <c r="T116" s="21">
        <v>4.3045714285713998</v>
      </c>
      <c r="U116" s="21">
        <v>1.8350000000000002</v>
      </c>
      <c r="V116" s="21">
        <v>1.163</v>
      </c>
      <c r="W116" s="21">
        <v>1.8540000000000001</v>
      </c>
      <c r="X116" s="21">
        <v>17.9146</v>
      </c>
      <c r="Y116" s="21">
        <v>1.2370000000000001</v>
      </c>
      <c r="Z116" s="21">
        <v>15.467000000000001</v>
      </c>
      <c r="AA116" s="21">
        <v>67.120666666666665</v>
      </c>
      <c r="AB116" s="21">
        <v>86.325000000000003</v>
      </c>
      <c r="AC116" s="21">
        <v>67.566999999999993</v>
      </c>
      <c r="AD116" s="21">
        <f>77.75-76.2</f>
        <v>1.5499999999999972</v>
      </c>
      <c r="AE116" s="21">
        <f>314/2</f>
        <v>157</v>
      </c>
      <c r="AF116" s="21">
        <v>0</v>
      </c>
      <c r="AG116" s="21">
        <v>0.2</v>
      </c>
      <c r="AH116" s="21">
        <v>55</v>
      </c>
      <c r="AI116" s="21">
        <v>2.5376699999999999E-2</v>
      </c>
      <c r="AJ116" s="21">
        <f t="shared" ref="AJ116:AJ179" si="5">(AI116/AH116)*1000000</f>
        <v>461.39454545454544</v>
      </c>
      <c r="AK116" s="21">
        <v>2.9</v>
      </c>
      <c r="AL116" s="21" t="s">
        <v>322</v>
      </c>
      <c r="AM116" s="12" t="s">
        <v>359</v>
      </c>
      <c r="AN116" s="21" t="s">
        <v>403</v>
      </c>
      <c r="AO116" s="21" t="s">
        <v>427</v>
      </c>
    </row>
    <row r="117" spans="1:41" x14ac:dyDescent="0.3">
      <c r="A117" s="21" t="s">
        <v>403</v>
      </c>
      <c r="B117" s="21" t="s">
        <v>362</v>
      </c>
      <c r="C117" s="21">
        <v>-75.8</v>
      </c>
      <c r="D117" s="21">
        <v>46.9</v>
      </c>
      <c r="E117" s="21">
        <v>130.36110024768621</v>
      </c>
      <c r="F117" s="21">
        <v>82.502843842425079</v>
      </c>
      <c r="G117" s="21">
        <v>41.585708601326111</v>
      </c>
      <c r="H117" s="21">
        <v>27.014077572375797</v>
      </c>
      <c r="I117" s="21">
        <v>32.439095598014731</v>
      </c>
      <c r="J117" s="21">
        <v>17.646978893015699</v>
      </c>
      <c r="K117" s="21">
        <v>22</v>
      </c>
      <c r="L117" s="21" t="s">
        <v>359</v>
      </c>
      <c r="M117" s="21" t="s">
        <v>346</v>
      </c>
      <c r="N117" s="21" t="s">
        <v>214</v>
      </c>
      <c r="O117" s="21" t="s">
        <v>422</v>
      </c>
      <c r="P117" s="21">
        <v>14</v>
      </c>
      <c r="Q117" s="21" t="s">
        <v>336</v>
      </c>
      <c r="R117" s="21">
        <v>84.201562499999994</v>
      </c>
      <c r="S117" s="21">
        <v>1.2044999999999999</v>
      </c>
      <c r="T117" s="21">
        <v>3.7187749999999999</v>
      </c>
      <c r="U117" s="21">
        <v>1.8284545454545453</v>
      </c>
      <c r="V117" s="21">
        <v>1.196</v>
      </c>
      <c r="W117" s="21">
        <v>2.3530000000000002</v>
      </c>
      <c r="X117" s="21">
        <v>12.553266666666699</v>
      </c>
      <c r="Y117" s="21">
        <v>6.2910000000000004</v>
      </c>
      <c r="Z117" s="21">
        <v>11.468</v>
      </c>
      <c r="AA117" s="21">
        <v>63.013933333333327</v>
      </c>
      <c r="AB117" s="21">
        <v>90.51</v>
      </c>
      <c r="AC117" s="21">
        <v>61.634</v>
      </c>
      <c r="AD117" s="21">
        <f>74.49-73.2</f>
        <v>1.289999999999992</v>
      </c>
      <c r="AE117" s="21">
        <f>238/2</f>
        <v>119</v>
      </c>
      <c r="AF117" s="21">
        <v>0</v>
      </c>
      <c r="AG117" s="21">
        <v>0.4</v>
      </c>
      <c r="AH117" s="21">
        <v>44</v>
      </c>
      <c r="AI117" s="21">
        <v>2.3527900000000001E-2</v>
      </c>
      <c r="AJ117" s="21">
        <f t="shared" si="5"/>
        <v>534.72500000000002</v>
      </c>
      <c r="AK117" s="21">
        <v>2.1</v>
      </c>
      <c r="AL117" s="21" t="s">
        <v>322</v>
      </c>
      <c r="AM117" s="12" t="s">
        <v>359</v>
      </c>
      <c r="AN117" s="21" t="s">
        <v>403</v>
      </c>
      <c r="AO117" s="21" t="s">
        <v>427</v>
      </c>
    </row>
    <row r="118" spans="1:41" x14ac:dyDescent="0.3">
      <c r="A118" s="21" t="s">
        <v>403</v>
      </c>
      <c r="B118" s="21" t="s">
        <v>363</v>
      </c>
      <c r="C118" s="21">
        <v>-75.2</v>
      </c>
      <c r="D118" s="21">
        <v>47.3</v>
      </c>
      <c r="E118" s="21">
        <v>115.47344110854507</v>
      </c>
      <c r="F118" s="21">
        <v>134.29943559112289</v>
      </c>
      <c r="G118" s="21">
        <v>41.601261634399592</v>
      </c>
      <c r="H118" s="21">
        <v>46.290355171889487</v>
      </c>
      <c r="I118" s="21">
        <v>32.213381438649606</v>
      </c>
      <c r="J118" s="21">
        <v>37.842442136981546</v>
      </c>
      <c r="K118" s="21">
        <v>19</v>
      </c>
      <c r="L118" s="21" t="s">
        <v>345</v>
      </c>
      <c r="M118" s="21" t="s">
        <v>345</v>
      </c>
      <c r="N118" s="21" t="s">
        <v>214</v>
      </c>
      <c r="O118" s="21" t="s">
        <v>422</v>
      </c>
      <c r="P118" s="21">
        <v>14</v>
      </c>
      <c r="Q118" s="21" t="s">
        <v>336</v>
      </c>
      <c r="R118" s="21">
        <v>88.822307692307703</v>
      </c>
      <c r="S118" s="21">
        <v>1.1333076923076921</v>
      </c>
      <c r="T118" s="21">
        <v>5.48938461538462</v>
      </c>
      <c r="U118" s="21">
        <v>2.5820000000000007</v>
      </c>
      <c r="V118" s="21">
        <v>1.048</v>
      </c>
      <c r="W118" s="21">
        <v>3.133</v>
      </c>
      <c r="X118" s="21">
        <v>14.1615</v>
      </c>
      <c r="Y118" s="21">
        <v>2.4780000000000002</v>
      </c>
      <c r="Z118" s="21">
        <v>11.667999999999999</v>
      </c>
      <c r="AA118" s="21">
        <v>59.870714285714293</v>
      </c>
      <c r="AB118" s="21">
        <v>88.58</v>
      </c>
      <c r="AC118" s="21">
        <v>55.847000000000001</v>
      </c>
      <c r="AD118" s="21">
        <f>76.4-74.9</f>
        <v>1.5</v>
      </c>
      <c r="AE118" s="21">
        <f>(399-259)/2</f>
        <v>70</v>
      </c>
      <c r="AF118" s="21">
        <v>0</v>
      </c>
      <c r="AG118" s="21">
        <v>0.25</v>
      </c>
      <c r="AH118" s="21">
        <v>75</v>
      </c>
      <c r="AI118" s="21">
        <v>1.57834E-2</v>
      </c>
      <c r="AJ118" s="21">
        <f t="shared" si="5"/>
        <v>210.44533333333331</v>
      </c>
      <c r="AK118" s="21">
        <v>1.3</v>
      </c>
      <c r="AL118" s="21" t="s">
        <v>322</v>
      </c>
      <c r="AM118" s="12" t="s">
        <v>359</v>
      </c>
      <c r="AN118" s="21" t="s">
        <v>403</v>
      </c>
      <c r="AO118" s="21" t="s">
        <v>427</v>
      </c>
    </row>
    <row r="119" spans="1:41" x14ac:dyDescent="0.3">
      <c r="A119" s="21" t="s">
        <v>403</v>
      </c>
      <c r="B119" s="21" t="s">
        <v>363</v>
      </c>
      <c r="C119" s="21">
        <v>-72.900000000000006</v>
      </c>
      <c r="D119" s="21">
        <v>47.7</v>
      </c>
      <c r="E119" s="21">
        <v>104.37323870159703</v>
      </c>
      <c r="F119" s="21">
        <v>191.39963935840862</v>
      </c>
      <c r="G119" s="21">
        <v>42.814576929864288</v>
      </c>
      <c r="H119" s="21">
        <v>71.775789316225442</v>
      </c>
      <c r="I119" s="21">
        <v>29.078220412910742</v>
      </c>
      <c r="J119" s="21">
        <v>45.096154544346192</v>
      </c>
      <c r="K119" s="21">
        <v>23</v>
      </c>
      <c r="L119" s="21" t="s">
        <v>359</v>
      </c>
      <c r="M119" s="21" t="s">
        <v>346</v>
      </c>
      <c r="N119" s="21" t="s">
        <v>214</v>
      </c>
      <c r="O119" s="21" t="s">
        <v>422</v>
      </c>
      <c r="P119" s="21">
        <v>14</v>
      </c>
      <c r="Q119" s="21" t="s">
        <v>336</v>
      </c>
      <c r="R119" s="21">
        <v>86.366933333333321</v>
      </c>
      <c r="S119" s="21">
        <v>1.2343999999999999</v>
      </c>
      <c r="T119" s="21">
        <v>2.8358666666666701</v>
      </c>
      <c r="U119" s="21">
        <v>5.6092941176470594</v>
      </c>
      <c r="V119" s="21">
        <v>1.1339999999999999</v>
      </c>
      <c r="W119" s="21">
        <v>5.8570000000000002</v>
      </c>
      <c r="X119" s="21">
        <v>8.6322727272727295</v>
      </c>
      <c r="Y119" s="21">
        <v>0.73699999999999999</v>
      </c>
      <c r="Z119" s="21">
        <v>0</v>
      </c>
      <c r="AA119" s="21">
        <v>26.545529411764708</v>
      </c>
      <c r="AB119" s="21">
        <v>85.646000000000001</v>
      </c>
      <c r="AC119" s="21">
        <v>19.693000000000001</v>
      </c>
      <c r="AD119" s="21">
        <f>75.2-74.4</f>
        <v>0.79999999999999716</v>
      </c>
      <c r="AE119" s="21">
        <f>(395-270)/2</f>
        <v>62.5</v>
      </c>
      <c r="AF119" s="21">
        <v>0</v>
      </c>
      <c r="AG119" s="21">
        <v>0.4</v>
      </c>
      <c r="AH119" s="21">
        <v>82</v>
      </c>
      <c r="AI119" s="21">
        <v>1.78987E-2</v>
      </c>
      <c r="AJ119" s="21">
        <f t="shared" si="5"/>
        <v>218.27682926829269</v>
      </c>
      <c r="AK119" s="21">
        <v>0.95</v>
      </c>
      <c r="AL119" s="21" t="s">
        <v>322</v>
      </c>
      <c r="AM119" s="12" t="s">
        <v>359</v>
      </c>
      <c r="AN119" s="21" t="s">
        <v>403</v>
      </c>
      <c r="AO119" s="21" t="s">
        <v>427</v>
      </c>
    </row>
    <row r="120" spans="1:41" x14ac:dyDescent="0.3">
      <c r="A120" s="21" t="s">
        <v>403</v>
      </c>
      <c r="B120" s="21" t="s">
        <v>364</v>
      </c>
      <c r="C120" s="21">
        <v>-74.900000000000006</v>
      </c>
      <c r="D120" s="21">
        <v>48.1</v>
      </c>
      <c r="E120" s="21">
        <v>100.85728693898142</v>
      </c>
      <c r="F120" s="21">
        <v>54.663178841037556</v>
      </c>
      <c r="G120" s="21">
        <v>36.927705928120083</v>
      </c>
      <c r="H120" s="21">
        <v>34.973837773661906</v>
      </c>
      <c r="I120" s="21">
        <v>35.462250434412624</v>
      </c>
      <c r="J120" s="21">
        <v>24.562930863020288</v>
      </c>
      <c r="K120" s="21">
        <v>19</v>
      </c>
      <c r="L120" s="21" t="s">
        <v>345</v>
      </c>
      <c r="M120" s="21" t="s">
        <v>345</v>
      </c>
      <c r="N120" s="21" t="s">
        <v>214</v>
      </c>
      <c r="O120" s="21" t="s">
        <v>422</v>
      </c>
      <c r="P120" s="21">
        <v>14</v>
      </c>
      <c r="Q120" s="21" t="s">
        <v>336</v>
      </c>
      <c r="R120" s="21">
        <v>83.837294117647062</v>
      </c>
      <c r="S120" s="21">
        <v>1.0804705882352938</v>
      </c>
      <c r="T120">
        <f>76.94-74.2</f>
        <v>2.7399999999999949</v>
      </c>
      <c r="U120" s="21">
        <v>1.4946923076923078</v>
      </c>
      <c r="V120" s="21">
        <v>1.0620000000000001</v>
      </c>
      <c r="W120" s="21">
        <v>1.49</v>
      </c>
      <c r="X120" s="21">
        <v>14.662000000000001</v>
      </c>
      <c r="Y120" s="21">
        <v>3.73</v>
      </c>
      <c r="Z120" s="21">
        <v>12.28</v>
      </c>
      <c r="AA120" s="21">
        <v>63.226923076923079</v>
      </c>
      <c r="AB120" s="21">
        <v>83.718000000000004</v>
      </c>
      <c r="AC120" s="21">
        <v>62.421999999999997</v>
      </c>
      <c r="AD120" s="21">
        <f>76.4-73.8</f>
        <v>2.6000000000000085</v>
      </c>
      <c r="AE120" s="21">
        <f>(395-240)/2</f>
        <v>77.5</v>
      </c>
      <c r="AF120" s="21">
        <v>0</v>
      </c>
      <c r="AG120" s="21">
        <v>0.4</v>
      </c>
      <c r="AH120" s="21">
        <v>40</v>
      </c>
      <c r="AI120" s="21">
        <v>1.27911E-2</v>
      </c>
      <c r="AJ120" s="21">
        <f t="shared" si="5"/>
        <v>319.77749999999997</v>
      </c>
      <c r="AK120" s="21">
        <v>2.4</v>
      </c>
      <c r="AL120" s="21" t="s">
        <v>322</v>
      </c>
      <c r="AM120" s="12" t="s">
        <v>359</v>
      </c>
      <c r="AN120" s="21" t="s">
        <v>403</v>
      </c>
      <c r="AO120" s="21" t="s">
        <v>427</v>
      </c>
    </row>
    <row r="121" spans="1:41" x14ac:dyDescent="0.3">
      <c r="A121" s="21" t="s">
        <v>403</v>
      </c>
      <c r="B121" s="21" t="s">
        <v>364</v>
      </c>
      <c r="C121" s="21">
        <v>-73.5</v>
      </c>
      <c r="D121" s="21">
        <v>48.5</v>
      </c>
      <c r="E121" s="21">
        <v>110.75423634954042</v>
      </c>
      <c r="F121" s="21">
        <v>152.11156351197087</v>
      </c>
      <c r="G121" s="21">
        <v>47.570766662016112</v>
      </c>
      <c r="H121" s="21">
        <v>42.413352921822948</v>
      </c>
      <c r="I121" s="21">
        <v>44.183272213140249</v>
      </c>
      <c r="J121" s="21">
        <v>29.159293425220334</v>
      </c>
      <c r="K121" s="21">
        <v>26</v>
      </c>
      <c r="L121" s="21" t="s">
        <v>359</v>
      </c>
      <c r="M121" s="21" t="s">
        <v>346</v>
      </c>
      <c r="N121" s="21" t="s">
        <v>214</v>
      </c>
      <c r="O121" s="21" t="s">
        <v>422</v>
      </c>
      <c r="P121" s="21">
        <v>14</v>
      </c>
      <c r="Q121" s="21" t="s">
        <v>336</v>
      </c>
      <c r="R121" s="21">
        <v>77.756062500000013</v>
      </c>
      <c r="S121" s="21">
        <v>1.105</v>
      </c>
      <c r="T121" s="21">
        <f>76.51-74.07</f>
        <v>2.4400000000000119</v>
      </c>
      <c r="U121" s="21">
        <v>2.2578888888888891</v>
      </c>
      <c r="V121" s="21">
        <v>1.077</v>
      </c>
      <c r="W121" s="21">
        <v>2.2919999999999998</v>
      </c>
      <c r="X121" s="21">
        <v>10.191000000000001</v>
      </c>
      <c r="Y121" s="21">
        <v>6.7430000000000003</v>
      </c>
      <c r="Z121" s="21">
        <v>9.532</v>
      </c>
      <c r="AA121" s="21">
        <v>47.144000000000005</v>
      </c>
      <c r="AB121" s="21">
        <v>80.334000000000003</v>
      </c>
      <c r="AC121" s="21">
        <v>46.84</v>
      </c>
      <c r="AD121" s="21">
        <f>76.2-73.7</f>
        <v>2.5</v>
      </c>
      <c r="AE121" s="21">
        <f>(429-242)/2</f>
        <v>93.5</v>
      </c>
      <c r="AF121" s="21">
        <v>0</v>
      </c>
      <c r="AG121" s="21">
        <v>0.4</v>
      </c>
      <c r="AH121" s="21">
        <v>36</v>
      </c>
      <c r="AI121" s="21">
        <v>1.2526900000000001E-2</v>
      </c>
      <c r="AJ121" s="21">
        <f t="shared" si="5"/>
        <v>347.96944444444449</v>
      </c>
      <c r="AK121" s="21">
        <v>1.1200000000000001</v>
      </c>
      <c r="AL121" s="21" t="s">
        <v>322</v>
      </c>
      <c r="AM121" s="12" t="s">
        <v>359</v>
      </c>
      <c r="AN121" s="21" t="s">
        <v>403</v>
      </c>
      <c r="AO121" s="21" t="s">
        <v>427</v>
      </c>
    </row>
    <row r="122" spans="1:41" x14ac:dyDescent="0.3">
      <c r="A122" s="21" t="s">
        <v>404</v>
      </c>
      <c r="B122" s="21" t="s">
        <v>365</v>
      </c>
      <c r="C122" s="21">
        <v>-74.2</v>
      </c>
      <c r="D122" s="21">
        <v>48.9</v>
      </c>
      <c r="E122" s="21">
        <v>78.839482812992756</v>
      </c>
      <c r="F122" s="21">
        <v>69.388870412397239</v>
      </c>
      <c r="G122" s="21">
        <v>35.333900753182832</v>
      </c>
      <c r="H122" s="21">
        <v>49.050004328470486</v>
      </c>
      <c r="I122" s="21">
        <v>30.892801977139321</v>
      </c>
      <c r="J122" s="21">
        <v>42.837237443873256</v>
      </c>
      <c r="K122" s="21">
        <v>17</v>
      </c>
      <c r="L122" s="21" t="s">
        <v>345</v>
      </c>
      <c r="M122" s="21" t="s">
        <v>345</v>
      </c>
      <c r="N122" s="21" t="s">
        <v>214</v>
      </c>
      <c r="O122" s="21" t="s">
        <v>422</v>
      </c>
      <c r="P122" s="21">
        <v>15</v>
      </c>
      <c r="Q122" s="21" t="s">
        <v>336</v>
      </c>
      <c r="R122" s="21">
        <v>88.843249999999998</v>
      </c>
      <c r="S122" s="21">
        <v>1.074125</v>
      </c>
      <c r="T122" s="21">
        <v>9.8586666666666698</v>
      </c>
      <c r="U122" s="21">
        <v>1.3927</v>
      </c>
      <c r="V122" s="21">
        <v>1.385</v>
      </c>
      <c r="W122" s="21">
        <v>1.403</v>
      </c>
      <c r="X122" s="21">
        <v>15.9054</v>
      </c>
      <c r="Y122" s="21">
        <v>13.379</v>
      </c>
      <c r="Z122" s="21">
        <v>9.1449999999999996</v>
      </c>
      <c r="AA122" s="21">
        <v>72.155799999999999</v>
      </c>
      <c r="AB122" s="21">
        <v>86.290999999999997</v>
      </c>
      <c r="AC122" s="21">
        <v>70.061999999999998</v>
      </c>
      <c r="AD122" s="21">
        <f>75.7-73.4</f>
        <v>2.2999999999999972</v>
      </c>
      <c r="AE122" s="21">
        <f>(399-239)/2</f>
        <v>80</v>
      </c>
      <c r="AF122" s="21">
        <v>0</v>
      </c>
      <c r="AG122" s="21">
        <v>0.2</v>
      </c>
      <c r="AH122" s="21">
        <v>73</v>
      </c>
      <c r="AI122" s="21">
        <v>2.5279099999999999E-2</v>
      </c>
      <c r="AJ122" s="21">
        <f t="shared" si="5"/>
        <v>346.28904109589041</v>
      </c>
      <c r="AK122" s="21">
        <v>1.35</v>
      </c>
      <c r="AL122" s="21" t="s">
        <v>322</v>
      </c>
      <c r="AM122" s="12" t="s">
        <v>359</v>
      </c>
      <c r="AN122" s="21" t="s">
        <v>404</v>
      </c>
      <c r="AO122" s="21" t="s">
        <v>426</v>
      </c>
    </row>
    <row r="123" spans="1:41" x14ac:dyDescent="0.3">
      <c r="A123" s="21" t="s">
        <v>404</v>
      </c>
      <c r="B123" s="21" t="s">
        <v>365</v>
      </c>
      <c r="C123" s="21">
        <v>-73.3</v>
      </c>
      <c r="D123" s="21">
        <v>49.3</v>
      </c>
      <c r="E123" s="21">
        <v>110.74197120708747</v>
      </c>
      <c r="F123" s="21">
        <v>242.87502229085092</v>
      </c>
      <c r="G123" s="21">
        <v>43.058587000259408</v>
      </c>
      <c r="H123" s="21">
        <v>78.1929145651917</v>
      </c>
      <c r="I123" s="21">
        <v>36.927621861152083</v>
      </c>
      <c r="J123" s="21">
        <v>59.630902906033818</v>
      </c>
      <c r="K123" s="21">
        <v>29</v>
      </c>
      <c r="L123" s="21" t="s">
        <v>359</v>
      </c>
      <c r="M123" s="21" t="s">
        <v>346</v>
      </c>
      <c r="N123" s="21" t="s">
        <v>214</v>
      </c>
      <c r="O123" s="21" t="s">
        <v>422</v>
      </c>
      <c r="P123" s="21">
        <v>15</v>
      </c>
      <c r="Q123" s="21" t="s">
        <v>336</v>
      </c>
      <c r="R123" s="21">
        <v>80.68183333333333</v>
      </c>
      <c r="S123" s="21">
        <v>1.1045</v>
      </c>
      <c r="T123" s="21">
        <v>2.9846666666666701</v>
      </c>
      <c r="U123" s="21">
        <v>3.6425555555555555</v>
      </c>
      <c r="V123" s="21">
        <v>2.5939999999999999</v>
      </c>
      <c r="W123" s="21">
        <v>3.5720000000000001</v>
      </c>
      <c r="X123" s="21">
        <v>12.9254444444444</v>
      </c>
      <c r="Y123" s="21">
        <v>2.919</v>
      </c>
      <c r="Z123" s="21">
        <v>11.012</v>
      </c>
      <c r="AA123" s="21">
        <v>34.964611111111118</v>
      </c>
      <c r="AB123" s="21">
        <v>82.614000000000004</v>
      </c>
      <c r="AC123" s="21">
        <v>33.098999999999997</v>
      </c>
      <c r="AD123" s="21">
        <f>75.5-73.2</f>
        <v>2.2999999999999972</v>
      </c>
      <c r="AE123" s="21">
        <f>(452-266)/2</f>
        <v>93</v>
      </c>
      <c r="AF123" s="21">
        <v>0</v>
      </c>
      <c r="AG123" s="21">
        <v>0.25</v>
      </c>
      <c r="AH123" s="21">
        <v>66</v>
      </c>
      <c r="AI123" s="21">
        <v>2.7393799999999999E-2</v>
      </c>
      <c r="AJ123" s="21">
        <f t="shared" si="5"/>
        <v>415.05757575757576</v>
      </c>
      <c r="AK123" s="21">
        <v>0.9</v>
      </c>
      <c r="AL123" s="21" t="s">
        <v>322</v>
      </c>
      <c r="AM123" s="12" t="s">
        <v>359</v>
      </c>
      <c r="AN123" s="21" t="s">
        <v>404</v>
      </c>
      <c r="AO123" s="21" t="s">
        <v>426</v>
      </c>
    </row>
    <row r="124" spans="1:41" x14ac:dyDescent="0.3">
      <c r="A124" s="21" t="s">
        <v>404</v>
      </c>
      <c r="B124" s="21" t="s">
        <v>366</v>
      </c>
      <c r="C124" s="21">
        <v>-76.400000000000006</v>
      </c>
      <c r="D124" s="21">
        <v>49.7</v>
      </c>
      <c r="E124" s="21">
        <v>141.08352144469538</v>
      </c>
      <c r="F124" s="21">
        <v>134.64222325927722</v>
      </c>
      <c r="G124" s="21">
        <v>54.619544642635979</v>
      </c>
      <c r="H124" s="21">
        <v>44.682184661266703</v>
      </c>
      <c r="I124" s="21">
        <v>40.94501085042787</v>
      </c>
      <c r="J124" s="21">
        <v>38.064786266225177</v>
      </c>
      <c r="K124" s="21">
        <v>22</v>
      </c>
      <c r="L124" s="21" t="s">
        <v>345</v>
      </c>
      <c r="M124" s="21" t="s">
        <v>345</v>
      </c>
      <c r="N124" s="21" t="s">
        <v>214</v>
      </c>
      <c r="O124" s="21" t="s">
        <v>422</v>
      </c>
      <c r="P124" s="21">
        <v>15</v>
      </c>
      <c r="Q124" s="21" t="s">
        <v>336</v>
      </c>
      <c r="R124" s="21">
        <v>76.005500000000012</v>
      </c>
      <c r="S124" s="21">
        <v>1.141375</v>
      </c>
      <c r="T124" s="21">
        <v>7.7568571428571396</v>
      </c>
      <c r="U124" s="21">
        <v>2.294</v>
      </c>
      <c r="V124" s="21">
        <v>1.1619999999999999</v>
      </c>
      <c r="W124" s="21">
        <v>2.42</v>
      </c>
      <c r="X124" s="21">
        <v>11.466799999999999</v>
      </c>
      <c r="Y124" s="21">
        <v>3.7629999999999999</v>
      </c>
      <c r="Z124" s="21">
        <v>11.707000000000001</v>
      </c>
      <c r="AA124" s="21">
        <v>59.603400000000001</v>
      </c>
      <c r="AB124" s="21">
        <v>75.415999999999997</v>
      </c>
      <c r="AC124" s="21">
        <v>57.624000000000002</v>
      </c>
      <c r="AD124" s="21">
        <f>75.7-74.2</f>
        <v>1.5</v>
      </c>
      <c r="AE124" s="21">
        <f>(411-264)/2</f>
        <v>73.5</v>
      </c>
      <c r="AF124" s="21">
        <v>0</v>
      </c>
      <c r="AG124" s="21">
        <v>0.25</v>
      </c>
      <c r="AH124" s="21">
        <v>87</v>
      </c>
      <c r="AI124" s="21">
        <v>2.48296E-2</v>
      </c>
      <c r="AJ124" s="21">
        <f t="shared" si="5"/>
        <v>285.3977011494253</v>
      </c>
      <c r="AK124" s="21">
        <v>1.65</v>
      </c>
      <c r="AL124" s="21" t="s">
        <v>322</v>
      </c>
      <c r="AM124" s="12" t="s">
        <v>359</v>
      </c>
      <c r="AN124" s="21" t="s">
        <v>404</v>
      </c>
      <c r="AO124" s="21" t="s">
        <v>426</v>
      </c>
    </row>
    <row r="125" spans="1:41" x14ac:dyDescent="0.3">
      <c r="A125" s="21" t="s">
        <v>404</v>
      </c>
      <c r="B125" s="21" t="s">
        <v>366</v>
      </c>
      <c r="C125" s="21">
        <v>-75.2</v>
      </c>
      <c r="D125" s="21">
        <v>50.1</v>
      </c>
      <c r="E125" s="21">
        <v>123.67054167697279</v>
      </c>
      <c r="F125" s="21">
        <v>144.16130683303314</v>
      </c>
      <c r="G125" s="21">
        <v>53.573310565490438</v>
      </c>
      <c r="H125" s="21">
        <v>55.352090865737402</v>
      </c>
      <c r="I125" s="21">
        <v>34.810065251311279</v>
      </c>
      <c r="J125" s="21">
        <v>30.147192458630002</v>
      </c>
      <c r="K125" s="21">
        <v>21</v>
      </c>
      <c r="L125" s="21" t="s">
        <v>359</v>
      </c>
      <c r="M125" s="21" t="s">
        <v>346</v>
      </c>
      <c r="N125" s="21" t="s">
        <v>214</v>
      </c>
      <c r="O125" s="21" t="s">
        <v>422</v>
      </c>
      <c r="P125" s="21">
        <v>15</v>
      </c>
      <c r="Q125" s="21" t="s">
        <v>336</v>
      </c>
      <c r="R125" s="21">
        <v>74.731111111111105</v>
      </c>
      <c r="S125" s="21">
        <v>1.2125000000000001</v>
      </c>
      <c r="T125" s="21">
        <v>6.3616923076923104</v>
      </c>
      <c r="U125" s="21">
        <v>2.5205000000000002</v>
      </c>
      <c r="V125" s="21">
        <v>1.137</v>
      </c>
      <c r="W125" s="21">
        <v>2.5569999999999999</v>
      </c>
      <c r="X125" s="21">
        <v>10.68975</v>
      </c>
      <c r="Y125" s="21">
        <v>3.3279999999999998</v>
      </c>
      <c r="Z125" s="21">
        <v>8.2219999999999995</v>
      </c>
      <c r="AA125" s="21">
        <v>54.409875000000007</v>
      </c>
      <c r="AB125" s="21">
        <v>75.031999999999996</v>
      </c>
      <c r="AC125" s="21">
        <v>51.884</v>
      </c>
      <c r="AD125" s="21">
        <f>76.9-75.6</f>
        <v>1.3000000000000114</v>
      </c>
      <c r="AE125" s="21">
        <f>(410-270)/2</f>
        <v>70</v>
      </c>
      <c r="AF125" s="21">
        <v>0</v>
      </c>
      <c r="AG125" s="21">
        <v>0.25</v>
      </c>
      <c r="AH125" s="21">
        <v>65</v>
      </c>
      <c r="AI125" s="21">
        <v>2.48121E-2</v>
      </c>
      <c r="AJ125" s="21">
        <f t="shared" si="5"/>
        <v>381.72461538461539</v>
      </c>
      <c r="AK125" s="21">
        <v>1.2</v>
      </c>
      <c r="AL125" s="21" t="s">
        <v>322</v>
      </c>
      <c r="AM125" s="12" t="s">
        <v>359</v>
      </c>
      <c r="AN125" s="21" t="s">
        <v>404</v>
      </c>
      <c r="AO125" s="21" t="s">
        <v>426</v>
      </c>
    </row>
    <row r="126" spans="1:41" x14ac:dyDescent="0.3">
      <c r="A126" s="21" t="s">
        <v>404</v>
      </c>
      <c r="B126" s="21" t="s">
        <v>367</v>
      </c>
      <c r="C126" s="21">
        <v>-75.2</v>
      </c>
      <c r="D126" s="21">
        <v>50.5</v>
      </c>
      <c r="E126" s="21">
        <v>127.71392081736889</v>
      </c>
      <c r="F126" s="21">
        <v>136.10764841097631</v>
      </c>
      <c r="G126" s="21">
        <v>45.76357708720051</v>
      </c>
      <c r="H126" s="21">
        <v>51.42051963986794</v>
      </c>
      <c r="I126" s="21">
        <v>70.293828201883883</v>
      </c>
      <c r="J126" s="21">
        <v>41.564804244414503</v>
      </c>
      <c r="K126" s="21">
        <v>23</v>
      </c>
      <c r="L126" s="21" t="s">
        <v>345</v>
      </c>
      <c r="M126" s="21" t="s">
        <v>345</v>
      </c>
      <c r="N126" s="21" t="s">
        <v>214</v>
      </c>
      <c r="O126" s="21" t="s">
        <v>422</v>
      </c>
      <c r="P126" s="21">
        <v>15</v>
      </c>
      <c r="Q126" s="21" t="s">
        <v>336</v>
      </c>
      <c r="R126" s="21">
        <v>80.031000000000006</v>
      </c>
      <c r="S126" s="21">
        <v>0.96349999999999991</v>
      </c>
      <c r="T126" s="21">
        <v>10.810499999999999</v>
      </c>
      <c r="U126" s="21">
        <v>1.9195714285714283</v>
      </c>
      <c r="V126" s="21">
        <v>0.93400000000000005</v>
      </c>
      <c r="W126" s="21">
        <v>2.0859999999999999</v>
      </c>
      <c r="X126" s="21">
        <v>18.5457142857143</v>
      </c>
      <c r="Y126" s="21">
        <v>7.5229999999999997</v>
      </c>
      <c r="Z126" s="21">
        <v>16.478999999999999</v>
      </c>
      <c r="AA126" s="21">
        <v>63.681357142857152</v>
      </c>
      <c r="AB126" s="21">
        <v>80.966999999999999</v>
      </c>
      <c r="AC126" s="21">
        <v>60.728999999999999</v>
      </c>
      <c r="AD126" s="21">
        <f>76.1-74.4</f>
        <v>1.6999999999999886</v>
      </c>
      <c r="AE126" s="21">
        <f>(518-251)/2</f>
        <v>133.5</v>
      </c>
      <c r="AF126" s="21">
        <v>0</v>
      </c>
      <c r="AG126" s="21">
        <v>0.4</v>
      </c>
      <c r="AH126" s="21">
        <v>51</v>
      </c>
      <c r="AI126" s="21">
        <v>1.3643000000000001E-2</v>
      </c>
      <c r="AJ126" s="21">
        <f t="shared" si="5"/>
        <v>267.50980392156862</v>
      </c>
      <c r="AK126" s="21">
        <v>2</v>
      </c>
      <c r="AL126" s="21" t="s">
        <v>322</v>
      </c>
      <c r="AM126" s="12" t="s">
        <v>359</v>
      </c>
      <c r="AN126" s="21" t="s">
        <v>404</v>
      </c>
      <c r="AO126" s="21" t="s">
        <v>426</v>
      </c>
    </row>
    <row r="127" spans="1:41" x14ac:dyDescent="0.3">
      <c r="A127" s="21" t="s">
        <v>404</v>
      </c>
      <c r="B127" s="21" t="s">
        <v>367</v>
      </c>
      <c r="C127" s="21">
        <v>-78</v>
      </c>
      <c r="D127" s="21">
        <v>50.9</v>
      </c>
      <c r="E127" s="21">
        <v>137.34377145996419</v>
      </c>
      <c r="F127" s="21">
        <v>172.53053998929173</v>
      </c>
      <c r="G127" s="21">
        <v>51.033121555686009</v>
      </c>
      <c r="H127" s="21">
        <v>60.630193589148391</v>
      </c>
      <c r="I127" s="21">
        <v>41.19973632168746</v>
      </c>
      <c r="J127" s="21">
        <v>48.199163083767353</v>
      </c>
      <c r="K127" s="21">
        <v>26</v>
      </c>
      <c r="L127" s="21" t="s">
        <v>359</v>
      </c>
      <c r="M127" s="21" t="s">
        <v>346</v>
      </c>
      <c r="N127" s="21" t="s">
        <v>214</v>
      </c>
      <c r="O127" s="21" t="s">
        <v>422</v>
      </c>
      <c r="P127" s="21">
        <v>15</v>
      </c>
      <c r="Q127" s="21" t="s">
        <v>336</v>
      </c>
      <c r="R127" s="21">
        <v>63.944499999999991</v>
      </c>
      <c r="S127" s="21">
        <v>1.237625</v>
      </c>
      <c r="T127" s="21">
        <v>6.7528750000000004</v>
      </c>
      <c r="U127" s="21">
        <v>3.0435555555555558</v>
      </c>
      <c r="V127" s="21">
        <v>1.3009999999999999</v>
      </c>
      <c r="W127" s="21">
        <v>3.165</v>
      </c>
      <c r="X127" s="21">
        <v>12.630555555555601</v>
      </c>
      <c r="Y127" s="21">
        <v>2.7810000000000001</v>
      </c>
      <c r="Z127" s="21">
        <v>10.519</v>
      </c>
      <c r="AA127" s="21">
        <v>43.576111111111111</v>
      </c>
      <c r="AB127" s="21">
        <v>56.25</v>
      </c>
      <c r="AC127" s="21">
        <v>42.886000000000003</v>
      </c>
      <c r="AD127" s="21">
        <f>77.2-75.6</f>
        <v>1.6000000000000085</v>
      </c>
      <c r="AE127" s="21">
        <f>(386-253)/2</f>
        <v>66.5</v>
      </c>
      <c r="AF127" s="21">
        <v>0</v>
      </c>
      <c r="AG127" s="21">
        <v>0.3</v>
      </c>
      <c r="AH127" s="21">
        <v>67</v>
      </c>
      <c r="AI127" s="21">
        <v>1.6347899999999999E-2</v>
      </c>
      <c r="AJ127" s="21">
        <f t="shared" si="5"/>
        <v>243.99850746268655</v>
      </c>
      <c r="AK127" s="21">
        <v>1.5</v>
      </c>
      <c r="AL127" s="21" t="s">
        <v>322</v>
      </c>
      <c r="AM127" s="12" t="s">
        <v>359</v>
      </c>
      <c r="AN127" s="21" t="s">
        <v>404</v>
      </c>
      <c r="AO127" s="21" t="s">
        <v>426</v>
      </c>
    </row>
    <row r="128" spans="1:41" x14ac:dyDescent="0.3">
      <c r="A128" t="s">
        <v>405</v>
      </c>
      <c r="B128" t="s">
        <v>233</v>
      </c>
      <c r="C128">
        <v>-66.8</v>
      </c>
      <c r="D128">
        <v>51.3</v>
      </c>
      <c r="E128">
        <v>193.94879751745518</v>
      </c>
      <c r="F128">
        <v>53.356173551714178</v>
      </c>
      <c r="G128">
        <v>74.708854102696606</v>
      </c>
      <c r="H128">
        <v>17.784285778064355</v>
      </c>
      <c r="I128">
        <v>47.270148900969097</v>
      </c>
      <c r="J128">
        <v>11.830863982735691</v>
      </c>
      <c r="K128">
        <v>34</v>
      </c>
      <c r="L128" t="s">
        <v>345</v>
      </c>
      <c r="M128" t="s">
        <v>345</v>
      </c>
      <c r="N128" t="s">
        <v>424</v>
      </c>
      <c r="O128" t="s">
        <v>340</v>
      </c>
      <c r="P128">
        <v>14</v>
      </c>
      <c r="Q128" t="s">
        <v>336</v>
      </c>
      <c r="R128">
        <v>74.610470588235302</v>
      </c>
      <c r="S128">
        <v>0.64841176470588258</v>
      </c>
      <c r="T128">
        <v>12.4326470588235</v>
      </c>
      <c r="U128">
        <v>0.91203448275862076</v>
      </c>
      <c r="V128">
        <v>0.64100000000000001</v>
      </c>
      <c r="W128">
        <v>0.90600000000000003</v>
      </c>
      <c r="X128">
        <v>12.534000000000001</v>
      </c>
      <c r="Y128">
        <v>10.685</v>
      </c>
      <c r="Z128">
        <v>12.638</v>
      </c>
      <c r="AA128">
        <v>54.369344827586197</v>
      </c>
      <c r="AB128">
        <v>72.242999999999995</v>
      </c>
      <c r="AC128">
        <v>54.456000000000003</v>
      </c>
      <c r="AD128">
        <f>70.8-68.4</f>
        <v>2.3999999999999915</v>
      </c>
      <c r="AE128">
        <f>(376-229)/2</f>
        <v>73.5</v>
      </c>
      <c r="AF128">
        <v>0</v>
      </c>
      <c r="AG128">
        <v>2.6</v>
      </c>
      <c r="AH128">
        <v>10.7</v>
      </c>
      <c r="AI128">
        <v>7.4884900000000004E-3</v>
      </c>
      <c r="AJ128">
        <f t="shared" si="5"/>
        <v>699.85887850467304</v>
      </c>
      <c r="AL128" t="s">
        <v>323</v>
      </c>
      <c r="AM128" t="s">
        <v>279</v>
      </c>
      <c r="AN128" t="s">
        <v>405</v>
      </c>
      <c r="AO128" s="21" t="s">
        <v>427</v>
      </c>
    </row>
    <row r="129" spans="1:41" x14ac:dyDescent="0.3">
      <c r="A129" t="s">
        <v>405</v>
      </c>
      <c r="B129" t="s">
        <v>233</v>
      </c>
      <c r="C129">
        <v>-67.5</v>
      </c>
      <c r="D129">
        <v>51.7</v>
      </c>
      <c r="E129">
        <v>183.85732671446982</v>
      </c>
      <c r="F129">
        <v>56.270103632169082</v>
      </c>
      <c r="G129">
        <v>71.718336156887744</v>
      </c>
      <c r="H129">
        <v>18.770515813647567</v>
      </c>
      <c r="I129">
        <v>56.462085709446065</v>
      </c>
      <c r="J129">
        <v>12.996112870988307</v>
      </c>
      <c r="K129">
        <v>33</v>
      </c>
      <c r="L129" t="s">
        <v>279</v>
      </c>
      <c r="M129" t="s">
        <v>346</v>
      </c>
      <c r="N129" t="s">
        <v>424</v>
      </c>
      <c r="O129" t="s">
        <v>340</v>
      </c>
      <c r="P129">
        <v>14</v>
      </c>
      <c r="Q129" t="s">
        <v>336</v>
      </c>
      <c r="R129">
        <v>73.307769230769239</v>
      </c>
      <c r="S129">
        <v>0.65238461538461556</v>
      </c>
      <c r="T129">
        <v>12.332538461538499</v>
      </c>
      <c r="U129">
        <v>0.90242857142857125</v>
      </c>
      <c r="V129">
        <v>0.66800000000000004</v>
      </c>
      <c r="W129">
        <v>0.85</v>
      </c>
      <c r="X129">
        <v>12.279285714285701</v>
      </c>
      <c r="Y129">
        <v>9.1159999999999997</v>
      </c>
      <c r="Z129">
        <v>16.088999999999999</v>
      </c>
      <c r="AA129">
        <v>54.375892857142858</v>
      </c>
      <c r="AB129">
        <v>72.247</v>
      </c>
      <c r="AC129">
        <v>55.058999999999997</v>
      </c>
      <c r="AD129">
        <f>68.5-67.3</f>
        <v>1.2000000000000028</v>
      </c>
      <c r="AE129">
        <f>(347.9-235.2)/2</f>
        <v>56.349999999999994</v>
      </c>
      <c r="AF129">
        <v>0</v>
      </c>
      <c r="AG129">
        <v>3.2</v>
      </c>
      <c r="AH129">
        <v>12</v>
      </c>
      <c r="AI129">
        <v>6.9659800000000001E-3</v>
      </c>
      <c r="AJ129">
        <f t="shared" si="5"/>
        <v>580.49833333333333</v>
      </c>
      <c r="AL129" t="s">
        <v>323</v>
      </c>
      <c r="AM129" t="s">
        <v>279</v>
      </c>
      <c r="AN129" t="s">
        <v>405</v>
      </c>
      <c r="AO129" s="21" t="s">
        <v>427</v>
      </c>
    </row>
    <row r="130" spans="1:41" x14ac:dyDescent="0.3">
      <c r="A130" t="s">
        <v>406</v>
      </c>
      <c r="B130" t="s">
        <v>234</v>
      </c>
      <c r="C130">
        <v>-69</v>
      </c>
      <c r="D130">
        <v>52.1</v>
      </c>
      <c r="E130">
        <v>197.58940920766619</v>
      </c>
      <c r="F130">
        <v>51.308180673203971</v>
      </c>
      <c r="G130">
        <v>75.961877832385781</v>
      </c>
      <c r="H130">
        <v>17.437721617229489</v>
      </c>
      <c r="I130">
        <v>65.522212029877878</v>
      </c>
      <c r="J130">
        <v>14.617124879265122</v>
      </c>
      <c r="K130">
        <v>37</v>
      </c>
      <c r="L130" t="s">
        <v>345</v>
      </c>
      <c r="M130" t="s">
        <v>345</v>
      </c>
      <c r="N130" t="s">
        <v>424</v>
      </c>
      <c r="O130" t="s">
        <v>340</v>
      </c>
      <c r="P130">
        <v>15</v>
      </c>
      <c r="Q130" t="s">
        <v>336</v>
      </c>
      <c r="R130">
        <v>86.106214285714287</v>
      </c>
      <c r="S130">
        <v>0.71350000000000002</v>
      </c>
      <c r="T130">
        <v>8.6357142857142808</v>
      </c>
      <c r="U130">
        <v>0.92592592592592604</v>
      </c>
      <c r="V130">
        <v>0.72099999999999997</v>
      </c>
      <c r="W130">
        <v>0.89</v>
      </c>
      <c r="X130">
        <v>12.1129259259259</v>
      </c>
      <c r="Y130">
        <v>4.2610000000000001</v>
      </c>
      <c r="Z130">
        <v>14.295</v>
      </c>
      <c r="AA130">
        <v>61.155444444444448</v>
      </c>
      <c r="AB130">
        <v>85.728999999999999</v>
      </c>
      <c r="AC130">
        <v>60.844999999999999</v>
      </c>
      <c r="AD130">
        <f>72.5-70.3</f>
        <v>2.2000000000000028</v>
      </c>
      <c r="AE130">
        <f>(363.7-231)/2</f>
        <v>66.349999999999994</v>
      </c>
      <c r="AF130">
        <f>57.4-56.2</f>
        <v>1.1999999999999957</v>
      </c>
      <c r="AG130">
        <v>1.2</v>
      </c>
      <c r="AH130">
        <v>21.6</v>
      </c>
      <c r="AI130">
        <v>7.5615200000000004E-3</v>
      </c>
      <c r="AJ130">
        <f t="shared" ref="AJ130:AJ140" si="6">(AI130/AH130)*1000000</f>
        <v>350.07037037037037</v>
      </c>
      <c r="AK130">
        <v>3.6</v>
      </c>
      <c r="AL130" t="s">
        <v>323</v>
      </c>
      <c r="AM130" t="s">
        <v>279</v>
      </c>
      <c r="AN130" t="s">
        <v>406</v>
      </c>
      <c r="AO130" s="21" t="s">
        <v>426</v>
      </c>
    </row>
    <row r="131" spans="1:41" x14ac:dyDescent="0.3">
      <c r="A131" t="s">
        <v>406</v>
      </c>
      <c r="B131" t="s">
        <v>234</v>
      </c>
      <c r="C131">
        <v>-70.099999999999994</v>
      </c>
      <c r="D131">
        <v>52.5</v>
      </c>
      <c r="E131">
        <v>193.53590090961868</v>
      </c>
      <c r="F131">
        <v>50.339990477679308</v>
      </c>
      <c r="G131">
        <v>81.801774836979206</v>
      </c>
      <c r="H131">
        <v>19.201560184769587</v>
      </c>
      <c r="I131">
        <v>68.059620227319201</v>
      </c>
      <c r="J131">
        <v>15.549308391007042</v>
      </c>
      <c r="K131">
        <v>39</v>
      </c>
      <c r="L131" t="s">
        <v>279</v>
      </c>
      <c r="M131" t="s">
        <v>346</v>
      </c>
      <c r="N131" t="s">
        <v>424</v>
      </c>
      <c r="O131" t="s">
        <v>340</v>
      </c>
      <c r="P131">
        <v>15</v>
      </c>
      <c r="Q131" t="s">
        <v>336</v>
      </c>
      <c r="R131">
        <v>83.853363636363625</v>
      </c>
      <c r="S131">
        <v>0.73818181818181827</v>
      </c>
      <c r="T131">
        <v>8.3410909090909104</v>
      </c>
      <c r="U131">
        <v>0.91417241379310332</v>
      </c>
      <c r="V131">
        <v>0.73099999999999998</v>
      </c>
      <c r="W131">
        <v>0.93799999999999994</v>
      </c>
      <c r="X131">
        <v>11.468439999999999</v>
      </c>
      <c r="Y131">
        <v>5.3209999999999997</v>
      </c>
      <c r="Z131">
        <v>10.327999999999999</v>
      </c>
      <c r="AA131">
        <v>26</v>
      </c>
      <c r="AB131">
        <v>81.766999999999996</v>
      </c>
      <c r="AC131">
        <v>65.355000000000004</v>
      </c>
      <c r="AD131">
        <f>69.8-65.2</f>
        <v>4.5999999999999943</v>
      </c>
      <c r="AE131">
        <f>(403.1-231.9)/2</f>
        <v>85.600000000000009</v>
      </c>
      <c r="AF131">
        <f>54.9-53</f>
        <v>1.8999999999999986</v>
      </c>
      <c r="AG131">
        <v>1.3</v>
      </c>
      <c r="AH131">
        <v>34</v>
      </c>
      <c r="AI131">
        <v>7.6375100000000001E-3</v>
      </c>
      <c r="AJ131">
        <f t="shared" si="6"/>
        <v>224.63264705882355</v>
      </c>
      <c r="AK131">
        <v>3.5</v>
      </c>
      <c r="AL131" t="s">
        <v>323</v>
      </c>
      <c r="AM131" t="s">
        <v>279</v>
      </c>
      <c r="AN131" t="s">
        <v>406</v>
      </c>
      <c r="AO131" s="21" t="s">
        <v>426</v>
      </c>
    </row>
    <row r="132" spans="1:41" x14ac:dyDescent="0.3">
      <c r="A132" t="s">
        <v>406</v>
      </c>
      <c r="B132" t="s">
        <v>235</v>
      </c>
      <c r="C132">
        <v>-69.2</v>
      </c>
      <c r="D132">
        <v>52.9</v>
      </c>
      <c r="E132">
        <v>207.33982998133908</v>
      </c>
      <c r="F132">
        <v>61.622813026364192</v>
      </c>
      <c r="G132">
        <v>97.350058612996833</v>
      </c>
      <c r="H132">
        <v>27.779006638374621</v>
      </c>
      <c r="I132">
        <v>83.201597470671402</v>
      </c>
      <c r="J132">
        <v>22.701920833514862</v>
      </c>
      <c r="K132">
        <v>48</v>
      </c>
      <c r="L132" t="s">
        <v>345</v>
      </c>
      <c r="M132" t="s">
        <v>345</v>
      </c>
      <c r="N132" t="s">
        <v>424</v>
      </c>
      <c r="O132" t="s">
        <v>340</v>
      </c>
      <c r="P132">
        <v>15</v>
      </c>
      <c r="Q132" t="s">
        <v>336</v>
      </c>
      <c r="R132">
        <v>80.015636363636361</v>
      </c>
      <c r="S132">
        <v>0.69481818181818178</v>
      </c>
      <c r="T132">
        <v>12.877545454545499</v>
      </c>
      <c r="U132">
        <v>0.94516129032258056</v>
      </c>
      <c r="V132">
        <v>0.68400000000000005</v>
      </c>
      <c r="W132">
        <v>0.93200000000000005</v>
      </c>
      <c r="X132">
        <v>13.921064516129</v>
      </c>
      <c r="Y132">
        <v>9.8019999999999996</v>
      </c>
      <c r="Z132">
        <v>13.769</v>
      </c>
      <c r="AA132">
        <v>59.17190322580646</v>
      </c>
      <c r="AB132">
        <v>80.185000000000002</v>
      </c>
      <c r="AC132">
        <v>59.488999999999997</v>
      </c>
      <c r="AD132">
        <f>72.4-68</f>
        <v>4.4000000000000057</v>
      </c>
      <c r="AE132">
        <f>(397.7-229.8)/2</f>
        <v>83.949999999999989</v>
      </c>
      <c r="AF132">
        <f>61-59.5</f>
        <v>1.5</v>
      </c>
      <c r="AG132">
        <v>0.95</v>
      </c>
      <c r="AH132">
        <v>11</v>
      </c>
      <c r="AI132">
        <v>6.0028E-3</v>
      </c>
      <c r="AJ132">
        <f t="shared" si="6"/>
        <v>545.70909090909095</v>
      </c>
      <c r="AK132">
        <v>2.8</v>
      </c>
      <c r="AL132" t="s">
        <v>323</v>
      </c>
      <c r="AM132" t="s">
        <v>279</v>
      </c>
      <c r="AN132" t="s">
        <v>406</v>
      </c>
      <c r="AO132" s="21" t="s">
        <v>426</v>
      </c>
    </row>
    <row r="133" spans="1:41" x14ac:dyDescent="0.3">
      <c r="A133" t="s">
        <v>406</v>
      </c>
      <c r="B133" t="s">
        <v>235</v>
      </c>
      <c r="C133">
        <v>-69.3</v>
      </c>
      <c r="D133">
        <v>53.3</v>
      </c>
      <c r="E133">
        <v>196.03999215840034</v>
      </c>
      <c r="F133">
        <v>58.055329914696436</v>
      </c>
      <c r="G133">
        <v>97.311090312656049</v>
      </c>
      <c r="H133">
        <v>27.369622280173335</v>
      </c>
      <c r="I133">
        <v>78.290143270962034</v>
      </c>
      <c r="J133">
        <v>21.385304268326408</v>
      </c>
      <c r="K133">
        <v>47</v>
      </c>
      <c r="L133" t="s">
        <v>279</v>
      </c>
      <c r="M133" t="s">
        <v>346</v>
      </c>
      <c r="N133" t="s">
        <v>424</v>
      </c>
      <c r="O133" t="s">
        <v>340</v>
      </c>
      <c r="P133">
        <v>15</v>
      </c>
      <c r="Q133" t="s">
        <v>336</v>
      </c>
      <c r="R133">
        <v>76.134636363636361</v>
      </c>
      <c r="S133">
        <v>0.72072727272727266</v>
      </c>
      <c r="T133">
        <v>13.5335454545455</v>
      </c>
      <c r="U133">
        <v>1.0260909090909092</v>
      </c>
      <c r="V133">
        <v>0.71299999999999997</v>
      </c>
      <c r="W133">
        <v>1.0529999999999999</v>
      </c>
      <c r="X133">
        <v>12.7001515151515</v>
      </c>
      <c r="Y133">
        <v>11.757999999999999</v>
      </c>
      <c r="Z133">
        <v>12.041</v>
      </c>
      <c r="AA133">
        <v>54.174909090909097</v>
      </c>
      <c r="AB133">
        <v>73.204999999999998</v>
      </c>
      <c r="AC133">
        <v>55.447000000000003</v>
      </c>
      <c r="AD133">
        <f>72.06-68.1</f>
        <v>3.960000000000008</v>
      </c>
      <c r="AE133">
        <f>(375.2-231.9)/2</f>
        <v>71.649999999999991</v>
      </c>
      <c r="AF133">
        <f>60.2-58.8</f>
        <v>1.4000000000000057</v>
      </c>
      <c r="AG133">
        <v>1.2</v>
      </c>
      <c r="AH133">
        <v>24</v>
      </c>
      <c r="AI133">
        <v>5.12519E-3</v>
      </c>
      <c r="AJ133">
        <f t="shared" si="6"/>
        <v>213.54958333333332</v>
      </c>
      <c r="AK133">
        <v>2.7</v>
      </c>
      <c r="AL133" t="s">
        <v>323</v>
      </c>
      <c r="AM133" t="s">
        <v>279</v>
      </c>
      <c r="AN133" t="s">
        <v>406</v>
      </c>
      <c r="AO133" s="21" t="s">
        <v>426</v>
      </c>
    </row>
    <row r="134" spans="1:41" x14ac:dyDescent="0.3">
      <c r="A134" t="s">
        <v>406</v>
      </c>
      <c r="B134" t="s">
        <v>236</v>
      </c>
      <c r="C134">
        <v>-69.900000000000006</v>
      </c>
      <c r="D134">
        <v>53.7</v>
      </c>
      <c r="E134">
        <v>149.79029358897506</v>
      </c>
      <c r="F134">
        <v>38.932461485025719</v>
      </c>
      <c r="G134">
        <v>48.565437375117497</v>
      </c>
      <c r="H134">
        <v>11.356867948319879</v>
      </c>
      <c r="I134">
        <v>41.684035014589398</v>
      </c>
      <c r="J134">
        <v>9.2212086808408475</v>
      </c>
      <c r="K134">
        <v>23</v>
      </c>
      <c r="L134" t="s">
        <v>345</v>
      </c>
      <c r="M134" t="s">
        <v>345</v>
      </c>
      <c r="N134" t="s">
        <v>424</v>
      </c>
      <c r="O134" t="s">
        <v>340</v>
      </c>
      <c r="P134">
        <v>15</v>
      </c>
      <c r="Q134" t="s">
        <v>336</v>
      </c>
      <c r="R134">
        <v>71.662785714285718</v>
      </c>
      <c r="S134">
        <v>0.7092857142857143</v>
      </c>
      <c r="T134">
        <v>13.5516428571429</v>
      </c>
      <c r="U134">
        <v>0.88273333333333315</v>
      </c>
      <c r="V134">
        <v>0.73</v>
      </c>
      <c r="W134">
        <v>0.85399999999999998</v>
      </c>
      <c r="X134">
        <v>19.4277333333333</v>
      </c>
      <c r="Y134">
        <v>8.9489999999999998</v>
      </c>
      <c r="Z134">
        <v>19.806000000000001</v>
      </c>
      <c r="AA134">
        <v>53.086000000000006</v>
      </c>
      <c r="AB134">
        <v>75.856999999999999</v>
      </c>
      <c r="AC134">
        <v>51.445</v>
      </c>
      <c r="AD134">
        <f>73.8-69.1</f>
        <v>4.7000000000000028</v>
      </c>
      <c r="AE134">
        <f>(389.5-228.6)/2</f>
        <v>80.45</v>
      </c>
      <c r="AF134">
        <f>54.9-54.26</f>
        <v>0.64000000000000057</v>
      </c>
      <c r="AG134">
        <v>2</v>
      </c>
      <c r="AH134">
        <v>15.3</v>
      </c>
      <c r="AI134">
        <v>8.8136900000000008E-3</v>
      </c>
      <c r="AJ134">
        <f t="shared" si="6"/>
        <v>576.05816993464055</v>
      </c>
      <c r="AK134">
        <v>3.6</v>
      </c>
      <c r="AL134" t="s">
        <v>323</v>
      </c>
      <c r="AM134" t="s">
        <v>279</v>
      </c>
      <c r="AN134" t="s">
        <v>406</v>
      </c>
      <c r="AO134" s="21" t="s">
        <v>426</v>
      </c>
    </row>
    <row r="135" spans="1:41" x14ac:dyDescent="0.3">
      <c r="A135" t="s">
        <v>406</v>
      </c>
      <c r="B135" t="s">
        <v>236</v>
      </c>
      <c r="C135">
        <v>-69.900000000000006</v>
      </c>
      <c r="D135">
        <v>54.1</v>
      </c>
      <c r="E135">
        <v>115.7809424568716</v>
      </c>
      <c r="F135">
        <v>33.487625447411517</v>
      </c>
      <c r="G135">
        <v>42.896783440252023</v>
      </c>
      <c r="H135">
        <v>10.594677700332138</v>
      </c>
      <c r="I135">
        <v>37.656273535170904</v>
      </c>
      <c r="J135">
        <v>8.7336932630093553</v>
      </c>
      <c r="K135">
        <v>20</v>
      </c>
      <c r="L135" t="s">
        <v>279</v>
      </c>
      <c r="M135" t="s">
        <v>346</v>
      </c>
      <c r="N135" t="s">
        <v>424</v>
      </c>
      <c r="O135" t="s">
        <v>340</v>
      </c>
      <c r="P135">
        <v>15</v>
      </c>
      <c r="Q135" t="s">
        <v>336</v>
      </c>
      <c r="R135">
        <v>65.815214285714291</v>
      </c>
      <c r="S135">
        <v>0.7540714285714285</v>
      </c>
      <c r="T135">
        <v>14.3509285714286</v>
      </c>
      <c r="U135">
        <v>0.95940000000000014</v>
      </c>
      <c r="V135">
        <v>0.747</v>
      </c>
      <c r="W135">
        <v>0.92800000000000005</v>
      </c>
      <c r="X135">
        <v>17.258133333333301</v>
      </c>
      <c r="Y135">
        <v>10.853</v>
      </c>
      <c r="Z135">
        <v>16.849</v>
      </c>
      <c r="AA135">
        <v>47.552533333333336</v>
      </c>
      <c r="AB135">
        <v>68.814999999999998</v>
      </c>
      <c r="AC135">
        <v>49.698999999999998</v>
      </c>
      <c r="AD135">
        <f>73.2-69.3</f>
        <v>3.9000000000000057</v>
      </c>
      <c r="AE135">
        <f>(367-230)/2</f>
        <v>68.5</v>
      </c>
      <c r="AF135">
        <v>0</v>
      </c>
      <c r="AG135">
        <v>2.1</v>
      </c>
      <c r="AH135">
        <v>8</v>
      </c>
      <c r="AI135">
        <v>7.0900900000000003E-3</v>
      </c>
      <c r="AJ135">
        <f t="shared" si="6"/>
        <v>886.26125000000002</v>
      </c>
      <c r="AK135">
        <v>3.6</v>
      </c>
      <c r="AL135" t="s">
        <v>323</v>
      </c>
      <c r="AM135" t="s">
        <v>279</v>
      </c>
      <c r="AN135" t="s">
        <v>406</v>
      </c>
      <c r="AO135" s="21" t="s">
        <v>426</v>
      </c>
    </row>
    <row r="136" spans="1:41" x14ac:dyDescent="0.3">
      <c r="A136" t="s">
        <v>378</v>
      </c>
      <c r="B136" t="s">
        <v>237</v>
      </c>
      <c r="C136">
        <v>-69</v>
      </c>
      <c r="D136">
        <v>54.5</v>
      </c>
      <c r="E136">
        <v>264.27061310782102</v>
      </c>
      <c r="F136">
        <v>35.416376465605182</v>
      </c>
      <c r="G136">
        <v>104.43661191393639</v>
      </c>
      <c r="H136">
        <v>11.524743582209492</v>
      </c>
      <c r="I136">
        <v>89.686098654708701</v>
      </c>
      <c r="J136">
        <v>9.3683620503442775</v>
      </c>
      <c r="K136">
        <v>50</v>
      </c>
      <c r="L136" t="s">
        <v>345</v>
      </c>
      <c r="M136" t="s">
        <v>345</v>
      </c>
      <c r="N136" t="s">
        <v>214</v>
      </c>
      <c r="O136" t="s">
        <v>341</v>
      </c>
      <c r="P136">
        <v>16</v>
      </c>
      <c r="Q136" t="s">
        <v>336</v>
      </c>
      <c r="R136">
        <v>83.156062500000004</v>
      </c>
      <c r="S136">
        <v>0.51831250000000006</v>
      </c>
      <c r="T136">
        <v>17.978750000000002</v>
      </c>
      <c r="U136">
        <v>0.68886111111111104</v>
      </c>
      <c r="V136">
        <v>0.48099999999999998</v>
      </c>
      <c r="W136">
        <v>0.57699999999999996</v>
      </c>
      <c r="X136">
        <v>19.861694444444399</v>
      </c>
      <c r="Y136">
        <v>16.268000000000001</v>
      </c>
      <c r="Z136">
        <v>19.300999999999998</v>
      </c>
      <c r="AA136">
        <v>66.201388888888872</v>
      </c>
      <c r="AB136">
        <v>82.677000000000007</v>
      </c>
      <c r="AC136">
        <v>67.456999999999994</v>
      </c>
      <c r="AD136">
        <f>72.1-69.4</f>
        <v>2.6999999999999886</v>
      </c>
      <c r="AE136">
        <f>(320.5-221.5)/2</f>
        <v>49.5</v>
      </c>
      <c r="AF136">
        <f>63.7-60.7</f>
        <v>3</v>
      </c>
      <c r="AG136">
        <v>1.4</v>
      </c>
      <c r="AH136">
        <v>21</v>
      </c>
      <c r="AI136">
        <v>9.9953799999999999E-3</v>
      </c>
      <c r="AJ136">
        <f t="shared" si="6"/>
        <v>475.97047619047618</v>
      </c>
      <c r="AK136">
        <v>6.2</v>
      </c>
      <c r="AL136" t="s">
        <v>323</v>
      </c>
      <c r="AM136" t="s">
        <v>279</v>
      </c>
      <c r="AN136" t="s">
        <v>378</v>
      </c>
      <c r="AO136" s="21" t="s">
        <v>426</v>
      </c>
    </row>
    <row r="137" spans="1:41" x14ac:dyDescent="0.3">
      <c r="A137" t="s">
        <v>378</v>
      </c>
      <c r="B137" t="s">
        <v>237</v>
      </c>
      <c r="C137">
        <v>-70.400000000000006</v>
      </c>
      <c r="D137">
        <v>54.9</v>
      </c>
      <c r="E137">
        <v>231.10700254217713</v>
      </c>
      <c r="F137">
        <v>32.847465794752679</v>
      </c>
      <c r="G137">
        <v>90.100624526042608</v>
      </c>
      <c r="H137">
        <v>11.923178132926504</v>
      </c>
      <c r="I137">
        <v>77.095058206768925</v>
      </c>
      <c r="J137">
        <v>10.314536611571844</v>
      </c>
      <c r="K137">
        <v>43</v>
      </c>
      <c r="L137" t="s">
        <v>279</v>
      </c>
      <c r="M137" t="s">
        <v>346</v>
      </c>
      <c r="N137" t="s">
        <v>214</v>
      </c>
      <c r="O137" t="s">
        <v>341</v>
      </c>
      <c r="P137">
        <v>16</v>
      </c>
      <c r="Q137" t="s">
        <v>336</v>
      </c>
      <c r="R137">
        <v>82.546153846153842</v>
      </c>
      <c r="S137">
        <v>0.52330769230769236</v>
      </c>
      <c r="T137">
        <v>19.942923076923101</v>
      </c>
      <c r="U137">
        <v>0.72764705882352931</v>
      </c>
      <c r="V137">
        <v>0.49099999999999999</v>
      </c>
      <c r="W137">
        <v>0.57599999999999996</v>
      </c>
      <c r="X137">
        <v>19.4322352941176</v>
      </c>
      <c r="Y137">
        <v>18.706</v>
      </c>
      <c r="Z137">
        <v>20.141999999999999</v>
      </c>
      <c r="AA137">
        <v>67.40441176470587</v>
      </c>
      <c r="AB137">
        <v>82.111999999999995</v>
      </c>
      <c r="AC137">
        <v>65.844999999999999</v>
      </c>
      <c r="AD137">
        <f>72.4-69.9</f>
        <v>2.5</v>
      </c>
      <c r="AE137">
        <f>(286.6-221.5)/2</f>
        <v>32.550000000000011</v>
      </c>
      <c r="AF137">
        <f>63.43-60.71</f>
        <v>2.7199999999999989</v>
      </c>
      <c r="AG137">
        <v>2.2999999999999998</v>
      </c>
      <c r="AH137">
        <v>22</v>
      </c>
      <c r="AI137">
        <v>7.0258200000000003E-3</v>
      </c>
      <c r="AJ137">
        <f t="shared" si="6"/>
        <v>319.35545454545456</v>
      </c>
      <c r="AK137">
        <v>6.4</v>
      </c>
      <c r="AL137" t="s">
        <v>323</v>
      </c>
      <c r="AM137" t="s">
        <v>279</v>
      </c>
      <c r="AN137" t="s">
        <v>378</v>
      </c>
      <c r="AO137" s="21" t="s">
        <v>426</v>
      </c>
    </row>
    <row r="138" spans="1:41" x14ac:dyDescent="0.3">
      <c r="A138" t="s">
        <v>378</v>
      </c>
      <c r="B138" t="s">
        <v>238</v>
      </c>
      <c r="C138">
        <v>-70</v>
      </c>
      <c r="D138">
        <v>55.3</v>
      </c>
      <c r="E138">
        <v>196.42506383814543</v>
      </c>
      <c r="F138">
        <v>58.928020625475618</v>
      </c>
      <c r="G138">
        <v>66.014548278046902</v>
      </c>
      <c r="H138">
        <v>17.549925142362735</v>
      </c>
      <c r="I138">
        <v>59.287365862334873</v>
      </c>
      <c r="J138">
        <v>16.052936259312478</v>
      </c>
      <c r="K138">
        <v>31</v>
      </c>
      <c r="L138" t="s">
        <v>345</v>
      </c>
      <c r="M138" t="s">
        <v>345</v>
      </c>
      <c r="N138" t="s">
        <v>214</v>
      </c>
      <c r="O138" t="s">
        <v>341</v>
      </c>
      <c r="P138">
        <v>16</v>
      </c>
      <c r="Q138" t="s">
        <v>336</v>
      </c>
      <c r="R138">
        <v>79.623062500000003</v>
      </c>
      <c r="S138">
        <v>0.76950000000000007</v>
      </c>
      <c r="T138">
        <v>10.091875</v>
      </c>
      <c r="U138">
        <v>1.0296315789473685</v>
      </c>
      <c r="V138">
        <v>0.76300000000000001</v>
      </c>
      <c r="W138">
        <v>1.0649999999999999</v>
      </c>
      <c r="X138">
        <v>10.9822631578947</v>
      </c>
      <c r="Y138">
        <v>6.8780000000000001</v>
      </c>
      <c r="Z138">
        <v>11.343</v>
      </c>
      <c r="AA138">
        <v>58.359526315789481</v>
      </c>
      <c r="AB138">
        <v>81.215000000000003</v>
      </c>
      <c r="AC138">
        <v>56.158999999999999</v>
      </c>
      <c r="AD138">
        <f>73.25-70.39</f>
        <v>2.8599999999999994</v>
      </c>
      <c r="AE138">
        <f>(449.1-244.5)/2</f>
        <v>102.30000000000001</v>
      </c>
      <c r="AF138">
        <v>0</v>
      </c>
      <c r="AG138">
        <v>0.7</v>
      </c>
      <c r="AH138">
        <v>40</v>
      </c>
      <c r="AI138">
        <v>1.3474E-2</v>
      </c>
      <c r="AJ138">
        <f t="shared" si="6"/>
        <v>336.84999999999997</v>
      </c>
      <c r="AK138">
        <v>2.6</v>
      </c>
      <c r="AL138" t="s">
        <v>323</v>
      </c>
      <c r="AM138" t="s">
        <v>279</v>
      </c>
      <c r="AN138" t="s">
        <v>378</v>
      </c>
      <c r="AO138" s="21" t="s">
        <v>426</v>
      </c>
    </row>
    <row r="139" spans="1:41" x14ac:dyDescent="0.3">
      <c r="A139" t="s">
        <v>378</v>
      </c>
      <c r="B139" t="s">
        <v>238</v>
      </c>
      <c r="C139">
        <v>-71.8</v>
      </c>
      <c r="D139">
        <v>55.7</v>
      </c>
      <c r="E139">
        <v>191.31432944327517</v>
      </c>
      <c r="F139">
        <v>58.647767031332577</v>
      </c>
      <c r="G139">
        <v>75.83444295271461</v>
      </c>
      <c r="H139">
        <v>22.560302503032403</v>
      </c>
      <c r="I139">
        <v>69.579738380183898</v>
      </c>
      <c r="J139">
        <v>20.605707324116555</v>
      </c>
      <c r="K139">
        <v>34</v>
      </c>
      <c r="L139" t="s">
        <v>279</v>
      </c>
      <c r="M139" t="s">
        <v>346</v>
      </c>
      <c r="N139" t="s">
        <v>214</v>
      </c>
      <c r="O139" t="s">
        <v>341</v>
      </c>
      <c r="P139">
        <v>16</v>
      </c>
      <c r="Q139" t="s">
        <v>336</v>
      </c>
      <c r="R139">
        <v>78.401785714285708</v>
      </c>
      <c r="S139">
        <v>0.77835714285714286</v>
      </c>
      <c r="T139">
        <v>9.7274999999999991</v>
      </c>
      <c r="U139">
        <v>1.3259999999999998</v>
      </c>
      <c r="V139">
        <v>0.81799999999999995</v>
      </c>
      <c r="W139">
        <v>1.36</v>
      </c>
      <c r="X139">
        <v>10.461517241379299</v>
      </c>
      <c r="Y139">
        <v>6.1740000000000004</v>
      </c>
      <c r="Z139">
        <v>12.717000000000001</v>
      </c>
      <c r="AA139">
        <v>45.386655172413782</v>
      </c>
      <c r="AB139">
        <v>75.637</v>
      </c>
      <c r="AC139">
        <v>41.838999999999999</v>
      </c>
      <c r="AD139">
        <f>72.88-70.37</f>
        <v>2.5099999999999909</v>
      </c>
      <c r="AE139">
        <f>(412-245)/2</f>
        <v>83.5</v>
      </c>
      <c r="AF139">
        <v>0</v>
      </c>
      <c r="AG139">
        <v>0.9</v>
      </c>
      <c r="AH139">
        <v>38</v>
      </c>
      <c r="AI139">
        <v>1.52167E-2</v>
      </c>
      <c r="AJ139">
        <f t="shared" si="6"/>
        <v>400.4394736842105</v>
      </c>
      <c r="AK139">
        <v>2.5</v>
      </c>
      <c r="AL139" t="s">
        <v>323</v>
      </c>
      <c r="AM139" t="s">
        <v>279</v>
      </c>
      <c r="AN139" t="s">
        <v>378</v>
      </c>
      <c r="AO139" s="21" t="s">
        <v>426</v>
      </c>
    </row>
    <row r="140" spans="1:41" x14ac:dyDescent="0.3">
      <c r="A140" t="s">
        <v>378</v>
      </c>
      <c r="B140" t="s">
        <v>239</v>
      </c>
      <c r="C140">
        <v>-70.5</v>
      </c>
      <c r="D140">
        <v>56.1</v>
      </c>
      <c r="E140">
        <v>203.29335230737908</v>
      </c>
      <c r="F140">
        <v>106.96061689454483</v>
      </c>
      <c r="G140">
        <v>65.149004420326591</v>
      </c>
      <c r="H140">
        <v>25.551750539742937</v>
      </c>
      <c r="I140">
        <v>53.098284925396676</v>
      </c>
      <c r="J140">
        <v>20.316256246799437</v>
      </c>
      <c r="K140">
        <v>30</v>
      </c>
      <c r="L140" t="s">
        <v>345</v>
      </c>
      <c r="M140" t="s">
        <v>345</v>
      </c>
      <c r="N140" t="s">
        <v>214</v>
      </c>
      <c r="O140" t="s">
        <v>341</v>
      </c>
      <c r="P140">
        <v>16</v>
      </c>
      <c r="Q140" t="s">
        <v>336</v>
      </c>
      <c r="R140">
        <v>78.545400000000015</v>
      </c>
      <c r="S140">
        <v>0.70639999999999992</v>
      </c>
      <c r="T140">
        <v>6.5453999999999999</v>
      </c>
      <c r="U140">
        <v>0.69899999999999995</v>
      </c>
      <c r="V140">
        <v>0.63600000000000001</v>
      </c>
      <c r="W140">
        <v>0.68</v>
      </c>
      <c r="X140">
        <v>13.395250000000001</v>
      </c>
      <c r="Y140">
        <v>6.1040000000000001</v>
      </c>
      <c r="Z140">
        <v>15.061</v>
      </c>
      <c r="AA140">
        <v>67.49175000000001</v>
      </c>
      <c r="AB140">
        <v>85.332999999999998</v>
      </c>
      <c r="AC140">
        <v>66.105999999999995</v>
      </c>
      <c r="AD140">
        <f>70.79-70.08</f>
        <v>0.71000000000000796</v>
      </c>
      <c r="AE140">
        <f>(350.6-240.1)/2</f>
        <v>55.250000000000014</v>
      </c>
      <c r="AF140">
        <f>54.83-54.27</f>
        <v>0.55999999999999517</v>
      </c>
      <c r="AG140">
        <v>0.6</v>
      </c>
      <c r="AH140">
        <v>46</v>
      </c>
      <c r="AI140" s="20">
        <v>1.25673E-2</v>
      </c>
      <c r="AJ140">
        <f t="shared" si="6"/>
        <v>273.20217391304345</v>
      </c>
      <c r="AK140">
        <v>2.5</v>
      </c>
      <c r="AL140" t="s">
        <v>323</v>
      </c>
      <c r="AM140" t="s">
        <v>279</v>
      </c>
      <c r="AN140" t="s">
        <v>378</v>
      </c>
      <c r="AO140" s="21" t="s">
        <v>426</v>
      </c>
    </row>
    <row r="141" spans="1:41" x14ac:dyDescent="0.3">
      <c r="A141" t="s">
        <v>378</v>
      </c>
      <c r="B141" t="s">
        <v>239</v>
      </c>
      <c r="C141">
        <v>-72.8</v>
      </c>
      <c r="D141">
        <v>56.5</v>
      </c>
      <c r="E141">
        <v>180.66847335140028</v>
      </c>
      <c r="F141">
        <v>95.995260442681115</v>
      </c>
      <c r="G141">
        <v>72.26104730466308</v>
      </c>
      <c r="H141">
        <v>33.253784813550261</v>
      </c>
      <c r="I141">
        <v>59.084194977843588</v>
      </c>
      <c r="J141">
        <v>27.537456744488839</v>
      </c>
      <c r="K141">
        <v>34</v>
      </c>
      <c r="L141" t="s">
        <v>279</v>
      </c>
      <c r="M141" t="s">
        <v>346</v>
      </c>
      <c r="N141" t="s">
        <v>214</v>
      </c>
      <c r="O141" t="s">
        <v>341</v>
      </c>
      <c r="P141">
        <v>16</v>
      </c>
      <c r="Q141" t="s">
        <v>336</v>
      </c>
      <c r="R141">
        <v>61.748733333333334</v>
      </c>
      <c r="S141">
        <v>0.82513333333333339</v>
      </c>
      <c r="T141">
        <v>9.2812666666666708</v>
      </c>
      <c r="U141">
        <v>0.68070000000000008</v>
      </c>
      <c r="V141">
        <v>0.64300000000000002</v>
      </c>
      <c r="W141">
        <v>0.69699999999999995</v>
      </c>
      <c r="X141">
        <v>12.8629</v>
      </c>
      <c r="Y141">
        <v>7.4480000000000004</v>
      </c>
      <c r="Z141">
        <v>11.46</v>
      </c>
      <c r="AA141">
        <v>71.925200000000004</v>
      </c>
      <c r="AB141">
        <v>83.677999999999997</v>
      </c>
      <c r="AC141">
        <v>73.724000000000004</v>
      </c>
      <c r="AD141">
        <f>70.66-70.27</f>
        <v>0.39000000000000057</v>
      </c>
      <c r="AE141">
        <f>(336-246)/2</f>
        <v>45</v>
      </c>
      <c r="AF141">
        <v>0</v>
      </c>
      <c r="AG141">
        <v>1.2</v>
      </c>
      <c r="AH141">
        <v>50</v>
      </c>
      <c r="AI141">
        <v>1.02066E-2</v>
      </c>
      <c r="AJ141">
        <f t="shared" si="5"/>
        <v>204.13199999999998</v>
      </c>
      <c r="AK141">
        <v>2.5</v>
      </c>
      <c r="AL141" t="s">
        <v>323</v>
      </c>
      <c r="AM141" t="s">
        <v>279</v>
      </c>
      <c r="AN141" t="s">
        <v>378</v>
      </c>
      <c r="AO141" s="21" t="s">
        <v>426</v>
      </c>
    </row>
    <row r="142" spans="1:41" x14ac:dyDescent="0.3">
      <c r="A142" t="s">
        <v>378</v>
      </c>
      <c r="B142" t="s">
        <v>240</v>
      </c>
      <c r="C142">
        <v>-69.2</v>
      </c>
      <c r="D142">
        <v>56.9</v>
      </c>
      <c r="E142">
        <v>218.38829438742047</v>
      </c>
      <c r="F142">
        <v>63.790667916455121</v>
      </c>
      <c r="G142">
        <v>66.264406493030279</v>
      </c>
      <c r="H142">
        <v>16.643361789795836</v>
      </c>
      <c r="I142">
        <v>56.808498551383444</v>
      </c>
      <c r="J142">
        <v>15.117281911543405</v>
      </c>
      <c r="K142">
        <v>29</v>
      </c>
      <c r="L142" t="s">
        <v>345</v>
      </c>
      <c r="M142" t="s">
        <v>345</v>
      </c>
      <c r="N142" t="s">
        <v>214</v>
      </c>
      <c r="O142" t="s">
        <v>341</v>
      </c>
      <c r="P142">
        <v>16</v>
      </c>
      <c r="Q142" t="s">
        <v>336</v>
      </c>
      <c r="R142">
        <v>83.070999999999998</v>
      </c>
      <c r="S142">
        <v>0.59816666666666662</v>
      </c>
      <c r="T142">
        <v>13.452166666666701</v>
      </c>
      <c r="U142">
        <v>0.74382352941176466</v>
      </c>
      <c r="V142">
        <v>0.58499999999999996</v>
      </c>
      <c r="W142">
        <v>0.73899999999999999</v>
      </c>
      <c r="X142">
        <v>15.773176470588201</v>
      </c>
      <c r="Y142">
        <v>12.298</v>
      </c>
      <c r="Z142">
        <v>16.257999999999999</v>
      </c>
      <c r="AA142">
        <v>61.37747058823529</v>
      </c>
      <c r="AB142">
        <v>81.147000000000006</v>
      </c>
      <c r="AC142">
        <v>61.06</v>
      </c>
      <c r="AD142">
        <f>72.3-68.6</f>
        <v>3.7000000000000028</v>
      </c>
      <c r="AE142">
        <f>(422.8-237.3)/2</f>
        <v>92.75</v>
      </c>
      <c r="AF142">
        <f>56.3-55</f>
        <v>1.2999999999999972</v>
      </c>
      <c r="AG142">
        <v>0.8</v>
      </c>
      <c r="AH142">
        <v>33</v>
      </c>
      <c r="AI142">
        <v>1.39674E-2</v>
      </c>
      <c r="AJ142">
        <f t="shared" si="5"/>
        <v>423.25454545454545</v>
      </c>
      <c r="AK142">
        <v>4.9000000000000004</v>
      </c>
      <c r="AL142" t="s">
        <v>323</v>
      </c>
      <c r="AM142" t="s">
        <v>279</v>
      </c>
      <c r="AN142" t="s">
        <v>378</v>
      </c>
      <c r="AO142" s="21" t="s">
        <v>426</v>
      </c>
    </row>
    <row r="143" spans="1:41" x14ac:dyDescent="0.3">
      <c r="A143" t="s">
        <v>378</v>
      </c>
      <c r="B143" t="s">
        <v>240</v>
      </c>
      <c r="C143">
        <v>-70.2</v>
      </c>
      <c r="D143">
        <v>57.3</v>
      </c>
      <c r="E143">
        <v>209.51183741881309</v>
      </c>
      <c r="F143">
        <v>62.009615099145677</v>
      </c>
      <c r="G143">
        <v>73.956723094463499</v>
      </c>
      <c r="H143">
        <v>20.080267491553915</v>
      </c>
      <c r="I143">
        <v>68.521310127449397</v>
      </c>
      <c r="J143">
        <v>18.640626917023582</v>
      </c>
      <c r="K143">
        <v>35</v>
      </c>
      <c r="L143" t="s">
        <v>279</v>
      </c>
      <c r="M143" t="s">
        <v>346</v>
      </c>
      <c r="N143" t="s">
        <v>214</v>
      </c>
      <c r="O143" t="s">
        <v>341</v>
      </c>
      <c r="P143">
        <v>16</v>
      </c>
      <c r="Q143" t="s">
        <v>336</v>
      </c>
      <c r="R143">
        <v>82.429733333333331</v>
      </c>
      <c r="S143">
        <v>0.59179999999999999</v>
      </c>
      <c r="T143">
        <v>13.214600000000001</v>
      </c>
      <c r="U143">
        <v>0.82283333333333353</v>
      </c>
      <c r="V143">
        <v>0.59799999999999998</v>
      </c>
      <c r="W143">
        <v>0.85</v>
      </c>
      <c r="X143">
        <v>15.0520833333333</v>
      </c>
      <c r="Y143">
        <v>10.680999999999999</v>
      </c>
      <c r="Z143">
        <v>14.442</v>
      </c>
      <c r="AA143">
        <v>54.813791666666653</v>
      </c>
      <c r="AB143">
        <v>83.366</v>
      </c>
      <c r="AC143">
        <v>55.655999999999999</v>
      </c>
      <c r="AD143">
        <f>72.6-69.9</f>
        <v>2.6999999999999886</v>
      </c>
      <c r="AE143">
        <f>(421-239)/2</f>
        <v>91</v>
      </c>
      <c r="AF143">
        <f>55.3-54</f>
        <v>1.2999999999999972</v>
      </c>
      <c r="AG143">
        <v>1</v>
      </c>
      <c r="AH143">
        <v>31</v>
      </c>
      <c r="AI143">
        <v>1.21688E-2</v>
      </c>
      <c r="AJ143">
        <f t="shared" si="5"/>
        <v>392.54193548387099</v>
      </c>
      <c r="AK143">
        <v>4.7</v>
      </c>
      <c r="AL143" t="s">
        <v>323</v>
      </c>
      <c r="AM143" t="s">
        <v>279</v>
      </c>
      <c r="AN143" t="s">
        <v>378</v>
      </c>
      <c r="AO143" s="21" t="s">
        <v>426</v>
      </c>
    </row>
    <row r="144" spans="1:41" x14ac:dyDescent="0.3">
      <c r="A144" t="s">
        <v>379</v>
      </c>
      <c r="B144" t="s">
        <v>241</v>
      </c>
      <c r="C144">
        <v>-68.099999999999994</v>
      </c>
      <c r="D144">
        <v>57.7</v>
      </c>
      <c r="E144">
        <v>207.42584526031953</v>
      </c>
      <c r="F144">
        <v>80.446648155637334</v>
      </c>
      <c r="G144">
        <v>74.975475351562764</v>
      </c>
      <c r="H144">
        <v>24.047533493084508</v>
      </c>
      <c r="I144">
        <v>67.34913793103442</v>
      </c>
      <c r="J144">
        <v>21.460102344859877</v>
      </c>
      <c r="K144">
        <v>30</v>
      </c>
      <c r="L144" t="s">
        <v>345</v>
      </c>
      <c r="M144" t="s">
        <v>345</v>
      </c>
      <c r="N144" t="s">
        <v>214</v>
      </c>
      <c r="O144" t="s">
        <v>341</v>
      </c>
      <c r="P144">
        <v>18</v>
      </c>
      <c r="Q144" t="s">
        <v>336</v>
      </c>
      <c r="R144">
        <v>89.101888888888908</v>
      </c>
      <c r="S144">
        <v>0.65999999999999992</v>
      </c>
      <c r="T144">
        <v>10.782</v>
      </c>
      <c r="U144">
        <v>0.79138888888888892</v>
      </c>
      <c r="V144">
        <v>0.70799999999999996</v>
      </c>
      <c r="W144">
        <v>0.79200000000000004</v>
      </c>
      <c r="X144">
        <v>15.897</v>
      </c>
      <c r="Y144">
        <v>6.7530000000000001</v>
      </c>
      <c r="Z144">
        <v>14.343</v>
      </c>
      <c r="AA144">
        <v>64.108777777777775</v>
      </c>
      <c r="AB144">
        <v>87.114000000000004</v>
      </c>
      <c r="AC144">
        <v>66.114999999999995</v>
      </c>
      <c r="AD144">
        <f>69.7-68</f>
        <v>1.7000000000000028</v>
      </c>
      <c r="AE144">
        <f>(388.3-250)/2</f>
        <v>69.150000000000006</v>
      </c>
      <c r="AF144">
        <f>55.1-52.1</f>
        <v>3</v>
      </c>
      <c r="AG144">
        <v>0.6</v>
      </c>
      <c r="AH144">
        <v>48</v>
      </c>
      <c r="AI144">
        <v>1.11783E-2</v>
      </c>
      <c r="AJ144">
        <f t="shared" si="5"/>
        <v>232.88124999999999</v>
      </c>
      <c r="AK144">
        <v>3.3</v>
      </c>
      <c r="AL144" t="s">
        <v>323</v>
      </c>
      <c r="AM144" t="s">
        <v>279</v>
      </c>
      <c r="AN144" t="s">
        <v>379</v>
      </c>
      <c r="AO144" s="21" t="s">
        <v>426</v>
      </c>
    </row>
    <row r="145" spans="1:41" x14ac:dyDescent="0.3">
      <c r="A145" t="s">
        <v>379</v>
      </c>
      <c r="B145" t="s">
        <v>241</v>
      </c>
      <c r="C145">
        <v>-70.8</v>
      </c>
      <c r="D145">
        <v>58.1</v>
      </c>
      <c r="E145">
        <v>181.22508155128668</v>
      </c>
      <c r="F145">
        <v>71.430842810911457</v>
      </c>
      <c r="G145">
        <v>65.926048400917594</v>
      </c>
      <c r="H145">
        <v>23.816673416410861</v>
      </c>
      <c r="I145">
        <v>58.207217694993965</v>
      </c>
      <c r="J145">
        <v>20.166148390338254</v>
      </c>
      <c r="K145">
        <v>29</v>
      </c>
      <c r="L145" t="s">
        <v>279</v>
      </c>
      <c r="M145" t="s">
        <v>346</v>
      </c>
      <c r="N145" t="s">
        <v>214</v>
      </c>
      <c r="O145" t="s">
        <v>341</v>
      </c>
      <c r="P145">
        <v>18</v>
      </c>
      <c r="Q145" t="s">
        <v>336</v>
      </c>
      <c r="R145">
        <v>86.74966666666667</v>
      </c>
      <c r="S145">
        <v>0.71626666666666661</v>
      </c>
      <c r="T145">
        <v>9.2493333333333307</v>
      </c>
      <c r="U145">
        <v>0.8256190476190477</v>
      </c>
      <c r="V145">
        <v>0.67500000000000004</v>
      </c>
      <c r="W145">
        <v>0.81399999999999995</v>
      </c>
      <c r="X145">
        <v>14.866666666666699</v>
      </c>
      <c r="Y145">
        <v>8.0190000000000001</v>
      </c>
      <c r="Z145">
        <v>15.461</v>
      </c>
      <c r="AA145">
        <v>59.260523809523811</v>
      </c>
      <c r="AB145">
        <v>90.578000000000003</v>
      </c>
      <c r="AC145">
        <v>59.356000000000002</v>
      </c>
      <c r="AD145">
        <f>69.3-67.6</f>
        <v>1.7000000000000028</v>
      </c>
      <c r="AE145">
        <f>(432-250)/2</f>
        <v>91</v>
      </c>
      <c r="AF145">
        <f>53.5-51</f>
        <v>2.5</v>
      </c>
      <c r="AG145">
        <v>0.75</v>
      </c>
      <c r="AH145">
        <v>45</v>
      </c>
      <c r="AI145">
        <v>1.31272E-2</v>
      </c>
      <c r="AJ145">
        <f t="shared" si="5"/>
        <v>291.71555555555557</v>
      </c>
      <c r="AK145">
        <v>3.1</v>
      </c>
      <c r="AL145" t="s">
        <v>323</v>
      </c>
      <c r="AM145" t="s">
        <v>279</v>
      </c>
      <c r="AN145" t="s">
        <v>379</v>
      </c>
      <c r="AO145" s="21" t="s">
        <v>426</v>
      </c>
    </row>
    <row r="146" spans="1:41" x14ac:dyDescent="0.3">
      <c r="A146" t="s">
        <v>379</v>
      </c>
      <c r="B146" t="s">
        <v>242</v>
      </c>
      <c r="C146">
        <v>-66.599999999999994</v>
      </c>
      <c r="D146">
        <v>58.5</v>
      </c>
      <c r="E146">
        <v>252.20680958385856</v>
      </c>
      <c r="F146">
        <v>38.408678748309391</v>
      </c>
      <c r="G146">
        <v>109.03169460677488</v>
      </c>
      <c r="H146">
        <v>15.01032529158376</v>
      </c>
      <c r="I146">
        <v>99.930048965724509</v>
      </c>
      <c r="J146">
        <v>13.549205901172362</v>
      </c>
      <c r="K146">
        <v>53</v>
      </c>
      <c r="L146" t="s">
        <v>345</v>
      </c>
      <c r="M146" t="s">
        <v>345</v>
      </c>
      <c r="N146" t="s">
        <v>214</v>
      </c>
      <c r="O146" t="s">
        <v>341</v>
      </c>
      <c r="P146">
        <v>18</v>
      </c>
      <c r="Q146" t="s">
        <v>336</v>
      </c>
      <c r="R146">
        <v>85.915933333333342</v>
      </c>
      <c r="S146">
        <v>0.53726666666666678</v>
      </c>
      <c r="T146">
        <v>13.2853333333333</v>
      </c>
      <c r="U146">
        <v>0.61664516129032232</v>
      </c>
      <c r="V146">
        <v>0.51400000000000001</v>
      </c>
      <c r="W146">
        <v>0.621</v>
      </c>
      <c r="X146">
        <v>16.9832258064516</v>
      </c>
      <c r="Y146">
        <v>10.718</v>
      </c>
      <c r="Z146">
        <v>17.155999999999999</v>
      </c>
      <c r="AA146">
        <v>65.873580645161283</v>
      </c>
      <c r="AB146">
        <v>87.584000000000003</v>
      </c>
      <c r="AC146">
        <v>65.613</v>
      </c>
      <c r="AD146">
        <f>69.3-66</f>
        <v>3.2999999999999972</v>
      </c>
      <c r="AE146">
        <f>(320.2-223.3)/2</f>
        <v>48.449999999999989</v>
      </c>
      <c r="AF146">
        <f>59.3-57.4</f>
        <v>1.8999999999999986</v>
      </c>
      <c r="AG146">
        <v>1.2</v>
      </c>
      <c r="AH146">
        <v>14</v>
      </c>
      <c r="AI146">
        <v>1.1263199999999999E-2</v>
      </c>
      <c r="AJ146">
        <f t="shared" si="5"/>
        <v>804.51428571428562</v>
      </c>
      <c r="AK146">
        <v>4.5</v>
      </c>
      <c r="AL146" t="s">
        <v>323</v>
      </c>
      <c r="AM146" t="s">
        <v>279</v>
      </c>
      <c r="AN146" t="s">
        <v>379</v>
      </c>
      <c r="AO146" s="21" t="s">
        <v>426</v>
      </c>
    </row>
    <row r="147" spans="1:41" x14ac:dyDescent="0.3">
      <c r="A147" t="s">
        <v>379</v>
      </c>
      <c r="B147" t="s">
        <v>242</v>
      </c>
      <c r="C147">
        <v>-68.400000000000006</v>
      </c>
      <c r="D147">
        <v>58.9</v>
      </c>
      <c r="E147">
        <v>232.9373398555785</v>
      </c>
      <c r="F147">
        <v>35.684905618650795</v>
      </c>
      <c r="G147">
        <v>110.4843341789111</v>
      </c>
      <c r="H147">
        <v>15.740121006591833</v>
      </c>
      <c r="I147">
        <v>100.90817356205885</v>
      </c>
      <c r="J147">
        <v>14.52261227921379</v>
      </c>
      <c r="K147">
        <v>54</v>
      </c>
      <c r="L147" t="s">
        <v>279</v>
      </c>
      <c r="M147" t="s">
        <v>346</v>
      </c>
      <c r="N147" t="s">
        <v>214</v>
      </c>
      <c r="O147" t="s">
        <v>341</v>
      </c>
      <c r="P147">
        <v>18</v>
      </c>
      <c r="Q147" t="s">
        <v>336</v>
      </c>
      <c r="R147">
        <v>84.424636363636381</v>
      </c>
      <c r="S147">
        <v>0.5419090909090909</v>
      </c>
      <c r="T147">
        <v>15.189090909090901</v>
      </c>
      <c r="U147">
        <v>0.65702702702702731</v>
      </c>
      <c r="V147">
        <v>0.53100000000000003</v>
      </c>
      <c r="W147">
        <v>0.66400000000000003</v>
      </c>
      <c r="X147">
        <v>17.534891891891899</v>
      </c>
      <c r="Y147">
        <v>11.98</v>
      </c>
      <c r="Z147">
        <v>17.507999999999999</v>
      </c>
      <c r="AA147">
        <v>61.288351351351359</v>
      </c>
      <c r="AB147">
        <v>85.876999999999995</v>
      </c>
      <c r="AC147">
        <v>60.399000000000001</v>
      </c>
      <c r="AD147">
        <f>68.6-65.8</f>
        <v>2.7999999999999972</v>
      </c>
      <c r="AE147">
        <f>(346.8-225.9)/2</f>
        <v>60.45</v>
      </c>
      <c r="AF147">
        <f>57.6-55.5</f>
        <v>2.1000000000000014</v>
      </c>
      <c r="AG147">
        <v>1.7</v>
      </c>
      <c r="AH147">
        <v>14</v>
      </c>
      <c r="AI147">
        <v>8.6777299999999998E-3</v>
      </c>
      <c r="AJ147">
        <f t="shared" si="5"/>
        <v>619.83785714285716</v>
      </c>
      <c r="AK147">
        <v>4.4000000000000004</v>
      </c>
      <c r="AL147" t="s">
        <v>323</v>
      </c>
      <c r="AM147" t="s">
        <v>279</v>
      </c>
      <c r="AN147" t="s">
        <v>379</v>
      </c>
      <c r="AO147" s="21" t="s">
        <v>426</v>
      </c>
    </row>
    <row r="148" spans="1:41" x14ac:dyDescent="0.3">
      <c r="A148" t="s">
        <v>379</v>
      </c>
      <c r="B148" t="s">
        <v>243</v>
      </c>
      <c r="C148">
        <v>-65.2</v>
      </c>
      <c r="D148">
        <v>59.3</v>
      </c>
      <c r="E148">
        <v>230.62730627306206</v>
      </c>
      <c r="F148">
        <v>67.903590717052381</v>
      </c>
      <c r="G148">
        <v>91.733284829180377</v>
      </c>
      <c r="H148">
        <v>22.22009321028203</v>
      </c>
      <c r="I148">
        <v>78.536087332129441</v>
      </c>
      <c r="J148">
        <v>18.759449706464537</v>
      </c>
      <c r="K148">
        <v>44</v>
      </c>
      <c r="L148" t="s">
        <v>345</v>
      </c>
      <c r="M148" t="s">
        <v>345</v>
      </c>
      <c r="N148" t="s">
        <v>214</v>
      </c>
      <c r="O148" t="s">
        <v>341</v>
      </c>
      <c r="P148">
        <v>18</v>
      </c>
      <c r="Q148" t="s">
        <v>336</v>
      </c>
      <c r="R148">
        <v>89.650933333333342</v>
      </c>
      <c r="S148">
        <v>0.54513333333333336</v>
      </c>
      <c r="T148">
        <v>12.533333333333299</v>
      </c>
      <c r="U148">
        <v>0.57857894736842108</v>
      </c>
      <c r="V148">
        <v>0.52500000000000002</v>
      </c>
      <c r="W148">
        <v>0.57699999999999996</v>
      </c>
      <c r="X148">
        <v>17.0943684210526</v>
      </c>
      <c r="Y148">
        <v>12.035</v>
      </c>
      <c r="Z148">
        <v>18.2</v>
      </c>
      <c r="AA148">
        <v>75.411789473684209</v>
      </c>
      <c r="AB148">
        <v>89.462000000000003</v>
      </c>
      <c r="AC148">
        <v>74.573999999999998</v>
      </c>
      <c r="AD148">
        <f>69.9-66.2</f>
        <v>3.7000000000000028</v>
      </c>
      <c r="AE148">
        <f>(381.8-230.8)/2</f>
        <v>75.5</v>
      </c>
      <c r="AF148">
        <f>61.3-57.9</f>
        <v>3.3999999999999986</v>
      </c>
      <c r="AG148">
        <v>0.6</v>
      </c>
      <c r="AH148">
        <v>18</v>
      </c>
      <c r="AI148">
        <v>1.1861500000000001E-2</v>
      </c>
      <c r="AJ148">
        <f t="shared" si="5"/>
        <v>658.97222222222229</v>
      </c>
      <c r="AK148">
        <v>4.7</v>
      </c>
      <c r="AL148" t="s">
        <v>323</v>
      </c>
      <c r="AM148" t="s">
        <v>279</v>
      </c>
      <c r="AN148" t="s">
        <v>379</v>
      </c>
      <c r="AO148" s="21" t="s">
        <v>426</v>
      </c>
    </row>
    <row r="149" spans="1:41" x14ac:dyDescent="0.3">
      <c r="A149" t="s">
        <v>379</v>
      </c>
      <c r="B149" t="s">
        <v>243</v>
      </c>
      <c r="C149">
        <v>-68</v>
      </c>
      <c r="D149">
        <v>59.7</v>
      </c>
      <c r="E149">
        <v>200.76289901626203</v>
      </c>
      <c r="F149">
        <v>60.819759520045267</v>
      </c>
      <c r="G149">
        <v>84.350511839443499</v>
      </c>
      <c r="H149">
        <v>22.262486639571247</v>
      </c>
      <c r="I149">
        <v>65.932616865563261</v>
      </c>
      <c r="J149">
        <v>20.151065103689216</v>
      </c>
      <c r="K149">
        <v>36</v>
      </c>
      <c r="L149" t="s">
        <v>279</v>
      </c>
      <c r="M149" t="s">
        <v>346</v>
      </c>
      <c r="N149" t="s">
        <v>214</v>
      </c>
      <c r="O149" t="s">
        <v>341</v>
      </c>
      <c r="P149">
        <v>18</v>
      </c>
      <c r="Q149" t="s">
        <v>336</v>
      </c>
      <c r="R149">
        <v>88.325133333333341</v>
      </c>
      <c r="S149">
        <v>0.54346666666666676</v>
      </c>
      <c r="T149">
        <v>13.1712666666667</v>
      </c>
      <c r="U149">
        <v>0.69392857142857145</v>
      </c>
      <c r="V149">
        <v>0.56499999999999995</v>
      </c>
      <c r="W149">
        <v>0.66100000000000003</v>
      </c>
      <c r="X149">
        <v>14.6775428571429</v>
      </c>
      <c r="Y149">
        <v>10.441000000000001</v>
      </c>
      <c r="Z149">
        <v>16.696000000000002</v>
      </c>
      <c r="AA149">
        <v>47.757971428571416</v>
      </c>
      <c r="AB149">
        <v>86.638999999999996</v>
      </c>
      <c r="AC149">
        <v>64.48</v>
      </c>
      <c r="AD149">
        <f>70.1-66.6</f>
        <v>3.5</v>
      </c>
      <c r="AE149">
        <f>(344.6-230.8)/2</f>
        <v>56.900000000000006</v>
      </c>
      <c r="AF149">
        <f>61-58.5</f>
        <v>2.5</v>
      </c>
      <c r="AG149">
        <v>1.1000000000000001</v>
      </c>
      <c r="AH149">
        <v>33</v>
      </c>
      <c r="AI149">
        <v>1.2305399999999999E-2</v>
      </c>
      <c r="AJ149">
        <f t="shared" si="5"/>
        <v>372.89090909090908</v>
      </c>
      <c r="AK149">
        <v>3.8</v>
      </c>
      <c r="AL149" t="s">
        <v>323</v>
      </c>
      <c r="AM149" t="s">
        <v>279</v>
      </c>
      <c r="AN149" t="s">
        <v>379</v>
      </c>
      <c r="AO149" s="21" t="s">
        <v>426</v>
      </c>
    </row>
    <row r="150" spans="1:41" x14ac:dyDescent="0.3">
      <c r="A150" t="s">
        <v>407</v>
      </c>
      <c r="B150" t="s">
        <v>244</v>
      </c>
      <c r="C150">
        <v>-67</v>
      </c>
      <c r="D150">
        <v>60.1</v>
      </c>
      <c r="E150">
        <v>170.32873445750272</v>
      </c>
      <c r="F150">
        <v>80.497532556036475</v>
      </c>
      <c r="G150">
        <v>59.667366800853067</v>
      </c>
      <c r="H150">
        <v>25.387844736119064</v>
      </c>
      <c r="I150">
        <v>48.042277203939605</v>
      </c>
      <c r="J150">
        <v>19.585486605482838</v>
      </c>
      <c r="K150">
        <v>27</v>
      </c>
      <c r="L150" t="s">
        <v>345</v>
      </c>
      <c r="M150" t="s">
        <v>345</v>
      </c>
      <c r="N150" t="s">
        <v>424</v>
      </c>
      <c r="O150" t="s">
        <v>340</v>
      </c>
      <c r="P150">
        <v>20</v>
      </c>
      <c r="Q150" t="s">
        <v>336</v>
      </c>
      <c r="R150">
        <v>87.05385714285714</v>
      </c>
      <c r="S150">
        <v>0.85949999999999993</v>
      </c>
      <c r="T150">
        <v>5.1467142857142898</v>
      </c>
      <c r="U150">
        <v>1.4493749999999999</v>
      </c>
      <c r="V150">
        <v>0.91600000000000004</v>
      </c>
      <c r="W150">
        <v>1.41</v>
      </c>
      <c r="X150">
        <v>14.869047619047601</v>
      </c>
      <c r="Y150">
        <v>0.33500000000000002</v>
      </c>
      <c r="Z150">
        <v>9.7379999999999995</v>
      </c>
      <c r="AA150">
        <v>69.580592592592595</v>
      </c>
      <c r="AB150">
        <v>84.475999999999999</v>
      </c>
      <c r="AC150">
        <v>47.634999999999998</v>
      </c>
      <c r="AD150">
        <f>70.4-66</f>
        <v>4.4000000000000057</v>
      </c>
      <c r="AE150">
        <f>(483.5-248.9)/2</f>
        <v>117.3</v>
      </c>
      <c r="AF150">
        <f>55.2-54.1</f>
        <v>1.1000000000000014</v>
      </c>
      <c r="AG150">
        <v>0.6</v>
      </c>
      <c r="AH150">
        <v>34</v>
      </c>
      <c r="AI150">
        <v>1.28749E-2</v>
      </c>
      <c r="AJ150">
        <f t="shared" si="5"/>
        <v>378.67352941176472</v>
      </c>
      <c r="AK150">
        <v>2.9</v>
      </c>
      <c r="AL150" t="s">
        <v>323</v>
      </c>
      <c r="AM150" t="s">
        <v>279</v>
      </c>
      <c r="AN150" t="s">
        <v>407</v>
      </c>
      <c r="AO150" s="21" t="s">
        <v>427</v>
      </c>
    </row>
    <row r="151" spans="1:41" x14ac:dyDescent="0.3">
      <c r="A151" t="s">
        <v>407</v>
      </c>
      <c r="B151" t="s">
        <v>244</v>
      </c>
      <c r="C151">
        <v>-69.3</v>
      </c>
      <c r="D151">
        <v>60.5</v>
      </c>
      <c r="E151">
        <v>154.89467162329575</v>
      </c>
      <c r="F151">
        <v>74.011216702015062</v>
      </c>
      <c r="G151">
        <v>61.841956920416237</v>
      </c>
      <c r="H151">
        <v>27.441447781681315</v>
      </c>
      <c r="I151">
        <v>48.197416618469141</v>
      </c>
      <c r="J151">
        <v>20.545224829379269</v>
      </c>
      <c r="K151">
        <v>32</v>
      </c>
      <c r="L151" t="s">
        <v>279</v>
      </c>
      <c r="M151" t="s">
        <v>346</v>
      </c>
      <c r="N151" t="s">
        <v>424</v>
      </c>
      <c r="O151" t="s">
        <v>340</v>
      </c>
      <c r="P151">
        <v>20</v>
      </c>
      <c r="Q151" t="s">
        <v>336</v>
      </c>
      <c r="R151">
        <v>86.670285714285711</v>
      </c>
      <c r="S151">
        <v>0.89771428571428569</v>
      </c>
      <c r="T151">
        <v>3.8036428571428602</v>
      </c>
      <c r="U151">
        <v>1.3877083333333333</v>
      </c>
      <c r="V151">
        <v>0.86299999999999999</v>
      </c>
      <c r="W151">
        <v>1.3660000000000001</v>
      </c>
      <c r="X151">
        <v>15.8211904761905</v>
      </c>
      <c r="Y151">
        <v>3.3050000000000002</v>
      </c>
      <c r="Z151">
        <v>11.082000000000001</v>
      </c>
      <c r="AA151">
        <v>79.643437500000005</v>
      </c>
      <c r="AB151">
        <v>84.804000000000002</v>
      </c>
      <c r="AC151">
        <v>45.68</v>
      </c>
      <c r="AD151">
        <f>70.6-66.2</f>
        <v>4.3999999999999915</v>
      </c>
      <c r="AE151">
        <f>(469.3-248.3)/2</f>
        <v>110.5</v>
      </c>
      <c r="AF151">
        <f>54.6-54</f>
        <v>0.60000000000000142</v>
      </c>
      <c r="AG151">
        <v>0.8</v>
      </c>
      <c r="AH151">
        <v>29</v>
      </c>
      <c r="AI151">
        <v>1.21876E-2</v>
      </c>
      <c r="AJ151">
        <f t="shared" si="5"/>
        <v>420.26206896551724</v>
      </c>
      <c r="AK151">
        <v>3.1</v>
      </c>
      <c r="AL151" t="s">
        <v>323</v>
      </c>
      <c r="AM151" t="s">
        <v>279</v>
      </c>
      <c r="AN151" t="s">
        <v>407</v>
      </c>
      <c r="AO151" s="21" t="s">
        <v>427</v>
      </c>
    </row>
    <row r="152" spans="1:41" x14ac:dyDescent="0.3">
      <c r="A152" t="s">
        <v>407</v>
      </c>
      <c r="B152" t="s">
        <v>245</v>
      </c>
      <c r="C152">
        <v>-64.900000000000006</v>
      </c>
      <c r="D152">
        <v>60.9</v>
      </c>
      <c r="E152">
        <v>273.22404371584724</v>
      </c>
      <c r="F152">
        <v>54.00739299078495</v>
      </c>
      <c r="G152">
        <v>123.19262266247925</v>
      </c>
      <c r="H152">
        <v>23.267617315485602</v>
      </c>
      <c r="I152">
        <v>114.57378551787414</v>
      </c>
      <c r="J152">
        <v>21.715465555825638</v>
      </c>
      <c r="K152">
        <v>60</v>
      </c>
      <c r="L152" t="s">
        <v>345</v>
      </c>
      <c r="M152" t="s">
        <v>345</v>
      </c>
      <c r="N152" t="s">
        <v>424</v>
      </c>
      <c r="O152" t="s">
        <v>340</v>
      </c>
      <c r="P152">
        <v>20</v>
      </c>
      <c r="Q152" t="s">
        <v>336</v>
      </c>
      <c r="R152">
        <v>83.685533333333325</v>
      </c>
      <c r="S152">
        <v>0.58826666666666649</v>
      </c>
      <c r="T152">
        <v>9.6465999999999994</v>
      </c>
      <c r="U152">
        <v>0.58438095238095245</v>
      </c>
      <c r="V152">
        <v>0.56100000000000005</v>
      </c>
      <c r="W152">
        <v>0.59799999999999998</v>
      </c>
      <c r="X152">
        <v>14.869047619047601</v>
      </c>
      <c r="Y152">
        <v>7.9630000000000001</v>
      </c>
      <c r="Z152">
        <v>13.515000000000001</v>
      </c>
      <c r="AA152">
        <v>69.580592592592595</v>
      </c>
      <c r="AB152">
        <v>85.997</v>
      </c>
      <c r="AC152">
        <v>75.168999999999997</v>
      </c>
      <c r="AD152" t="s">
        <v>305</v>
      </c>
      <c r="AE152" t="s">
        <v>305</v>
      </c>
      <c r="AF152" t="s">
        <v>305</v>
      </c>
      <c r="AG152">
        <v>0.6</v>
      </c>
      <c r="AH152">
        <v>20</v>
      </c>
      <c r="AI152">
        <v>1.0872100000000001E-2</v>
      </c>
      <c r="AJ152">
        <f t="shared" si="5"/>
        <v>543.60500000000002</v>
      </c>
      <c r="AK152">
        <v>5.9</v>
      </c>
      <c r="AL152" t="s">
        <v>323</v>
      </c>
      <c r="AM152" t="s">
        <v>279</v>
      </c>
      <c r="AN152" t="s">
        <v>407</v>
      </c>
      <c r="AO152" s="21" t="s">
        <v>427</v>
      </c>
    </row>
    <row r="153" spans="1:41" x14ac:dyDescent="0.3">
      <c r="A153" t="s">
        <v>407</v>
      </c>
      <c r="B153" t="s">
        <v>245</v>
      </c>
      <c r="C153">
        <v>-60</v>
      </c>
      <c r="D153">
        <v>61.3</v>
      </c>
      <c r="E153">
        <v>260.48450117218033</v>
      </c>
      <c r="F153">
        <v>52.347428430582667</v>
      </c>
      <c r="G153">
        <v>120.56029321062303</v>
      </c>
      <c r="H153">
        <v>23.348274208009769</v>
      </c>
      <c r="I153">
        <v>111.4206128133702</v>
      </c>
      <c r="J153">
        <v>21.668754499250607</v>
      </c>
      <c r="K153">
        <v>59</v>
      </c>
      <c r="L153" t="s">
        <v>279</v>
      </c>
      <c r="M153" t="s">
        <v>346</v>
      </c>
      <c r="N153" t="s">
        <v>424</v>
      </c>
      <c r="O153" t="s">
        <v>340</v>
      </c>
      <c r="P153">
        <v>20</v>
      </c>
      <c r="Q153" t="s">
        <v>336</v>
      </c>
      <c r="R153">
        <v>92.153733333333335</v>
      </c>
      <c r="S153">
        <v>0.48573333333333335</v>
      </c>
      <c r="T153">
        <v>11.0879333333333</v>
      </c>
      <c r="U153">
        <v>0.52118750000000003</v>
      </c>
      <c r="V153">
        <v>0.501</v>
      </c>
      <c r="W153">
        <v>0.53400000000000003</v>
      </c>
      <c r="X153">
        <v>15.8211904761905</v>
      </c>
      <c r="Y153">
        <v>10.221</v>
      </c>
      <c r="Z153">
        <v>16.108000000000001</v>
      </c>
      <c r="AA153">
        <v>79.643437500000005</v>
      </c>
      <c r="AB153">
        <v>89.656999999999996</v>
      </c>
      <c r="AC153">
        <v>77.477999999999994</v>
      </c>
      <c r="AD153" t="s">
        <v>305</v>
      </c>
      <c r="AE153" t="s">
        <v>305</v>
      </c>
      <c r="AF153" t="s">
        <v>305</v>
      </c>
      <c r="AG153">
        <v>0.5</v>
      </c>
      <c r="AH153">
        <v>13</v>
      </c>
      <c r="AI153">
        <v>8.1802300000000001E-3</v>
      </c>
      <c r="AJ153">
        <f t="shared" si="5"/>
        <v>629.24846153846158</v>
      </c>
      <c r="AK153">
        <v>6.1</v>
      </c>
      <c r="AL153" t="s">
        <v>323</v>
      </c>
      <c r="AM153" t="s">
        <v>279</v>
      </c>
      <c r="AN153" t="s">
        <v>407</v>
      </c>
      <c r="AO153" s="21" t="s">
        <v>427</v>
      </c>
    </row>
    <row r="154" spans="1:41" x14ac:dyDescent="0.3">
      <c r="A154" t="s">
        <v>407</v>
      </c>
      <c r="B154" t="s">
        <v>246</v>
      </c>
      <c r="C154">
        <v>-62.1</v>
      </c>
      <c r="D154">
        <v>61.7</v>
      </c>
      <c r="E154">
        <v>203.95676116663185</v>
      </c>
      <c r="F154">
        <v>78.298209347423651</v>
      </c>
      <c r="G154">
        <v>59.875629576165331</v>
      </c>
      <c r="H154">
        <v>20.418416212140102</v>
      </c>
      <c r="I154">
        <v>52.331362185357584</v>
      </c>
      <c r="J154">
        <v>15.985695967839273</v>
      </c>
      <c r="K154">
        <v>25</v>
      </c>
      <c r="L154" t="s">
        <v>345</v>
      </c>
      <c r="M154" t="s">
        <v>345</v>
      </c>
      <c r="N154" t="s">
        <v>424</v>
      </c>
      <c r="O154" t="s">
        <v>340</v>
      </c>
      <c r="P154">
        <v>20</v>
      </c>
      <c r="Q154" t="s">
        <v>336</v>
      </c>
      <c r="R154">
        <v>81.918666666666681</v>
      </c>
      <c r="S154">
        <v>0.65813333333333346</v>
      </c>
      <c r="T154">
        <v>9.1534666666666702</v>
      </c>
      <c r="U154">
        <v>0.69899999999999995</v>
      </c>
      <c r="V154">
        <v>0.63600000000000001</v>
      </c>
      <c r="W154">
        <v>0.68</v>
      </c>
      <c r="X154">
        <v>13.395250000000001</v>
      </c>
      <c r="Y154">
        <v>6.1040000000000001</v>
      </c>
      <c r="Z154">
        <v>15.061</v>
      </c>
      <c r="AA154">
        <v>67.49175000000001</v>
      </c>
      <c r="AB154">
        <v>85.332999999999998</v>
      </c>
      <c r="AC154">
        <v>66.105999999999995</v>
      </c>
      <c r="AD154">
        <f>68.4-64.8</f>
        <v>3.6000000000000085</v>
      </c>
      <c r="AE154">
        <f>(431.3-240.8)/2</f>
        <v>95.25</v>
      </c>
      <c r="AF154">
        <f>53.3-52</f>
        <v>1.2999999999999972</v>
      </c>
      <c r="AG154">
        <v>0.6</v>
      </c>
      <c r="AH154">
        <v>28.1</v>
      </c>
      <c r="AI154">
        <v>1.25305E-2</v>
      </c>
      <c r="AJ154">
        <f t="shared" si="5"/>
        <v>445.92526690391458</v>
      </c>
      <c r="AK154">
        <v>3.8</v>
      </c>
      <c r="AL154" t="s">
        <v>323</v>
      </c>
      <c r="AM154" t="s">
        <v>279</v>
      </c>
      <c r="AN154" t="s">
        <v>407</v>
      </c>
      <c r="AO154" s="21" t="s">
        <v>427</v>
      </c>
    </row>
    <row r="155" spans="1:41" x14ac:dyDescent="0.3">
      <c r="A155" t="s">
        <v>407</v>
      </c>
      <c r="B155" t="s">
        <v>246</v>
      </c>
      <c r="C155">
        <v>-64.900000000000006</v>
      </c>
      <c r="D155">
        <v>62.1</v>
      </c>
      <c r="E155">
        <v>183.21729571271533</v>
      </c>
      <c r="F155">
        <v>74.953338752780979</v>
      </c>
      <c r="G155">
        <v>61.3905918929159</v>
      </c>
      <c r="H155">
        <v>24.004973997366719</v>
      </c>
      <c r="I155">
        <v>47.551117451260168</v>
      </c>
      <c r="J155">
        <v>18.051288149512335</v>
      </c>
      <c r="K155">
        <v>28</v>
      </c>
      <c r="L155" t="s">
        <v>279</v>
      </c>
      <c r="M155" t="s">
        <v>346</v>
      </c>
      <c r="N155" t="s">
        <v>424</v>
      </c>
      <c r="O155" t="s">
        <v>340</v>
      </c>
      <c r="P155">
        <v>20</v>
      </c>
      <c r="Q155" t="s">
        <v>336</v>
      </c>
      <c r="R155">
        <v>83.611599999999996</v>
      </c>
      <c r="S155">
        <v>0.64453333333333351</v>
      </c>
      <c r="T155">
        <v>7.9832000000000001</v>
      </c>
      <c r="U155">
        <v>0.69336363636363629</v>
      </c>
      <c r="V155">
        <v>0.64200000000000002</v>
      </c>
      <c r="W155">
        <v>0.70199999999999996</v>
      </c>
      <c r="X155">
        <v>12.564636363636399</v>
      </c>
      <c r="Y155">
        <v>7.3090000000000002</v>
      </c>
      <c r="Z155">
        <v>12.531000000000001</v>
      </c>
      <c r="AA155">
        <v>70.203272727272733</v>
      </c>
      <c r="AB155">
        <v>83.760999999999996</v>
      </c>
      <c r="AC155">
        <v>69.427999999999997</v>
      </c>
      <c r="AD155">
        <f>68.5-65</f>
        <v>3.5</v>
      </c>
      <c r="AE155">
        <f>(422.8-240.7)/2</f>
        <v>91.050000000000011</v>
      </c>
      <c r="AF155">
        <f>53.4-52.2</f>
        <v>1.1999999999999957</v>
      </c>
      <c r="AG155">
        <v>1</v>
      </c>
      <c r="AH155">
        <f>69.1-66.7</f>
        <v>2.3999999999999915</v>
      </c>
      <c r="AI155">
        <v>1.09359E-2</v>
      </c>
      <c r="AJ155">
        <f t="shared" si="5"/>
        <v>4556.6250000000164</v>
      </c>
      <c r="AK155">
        <v>4.3</v>
      </c>
      <c r="AL155" t="s">
        <v>323</v>
      </c>
      <c r="AM155" t="s">
        <v>279</v>
      </c>
      <c r="AN155" t="s">
        <v>407</v>
      </c>
      <c r="AO155" s="21" t="s">
        <v>427</v>
      </c>
    </row>
    <row r="156" spans="1:41" x14ac:dyDescent="0.3">
      <c r="A156" t="s">
        <v>407</v>
      </c>
      <c r="B156" t="s">
        <v>247</v>
      </c>
      <c r="C156">
        <v>-66.099999999999994</v>
      </c>
      <c r="D156">
        <v>62.5</v>
      </c>
      <c r="E156">
        <v>245.39877300613566</v>
      </c>
      <c r="F156">
        <v>49.461802698968775</v>
      </c>
      <c r="G156">
        <v>119.4652690618184</v>
      </c>
      <c r="H156">
        <v>22.515534120059705</v>
      </c>
      <c r="I156">
        <v>103.63768266141568</v>
      </c>
      <c r="J156">
        <v>22.822570028610112</v>
      </c>
      <c r="K156">
        <v>59</v>
      </c>
      <c r="L156" t="s">
        <v>345</v>
      </c>
      <c r="M156" t="s">
        <v>345</v>
      </c>
      <c r="N156" t="s">
        <v>424</v>
      </c>
      <c r="O156" t="s">
        <v>340</v>
      </c>
      <c r="P156">
        <v>20</v>
      </c>
      <c r="Q156" t="s">
        <v>336</v>
      </c>
      <c r="R156">
        <v>82.358999999999995</v>
      </c>
      <c r="S156">
        <v>0.5335333333333333</v>
      </c>
      <c r="T156">
        <v>13.813933333333299</v>
      </c>
      <c r="U156">
        <v>0.94164444444444428</v>
      </c>
      <c r="V156">
        <v>0.54600000000000004</v>
      </c>
      <c r="W156">
        <v>0.88200000000000001</v>
      </c>
      <c r="X156">
        <v>14.379200000000001</v>
      </c>
      <c r="Y156">
        <v>8.9589999999999996</v>
      </c>
      <c r="Z156">
        <v>13.345000000000001</v>
      </c>
      <c r="AA156">
        <v>49.566911111111118</v>
      </c>
      <c r="AB156">
        <v>83.363</v>
      </c>
      <c r="AC156">
        <v>49.598999999999997</v>
      </c>
      <c r="AD156">
        <f>69.1-66</f>
        <v>3.0999999999999943</v>
      </c>
      <c r="AE156">
        <f>(395.5-229.2)/2</f>
        <v>83.15</v>
      </c>
      <c r="AF156">
        <f>58.8-56</f>
        <v>2.7999999999999972</v>
      </c>
      <c r="AG156">
        <v>1.1000000000000001</v>
      </c>
      <c r="AH156">
        <v>16</v>
      </c>
      <c r="AI156">
        <v>7.2166399999999999E-3</v>
      </c>
      <c r="AJ156">
        <f t="shared" si="5"/>
        <v>451.03999999999996</v>
      </c>
      <c r="AK156">
        <v>7.1</v>
      </c>
      <c r="AL156" t="s">
        <v>323</v>
      </c>
      <c r="AM156" t="s">
        <v>279</v>
      </c>
      <c r="AN156" t="s">
        <v>407</v>
      </c>
      <c r="AO156" s="21" t="s">
        <v>427</v>
      </c>
    </row>
    <row r="157" spans="1:41" x14ac:dyDescent="0.3">
      <c r="A157" t="s">
        <v>407</v>
      </c>
      <c r="B157" t="s">
        <v>247</v>
      </c>
      <c r="C157">
        <v>-66.599999999999994</v>
      </c>
      <c r="D157">
        <v>62.9</v>
      </c>
      <c r="E157">
        <v>216.02937999567985</v>
      </c>
      <c r="F157">
        <v>43.233403100150554</v>
      </c>
      <c r="G157">
        <v>110.38576887015057</v>
      </c>
      <c r="H157">
        <v>20.904747743719017</v>
      </c>
      <c r="I157">
        <v>96.348395799209769</v>
      </c>
      <c r="J157">
        <v>20.109697499629718</v>
      </c>
      <c r="K157">
        <v>55</v>
      </c>
      <c r="L157" t="s">
        <v>279</v>
      </c>
      <c r="M157" t="s">
        <v>346</v>
      </c>
      <c r="N157" t="s">
        <v>424</v>
      </c>
      <c r="O157" t="s">
        <v>340</v>
      </c>
      <c r="P157">
        <v>20</v>
      </c>
      <c r="Q157" t="s">
        <v>336</v>
      </c>
      <c r="R157">
        <v>76.211066666666653</v>
      </c>
      <c r="S157">
        <v>0.60140000000000005</v>
      </c>
      <c r="T157">
        <v>13.4606666666667</v>
      </c>
      <c r="U157">
        <v>1.083596153846154</v>
      </c>
      <c r="V157">
        <v>0.64300000000000002</v>
      </c>
      <c r="W157">
        <v>1.0449999999999999</v>
      </c>
      <c r="X157">
        <v>15.776</v>
      </c>
      <c r="Y157">
        <v>9.4540000000000006</v>
      </c>
      <c r="Z157">
        <v>16.443000000000001</v>
      </c>
      <c r="AA157">
        <v>37.782711538461541</v>
      </c>
      <c r="AB157">
        <v>76.298000000000002</v>
      </c>
      <c r="AC157">
        <v>36.353000000000002</v>
      </c>
      <c r="AD157">
        <f>68.3-65.1</f>
        <v>3.2000000000000028</v>
      </c>
      <c r="AE157">
        <f>(381.2-231.9)/2</f>
        <v>74.649999999999991</v>
      </c>
      <c r="AF157">
        <f>57-54.9</f>
        <v>2.1000000000000014</v>
      </c>
      <c r="AG157">
        <v>0.86</v>
      </c>
      <c r="AH157">
        <v>17</v>
      </c>
      <c r="AI157">
        <v>7.8701599999999993E-3</v>
      </c>
      <c r="AJ157">
        <f t="shared" si="5"/>
        <v>462.95058823529411</v>
      </c>
      <c r="AK157">
        <v>6.5</v>
      </c>
      <c r="AL157" t="s">
        <v>323</v>
      </c>
      <c r="AM157" t="s">
        <v>279</v>
      </c>
      <c r="AN157" t="s">
        <v>407</v>
      </c>
      <c r="AO157" s="21" t="s">
        <v>427</v>
      </c>
    </row>
    <row r="158" spans="1:41" x14ac:dyDescent="0.3">
      <c r="A158" t="s">
        <v>389</v>
      </c>
      <c r="B158" t="s">
        <v>309</v>
      </c>
      <c r="C158">
        <v>-69.84</v>
      </c>
      <c r="D158">
        <v>63.3</v>
      </c>
      <c r="E158">
        <v>234.41162681669059</v>
      </c>
      <c r="F158">
        <v>105.34358171692493</v>
      </c>
      <c r="G158">
        <v>100.44484468229383</v>
      </c>
      <c r="H158">
        <v>23.704015177671561</v>
      </c>
      <c r="I158">
        <v>79.719387755102147</v>
      </c>
      <c r="J158">
        <v>12.911793882134669</v>
      </c>
      <c r="K158">
        <v>33</v>
      </c>
      <c r="L158" t="s">
        <v>345</v>
      </c>
      <c r="M158" t="s">
        <v>345</v>
      </c>
      <c r="N158" t="s">
        <v>424</v>
      </c>
      <c r="O158" t="s">
        <v>340</v>
      </c>
      <c r="P158">
        <v>18</v>
      </c>
      <c r="Q158" t="s">
        <v>336</v>
      </c>
      <c r="R158">
        <v>77.780058823529416</v>
      </c>
      <c r="S158">
        <v>0.52923529411764703</v>
      </c>
      <c r="T158">
        <v>15.287058823529399</v>
      </c>
      <c r="U158">
        <v>1.0210416666666666</v>
      </c>
      <c r="V158">
        <v>0.51700000000000002</v>
      </c>
      <c r="W158">
        <v>0.78500000000000003</v>
      </c>
      <c r="X158">
        <v>18.330083333333299</v>
      </c>
      <c r="Y158">
        <v>12.206</v>
      </c>
      <c r="Z158">
        <v>23.437999999999999</v>
      </c>
      <c r="AA158">
        <v>45.265583333333325</v>
      </c>
      <c r="AB158">
        <v>78.733999999999995</v>
      </c>
      <c r="AC158">
        <v>49.844999999999999</v>
      </c>
      <c r="AD158">
        <f>71.1-68.2</f>
        <v>2.8999999999999915</v>
      </c>
      <c r="AE158">
        <f>(379.1-228.6)/2</f>
        <v>75.250000000000014</v>
      </c>
      <c r="AF158">
        <f>61.3-58.3</f>
        <v>3</v>
      </c>
      <c r="AG158">
        <v>2</v>
      </c>
      <c r="AH158">
        <v>10</v>
      </c>
      <c r="AI158">
        <v>6.4712800000000003E-3</v>
      </c>
      <c r="AJ158">
        <f t="shared" si="5"/>
        <v>647.12800000000004</v>
      </c>
      <c r="AK158">
        <v>5.6</v>
      </c>
      <c r="AL158" t="s">
        <v>323</v>
      </c>
      <c r="AM158" t="s">
        <v>279</v>
      </c>
      <c r="AN158" t="s">
        <v>389</v>
      </c>
      <c r="AO158" s="21" t="s">
        <v>427</v>
      </c>
    </row>
    <row r="159" spans="1:41" x14ac:dyDescent="0.3">
      <c r="A159" t="s">
        <v>389</v>
      </c>
      <c r="B159" t="s">
        <v>309</v>
      </c>
      <c r="C159">
        <v>-70.8</v>
      </c>
      <c r="D159">
        <v>63.7</v>
      </c>
      <c r="E159">
        <v>222.27161591464792</v>
      </c>
      <c r="F159">
        <v>98.758432574042786</v>
      </c>
      <c r="G159">
        <v>94.375271683890134</v>
      </c>
      <c r="H159">
        <v>27.082746422867594</v>
      </c>
      <c r="I159">
        <v>62.531265632816556</v>
      </c>
      <c r="J159">
        <v>22.884938781834236</v>
      </c>
      <c r="K159">
        <v>39</v>
      </c>
      <c r="L159" t="s">
        <v>279</v>
      </c>
      <c r="M159" t="s">
        <v>346</v>
      </c>
      <c r="N159" t="s">
        <v>424</v>
      </c>
      <c r="O159" t="s">
        <v>340</v>
      </c>
      <c r="P159">
        <v>18</v>
      </c>
      <c r="Q159" t="s">
        <v>336</v>
      </c>
      <c r="R159">
        <v>69.536749999999998</v>
      </c>
      <c r="S159">
        <v>0.58068749999999991</v>
      </c>
      <c r="T159">
        <v>14.8925625</v>
      </c>
      <c r="U159">
        <v>0.76583333333333359</v>
      </c>
      <c r="V159">
        <v>0.54700000000000004</v>
      </c>
      <c r="W159">
        <v>0.79700000000000004</v>
      </c>
      <c r="X159">
        <v>19.248333333333299</v>
      </c>
      <c r="Y159">
        <v>13.161</v>
      </c>
      <c r="Z159">
        <v>19.338000000000001</v>
      </c>
      <c r="AA159">
        <v>46.808208333333333</v>
      </c>
      <c r="AB159">
        <v>71.491</v>
      </c>
      <c r="AC159">
        <v>45.502000000000002</v>
      </c>
      <c r="AD159">
        <f>69.47-67.69</f>
        <v>1.7800000000000011</v>
      </c>
      <c r="AE159">
        <f>(405.9-232.4)/2</f>
        <v>86.749999999999986</v>
      </c>
      <c r="AF159">
        <f>56.08-54.58</f>
        <v>1.5</v>
      </c>
      <c r="AG159">
        <v>2.7</v>
      </c>
      <c r="AH159">
        <v>11</v>
      </c>
      <c r="AI159">
        <v>5.7931700000000003E-3</v>
      </c>
      <c r="AJ159">
        <f t="shared" si="5"/>
        <v>526.65181818181827</v>
      </c>
      <c r="AK159">
        <v>6.5</v>
      </c>
      <c r="AL159" t="s">
        <v>323</v>
      </c>
      <c r="AM159" t="s">
        <v>279</v>
      </c>
      <c r="AN159" t="s">
        <v>389</v>
      </c>
      <c r="AO159" s="21" t="s">
        <v>427</v>
      </c>
    </row>
    <row r="160" spans="1:41" x14ac:dyDescent="0.3">
      <c r="A160" s="22" t="s">
        <v>408</v>
      </c>
      <c r="B160" s="22" t="s">
        <v>249</v>
      </c>
      <c r="C160" s="22">
        <v>-68.5</v>
      </c>
      <c r="D160" s="22">
        <v>64.099999999999994</v>
      </c>
      <c r="E160" s="22">
        <v>182.3819077147555</v>
      </c>
      <c r="F160" s="22">
        <v>52.276971800746374</v>
      </c>
      <c r="G160" s="22">
        <v>66.955027116929188</v>
      </c>
      <c r="H160" s="22">
        <v>27.323509107228244</v>
      </c>
      <c r="I160" s="22">
        <v>47.003525264394881</v>
      </c>
      <c r="J160" s="22">
        <v>20.33872408452196</v>
      </c>
      <c r="K160" s="22">
        <v>30</v>
      </c>
      <c r="L160" s="22" t="s">
        <v>345</v>
      </c>
      <c r="M160" s="22" t="s">
        <v>345</v>
      </c>
      <c r="N160" s="22" t="s">
        <v>424</v>
      </c>
      <c r="O160" s="22" t="s">
        <v>340</v>
      </c>
      <c r="P160" s="22">
        <v>18</v>
      </c>
      <c r="Q160" s="22" t="s">
        <v>336</v>
      </c>
      <c r="R160" s="22">
        <v>78.656999999999982</v>
      </c>
      <c r="S160" s="22">
        <v>0.79900000000000004</v>
      </c>
      <c r="T160" s="22">
        <v>13.2101875</v>
      </c>
      <c r="U160" s="22">
        <v>0.76444444444444448</v>
      </c>
      <c r="V160" s="22">
        <v>0.73599999999999999</v>
      </c>
      <c r="W160" s="22">
        <v>0.752</v>
      </c>
      <c r="X160" s="22">
        <v>17.3974444444444</v>
      </c>
      <c r="Y160" s="22">
        <v>13.715999999999999</v>
      </c>
      <c r="Z160" s="22">
        <v>17.225999999999999</v>
      </c>
      <c r="AA160" s="22">
        <v>73.764555555555546</v>
      </c>
      <c r="AB160" s="22">
        <v>83.632999999999996</v>
      </c>
      <c r="AC160" s="22">
        <v>74.867000000000004</v>
      </c>
      <c r="AD160" s="22">
        <f>72.6-68.1</f>
        <v>4.5</v>
      </c>
      <c r="AE160" s="22">
        <f>(378.5-220.5)/2</f>
        <v>79</v>
      </c>
      <c r="AF160" s="22">
        <f>59.9-57.1</f>
        <v>2.7999999999999972</v>
      </c>
      <c r="AG160" s="22">
        <v>0.27</v>
      </c>
      <c r="AH160" s="22">
        <v>74</v>
      </c>
      <c r="AI160" s="22">
        <v>1.8115800000000001E-2</v>
      </c>
      <c r="AJ160" s="22">
        <f t="shared" si="5"/>
        <v>244.80810810810814</v>
      </c>
      <c r="AK160" s="22">
        <v>3</v>
      </c>
      <c r="AL160" s="22" t="s">
        <v>323</v>
      </c>
      <c r="AM160" t="s">
        <v>342</v>
      </c>
      <c r="AN160" s="22" t="s">
        <v>408</v>
      </c>
      <c r="AO160" s="22" t="s">
        <v>426</v>
      </c>
    </row>
    <row r="161" spans="1:41" x14ac:dyDescent="0.3">
      <c r="A161" s="22" t="s">
        <v>408</v>
      </c>
      <c r="B161" s="22" t="s">
        <v>249</v>
      </c>
      <c r="C161" s="22">
        <v>-68.400000000000006</v>
      </c>
      <c r="D161" s="22">
        <v>64.5</v>
      </c>
      <c r="E161" s="22">
        <v>191.09497420217832</v>
      </c>
      <c r="F161" s="22">
        <v>55.21983098157056</v>
      </c>
      <c r="G161" s="22">
        <v>90.998690086271409</v>
      </c>
      <c r="H161" s="22">
        <v>36.842034891638214</v>
      </c>
      <c r="I161" s="22">
        <v>74.783128926114514</v>
      </c>
      <c r="J161" s="22">
        <v>35.330454707153365</v>
      </c>
      <c r="K161" s="22">
        <v>44</v>
      </c>
      <c r="L161" s="22" t="s">
        <v>277</v>
      </c>
      <c r="M161" s="22" t="s">
        <v>346</v>
      </c>
      <c r="N161" s="22" t="s">
        <v>424</v>
      </c>
      <c r="O161" s="22" t="s">
        <v>340</v>
      </c>
      <c r="P161" s="22">
        <v>18</v>
      </c>
      <c r="Q161" s="22" t="s">
        <v>336</v>
      </c>
      <c r="R161" s="22">
        <v>73.924719999999994</v>
      </c>
      <c r="S161" s="22">
        <v>0.82644000000000006</v>
      </c>
      <c r="T161" s="22">
        <v>12.114000000000001</v>
      </c>
      <c r="U161" s="22">
        <v>0.93699999999999994</v>
      </c>
      <c r="V161" s="22">
        <v>0.83799999999999997</v>
      </c>
      <c r="W161" s="22">
        <v>0.92100000000000004</v>
      </c>
      <c r="X161" s="22">
        <v>10.715</v>
      </c>
      <c r="Y161" s="22">
        <v>16.273</v>
      </c>
      <c r="Z161" s="22">
        <v>16.282</v>
      </c>
      <c r="AA161" s="22">
        <v>55.980148148148139</v>
      </c>
      <c r="AB161" s="22">
        <v>73.043000000000006</v>
      </c>
      <c r="AC161" s="22">
        <v>58.807000000000002</v>
      </c>
      <c r="AD161" s="22">
        <v>0</v>
      </c>
      <c r="AE161" s="22">
        <v>0</v>
      </c>
      <c r="AF161" s="22">
        <f>57.9-54.3</f>
        <v>3.6000000000000014</v>
      </c>
      <c r="AG161" s="22">
        <v>0.27</v>
      </c>
      <c r="AH161" s="22">
        <v>71</v>
      </c>
      <c r="AI161" s="22">
        <v>1.5465700000000001E-2</v>
      </c>
      <c r="AJ161" s="22">
        <f t="shared" si="5"/>
        <v>217.8267605633803</v>
      </c>
      <c r="AK161" s="22">
        <v>2.8</v>
      </c>
      <c r="AL161" s="22" t="s">
        <v>323</v>
      </c>
      <c r="AM161" t="s">
        <v>342</v>
      </c>
      <c r="AN161" s="22" t="s">
        <v>408</v>
      </c>
      <c r="AO161" s="22" t="s">
        <v>426</v>
      </c>
    </row>
    <row r="162" spans="1:41" x14ac:dyDescent="0.3">
      <c r="A162" s="22" t="s">
        <v>408</v>
      </c>
      <c r="B162" s="22" t="s">
        <v>250</v>
      </c>
      <c r="C162" s="22">
        <v>-68.599999999999994</v>
      </c>
      <c r="D162" s="22">
        <v>64.900000000000006</v>
      </c>
      <c r="E162" s="22">
        <v>186.98578908002946</v>
      </c>
      <c r="F162" s="22">
        <v>66.105979519074893</v>
      </c>
      <c r="G162" s="22">
        <v>97.979583110513119</v>
      </c>
      <c r="H162" s="22">
        <v>23.631234630560215</v>
      </c>
      <c r="I162" s="22">
        <v>79.840319361277594</v>
      </c>
      <c r="J162" s="22">
        <v>13.851059678349753</v>
      </c>
      <c r="K162" s="22">
        <v>48</v>
      </c>
      <c r="L162" s="22" t="s">
        <v>345</v>
      </c>
      <c r="M162" s="22" t="s">
        <v>345</v>
      </c>
      <c r="N162" s="22" t="s">
        <v>424</v>
      </c>
      <c r="O162" s="22" t="s">
        <v>340</v>
      </c>
      <c r="P162" s="22">
        <v>18</v>
      </c>
      <c r="Q162" s="22" t="s">
        <v>336</v>
      </c>
      <c r="R162" s="22">
        <v>76.616315789473703</v>
      </c>
      <c r="S162" s="22">
        <v>0.75636842105263158</v>
      </c>
      <c r="T162" s="22">
        <v>14.3768947368421</v>
      </c>
      <c r="U162" s="22">
        <v>1.0414285714285714</v>
      </c>
      <c r="V162" s="22">
        <v>0.71799999999999997</v>
      </c>
      <c r="W162" s="22">
        <v>1.0660000000000001</v>
      </c>
      <c r="X162" s="22">
        <v>16.429400000000001</v>
      </c>
      <c r="Y162" s="22">
        <v>10.069000000000001</v>
      </c>
      <c r="Z162" s="22">
        <v>16.315000000000001</v>
      </c>
      <c r="AA162" s="22">
        <v>51.923400000000008</v>
      </c>
      <c r="AB162" s="22">
        <v>79.256</v>
      </c>
      <c r="AC162" s="22">
        <v>51.448999999999998</v>
      </c>
      <c r="AD162" s="22">
        <f>71.2-67.4</f>
        <v>3.7999999999999972</v>
      </c>
      <c r="AE162" s="22">
        <f>(350.6-217)/2</f>
        <v>66.800000000000011</v>
      </c>
      <c r="AF162" s="22">
        <f>61.4-58.7</f>
        <v>2.6999999999999957</v>
      </c>
      <c r="AG162" s="22">
        <v>1.4</v>
      </c>
      <c r="AH162" s="22">
        <v>15</v>
      </c>
      <c r="AI162" s="22">
        <v>8.0413900000000007E-3</v>
      </c>
      <c r="AJ162" s="22">
        <f t="shared" si="5"/>
        <v>536.09266666666667</v>
      </c>
      <c r="AK162" s="22">
        <v>6.7</v>
      </c>
      <c r="AL162" s="22" t="s">
        <v>323</v>
      </c>
      <c r="AM162" t="s">
        <v>342</v>
      </c>
      <c r="AN162" s="22" t="s">
        <v>408</v>
      </c>
      <c r="AO162" s="22" t="s">
        <v>426</v>
      </c>
    </row>
    <row r="163" spans="1:41" x14ac:dyDescent="0.3">
      <c r="A163" s="22" t="s">
        <v>408</v>
      </c>
      <c r="B163" s="22" t="s">
        <v>250</v>
      </c>
      <c r="C163" s="22">
        <v>-66.3</v>
      </c>
      <c r="D163" s="22">
        <v>65.3</v>
      </c>
      <c r="E163" s="22">
        <v>192.38168526356264</v>
      </c>
      <c r="F163" s="22">
        <v>69.725681294788046</v>
      </c>
      <c r="G163" s="22">
        <v>104.07734063960547</v>
      </c>
      <c r="H163" s="22">
        <v>34.963772817166358</v>
      </c>
      <c r="I163" s="22">
        <v>91.499679751121093</v>
      </c>
      <c r="J163" s="22">
        <v>27.573734649476414</v>
      </c>
      <c r="K163" s="22">
        <v>53</v>
      </c>
      <c r="L163" s="22" t="s">
        <v>277</v>
      </c>
      <c r="M163" s="22" t="s">
        <v>346</v>
      </c>
      <c r="N163" s="22" t="s">
        <v>424</v>
      </c>
      <c r="O163" s="22" t="s">
        <v>340</v>
      </c>
      <c r="P163" s="22">
        <v>18</v>
      </c>
      <c r="Q163" s="22" t="s">
        <v>336</v>
      </c>
      <c r="R163" s="22">
        <v>75.813842105263163</v>
      </c>
      <c r="S163" s="22">
        <v>0.73721052631578943</v>
      </c>
      <c r="T163" s="22">
        <v>13.591842105263201</v>
      </c>
      <c r="U163" s="22">
        <v>1.0372272727272729</v>
      </c>
      <c r="V163" s="22">
        <v>0.70699999999999996</v>
      </c>
      <c r="W163" s="22">
        <v>1.0409999999999999</v>
      </c>
      <c r="X163" s="22">
        <v>15.515795454545501</v>
      </c>
      <c r="Y163" s="22">
        <v>10.659000000000001</v>
      </c>
      <c r="Z163" s="22">
        <v>14.707000000000001</v>
      </c>
      <c r="AA163" s="22">
        <v>48.017818181818186</v>
      </c>
      <c r="AB163" s="22">
        <v>75.582999999999998</v>
      </c>
      <c r="AC163" s="22">
        <v>49.851999999999997</v>
      </c>
      <c r="AD163" s="22">
        <f>67.88-66.44</f>
        <v>1.4399999999999977</v>
      </c>
      <c r="AE163" s="22">
        <f>(312.9-222.9)/2</f>
        <v>44.999999999999986</v>
      </c>
      <c r="AF163" s="22">
        <f>59.9-57.1</f>
        <v>2.7999999999999972</v>
      </c>
      <c r="AG163" s="22">
        <v>1.94</v>
      </c>
      <c r="AH163" s="22">
        <v>23</v>
      </c>
      <c r="AI163" s="22">
        <v>5.6323299999999996E-3</v>
      </c>
      <c r="AJ163" s="22">
        <f t="shared" si="5"/>
        <v>244.88391304347823</v>
      </c>
      <c r="AK163" s="22">
        <v>5.93</v>
      </c>
      <c r="AL163" s="22" t="s">
        <v>323</v>
      </c>
      <c r="AM163" t="s">
        <v>342</v>
      </c>
      <c r="AN163" s="22" t="s">
        <v>408</v>
      </c>
      <c r="AO163" s="22" t="s">
        <v>426</v>
      </c>
    </row>
    <row r="164" spans="1:41" x14ac:dyDescent="0.3">
      <c r="A164" s="22" t="s">
        <v>409</v>
      </c>
      <c r="B164" s="22" t="s">
        <v>251</v>
      </c>
      <c r="C164" s="22">
        <v>-70.5</v>
      </c>
      <c r="D164" s="22">
        <v>65.7</v>
      </c>
      <c r="E164" s="22">
        <v>82.57638315441794</v>
      </c>
      <c r="F164" s="22">
        <v>5.5393781606131558</v>
      </c>
      <c r="G164" s="22">
        <v>26.826197452669192</v>
      </c>
      <c r="H164" s="22">
        <v>10.255006486728973</v>
      </c>
      <c r="I164" s="22">
        <v>19.509530405603158</v>
      </c>
      <c r="J164" s="22">
        <v>5.5393781606131558</v>
      </c>
      <c r="K164" s="22">
        <v>17</v>
      </c>
      <c r="L164" s="22" t="s">
        <v>345</v>
      </c>
      <c r="M164" s="22" t="s">
        <v>345</v>
      </c>
      <c r="N164" s="22" t="s">
        <v>424</v>
      </c>
      <c r="O164" s="22" t="s">
        <v>340</v>
      </c>
      <c r="P164" s="22">
        <v>16</v>
      </c>
      <c r="Q164" s="22" t="s">
        <v>336</v>
      </c>
      <c r="R164" s="22">
        <v>64.040166666666678</v>
      </c>
      <c r="S164" s="22">
        <v>0.62155555555555564</v>
      </c>
      <c r="T164" s="22">
        <v>24.8823333333333</v>
      </c>
      <c r="U164" s="22">
        <v>0.68637500000000007</v>
      </c>
      <c r="V164" s="22">
        <v>0.55200000000000005</v>
      </c>
      <c r="W164" s="22">
        <v>0.67900000000000005</v>
      </c>
      <c r="X164" s="22">
        <v>31.450749999999999</v>
      </c>
      <c r="Y164" s="22">
        <v>23.937999999999999</v>
      </c>
      <c r="Z164" s="22">
        <v>30.221</v>
      </c>
      <c r="AA164" s="22">
        <v>46.08925</v>
      </c>
      <c r="AB164" s="22">
        <v>68.394999999999996</v>
      </c>
      <c r="AC164" s="22">
        <v>44.817</v>
      </c>
      <c r="AD164" s="22">
        <f>72.3-69.4</f>
        <v>2.8999999999999915</v>
      </c>
      <c r="AE164" s="22">
        <f>(327-217.2)/2</f>
        <v>54.900000000000006</v>
      </c>
      <c r="AF164" s="22">
        <f>58.5-55.9</f>
        <v>2.6000000000000014</v>
      </c>
      <c r="AG164" s="22">
        <v>2.7</v>
      </c>
      <c r="AH164" s="22">
        <v>15</v>
      </c>
      <c r="AI164" s="22">
        <v>6.8065599999999997E-3</v>
      </c>
      <c r="AJ164" s="22">
        <f t="shared" si="5"/>
        <v>453.77066666666661</v>
      </c>
      <c r="AK164" s="22">
        <v>4.9000000000000004</v>
      </c>
      <c r="AL164" s="22" t="s">
        <v>323</v>
      </c>
      <c r="AM164" t="s">
        <v>342</v>
      </c>
      <c r="AN164" s="22" t="s">
        <v>409</v>
      </c>
      <c r="AO164" s="22" t="s">
        <v>427</v>
      </c>
    </row>
    <row r="165" spans="1:41" x14ac:dyDescent="0.3">
      <c r="A165" s="22" t="s">
        <v>409</v>
      </c>
      <c r="B165" s="22" t="s">
        <v>251</v>
      </c>
      <c r="C165" s="22">
        <v>-69.2</v>
      </c>
      <c r="D165" s="22">
        <v>66.099999999999994</v>
      </c>
      <c r="E165" s="22">
        <v>162.65452179570602</v>
      </c>
      <c r="F165" s="22">
        <v>51.525114526463852</v>
      </c>
      <c r="G165" s="22">
        <v>69.384185018730605</v>
      </c>
      <c r="H165" s="22">
        <v>22.612100172500991</v>
      </c>
      <c r="I165" s="22">
        <v>60.437567992264228</v>
      </c>
      <c r="J165" s="22">
        <v>18.657191638808293</v>
      </c>
      <c r="K165" s="22">
        <v>33</v>
      </c>
      <c r="L165" s="22" t="s">
        <v>277</v>
      </c>
      <c r="M165" s="22" t="s">
        <v>346</v>
      </c>
      <c r="N165" s="22" t="s">
        <v>424</v>
      </c>
      <c r="O165" s="22" t="s">
        <v>340</v>
      </c>
      <c r="P165" s="22">
        <v>16</v>
      </c>
      <c r="Q165" s="22" t="s">
        <v>336</v>
      </c>
      <c r="R165" s="22">
        <v>67.459687500000001</v>
      </c>
      <c r="S165" s="22">
        <v>0.53062500000000012</v>
      </c>
      <c r="T165" s="22">
        <v>26.3035</v>
      </c>
      <c r="U165" s="22">
        <v>0.7028695652173913</v>
      </c>
      <c r="V165" s="22">
        <v>0.51700000000000002</v>
      </c>
      <c r="W165" s="22">
        <v>0.67</v>
      </c>
      <c r="X165" s="22">
        <v>27.224608695652201</v>
      </c>
      <c r="Y165" s="22">
        <v>26.846</v>
      </c>
      <c r="Z165" s="22">
        <v>29.116</v>
      </c>
      <c r="AA165" s="22">
        <v>44.042043478260879</v>
      </c>
      <c r="AB165" s="22">
        <v>67.748000000000005</v>
      </c>
      <c r="AC165" s="22">
        <v>39.11</v>
      </c>
      <c r="AD165" s="22">
        <v>0</v>
      </c>
      <c r="AE165" s="22">
        <v>0</v>
      </c>
      <c r="AF165" s="22">
        <f>57.6-54.4</f>
        <v>3.2000000000000028</v>
      </c>
      <c r="AG165" s="22">
        <v>2.9</v>
      </c>
      <c r="AH165" s="22">
        <v>8</v>
      </c>
      <c r="AI165" s="22">
        <v>6.6823400000000002E-3</v>
      </c>
      <c r="AJ165" s="22">
        <f t="shared" si="5"/>
        <v>835.29250000000002</v>
      </c>
      <c r="AK165" s="22">
        <v>6</v>
      </c>
      <c r="AL165" s="22" t="s">
        <v>323</v>
      </c>
      <c r="AM165" t="s">
        <v>342</v>
      </c>
      <c r="AN165" s="22" t="s">
        <v>409</v>
      </c>
      <c r="AO165" s="22" t="s">
        <v>427</v>
      </c>
    </row>
    <row r="166" spans="1:41" x14ac:dyDescent="0.3">
      <c r="A166" s="22" t="s">
        <v>410</v>
      </c>
      <c r="B166" s="22" t="s">
        <v>253</v>
      </c>
      <c r="C166" s="22">
        <v>-64.3</v>
      </c>
      <c r="D166" s="22">
        <v>66.5</v>
      </c>
      <c r="E166" s="22">
        <v>155.73898146706139</v>
      </c>
      <c r="F166" s="22">
        <v>169.53908825771128</v>
      </c>
      <c r="G166" s="22">
        <v>95.210249437212724</v>
      </c>
      <c r="H166" s="22">
        <v>74.511015205348173</v>
      </c>
      <c r="I166" s="22">
        <v>80.463469584808522</v>
      </c>
      <c r="J166" s="22">
        <v>65.757390360438947</v>
      </c>
      <c r="K166" s="22">
        <v>34</v>
      </c>
      <c r="L166" s="22" t="s">
        <v>345</v>
      </c>
      <c r="M166" s="22" t="s">
        <v>345</v>
      </c>
      <c r="N166" s="22" t="s">
        <v>424</v>
      </c>
      <c r="O166" s="22" t="s">
        <v>340</v>
      </c>
      <c r="P166" s="22">
        <v>15</v>
      </c>
      <c r="Q166" s="22" t="s">
        <v>336</v>
      </c>
      <c r="R166" s="22">
        <v>96.106812500000018</v>
      </c>
      <c r="S166" s="22">
        <v>0.70643750000000005</v>
      </c>
      <c r="T166" s="22">
        <v>17.735250000000001</v>
      </c>
      <c r="U166" s="22">
        <v>0.98080769230769227</v>
      </c>
      <c r="V166" s="22">
        <v>0.72199999999999998</v>
      </c>
      <c r="W166" s="22">
        <v>1.018</v>
      </c>
      <c r="X166" s="22">
        <v>20.081346153846201</v>
      </c>
      <c r="Y166" s="22">
        <v>15.958</v>
      </c>
      <c r="Z166" s="22">
        <v>20.876000000000001</v>
      </c>
      <c r="AA166" s="22">
        <v>58.408499999999997</v>
      </c>
      <c r="AB166" s="22">
        <v>93.323999999999998</v>
      </c>
      <c r="AC166" s="22">
        <v>53.03</v>
      </c>
      <c r="AD166" s="22" t="s">
        <v>305</v>
      </c>
      <c r="AE166" s="22" t="s">
        <v>305</v>
      </c>
      <c r="AF166" s="22" t="s">
        <v>305</v>
      </c>
      <c r="AG166" s="22">
        <v>0.16</v>
      </c>
      <c r="AH166" s="22">
        <v>48</v>
      </c>
      <c r="AI166" s="22">
        <v>7.2831099999999998E-3</v>
      </c>
      <c r="AJ166" s="22">
        <f t="shared" si="5"/>
        <v>151.73145833333334</v>
      </c>
      <c r="AK166" s="22">
        <v>1.8</v>
      </c>
      <c r="AL166" s="22" t="s">
        <v>323</v>
      </c>
      <c r="AM166" t="s">
        <v>342</v>
      </c>
      <c r="AN166" s="22" t="s">
        <v>410</v>
      </c>
      <c r="AO166" s="22" t="s">
        <v>426</v>
      </c>
    </row>
    <row r="167" spans="1:41" x14ac:dyDescent="0.3">
      <c r="A167" s="22" t="s">
        <v>410</v>
      </c>
      <c r="B167" s="22" t="s">
        <v>253</v>
      </c>
      <c r="C167" s="22">
        <v>-61.4</v>
      </c>
      <c r="D167" s="22">
        <v>66.900000000000006</v>
      </c>
      <c r="E167" s="22">
        <v>159.00779138177802</v>
      </c>
      <c r="F167" s="22">
        <v>154.50493109529111</v>
      </c>
      <c r="G167" s="22">
        <v>102.18120008325715</v>
      </c>
      <c r="H167" s="22">
        <v>99.21323232018517</v>
      </c>
      <c r="I167" s="22">
        <v>87.267649882188209</v>
      </c>
      <c r="J167" s="22">
        <v>92.84942560398801</v>
      </c>
      <c r="K167" s="22">
        <v>49</v>
      </c>
      <c r="L167" s="22" t="s">
        <v>277</v>
      </c>
      <c r="M167" s="22" t="s">
        <v>346</v>
      </c>
      <c r="N167" s="22" t="s">
        <v>424</v>
      </c>
      <c r="O167" s="22" t="s">
        <v>340</v>
      </c>
      <c r="P167" s="22">
        <v>15</v>
      </c>
      <c r="Q167" s="22" t="s">
        <v>336</v>
      </c>
      <c r="R167" s="22">
        <v>95.000214285714279</v>
      </c>
      <c r="S167" s="22">
        <v>0.67285714285714293</v>
      </c>
      <c r="T167" s="22">
        <v>17.628499999999999</v>
      </c>
      <c r="U167" s="22">
        <v>0.91253571428571434</v>
      </c>
      <c r="V167" s="22">
        <v>0.68500000000000005</v>
      </c>
      <c r="W167" s="22">
        <v>0.94899999999999995</v>
      </c>
      <c r="X167" s="22">
        <v>20.3943571428571</v>
      </c>
      <c r="Y167" s="22">
        <v>17.395</v>
      </c>
      <c r="Z167" s="22">
        <v>20.856000000000002</v>
      </c>
      <c r="AA167" s="22">
        <v>59.578892857142854</v>
      </c>
      <c r="AB167" s="22">
        <v>92.253</v>
      </c>
      <c r="AC167" s="22">
        <v>55.854999999999997</v>
      </c>
      <c r="AD167" s="22" t="s">
        <v>305</v>
      </c>
      <c r="AE167" s="22" t="s">
        <v>305</v>
      </c>
      <c r="AF167" s="22" t="s">
        <v>305</v>
      </c>
      <c r="AG167" s="22">
        <v>0.06</v>
      </c>
      <c r="AH167" s="22">
        <v>61</v>
      </c>
      <c r="AI167" s="22">
        <v>6.7904899999999997E-3</v>
      </c>
      <c r="AJ167" s="22">
        <f t="shared" si="5"/>
        <v>111.3195081967213</v>
      </c>
      <c r="AK167" s="22">
        <v>1.55</v>
      </c>
      <c r="AL167" s="22" t="s">
        <v>323</v>
      </c>
      <c r="AM167" t="s">
        <v>342</v>
      </c>
      <c r="AN167" s="22" t="s">
        <v>410</v>
      </c>
      <c r="AO167" s="22" t="s">
        <v>426</v>
      </c>
    </row>
    <row r="168" spans="1:41" x14ac:dyDescent="0.3">
      <c r="A168" s="22" t="s">
        <v>410</v>
      </c>
      <c r="B168" s="22" t="s">
        <v>252</v>
      </c>
      <c r="C168" s="22">
        <v>-69</v>
      </c>
      <c r="D168" s="22">
        <v>67.3</v>
      </c>
      <c r="E168" s="22">
        <v>165.61775422325243</v>
      </c>
      <c r="F168" s="22">
        <v>73.410077736411168</v>
      </c>
      <c r="G168" s="22">
        <v>70.216164718350925</v>
      </c>
      <c r="H168" s="22">
        <v>17.213218113338858</v>
      </c>
      <c r="I168" s="22">
        <v>81.274382314694392</v>
      </c>
      <c r="J168" s="22">
        <v>29.476605964175185</v>
      </c>
      <c r="K168" s="22">
        <v>33</v>
      </c>
      <c r="L168" s="22" t="s">
        <v>345</v>
      </c>
      <c r="M168" s="22" t="s">
        <v>345</v>
      </c>
      <c r="N168" s="22" t="s">
        <v>424</v>
      </c>
      <c r="O168" s="22" t="s">
        <v>340</v>
      </c>
      <c r="P168" s="22">
        <v>15</v>
      </c>
      <c r="Q168" s="22" t="s">
        <v>336</v>
      </c>
      <c r="R168" s="22">
        <v>89.828062499999973</v>
      </c>
      <c r="S168" s="22">
        <v>0.80499999999999994</v>
      </c>
      <c r="T168" s="22">
        <v>8.0789375000000003</v>
      </c>
      <c r="U168" s="22">
        <v>0.99419999999999986</v>
      </c>
      <c r="V168" s="22">
        <v>0.85499999999999998</v>
      </c>
      <c r="W168" s="22">
        <v>0.95799999999999996</v>
      </c>
      <c r="X168" s="22">
        <v>12.88875</v>
      </c>
      <c r="Y168" s="22">
        <v>4.1470000000000002</v>
      </c>
      <c r="Z168" s="22">
        <v>14.648</v>
      </c>
      <c r="AA168" s="22">
        <v>64.780500000000004</v>
      </c>
      <c r="AB168" s="22">
        <v>88.158000000000001</v>
      </c>
      <c r="AC168" s="22">
        <v>64.989999999999995</v>
      </c>
      <c r="AD168" s="22">
        <f>73.8-70.5</f>
        <v>3.2999999999999972</v>
      </c>
      <c r="AE168" s="22">
        <f>(360.7-223.4)/2</f>
        <v>68.649999999999991</v>
      </c>
      <c r="AF168" s="22">
        <f>58.7-57.3</f>
        <v>1.4000000000000057</v>
      </c>
      <c r="AG168" s="22">
        <v>0.56000000000000005</v>
      </c>
      <c r="AH168" s="22">
        <v>38</v>
      </c>
      <c r="AI168" s="22">
        <v>1.79787E-2</v>
      </c>
      <c r="AJ168" s="22">
        <f t="shared" si="5"/>
        <v>473.12368421052633</v>
      </c>
      <c r="AK168" s="22">
        <v>4.7</v>
      </c>
      <c r="AL168" s="22" t="s">
        <v>323</v>
      </c>
      <c r="AM168" t="s">
        <v>342</v>
      </c>
      <c r="AN168" s="22" t="s">
        <v>410</v>
      </c>
      <c r="AO168" s="22" t="s">
        <v>426</v>
      </c>
    </row>
    <row r="169" spans="1:41" x14ac:dyDescent="0.3">
      <c r="A169" s="22" t="s">
        <v>410</v>
      </c>
      <c r="B169" s="22" t="s">
        <v>252</v>
      </c>
      <c r="C169" s="22">
        <v>-70.8</v>
      </c>
      <c r="D169" s="22">
        <v>67.7</v>
      </c>
      <c r="E169" s="22">
        <v>165.01650165016494</v>
      </c>
      <c r="F169" s="22">
        <v>69.79502438703156</v>
      </c>
      <c r="G169" s="22">
        <v>77.270819205033874</v>
      </c>
      <c r="H169" s="22">
        <v>27.116256979267721</v>
      </c>
      <c r="I169" s="22">
        <v>70.98743522396542</v>
      </c>
      <c r="J169" s="22">
        <v>23.804296386353943</v>
      </c>
      <c r="K169" s="22">
        <v>40</v>
      </c>
      <c r="L169" s="22" t="s">
        <v>277</v>
      </c>
      <c r="M169" s="22" t="s">
        <v>346</v>
      </c>
      <c r="N169" s="22" t="s">
        <v>424</v>
      </c>
      <c r="O169" s="22" t="s">
        <v>340</v>
      </c>
      <c r="P169" s="22">
        <v>15</v>
      </c>
      <c r="Q169" s="22" t="s">
        <v>336</v>
      </c>
      <c r="R169" s="22">
        <v>85.541799999999995</v>
      </c>
      <c r="S169" s="22">
        <v>0.79804999999999993</v>
      </c>
      <c r="T169" s="22">
        <v>7.9786999999999999</v>
      </c>
      <c r="U169" s="22">
        <v>1.3120588235294119</v>
      </c>
      <c r="V169" s="22">
        <v>0.83</v>
      </c>
      <c r="W169" s="22">
        <v>1.2769999999999999</v>
      </c>
      <c r="X169" s="22">
        <v>10.6128529411765</v>
      </c>
      <c r="Y169" s="22">
        <v>4.1680000000000001</v>
      </c>
      <c r="Z169" s="22">
        <v>10.682</v>
      </c>
      <c r="AA169" s="22">
        <v>44.901941176470572</v>
      </c>
      <c r="AB169" s="22">
        <v>84.525999999999996</v>
      </c>
      <c r="AC169" s="22">
        <v>46.231000000000002</v>
      </c>
      <c r="AD169" s="22">
        <v>0</v>
      </c>
      <c r="AE169" s="22">
        <v>0</v>
      </c>
      <c r="AF169" s="22">
        <f>57.1-55.2</f>
        <v>1.8999999999999986</v>
      </c>
      <c r="AG169" s="22">
        <v>0.9</v>
      </c>
      <c r="AH169" s="22">
        <v>31</v>
      </c>
      <c r="AI169" s="22">
        <v>1.2581200000000001E-2</v>
      </c>
      <c r="AJ169" s="22">
        <f t="shared" si="5"/>
        <v>405.84516129032261</v>
      </c>
      <c r="AK169" s="22">
        <v>4.0999999999999996</v>
      </c>
      <c r="AL169" s="22" t="s">
        <v>323</v>
      </c>
      <c r="AM169" t="s">
        <v>342</v>
      </c>
      <c r="AN169" s="22" t="s">
        <v>410</v>
      </c>
      <c r="AO169" s="22" t="s">
        <v>426</v>
      </c>
    </row>
    <row r="170" spans="1:41" x14ac:dyDescent="0.3">
      <c r="A170" s="22" t="s">
        <v>411</v>
      </c>
      <c r="B170" s="22" t="s">
        <v>254</v>
      </c>
      <c r="C170" s="22">
        <v>-64.599999999999994</v>
      </c>
      <c r="D170" s="22">
        <v>68.099999999999994</v>
      </c>
      <c r="E170" s="22">
        <v>144.15453366008336</v>
      </c>
      <c r="F170" s="22">
        <v>68.791824032019363</v>
      </c>
      <c r="G170" s="22">
        <v>55.045061602590437</v>
      </c>
      <c r="H170" s="22">
        <v>20.92486316758535</v>
      </c>
      <c r="I170" s="22">
        <v>45.983354025842495</v>
      </c>
      <c r="J170" s="22">
        <v>16.057670828231025</v>
      </c>
      <c r="K170" s="22">
        <v>26</v>
      </c>
      <c r="L170" s="22" t="s">
        <v>345</v>
      </c>
      <c r="M170" s="22" t="s">
        <v>345</v>
      </c>
      <c r="N170" s="22" t="s">
        <v>424</v>
      </c>
      <c r="O170" s="22" t="s">
        <v>340</v>
      </c>
      <c r="P170" s="22">
        <v>14</v>
      </c>
      <c r="Q170" s="22" t="s">
        <v>336</v>
      </c>
      <c r="R170" s="22">
        <v>65.542000000000002</v>
      </c>
      <c r="S170" s="22">
        <v>0.74713333333333332</v>
      </c>
      <c r="T170" s="22">
        <v>27.027933333333301</v>
      </c>
      <c r="U170" s="22">
        <v>0.95899999999999985</v>
      </c>
      <c r="V170" s="22">
        <v>0.77200000000000002</v>
      </c>
      <c r="W170" s="22">
        <v>0.95</v>
      </c>
      <c r="X170" s="22">
        <v>25.073071428571399</v>
      </c>
      <c r="Y170" s="22">
        <v>21.683</v>
      </c>
      <c r="Z170" s="22">
        <v>24.202999999999999</v>
      </c>
      <c r="AA170" s="22">
        <v>45.482000000000006</v>
      </c>
      <c r="AB170" s="22">
        <v>66.052000000000007</v>
      </c>
      <c r="AC170" s="22">
        <v>46.874000000000002</v>
      </c>
      <c r="AD170" s="22">
        <f>68.66-62.9</f>
        <v>5.759999999999998</v>
      </c>
      <c r="AE170" s="22">
        <f>(364.8-216.1)/2</f>
        <v>74.350000000000009</v>
      </c>
      <c r="AF170" s="22">
        <f>57.2-55.8</f>
        <v>1.4000000000000057</v>
      </c>
      <c r="AG170" s="22">
        <v>0.18</v>
      </c>
      <c r="AH170" s="22">
        <v>34</v>
      </c>
      <c r="AI170" s="22">
        <v>6.8193799999999999E-3</v>
      </c>
      <c r="AJ170" s="22">
        <f t="shared" si="5"/>
        <v>200.57</v>
      </c>
      <c r="AK170" s="22">
        <v>3.2</v>
      </c>
      <c r="AL170" s="22" t="s">
        <v>323</v>
      </c>
      <c r="AM170" t="s">
        <v>342</v>
      </c>
      <c r="AN170" s="22" t="s">
        <v>411</v>
      </c>
      <c r="AO170" s="22" t="s">
        <v>426</v>
      </c>
    </row>
    <row r="171" spans="1:41" x14ac:dyDescent="0.3">
      <c r="A171" s="22" t="s">
        <v>411</v>
      </c>
      <c r="B171" s="22" t="s">
        <v>254</v>
      </c>
      <c r="C171" s="22">
        <v>-63.2</v>
      </c>
      <c r="D171" s="22">
        <v>68.5</v>
      </c>
      <c r="E171" s="22">
        <v>120.3191283766336</v>
      </c>
      <c r="F171" s="22">
        <v>64.104304737354411</v>
      </c>
      <c r="G171" s="22">
        <v>120.3191283766336</v>
      </c>
      <c r="H171" s="22">
        <v>64.104304737354411</v>
      </c>
      <c r="I171" s="22">
        <v>95.102234902520337</v>
      </c>
      <c r="J171" s="22">
        <v>50.094919473958157</v>
      </c>
      <c r="K171" s="22">
        <v>34</v>
      </c>
      <c r="L171" s="22" t="s">
        <v>277</v>
      </c>
      <c r="M171" s="22" t="s">
        <v>346</v>
      </c>
      <c r="N171" s="22" t="s">
        <v>424</v>
      </c>
      <c r="O171" s="22" t="s">
        <v>340</v>
      </c>
      <c r="P171" s="22">
        <v>14</v>
      </c>
      <c r="Q171" s="22" t="s">
        <v>336</v>
      </c>
      <c r="R171" s="22">
        <v>65.084294117647062</v>
      </c>
      <c r="S171" s="22">
        <v>0.7199411764705882</v>
      </c>
      <c r="T171" s="22">
        <v>26.080705882352898</v>
      </c>
      <c r="U171" s="22">
        <v>1.0174482758620687</v>
      </c>
      <c r="V171" s="22">
        <v>0.76200000000000001</v>
      </c>
      <c r="W171" s="22">
        <v>0.94599999999999995</v>
      </c>
      <c r="X171" s="22">
        <v>23.482275862068999</v>
      </c>
      <c r="Y171" s="22">
        <v>19.844000000000001</v>
      </c>
      <c r="Z171" s="22">
        <v>24.068000000000001</v>
      </c>
      <c r="AA171" s="22">
        <v>38.213241379310347</v>
      </c>
      <c r="AB171" s="22">
        <v>67.748999999999995</v>
      </c>
      <c r="AC171" s="22">
        <v>45.207000000000001</v>
      </c>
      <c r="AD171" s="22">
        <f>64.5-62.8</f>
        <v>1.7000000000000028</v>
      </c>
      <c r="AE171" s="22">
        <f>(290.4-223.1)/2</f>
        <v>33.649999999999991</v>
      </c>
      <c r="AF171" s="22">
        <f>56.5-54.9</f>
        <v>1.6000000000000014</v>
      </c>
      <c r="AG171" s="22">
        <v>0.26</v>
      </c>
      <c r="AH171" s="22">
        <v>25</v>
      </c>
      <c r="AI171" s="22">
        <v>7.9336500000000004E-3</v>
      </c>
      <c r="AJ171" s="22">
        <f t="shared" si="5"/>
        <v>317.34600000000006</v>
      </c>
      <c r="AK171" s="22">
        <v>2.6</v>
      </c>
      <c r="AL171" s="22" t="s">
        <v>323</v>
      </c>
      <c r="AM171" t="s">
        <v>342</v>
      </c>
      <c r="AN171" s="22" t="s">
        <v>411</v>
      </c>
      <c r="AO171" s="22" t="s">
        <v>426</v>
      </c>
    </row>
    <row r="172" spans="1:41" x14ac:dyDescent="0.3">
      <c r="A172" s="22" t="s">
        <v>411</v>
      </c>
      <c r="B172" s="22" t="s">
        <v>255</v>
      </c>
      <c r="C172" s="22">
        <v>-63.8</v>
      </c>
      <c r="D172" s="22">
        <v>68.900000000000006</v>
      </c>
      <c r="E172" s="22">
        <v>223.61359570661998</v>
      </c>
      <c r="F172" s="22">
        <v>62.114887696283326</v>
      </c>
      <c r="G172" s="22">
        <v>102.09141723987297</v>
      </c>
      <c r="H172" s="22">
        <v>28.358727011075825</v>
      </c>
      <c r="I172" s="22">
        <v>89.839187853742033</v>
      </c>
      <c r="J172" s="22">
        <v>22.507452611736017</v>
      </c>
      <c r="K172" s="22">
        <v>51</v>
      </c>
      <c r="L172" s="22" t="s">
        <v>345</v>
      </c>
      <c r="M172" s="22" t="s">
        <v>345</v>
      </c>
      <c r="N172" s="22" t="s">
        <v>424</v>
      </c>
      <c r="O172" s="22" t="s">
        <v>340</v>
      </c>
      <c r="P172" s="22">
        <v>14</v>
      </c>
      <c r="Q172" s="22" t="s">
        <v>336</v>
      </c>
      <c r="R172" s="22">
        <v>79.441249999999997</v>
      </c>
      <c r="S172" s="22">
        <v>0.71756249999999999</v>
      </c>
      <c r="T172" s="22">
        <v>7.8172499999999996</v>
      </c>
      <c r="U172" s="22">
        <v>0.82214285714285718</v>
      </c>
      <c r="V172" s="22">
        <v>0.69</v>
      </c>
      <c r="W172" s="22">
        <v>0.77100000000000002</v>
      </c>
      <c r="X172" s="22">
        <v>14.797542857142901</v>
      </c>
      <c r="Y172" s="22">
        <v>7.72</v>
      </c>
      <c r="Z172" s="22">
        <v>18.895</v>
      </c>
      <c r="AA172" s="22">
        <v>57.61871428571429</v>
      </c>
      <c r="AB172" s="22">
        <v>79.706000000000003</v>
      </c>
      <c r="AC172" s="22">
        <v>55.515999999999998</v>
      </c>
      <c r="AD172" s="22">
        <f>66.5-65.1</f>
        <v>1.4000000000000057</v>
      </c>
      <c r="AE172" s="22">
        <f>(467.7-240.2)/2</f>
        <v>113.75</v>
      </c>
      <c r="AF172" s="22">
        <f>54.7-51.6</f>
        <v>3.1000000000000014</v>
      </c>
      <c r="AG172" s="22">
        <v>0.6</v>
      </c>
      <c r="AH172" s="22">
        <v>34</v>
      </c>
      <c r="AI172" s="22">
        <v>1.20264E-2</v>
      </c>
      <c r="AJ172" s="22">
        <f t="shared" si="5"/>
        <v>353.71764705882356</v>
      </c>
      <c r="AK172" s="22">
        <v>5.0999999999999996</v>
      </c>
      <c r="AL172" s="22" t="s">
        <v>323</v>
      </c>
      <c r="AM172" t="s">
        <v>342</v>
      </c>
      <c r="AN172" s="22" t="s">
        <v>411</v>
      </c>
      <c r="AO172" s="22" t="s">
        <v>426</v>
      </c>
    </row>
    <row r="173" spans="1:41" x14ac:dyDescent="0.3">
      <c r="A173" s="22" t="s">
        <v>411</v>
      </c>
      <c r="B173" s="22" t="s">
        <v>255</v>
      </c>
      <c r="C173" s="22">
        <v>-67.2</v>
      </c>
      <c r="D173" s="22">
        <v>69.3</v>
      </c>
      <c r="E173" s="22">
        <v>232.55813953488311</v>
      </c>
      <c r="F173" s="22">
        <v>64.599483204134202</v>
      </c>
      <c r="G173" s="22">
        <v>119.29158824616462</v>
      </c>
      <c r="H173" s="22">
        <v>33.04371295949079</v>
      </c>
      <c r="I173" s="22">
        <v>107.55001075500105</v>
      </c>
      <c r="J173" s="22">
        <v>34.129180154785864</v>
      </c>
      <c r="K173" s="22">
        <v>61</v>
      </c>
      <c r="L173" s="22" t="s">
        <v>277</v>
      </c>
      <c r="M173" s="22" t="s">
        <v>346</v>
      </c>
      <c r="N173" s="22" t="s">
        <v>424</v>
      </c>
      <c r="O173" s="22" t="s">
        <v>340</v>
      </c>
      <c r="P173" s="22">
        <v>14</v>
      </c>
      <c r="Q173" s="22" t="s">
        <v>336</v>
      </c>
      <c r="R173" s="22">
        <v>87.569437500000006</v>
      </c>
      <c r="S173" s="22">
        <v>0.60506250000000006</v>
      </c>
      <c r="T173" s="22">
        <v>9.0254375000000007</v>
      </c>
      <c r="U173" s="22">
        <v>0.78637499999999971</v>
      </c>
      <c r="V173" s="22">
        <v>0.629</v>
      </c>
      <c r="W173" s="22">
        <v>0.69799999999999995</v>
      </c>
      <c r="X173" s="22">
        <v>14.394937499999999</v>
      </c>
      <c r="Y173" s="22">
        <v>4.7789999999999999</v>
      </c>
      <c r="Z173" s="22">
        <v>16.835999999999999</v>
      </c>
      <c r="AA173" s="22">
        <v>56.950312499999995</v>
      </c>
      <c r="AB173" s="22">
        <v>88.644999999999996</v>
      </c>
      <c r="AC173" s="22">
        <v>62.927999999999997</v>
      </c>
      <c r="AD173" s="22">
        <v>0</v>
      </c>
      <c r="AE173" s="22">
        <v>0</v>
      </c>
      <c r="AF173" s="22">
        <f>53.66-50.04</f>
        <v>3.6199999999999974</v>
      </c>
      <c r="AG173" s="22">
        <v>1.5</v>
      </c>
      <c r="AH173" s="22">
        <v>14</v>
      </c>
      <c r="AI173" s="22">
        <v>1.0204700000000001E-2</v>
      </c>
      <c r="AJ173" s="22">
        <f t="shared" si="5"/>
        <v>728.90714285714284</v>
      </c>
      <c r="AK173" s="22">
        <v>5.8</v>
      </c>
      <c r="AL173" s="22" t="s">
        <v>323</v>
      </c>
      <c r="AM173" t="s">
        <v>342</v>
      </c>
      <c r="AN173" s="22" t="s">
        <v>411</v>
      </c>
      <c r="AO173" s="22" t="s">
        <v>426</v>
      </c>
    </row>
    <row r="174" spans="1:41" x14ac:dyDescent="0.3">
      <c r="A174" s="22" t="s">
        <v>412</v>
      </c>
      <c r="B174" s="22" t="s">
        <v>257</v>
      </c>
      <c r="C174" s="22">
        <v>-66.099999999999994</v>
      </c>
      <c r="D174" s="22">
        <v>69.7</v>
      </c>
      <c r="E174" s="22">
        <v>182.14936247723196</v>
      </c>
      <c r="F174" s="22">
        <v>107.58841014456104</v>
      </c>
      <c r="G174" s="22">
        <v>116.04991529685353</v>
      </c>
      <c r="H174" s="22">
        <v>65.793921422879976</v>
      </c>
      <c r="I174" s="22">
        <v>102.93360782295507</v>
      </c>
      <c r="J174" s="22">
        <v>58.078563485637993</v>
      </c>
      <c r="K174" s="22">
        <v>57</v>
      </c>
      <c r="L174" s="22" t="s">
        <v>345</v>
      </c>
      <c r="M174" s="22" t="s">
        <v>345</v>
      </c>
      <c r="N174" s="22" t="s">
        <v>424</v>
      </c>
      <c r="O174" s="22" t="s">
        <v>340</v>
      </c>
      <c r="P174" s="22">
        <v>18</v>
      </c>
      <c r="Q174" s="22" t="s">
        <v>336</v>
      </c>
      <c r="R174" s="22">
        <v>100.02218750000002</v>
      </c>
      <c r="S174" s="22">
        <v>0.6151875</v>
      </c>
      <c r="T174" s="22">
        <v>17.2080625</v>
      </c>
      <c r="U174" s="22">
        <v>0.73082352941176487</v>
      </c>
      <c r="V174" s="22">
        <v>0.61199999999999999</v>
      </c>
      <c r="W174" s="22">
        <v>0.74099999999999999</v>
      </c>
      <c r="X174" s="22">
        <v>21.2752058823529</v>
      </c>
      <c r="Y174" s="22">
        <v>16.545999999999999</v>
      </c>
      <c r="Z174" s="22">
        <v>24.414000000000001</v>
      </c>
      <c r="AA174" s="22">
        <v>65.051999999999992</v>
      </c>
      <c r="AB174" s="22">
        <v>94.953000000000003</v>
      </c>
      <c r="AC174" s="22">
        <v>57.401000000000003</v>
      </c>
      <c r="AD174" s="22">
        <f>71.5-68.3</f>
        <v>3.2000000000000028</v>
      </c>
      <c r="AE174" s="22">
        <f>(279.8-209)/2</f>
        <v>35.400000000000006</v>
      </c>
      <c r="AF174" s="22">
        <f>67.5-65.8</f>
        <v>1.7000000000000028</v>
      </c>
      <c r="AG174" s="22">
        <v>0.25</v>
      </c>
      <c r="AH174" s="22">
        <v>58</v>
      </c>
      <c r="AI174" s="22">
        <v>6.3595199999999996E-3</v>
      </c>
      <c r="AJ174" s="22">
        <f t="shared" si="5"/>
        <v>109.64689655172414</v>
      </c>
      <c r="AK174" s="22">
        <v>2.5</v>
      </c>
      <c r="AL174" s="22" t="s">
        <v>323</v>
      </c>
      <c r="AM174" t="s">
        <v>342</v>
      </c>
      <c r="AN174" s="22" t="s">
        <v>412</v>
      </c>
      <c r="AO174" s="22" t="s">
        <v>427</v>
      </c>
    </row>
    <row r="175" spans="1:41" x14ac:dyDescent="0.3">
      <c r="A175" s="22" t="s">
        <v>412</v>
      </c>
      <c r="B175" s="22" t="s">
        <v>257</v>
      </c>
      <c r="C175" s="22">
        <v>-69.900000000000006</v>
      </c>
      <c r="D175" s="22">
        <v>70.099999999999994</v>
      </c>
      <c r="E175" s="22">
        <v>161.83848519177855</v>
      </c>
      <c r="F175" s="22">
        <v>98.097310333450025</v>
      </c>
      <c r="G175" s="22">
        <v>124.11942804245012</v>
      </c>
      <c r="H175" s="22">
        <v>72.705209844281811</v>
      </c>
      <c r="I175" s="22">
        <v>91.751536838242032</v>
      </c>
      <c r="J175" s="22">
        <v>39.744034657948021</v>
      </c>
      <c r="K175" s="22">
        <v>61</v>
      </c>
      <c r="L175" s="22" t="s">
        <v>277</v>
      </c>
      <c r="M175" s="22" t="s">
        <v>346</v>
      </c>
      <c r="N175" s="22" t="s">
        <v>424</v>
      </c>
      <c r="O175" s="22" t="s">
        <v>340</v>
      </c>
      <c r="P175" s="22">
        <v>18</v>
      </c>
      <c r="Q175" s="22" t="s">
        <v>336</v>
      </c>
      <c r="R175" s="22">
        <v>100.866</v>
      </c>
      <c r="S175" s="22">
        <v>0.60876923076923073</v>
      </c>
      <c r="T175" s="22">
        <v>15.5434615384615</v>
      </c>
      <c r="U175" s="22">
        <v>0.84253488372093022</v>
      </c>
      <c r="V175" s="22">
        <v>0.61399999999999999</v>
      </c>
      <c r="W175" s="22">
        <v>0.80600000000000005</v>
      </c>
      <c r="X175" s="22">
        <v>18.144906976744199</v>
      </c>
      <c r="Y175" s="22">
        <v>14.353999999999999</v>
      </c>
      <c r="Z175" s="22">
        <v>19.443999999999999</v>
      </c>
      <c r="AA175" s="22">
        <v>55.468441860465106</v>
      </c>
      <c r="AB175" s="22">
        <v>97.878</v>
      </c>
      <c r="AC175" s="22">
        <v>54.154000000000003</v>
      </c>
      <c r="AD175" s="22">
        <f>70.7-69.1</f>
        <v>1.6000000000000085</v>
      </c>
      <c r="AE175" s="22">
        <f>(258.6-212.5)/2</f>
        <v>23.050000000000011</v>
      </c>
      <c r="AF175" s="22">
        <f>66.9-64.6</f>
        <v>2.3000000000000114</v>
      </c>
      <c r="AG175" s="22">
        <v>0.35</v>
      </c>
      <c r="AH175" s="22">
        <v>36</v>
      </c>
      <c r="AI175" s="22">
        <v>6.3660399999999999E-3</v>
      </c>
      <c r="AJ175" s="22">
        <f t="shared" si="5"/>
        <v>176.83444444444444</v>
      </c>
      <c r="AK175" s="22">
        <v>2.2999999999999998</v>
      </c>
      <c r="AL175" s="22" t="s">
        <v>323</v>
      </c>
      <c r="AM175" t="s">
        <v>342</v>
      </c>
      <c r="AN175" s="22" t="s">
        <v>412</v>
      </c>
      <c r="AO175" s="22" t="s">
        <v>427</v>
      </c>
    </row>
    <row r="176" spans="1:41" x14ac:dyDescent="0.3">
      <c r="A176" s="22" t="s">
        <v>413</v>
      </c>
      <c r="B176" s="22" t="s">
        <v>258</v>
      </c>
      <c r="C176" s="22">
        <v>-65.900000000000006</v>
      </c>
      <c r="D176" s="22">
        <v>70.5</v>
      </c>
      <c r="E176" s="22">
        <v>286.3688430698748</v>
      </c>
      <c r="F176" s="22">
        <v>50.257705271568874</v>
      </c>
      <c r="G176" s="22">
        <v>104.38237096441821</v>
      </c>
      <c r="H176" s="22">
        <v>14.837715674633719</v>
      </c>
      <c r="I176" s="22">
        <v>89.381480157311501</v>
      </c>
      <c r="J176" s="22">
        <v>15.623656021513849</v>
      </c>
      <c r="K176" s="22">
        <v>50</v>
      </c>
      <c r="L176" s="22" t="s">
        <v>345</v>
      </c>
      <c r="M176" s="22" t="s">
        <v>345</v>
      </c>
      <c r="N176" s="22" t="s">
        <v>424</v>
      </c>
      <c r="O176" s="22" t="s">
        <v>340</v>
      </c>
      <c r="P176" s="22">
        <v>17</v>
      </c>
      <c r="Q176" s="22" t="s">
        <v>336</v>
      </c>
      <c r="R176" s="22">
        <v>80.588062499999978</v>
      </c>
      <c r="S176" s="22">
        <v>0.48575000000000002</v>
      </c>
      <c r="T176" s="22">
        <v>17.663625</v>
      </c>
      <c r="U176" s="22">
        <v>0.64211428571428564</v>
      </c>
      <c r="V176" s="22">
        <v>0.46600000000000003</v>
      </c>
      <c r="W176" s="22">
        <v>0.53400000000000003</v>
      </c>
      <c r="X176" s="22">
        <v>20.232285714285702</v>
      </c>
      <c r="Y176" s="22">
        <v>13.551</v>
      </c>
      <c r="Z176" s="22">
        <v>21.062999999999999</v>
      </c>
      <c r="AA176" s="22">
        <v>65.268171428571435</v>
      </c>
      <c r="AB176" s="22">
        <v>81.3</v>
      </c>
      <c r="AC176" s="22">
        <v>62.482999999999997</v>
      </c>
      <c r="AD176" s="22">
        <f>70.1-65.3</f>
        <v>4.7999999999999972</v>
      </c>
      <c r="AE176" s="22">
        <f>(269.2-209)/2</f>
        <v>30.099999999999994</v>
      </c>
      <c r="AF176" s="22">
        <f>62.7-57.7</f>
        <v>5</v>
      </c>
      <c r="AG176" s="22">
        <v>0.75</v>
      </c>
      <c r="AH176" s="22">
        <v>17</v>
      </c>
      <c r="AI176" s="22">
        <v>7.1889199999999997E-3</v>
      </c>
      <c r="AJ176" s="22">
        <f t="shared" si="5"/>
        <v>422.87764705882353</v>
      </c>
      <c r="AK176" s="22" t="s">
        <v>305</v>
      </c>
      <c r="AL176" s="22" t="s">
        <v>323</v>
      </c>
      <c r="AM176" t="s">
        <v>342</v>
      </c>
      <c r="AN176" s="22" t="s">
        <v>413</v>
      </c>
      <c r="AO176" s="3" t="s">
        <v>426</v>
      </c>
    </row>
    <row r="177" spans="1:41" x14ac:dyDescent="0.3">
      <c r="A177" s="22" t="s">
        <v>413</v>
      </c>
      <c r="B177" s="22" t="s">
        <v>258</v>
      </c>
      <c r="C177" s="22">
        <v>-66.400000000000006</v>
      </c>
      <c r="D177" s="22">
        <v>70.900000000000006</v>
      </c>
      <c r="E177" s="22">
        <v>289.26815157651197</v>
      </c>
      <c r="F177" s="22">
        <v>59.16130648267039</v>
      </c>
      <c r="G177" s="22">
        <v>153.79158935467743</v>
      </c>
      <c r="H177" s="22">
        <v>21.112598860875561</v>
      </c>
      <c r="I177" s="22">
        <v>136.93002875530397</v>
      </c>
      <c r="J177" s="22">
        <v>20.671078458114433</v>
      </c>
      <c r="K177" s="22">
        <v>76</v>
      </c>
      <c r="L177" s="22" t="s">
        <v>277</v>
      </c>
      <c r="M177" s="22" t="s">
        <v>346</v>
      </c>
      <c r="N177" s="22" t="s">
        <v>424</v>
      </c>
      <c r="O177" s="22" t="s">
        <v>340</v>
      </c>
      <c r="P177" s="22">
        <v>17</v>
      </c>
      <c r="Q177" s="22" t="s">
        <v>336</v>
      </c>
      <c r="R177" s="22">
        <v>78.984500000000011</v>
      </c>
      <c r="S177" s="22">
        <v>0.4819166666666666</v>
      </c>
      <c r="T177" s="22">
        <v>18.04</v>
      </c>
      <c r="U177" s="22">
        <v>0.66266129032258059</v>
      </c>
      <c r="V177" s="22">
        <v>0.44500000000000001</v>
      </c>
      <c r="W177" s="22">
        <v>0.49</v>
      </c>
      <c r="X177" s="22">
        <v>21.653225806451601</v>
      </c>
      <c r="Y177" s="22">
        <v>16.193000000000001</v>
      </c>
      <c r="Z177" s="22">
        <v>23.45</v>
      </c>
      <c r="AA177" s="22">
        <v>58.430274193548378</v>
      </c>
      <c r="AB177" s="22">
        <v>83.536000000000001</v>
      </c>
      <c r="AC177" s="22">
        <v>61.412999999999997</v>
      </c>
      <c r="AD177" s="22">
        <f>66.3-65.2</f>
        <v>1.0999999999999943</v>
      </c>
      <c r="AE177" s="22">
        <f>(245.3-215.8)/2</f>
        <v>14.75</v>
      </c>
      <c r="AF177" s="22">
        <f>61.3-55.4</f>
        <v>5.8999999999999986</v>
      </c>
      <c r="AG177" s="22">
        <v>1.4</v>
      </c>
      <c r="AH177" s="22">
        <v>9</v>
      </c>
      <c r="AI177" s="22">
        <v>3.5485999999999998E-3</v>
      </c>
      <c r="AJ177" s="22">
        <f t="shared" si="5"/>
        <v>394.28888888888889</v>
      </c>
      <c r="AK177" s="22" t="s">
        <v>305</v>
      </c>
      <c r="AL177" s="22" t="s">
        <v>323</v>
      </c>
      <c r="AM177" t="s">
        <v>342</v>
      </c>
      <c r="AN177" s="22" t="s">
        <v>413</v>
      </c>
      <c r="AO177" s="3" t="s">
        <v>426</v>
      </c>
    </row>
    <row r="178" spans="1:41" x14ac:dyDescent="0.3">
      <c r="A178" s="22" t="s">
        <v>413</v>
      </c>
      <c r="B178" s="22" t="s">
        <v>259</v>
      </c>
      <c r="C178" s="22">
        <v>-67.900000000000006</v>
      </c>
      <c r="D178" s="22">
        <v>71.3</v>
      </c>
      <c r="E178" s="22">
        <v>220.79929344226116</v>
      </c>
      <c r="F178" s="22">
        <v>63.959054743235058</v>
      </c>
      <c r="G178" s="22">
        <v>108.35815099240062</v>
      </c>
      <c r="H178" s="22">
        <v>26.540208437599368</v>
      </c>
      <c r="I178" s="22">
        <v>90.424088977303811</v>
      </c>
      <c r="J178" s="22">
        <v>17.369381079386258</v>
      </c>
      <c r="K178" s="22">
        <v>56</v>
      </c>
      <c r="L178" s="22" t="s">
        <v>345</v>
      </c>
      <c r="M178" s="22" t="s">
        <v>345</v>
      </c>
      <c r="N178" s="22" t="s">
        <v>424</v>
      </c>
      <c r="O178" s="22" t="s">
        <v>340</v>
      </c>
      <c r="P178" s="22">
        <v>17</v>
      </c>
      <c r="Q178" s="22" t="s">
        <v>336</v>
      </c>
      <c r="R178" s="22" t="s">
        <v>305</v>
      </c>
      <c r="S178" s="22" t="s">
        <v>305</v>
      </c>
      <c r="T178" s="22" t="s">
        <v>305</v>
      </c>
      <c r="U178" s="22">
        <v>0.6591304347826088</v>
      </c>
      <c r="V178" s="22">
        <v>0.54500000000000004</v>
      </c>
      <c r="W178" s="22">
        <v>0.65100000000000002</v>
      </c>
      <c r="X178" s="22">
        <v>16.852043478260899</v>
      </c>
      <c r="Y178" s="22">
        <v>10.256</v>
      </c>
      <c r="Z178" s="22">
        <v>17.09</v>
      </c>
      <c r="AA178" s="22">
        <v>65.454260869565218</v>
      </c>
      <c r="AB178" s="22">
        <v>86.257000000000005</v>
      </c>
      <c r="AC178" s="22">
        <v>68.408000000000001</v>
      </c>
      <c r="AD178" s="22" t="s">
        <v>305</v>
      </c>
      <c r="AE178" s="22" t="s">
        <v>305</v>
      </c>
      <c r="AF178" s="22" t="s">
        <v>305</v>
      </c>
      <c r="AG178" s="22">
        <v>0.76</v>
      </c>
      <c r="AH178" s="22">
        <v>18</v>
      </c>
      <c r="AI178" s="22">
        <v>7.1755200000000003E-3</v>
      </c>
      <c r="AJ178" s="22">
        <f t="shared" si="5"/>
        <v>398.64000000000004</v>
      </c>
      <c r="AK178" s="22">
        <v>5.9</v>
      </c>
      <c r="AL178" s="22" t="s">
        <v>323</v>
      </c>
      <c r="AM178" t="s">
        <v>342</v>
      </c>
      <c r="AN178" s="22" t="s">
        <v>413</v>
      </c>
      <c r="AO178" s="3" t="s">
        <v>426</v>
      </c>
    </row>
    <row r="179" spans="1:41" x14ac:dyDescent="0.3">
      <c r="A179" s="22" t="s">
        <v>413</v>
      </c>
      <c r="B179" s="22" t="s">
        <v>259</v>
      </c>
      <c r="C179" s="22">
        <v>-69.900000000000006</v>
      </c>
      <c r="D179" s="22">
        <v>71.7</v>
      </c>
      <c r="E179" s="22">
        <v>220.79929344226116</v>
      </c>
      <c r="F179" s="22">
        <v>80.667068367036407</v>
      </c>
      <c r="G179" s="22">
        <v>111.77518775506582</v>
      </c>
      <c r="H179" s="22">
        <v>31.395655410056325</v>
      </c>
      <c r="I179" s="22">
        <v>106.83760683760669</v>
      </c>
      <c r="J179" s="22">
        <v>27.731762328485196</v>
      </c>
      <c r="K179" s="22">
        <v>55</v>
      </c>
      <c r="L179" s="22" t="s">
        <v>277</v>
      </c>
      <c r="M179" s="22" t="s">
        <v>346</v>
      </c>
      <c r="N179" s="22" t="s">
        <v>424</v>
      </c>
      <c r="O179" s="22" t="s">
        <v>340</v>
      </c>
      <c r="P179" s="22">
        <v>17</v>
      </c>
      <c r="Q179" s="22" t="s">
        <v>336</v>
      </c>
      <c r="R179" s="22" t="s">
        <v>305</v>
      </c>
      <c r="S179" s="22" t="s">
        <v>305</v>
      </c>
      <c r="T179" s="22" t="s">
        <v>305</v>
      </c>
      <c r="U179" s="22">
        <v>0.65027777777777784</v>
      </c>
      <c r="V179" s="22">
        <v>0.52800000000000002</v>
      </c>
      <c r="W179" s="22">
        <v>0.63900000000000001</v>
      </c>
      <c r="X179" s="22">
        <v>16.763361111111099</v>
      </c>
      <c r="Y179" s="22">
        <v>13.044</v>
      </c>
      <c r="Z179" s="22">
        <v>16.966000000000001</v>
      </c>
      <c r="AA179" s="22">
        <v>60.883777777777773</v>
      </c>
      <c r="AB179" s="22">
        <v>80.576999999999998</v>
      </c>
      <c r="AC179" s="22">
        <v>62.298999999999999</v>
      </c>
      <c r="AD179" s="22" t="s">
        <v>305</v>
      </c>
      <c r="AE179" s="22" t="s">
        <v>305</v>
      </c>
      <c r="AF179" s="22" t="s">
        <v>305</v>
      </c>
      <c r="AG179" s="22">
        <v>1.5</v>
      </c>
      <c r="AH179" s="22">
        <v>13</v>
      </c>
      <c r="AI179" s="22">
        <v>6.4498000000000003E-3</v>
      </c>
      <c r="AJ179" s="22">
        <f t="shared" si="5"/>
        <v>496.13846153846157</v>
      </c>
      <c r="AK179" s="22">
        <v>5.5</v>
      </c>
      <c r="AL179" s="22" t="s">
        <v>323</v>
      </c>
      <c r="AM179" t="s">
        <v>342</v>
      </c>
      <c r="AN179" s="22" t="s">
        <v>413</v>
      </c>
      <c r="AO179" s="3" t="s">
        <v>426</v>
      </c>
    </row>
    <row r="180" spans="1:41" s="3" customFormat="1" x14ac:dyDescent="0.3">
      <c r="A180" s="22" t="s">
        <v>414</v>
      </c>
      <c r="B180" s="22" t="s">
        <v>256</v>
      </c>
      <c r="C180" s="22">
        <v>-69</v>
      </c>
      <c r="D180" s="22">
        <v>72.099999999999994</v>
      </c>
      <c r="E180" s="22">
        <v>256.67351129363539</v>
      </c>
      <c r="F180" s="22">
        <v>64.495279744971995</v>
      </c>
      <c r="G180" s="22">
        <v>86.867769500365412</v>
      </c>
      <c r="H180" s="22">
        <v>15.510907583468136</v>
      </c>
      <c r="I180" s="22">
        <v>82.088327039894821</v>
      </c>
      <c r="J180" s="22">
        <v>9.0487057501372767</v>
      </c>
      <c r="K180" s="22">
        <v>34</v>
      </c>
      <c r="L180" s="22" t="s">
        <v>345</v>
      </c>
      <c r="M180" s="22" t="s">
        <v>345</v>
      </c>
      <c r="N180" s="22" t="s">
        <v>214</v>
      </c>
      <c r="O180" s="22" t="s">
        <v>341</v>
      </c>
      <c r="P180" s="22">
        <v>20</v>
      </c>
      <c r="Q180" s="22" t="s">
        <v>336</v>
      </c>
      <c r="R180" s="22">
        <v>79.353250000000003</v>
      </c>
      <c r="S180" s="22">
        <v>0.55493749999999997</v>
      </c>
      <c r="T180" s="22">
        <v>15.528437500000001</v>
      </c>
      <c r="U180" s="22">
        <v>0.85345454545454524</v>
      </c>
      <c r="V180" s="22">
        <v>0.54</v>
      </c>
      <c r="W180" s="22">
        <v>0.65800000000000003</v>
      </c>
      <c r="X180" s="22">
        <v>20.6547727272727</v>
      </c>
      <c r="Y180" s="22">
        <v>12.512</v>
      </c>
      <c r="Z180" s="22">
        <v>22.527999999999999</v>
      </c>
      <c r="AA180" s="22">
        <v>57.238545454545459</v>
      </c>
      <c r="AB180" s="22">
        <v>78.733999999999995</v>
      </c>
      <c r="AC180" s="22">
        <v>55.207000000000001</v>
      </c>
      <c r="AD180" s="22">
        <f>73.4-69.2</f>
        <v>4.2000000000000028</v>
      </c>
      <c r="AE180" s="22">
        <f>(320.8-211.1)/2</f>
        <v>54.850000000000009</v>
      </c>
      <c r="AF180" s="22">
        <f>61.9-57.8</f>
        <v>4.1000000000000014</v>
      </c>
      <c r="AG180" s="22">
        <v>1.55</v>
      </c>
      <c r="AH180" s="22">
        <v>11</v>
      </c>
      <c r="AI180" s="22">
        <v>5.7317599999999998E-3</v>
      </c>
      <c r="AJ180" s="22">
        <f t="shared" ref="AJ180:AJ187" si="7">(AI180/AH180)*1000000</f>
        <v>521.06909090909085</v>
      </c>
      <c r="AK180" s="22">
        <v>7.8</v>
      </c>
      <c r="AL180" s="22" t="s">
        <v>323</v>
      </c>
      <c r="AM180" s="3" t="s">
        <v>342</v>
      </c>
      <c r="AN180" s="22" t="s">
        <v>414</v>
      </c>
      <c r="AO180" s="3" t="s">
        <v>426</v>
      </c>
    </row>
    <row r="181" spans="1:41" s="3" customFormat="1" x14ac:dyDescent="0.3">
      <c r="A181" s="22" t="s">
        <v>414</v>
      </c>
      <c r="B181" s="22" t="s">
        <v>256</v>
      </c>
      <c r="C181" s="22">
        <v>-68.3</v>
      </c>
      <c r="D181" s="22">
        <v>72.5</v>
      </c>
      <c r="E181" s="22">
        <v>267.59432700026798</v>
      </c>
      <c r="F181" s="22">
        <v>68.374441069233484</v>
      </c>
      <c r="G181" s="22">
        <v>104.01569852380952</v>
      </c>
      <c r="H181" s="22">
        <v>19.726954534734656</v>
      </c>
      <c r="I181" s="22">
        <v>96.571704490584082</v>
      </c>
      <c r="J181" s="22">
        <v>22.166199737761858</v>
      </c>
      <c r="K181" s="22">
        <v>49</v>
      </c>
      <c r="L181" s="22" t="s">
        <v>277</v>
      </c>
      <c r="M181" s="22" t="s">
        <v>346</v>
      </c>
      <c r="N181" s="22" t="s">
        <v>214</v>
      </c>
      <c r="O181" s="22" t="s">
        <v>341</v>
      </c>
      <c r="P181" s="22">
        <v>20</v>
      </c>
      <c r="Q181" s="22" t="s">
        <v>336</v>
      </c>
      <c r="R181" s="22">
        <v>80.351187500000009</v>
      </c>
      <c r="S181" s="22">
        <v>0.49525000000000002</v>
      </c>
      <c r="T181" s="22">
        <v>16.147437499999999</v>
      </c>
      <c r="U181" s="22">
        <v>0.7334117647058821</v>
      </c>
      <c r="V181" s="22">
        <v>0.52200000000000002</v>
      </c>
      <c r="W181" s="22">
        <v>0.58899999999999997</v>
      </c>
      <c r="X181" s="22">
        <v>21.593499999999999</v>
      </c>
      <c r="Y181" s="22">
        <v>11.987</v>
      </c>
      <c r="Z181" s="22">
        <v>24.085999999999999</v>
      </c>
      <c r="AA181" s="22">
        <v>55.112000000000002</v>
      </c>
      <c r="AB181" s="22">
        <v>79.784999999999997</v>
      </c>
      <c r="AC181" s="22">
        <v>53.23</v>
      </c>
      <c r="AD181" s="22">
        <f>70.1-68.1</f>
        <v>2</v>
      </c>
      <c r="AE181" s="22">
        <f>(301.1-214.9)/2</f>
        <v>43.100000000000009</v>
      </c>
      <c r="AF181" s="22">
        <f>60.69-56.6</f>
        <v>4.0899999999999963</v>
      </c>
      <c r="AG181" s="22">
        <v>2.1</v>
      </c>
      <c r="AH181" s="22">
        <v>8</v>
      </c>
      <c r="AI181" s="22">
        <v>5.8327199999999996E-3</v>
      </c>
      <c r="AJ181" s="22">
        <f t="shared" si="7"/>
        <v>729.08999999999992</v>
      </c>
      <c r="AK181" s="22">
        <v>8.6999999999999993</v>
      </c>
      <c r="AL181" s="22" t="s">
        <v>323</v>
      </c>
      <c r="AM181" s="3" t="s">
        <v>342</v>
      </c>
      <c r="AN181" s="22" t="s">
        <v>414</v>
      </c>
      <c r="AO181" s="3" t="s">
        <v>426</v>
      </c>
    </row>
    <row r="182" spans="1:41" x14ac:dyDescent="0.3">
      <c r="A182" s="22" t="s">
        <v>415</v>
      </c>
      <c r="B182" s="22" t="s">
        <v>260</v>
      </c>
      <c r="C182" s="22">
        <v>-65.7</v>
      </c>
      <c r="D182" s="22">
        <v>72.900000000000006</v>
      </c>
      <c r="E182" s="22">
        <v>192.67822736030837</v>
      </c>
      <c r="F182" s="22">
        <v>146.01950820629654</v>
      </c>
      <c r="G182" s="22">
        <v>80.162012581336995</v>
      </c>
      <c r="H182" s="22">
        <v>29.57237979879741</v>
      </c>
      <c r="I182" s="22">
        <v>58.486372675166834</v>
      </c>
      <c r="J182" s="22">
        <v>25.245415467549833</v>
      </c>
      <c r="K182" s="22">
        <v>34</v>
      </c>
      <c r="L182" s="22" t="s">
        <v>345</v>
      </c>
      <c r="M182" s="22" t="s">
        <v>345</v>
      </c>
      <c r="N182" s="22" t="s">
        <v>214</v>
      </c>
      <c r="O182" s="22" t="s">
        <v>341</v>
      </c>
      <c r="P182" s="22">
        <v>14</v>
      </c>
      <c r="Q182" s="22" t="s">
        <v>336</v>
      </c>
      <c r="R182" s="22">
        <v>79.068941176470588</v>
      </c>
      <c r="S182" s="22">
        <v>0.66052941176470581</v>
      </c>
      <c r="T182" s="22">
        <v>13.166470588235301</v>
      </c>
      <c r="U182" s="22">
        <v>1.0796333333333334</v>
      </c>
      <c r="V182" s="22">
        <v>0.67</v>
      </c>
      <c r="W182" s="22">
        <v>1.1319999999999999</v>
      </c>
      <c r="X182" s="22">
        <v>16.336266666666699</v>
      </c>
      <c r="Y182" s="22">
        <v>9.6029999999999998</v>
      </c>
      <c r="Z182" s="22">
        <v>18.010000000000002</v>
      </c>
      <c r="AA182" s="22">
        <v>44.062533333333349</v>
      </c>
      <c r="AB182" s="22">
        <v>80.462999999999994</v>
      </c>
      <c r="AC182" s="22">
        <v>40.018000000000001</v>
      </c>
      <c r="AD182" s="22">
        <f>66.1-64.7</f>
        <v>1.3999999999999915</v>
      </c>
      <c r="AE182" s="22">
        <f>(305.8-227.9)/2</f>
        <v>38.950000000000003</v>
      </c>
      <c r="AF182" s="22">
        <f>57.4-52.3</f>
        <v>5.1000000000000014</v>
      </c>
      <c r="AG182" s="22">
        <v>0.56000000000000005</v>
      </c>
      <c r="AH182" s="22">
        <v>19</v>
      </c>
      <c r="AI182" s="22">
        <v>9.9478599999999993E-3</v>
      </c>
      <c r="AJ182" s="22">
        <f t="shared" si="7"/>
        <v>523.57157894736838</v>
      </c>
      <c r="AK182" s="22">
        <v>2.7</v>
      </c>
      <c r="AL182" s="22" t="s">
        <v>323</v>
      </c>
      <c r="AM182" t="s">
        <v>342</v>
      </c>
      <c r="AN182" s="22" t="s">
        <v>415</v>
      </c>
      <c r="AO182" s="3" t="s">
        <v>426</v>
      </c>
    </row>
    <row r="183" spans="1:41" x14ac:dyDescent="0.3">
      <c r="A183" s="22" t="s">
        <v>415</v>
      </c>
      <c r="B183" s="22" t="s">
        <v>260</v>
      </c>
      <c r="C183" s="22">
        <v>-64.900000000000006</v>
      </c>
      <c r="D183" s="22">
        <v>73.3</v>
      </c>
      <c r="E183" s="22">
        <v>196.69551534225008</v>
      </c>
      <c r="F183" s="22">
        <v>148.70330716155166</v>
      </c>
      <c r="G183" s="22">
        <v>94.840584144231599</v>
      </c>
      <c r="H183" s="22">
        <v>33.439610088113042</v>
      </c>
      <c r="I183" s="22">
        <v>72.526834928923648</v>
      </c>
      <c r="J183" s="22">
        <v>32.385445566458564</v>
      </c>
      <c r="K183" s="22">
        <v>42</v>
      </c>
      <c r="L183" s="22" t="s">
        <v>277</v>
      </c>
      <c r="M183" s="22" t="s">
        <v>346</v>
      </c>
      <c r="N183" s="22" t="s">
        <v>214</v>
      </c>
      <c r="O183" s="22" t="s">
        <v>341</v>
      </c>
      <c r="P183" s="22">
        <v>14</v>
      </c>
      <c r="Q183" s="22" t="s">
        <v>336</v>
      </c>
      <c r="R183" s="22">
        <v>86.113764705882346</v>
      </c>
      <c r="S183" s="22">
        <v>0.58276470588235285</v>
      </c>
      <c r="T183" s="22">
        <v>12.655352941176499</v>
      </c>
      <c r="U183" s="22">
        <v>0.90780000000000005</v>
      </c>
      <c r="V183" s="22">
        <v>0.61099999999999999</v>
      </c>
      <c r="W183" s="22">
        <v>0.998</v>
      </c>
      <c r="X183" s="22">
        <v>16.149799999999999</v>
      </c>
      <c r="Y183" s="22">
        <v>9.5619999999999994</v>
      </c>
      <c r="Z183" s="22">
        <v>15.941000000000001</v>
      </c>
      <c r="AA183" s="22">
        <v>50.236142857142859</v>
      </c>
      <c r="AB183" s="22">
        <v>85.664000000000001</v>
      </c>
      <c r="AC183" s="22">
        <v>47.128999999999998</v>
      </c>
      <c r="AD183" s="22">
        <f>64.7-64.1</f>
        <v>0.60000000000000853</v>
      </c>
      <c r="AE183" s="22">
        <f>(297.5-230.2)/2</f>
        <v>33.650000000000006</v>
      </c>
      <c r="AF183" s="22">
        <f>56.8-51.6</f>
        <v>5.1999999999999957</v>
      </c>
      <c r="AG183" s="22">
        <v>0.76</v>
      </c>
      <c r="AH183" s="22">
        <v>11</v>
      </c>
      <c r="AI183" s="22">
        <v>5.8112499999999996E-3</v>
      </c>
      <c r="AJ183" s="22">
        <f t="shared" si="7"/>
        <v>528.2954545454545</v>
      </c>
      <c r="AK183" s="22">
        <v>2.9</v>
      </c>
      <c r="AL183" s="22" t="s">
        <v>323</v>
      </c>
      <c r="AM183" t="s">
        <v>342</v>
      </c>
      <c r="AN183" s="22" t="s">
        <v>415</v>
      </c>
      <c r="AO183" s="3" t="s">
        <v>426</v>
      </c>
    </row>
    <row r="184" spans="1:41" x14ac:dyDescent="0.3">
      <c r="A184" s="22" t="s">
        <v>416</v>
      </c>
      <c r="B184" s="22" t="s">
        <v>261</v>
      </c>
      <c r="C184" s="22">
        <v>-65.3</v>
      </c>
      <c r="D184" s="22">
        <v>73.7</v>
      </c>
      <c r="E184" s="22">
        <v>186.95083193120146</v>
      </c>
      <c r="F184" s="22">
        <v>142.07076846254228</v>
      </c>
      <c r="G184" s="22">
        <v>84.125485531737212</v>
      </c>
      <c r="H184" s="22">
        <v>55.837500605202237</v>
      </c>
      <c r="I184" s="22">
        <v>76.675356540407734</v>
      </c>
      <c r="J184" s="22">
        <v>51.012817900566418</v>
      </c>
      <c r="K184" s="22">
        <v>42</v>
      </c>
      <c r="L184" s="22" t="s">
        <v>345</v>
      </c>
      <c r="M184" s="22" t="s">
        <v>345</v>
      </c>
      <c r="N184" s="22" t="s">
        <v>214</v>
      </c>
      <c r="O184" s="22" t="s">
        <v>341</v>
      </c>
      <c r="P184" s="22">
        <v>13</v>
      </c>
      <c r="Q184" s="22" t="s">
        <v>336</v>
      </c>
      <c r="R184" s="22">
        <v>86.094470588235296</v>
      </c>
      <c r="S184" s="22">
        <v>0.63476470588235312</v>
      </c>
      <c r="T184" s="22">
        <v>11.968999999999999</v>
      </c>
      <c r="U184" s="22">
        <v>0.85606896551724132</v>
      </c>
      <c r="V184" s="22">
        <v>0.65900000000000003</v>
      </c>
      <c r="W184" s="22">
        <v>0.84</v>
      </c>
      <c r="X184" s="22">
        <v>15.4996896551724</v>
      </c>
      <c r="Y184" s="22">
        <v>7.7930000000000001</v>
      </c>
      <c r="Z184" s="22">
        <v>15.811999999999999</v>
      </c>
      <c r="AA184" s="22">
        <v>52.750137931034487</v>
      </c>
      <c r="AB184" s="22">
        <v>85.715999999999994</v>
      </c>
      <c r="AC184" s="22">
        <v>52.338000000000001</v>
      </c>
      <c r="AD184" s="22">
        <f>70.2-68.7</f>
        <v>1.5</v>
      </c>
      <c r="AE184" s="22">
        <f>(290.1-220.5)/2</f>
        <v>34.800000000000011</v>
      </c>
      <c r="AF184" s="22">
        <f>56.4-56</f>
        <v>0.39999999999999858</v>
      </c>
      <c r="AG184" s="22">
        <v>0.46</v>
      </c>
      <c r="AH184" s="22">
        <v>57</v>
      </c>
      <c r="AI184" s="22">
        <v>1.3153700000000001E-2</v>
      </c>
      <c r="AJ184" s="22">
        <f t="shared" si="7"/>
        <v>230.76666666666668</v>
      </c>
      <c r="AK184" s="22">
        <v>2.1</v>
      </c>
      <c r="AL184" s="22" t="s">
        <v>323</v>
      </c>
      <c r="AM184" t="s">
        <v>342</v>
      </c>
      <c r="AN184" s="22" t="s">
        <v>416</v>
      </c>
      <c r="AO184" s="22" t="s">
        <v>427</v>
      </c>
    </row>
    <row r="185" spans="1:41" x14ac:dyDescent="0.3">
      <c r="A185" s="22" t="s">
        <v>416</v>
      </c>
      <c r="B185" s="22" t="s">
        <v>261</v>
      </c>
      <c r="C185" s="22">
        <v>-67.2</v>
      </c>
      <c r="D185" s="22">
        <v>74.099999999999994</v>
      </c>
      <c r="E185" s="22">
        <v>187.72292096865033</v>
      </c>
      <c r="F185" s="22">
        <v>198.96599084720023</v>
      </c>
      <c r="G185" s="22">
        <v>96.55543317902837</v>
      </c>
      <c r="H185" s="22">
        <v>92.533514528239706</v>
      </c>
      <c r="I185" s="22">
        <v>84.13259296651465</v>
      </c>
      <c r="J185" s="22">
        <v>69.334439776032823</v>
      </c>
      <c r="K185" s="22">
        <v>47</v>
      </c>
      <c r="L185" s="22" t="s">
        <v>277</v>
      </c>
      <c r="M185" s="22" t="s">
        <v>346</v>
      </c>
      <c r="N185" s="22" t="s">
        <v>214</v>
      </c>
      <c r="O185" s="22" t="s">
        <v>341</v>
      </c>
      <c r="P185" s="22">
        <v>13</v>
      </c>
      <c r="Q185" s="22" t="s">
        <v>336</v>
      </c>
      <c r="R185" s="22">
        <v>83.26400000000001</v>
      </c>
      <c r="S185" s="22">
        <v>0.63007142857142873</v>
      </c>
      <c r="T185" s="22">
        <v>13.063714285714299</v>
      </c>
      <c r="U185" s="22">
        <v>0.91678048780487775</v>
      </c>
      <c r="V185" s="22">
        <v>0.66700000000000004</v>
      </c>
      <c r="W185" s="22">
        <v>0.91900000000000004</v>
      </c>
      <c r="X185" s="22">
        <v>15.5631219512195</v>
      </c>
      <c r="Y185" s="22">
        <v>6.2190000000000003</v>
      </c>
      <c r="Z185" s="22">
        <v>16.777000000000001</v>
      </c>
      <c r="AA185" s="22">
        <v>44.738512195121949</v>
      </c>
      <c r="AB185" s="22">
        <v>86.716999999999999</v>
      </c>
      <c r="AC185" s="22">
        <v>42.673000000000002</v>
      </c>
      <c r="AD185" s="22">
        <v>0</v>
      </c>
      <c r="AE185" s="22">
        <v>0</v>
      </c>
      <c r="AF185" s="22">
        <f>56.2-55.78</f>
        <v>0.42000000000000171</v>
      </c>
      <c r="AG185" s="22">
        <v>0.36</v>
      </c>
      <c r="AH185" s="22">
        <v>39</v>
      </c>
      <c r="AI185" s="22">
        <v>8.0783999999999995E-3</v>
      </c>
      <c r="AJ185" s="22">
        <f t="shared" si="7"/>
        <v>207.13846153846151</v>
      </c>
      <c r="AK185" s="22">
        <v>2.2999999999999998</v>
      </c>
      <c r="AL185" s="22" t="s">
        <v>323</v>
      </c>
      <c r="AM185" t="s">
        <v>342</v>
      </c>
      <c r="AN185" s="22" t="s">
        <v>416</v>
      </c>
      <c r="AO185" s="22" t="s">
        <v>427</v>
      </c>
    </row>
    <row r="186" spans="1:41" x14ac:dyDescent="0.3">
      <c r="A186" s="22" t="s">
        <v>416</v>
      </c>
      <c r="B186" s="22" t="s">
        <v>262</v>
      </c>
      <c r="C186" s="22">
        <v>-62.2</v>
      </c>
      <c r="D186" s="22">
        <v>74.5</v>
      </c>
      <c r="E186" s="22">
        <v>166.47244880972184</v>
      </c>
      <c r="F186" s="22">
        <v>62.703095102645989</v>
      </c>
      <c r="G186" s="22">
        <v>60.547871261363788</v>
      </c>
      <c r="H186" s="22">
        <v>17.111815825369483</v>
      </c>
      <c r="I186" s="22">
        <v>53.067289322861562</v>
      </c>
      <c r="J186" s="22">
        <v>15.295953663628641</v>
      </c>
      <c r="K186" s="22">
        <v>28</v>
      </c>
      <c r="L186" s="22" t="s">
        <v>345</v>
      </c>
      <c r="M186" s="22" t="s">
        <v>345</v>
      </c>
      <c r="N186" s="22" t="s">
        <v>214</v>
      </c>
      <c r="O186" s="22" t="s">
        <v>341</v>
      </c>
      <c r="P186" s="22">
        <v>13</v>
      </c>
      <c r="Q186" s="22" t="s">
        <v>336</v>
      </c>
      <c r="R186" s="22">
        <v>79.622352941176487</v>
      </c>
      <c r="S186" s="22">
        <v>0.87788235294117656</v>
      </c>
      <c r="T186" s="22">
        <v>8.3824117647058802</v>
      </c>
      <c r="U186" s="22">
        <v>1.2667391304347826</v>
      </c>
      <c r="V186" s="22">
        <v>0.93400000000000005</v>
      </c>
      <c r="W186" s="22">
        <v>1.123</v>
      </c>
      <c r="X186" s="22">
        <v>13.133869565217401</v>
      </c>
      <c r="Y186" s="22">
        <v>3.661</v>
      </c>
      <c r="Z186" s="22">
        <v>20.95</v>
      </c>
      <c r="AA186" s="22">
        <v>51.452086956521732</v>
      </c>
      <c r="AB186" s="22">
        <v>78.620999999999995</v>
      </c>
      <c r="AC186" s="22">
        <v>43.305999999999997</v>
      </c>
      <c r="AD186" s="22">
        <f>72.6-66.5</f>
        <v>6.0999999999999943</v>
      </c>
      <c r="AE186" s="22">
        <f>(350.6-213.7)/2</f>
        <v>68.450000000000017</v>
      </c>
      <c r="AF186" s="22">
        <f>58-57</f>
        <v>1</v>
      </c>
      <c r="AG186" s="22">
        <v>0.76</v>
      </c>
      <c r="AH186" s="22">
        <v>22</v>
      </c>
      <c r="AI186" s="22">
        <v>9.6743100000000002E-3</v>
      </c>
      <c r="AJ186" s="22">
        <f t="shared" si="7"/>
        <v>439.74136363636364</v>
      </c>
      <c r="AK186" s="22">
        <v>4.5</v>
      </c>
      <c r="AL186" s="22" t="s">
        <v>323</v>
      </c>
      <c r="AM186" t="s">
        <v>342</v>
      </c>
      <c r="AN186" s="22" t="s">
        <v>416</v>
      </c>
      <c r="AO186" s="22" t="s">
        <v>427</v>
      </c>
    </row>
    <row r="187" spans="1:41" x14ac:dyDescent="0.3">
      <c r="A187" s="22" t="s">
        <v>416</v>
      </c>
      <c r="B187" s="22" t="s">
        <v>262</v>
      </c>
      <c r="C187" s="22">
        <v>-67.099999999999994</v>
      </c>
      <c r="D187" s="22">
        <v>74.900000000000006</v>
      </c>
      <c r="E187" s="22">
        <v>161.83848519177855</v>
      </c>
      <c r="F187" s="22">
        <v>74.881838669612037</v>
      </c>
      <c r="G187" s="22">
        <v>61.647404904295719</v>
      </c>
      <c r="H187" s="22">
        <v>26.240110490369243</v>
      </c>
      <c r="I187" s="22">
        <v>56.609114067364963</v>
      </c>
      <c r="J187" s="22">
        <v>24.655039665071882</v>
      </c>
      <c r="K187" s="22">
        <v>31</v>
      </c>
      <c r="L187" s="22" t="s">
        <v>277</v>
      </c>
      <c r="M187" s="22" t="s">
        <v>346</v>
      </c>
      <c r="N187" s="22" t="s">
        <v>214</v>
      </c>
      <c r="O187" s="22" t="s">
        <v>341</v>
      </c>
      <c r="P187" s="22">
        <v>13</v>
      </c>
      <c r="Q187" s="22" t="s">
        <v>336</v>
      </c>
      <c r="R187" s="22">
        <v>79.518799999999985</v>
      </c>
      <c r="S187" s="22">
        <v>0.82013333333333327</v>
      </c>
      <c r="T187" s="22">
        <v>8.3214666666666695</v>
      </c>
      <c r="U187" s="22">
        <v>1.1616296296296296</v>
      </c>
      <c r="V187" s="22">
        <v>0.83499999999999996</v>
      </c>
      <c r="W187" s="22">
        <v>1.1339999999999999</v>
      </c>
      <c r="X187" s="22">
        <v>12.348962962963</v>
      </c>
      <c r="Y187" s="22">
        <v>4.1369999999999996</v>
      </c>
      <c r="Z187" s="22">
        <v>14.313000000000001</v>
      </c>
      <c r="AA187" s="22">
        <v>50.536777777777786</v>
      </c>
      <c r="AB187" s="22">
        <v>76.894999999999996</v>
      </c>
      <c r="AC187" s="22">
        <v>46.197000000000003</v>
      </c>
      <c r="AD187" s="22">
        <f>68.1-65.4</f>
        <v>2.6999999999999886</v>
      </c>
      <c r="AE187" s="22">
        <f>(317.2-219)/2</f>
        <v>49.099999999999994</v>
      </c>
      <c r="AF187" s="22">
        <f>56.6-55.3</f>
        <v>1.3000000000000043</v>
      </c>
      <c r="AG187" s="22">
        <v>0.76</v>
      </c>
      <c r="AH187" s="22">
        <v>35</v>
      </c>
      <c r="AI187" s="22">
        <v>4.6618299999999996E-3</v>
      </c>
      <c r="AJ187" s="22">
        <f t="shared" si="7"/>
        <v>133.19514285714286</v>
      </c>
      <c r="AK187" s="22">
        <v>5.0999999999999996</v>
      </c>
      <c r="AL187" s="22" t="s">
        <v>323</v>
      </c>
      <c r="AM187" t="s">
        <v>342</v>
      </c>
      <c r="AN187" s="22" t="s">
        <v>416</v>
      </c>
      <c r="AO187" s="22" t="s">
        <v>427</v>
      </c>
    </row>
    <row r="188" spans="1:41" s="3" customFormat="1" x14ac:dyDescent="0.3">
      <c r="A188" s="22" t="s">
        <v>417</v>
      </c>
      <c r="B188" s="22" t="s">
        <v>263</v>
      </c>
      <c r="C188" s="22">
        <v>-64</v>
      </c>
      <c r="D188" s="22">
        <v>75.3</v>
      </c>
      <c r="E188" s="22">
        <v>215.00752526338505</v>
      </c>
      <c r="F188" s="22">
        <v>41.342813577717919</v>
      </c>
      <c r="G188" s="22">
        <v>91.150354769809624</v>
      </c>
      <c r="H188" s="22">
        <v>19.928249460287386</v>
      </c>
      <c r="I188" s="22">
        <v>77.077231385849018</v>
      </c>
      <c r="J188" s="22">
        <v>15.422416878147864</v>
      </c>
      <c r="K188" s="22">
        <v>43</v>
      </c>
      <c r="L188" s="22" t="s">
        <v>345</v>
      </c>
      <c r="M188" s="22" t="s">
        <v>345</v>
      </c>
      <c r="N188" s="22" t="s">
        <v>214</v>
      </c>
      <c r="O188" s="22" t="s">
        <v>341</v>
      </c>
      <c r="P188" s="22">
        <v>16</v>
      </c>
      <c r="Q188" s="22" t="s">
        <v>336</v>
      </c>
      <c r="R188" s="22">
        <v>75.519272727272721</v>
      </c>
      <c r="S188" s="22">
        <v>0.5888181818181818</v>
      </c>
      <c r="T188" s="22">
        <v>19.029363636363598</v>
      </c>
      <c r="U188" s="22">
        <v>0.69751851851851809</v>
      </c>
      <c r="V188" s="22">
        <v>0.58399999999999996</v>
      </c>
      <c r="W188" s="22">
        <v>0.68200000000000005</v>
      </c>
      <c r="X188" s="22">
        <v>25.955407407407399</v>
      </c>
      <c r="Y188" s="22">
        <v>12.817</v>
      </c>
      <c r="Z188" s="22">
        <v>28.076000000000001</v>
      </c>
      <c r="AA188" s="22">
        <v>46.931925925925924</v>
      </c>
      <c r="AB188" s="22">
        <v>81.174999999999997</v>
      </c>
      <c r="AC188" s="22">
        <v>44.048999999999999</v>
      </c>
      <c r="AD188" s="22">
        <f>69.8-66.8</f>
        <v>3</v>
      </c>
      <c r="AE188" s="22">
        <f>(303-213)/2</f>
        <v>45</v>
      </c>
      <c r="AF188" s="22">
        <f>64.8-61.1</f>
        <v>3.6999999999999957</v>
      </c>
      <c r="AG188" s="22">
        <v>1.4</v>
      </c>
      <c r="AH188" s="22">
        <v>25</v>
      </c>
      <c r="AI188" s="22">
        <v>9.7387099999999994E-3</v>
      </c>
      <c r="AJ188" s="22">
        <f t="shared" ref="AJ188:AJ203" si="8">(AI188/AH188)*1000000</f>
        <v>389.54839999999996</v>
      </c>
      <c r="AK188" s="22">
        <v>5.5</v>
      </c>
      <c r="AL188" s="22" t="s">
        <v>323</v>
      </c>
      <c r="AM188" s="3" t="s">
        <v>342</v>
      </c>
      <c r="AN188" s="22" t="s">
        <v>417</v>
      </c>
      <c r="AO188" s="3" t="s">
        <v>426</v>
      </c>
    </row>
    <row r="189" spans="1:41" s="3" customFormat="1" x14ac:dyDescent="0.3">
      <c r="A189" s="22" t="s">
        <v>417</v>
      </c>
      <c r="B189" s="22" t="s">
        <v>263</v>
      </c>
      <c r="C189" s="22">
        <v>-64.8</v>
      </c>
      <c r="D189" s="22">
        <v>75.7</v>
      </c>
      <c r="E189" s="22">
        <v>213.26508850501205</v>
      </c>
      <c r="F189" s="22">
        <v>36.27758293968305</v>
      </c>
      <c r="G189" s="22">
        <v>126.98591224776669</v>
      </c>
      <c r="H189" s="22">
        <v>33.129020421542499</v>
      </c>
      <c r="I189" s="22">
        <v>113.54604292040402</v>
      </c>
      <c r="J189" s="22">
        <v>30.23165539382174</v>
      </c>
      <c r="K189" s="22">
        <v>62</v>
      </c>
      <c r="L189" s="22" t="s">
        <v>277</v>
      </c>
      <c r="M189" s="22" t="s">
        <v>346</v>
      </c>
      <c r="N189" s="22" t="s">
        <v>214</v>
      </c>
      <c r="O189" s="22" t="s">
        <v>341</v>
      </c>
      <c r="P189" s="22">
        <v>16</v>
      </c>
      <c r="Q189" s="22" t="s">
        <v>336</v>
      </c>
      <c r="R189" s="22">
        <v>54.477400000000003</v>
      </c>
      <c r="S189" s="22">
        <v>0.7178000000000001</v>
      </c>
      <c r="T189" s="22">
        <v>15.3628</v>
      </c>
      <c r="U189" s="22">
        <v>0.65222916666666675</v>
      </c>
      <c r="V189" s="22">
        <v>0.59399999999999997</v>
      </c>
      <c r="W189" s="22">
        <v>0.68200000000000005</v>
      </c>
      <c r="X189" s="22">
        <v>21.701125000000001</v>
      </c>
      <c r="Y189" s="22">
        <v>4.6100000000000003</v>
      </c>
      <c r="Z189" s="22">
        <v>12.385999999999999</v>
      </c>
      <c r="AA189" s="22">
        <v>54.829770833333335</v>
      </c>
      <c r="AB189" s="22">
        <v>65.599999999999994</v>
      </c>
      <c r="AC189" s="22">
        <v>54.139000000000003</v>
      </c>
      <c r="AD189" s="22">
        <f>67.3-66.2</f>
        <v>1.0999999999999943</v>
      </c>
      <c r="AE189" s="22">
        <f>(270-222)/2</f>
        <v>24</v>
      </c>
      <c r="AF189" s="22">
        <f>60-59.3</f>
        <v>0.70000000000000284</v>
      </c>
      <c r="AG189" s="22">
        <v>1.5</v>
      </c>
      <c r="AH189" s="22">
        <v>25</v>
      </c>
      <c r="AI189" s="22">
        <v>6.6579999999999999E-3</v>
      </c>
      <c r="AJ189" s="22">
        <f t="shared" si="8"/>
        <v>266.32</v>
      </c>
      <c r="AK189" s="22">
        <v>5.6</v>
      </c>
      <c r="AL189" s="22" t="s">
        <v>323</v>
      </c>
      <c r="AM189" s="3" t="s">
        <v>342</v>
      </c>
      <c r="AN189" s="22" t="s">
        <v>417</v>
      </c>
      <c r="AO189" s="3" t="s">
        <v>426</v>
      </c>
    </row>
    <row r="190" spans="1:41" s="3" customFormat="1" x14ac:dyDescent="0.3">
      <c r="A190" s="22" t="s">
        <v>418</v>
      </c>
      <c r="B190" s="22" t="s">
        <v>264</v>
      </c>
      <c r="C190" s="22">
        <v>-69.599999999999994</v>
      </c>
      <c r="D190" s="22">
        <v>76.099999999999994</v>
      </c>
      <c r="E190" s="22">
        <v>223.91401701746631</v>
      </c>
      <c r="F190" s="22">
        <v>67.058955851819121</v>
      </c>
      <c r="G190" s="22">
        <v>52.639695269621967</v>
      </c>
      <c r="H190" s="22">
        <v>15.839822783944781</v>
      </c>
      <c r="I190" s="22">
        <v>33.345560038680816</v>
      </c>
      <c r="J190" s="22">
        <v>7.7413531056914113</v>
      </c>
      <c r="K190" s="22">
        <v>19</v>
      </c>
      <c r="L190" s="22" t="s">
        <v>345</v>
      </c>
      <c r="M190" s="22" t="s">
        <v>345</v>
      </c>
      <c r="N190" s="22" t="s">
        <v>214</v>
      </c>
      <c r="O190" s="22" t="s">
        <v>341</v>
      </c>
      <c r="P190" s="22">
        <v>15</v>
      </c>
      <c r="Q190" s="22" t="s">
        <v>336</v>
      </c>
      <c r="R190" s="22">
        <v>78.982687500000011</v>
      </c>
      <c r="S190" s="22">
        <v>0.53237500000000004</v>
      </c>
      <c r="T190" s="22">
        <v>15.089124999999999</v>
      </c>
      <c r="U190" s="22">
        <v>0.63933333333333331</v>
      </c>
      <c r="V190" s="22">
        <v>0.50900000000000001</v>
      </c>
      <c r="W190" s="22">
        <v>0.66300000000000003</v>
      </c>
      <c r="X190" s="22">
        <v>21.285399999999999</v>
      </c>
      <c r="Y190" s="22">
        <v>13.244</v>
      </c>
      <c r="Z190" s="22">
        <v>20.812999999999999</v>
      </c>
      <c r="AA190" s="22">
        <v>59.68773333333332</v>
      </c>
      <c r="AB190" s="22">
        <v>80.424999999999997</v>
      </c>
      <c r="AC190" s="22">
        <v>57.673000000000002</v>
      </c>
      <c r="AD190" s="22">
        <f>72.7-69.9</f>
        <v>2.7999999999999972</v>
      </c>
      <c r="AE190" s="22">
        <f>(309-213)/2</f>
        <v>48</v>
      </c>
      <c r="AF190" s="22">
        <f>62.5-58.5</f>
        <v>4</v>
      </c>
      <c r="AG190" s="22">
        <v>2.1</v>
      </c>
      <c r="AH190" s="22">
        <v>8</v>
      </c>
      <c r="AI190" s="22">
        <v>3.4081699999999999E-3</v>
      </c>
      <c r="AJ190" s="22">
        <f t="shared" si="8"/>
        <v>426.02125000000001</v>
      </c>
      <c r="AK190" s="22" t="s">
        <v>305</v>
      </c>
      <c r="AL190" s="22" t="s">
        <v>323</v>
      </c>
      <c r="AM190" s="3" t="s">
        <v>342</v>
      </c>
      <c r="AN190" s="22" t="s">
        <v>418</v>
      </c>
      <c r="AO190" s="3" t="s">
        <v>426</v>
      </c>
    </row>
    <row r="191" spans="1:41" s="3" customFormat="1" x14ac:dyDescent="0.3">
      <c r="A191" s="22" t="s">
        <v>418</v>
      </c>
      <c r="B191" s="22" t="s">
        <v>264</v>
      </c>
      <c r="C191" s="22">
        <v>-69</v>
      </c>
      <c r="D191" s="22">
        <v>76.5</v>
      </c>
      <c r="E191" s="22">
        <v>241.312741312741</v>
      </c>
      <c r="F191" s="22">
        <v>79.206973577025153</v>
      </c>
      <c r="G191" s="22">
        <v>92.865794280564629</v>
      </c>
      <c r="H191" s="22">
        <v>24.590092214826431</v>
      </c>
      <c r="I191" s="22">
        <v>89.031339031338362</v>
      </c>
      <c r="J191" s="22">
        <v>20.49032708862855</v>
      </c>
      <c r="K191" s="22">
        <v>44</v>
      </c>
      <c r="L191" s="22" t="s">
        <v>277</v>
      </c>
      <c r="M191" s="22" t="s">
        <v>346</v>
      </c>
      <c r="N191" s="22" t="s">
        <v>214</v>
      </c>
      <c r="O191" s="22" t="s">
        <v>341</v>
      </c>
      <c r="P191" s="22">
        <v>15</v>
      </c>
      <c r="Q191" s="22" t="s">
        <v>336</v>
      </c>
      <c r="R191" s="22">
        <v>76.456437500000021</v>
      </c>
      <c r="S191" s="22">
        <v>0.54449999999999998</v>
      </c>
      <c r="T191" s="22">
        <v>14.8010625</v>
      </c>
      <c r="U191" s="22">
        <v>0.78173529411764719</v>
      </c>
      <c r="V191" s="22">
        <v>0.51700000000000002</v>
      </c>
      <c r="W191" s="22">
        <v>0.64200000000000002</v>
      </c>
      <c r="X191" s="22">
        <v>19.961500000000001</v>
      </c>
      <c r="Y191" s="22">
        <v>12.23</v>
      </c>
      <c r="Z191" s="22">
        <v>21.029</v>
      </c>
      <c r="AA191" s="22">
        <v>54.843999999999994</v>
      </c>
      <c r="AB191" s="22">
        <v>78.266000000000005</v>
      </c>
      <c r="AC191" s="22">
        <v>53.887999999999998</v>
      </c>
      <c r="AD191" s="22">
        <f>68-67.4</f>
        <v>0.59999999999999432</v>
      </c>
      <c r="AE191" s="22">
        <f>(260.9-220.8)/2</f>
        <v>20.049999999999983</v>
      </c>
      <c r="AF191" s="22">
        <f>60.2-56.2</f>
        <v>4</v>
      </c>
      <c r="AG191" s="22">
        <v>2.5</v>
      </c>
      <c r="AH191" s="22">
        <v>7</v>
      </c>
      <c r="AI191" s="22">
        <v>3.09977E-3</v>
      </c>
      <c r="AJ191" s="22">
        <f t="shared" si="8"/>
        <v>442.82428571428568</v>
      </c>
      <c r="AK191" s="22" t="s">
        <v>305</v>
      </c>
      <c r="AL191" s="22" t="s">
        <v>323</v>
      </c>
      <c r="AM191" s="3" t="s">
        <v>342</v>
      </c>
      <c r="AN191" s="22" t="s">
        <v>418</v>
      </c>
      <c r="AO191" s="3" t="s">
        <v>426</v>
      </c>
    </row>
    <row r="192" spans="1:41" x14ac:dyDescent="0.3">
      <c r="A192" s="22" t="s">
        <v>419</v>
      </c>
      <c r="B192" s="22" t="s">
        <v>265</v>
      </c>
      <c r="C192" s="22">
        <v>-68.8</v>
      </c>
      <c r="D192" s="22">
        <v>76.900000000000006</v>
      </c>
      <c r="E192" s="22">
        <v>162.60162601626001</v>
      </c>
      <c r="F192" s="22">
        <v>123.34748197458806</v>
      </c>
      <c r="G192" s="22">
        <v>62.5372791846303</v>
      </c>
      <c r="H192" s="22">
        <v>52.114399320525251</v>
      </c>
      <c r="I192" s="22">
        <v>102.27040294538799</v>
      </c>
      <c r="J192" s="22">
        <v>40.694078197740538</v>
      </c>
      <c r="K192" s="22">
        <v>29</v>
      </c>
      <c r="L192" s="22" t="s">
        <v>345</v>
      </c>
      <c r="M192" s="22" t="s">
        <v>345</v>
      </c>
      <c r="N192" s="22" t="s">
        <v>214</v>
      </c>
      <c r="O192" s="22" t="s">
        <v>341</v>
      </c>
      <c r="P192" s="22">
        <v>16</v>
      </c>
      <c r="Q192" s="22" t="s">
        <v>336</v>
      </c>
      <c r="R192" s="22">
        <v>83.237857142857152</v>
      </c>
      <c r="S192" s="22">
        <v>0.80335714285714299</v>
      </c>
      <c r="T192" s="22">
        <v>12.488428571428599</v>
      </c>
      <c r="U192" s="22">
        <v>1.1104166666666664</v>
      </c>
      <c r="V192" s="22">
        <v>0.81399999999999995</v>
      </c>
      <c r="W192" s="22">
        <v>1.1439999999999999</v>
      </c>
      <c r="X192" s="22">
        <v>21.122958333333301</v>
      </c>
      <c r="Y192" s="22">
        <v>10.211</v>
      </c>
      <c r="Z192" s="22">
        <v>18.882999999999999</v>
      </c>
      <c r="AA192" s="22">
        <v>51.064583333333339</v>
      </c>
      <c r="AB192" s="22">
        <v>84.251999999999995</v>
      </c>
      <c r="AC192" s="22">
        <v>54.506999999999998</v>
      </c>
      <c r="AD192" s="22">
        <f>67.8-67.4</f>
        <v>0.39999999999999147</v>
      </c>
      <c r="AE192" s="22">
        <f>(323.5-266.8)/2</f>
        <v>28.349999999999994</v>
      </c>
      <c r="AF192" s="22">
        <f>56.9-48.8</f>
        <v>8.1000000000000014</v>
      </c>
      <c r="AG192" s="22">
        <v>0.36</v>
      </c>
      <c r="AH192" s="22">
        <v>41.3</v>
      </c>
      <c r="AI192" s="22">
        <v>1.1219099999999999E-2</v>
      </c>
      <c r="AJ192" s="22">
        <f t="shared" si="8"/>
        <v>271.6489104116223</v>
      </c>
      <c r="AK192" s="22">
        <v>2</v>
      </c>
      <c r="AL192" s="22" t="s">
        <v>323</v>
      </c>
      <c r="AM192" t="s">
        <v>342</v>
      </c>
      <c r="AN192" s="22" t="s">
        <v>419</v>
      </c>
      <c r="AO192" s="3" t="s">
        <v>426</v>
      </c>
    </row>
    <row r="193" spans="1:41" x14ac:dyDescent="0.3">
      <c r="A193" s="22" t="s">
        <v>419</v>
      </c>
      <c r="B193" s="22" t="s">
        <v>265</v>
      </c>
      <c r="C193" s="22">
        <v>-67.2</v>
      </c>
      <c r="D193" s="22">
        <v>77.3</v>
      </c>
      <c r="E193" s="22">
        <v>161.13438607798858</v>
      </c>
      <c r="F193" s="22">
        <v>131.62586778139161</v>
      </c>
      <c r="G193" s="22">
        <v>67.191925754548734</v>
      </c>
      <c r="H193" s="22">
        <v>53.728910385173265</v>
      </c>
      <c r="I193" s="22">
        <v>93.817431278731661</v>
      </c>
      <c r="J193" s="22">
        <v>43.818137203351412</v>
      </c>
      <c r="K193" s="22">
        <v>32</v>
      </c>
      <c r="L193" s="22" t="s">
        <v>277</v>
      </c>
      <c r="M193" s="22" t="s">
        <v>346</v>
      </c>
      <c r="N193" s="22" t="s">
        <v>214</v>
      </c>
      <c r="O193" s="22" t="s">
        <v>341</v>
      </c>
      <c r="P193" s="22">
        <v>16</v>
      </c>
      <c r="Q193" s="22" t="s">
        <v>336</v>
      </c>
      <c r="R193" s="22">
        <v>79.381666666666689</v>
      </c>
      <c r="S193" s="22">
        <v>0.8078333333333334</v>
      </c>
      <c r="T193" s="22">
        <v>14.1059444444444</v>
      </c>
      <c r="U193" s="22">
        <v>1.129758620689655</v>
      </c>
      <c r="V193" s="22">
        <v>0.80300000000000005</v>
      </c>
      <c r="W193" s="22">
        <v>1.024</v>
      </c>
      <c r="X193" s="22">
        <v>21.580034482758599</v>
      </c>
      <c r="Y193" s="22">
        <v>8.3130000000000006</v>
      </c>
      <c r="Z193" s="22">
        <v>24.744</v>
      </c>
      <c r="AA193" s="22">
        <v>44.028482758620683</v>
      </c>
      <c r="AB193" s="22">
        <v>83.781000000000006</v>
      </c>
      <c r="AC193" s="22">
        <v>46.223999999999997</v>
      </c>
      <c r="AD193" s="22">
        <f>70.23-69.9</f>
        <v>0.32999999999999829</v>
      </c>
      <c r="AE193" s="22">
        <v>0</v>
      </c>
      <c r="AF193" s="22">
        <f>56.9-50</f>
        <v>6.8999999999999986</v>
      </c>
      <c r="AG193" s="22">
        <v>0.46</v>
      </c>
      <c r="AH193" s="22">
        <v>41</v>
      </c>
      <c r="AI193" s="22">
        <v>1.02074E-2</v>
      </c>
      <c r="AJ193" s="22">
        <f t="shared" si="8"/>
        <v>248.96097560975613</v>
      </c>
      <c r="AK193" s="22">
        <v>1.8</v>
      </c>
      <c r="AL193" s="22" t="s">
        <v>323</v>
      </c>
      <c r="AM193" t="s">
        <v>342</v>
      </c>
      <c r="AN193" s="22" t="s">
        <v>419</v>
      </c>
      <c r="AO193" s="3" t="s">
        <v>426</v>
      </c>
    </row>
    <row r="194" spans="1:41" x14ac:dyDescent="0.3">
      <c r="A194" s="22" t="s">
        <v>420</v>
      </c>
      <c r="B194" s="22" t="s">
        <v>266</v>
      </c>
      <c r="C194" s="22">
        <v>-63.6</v>
      </c>
      <c r="D194" s="22">
        <v>77.7</v>
      </c>
      <c r="E194" s="22">
        <v>176.49135192375584</v>
      </c>
      <c r="F194" s="22">
        <v>102.68969095426742</v>
      </c>
      <c r="G194" s="22">
        <v>70.778084606513701</v>
      </c>
      <c r="H194" s="22">
        <v>29.925712255795716</v>
      </c>
      <c r="I194" s="22">
        <v>66.089485162910705</v>
      </c>
      <c r="J194" s="22">
        <v>23.667149300928219</v>
      </c>
      <c r="K194" s="22">
        <v>34</v>
      </c>
      <c r="L194" s="22" t="s">
        <v>345</v>
      </c>
      <c r="M194" s="22" t="s">
        <v>345</v>
      </c>
      <c r="N194" s="22" t="s">
        <v>214</v>
      </c>
      <c r="O194" s="22" t="s">
        <v>341</v>
      </c>
      <c r="P194" s="22">
        <v>13</v>
      </c>
      <c r="Q194" s="22" t="s">
        <v>336</v>
      </c>
      <c r="R194" s="22">
        <v>76.712937499999995</v>
      </c>
      <c r="S194" s="22">
        <v>0.87643749999999998</v>
      </c>
      <c r="T194" s="22">
        <v>8.0869999999999997</v>
      </c>
      <c r="U194" s="22">
        <v>1.2234230769230767</v>
      </c>
      <c r="V194" s="22">
        <v>0.91</v>
      </c>
      <c r="W194" s="22">
        <v>1.194</v>
      </c>
      <c r="X194" s="22">
        <v>9.0034230769230703</v>
      </c>
      <c r="Y194" s="22">
        <v>3.9510000000000001</v>
      </c>
      <c r="Z194" s="22">
        <v>9.9860000000000007</v>
      </c>
      <c r="AA194" s="22">
        <v>56.725653846153854</v>
      </c>
      <c r="AB194" s="22">
        <v>79.650000000000006</v>
      </c>
      <c r="AC194" s="22">
        <v>56.308999999999997</v>
      </c>
      <c r="AD194" s="22">
        <f>68.02-65.7</f>
        <v>2.3199999999999932</v>
      </c>
      <c r="AE194" s="22">
        <f>(357.2-241.2)/2</f>
        <v>58</v>
      </c>
      <c r="AF194" s="22">
        <f>54.2-53.3</f>
        <v>0.90000000000000568</v>
      </c>
      <c r="AG194" s="22">
        <v>0.65</v>
      </c>
      <c r="AH194" s="22">
        <v>37</v>
      </c>
      <c r="AI194" s="22">
        <v>1.5381300000000001E-2</v>
      </c>
      <c r="AJ194" s="22">
        <f t="shared" si="8"/>
        <v>415.71081081081081</v>
      </c>
      <c r="AK194" s="22" t="s">
        <v>305</v>
      </c>
      <c r="AL194" s="22" t="s">
        <v>323</v>
      </c>
      <c r="AM194" t="s">
        <v>342</v>
      </c>
      <c r="AN194" s="22" t="s">
        <v>420</v>
      </c>
      <c r="AO194" s="3" t="s">
        <v>427</v>
      </c>
    </row>
    <row r="195" spans="1:41" x14ac:dyDescent="0.3">
      <c r="A195" s="22" t="s">
        <v>420</v>
      </c>
      <c r="B195" s="22" t="s">
        <v>266</v>
      </c>
      <c r="C195" s="22">
        <v>-64.2</v>
      </c>
      <c r="D195" s="22">
        <v>78.099999999999994</v>
      </c>
      <c r="E195" s="22">
        <v>168.01075268817209</v>
      </c>
      <c r="F195" s="22">
        <v>104.18013869394872</v>
      </c>
      <c r="G195" s="22">
        <v>80.536892395073735</v>
      </c>
      <c r="H195" s="22">
        <v>41.71027722141833</v>
      </c>
      <c r="I195" s="22">
        <v>72.66913741733903</v>
      </c>
      <c r="J195" s="22">
        <v>42.64532477636741</v>
      </c>
      <c r="K195" s="22">
        <v>38</v>
      </c>
      <c r="L195" s="22" t="s">
        <v>277</v>
      </c>
      <c r="M195" s="22" t="s">
        <v>346</v>
      </c>
      <c r="N195" s="22" t="s">
        <v>214</v>
      </c>
      <c r="O195" s="22" t="s">
        <v>341</v>
      </c>
      <c r="P195" s="22">
        <v>13</v>
      </c>
      <c r="Q195" s="22" t="s">
        <v>336</v>
      </c>
      <c r="R195" s="22">
        <v>68.598388888888906</v>
      </c>
      <c r="S195" s="22">
        <v>0.92261111111111105</v>
      </c>
      <c r="T195" s="22">
        <v>9.54511111111111</v>
      </c>
      <c r="U195" s="22">
        <v>1.2611470588235292</v>
      </c>
      <c r="V195" s="22">
        <v>0.871</v>
      </c>
      <c r="W195" s="22">
        <v>1.3180000000000001</v>
      </c>
      <c r="X195" s="22">
        <v>8.6375294117647101</v>
      </c>
      <c r="Y195" s="22">
        <v>5.9210000000000003</v>
      </c>
      <c r="Z195" s="22">
        <v>9.1</v>
      </c>
      <c r="AA195" s="22">
        <v>49.666235294117655</v>
      </c>
      <c r="AB195" s="22">
        <v>70.688999999999993</v>
      </c>
      <c r="AC195" s="22">
        <v>46.707999999999998</v>
      </c>
      <c r="AD195" s="22">
        <v>0</v>
      </c>
      <c r="AE195" s="22">
        <v>0</v>
      </c>
      <c r="AF195" s="22">
        <f>53.07-52.5</f>
        <v>0.57000000000000028</v>
      </c>
      <c r="AG195" s="22">
        <v>1</v>
      </c>
      <c r="AH195" s="22">
        <v>31</v>
      </c>
      <c r="AI195" s="22">
        <v>8.9879299999999999E-3</v>
      </c>
      <c r="AJ195" s="22">
        <f t="shared" si="8"/>
        <v>289.93322580645156</v>
      </c>
      <c r="AK195" s="22" t="s">
        <v>305</v>
      </c>
      <c r="AL195" s="22" t="s">
        <v>323</v>
      </c>
      <c r="AM195" t="s">
        <v>342</v>
      </c>
      <c r="AN195" s="22" t="s">
        <v>420</v>
      </c>
      <c r="AO195" s="3" t="s">
        <v>427</v>
      </c>
    </row>
    <row r="196" spans="1:41" x14ac:dyDescent="0.3">
      <c r="A196" s="22" t="s">
        <v>420</v>
      </c>
      <c r="B196" s="22" t="s">
        <v>267</v>
      </c>
      <c r="C196" s="22">
        <v>-61.3</v>
      </c>
      <c r="D196" s="22">
        <v>78.5</v>
      </c>
      <c r="E196" s="22">
        <v>122.83503255128333</v>
      </c>
      <c r="F196" s="22">
        <v>73.850884160584457</v>
      </c>
      <c r="G196" s="22">
        <v>48.416551744607098</v>
      </c>
      <c r="H196" s="22">
        <v>26.064333909677288</v>
      </c>
      <c r="I196" s="22">
        <v>41.583499667331999</v>
      </c>
      <c r="J196" s="22">
        <v>22.022138665806537</v>
      </c>
      <c r="K196" s="22">
        <v>23</v>
      </c>
      <c r="L196" s="22" t="s">
        <v>345</v>
      </c>
      <c r="M196" s="22" t="s">
        <v>345</v>
      </c>
      <c r="N196" s="22" t="s">
        <v>214</v>
      </c>
      <c r="O196" s="22" t="s">
        <v>341</v>
      </c>
      <c r="P196" s="22">
        <v>13</v>
      </c>
      <c r="Q196" s="22" t="s">
        <v>336</v>
      </c>
      <c r="R196" s="22" t="s">
        <v>305</v>
      </c>
      <c r="S196" s="22" t="s">
        <v>305</v>
      </c>
      <c r="T196" s="22" t="s">
        <v>305</v>
      </c>
      <c r="U196" s="22">
        <v>1.7892666666666668</v>
      </c>
      <c r="V196" s="22">
        <v>1.157</v>
      </c>
      <c r="W196" s="22">
        <v>1.899</v>
      </c>
      <c r="X196" s="22">
        <v>14.6542666666667</v>
      </c>
      <c r="Y196" s="22">
        <v>8.3859999999999992</v>
      </c>
      <c r="Z196" s="22">
        <v>13.904999999999999</v>
      </c>
      <c r="AA196" s="22">
        <v>53.687666666666679</v>
      </c>
      <c r="AB196" s="22">
        <v>76.177999999999997</v>
      </c>
      <c r="AC196" s="22">
        <v>52.177</v>
      </c>
      <c r="AD196" s="22" t="s">
        <v>305</v>
      </c>
      <c r="AE196" s="22" t="s">
        <v>305</v>
      </c>
      <c r="AF196" s="22" t="s">
        <v>305</v>
      </c>
      <c r="AG196" s="22">
        <v>0.36</v>
      </c>
      <c r="AH196" s="22">
        <v>55</v>
      </c>
      <c r="AI196" s="22">
        <v>1.46225E-2</v>
      </c>
      <c r="AJ196" s="22">
        <f t="shared" si="8"/>
        <v>265.86363636363632</v>
      </c>
      <c r="AK196" s="22" t="s">
        <v>305</v>
      </c>
      <c r="AL196" s="22" t="s">
        <v>323</v>
      </c>
      <c r="AM196" t="s">
        <v>342</v>
      </c>
      <c r="AN196" s="22" t="s">
        <v>420</v>
      </c>
      <c r="AO196" s="3" t="s">
        <v>427</v>
      </c>
    </row>
    <row r="197" spans="1:41" x14ac:dyDescent="0.3">
      <c r="A197" s="22" t="s">
        <v>420</v>
      </c>
      <c r="B197" s="22" t="s">
        <v>267</v>
      </c>
      <c r="C197" s="22">
        <v>-61.2</v>
      </c>
      <c r="D197" s="22">
        <v>78.900000000000006</v>
      </c>
      <c r="E197" s="22">
        <v>130.61650992685466</v>
      </c>
      <c r="F197" s="22">
        <v>77.505217202909662</v>
      </c>
      <c r="G197" s="22">
        <v>47.958285062321579</v>
      </c>
      <c r="H197" s="22">
        <v>24.724649623680968</v>
      </c>
      <c r="I197" s="22">
        <v>41.018909717379678</v>
      </c>
      <c r="J197" s="22">
        <v>19.526501977965225</v>
      </c>
      <c r="K197" s="22">
        <v>22</v>
      </c>
      <c r="L197" s="22" t="s">
        <v>277</v>
      </c>
      <c r="M197" s="22" t="s">
        <v>346</v>
      </c>
      <c r="N197" s="22" t="s">
        <v>214</v>
      </c>
      <c r="O197" s="22" t="s">
        <v>341</v>
      </c>
      <c r="P197" s="22">
        <v>13</v>
      </c>
      <c r="Q197" s="22" t="s">
        <v>336</v>
      </c>
      <c r="R197" s="22" t="s">
        <v>305</v>
      </c>
      <c r="S197" s="22" t="s">
        <v>305</v>
      </c>
      <c r="T197" s="22" t="s">
        <v>305</v>
      </c>
      <c r="U197" s="22">
        <v>1.7461578947368421</v>
      </c>
      <c r="V197" s="22">
        <v>1.0309999999999999</v>
      </c>
      <c r="W197" s="22">
        <v>1.821</v>
      </c>
      <c r="X197" s="22">
        <v>12.8925263157895</v>
      </c>
      <c r="Y197" s="22">
        <v>4.7080000000000002</v>
      </c>
      <c r="Z197" s="22">
        <v>19.021000000000001</v>
      </c>
      <c r="AA197" s="22">
        <v>42.084315789473692</v>
      </c>
      <c r="AB197" s="22">
        <v>80.602000000000004</v>
      </c>
      <c r="AC197" s="22">
        <v>28.73</v>
      </c>
      <c r="AD197" s="22" t="s">
        <v>305</v>
      </c>
      <c r="AE197" s="22" t="s">
        <v>305</v>
      </c>
      <c r="AF197" s="22" t="s">
        <v>305</v>
      </c>
      <c r="AG197" s="22">
        <v>8.5000000000000006E-2</v>
      </c>
      <c r="AH197" s="22">
        <v>48</v>
      </c>
      <c r="AI197" s="22">
        <v>9.4271300000000006E-3</v>
      </c>
      <c r="AJ197" s="22">
        <f t="shared" si="8"/>
        <v>196.39854166666669</v>
      </c>
      <c r="AK197" s="22" t="s">
        <v>305</v>
      </c>
      <c r="AL197" s="22" t="s">
        <v>323</v>
      </c>
      <c r="AM197" t="s">
        <v>342</v>
      </c>
      <c r="AN197" s="22" t="s">
        <v>420</v>
      </c>
      <c r="AO197" s="3" t="s">
        <v>427</v>
      </c>
    </row>
    <row r="198" spans="1:41" x14ac:dyDescent="0.3">
      <c r="A198" s="22" t="s">
        <v>420</v>
      </c>
      <c r="B198" s="22" t="s">
        <v>268</v>
      </c>
      <c r="C198" s="22">
        <v>-63.4</v>
      </c>
      <c r="D198" s="22">
        <v>79.3</v>
      </c>
      <c r="E198" s="22">
        <v>261.50627615062677</v>
      </c>
      <c r="F198" s="22">
        <v>59.344009974987699</v>
      </c>
      <c r="G198" s="22">
        <v>118.64428836006761</v>
      </c>
      <c r="H198" s="22">
        <v>19.984872598337976</v>
      </c>
      <c r="I198" s="22">
        <v>105.34077741493675</v>
      </c>
      <c r="J198" s="22">
        <v>17.359555313150537</v>
      </c>
      <c r="K198" s="22">
        <v>58</v>
      </c>
      <c r="L198" s="22" t="s">
        <v>345</v>
      </c>
      <c r="M198" s="22" t="s">
        <v>345</v>
      </c>
      <c r="N198" s="22" t="s">
        <v>214</v>
      </c>
      <c r="O198" s="22" t="s">
        <v>341</v>
      </c>
      <c r="P198" s="22">
        <v>13</v>
      </c>
      <c r="Q198" s="22" t="s">
        <v>336</v>
      </c>
      <c r="R198" s="22">
        <v>80.513400000000004</v>
      </c>
      <c r="S198" s="22">
        <v>0.50046666666666662</v>
      </c>
      <c r="T198" s="22">
        <v>15.969200000000001</v>
      </c>
      <c r="U198" s="22">
        <v>0.55190625000000004</v>
      </c>
      <c r="V198" s="22">
        <v>0.48</v>
      </c>
      <c r="W198" s="22">
        <v>0.53200000000000003</v>
      </c>
      <c r="X198" s="22">
        <v>17.149875000000002</v>
      </c>
      <c r="Y198" s="22">
        <v>13.704000000000001</v>
      </c>
      <c r="Z198" s="22">
        <v>18.751999999999999</v>
      </c>
      <c r="AA198" s="22">
        <v>68.045937499999994</v>
      </c>
      <c r="AB198" s="22">
        <v>82.400999999999996</v>
      </c>
      <c r="AC198" s="22">
        <v>69.131</v>
      </c>
      <c r="AD198" s="22">
        <f>66.8-63.3</f>
        <v>3.5</v>
      </c>
      <c r="AE198" s="22">
        <f>(275.1-210.2)/2</f>
        <v>32.450000000000017</v>
      </c>
      <c r="AF198" s="22">
        <f>56.3-53.4</f>
        <v>2.8999999999999986</v>
      </c>
      <c r="AG198" s="22">
        <v>1</v>
      </c>
      <c r="AH198" s="22">
        <v>23</v>
      </c>
      <c r="AI198" s="22">
        <v>1.03363E-2</v>
      </c>
      <c r="AJ198" s="22">
        <f t="shared" si="8"/>
        <v>449.40434782608691</v>
      </c>
      <c r="AK198" s="22" t="s">
        <v>305</v>
      </c>
      <c r="AL198" s="22" t="s">
        <v>323</v>
      </c>
      <c r="AM198" t="s">
        <v>342</v>
      </c>
      <c r="AN198" s="22" t="s">
        <v>420</v>
      </c>
      <c r="AO198" s="3" t="s">
        <v>427</v>
      </c>
    </row>
    <row r="199" spans="1:41" x14ac:dyDescent="0.3">
      <c r="A199" s="22" t="s">
        <v>420</v>
      </c>
      <c r="B199" s="22" t="s">
        <v>268</v>
      </c>
      <c r="C199" s="22">
        <v>-64</v>
      </c>
      <c r="D199" s="22">
        <v>79.7</v>
      </c>
      <c r="E199" s="22">
        <v>246.18414574101357</v>
      </c>
      <c r="F199" s="22">
        <v>59.366982257051525</v>
      </c>
      <c r="G199" s="22">
        <v>119.07502232767823</v>
      </c>
      <c r="H199" s="22">
        <v>26.997836785365163</v>
      </c>
      <c r="I199" s="22">
        <v>111.78180192264809</v>
      </c>
      <c r="J199" s="22">
        <v>24.515160739955665</v>
      </c>
      <c r="K199" s="22">
        <v>60</v>
      </c>
      <c r="L199" s="22" t="s">
        <v>277</v>
      </c>
      <c r="M199" s="22" t="s">
        <v>346</v>
      </c>
      <c r="N199" s="22" t="s">
        <v>214</v>
      </c>
      <c r="O199" s="22" t="s">
        <v>341</v>
      </c>
      <c r="P199" s="22">
        <v>13</v>
      </c>
      <c r="Q199" s="22" t="s">
        <v>336</v>
      </c>
      <c r="R199" s="22">
        <v>74.749578947368434</v>
      </c>
      <c r="S199" s="22">
        <v>0.53278947368421059</v>
      </c>
      <c r="T199" s="22">
        <v>14.345105263157899</v>
      </c>
      <c r="U199" s="22">
        <v>0.64869696969696977</v>
      </c>
      <c r="V199" s="22">
        <v>0.60599999999999998</v>
      </c>
      <c r="W199" s="22">
        <v>0.68700000000000006</v>
      </c>
      <c r="X199" s="22">
        <v>17.290454545454502</v>
      </c>
      <c r="Y199" s="22">
        <v>12.512</v>
      </c>
      <c r="Z199" s="22">
        <v>18.103000000000002</v>
      </c>
      <c r="AA199" s="22">
        <v>64.577727272727287</v>
      </c>
      <c r="AB199" s="22">
        <v>75.233000000000004</v>
      </c>
      <c r="AC199" s="22">
        <v>57.052999999999997</v>
      </c>
      <c r="AD199" s="22">
        <f>63.07-62.78</f>
        <v>0.28999999999999915</v>
      </c>
      <c r="AE199" s="22">
        <f>(235.5-229.5)/2</f>
        <v>3</v>
      </c>
      <c r="AF199" s="22">
        <f>53.14-50.6</f>
        <v>2.5399999999999991</v>
      </c>
      <c r="AG199" s="22">
        <v>1.5</v>
      </c>
      <c r="AH199" s="22">
        <v>20</v>
      </c>
      <c r="AI199" s="22">
        <v>6.7594500000000002E-3</v>
      </c>
      <c r="AJ199" s="22">
        <f t="shared" si="8"/>
        <v>337.97250000000003</v>
      </c>
      <c r="AK199" s="22" t="s">
        <v>305</v>
      </c>
      <c r="AL199" s="22" t="s">
        <v>323</v>
      </c>
      <c r="AM199" t="s">
        <v>342</v>
      </c>
      <c r="AN199" s="22" t="s">
        <v>420</v>
      </c>
      <c r="AO199" s="3" t="s">
        <v>427</v>
      </c>
    </row>
    <row r="200" spans="1:41" x14ac:dyDescent="0.3">
      <c r="A200" s="22" t="s">
        <v>421</v>
      </c>
      <c r="B200" s="22" t="s">
        <v>269</v>
      </c>
      <c r="C200" s="22">
        <v>-69.5</v>
      </c>
      <c r="D200" s="22">
        <v>80.099999999999994</v>
      </c>
      <c r="E200" s="22">
        <v>186.53236336504418</v>
      </c>
      <c r="F200" s="22">
        <v>214.7362151127289</v>
      </c>
      <c r="G200" s="22">
        <v>122.41391406244608</v>
      </c>
      <c r="H200" s="22">
        <v>132.66569176086941</v>
      </c>
      <c r="I200" s="22">
        <v>121.15338017930672</v>
      </c>
      <c r="J200" s="22">
        <v>135.85977037440577</v>
      </c>
      <c r="K200" s="22">
        <v>49</v>
      </c>
      <c r="L200" s="22" t="s">
        <v>345</v>
      </c>
      <c r="M200" s="22" t="s">
        <v>345</v>
      </c>
      <c r="N200" s="22" t="s">
        <v>214</v>
      </c>
      <c r="O200" s="22" t="s">
        <v>341</v>
      </c>
      <c r="P200" s="22">
        <v>15</v>
      </c>
      <c r="Q200" s="22" t="s">
        <v>336</v>
      </c>
      <c r="R200" s="22">
        <v>84.330437499999988</v>
      </c>
      <c r="S200" s="22">
        <v>0.78168750000000009</v>
      </c>
      <c r="T200" s="22">
        <v>13.849937499999999</v>
      </c>
      <c r="U200" s="22">
        <v>1.1562826086956521</v>
      </c>
      <c r="V200" s="22">
        <v>0.77400000000000002</v>
      </c>
      <c r="W200" s="22">
        <v>1.1499999999999999</v>
      </c>
      <c r="X200" s="22" t="s">
        <v>305</v>
      </c>
      <c r="Y200" s="22" t="s">
        <v>305</v>
      </c>
      <c r="Z200" s="22" t="s">
        <v>305</v>
      </c>
      <c r="AA200" s="22" t="s">
        <v>305</v>
      </c>
      <c r="AB200" s="22" t="s">
        <v>305</v>
      </c>
      <c r="AC200" s="22" t="s">
        <v>305</v>
      </c>
      <c r="AD200" s="22">
        <f>71.07-70.04</f>
        <v>1.0299999999999869</v>
      </c>
      <c r="AE200" s="22">
        <f>(285.2-216.7)/2</f>
        <v>34.25</v>
      </c>
      <c r="AF200" s="22">
        <v>0</v>
      </c>
      <c r="AG200" s="22">
        <v>0.26</v>
      </c>
      <c r="AH200" s="22">
        <v>101</v>
      </c>
      <c r="AI200" s="22">
        <v>9.1893200000000008E-3</v>
      </c>
      <c r="AJ200" s="22">
        <f t="shared" si="8"/>
        <v>90.983366336633665</v>
      </c>
      <c r="AK200" s="22">
        <v>1.25</v>
      </c>
      <c r="AL200" s="22" t="s">
        <v>323</v>
      </c>
      <c r="AM200" t="s">
        <v>342</v>
      </c>
      <c r="AN200" s="22" t="s">
        <v>421</v>
      </c>
      <c r="AO200" s="3" t="s">
        <v>426</v>
      </c>
    </row>
    <row r="201" spans="1:41" x14ac:dyDescent="0.3">
      <c r="A201" s="22" t="s">
        <v>421</v>
      </c>
      <c r="B201" s="22" t="s">
        <v>269</v>
      </c>
      <c r="C201" s="22">
        <v>-72.599999999999994</v>
      </c>
      <c r="D201" s="22">
        <v>80.5</v>
      </c>
      <c r="E201" s="22">
        <v>188.04061677322258</v>
      </c>
      <c r="F201" s="22">
        <v>212.11078197772295</v>
      </c>
      <c r="G201" s="22">
        <v>136.3648321708732</v>
      </c>
      <c r="H201" s="22">
        <v>156.67345635360903</v>
      </c>
      <c r="I201" s="22">
        <v>127.00025400050762</v>
      </c>
      <c r="J201" s="22">
        <v>151.7698460675158</v>
      </c>
      <c r="K201" s="22">
        <v>50</v>
      </c>
      <c r="L201" s="22" t="s">
        <v>277</v>
      </c>
      <c r="M201" s="22" t="s">
        <v>346</v>
      </c>
      <c r="N201" s="22" t="s">
        <v>214</v>
      </c>
      <c r="O201" s="22" t="s">
        <v>341</v>
      </c>
      <c r="P201" s="22">
        <v>15</v>
      </c>
      <c r="Q201" s="22" t="s">
        <v>336</v>
      </c>
      <c r="R201" s="22">
        <v>71.718882352941179</v>
      </c>
      <c r="S201" s="22">
        <v>0.85682352941176476</v>
      </c>
      <c r="T201" s="22">
        <v>13.299235294117601</v>
      </c>
      <c r="U201" s="22">
        <v>1.1654565217391304</v>
      </c>
      <c r="V201" s="22">
        <v>0.83599999999999997</v>
      </c>
      <c r="W201" s="22">
        <v>1.248</v>
      </c>
      <c r="X201" s="22" t="s">
        <v>305</v>
      </c>
      <c r="Y201" s="22" t="s">
        <v>305</v>
      </c>
      <c r="Z201" s="22" t="s">
        <v>305</v>
      </c>
      <c r="AA201" s="22" t="s">
        <v>305</v>
      </c>
      <c r="AB201" s="22" t="s">
        <v>305</v>
      </c>
      <c r="AC201" s="22" t="s">
        <v>305</v>
      </c>
      <c r="AD201" s="22">
        <v>0</v>
      </c>
      <c r="AE201" s="22">
        <v>0</v>
      </c>
      <c r="AF201" s="22">
        <v>0</v>
      </c>
      <c r="AG201" s="22">
        <v>0.4</v>
      </c>
      <c r="AH201" s="22">
        <v>90</v>
      </c>
      <c r="AI201" s="22">
        <v>7.8073500000000002E-3</v>
      </c>
      <c r="AJ201" s="22">
        <f t="shared" si="8"/>
        <v>86.748333333333335</v>
      </c>
      <c r="AK201" s="22">
        <v>1.4</v>
      </c>
      <c r="AL201" s="22" t="s">
        <v>323</v>
      </c>
      <c r="AM201" t="s">
        <v>342</v>
      </c>
      <c r="AN201" s="22" t="s">
        <v>421</v>
      </c>
      <c r="AO201" s="3" t="s">
        <v>426</v>
      </c>
    </row>
    <row r="202" spans="1:41" x14ac:dyDescent="0.3">
      <c r="A202" s="22" t="s">
        <v>421</v>
      </c>
      <c r="B202" s="22" t="s">
        <v>270</v>
      </c>
      <c r="C202" s="22">
        <v>-71.099999999999994</v>
      </c>
      <c r="D202" s="22">
        <v>80.900000000000006</v>
      </c>
      <c r="E202" s="22">
        <v>176.42907551164413</v>
      </c>
      <c r="F202" s="22">
        <v>259.0405139363798</v>
      </c>
      <c r="G202" s="22">
        <v>67.598684121438396</v>
      </c>
      <c r="H202" s="22">
        <v>41.453941519482868</v>
      </c>
      <c r="I202" s="22">
        <v>53.821313240043267</v>
      </c>
      <c r="J202" s="22">
        <v>35.094596264624315</v>
      </c>
      <c r="K202" s="22">
        <v>30</v>
      </c>
      <c r="L202" s="22" t="s">
        <v>345</v>
      </c>
      <c r="M202" s="22" t="s">
        <v>345</v>
      </c>
      <c r="N202" s="22" t="s">
        <v>214</v>
      </c>
      <c r="O202" s="22" t="s">
        <v>341</v>
      </c>
      <c r="P202" s="22">
        <v>15</v>
      </c>
      <c r="Q202" s="22" t="s">
        <v>336</v>
      </c>
      <c r="R202" s="22">
        <v>84.164312499999994</v>
      </c>
      <c r="S202" s="22">
        <v>0.68806250000000002</v>
      </c>
      <c r="T202" s="22">
        <v>13.5308125</v>
      </c>
      <c r="U202" s="22">
        <v>1.1562826086956521</v>
      </c>
      <c r="V202" s="22">
        <v>0.77400000000000002</v>
      </c>
      <c r="W202" s="22">
        <v>1.1499999999999999</v>
      </c>
      <c r="X202" s="22" t="s">
        <v>305</v>
      </c>
      <c r="Y202" s="22" t="s">
        <v>305</v>
      </c>
      <c r="Z202" s="22" t="s">
        <v>305</v>
      </c>
      <c r="AA202" s="22" t="s">
        <v>305</v>
      </c>
      <c r="AB202" s="22" t="s">
        <v>305</v>
      </c>
      <c r="AC202" s="22" t="s">
        <v>305</v>
      </c>
      <c r="AD202" s="22">
        <v>0</v>
      </c>
      <c r="AE202" s="22">
        <v>0</v>
      </c>
      <c r="AF202" s="22">
        <f>56.5-52.4</f>
        <v>4.1000000000000014</v>
      </c>
      <c r="AG202" s="22">
        <v>0.9</v>
      </c>
      <c r="AH202" s="22">
        <v>42</v>
      </c>
      <c r="AI202" s="22">
        <v>9.6327300000000008E-3</v>
      </c>
      <c r="AJ202" s="22">
        <f t="shared" si="8"/>
        <v>229.3507142857143</v>
      </c>
      <c r="AK202" s="22">
        <v>2.7</v>
      </c>
      <c r="AL202" s="22" t="s">
        <v>323</v>
      </c>
      <c r="AM202" t="s">
        <v>342</v>
      </c>
      <c r="AN202" s="22" t="s">
        <v>421</v>
      </c>
      <c r="AO202" s="3" t="s">
        <v>426</v>
      </c>
    </row>
    <row r="203" spans="1:41" x14ac:dyDescent="0.3">
      <c r="A203" s="22" t="s">
        <v>421</v>
      </c>
      <c r="B203" s="22" t="s">
        <v>270</v>
      </c>
      <c r="C203" s="22">
        <v>-66.540000000000006</v>
      </c>
      <c r="D203" s="22">
        <v>81.3</v>
      </c>
      <c r="E203" s="22">
        <v>179.34002869440388</v>
      </c>
      <c r="F203" s="22">
        <v>298.90004782400649</v>
      </c>
      <c r="G203" s="22">
        <v>115.09225116297893</v>
      </c>
      <c r="H203" s="22">
        <v>140.51926143299377</v>
      </c>
      <c r="I203" s="22">
        <v>111.78180192264666</v>
      </c>
      <c r="J203" s="22">
        <v>151.1501586362287</v>
      </c>
      <c r="K203" s="22">
        <v>45</v>
      </c>
      <c r="L203" s="22" t="s">
        <v>277</v>
      </c>
      <c r="M203" s="22" t="s">
        <v>346</v>
      </c>
      <c r="N203" s="22" t="s">
        <v>214</v>
      </c>
      <c r="O203" s="22" t="s">
        <v>341</v>
      </c>
      <c r="P203" s="22">
        <v>15</v>
      </c>
      <c r="Q203" s="22" t="s">
        <v>336</v>
      </c>
      <c r="R203" s="22">
        <v>87.102454545454535</v>
      </c>
      <c r="S203" s="22">
        <v>0.66309090909090918</v>
      </c>
      <c r="T203" s="22">
        <v>13.4795454545455</v>
      </c>
      <c r="U203" s="22">
        <v>1.1654565217391304</v>
      </c>
      <c r="V203" s="22">
        <v>0.83599999999999997</v>
      </c>
      <c r="W203" s="22">
        <v>1.248</v>
      </c>
      <c r="X203" s="22" t="s">
        <v>305</v>
      </c>
      <c r="Y203" s="22" t="s">
        <v>305</v>
      </c>
      <c r="Z203" s="22" t="s">
        <v>305</v>
      </c>
      <c r="AA203" s="22" t="s">
        <v>305</v>
      </c>
      <c r="AB203" s="22" t="s">
        <v>305</v>
      </c>
      <c r="AC203" s="22" t="s">
        <v>305</v>
      </c>
      <c r="AD203" s="22">
        <v>0</v>
      </c>
      <c r="AE203" s="22">
        <v>0</v>
      </c>
      <c r="AF203" s="22">
        <f>55.2-50.5</f>
        <v>4.7000000000000028</v>
      </c>
      <c r="AG203" s="22">
        <v>0.76</v>
      </c>
      <c r="AH203" s="22">
        <v>34</v>
      </c>
      <c r="AI203" s="22">
        <v>1.0314200000000001E-2</v>
      </c>
      <c r="AJ203" s="22">
        <f t="shared" si="8"/>
        <v>303.35882352941184</v>
      </c>
      <c r="AK203" s="22">
        <v>2.2999999999999998</v>
      </c>
      <c r="AL203" s="22" t="s">
        <v>323</v>
      </c>
      <c r="AM203" t="s">
        <v>342</v>
      </c>
      <c r="AN203" s="22" t="s">
        <v>421</v>
      </c>
      <c r="AO203" s="3" t="s">
        <v>426</v>
      </c>
    </row>
    <row r="204" spans="1:41" x14ac:dyDescent="0.3">
      <c r="AO204" s="3"/>
    </row>
    <row r="205" spans="1:41" x14ac:dyDescent="0.3">
      <c r="AO205" s="3"/>
    </row>
    <row r="206" spans="1:41" x14ac:dyDescent="0.3">
      <c r="AO206" s="3"/>
    </row>
    <row r="207" spans="1:41" x14ac:dyDescent="0.3">
      <c r="AO207" s="3"/>
    </row>
    <row r="208" spans="1:41" x14ac:dyDescent="0.3">
      <c r="AO208" s="3"/>
    </row>
    <row r="209" spans="41:41" x14ac:dyDescent="0.3">
      <c r="AO209" s="3"/>
    </row>
    <row r="210" spans="41:41" x14ac:dyDescent="0.3">
      <c r="AO210" s="3"/>
    </row>
    <row r="211" spans="41:41" x14ac:dyDescent="0.3">
      <c r="AO211" s="3"/>
    </row>
    <row r="212" spans="41:41" x14ac:dyDescent="0.3">
      <c r="AO212" s="3"/>
    </row>
    <row r="213" spans="41:41" x14ac:dyDescent="0.3">
      <c r="AO213" s="3"/>
    </row>
    <row r="214" spans="41:41" x14ac:dyDescent="0.3">
      <c r="AO214" s="3"/>
    </row>
    <row r="215" spans="41:41" x14ac:dyDescent="0.3">
      <c r="AO215" s="3"/>
    </row>
    <row r="216" spans="41:41" x14ac:dyDescent="0.3">
      <c r="AO216" s="3"/>
    </row>
    <row r="217" spans="41:41" x14ac:dyDescent="0.3">
      <c r="AO217" s="3"/>
    </row>
    <row r="218" spans="41:41" x14ac:dyDescent="0.3">
      <c r="AO218" s="3"/>
    </row>
    <row r="219" spans="41:41" x14ac:dyDescent="0.3">
      <c r="AO219" s="3"/>
    </row>
    <row r="220" spans="41:41" x14ac:dyDescent="0.3">
      <c r="AO220" s="3"/>
    </row>
    <row r="221" spans="41:41" x14ac:dyDescent="0.3">
      <c r="AO221" s="3"/>
    </row>
    <row r="222" spans="41:41" x14ac:dyDescent="0.3">
      <c r="AO222" s="3"/>
    </row>
    <row r="223" spans="41:41" x14ac:dyDescent="0.3">
      <c r="AO223" s="3"/>
    </row>
    <row r="224" spans="41:41" x14ac:dyDescent="0.3">
      <c r="AO224" s="3"/>
    </row>
    <row r="225" spans="31:41" x14ac:dyDescent="0.3">
      <c r="AO225" s="3"/>
    </row>
    <row r="226" spans="31:41" x14ac:dyDescent="0.3">
      <c r="AE226" s="12"/>
      <c r="AF226" s="3"/>
      <c r="AO226" s="3"/>
    </row>
    <row r="227" spans="31:41" x14ac:dyDescent="0.3">
      <c r="AO227" s="3"/>
    </row>
    <row r="228" spans="31:41" x14ac:dyDescent="0.3">
      <c r="AO228" s="3"/>
    </row>
    <row r="229" spans="31:41" x14ac:dyDescent="0.3">
      <c r="AI229" s="3"/>
      <c r="AO229" s="3"/>
    </row>
  </sheetData>
  <autoFilter ref="N1:R2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filterMode="1"/>
  <dimension ref="A1:AS882"/>
  <sheetViews>
    <sheetView zoomScaleNormal="100" workbookViewId="0">
      <selection activeCell="S39" sqref="S39"/>
    </sheetView>
  </sheetViews>
  <sheetFormatPr defaultRowHeight="14.4" x14ac:dyDescent="0.3"/>
  <cols>
    <col min="44" max="44" width="10.5546875" customWidth="1"/>
  </cols>
  <sheetData>
    <row r="1" spans="1:45" x14ac:dyDescent="0.3">
      <c r="A1" t="s">
        <v>9</v>
      </c>
      <c r="K1" t="s">
        <v>18</v>
      </c>
      <c r="V1" t="s">
        <v>16</v>
      </c>
      <c r="AE1" t="s">
        <v>10</v>
      </c>
    </row>
    <row r="2" spans="1:4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V2" t="s">
        <v>0</v>
      </c>
      <c r="W2" t="s">
        <v>12</v>
      </c>
      <c r="X2" t="s">
        <v>15</v>
      </c>
      <c r="Y2" t="s">
        <v>19</v>
      </c>
      <c r="Z2" t="s">
        <v>14</v>
      </c>
      <c r="AA2" t="s">
        <v>13</v>
      </c>
      <c r="AB2" t="s">
        <v>17</v>
      </c>
      <c r="AE2" t="s">
        <v>0</v>
      </c>
      <c r="AF2" t="s">
        <v>12</v>
      </c>
      <c r="AG2" t="s">
        <v>15</v>
      </c>
      <c r="AH2" t="s">
        <v>19</v>
      </c>
      <c r="AI2" t="s">
        <v>14</v>
      </c>
      <c r="AJ2" t="s">
        <v>13</v>
      </c>
      <c r="AK2" t="s">
        <v>17</v>
      </c>
    </row>
    <row r="3" spans="1:45" x14ac:dyDescent="0.3">
      <c r="AO3" t="s">
        <v>15</v>
      </c>
      <c r="AP3" t="s">
        <v>26</v>
      </c>
      <c r="AQ3" t="s">
        <v>29</v>
      </c>
      <c r="AR3" t="s">
        <v>30</v>
      </c>
      <c r="AS3" t="s">
        <v>34</v>
      </c>
    </row>
    <row r="4" spans="1:45" x14ac:dyDescent="0.3">
      <c r="A4">
        <v>1</v>
      </c>
      <c r="K4">
        <v>1.1000000000000001</v>
      </c>
      <c r="V4">
        <v>1.1000000000000001</v>
      </c>
      <c r="W4">
        <f>AVERAGE(D9:D15)</f>
        <v>12.925132961797935</v>
      </c>
      <c r="X4">
        <f>D9</f>
        <v>0</v>
      </c>
      <c r="AO4" t="s">
        <v>25</v>
      </c>
    </row>
    <row r="5" spans="1:45" x14ac:dyDescent="0.3">
      <c r="B5">
        <v>1</v>
      </c>
      <c r="C5">
        <v>272.34699999999998</v>
      </c>
      <c r="E5">
        <v>-20.980799999999999</v>
      </c>
      <c r="F5">
        <v>56.9</v>
      </c>
      <c r="G5">
        <v>455.678</v>
      </c>
      <c r="H5">
        <v>0.81638599999999995</v>
      </c>
      <c r="I5">
        <v>-47.363300000000002</v>
      </c>
      <c r="J5">
        <f>I5-E5</f>
        <v>-26.382500000000004</v>
      </c>
      <c r="L5">
        <v>1</v>
      </c>
      <c r="M5">
        <v>590.39</v>
      </c>
      <c r="O5">
        <v>-19.775400000000001</v>
      </c>
      <c r="P5">
        <v>62.850999999999999</v>
      </c>
      <c r="Q5">
        <v>402.37</v>
      </c>
      <c r="R5">
        <v>0.81814699999999996</v>
      </c>
      <c r="S5">
        <v>-46.951300000000003</v>
      </c>
      <c r="V5">
        <v>1.2</v>
      </c>
      <c r="W5">
        <f>AVERAGE(D18:D26)</f>
        <v>16.416100358295406</v>
      </c>
      <c r="X5">
        <f>D18</f>
        <v>0</v>
      </c>
      <c r="AN5" t="s">
        <v>9</v>
      </c>
      <c r="AO5">
        <f>(X43-X6)/(V43-V6)</f>
        <v>32.057205556168462</v>
      </c>
      <c r="AP5">
        <f>(Y43-Y6)/(V43-V6)</f>
        <v>4.2809058890337326</v>
      </c>
      <c r="AQ5">
        <f>MAX(AB:AB)</f>
        <v>21</v>
      </c>
      <c r="AR5">
        <f>MAX(Y:Y)</f>
        <v>40.844667728628117</v>
      </c>
      <c r="AS5">
        <f>AA43-AA6</f>
        <v>2.9676269930539663</v>
      </c>
    </row>
    <row r="6" spans="1:45" x14ac:dyDescent="0.3">
      <c r="B6">
        <v>2</v>
      </c>
      <c r="C6">
        <v>591.31200000000001</v>
      </c>
      <c r="D6">
        <f>1000/(C6-C5)</f>
        <v>3.1351402191463009</v>
      </c>
      <c r="E6">
        <v>-20.706199999999999</v>
      </c>
      <c r="F6">
        <v>56.869500000000002</v>
      </c>
      <c r="G6">
        <v>447.43299999999999</v>
      </c>
      <c r="H6">
        <v>0.80494900000000003</v>
      </c>
      <c r="I6">
        <v>-49.194299999999998</v>
      </c>
      <c r="J6">
        <f t="shared" ref="J6:J69" si="0">I6-E6</f>
        <v>-28.488099999999999</v>
      </c>
      <c r="V6">
        <v>1.3</v>
      </c>
      <c r="W6">
        <f>AVERAGE(D30:D37)</f>
        <v>18.125739499946626</v>
      </c>
      <c r="X6">
        <f>D30</f>
        <v>20.335122824141862</v>
      </c>
      <c r="Y6">
        <f>D37</f>
        <v>18.148820326678759</v>
      </c>
      <c r="AA6">
        <f>X6/Y6</f>
        <v>1.1204652676102169</v>
      </c>
      <c r="AB6">
        <f>B37</f>
        <v>9</v>
      </c>
      <c r="AE6">
        <v>1.3</v>
      </c>
      <c r="AF6">
        <f>AVERAGE(N19:N27)</f>
        <v>20.355406408521205</v>
      </c>
      <c r="AG6">
        <f>N19</f>
        <v>21.470285125386454</v>
      </c>
      <c r="AH6">
        <f>N27</f>
        <v>20.274105911929301</v>
      </c>
      <c r="AJ6">
        <f>AG6/AH6</f>
        <v>1.0590003435245605</v>
      </c>
      <c r="AK6">
        <v>10</v>
      </c>
      <c r="AN6" t="s">
        <v>18</v>
      </c>
      <c r="AO6">
        <f>(AG43-AG6)/(AE43-AE6)</f>
        <v>28.335185408829965</v>
      </c>
      <c r="AP6">
        <f>(AH43-AH6)/(AE43-AE6)</f>
        <v>8.0225486979433889</v>
      </c>
      <c r="AQ6">
        <f>MAX(AK:AK)</f>
        <v>29</v>
      </c>
      <c r="AR6">
        <f>MAX(AH:AH)</f>
        <v>52.559655208661646</v>
      </c>
      <c r="AS6">
        <f>AJ43-AJ6</f>
        <v>1.4693563572459323</v>
      </c>
    </row>
    <row r="7" spans="1:45" x14ac:dyDescent="0.3">
      <c r="J7">
        <f t="shared" si="0"/>
        <v>0</v>
      </c>
      <c r="V7">
        <v>1.4</v>
      </c>
      <c r="W7">
        <f>AVERAGE(D41:D49)</f>
        <v>19.842178402672509</v>
      </c>
      <c r="X7">
        <f>D41</f>
        <v>23.19163245900879</v>
      </c>
      <c r="Y7">
        <f>D49</f>
        <v>18.997321377685743</v>
      </c>
      <c r="AA7">
        <f t="shared" ref="AA7:AA50" si="1">X7/Y7</f>
        <v>1.2207843410097639</v>
      </c>
      <c r="AB7">
        <f>B49</f>
        <v>10</v>
      </c>
      <c r="AE7">
        <v>1.4</v>
      </c>
      <c r="AF7">
        <f>AVERAGE(N31:N40)</f>
        <v>22.429977049922204</v>
      </c>
      <c r="AG7">
        <f>N31</f>
        <v>24.156923374239049</v>
      </c>
      <c r="AH7">
        <f>N40</f>
        <v>22.430074243545704</v>
      </c>
      <c r="AJ7">
        <f t="shared" ref="AJ7:AJ43" si="2">AG7/AH7</f>
        <v>1.0769881147937015</v>
      </c>
      <c r="AK7">
        <v>11</v>
      </c>
    </row>
    <row r="8" spans="1:45" x14ac:dyDescent="0.3">
      <c r="A8">
        <v>1.1000000000000001</v>
      </c>
      <c r="J8">
        <f t="shared" si="0"/>
        <v>0</v>
      </c>
      <c r="K8">
        <v>1.2</v>
      </c>
      <c r="V8">
        <v>1.5</v>
      </c>
      <c r="W8">
        <f>AVERAGE(D53:D62)</f>
        <v>20.871013151948212</v>
      </c>
      <c r="X8">
        <f>D53</f>
        <v>25.104182356780637</v>
      </c>
      <c r="Y8">
        <f>D62</f>
        <v>20.438194898626556</v>
      </c>
      <c r="AA8">
        <f t="shared" si="1"/>
        <v>1.2282974343525628</v>
      </c>
      <c r="AB8">
        <f>B62</f>
        <v>11</v>
      </c>
      <c r="AE8">
        <v>1.5</v>
      </c>
      <c r="AF8">
        <f>AVERAGE(N43:N51)</f>
        <v>20.248163451522661</v>
      </c>
      <c r="AG8">
        <f>N43</f>
        <v>19.483302809492269</v>
      </c>
      <c r="AH8">
        <f>N51</f>
        <v>20.502306509482327</v>
      </c>
      <c r="AJ8">
        <f t="shared" si="2"/>
        <v>0.95029809453298497</v>
      </c>
      <c r="AK8">
        <v>10</v>
      </c>
    </row>
    <row r="9" spans="1:45" x14ac:dyDescent="0.3">
      <c r="B9">
        <v>1</v>
      </c>
      <c r="C9">
        <v>232.238</v>
      </c>
      <c r="E9">
        <v>-20.843499999999999</v>
      </c>
      <c r="F9">
        <v>57.220500000000001</v>
      </c>
      <c r="G9">
        <v>444.77600000000001</v>
      </c>
      <c r="H9">
        <v>0.81521200000000005</v>
      </c>
      <c r="I9">
        <v>-46.051000000000002</v>
      </c>
      <c r="J9">
        <f t="shared" si="0"/>
        <v>-25.207500000000003</v>
      </c>
      <c r="L9">
        <v>1</v>
      </c>
      <c r="M9">
        <v>258.94299999999998</v>
      </c>
      <c r="O9">
        <v>-18.249500000000001</v>
      </c>
      <c r="P9">
        <v>61.355600000000003</v>
      </c>
      <c r="Q9">
        <v>385.78</v>
      </c>
      <c r="R9">
        <v>0.82308599999999998</v>
      </c>
      <c r="S9">
        <v>-43.838500000000003</v>
      </c>
      <c r="T9">
        <f>S9-O9</f>
        <v>-25.589000000000002</v>
      </c>
      <c r="V9">
        <v>1.6</v>
      </c>
      <c r="W9">
        <f>AVERAGE(D66:D75)</f>
        <v>22.327957466952434</v>
      </c>
      <c r="X9">
        <f>D66</f>
        <v>27.946231450688884</v>
      </c>
      <c r="Y9">
        <f>D75</f>
        <v>21.441742784853538</v>
      </c>
      <c r="AA9">
        <f t="shared" si="1"/>
        <v>1.3033563423972292</v>
      </c>
      <c r="AB9">
        <f>B75</f>
        <v>11</v>
      </c>
      <c r="AE9">
        <v>1.6</v>
      </c>
      <c r="AF9">
        <f>AVERAGE(N54:N64)</f>
        <v>23.513211762515525</v>
      </c>
      <c r="AG9">
        <f>N54</f>
        <v>24.976896370856952</v>
      </c>
      <c r="AH9">
        <f>N64</f>
        <v>23.695559452158665</v>
      </c>
      <c r="AJ9">
        <f t="shared" si="2"/>
        <v>1.0540749806429051</v>
      </c>
      <c r="AK9">
        <v>12</v>
      </c>
    </row>
    <row r="10" spans="1:45" x14ac:dyDescent="0.3">
      <c r="B10">
        <v>2</v>
      </c>
      <c r="C10">
        <v>306.577</v>
      </c>
      <c r="D10">
        <f t="shared" ref="D10:D70" si="3">1000/(C10-C9)</f>
        <v>13.451889317854693</v>
      </c>
      <c r="E10">
        <v>-21.240200000000002</v>
      </c>
      <c r="F10">
        <v>57.830800000000004</v>
      </c>
      <c r="G10">
        <v>450.565</v>
      </c>
      <c r="H10">
        <v>0.81079199999999996</v>
      </c>
      <c r="I10">
        <v>-47.515900000000002</v>
      </c>
      <c r="J10">
        <f t="shared" si="0"/>
        <v>-26.275700000000001</v>
      </c>
      <c r="L10">
        <v>2</v>
      </c>
      <c r="M10">
        <v>319.99700000000001</v>
      </c>
      <c r="N10">
        <f>1000/(M10-M9)</f>
        <v>16.378943230582756</v>
      </c>
      <c r="O10">
        <v>-18.402100000000001</v>
      </c>
      <c r="P10">
        <v>61.874400000000001</v>
      </c>
      <c r="Q10">
        <v>385.41399999999999</v>
      </c>
      <c r="R10">
        <v>0.81803499999999996</v>
      </c>
      <c r="S10">
        <v>-45.104999999999997</v>
      </c>
      <c r="T10">
        <f t="shared" ref="T10:T73" si="4">S10-O10</f>
        <v>-26.702899999999996</v>
      </c>
      <c r="V10">
        <v>1.7</v>
      </c>
      <c r="W10">
        <f>AVERAGE(D79:D89)</f>
        <v>23.602387646336425</v>
      </c>
      <c r="X10">
        <f>D79</f>
        <v>31.548727008865189</v>
      </c>
      <c r="Y10">
        <f>D89</f>
        <v>22.451728783116319</v>
      </c>
      <c r="AA10">
        <f t="shared" si="1"/>
        <v>1.4051803009748542</v>
      </c>
      <c r="AB10">
        <f>B89</f>
        <v>12</v>
      </c>
      <c r="AE10">
        <v>1.7</v>
      </c>
      <c r="AF10">
        <f>AVERAGE(N68:N79)</f>
        <v>25.633883998379304</v>
      </c>
      <c r="AG10">
        <f>N68</f>
        <v>28.240609997175941</v>
      </c>
      <c r="AH10">
        <f>N79</f>
        <v>25.503047614189889</v>
      </c>
      <c r="AJ10">
        <f t="shared" si="2"/>
        <v>1.1073425585992662</v>
      </c>
      <c r="AK10">
        <v>13</v>
      </c>
    </row>
    <row r="11" spans="1:45" x14ac:dyDescent="0.3">
      <c r="B11">
        <v>3</v>
      </c>
      <c r="C11">
        <v>385.452</v>
      </c>
      <c r="D11">
        <f t="shared" si="3"/>
        <v>12.678288431061807</v>
      </c>
      <c r="E11">
        <v>-20.797699999999999</v>
      </c>
      <c r="F11">
        <v>56.930500000000002</v>
      </c>
      <c r="G11">
        <v>453.66399999999999</v>
      </c>
      <c r="H11">
        <v>0.81485200000000002</v>
      </c>
      <c r="I11">
        <v>-47.912599999999998</v>
      </c>
      <c r="J11">
        <f t="shared" si="0"/>
        <v>-27.114899999999999</v>
      </c>
      <c r="L11">
        <v>3</v>
      </c>
      <c r="M11">
        <v>382.47</v>
      </c>
      <c r="N11">
        <f t="shared" ref="N11:N74" si="5">1000/(M11-M10)</f>
        <v>16.006914987274499</v>
      </c>
      <c r="O11">
        <v>-18.6005</v>
      </c>
      <c r="P11">
        <v>61.813400000000001</v>
      </c>
      <c r="Q11">
        <v>390.75400000000002</v>
      </c>
      <c r="R11">
        <v>0.82194100000000003</v>
      </c>
      <c r="S11">
        <v>-45.684800000000003</v>
      </c>
      <c r="T11">
        <f t="shared" si="4"/>
        <v>-27.084300000000002</v>
      </c>
      <c r="V11">
        <v>1.8</v>
      </c>
      <c r="W11">
        <f>AVERAGE(D93:D104)</f>
        <v>24.678639908774922</v>
      </c>
      <c r="X11">
        <f>D93</f>
        <v>33.80662609871537</v>
      </c>
      <c r="Y11">
        <f>D104</f>
        <v>23.523323375126392</v>
      </c>
      <c r="AA11">
        <f t="shared" si="1"/>
        <v>1.4371534820824918</v>
      </c>
      <c r="AB11">
        <f>B104</f>
        <v>13</v>
      </c>
      <c r="AE11">
        <v>1.8</v>
      </c>
      <c r="AF11">
        <f>AVERAGE(N83:N95)</f>
        <v>26.946517528450229</v>
      </c>
      <c r="AG11">
        <f>N83</f>
        <v>31.267588018260273</v>
      </c>
      <c r="AH11">
        <f>N95</f>
        <v>26.337275145513487</v>
      </c>
      <c r="AJ11">
        <f t="shared" si="2"/>
        <v>1.1871990494653224</v>
      </c>
      <c r="AK11">
        <v>14</v>
      </c>
      <c r="AO11" t="s">
        <v>52</v>
      </c>
      <c r="AP11" t="s">
        <v>69</v>
      </c>
      <c r="AQ11" t="s">
        <v>70</v>
      </c>
      <c r="AR11" t="s">
        <v>71</v>
      </c>
    </row>
    <row r="12" spans="1:45" x14ac:dyDescent="0.3">
      <c r="B12">
        <v>4</v>
      </c>
      <c r="C12">
        <v>477.04899999999998</v>
      </c>
      <c r="D12">
        <f t="shared" si="3"/>
        <v>10.917388124065202</v>
      </c>
      <c r="E12">
        <v>-20.767199999999999</v>
      </c>
      <c r="F12">
        <v>55.969200000000001</v>
      </c>
      <c r="G12">
        <v>480.42500000000001</v>
      </c>
      <c r="H12">
        <v>0.83457400000000004</v>
      </c>
      <c r="I12">
        <v>-47.714199999999998</v>
      </c>
      <c r="J12">
        <f t="shared" si="0"/>
        <v>-26.946999999999999</v>
      </c>
      <c r="L12">
        <v>4</v>
      </c>
      <c r="M12">
        <v>447.96600000000001</v>
      </c>
      <c r="N12">
        <f t="shared" si="5"/>
        <v>15.268107976059611</v>
      </c>
      <c r="O12">
        <v>-18.9056</v>
      </c>
      <c r="P12">
        <v>62.072800000000001</v>
      </c>
      <c r="Q12">
        <v>396.37700000000001</v>
      </c>
      <c r="R12">
        <v>0.82344200000000001</v>
      </c>
      <c r="S12">
        <v>-46.020499999999998</v>
      </c>
      <c r="T12">
        <f t="shared" si="4"/>
        <v>-27.114899999999999</v>
      </c>
      <c r="V12">
        <v>1.9</v>
      </c>
      <c r="W12">
        <f>AVERAGE(D108:D119)</f>
        <v>25.576028083787236</v>
      </c>
      <c r="X12">
        <f>D108</f>
        <v>36.809364302278539</v>
      </c>
      <c r="Y12">
        <f>D119</f>
        <v>24.419428096993954</v>
      </c>
      <c r="AA12">
        <f t="shared" si="1"/>
        <v>1.5073802775426093</v>
      </c>
      <c r="AB12">
        <f>B119</f>
        <v>13</v>
      </c>
      <c r="AE12">
        <v>1.9</v>
      </c>
      <c r="AF12">
        <f>AVERAGE(N99:N111)</f>
        <v>28.168256156930099</v>
      </c>
      <c r="AG12">
        <f>N99</f>
        <v>33.513187439257351</v>
      </c>
      <c r="AH12">
        <f>N111</f>
        <v>27.849722895257251</v>
      </c>
      <c r="AJ12">
        <f t="shared" si="2"/>
        <v>1.2033580213814112</v>
      </c>
      <c r="AK12">
        <v>14</v>
      </c>
      <c r="AO12">
        <f>MAX(W4:W50)</f>
        <v>62.245083775947791</v>
      </c>
      <c r="AP12">
        <f>MAX(AF6:AF43)</f>
        <v>68.409275006544249</v>
      </c>
      <c r="AQ12">
        <f>(W38-W6)/(V38-V6)</f>
        <v>8.5692847859903356</v>
      </c>
      <c r="AR12">
        <f>(AF25-AF6)/(AE25-AE6)</f>
        <v>11.275699246346846</v>
      </c>
    </row>
    <row r="13" spans="1:45" x14ac:dyDescent="0.3">
      <c r="B13">
        <v>5</v>
      </c>
      <c r="C13">
        <v>550.50699999999995</v>
      </c>
      <c r="D13">
        <f t="shared" si="3"/>
        <v>13.613221160390978</v>
      </c>
      <c r="E13">
        <v>-21.163900000000002</v>
      </c>
      <c r="F13">
        <v>57.220500000000001</v>
      </c>
      <c r="G13">
        <v>457.03100000000001</v>
      </c>
      <c r="H13">
        <v>0.81732899999999997</v>
      </c>
      <c r="I13">
        <v>-48.2483</v>
      </c>
      <c r="J13">
        <f t="shared" si="0"/>
        <v>-27.084399999999999</v>
      </c>
      <c r="L13">
        <v>5</v>
      </c>
      <c r="M13">
        <v>509.63400000000001</v>
      </c>
      <c r="N13">
        <f t="shared" si="5"/>
        <v>16.215865602905883</v>
      </c>
      <c r="O13">
        <v>-18.188500000000001</v>
      </c>
      <c r="P13">
        <v>61.431899999999999</v>
      </c>
      <c r="Q13">
        <v>382.88799999999998</v>
      </c>
      <c r="R13">
        <v>0.81552999999999998</v>
      </c>
      <c r="S13">
        <v>-46.203600000000002</v>
      </c>
      <c r="T13">
        <f t="shared" si="4"/>
        <v>-28.0151</v>
      </c>
      <c r="V13">
        <v>2</v>
      </c>
      <c r="W13">
        <f>AVERAGE(D123:D135)</f>
        <v>26.799468902707932</v>
      </c>
      <c r="X13">
        <f>D123</f>
        <v>42.92398162853587</v>
      </c>
      <c r="Y13">
        <f>D135</f>
        <v>25.09851165825869</v>
      </c>
      <c r="AA13">
        <f t="shared" si="1"/>
        <v>1.7102202000257529</v>
      </c>
      <c r="AB13">
        <f>B135</f>
        <v>14</v>
      </c>
      <c r="AE13">
        <v>2</v>
      </c>
      <c r="AF13">
        <f>AVERAGE(N115:N128)</f>
        <v>29.282982650321792</v>
      </c>
      <c r="AG13">
        <f>N115</f>
        <v>37.01647233018695</v>
      </c>
      <c r="AH13">
        <f>N128</f>
        <v>28.538812785388156</v>
      </c>
      <c r="AJ13">
        <f t="shared" si="2"/>
        <v>1.2970571904497494</v>
      </c>
      <c r="AK13">
        <v>15</v>
      </c>
    </row>
    <row r="14" spans="1:45" x14ac:dyDescent="0.3">
      <c r="B14">
        <v>6</v>
      </c>
      <c r="C14">
        <v>628.69299999999998</v>
      </c>
      <c r="D14">
        <f t="shared" si="3"/>
        <v>12.790013557414365</v>
      </c>
      <c r="E14">
        <v>-20.980799999999999</v>
      </c>
      <c r="F14">
        <v>56.961100000000002</v>
      </c>
      <c r="G14">
        <v>454.88200000000001</v>
      </c>
      <c r="H14">
        <v>0.81669999999999998</v>
      </c>
      <c r="I14">
        <v>-48.263500000000001</v>
      </c>
      <c r="J14">
        <f t="shared" si="0"/>
        <v>-27.282700000000002</v>
      </c>
      <c r="L14">
        <v>6</v>
      </c>
      <c r="M14">
        <v>573.03</v>
      </c>
      <c r="N14">
        <f t="shared" si="5"/>
        <v>15.773865859044745</v>
      </c>
      <c r="O14">
        <v>-18.936199999999999</v>
      </c>
      <c r="P14">
        <v>61.920200000000001</v>
      </c>
      <c r="Q14">
        <v>395.137</v>
      </c>
      <c r="R14">
        <v>0.82309299999999996</v>
      </c>
      <c r="S14">
        <v>-46.188400000000001</v>
      </c>
      <c r="T14">
        <f t="shared" si="4"/>
        <v>-27.252200000000002</v>
      </c>
      <c r="V14">
        <v>2.1</v>
      </c>
      <c r="W14">
        <f>AVERAGE(D139:D151)</f>
        <v>28.512072031748804</v>
      </c>
      <c r="X14">
        <f>D139</f>
        <v>51.794685865230186</v>
      </c>
      <c r="Y14">
        <f>D151</f>
        <v>26.388009288579298</v>
      </c>
      <c r="AA14">
        <f t="shared" si="1"/>
        <v>1.962811415548761</v>
      </c>
      <c r="AB14">
        <f>B151</f>
        <v>14</v>
      </c>
      <c r="AE14">
        <v>2.1</v>
      </c>
      <c r="AF14">
        <f>AVERAGE(N132:N145)</f>
        <v>29.869448164545794</v>
      </c>
      <c r="AG14">
        <f>N132</f>
        <v>38.62495171881033</v>
      </c>
      <c r="AH14">
        <f>N145</f>
        <v>28.598392770326321</v>
      </c>
      <c r="AJ14">
        <f t="shared" si="2"/>
        <v>1.3505986867516402</v>
      </c>
      <c r="AK14">
        <v>15</v>
      </c>
    </row>
    <row r="15" spans="1:45" x14ac:dyDescent="0.3">
      <c r="B15">
        <v>7</v>
      </c>
      <c r="C15">
        <v>699.61500000000001</v>
      </c>
      <c r="D15">
        <f t="shared" si="3"/>
        <v>14.099997180000559</v>
      </c>
      <c r="E15">
        <v>-23.727399999999999</v>
      </c>
      <c r="F15">
        <v>56.945799999999998</v>
      </c>
      <c r="G15">
        <v>507.90600000000001</v>
      </c>
      <c r="H15">
        <v>0.82042199999999998</v>
      </c>
      <c r="I15">
        <v>-53.070099999999996</v>
      </c>
      <c r="J15">
        <f t="shared" si="0"/>
        <v>-29.342699999999997</v>
      </c>
      <c r="L15">
        <v>7</v>
      </c>
      <c r="M15">
        <v>633.58699999999999</v>
      </c>
      <c r="N15">
        <f t="shared" si="5"/>
        <v>16.513367571048761</v>
      </c>
      <c r="O15">
        <v>-19.882200000000001</v>
      </c>
      <c r="P15">
        <v>62.881500000000003</v>
      </c>
      <c r="Q15">
        <v>403.07499999999999</v>
      </c>
      <c r="R15">
        <v>0.82977800000000002</v>
      </c>
      <c r="S15">
        <v>-46.340899999999998</v>
      </c>
      <c r="T15">
        <f t="shared" si="4"/>
        <v>-26.458699999999997</v>
      </c>
      <c r="V15">
        <v>2.2000000000000002</v>
      </c>
      <c r="W15">
        <f>AVERAGE(D155:D168)</f>
        <v>29.231623040524958</v>
      </c>
      <c r="X15">
        <f>D155</f>
        <v>55.601890464275741</v>
      </c>
      <c r="Y15">
        <f>D168</f>
        <v>26.648900732844705</v>
      </c>
      <c r="AA15">
        <f t="shared" si="1"/>
        <v>2.0864609396719525</v>
      </c>
      <c r="AB15">
        <f>B168</f>
        <v>15</v>
      </c>
      <c r="AE15">
        <v>2.2000000000000002</v>
      </c>
      <c r="AF15">
        <f>AVERAGE(N149:N163)</f>
        <v>30.799685559058783</v>
      </c>
      <c r="AG15">
        <f>N149</f>
        <v>39.763012445822895</v>
      </c>
      <c r="AH15">
        <f>N163</f>
        <v>29.824038174768788</v>
      </c>
      <c r="AJ15">
        <f t="shared" si="2"/>
        <v>1.333253807308445</v>
      </c>
      <c r="AK15">
        <v>16</v>
      </c>
    </row>
    <row r="16" spans="1:45" x14ac:dyDescent="0.3">
      <c r="J16">
        <f t="shared" si="0"/>
        <v>0</v>
      </c>
      <c r="L16">
        <v>8</v>
      </c>
      <c r="M16">
        <v>694.87900000000002</v>
      </c>
      <c r="N16">
        <f t="shared" si="5"/>
        <v>16.315342948508771</v>
      </c>
      <c r="O16">
        <v>-18.8904</v>
      </c>
      <c r="P16">
        <v>61.843899999999998</v>
      </c>
      <c r="Q16">
        <v>391.03699999999998</v>
      </c>
      <c r="R16">
        <v>0.82269300000000001</v>
      </c>
      <c r="S16">
        <v>-46.417200000000001</v>
      </c>
      <c r="T16">
        <f t="shared" si="4"/>
        <v>-27.526800000000001</v>
      </c>
      <c r="V16">
        <v>2.2999999999999998</v>
      </c>
      <c r="W16">
        <f>AVERAGE(D172:D185)</f>
        <v>30.678844402400419</v>
      </c>
      <c r="X16">
        <f>D172</f>
        <v>67.033114358493066</v>
      </c>
      <c r="Y16">
        <f>D185</f>
        <v>27.886224205242598</v>
      </c>
      <c r="AA16">
        <f t="shared" si="1"/>
        <v>2.4038074808955625</v>
      </c>
      <c r="AB16">
        <f>B185</f>
        <v>15</v>
      </c>
      <c r="AE16">
        <v>2.2999999999999998</v>
      </c>
      <c r="AF16">
        <f>AVERAGE(N168:N182)</f>
        <v>31.874025128651866</v>
      </c>
      <c r="AG16">
        <f>N168</f>
        <v>44.555337729459957</v>
      </c>
      <c r="AH16">
        <f>N182</f>
        <v>30.518509475997249</v>
      </c>
      <c r="AJ16">
        <f t="shared" si="2"/>
        <v>1.4599447513812118</v>
      </c>
      <c r="AK16">
        <v>16</v>
      </c>
    </row>
    <row r="17" spans="1:37" x14ac:dyDescent="0.3">
      <c r="A17">
        <v>1.2</v>
      </c>
      <c r="J17">
        <f t="shared" si="0"/>
        <v>0</v>
      </c>
      <c r="K17">
        <v>1.3</v>
      </c>
      <c r="T17">
        <f t="shared" si="4"/>
        <v>0</v>
      </c>
      <c r="V17">
        <v>2.4</v>
      </c>
      <c r="W17">
        <f>AVERAGE(D189:D201)</f>
        <v>32.046857593519931</v>
      </c>
      <c r="X17">
        <f>D189</f>
        <v>72.490032620514739</v>
      </c>
      <c r="Y17">
        <f>D201</f>
        <v>27.643400138217036</v>
      </c>
      <c r="AA17">
        <f t="shared" si="1"/>
        <v>2.6223269300471173</v>
      </c>
      <c r="AB17">
        <f>B202</f>
        <v>15</v>
      </c>
      <c r="AE17">
        <v>2.4</v>
      </c>
      <c r="AF17">
        <f>AVERAGE(N185:N200)</f>
        <v>32.781877120919411</v>
      </c>
      <c r="AG17">
        <f>N185</f>
        <v>47.034476271106733</v>
      </c>
      <c r="AH17">
        <f>N200</f>
        <v>31.657591490439444</v>
      </c>
      <c r="AJ17">
        <f t="shared" si="2"/>
        <v>1.4857250364517178</v>
      </c>
      <c r="AK17">
        <v>17</v>
      </c>
    </row>
    <row r="18" spans="1:37" x14ac:dyDescent="0.3">
      <c r="B18">
        <v>1</v>
      </c>
      <c r="C18">
        <v>210.15700000000001</v>
      </c>
      <c r="E18">
        <v>-26.214600000000001</v>
      </c>
      <c r="F18">
        <v>63.125599999999999</v>
      </c>
      <c r="G18">
        <v>446.97500000000002</v>
      </c>
      <c r="H18">
        <v>0.81662500000000005</v>
      </c>
      <c r="I18">
        <v>-47.683700000000002</v>
      </c>
      <c r="J18">
        <f t="shared" si="0"/>
        <v>-21.469100000000001</v>
      </c>
      <c r="L18">
        <v>1</v>
      </c>
      <c r="M18">
        <v>232.39</v>
      </c>
      <c r="O18">
        <v>-18.8904</v>
      </c>
      <c r="P18">
        <v>61.904899999999998</v>
      </c>
      <c r="Q18">
        <v>393.69299999999998</v>
      </c>
      <c r="R18">
        <v>0.83532600000000001</v>
      </c>
      <c r="S18">
        <v>-43.273899999999998</v>
      </c>
      <c r="T18">
        <f t="shared" si="4"/>
        <v>-24.383499999999998</v>
      </c>
      <c r="V18">
        <v>2.5</v>
      </c>
      <c r="W18">
        <f>AVERAGE(D206:D220)</f>
        <v>32.635080983257609</v>
      </c>
      <c r="X18">
        <f>D206</f>
        <v>76.074553062000859</v>
      </c>
      <c r="Y18">
        <f>D220</f>
        <v>29.679755438815199</v>
      </c>
      <c r="AA18">
        <f t="shared" si="1"/>
        <v>2.5631799163179938</v>
      </c>
      <c r="AB18">
        <f>B220</f>
        <v>16</v>
      </c>
      <c r="AE18">
        <v>2.5</v>
      </c>
      <c r="AF18">
        <f>AVERAGE(N205:N220)</f>
        <v>33.638773696160484</v>
      </c>
      <c r="AG18">
        <f>N205</f>
        <v>52.064351538501604</v>
      </c>
      <c r="AH18">
        <f>N220</f>
        <v>32.373984266243639</v>
      </c>
      <c r="AJ18">
        <f t="shared" si="2"/>
        <v>1.6082157546727764</v>
      </c>
      <c r="AK18">
        <v>17</v>
      </c>
    </row>
    <row r="19" spans="1:37" x14ac:dyDescent="0.3">
      <c r="B19">
        <v>2</v>
      </c>
      <c r="C19">
        <v>266.84699999999998</v>
      </c>
      <c r="D19">
        <f t="shared" si="3"/>
        <v>17.63979537837362</v>
      </c>
      <c r="E19">
        <v>-23.5443</v>
      </c>
      <c r="F19">
        <v>59.066800000000001</v>
      </c>
      <c r="G19">
        <v>465.72500000000002</v>
      </c>
      <c r="H19">
        <v>0.82222399999999995</v>
      </c>
      <c r="I19">
        <v>-48.1873</v>
      </c>
      <c r="J19">
        <f t="shared" si="0"/>
        <v>-24.643000000000001</v>
      </c>
      <c r="L19">
        <v>2</v>
      </c>
      <c r="M19">
        <v>278.96600000000001</v>
      </c>
      <c r="N19">
        <f t="shared" si="5"/>
        <v>21.470285125386454</v>
      </c>
      <c r="O19">
        <v>-19.088699999999999</v>
      </c>
      <c r="P19">
        <v>62.759399999999999</v>
      </c>
      <c r="Q19">
        <v>398.82900000000001</v>
      </c>
      <c r="R19">
        <v>0.82902699999999996</v>
      </c>
      <c r="S19">
        <v>-44.692999999999998</v>
      </c>
      <c r="T19">
        <f t="shared" si="4"/>
        <v>-25.604299999999999</v>
      </c>
      <c r="V19">
        <v>2.6</v>
      </c>
      <c r="W19">
        <f>AVERAGE(D224:D238)</f>
        <v>33.960745455228043</v>
      </c>
      <c r="X19">
        <f>D224</f>
        <v>87.115602404390742</v>
      </c>
      <c r="Y19">
        <f>D238</f>
        <v>29.857876507822798</v>
      </c>
      <c r="AA19">
        <f t="shared" si="1"/>
        <v>2.9176757557278514</v>
      </c>
      <c r="AB19">
        <f>B238</f>
        <v>16</v>
      </c>
      <c r="AE19">
        <v>2.6</v>
      </c>
      <c r="AF19">
        <f>AVERAGE(N225:N240)</f>
        <v>34.67343231504875</v>
      </c>
      <c r="AG19">
        <f>N225</f>
        <v>58.109128944157113</v>
      </c>
      <c r="AH19">
        <f>N240</f>
        <v>32.78258589037501</v>
      </c>
      <c r="AJ19">
        <f t="shared" si="2"/>
        <v>1.7725608693125698</v>
      </c>
      <c r="AK19">
        <v>17</v>
      </c>
    </row>
    <row r="20" spans="1:37" x14ac:dyDescent="0.3">
      <c r="B20">
        <v>3</v>
      </c>
      <c r="C20">
        <v>326.589</v>
      </c>
      <c r="D20">
        <f t="shared" si="3"/>
        <v>16.738642830839272</v>
      </c>
      <c r="E20">
        <v>-23.4985</v>
      </c>
      <c r="F20">
        <v>59.097299999999997</v>
      </c>
      <c r="G20">
        <v>465.81700000000001</v>
      </c>
      <c r="H20">
        <v>0.82088399999999995</v>
      </c>
      <c r="I20">
        <v>-48.843400000000003</v>
      </c>
      <c r="J20">
        <f t="shared" si="0"/>
        <v>-25.344900000000003</v>
      </c>
      <c r="L20">
        <v>3</v>
      </c>
      <c r="M20">
        <v>328.23</v>
      </c>
      <c r="N20">
        <f t="shared" si="5"/>
        <v>20.298798311139976</v>
      </c>
      <c r="O20">
        <v>-18.402100000000001</v>
      </c>
      <c r="P20">
        <v>62.103299999999997</v>
      </c>
      <c r="Q20">
        <v>393.19400000000002</v>
      </c>
      <c r="R20">
        <v>0.82196199999999997</v>
      </c>
      <c r="S20">
        <v>-45.1965</v>
      </c>
      <c r="T20">
        <f t="shared" si="4"/>
        <v>-26.7944</v>
      </c>
      <c r="V20">
        <v>2.7</v>
      </c>
      <c r="W20">
        <f>AVERAGE(D242:D257)</f>
        <v>34.562414946468948</v>
      </c>
      <c r="X20">
        <f>D242</f>
        <v>88.991723769689457</v>
      </c>
      <c r="Y20">
        <f>D257</f>
        <v>30.308540946838793</v>
      </c>
      <c r="AA20">
        <f t="shared" si="1"/>
        <v>2.9361929340571367</v>
      </c>
      <c r="AB20">
        <f>B257</f>
        <v>17</v>
      </c>
      <c r="AE20">
        <v>2.7</v>
      </c>
      <c r="AF20">
        <f>AVERAGE(N243:N259)</f>
        <v>35.74947950041603</v>
      </c>
      <c r="AG20">
        <f>N243</f>
        <v>63.832503510787589</v>
      </c>
      <c r="AH20">
        <f>N259</f>
        <v>33.548040794417616</v>
      </c>
      <c r="AJ20">
        <f t="shared" si="2"/>
        <v>1.9027192646495559</v>
      </c>
      <c r="AK20">
        <v>18</v>
      </c>
    </row>
    <row r="21" spans="1:37" x14ac:dyDescent="0.3">
      <c r="B21">
        <v>4</v>
      </c>
      <c r="C21">
        <v>387.15100000000001</v>
      </c>
      <c r="D21">
        <f t="shared" si="3"/>
        <v>16.512004227073078</v>
      </c>
      <c r="E21">
        <v>-22.232099999999999</v>
      </c>
      <c r="F21">
        <v>57.510399999999997</v>
      </c>
      <c r="G21">
        <v>444.16399999999999</v>
      </c>
      <c r="H21">
        <v>0.81349000000000005</v>
      </c>
      <c r="I21">
        <v>-49.026499999999999</v>
      </c>
      <c r="J21">
        <f t="shared" si="0"/>
        <v>-26.7944</v>
      </c>
      <c r="L21">
        <v>4</v>
      </c>
      <c r="M21">
        <v>376.51900000000001</v>
      </c>
      <c r="N21">
        <f t="shared" si="5"/>
        <v>20.708650003106303</v>
      </c>
      <c r="O21">
        <v>-19.042999999999999</v>
      </c>
      <c r="P21">
        <v>62.6068</v>
      </c>
      <c r="Q21">
        <v>399.79399999999998</v>
      </c>
      <c r="R21">
        <v>0.83178300000000005</v>
      </c>
      <c r="S21">
        <v>-45.410200000000003</v>
      </c>
      <c r="T21">
        <f t="shared" si="4"/>
        <v>-26.367200000000004</v>
      </c>
      <c r="V21">
        <v>2.8</v>
      </c>
      <c r="W21">
        <f>AVERAGE(D261:D276)</f>
        <v>35.662428236133913</v>
      </c>
      <c r="X21">
        <f>D261</f>
        <v>94.885662776354351</v>
      </c>
      <c r="Y21">
        <f>D276</f>
        <v>31.005829095869959</v>
      </c>
      <c r="AA21">
        <f t="shared" si="1"/>
        <v>3.060252395862987</v>
      </c>
      <c r="AB21">
        <f>B276</f>
        <v>17</v>
      </c>
      <c r="AE21">
        <v>2.8</v>
      </c>
      <c r="AF21">
        <f>AVERAGE(N263:N279)</f>
        <v>36.899144176871083</v>
      </c>
      <c r="AG21">
        <f>N263</f>
        <v>69.637883008356624</v>
      </c>
      <c r="AH21">
        <f>N279</f>
        <v>34.611657206146965</v>
      </c>
      <c r="AJ21">
        <f t="shared" si="2"/>
        <v>2.0119777158774435</v>
      </c>
      <c r="AK21">
        <v>18</v>
      </c>
    </row>
    <row r="22" spans="1:37" x14ac:dyDescent="0.3">
      <c r="B22">
        <v>5</v>
      </c>
      <c r="C22">
        <v>449.00299999999999</v>
      </c>
      <c r="D22">
        <f t="shared" si="3"/>
        <v>16.167625945806126</v>
      </c>
      <c r="E22">
        <v>-23.1934</v>
      </c>
      <c r="F22">
        <v>58.456400000000002</v>
      </c>
      <c r="G22">
        <v>462.48700000000002</v>
      </c>
      <c r="H22">
        <v>0.82030000000000003</v>
      </c>
      <c r="I22">
        <v>-49.301099999999998</v>
      </c>
      <c r="J22">
        <f t="shared" si="0"/>
        <v>-26.107699999999998</v>
      </c>
      <c r="L22">
        <v>5</v>
      </c>
      <c r="M22">
        <v>426.05500000000001</v>
      </c>
      <c r="N22">
        <f t="shared" si="5"/>
        <v>20.18733850129199</v>
      </c>
      <c r="O22">
        <v>-18.158000000000001</v>
      </c>
      <c r="P22">
        <v>61.859099999999998</v>
      </c>
      <c r="Q22">
        <v>388.51499999999999</v>
      </c>
      <c r="R22">
        <v>0.823847</v>
      </c>
      <c r="S22">
        <v>-45.425400000000003</v>
      </c>
      <c r="T22">
        <f t="shared" si="4"/>
        <v>-27.267400000000002</v>
      </c>
      <c r="V22">
        <v>2.9</v>
      </c>
      <c r="W22">
        <f>AVERAGE(D280:D295)</f>
        <v>36.054417357028527</v>
      </c>
      <c r="X22">
        <f>D280</f>
        <v>98.058442831927763</v>
      </c>
      <c r="Y22">
        <f>D295</f>
        <v>30.859435272334434</v>
      </c>
      <c r="AA22">
        <f t="shared" si="1"/>
        <v>3.1775838399686278</v>
      </c>
      <c r="AB22">
        <f>B295</f>
        <v>17</v>
      </c>
      <c r="AE22">
        <v>2.9</v>
      </c>
      <c r="AF22">
        <f>AVERAGE(N283:N300)</f>
        <v>38.145832270890885</v>
      </c>
      <c r="AG22">
        <f>N283</f>
        <v>76.365024818632904</v>
      </c>
      <c r="AH22">
        <f>N300</f>
        <v>35.522716777379195</v>
      </c>
      <c r="AJ22">
        <f t="shared" si="2"/>
        <v>2.1497518136693312</v>
      </c>
      <c r="AK22">
        <v>19</v>
      </c>
    </row>
    <row r="23" spans="1:37" x14ac:dyDescent="0.3">
      <c r="B23">
        <v>6</v>
      </c>
      <c r="C23">
        <v>512.11400000000003</v>
      </c>
      <c r="D23">
        <f t="shared" si="3"/>
        <v>15.845098318835056</v>
      </c>
      <c r="E23">
        <v>-22.903400000000001</v>
      </c>
      <c r="F23">
        <v>58.059699999999999</v>
      </c>
      <c r="G23">
        <v>456.27600000000001</v>
      </c>
      <c r="H23">
        <v>0.81958500000000001</v>
      </c>
      <c r="I23">
        <v>-49.346899999999998</v>
      </c>
      <c r="J23">
        <f t="shared" si="0"/>
        <v>-26.443499999999997</v>
      </c>
      <c r="L23">
        <v>6</v>
      </c>
      <c r="M23">
        <v>475.47399999999999</v>
      </c>
      <c r="N23">
        <f t="shared" si="5"/>
        <v>20.235132236589173</v>
      </c>
      <c r="O23">
        <v>-18.371600000000001</v>
      </c>
      <c r="P23">
        <v>62.103299999999997</v>
      </c>
      <c r="Q23">
        <v>390.58</v>
      </c>
      <c r="R23">
        <v>0.82116199999999995</v>
      </c>
      <c r="S23">
        <v>-45.684800000000003</v>
      </c>
      <c r="T23">
        <f t="shared" si="4"/>
        <v>-27.313200000000002</v>
      </c>
      <c r="V23">
        <v>3</v>
      </c>
      <c r="W23">
        <f>AVERAGE(D299:D315)</f>
        <v>37.649192649796525</v>
      </c>
      <c r="X23">
        <f>D299</f>
        <v>92.42144177449174</v>
      </c>
      <c r="Y23">
        <f>D315</f>
        <v>33.346672002134127</v>
      </c>
      <c r="AA23">
        <f t="shared" si="1"/>
        <v>2.7715341959334632</v>
      </c>
      <c r="AB23">
        <f>B315</f>
        <v>18</v>
      </c>
      <c r="AE23">
        <v>3</v>
      </c>
      <c r="AF23">
        <f>AVERAGE(N305:N323)</f>
        <v>39.542160665138049</v>
      </c>
      <c r="AG23">
        <f>N305</f>
        <v>59.336616626119948</v>
      </c>
      <c r="AH23">
        <f>N323</f>
        <v>38.479298137602058</v>
      </c>
      <c r="AJ23">
        <f t="shared" si="2"/>
        <v>1.5420399928796018</v>
      </c>
      <c r="AK23">
        <v>20</v>
      </c>
    </row>
    <row r="24" spans="1:37" x14ac:dyDescent="0.3">
      <c r="B24">
        <v>7</v>
      </c>
      <c r="C24">
        <v>573.93299999999999</v>
      </c>
      <c r="D24">
        <f t="shared" si="3"/>
        <v>16.176256490722928</v>
      </c>
      <c r="E24">
        <v>-22.0947</v>
      </c>
      <c r="F24">
        <v>57.128900000000002</v>
      </c>
      <c r="G24">
        <v>441.25299999999999</v>
      </c>
      <c r="H24">
        <v>0.81188899999999997</v>
      </c>
      <c r="I24">
        <v>-49.392699999999998</v>
      </c>
      <c r="J24">
        <f t="shared" si="0"/>
        <v>-27.297999999999998</v>
      </c>
      <c r="L24">
        <v>7</v>
      </c>
      <c r="M24">
        <v>524.827</v>
      </c>
      <c r="N24">
        <f t="shared" si="5"/>
        <v>20.262192774502054</v>
      </c>
      <c r="O24">
        <v>-19.012499999999999</v>
      </c>
      <c r="P24">
        <v>62.698399999999999</v>
      </c>
      <c r="Q24">
        <v>401.19600000000003</v>
      </c>
      <c r="R24">
        <v>0.83401099999999995</v>
      </c>
      <c r="S24">
        <v>-45.684800000000003</v>
      </c>
      <c r="T24">
        <f t="shared" si="4"/>
        <v>-26.672300000000003</v>
      </c>
      <c r="V24">
        <v>3.1</v>
      </c>
      <c r="W24">
        <f>AVERAGE(D319:D335)</f>
        <v>37.810865819083524</v>
      </c>
      <c r="X24">
        <f>D319</f>
        <v>106.19093129446743</v>
      </c>
      <c r="Y24">
        <f>D335</f>
        <v>32.404406999351899</v>
      </c>
      <c r="AA24">
        <f t="shared" si="1"/>
        <v>3.2770521397472665</v>
      </c>
      <c r="AB24">
        <f>B335</f>
        <v>18</v>
      </c>
      <c r="AE24">
        <v>3.1</v>
      </c>
      <c r="AF24">
        <f>AVERAGE(N326:N344)</f>
        <v>41.432193840360625</v>
      </c>
      <c r="AG24">
        <f>N326</f>
        <v>86.775425199583466</v>
      </c>
      <c r="AH24">
        <f>N344</f>
        <v>38.009806530084809</v>
      </c>
      <c r="AJ24">
        <f t="shared" si="2"/>
        <v>2.2829746615758384</v>
      </c>
      <c r="AK24">
        <v>20</v>
      </c>
    </row>
    <row r="25" spans="1:37" x14ac:dyDescent="0.3">
      <c r="B25">
        <v>8</v>
      </c>
      <c r="C25">
        <v>634.327</v>
      </c>
      <c r="D25">
        <f t="shared" si="3"/>
        <v>16.557936218829685</v>
      </c>
      <c r="E25">
        <v>-24.581900000000001</v>
      </c>
      <c r="F25">
        <v>59.844999999999999</v>
      </c>
      <c r="G25">
        <v>477.65899999999999</v>
      </c>
      <c r="H25">
        <v>0.83358600000000005</v>
      </c>
      <c r="I25">
        <v>-49.621600000000001</v>
      </c>
      <c r="J25">
        <f t="shared" si="0"/>
        <v>-25.0397</v>
      </c>
      <c r="L25">
        <v>8</v>
      </c>
      <c r="M25">
        <v>575.27099999999996</v>
      </c>
      <c r="N25">
        <f t="shared" si="5"/>
        <v>19.823963206724304</v>
      </c>
      <c r="O25">
        <v>-18.539400000000001</v>
      </c>
      <c r="P25">
        <v>61.965899999999998</v>
      </c>
      <c r="Q25">
        <v>392.67700000000002</v>
      </c>
      <c r="R25">
        <v>0.82698700000000003</v>
      </c>
      <c r="S25">
        <v>-45.715299999999999</v>
      </c>
      <c r="T25">
        <f t="shared" si="4"/>
        <v>-27.175899999999999</v>
      </c>
      <c r="V25">
        <v>3.2</v>
      </c>
      <c r="W25">
        <f>AVERAGE(D299:D315)</f>
        <v>37.649192649796525</v>
      </c>
      <c r="X25">
        <f>D299</f>
        <v>92.42144177449174</v>
      </c>
      <c r="Y25">
        <f>D315</f>
        <v>33.346672002134127</v>
      </c>
      <c r="AA25">
        <f t="shared" si="1"/>
        <v>2.7715341959334632</v>
      </c>
      <c r="AB25">
        <f>B355</f>
        <v>18</v>
      </c>
      <c r="AE25">
        <v>3.2</v>
      </c>
      <c r="AF25">
        <f>AVERAGE(N349:N368)</f>
        <v>41.779234976580213</v>
      </c>
      <c r="AG25">
        <f>N349</f>
        <v>92.14891264283078</v>
      </c>
      <c r="AH25">
        <f>N368</f>
        <v>38.364152535870438</v>
      </c>
      <c r="AJ25">
        <f t="shared" si="2"/>
        <v>2.4019535569480297</v>
      </c>
      <c r="AK25">
        <v>22</v>
      </c>
    </row>
    <row r="26" spans="1:37" x14ac:dyDescent="0.3">
      <c r="B26">
        <v>9</v>
      </c>
      <c r="C26">
        <v>698.05600000000004</v>
      </c>
      <c r="D26">
        <f t="shared" si="3"/>
        <v>15.691443455883496</v>
      </c>
      <c r="E26">
        <v>-23.1934</v>
      </c>
      <c r="F26">
        <v>58.029200000000003</v>
      </c>
      <c r="G26">
        <v>463.358</v>
      </c>
      <c r="H26">
        <v>0.82523500000000005</v>
      </c>
      <c r="I26">
        <v>-37.963900000000002</v>
      </c>
      <c r="J26">
        <f t="shared" si="0"/>
        <v>-14.770500000000002</v>
      </c>
      <c r="L26">
        <v>9</v>
      </c>
      <c r="M26">
        <v>625.42600000000004</v>
      </c>
      <c r="N26">
        <f t="shared" si="5"/>
        <v>19.938191606021299</v>
      </c>
      <c r="O26">
        <v>-18.8446</v>
      </c>
      <c r="P26">
        <v>62.316899999999997</v>
      </c>
      <c r="Q26">
        <v>395.42899999999997</v>
      </c>
      <c r="R26">
        <v>0.82903000000000004</v>
      </c>
      <c r="S26">
        <v>-45.867899999999999</v>
      </c>
      <c r="T26">
        <f t="shared" si="4"/>
        <v>-27.023299999999999</v>
      </c>
      <c r="V26">
        <v>3.3</v>
      </c>
      <c r="W26">
        <f>AVERAGE(D359:D375)</f>
        <v>39.010847749325762</v>
      </c>
      <c r="X26">
        <f>D359</f>
        <v>113.40440009072373</v>
      </c>
      <c r="Y26">
        <f>D375</f>
        <v>32.969569087732005</v>
      </c>
      <c r="AA26">
        <f t="shared" si="1"/>
        <v>3.4396688591517433</v>
      </c>
      <c r="AB26">
        <f>B375</f>
        <v>18</v>
      </c>
      <c r="AE26">
        <v>3.3</v>
      </c>
      <c r="AF26">
        <f>AVERAGE(N373:N392)</f>
        <v>42.246377149445408</v>
      </c>
      <c r="AG26">
        <f>N373</f>
        <v>96.227867590454238</v>
      </c>
      <c r="AH26">
        <f>N392</f>
        <v>38.82741215298001</v>
      </c>
      <c r="AJ26">
        <f t="shared" si="2"/>
        <v>2.4783487297921485</v>
      </c>
      <c r="AK26">
        <v>21</v>
      </c>
    </row>
    <row r="27" spans="1:37" x14ac:dyDescent="0.3">
      <c r="J27">
        <f t="shared" si="0"/>
        <v>0</v>
      </c>
      <c r="L27">
        <v>10</v>
      </c>
      <c r="M27">
        <v>674.75</v>
      </c>
      <c r="N27">
        <f t="shared" si="5"/>
        <v>20.274105911929301</v>
      </c>
      <c r="O27">
        <v>-19.332899999999999</v>
      </c>
      <c r="P27">
        <v>62.759399999999999</v>
      </c>
      <c r="Q27">
        <v>398.94400000000002</v>
      </c>
      <c r="R27">
        <v>0.83182299999999998</v>
      </c>
      <c r="S27">
        <v>-46.035800000000002</v>
      </c>
      <c r="T27">
        <f t="shared" si="4"/>
        <v>-26.702900000000003</v>
      </c>
      <c r="V27">
        <v>3.4</v>
      </c>
      <c r="W27">
        <f>AVERAGE(D379:D396)</f>
        <v>39.70783598888795</v>
      </c>
      <c r="X27">
        <f>D379</f>
        <v>119.00511722004018</v>
      </c>
      <c r="Y27">
        <f>D396</f>
        <v>33.697263782180968</v>
      </c>
      <c r="AA27">
        <f t="shared" si="1"/>
        <v>3.5315958586219036</v>
      </c>
      <c r="AB27">
        <f>B396</f>
        <v>19</v>
      </c>
      <c r="AE27">
        <v>3.4</v>
      </c>
      <c r="AF27">
        <f>AVERAGE(N396:N415)</f>
        <v>42.696767655283082</v>
      </c>
      <c r="AG27">
        <f>N396</f>
        <v>102.46951531919238</v>
      </c>
      <c r="AH27">
        <f>N415</f>
        <v>37.919005005308719</v>
      </c>
      <c r="AJ27">
        <f t="shared" si="2"/>
        <v>2.7023260579977375</v>
      </c>
      <c r="AK27">
        <v>21</v>
      </c>
    </row>
    <row r="28" spans="1:37" x14ac:dyDescent="0.3">
      <c r="A28">
        <v>1.3</v>
      </c>
      <c r="J28">
        <f t="shared" si="0"/>
        <v>0</v>
      </c>
      <c r="T28">
        <f t="shared" si="4"/>
        <v>0</v>
      </c>
      <c r="V28">
        <v>3.5</v>
      </c>
      <c r="W28">
        <f>AVERAGE(D400:D417)</f>
        <v>39.784087899700012</v>
      </c>
      <c r="X28">
        <f>D400</f>
        <v>117.68859597505022</v>
      </c>
      <c r="Y28">
        <f>D417</f>
        <v>33.765532144786619</v>
      </c>
      <c r="AA28">
        <f t="shared" si="1"/>
        <v>3.4854654583970857</v>
      </c>
      <c r="AB28">
        <f>B417</f>
        <v>19</v>
      </c>
      <c r="AE28">
        <v>3.5</v>
      </c>
      <c r="AF28">
        <f>AVERAGE(N421:N440)</f>
        <v>42.740154083296098</v>
      </c>
      <c r="AG28">
        <f>N421</f>
        <v>104.8547761350532</v>
      </c>
      <c r="AH28">
        <f>N440</f>
        <v>38.22337741762874</v>
      </c>
      <c r="AJ28">
        <f t="shared" si="2"/>
        <v>2.7432106532452534</v>
      </c>
      <c r="AK28">
        <v>21</v>
      </c>
    </row>
    <row r="29" spans="1:37" x14ac:dyDescent="0.3">
      <c r="B29">
        <v>1</v>
      </c>
      <c r="C29">
        <v>208.69499999999999</v>
      </c>
      <c r="E29">
        <v>-26.245100000000001</v>
      </c>
      <c r="F29">
        <v>63.369799999999998</v>
      </c>
      <c r="G29">
        <v>444.51299999999998</v>
      </c>
      <c r="H29">
        <v>0.81485700000000005</v>
      </c>
      <c r="I29">
        <v>-47.729500000000002</v>
      </c>
      <c r="J29">
        <f t="shared" si="0"/>
        <v>-21.484400000000001</v>
      </c>
      <c r="K29">
        <v>1.4</v>
      </c>
      <c r="T29">
        <f t="shared" si="4"/>
        <v>0</v>
      </c>
      <c r="V29">
        <v>3.6</v>
      </c>
      <c r="W29">
        <f>AVERAGE(D421:D438)</f>
        <v>40.655312059052193</v>
      </c>
      <c r="X29">
        <f>D421</f>
        <v>122.71444348999876</v>
      </c>
      <c r="Y29">
        <f>D438</f>
        <v>33.942027017853519</v>
      </c>
      <c r="AA29">
        <f t="shared" si="1"/>
        <v>3.6154129341023422</v>
      </c>
      <c r="AB29">
        <f>B438</f>
        <v>19</v>
      </c>
      <c r="AE29">
        <v>3.6</v>
      </c>
      <c r="AF29">
        <f>AVERAGE(N444:N463)</f>
        <v>43.497115630287205</v>
      </c>
      <c r="AG29">
        <f>N444</f>
        <v>105.3518752633798</v>
      </c>
      <c r="AH29">
        <f>N463</f>
        <v>38.46153846153846</v>
      </c>
      <c r="AJ29">
        <f t="shared" si="2"/>
        <v>2.7391487568478747</v>
      </c>
      <c r="AK29">
        <v>21</v>
      </c>
    </row>
    <row r="30" spans="1:37" x14ac:dyDescent="0.3">
      <c r="B30">
        <v>2</v>
      </c>
      <c r="C30">
        <v>257.87099999999998</v>
      </c>
      <c r="D30">
        <f t="shared" si="3"/>
        <v>20.335122824141862</v>
      </c>
      <c r="E30">
        <v>-22.643999999999998</v>
      </c>
      <c r="F30">
        <v>58.273299999999999</v>
      </c>
      <c r="G30">
        <v>446.31900000000002</v>
      </c>
      <c r="H30">
        <v>0.81427799999999995</v>
      </c>
      <c r="I30">
        <v>-47.882100000000001</v>
      </c>
      <c r="J30">
        <f t="shared" si="0"/>
        <v>-25.238100000000003</v>
      </c>
      <c r="L30">
        <v>1</v>
      </c>
      <c r="M30">
        <v>210.48099999999999</v>
      </c>
      <c r="O30">
        <v>-19.714400000000001</v>
      </c>
      <c r="P30">
        <v>63.507100000000001</v>
      </c>
      <c r="Q30">
        <v>394.17399999999998</v>
      </c>
      <c r="R30">
        <v>0.83772100000000005</v>
      </c>
      <c r="S30">
        <v>-42.770400000000002</v>
      </c>
      <c r="T30">
        <f t="shared" si="4"/>
        <v>-23.056000000000001</v>
      </c>
      <c r="V30">
        <v>3.7</v>
      </c>
      <c r="W30">
        <f>AVERAGE(D442:D459)</f>
        <v>41.024461755383335</v>
      </c>
      <c r="X30">
        <f>D442</f>
        <v>121.66930283489442</v>
      </c>
      <c r="Y30">
        <f>D459</f>
        <v>34.218450588557296</v>
      </c>
      <c r="AA30">
        <f t="shared" si="1"/>
        <v>3.5556637060469605</v>
      </c>
      <c r="AB30">
        <f>B459</f>
        <v>19</v>
      </c>
      <c r="AE30">
        <v>3.7</v>
      </c>
      <c r="AF30">
        <f>AVERAGE(N468:N487)</f>
        <v>44.491860401272675</v>
      </c>
      <c r="AG30">
        <f>N468</f>
        <v>113.81743683132254</v>
      </c>
      <c r="AH30">
        <f>N487</f>
        <v>37.965072133637008</v>
      </c>
      <c r="AJ30">
        <f t="shared" si="2"/>
        <v>2.9979512861370394</v>
      </c>
      <c r="AK30">
        <v>21</v>
      </c>
    </row>
    <row r="31" spans="1:37" x14ac:dyDescent="0.3">
      <c r="B31">
        <v>3</v>
      </c>
      <c r="C31">
        <v>315.69799999999998</v>
      </c>
      <c r="D31">
        <f t="shared" si="3"/>
        <v>17.292960035969358</v>
      </c>
      <c r="E31">
        <v>-22.323599999999999</v>
      </c>
      <c r="F31">
        <v>57.678199999999997</v>
      </c>
      <c r="G31">
        <v>445.036</v>
      </c>
      <c r="H31">
        <v>0.81373700000000004</v>
      </c>
      <c r="I31">
        <v>-48.721299999999999</v>
      </c>
      <c r="J31">
        <f t="shared" si="0"/>
        <v>-26.3977</v>
      </c>
      <c r="L31">
        <v>2</v>
      </c>
      <c r="M31">
        <v>251.87700000000001</v>
      </c>
      <c r="N31">
        <f t="shared" si="5"/>
        <v>24.156923374239049</v>
      </c>
      <c r="O31">
        <v>-17.0593</v>
      </c>
      <c r="P31">
        <v>61.0809</v>
      </c>
      <c r="Q31">
        <v>385.58600000000001</v>
      </c>
      <c r="R31">
        <v>0.82812300000000005</v>
      </c>
      <c r="S31">
        <v>-43.228099999999998</v>
      </c>
      <c r="T31">
        <f t="shared" si="4"/>
        <v>-26.168799999999997</v>
      </c>
      <c r="V31">
        <v>3.8</v>
      </c>
      <c r="W31">
        <f>AVERAGE(D463:D480)</f>
        <v>41.710049116999862</v>
      </c>
      <c r="X31">
        <f>D463</f>
        <v>127.82819890067736</v>
      </c>
      <c r="Y31">
        <f>D480</f>
        <v>34.912544077086864</v>
      </c>
      <c r="AA31">
        <f t="shared" si="1"/>
        <v>3.6613831011121052</v>
      </c>
      <c r="AB31">
        <f>B480</f>
        <v>19</v>
      </c>
      <c r="AE31">
        <v>3.8</v>
      </c>
      <c r="AF31">
        <f>AVERAGE(N491:N511)</f>
        <v>45.352251030233781</v>
      </c>
      <c r="AG31">
        <f>N491</f>
        <v>116.57729074376307</v>
      </c>
      <c r="AH31">
        <f>N511</f>
        <v>39.848575413428925</v>
      </c>
      <c r="AJ31">
        <f t="shared" si="2"/>
        <v>2.9255071112147375</v>
      </c>
      <c r="AK31">
        <v>22</v>
      </c>
    </row>
    <row r="32" spans="1:37" x14ac:dyDescent="0.3">
      <c r="B32">
        <v>4</v>
      </c>
      <c r="C32">
        <v>372.71100000000001</v>
      </c>
      <c r="D32">
        <f t="shared" si="3"/>
        <v>17.539859330328159</v>
      </c>
      <c r="E32">
        <v>-23.178100000000001</v>
      </c>
      <c r="F32">
        <v>58.486899999999999</v>
      </c>
      <c r="G32">
        <v>462.077</v>
      </c>
      <c r="H32">
        <v>0.82172800000000001</v>
      </c>
      <c r="I32">
        <v>-48.919699999999999</v>
      </c>
      <c r="J32">
        <f t="shared" si="0"/>
        <v>-25.741599999999998</v>
      </c>
      <c r="L32">
        <v>3</v>
      </c>
      <c r="M32">
        <v>297.428</v>
      </c>
      <c r="N32">
        <f t="shared" si="5"/>
        <v>21.953414853680496</v>
      </c>
      <c r="O32">
        <v>-17.623899999999999</v>
      </c>
      <c r="P32">
        <v>61.508200000000002</v>
      </c>
      <c r="Q32">
        <v>395.45299999999997</v>
      </c>
      <c r="R32">
        <v>0.83467899999999995</v>
      </c>
      <c r="S32">
        <v>-43.991100000000003</v>
      </c>
      <c r="T32">
        <f t="shared" si="4"/>
        <v>-26.367200000000004</v>
      </c>
      <c r="V32">
        <v>3.9</v>
      </c>
      <c r="W32">
        <f>AVERAGE(D484:D502)</f>
        <v>41.737330324748996</v>
      </c>
      <c r="X32">
        <f>D484</f>
        <v>126.83916793505811</v>
      </c>
      <c r="Y32">
        <f>D502</f>
        <v>35.764099996423575</v>
      </c>
      <c r="AA32">
        <f t="shared" si="1"/>
        <v>3.5465499746321614</v>
      </c>
      <c r="AB32">
        <f>B502</f>
        <v>20</v>
      </c>
      <c r="AE32">
        <v>3.9</v>
      </c>
      <c r="AF32">
        <f>AVERAGE(N516:N536)</f>
        <v>47.056833259708561</v>
      </c>
      <c r="AG32">
        <f>N516</f>
        <v>121.1680600993576</v>
      </c>
      <c r="AH32">
        <f>N536</f>
        <v>39.007645498517761</v>
      </c>
      <c r="AJ32">
        <f t="shared" si="2"/>
        <v>3.1062643887071273</v>
      </c>
      <c r="AK32">
        <v>22</v>
      </c>
    </row>
    <row r="33" spans="1:37" x14ac:dyDescent="0.3">
      <c r="B33">
        <v>5</v>
      </c>
      <c r="C33">
        <v>427.55700000000002</v>
      </c>
      <c r="D33">
        <f t="shared" si="3"/>
        <v>18.232870218429785</v>
      </c>
      <c r="E33">
        <v>-23.407</v>
      </c>
      <c r="F33">
        <v>58.502200000000002</v>
      </c>
      <c r="G33">
        <v>460.471</v>
      </c>
      <c r="H33">
        <v>0.82805399999999996</v>
      </c>
      <c r="I33">
        <v>-48.996000000000002</v>
      </c>
      <c r="J33">
        <f t="shared" si="0"/>
        <v>-25.589000000000002</v>
      </c>
      <c r="L33">
        <v>4</v>
      </c>
      <c r="M33">
        <v>341.65100000000001</v>
      </c>
      <c r="N33">
        <f t="shared" si="5"/>
        <v>22.612667616398699</v>
      </c>
      <c r="O33">
        <v>-17.776499999999999</v>
      </c>
      <c r="P33">
        <v>61.691299999999998</v>
      </c>
      <c r="Q33">
        <v>394.012</v>
      </c>
      <c r="R33">
        <v>0.83390699999999995</v>
      </c>
      <c r="S33">
        <v>-44.525100000000002</v>
      </c>
      <c r="T33">
        <f t="shared" si="4"/>
        <v>-26.748600000000003</v>
      </c>
      <c r="V33">
        <v>4</v>
      </c>
      <c r="W33">
        <f>AVERAGE(D506:D523)</f>
        <v>42.603779718690156</v>
      </c>
      <c r="X33">
        <f>D506</f>
        <v>127.55102040816321</v>
      </c>
      <c r="Y33">
        <f>D523</f>
        <v>36.090659737260033</v>
      </c>
      <c r="AA33">
        <f t="shared" si="1"/>
        <v>3.5341836734693826</v>
      </c>
      <c r="AB33">
        <f>B524</f>
        <v>20</v>
      </c>
      <c r="AE33">
        <v>4</v>
      </c>
      <c r="AF33">
        <f>AVERAGE(N540:N560)</f>
        <v>47.308390644099596</v>
      </c>
      <c r="AG33">
        <f>N540</f>
        <v>122.98610257040954</v>
      </c>
      <c r="AH33">
        <f>N560</f>
        <v>39.119039236396375</v>
      </c>
      <c r="AJ33">
        <f t="shared" si="2"/>
        <v>3.1438937400073774</v>
      </c>
      <c r="AK33">
        <v>22</v>
      </c>
    </row>
    <row r="34" spans="1:37" x14ac:dyDescent="0.3">
      <c r="B34">
        <v>6</v>
      </c>
      <c r="C34">
        <v>483.73899999999998</v>
      </c>
      <c r="D34">
        <f t="shared" si="3"/>
        <v>17.799295147912154</v>
      </c>
      <c r="E34">
        <v>-22.888200000000001</v>
      </c>
      <c r="F34">
        <v>58.303800000000003</v>
      </c>
      <c r="G34">
        <v>451.98899999999998</v>
      </c>
      <c r="H34">
        <v>0.819855</v>
      </c>
      <c r="I34">
        <v>-49.270600000000002</v>
      </c>
      <c r="J34">
        <f t="shared" si="0"/>
        <v>-26.382400000000001</v>
      </c>
      <c r="L34">
        <v>5</v>
      </c>
      <c r="M34">
        <v>387.07600000000002</v>
      </c>
      <c r="N34">
        <f t="shared" si="5"/>
        <v>22.014309301045675</v>
      </c>
      <c r="O34">
        <v>-17.501799999999999</v>
      </c>
      <c r="P34">
        <v>61.340299999999999</v>
      </c>
      <c r="Q34">
        <v>390.80200000000002</v>
      </c>
      <c r="R34">
        <v>0.83092200000000005</v>
      </c>
      <c r="S34">
        <v>-44.509900000000002</v>
      </c>
      <c r="T34">
        <f t="shared" si="4"/>
        <v>-27.008100000000002</v>
      </c>
      <c r="V34">
        <v>4.0999999999999996</v>
      </c>
      <c r="W34">
        <f>AVERAGE(D528:D546)</f>
        <v>43.205224838735759</v>
      </c>
      <c r="X34">
        <f>D528</f>
        <v>128.76641771825922</v>
      </c>
      <c r="Y34">
        <f>D546</f>
        <v>35.756427217792421</v>
      </c>
      <c r="AA34">
        <f t="shared" si="1"/>
        <v>3.6012104043265531</v>
      </c>
      <c r="AB34">
        <f>B546</f>
        <v>20</v>
      </c>
      <c r="AE34">
        <v>4.0999999999999996</v>
      </c>
      <c r="AF34">
        <f>AVERAGE(N564:N577)</f>
        <v>52.738892206260459</v>
      </c>
      <c r="AG34">
        <f>N564</f>
        <v>126.29451881788366</v>
      </c>
      <c r="AH34">
        <f>N577</f>
        <v>43.320048518454335</v>
      </c>
      <c r="AJ34">
        <f t="shared" si="2"/>
        <v>2.9153826723920266</v>
      </c>
      <c r="AK34">
        <v>15</v>
      </c>
    </row>
    <row r="35" spans="1:37" x14ac:dyDescent="0.3">
      <c r="B35">
        <v>7</v>
      </c>
      <c r="C35">
        <v>539.85599999999999</v>
      </c>
      <c r="D35">
        <f t="shared" si="3"/>
        <v>17.819911969634862</v>
      </c>
      <c r="E35">
        <v>-22.964500000000001</v>
      </c>
      <c r="F35">
        <v>58.441200000000002</v>
      </c>
      <c r="G35">
        <v>448.30399999999997</v>
      </c>
      <c r="H35">
        <v>0.81859899999999997</v>
      </c>
      <c r="I35">
        <v>-49.301099999999998</v>
      </c>
      <c r="J35">
        <f t="shared" si="0"/>
        <v>-26.336599999999997</v>
      </c>
      <c r="L35">
        <v>6</v>
      </c>
      <c r="M35">
        <v>431.52100000000002</v>
      </c>
      <c r="N35">
        <f t="shared" si="5"/>
        <v>22.499718753515584</v>
      </c>
      <c r="O35">
        <v>-18.066400000000002</v>
      </c>
      <c r="P35">
        <v>61.996499999999997</v>
      </c>
      <c r="Q35">
        <v>396.70499999999998</v>
      </c>
      <c r="R35">
        <v>0.836619</v>
      </c>
      <c r="S35">
        <v>-44.830300000000001</v>
      </c>
      <c r="T35">
        <f t="shared" si="4"/>
        <v>-26.7639</v>
      </c>
      <c r="V35">
        <v>4.2</v>
      </c>
      <c r="W35">
        <f>AVERAGE(D550:D568)</f>
        <v>43.476120500236398</v>
      </c>
      <c r="X35">
        <f>D550</f>
        <v>132.5556733828206</v>
      </c>
      <c r="Y35">
        <f>D568</f>
        <v>35.496237398835838</v>
      </c>
      <c r="AA35">
        <f t="shared" si="1"/>
        <v>3.73435843054081</v>
      </c>
      <c r="AB35">
        <f>B568</f>
        <v>20</v>
      </c>
      <c r="AE35">
        <v>4.2</v>
      </c>
      <c r="AF35">
        <f>AVERAGE(N581:N599)</f>
        <v>50.539859405167633</v>
      </c>
      <c r="AG35">
        <f>N581</f>
        <v>127.71392081736889</v>
      </c>
      <c r="AH35">
        <f>N599</f>
        <v>40.975209997951282</v>
      </c>
      <c r="AJ35">
        <f t="shared" si="2"/>
        <v>3.1168582375478846</v>
      </c>
      <c r="AK35">
        <v>20</v>
      </c>
    </row>
    <row r="36" spans="1:37" x14ac:dyDescent="0.3">
      <c r="B36">
        <v>8</v>
      </c>
      <c r="C36">
        <v>595.91899999999998</v>
      </c>
      <c r="D36">
        <f t="shared" si="3"/>
        <v>17.837076146478072</v>
      </c>
      <c r="E36">
        <v>-24.627700000000001</v>
      </c>
      <c r="F36">
        <v>59.860199999999999</v>
      </c>
      <c r="G36">
        <v>483.24200000000002</v>
      </c>
      <c r="H36">
        <v>0.83543500000000004</v>
      </c>
      <c r="I36">
        <v>-49.423200000000001</v>
      </c>
      <c r="J36">
        <f t="shared" si="0"/>
        <v>-24.795500000000001</v>
      </c>
      <c r="L36">
        <v>7</v>
      </c>
      <c r="M36">
        <v>476.05900000000003</v>
      </c>
      <c r="N36">
        <f t="shared" si="5"/>
        <v>22.452736988638911</v>
      </c>
      <c r="O36">
        <v>-18.112200000000001</v>
      </c>
      <c r="P36">
        <v>61.904899999999998</v>
      </c>
      <c r="Q36">
        <v>397.23200000000003</v>
      </c>
      <c r="R36">
        <v>0.83658100000000002</v>
      </c>
      <c r="S36">
        <v>-45.028700000000001</v>
      </c>
      <c r="T36">
        <f t="shared" si="4"/>
        <v>-26.916499999999999</v>
      </c>
      <c r="V36">
        <v>4.3</v>
      </c>
      <c r="W36">
        <f>AVERAGE(D572:D590)</f>
        <v>44.151168416198985</v>
      </c>
      <c r="X36">
        <f>D572</f>
        <v>132.96104241457277</v>
      </c>
      <c r="Y36">
        <f>D590</f>
        <v>34.66685155654163</v>
      </c>
      <c r="AA36">
        <f t="shared" si="1"/>
        <v>3.8353942294907668</v>
      </c>
      <c r="AB36">
        <f>B590</f>
        <v>20</v>
      </c>
      <c r="AE36">
        <v>4.3</v>
      </c>
      <c r="AF36">
        <f>AVERAGE(N605:N627)</f>
        <v>50.728491254418266</v>
      </c>
      <c r="AG36">
        <f>N605</f>
        <v>131.75230566534958</v>
      </c>
      <c r="AH36">
        <f>N627</f>
        <v>37.934827965555193</v>
      </c>
      <c r="AJ36">
        <f t="shared" si="2"/>
        <v>3.4731225296442787</v>
      </c>
      <c r="AK36">
        <v>24</v>
      </c>
    </row>
    <row r="37" spans="1:37" x14ac:dyDescent="0.3">
      <c r="B37">
        <v>9</v>
      </c>
      <c r="C37">
        <v>651.01900000000001</v>
      </c>
      <c r="D37">
        <f t="shared" si="3"/>
        <v>18.148820326678759</v>
      </c>
      <c r="E37">
        <v>-24.459800000000001</v>
      </c>
      <c r="F37">
        <v>59.783900000000003</v>
      </c>
      <c r="G37">
        <v>473.27600000000001</v>
      </c>
      <c r="H37">
        <v>0.831071</v>
      </c>
      <c r="I37">
        <v>-49.652099999999997</v>
      </c>
      <c r="J37">
        <f t="shared" si="0"/>
        <v>-25.192299999999996</v>
      </c>
      <c r="L37">
        <v>8</v>
      </c>
      <c r="M37">
        <v>521.13</v>
      </c>
      <c r="N37">
        <f t="shared" si="5"/>
        <v>22.187215726298522</v>
      </c>
      <c r="O37">
        <v>-18.447900000000001</v>
      </c>
      <c r="P37">
        <v>62.149000000000001</v>
      </c>
      <c r="Q37">
        <v>400.36700000000002</v>
      </c>
      <c r="R37">
        <v>0.83796400000000004</v>
      </c>
      <c r="S37">
        <v>-45.043900000000001</v>
      </c>
      <c r="T37">
        <f t="shared" si="4"/>
        <v>-26.596</v>
      </c>
      <c r="V37">
        <v>4.4000000000000004</v>
      </c>
      <c r="W37">
        <f>AVERAGE(D594:D612)</f>
        <v>44.590183142303751</v>
      </c>
      <c r="X37">
        <f>D594</f>
        <v>135.39128080151647</v>
      </c>
      <c r="Y37">
        <f>D612</f>
        <v>35.718112654927367</v>
      </c>
      <c r="AA37">
        <f t="shared" si="1"/>
        <v>3.7905496886000511</v>
      </c>
      <c r="AB37">
        <f>B612</f>
        <v>20</v>
      </c>
      <c r="AE37">
        <v>4.4000000000000004</v>
      </c>
      <c r="AF37">
        <f>AVERAGE(N631:N653)</f>
        <v>51.638689122975741</v>
      </c>
      <c r="AG37">
        <f>N631</f>
        <v>130.66771200836288</v>
      </c>
      <c r="AH37">
        <f>N653</f>
        <v>42.879807898460776</v>
      </c>
      <c r="AJ37">
        <f t="shared" si="2"/>
        <v>3.0473017117470196</v>
      </c>
      <c r="AK37">
        <v>24</v>
      </c>
    </row>
    <row r="38" spans="1:37" x14ac:dyDescent="0.3">
      <c r="J38">
        <f t="shared" si="0"/>
        <v>0</v>
      </c>
      <c r="L38">
        <v>9</v>
      </c>
      <c r="M38">
        <v>566.45399999999995</v>
      </c>
      <c r="N38">
        <f t="shared" si="5"/>
        <v>22.063365987115017</v>
      </c>
      <c r="O38">
        <v>-18.508900000000001</v>
      </c>
      <c r="P38">
        <v>62.255899999999997</v>
      </c>
      <c r="Q38">
        <v>400.28699999999998</v>
      </c>
      <c r="R38">
        <v>0.83802900000000002</v>
      </c>
      <c r="S38">
        <v>-45.0745</v>
      </c>
      <c r="T38">
        <f t="shared" si="4"/>
        <v>-26.5656</v>
      </c>
      <c r="V38">
        <v>4.5</v>
      </c>
      <c r="W38">
        <f>AVERAGE(D616:D635)</f>
        <v>45.547450815115702</v>
      </c>
      <c r="X38">
        <f>D616</f>
        <v>136.87380235422972</v>
      </c>
      <c r="Y38">
        <f>D635</f>
        <v>35.664610007489586</v>
      </c>
      <c r="AA38">
        <f t="shared" si="1"/>
        <v>3.8378045442102455</v>
      </c>
      <c r="AB38">
        <f>B635</f>
        <v>21</v>
      </c>
      <c r="AE38">
        <v>4.5</v>
      </c>
      <c r="AF38">
        <f>AVERAGE(N658:N685)</f>
        <v>60.425308993706359</v>
      </c>
      <c r="AG38">
        <f>N658</f>
        <v>130.85579691180325</v>
      </c>
      <c r="AH38">
        <f>N685</f>
        <v>52.559655208661646</v>
      </c>
      <c r="AJ38">
        <f t="shared" si="2"/>
        <v>2.4896623920439773</v>
      </c>
      <c r="AK38">
        <v>29</v>
      </c>
    </row>
    <row r="39" spans="1:37" x14ac:dyDescent="0.3">
      <c r="A39">
        <v>1.4</v>
      </c>
      <c r="J39">
        <f t="shared" si="0"/>
        <v>0</v>
      </c>
      <c r="L39">
        <v>10</v>
      </c>
      <c r="M39">
        <v>612.05499999999995</v>
      </c>
      <c r="N39">
        <f t="shared" si="5"/>
        <v>21.929343654744414</v>
      </c>
      <c r="O39">
        <v>-18.7378</v>
      </c>
      <c r="P39">
        <v>62.469499999999996</v>
      </c>
      <c r="Q39">
        <v>402.08199999999999</v>
      </c>
      <c r="R39">
        <v>0.84029100000000001</v>
      </c>
      <c r="S39">
        <v>-45.364400000000003</v>
      </c>
      <c r="T39">
        <f t="shared" si="4"/>
        <v>-26.626600000000003</v>
      </c>
      <c r="V39">
        <v>4.5999999999999996</v>
      </c>
      <c r="W39">
        <f>AVERAGE(D639:D658)</f>
        <v>45.033391386237213</v>
      </c>
      <c r="X39">
        <f>D639</f>
        <v>135.81420616596498</v>
      </c>
      <c r="Y39">
        <f>D658</f>
        <v>35.676061362825578</v>
      </c>
      <c r="AA39">
        <f t="shared" si="1"/>
        <v>3.8068721988319947</v>
      </c>
      <c r="AB39">
        <f>B658</f>
        <v>21</v>
      </c>
      <c r="AE39">
        <v>4.5999999999999996</v>
      </c>
      <c r="AF39">
        <f>AVERAGE(N690:N716)</f>
        <v>57.787553719136532</v>
      </c>
      <c r="AG39">
        <f>N690</f>
        <v>135.51971811898648</v>
      </c>
      <c r="AH39">
        <f>N716</f>
        <v>46.255608492529902</v>
      </c>
      <c r="AJ39">
        <f t="shared" si="2"/>
        <v>2.9298007860143569</v>
      </c>
      <c r="AK39">
        <v>28</v>
      </c>
    </row>
    <row r="40" spans="1:37" x14ac:dyDescent="0.3">
      <c r="B40">
        <v>1</v>
      </c>
      <c r="C40">
        <v>206.31399999999999</v>
      </c>
      <c r="E40">
        <v>-28.2288</v>
      </c>
      <c r="F40">
        <v>65.002399999999994</v>
      </c>
      <c r="G40">
        <v>452.209</v>
      </c>
      <c r="H40">
        <v>0.81644899999999998</v>
      </c>
      <c r="I40">
        <v>-48.477200000000003</v>
      </c>
      <c r="J40">
        <f t="shared" si="0"/>
        <v>-20.248400000000004</v>
      </c>
      <c r="L40">
        <v>11</v>
      </c>
      <c r="M40">
        <v>656.63800000000003</v>
      </c>
      <c r="N40">
        <f t="shared" si="5"/>
        <v>22.430074243545704</v>
      </c>
      <c r="O40">
        <v>-18.8599</v>
      </c>
      <c r="P40">
        <v>62.4084</v>
      </c>
      <c r="Q40">
        <v>402.846</v>
      </c>
      <c r="R40">
        <v>0.839812</v>
      </c>
      <c r="S40">
        <v>-45.3949</v>
      </c>
      <c r="T40">
        <f t="shared" si="4"/>
        <v>-26.535</v>
      </c>
      <c r="V40">
        <v>4.7</v>
      </c>
      <c r="W40">
        <f>AVERAGE(D662:D681)</f>
        <v>45.252243148867684</v>
      </c>
      <c r="X40">
        <f>D662</f>
        <v>136.14703880190609</v>
      </c>
      <c r="Y40">
        <f>D681</f>
        <v>34.436447536072194</v>
      </c>
      <c r="AA40">
        <f t="shared" si="1"/>
        <v>3.9535738597685492</v>
      </c>
      <c r="AB40">
        <f>B681</f>
        <v>21</v>
      </c>
      <c r="AE40">
        <v>4.7</v>
      </c>
      <c r="AF40">
        <f>AVERAGE(N721:N745)</f>
        <v>56.358128710235825</v>
      </c>
      <c r="AG40">
        <f>N721</f>
        <v>133.74348000534968</v>
      </c>
      <c r="AH40">
        <f>N745</f>
        <v>43.077453260963317</v>
      </c>
      <c r="AJ40">
        <f t="shared" si="2"/>
        <v>3.1047211448441798</v>
      </c>
      <c r="AK40">
        <v>26</v>
      </c>
    </row>
    <row r="41" spans="1:37" x14ac:dyDescent="0.3">
      <c r="B41">
        <v>2</v>
      </c>
      <c r="C41">
        <v>249.43299999999999</v>
      </c>
      <c r="D41">
        <f t="shared" si="3"/>
        <v>23.19163245900879</v>
      </c>
      <c r="E41">
        <v>-22.781400000000001</v>
      </c>
      <c r="F41">
        <v>57.495100000000001</v>
      </c>
      <c r="G41">
        <v>438.38400000000001</v>
      </c>
      <c r="H41">
        <v>0.81072299999999997</v>
      </c>
      <c r="I41">
        <v>-48.645000000000003</v>
      </c>
      <c r="J41">
        <f t="shared" si="0"/>
        <v>-25.863600000000002</v>
      </c>
      <c r="T41">
        <f t="shared" si="4"/>
        <v>0</v>
      </c>
      <c r="V41">
        <v>4.7999999999999901</v>
      </c>
      <c r="W41">
        <f>AVERAGE(D685:D704)</f>
        <v>46.284770379142927</v>
      </c>
      <c r="X41">
        <f>D685</f>
        <v>139.39224979091151</v>
      </c>
      <c r="Y41">
        <f>D704</f>
        <v>35.542918073573851</v>
      </c>
      <c r="AA41">
        <f t="shared" si="1"/>
        <v>3.9218009478672942</v>
      </c>
      <c r="AB41">
        <f>B704</f>
        <v>21</v>
      </c>
      <c r="AE41">
        <v>4.7999999999999901</v>
      </c>
      <c r="AF41">
        <f>AVERAGE(N750:N767)</f>
        <v>60.554211884686637</v>
      </c>
      <c r="AG41">
        <f>N750</f>
        <v>135.42795232936103</v>
      </c>
      <c r="AH41">
        <f>N767</f>
        <v>45.858937906997987</v>
      </c>
      <c r="AJ41">
        <f t="shared" si="2"/>
        <v>2.9531419284940523</v>
      </c>
      <c r="AK41">
        <v>19</v>
      </c>
    </row>
    <row r="42" spans="1:37" x14ac:dyDescent="0.3">
      <c r="B42">
        <v>3</v>
      </c>
      <c r="C42">
        <v>299.83800000000002</v>
      </c>
      <c r="D42">
        <f t="shared" si="3"/>
        <v>19.839301656581675</v>
      </c>
      <c r="E42">
        <v>-24.551400000000001</v>
      </c>
      <c r="F42">
        <v>59.295699999999997</v>
      </c>
      <c r="G42">
        <v>466.00799999999998</v>
      </c>
      <c r="H42">
        <v>0.82618599999999998</v>
      </c>
      <c r="I42">
        <v>-49.301099999999998</v>
      </c>
      <c r="J42">
        <f t="shared" si="0"/>
        <v>-24.749699999999997</v>
      </c>
      <c r="K42">
        <v>1.5</v>
      </c>
      <c r="L42">
        <v>1</v>
      </c>
      <c r="M42">
        <v>246.93199999999999</v>
      </c>
      <c r="O42">
        <v>-18.310500000000001</v>
      </c>
      <c r="P42">
        <v>62.728900000000003</v>
      </c>
      <c r="Q42">
        <v>380.77800000000002</v>
      </c>
      <c r="R42">
        <v>0.812199</v>
      </c>
      <c r="S42">
        <v>-43.579099999999997</v>
      </c>
      <c r="T42">
        <f t="shared" si="4"/>
        <v>-25.268599999999996</v>
      </c>
      <c r="V42">
        <v>4.8999999999999897</v>
      </c>
      <c r="W42">
        <f>AVERAGE(D708:D727)</f>
        <v>46.637865855910007</v>
      </c>
      <c r="X42">
        <f>D708</f>
        <v>138.02622498274664</v>
      </c>
      <c r="Y42">
        <f>D727</f>
        <v>40.844667728628117</v>
      </c>
      <c r="AA42">
        <f t="shared" si="1"/>
        <v>3.3792960662525786</v>
      </c>
      <c r="AB42">
        <f>B727</f>
        <v>21</v>
      </c>
      <c r="AE42">
        <v>4.8999999999999897</v>
      </c>
      <c r="AF42">
        <f>AVERAGE(N774:N787)</f>
        <v>62.888743378976379</v>
      </c>
      <c r="AG42">
        <f>N774</f>
        <v>124.28535918468816</v>
      </c>
      <c r="AH42">
        <f>N787</f>
        <v>42.767941151312968</v>
      </c>
      <c r="AJ42">
        <f t="shared" si="2"/>
        <v>2.9060402684563793</v>
      </c>
      <c r="AK42">
        <v>15</v>
      </c>
    </row>
    <row r="43" spans="1:37" x14ac:dyDescent="0.3">
      <c r="B43">
        <v>4</v>
      </c>
      <c r="C43">
        <v>350.95299999999997</v>
      </c>
      <c r="D43">
        <f t="shared" si="3"/>
        <v>19.563728846718202</v>
      </c>
      <c r="E43">
        <v>-23.712199999999999</v>
      </c>
      <c r="F43">
        <v>58.425899999999999</v>
      </c>
      <c r="G43">
        <v>454.65699999999998</v>
      </c>
      <c r="H43">
        <v>0.81916100000000003</v>
      </c>
      <c r="I43">
        <v>-49.621600000000001</v>
      </c>
      <c r="J43">
        <f t="shared" si="0"/>
        <v>-25.909400000000002</v>
      </c>
      <c r="L43">
        <v>2</v>
      </c>
      <c r="M43">
        <v>298.25799999999998</v>
      </c>
      <c r="N43">
        <f t="shared" si="5"/>
        <v>19.483302809492269</v>
      </c>
      <c r="O43">
        <v>-18.234300000000001</v>
      </c>
      <c r="P43">
        <v>62.637300000000003</v>
      </c>
      <c r="Q43">
        <v>384.80099999999999</v>
      </c>
      <c r="R43">
        <v>0.81285700000000005</v>
      </c>
      <c r="S43">
        <v>-44.784500000000001</v>
      </c>
      <c r="T43">
        <f t="shared" si="4"/>
        <v>-26.5502</v>
      </c>
      <c r="V43">
        <v>5</v>
      </c>
      <c r="W43">
        <f>AVERAGE(D731:D750)</f>
        <v>46.720091585645726</v>
      </c>
      <c r="X43">
        <f>D731</f>
        <v>138.94678338196519</v>
      </c>
      <c r="Y43">
        <f>D750</f>
        <v>33.98817211610357</v>
      </c>
      <c r="AA43">
        <f t="shared" si="1"/>
        <v>4.0880922606641832</v>
      </c>
      <c r="AB43">
        <f>B750</f>
        <v>21</v>
      </c>
      <c r="AE43">
        <v>5</v>
      </c>
      <c r="AF43">
        <f>AVERAGE(N792:N801)</f>
        <v>68.409275006544249</v>
      </c>
      <c r="AG43">
        <f>N792</f>
        <v>126.31047113805732</v>
      </c>
      <c r="AH43">
        <f>N801</f>
        <v>49.957536094319842</v>
      </c>
      <c r="AJ43">
        <f t="shared" si="2"/>
        <v>2.5283567007704928</v>
      </c>
      <c r="AK43">
        <v>11</v>
      </c>
    </row>
    <row r="44" spans="1:37" x14ac:dyDescent="0.3">
      <c r="B44">
        <v>5</v>
      </c>
      <c r="C44">
        <v>401.79700000000003</v>
      </c>
      <c r="D44">
        <f t="shared" si="3"/>
        <v>19.66800409094483</v>
      </c>
      <c r="E44">
        <v>-24.261500000000002</v>
      </c>
      <c r="F44">
        <v>58.883699999999997</v>
      </c>
      <c r="G44">
        <v>460.92700000000002</v>
      </c>
      <c r="H44">
        <v>0.82533900000000004</v>
      </c>
      <c r="I44">
        <v>-49.881</v>
      </c>
      <c r="J44">
        <f t="shared" si="0"/>
        <v>-25.619499999999999</v>
      </c>
      <c r="L44">
        <v>3</v>
      </c>
      <c r="M44">
        <v>347.63900000000001</v>
      </c>
      <c r="N44">
        <f t="shared" si="5"/>
        <v>20.250703711953978</v>
      </c>
      <c r="O44">
        <v>-17.608599999999999</v>
      </c>
      <c r="P44">
        <v>61.798099999999998</v>
      </c>
      <c r="Q44">
        <v>382.30599999999998</v>
      </c>
      <c r="R44">
        <v>0.80909500000000001</v>
      </c>
      <c r="S44">
        <v>-45.211799999999997</v>
      </c>
      <c r="T44">
        <f t="shared" si="4"/>
        <v>-27.603199999999998</v>
      </c>
      <c r="V44">
        <v>5.0999999999999899</v>
      </c>
      <c r="W44">
        <f>AVERAGE(D754:D773)</f>
        <v>47.406641426398437</v>
      </c>
      <c r="X44">
        <f>D754</f>
        <v>140.25245441795241</v>
      </c>
      <c r="Y44">
        <f>D773</f>
        <v>32.047173439302703</v>
      </c>
      <c r="AA44">
        <f t="shared" si="1"/>
        <v>4.3764375876577803</v>
      </c>
      <c r="AB44">
        <f>B773</f>
        <v>21</v>
      </c>
      <c r="AE44">
        <v>5.0999999999999899</v>
      </c>
    </row>
    <row r="45" spans="1:37" x14ac:dyDescent="0.3">
      <c r="B45">
        <v>6</v>
      </c>
      <c r="C45">
        <v>454.20800000000003</v>
      </c>
      <c r="D45">
        <f t="shared" si="3"/>
        <v>19.079964129667434</v>
      </c>
      <c r="E45">
        <v>-24.505600000000001</v>
      </c>
      <c r="F45">
        <v>58.944699999999997</v>
      </c>
      <c r="G45">
        <v>466.98500000000001</v>
      </c>
      <c r="H45">
        <v>0.82919299999999996</v>
      </c>
      <c r="I45">
        <v>-49.9268</v>
      </c>
      <c r="J45">
        <f t="shared" si="0"/>
        <v>-25.421199999999999</v>
      </c>
      <c r="L45">
        <v>4</v>
      </c>
      <c r="M45">
        <v>396.90699999999998</v>
      </c>
      <c r="N45">
        <f t="shared" si="5"/>
        <v>20.297150280100684</v>
      </c>
      <c r="O45">
        <v>-18.6768</v>
      </c>
      <c r="P45">
        <v>62.576300000000003</v>
      </c>
      <c r="Q45">
        <v>396.27800000000002</v>
      </c>
      <c r="R45">
        <v>0.82098499999999996</v>
      </c>
      <c r="S45">
        <v>-45.4407</v>
      </c>
      <c r="T45">
        <f t="shared" si="4"/>
        <v>-26.7639</v>
      </c>
      <c r="V45">
        <v>5.1999999999999904</v>
      </c>
      <c r="W45">
        <f>AVERAGE(D777:D796)</f>
        <v>47.689158926933558</v>
      </c>
      <c r="X45">
        <f>D777</f>
        <v>143.38973329509571</v>
      </c>
      <c r="Y45">
        <f>D796</f>
        <v>34.056465619997894</v>
      </c>
      <c r="AA45">
        <f t="shared" si="1"/>
        <v>4.2103527387439028</v>
      </c>
      <c r="AB45">
        <f>B796</f>
        <v>21</v>
      </c>
      <c r="AE45">
        <v>5.1999999999999904</v>
      </c>
    </row>
    <row r="46" spans="1:37" x14ac:dyDescent="0.3">
      <c r="B46">
        <v>7</v>
      </c>
      <c r="C46">
        <v>504.62200000000001</v>
      </c>
      <c r="D46">
        <f t="shared" si="3"/>
        <v>19.835759907962078</v>
      </c>
      <c r="E46">
        <v>-24.215699999999998</v>
      </c>
      <c r="F46">
        <v>58.578499999999998</v>
      </c>
      <c r="G46">
        <v>464.202</v>
      </c>
      <c r="H46">
        <v>0.82769999999999999</v>
      </c>
      <c r="I46">
        <v>-49.9878</v>
      </c>
      <c r="J46">
        <f t="shared" si="0"/>
        <v>-25.772100000000002</v>
      </c>
      <c r="L46">
        <v>5</v>
      </c>
      <c r="M46">
        <v>446.09800000000001</v>
      </c>
      <c r="N46">
        <f t="shared" si="5"/>
        <v>20.328921957268594</v>
      </c>
      <c r="O46">
        <v>-18.417400000000001</v>
      </c>
      <c r="P46">
        <v>62.118499999999997</v>
      </c>
      <c r="Q46">
        <v>386.38900000000001</v>
      </c>
      <c r="R46">
        <v>0.81204699999999996</v>
      </c>
      <c r="S46">
        <v>-45.837400000000002</v>
      </c>
      <c r="T46">
        <f t="shared" si="4"/>
        <v>-27.42</v>
      </c>
      <c r="V46">
        <v>5.2999999999999901</v>
      </c>
      <c r="W46">
        <f>AVERAGE(D800:D819)</f>
        <v>47.778185627552759</v>
      </c>
      <c r="X46">
        <f>D800</f>
        <v>143.24595330181933</v>
      </c>
      <c r="Y46">
        <f>D819</f>
        <v>39.739310125576239</v>
      </c>
      <c r="AA46">
        <f t="shared" si="1"/>
        <v>3.6046411688869799</v>
      </c>
      <c r="AB46">
        <f>B819</f>
        <v>21</v>
      </c>
      <c r="AE46">
        <v>5.2999999999999901</v>
      </c>
    </row>
    <row r="47" spans="1:37" x14ac:dyDescent="0.3">
      <c r="B47">
        <v>8</v>
      </c>
      <c r="C47">
        <v>556.548</v>
      </c>
      <c r="D47">
        <f t="shared" si="3"/>
        <v>19.258175095327971</v>
      </c>
      <c r="E47">
        <v>-24.475100000000001</v>
      </c>
      <c r="F47">
        <v>58.517499999999998</v>
      </c>
      <c r="G47">
        <v>467.209</v>
      </c>
      <c r="H47">
        <v>0.83294199999999996</v>
      </c>
      <c r="I47">
        <v>-50.0488</v>
      </c>
      <c r="J47">
        <f t="shared" si="0"/>
        <v>-25.573699999999999</v>
      </c>
      <c r="L47">
        <v>6</v>
      </c>
      <c r="M47">
        <v>494.61500000000001</v>
      </c>
      <c r="N47">
        <f t="shared" si="5"/>
        <v>20.611332110394297</v>
      </c>
      <c r="O47">
        <v>-17.898599999999998</v>
      </c>
      <c r="P47">
        <v>61.767600000000002</v>
      </c>
      <c r="Q47">
        <v>382.95499999999998</v>
      </c>
      <c r="R47">
        <v>0.80838900000000002</v>
      </c>
      <c r="S47">
        <v>-46.020499999999998</v>
      </c>
      <c r="T47">
        <f t="shared" si="4"/>
        <v>-28.1219</v>
      </c>
      <c r="V47">
        <v>5.3999999999999897</v>
      </c>
      <c r="W47">
        <f>AVERAGE(D823:D835)</f>
        <v>53.05747891353235</v>
      </c>
      <c r="X47">
        <f>D823</f>
        <v>141.94464158978025</v>
      </c>
      <c r="Y47">
        <f>D835</f>
        <v>36.41660597232341</v>
      </c>
      <c r="AA47">
        <f t="shared" si="1"/>
        <v>3.8977998580553623</v>
      </c>
      <c r="AB47">
        <f>B836</f>
        <v>15</v>
      </c>
      <c r="AE47">
        <v>5.3999999999999897</v>
      </c>
    </row>
    <row r="48" spans="1:37" x14ac:dyDescent="0.3">
      <c r="B48">
        <v>9</v>
      </c>
      <c r="C48">
        <v>608.779</v>
      </c>
      <c r="D48">
        <f t="shared" si="3"/>
        <v>19.145718060155847</v>
      </c>
      <c r="E48">
        <v>-24.9939</v>
      </c>
      <c r="F48">
        <v>59.158299999999997</v>
      </c>
      <c r="G48">
        <v>476.697</v>
      </c>
      <c r="H48">
        <v>0.83511999999999997</v>
      </c>
      <c r="I48">
        <v>-50.0946</v>
      </c>
      <c r="J48">
        <f t="shared" si="0"/>
        <v>-25.1007</v>
      </c>
      <c r="L48">
        <v>7</v>
      </c>
      <c r="M48">
        <v>542.68799999999999</v>
      </c>
      <c r="N48">
        <f t="shared" si="5"/>
        <v>20.801697418509359</v>
      </c>
      <c r="O48">
        <v>-18.7531</v>
      </c>
      <c r="P48">
        <v>62.301600000000001</v>
      </c>
      <c r="Q48">
        <v>389.31799999999998</v>
      </c>
      <c r="R48">
        <v>0.81340000000000001</v>
      </c>
      <c r="S48">
        <v>-46.157800000000002</v>
      </c>
      <c r="T48">
        <f t="shared" si="4"/>
        <v>-27.404700000000002</v>
      </c>
      <c r="V48">
        <v>5.4999999999999902</v>
      </c>
      <c r="W48">
        <f>AVERAGE(D840:D851)</f>
        <v>56.731646385061985</v>
      </c>
      <c r="X48">
        <f>D840</f>
        <v>143.61625736033332</v>
      </c>
      <c r="Y48">
        <f>D851</f>
        <v>37.999696002431939</v>
      </c>
      <c r="AA48">
        <f t="shared" si="1"/>
        <v>3.779405428694536</v>
      </c>
      <c r="AB48">
        <f>B851</f>
        <v>13</v>
      </c>
      <c r="AE48">
        <v>5.4999999999999902</v>
      </c>
    </row>
    <row r="49" spans="1:31" x14ac:dyDescent="0.3">
      <c r="B49">
        <v>10</v>
      </c>
      <c r="C49">
        <v>661.41800000000001</v>
      </c>
      <c r="D49">
        <f t="shared" si="3"/>
        <v>18.997321377685743</v>
      </c>
      <c r="E49">
        <v>-25.222799999999999</v>
      </c>
      <c r="F49">
        <v>59.143099999999997</v>
      </c>
      <c r="G49">
        <v>482.2</v>
      </c>
      <c r="H49">
        <v>0.84132799999999996</v>
      </c>
      <c r="I49">
        <v>-50.186199999999999</v>
      </c>
      <c r="J49">
        <f t="shared" si="0"/>
        <v>-24.9634</v>
      </c>
      <c r="L49">
        <v>8</v>
      </c>
      <c r="M49">
        <v>593.13199999999995</v>
      </c>
      <c r="N49">
        <f t="shared" si="5"/>
        <v>19.823963206724304</v>
      </c>
      <c r="O49">
        <v>-18.6157</v>
      </c>
      <c r="P49">
        <v>62.042200000000001</v>
      </c>
      <c r="Q49">
        <v>389.75599999999997</v>
      </c>
      <c r="R49">
        <v>0.81314500000000001</v>
      </c>
      <c r="S49">
        <v>-46.096800000000002</v>
      </c>
      <c r="T49">
        <f t="shared" si="4"/>
        <v>-27.481100000000001</v>
      </c>
      <c r="V49">
        <v>5.5999999999999899</v>
      </c>
      <c r="W49">
        <f>AVERAGE(D855:D868)</f>
        <v>54.712881588682123</v>
      </c>
      <c r="X49">
        <f>D855</f>
        <v>140.09526478005034</v>
      </c>
      <c r="Y49">
        <f>D868</f>
        <v>11.360021811241882</v>
      </c>
      <c r="AA49">
        <f t="shared" si="1"/>
        <v>12.332305968058266</v>
      </c>
      <c r="AB49">
        <f>B868</f>
        <v>15</v>
      </c>
      <c r="AE49">
        <v>5.5999999999999899</v>
      </c>
    </row>
    <row r="50" spans="1:31" x14ac:dyDescent="0.3">
      <c r="J50">
        <f t="shared" si="0"/>
        <v>0</v>
      </c>
      <c r="L50">
        <v>9</v>
      </c>
      <c r="M50">
        <v>642.79899999999998</v>
      </c>
      <c r="N50">
        <f t="shared" si="5"/>
        <v>20.13409305977811</v>
      </c>
      <c r="O50">
        <v>-19.485499999999998</v>
      </c>
      <c r="P50">
        <v>62.5916</v>
      </c>
      <c r="Q50">
        <v>397.72699999999998</v>
      </c>
      <c r="R50">
        <v>0.8196</v>
      </c>
      <c r="S50">
        <v>-46.478299999999997</v>
      </c>
      <c r="T50">
        <f t="shared" si="4"/>
        <v>-26.992799999999999</v>
      </c>
      <c r="V50">
        <v>5.6999999999999904</v>
      </c>
      <c r="W50">
        <f>AVERAGE(D872:D882)</f>
        <v>62.245083775947791</v>
      </c>
      <c r="X50">
        <f>D872</f>
        <v>144.15453366008396</v>
      </c>
      <c r="Y50">
        <f>D882</f>
        <v>39.662079086185663</v>
      </c>
      <c r="AA50">
        <f t="shared" si="1"/>
        <v>3.6345682571716997</v>
      </c>
      <c r="AB50">
        <f>B882</f>
        <v>12</v>
      </c>
      <c r="AE50">
        <v>5.6999999999999904</v>
      </c>
    </row>
    <row r="51" spans="1:31" x14ac:dyDescent="0.3">
      <c r="A51">
        <v>1.5</v>
      </c>
      <c r="J51">
        <f t="shared" si="0"/>
        <v>0</v>
      </c>
      <c r="L51">
        <v>10</v>
      </c>
      <c r="M51">
        <v>691.57399999999996</v>
      </c>
      <c r="N51">
        <f t="shared" si="5"/>
        <v>20.502306509482327</v>
      </c>
      <c r="O51">
        <v>-18.8293</v>
      </c>
      <c r="P51">
        <v>62.042200000000001</v>
      </c>
      <c r="Q51">
        <v>384.97399999999999</v>
      </c>
      <c r="R51">
        <v>0.81278799999999995</v>
      </c>
      <c r="S51">
        <v>-46.463000000000001</v>
      </c>
      <c r="T51">
        <f t="shared" si="4"/>
        <v>-27.633700000000001</v>
      </c>
    </row>
    <row r="52" spans="1:31" x14ac:dyDescent="0.3">
      <c r="B52">
        <v>1</v>
      </c>
      <c r="C52">
        <v>205.596</v>
      </c>
      <c r="E52">
        <v>-28.442399999999999</v>
      </c>
      <c r="F52">
        <v>64.880399999999995</v>
      </c>
      <c r="G52">
        <v>445.75900000000001</v>
      </c>
      <c r="H52">
        <v>0.82064700000000002</v>
      </c>
      <c r="I52">
        <v>-48.3551</v>
      </c>
      <c r="J52">
        <f t="shared" si="0"/>
        <v>-19.912700000000001</v>
      </c>
      <c r="K52">
        <v>1.6</v>
      </c>
      <c r="T52">
        <f t="shared" si="4"/>
        <v>0</v>
      </c>
    </row>
    <row r="53" spans="1:31" x14ac:dyDescent="0.3">
      <c r="B53">
        <v>2</v>
      </c>
      <c r="C53">
        <v>245.43</v>
      </c>
      <c r="D53">
        <f t="shared" si="3"/>
        <v>25.104182356780637</v>
      </c>
      <c r="E53">
        <v>-23.4833</v>
      </c>
      <c r="F53">
        <v>57.388300000000001</v>
      </c>
      <c r="G53">
        <v>451.25700000000001</v>
      </c>
      <c r="H53">
        <v>0.82517399999999996</v>
      </c>
      <c r="I53">
        <v>-48.4009</v>
      </c>
      <c r="J53">
        <f t="shared" si="0"/>
        <v>-24.9176</v>
      </c>
      <c r="L53">
        <v>1</v>
      </c>
      <c r="M53">
        <v>208.21199999999999</v>
      </c>
      <c r="O53">
        <v>-21.8658</v>
      </c>
      <c r="P53">
        <v>65.307599999999994</v>
      </c>
      <c r="Q53">
        <v>388.50099999999998</v>
      </c>
      <c r="R53">
        <v>0.82133800000000001</v>
      </c>
      <c r="S53">
        <v>-44.540399999999998</v>
      </c>
      <c r="T53">
        <f t="shared" si="4"/>
        <v>-22.674599999999998</v>
      </c>
    </row>
    <row r="54" spans="1:31" x14ac:dyDescent="0.3">
      <c r="B54">
        <v>3</v>
      </c>
      <c r="C54">
        <v>293.892</v>
      </c>
      <c r="D54">
        <f t="shared" si="3"/>
        <v>20.634724113738603</v>
      </c>
      <c r="E54">
        <v>-23.910499999999999</v>
      </c>
      <c r="F54">
        <v>58.105499999999999</v>
      </c>
      <c r="G54">
        <v>457.61</v>
      </c>
      <c r="H54">
        <v>0.82584299999999999</v>
      </c>
      <c r="I54">
        <v>-49.209600000000002</v>
      </c>
      <c r="J54">
        <f t="shared" si="0"/>
        <v>-25.299100000000003</v>
      </c>
      <c r="L54">
        <v>2</v>
      </c>
      <c r="M54">
        <v>248.249</v>
      </c>
      <c r="N54">
        <f t="shared" si="5"/>
        <v>24.976896370856952</v>
      </c>
      <c r="O54">
        <v>-19.638100000000001</v>
      </c>
      <c r="P54">
        <v>63.049300000000002</v>
      </c>
      <c r="Q54">
        <v>397.15699999999998</v>
      </c>
      <c r="R54">
        <v>0.82828999999999997</v>
      </c>
      <c r="S54">
        <v>-44.570900000000002</v>
      </c>
      <c r="T54">
        <f t="shared" si="4"/>
        <v>-24.9328</v>
      </c>
    </row>
    <row r="55" spans="1:31" x14ac:dyDescent="0.3">
      <c r="B55">
        <v>4</v>
      </c>
      <c r="C55">
        <v>342.30500000000001</v>
      </c>
      <c r="D55">
        <f t="shared" si="3"/>
        <v>20.655609030632263</v>
      </c>
      <c r="E55">
        <v>-24.215699999999998</v>
      </c>
      <c r="F55">
        <v>58.364899999999999</v>
      </c>
      <c r="G55">
        <v>463.68700000000001</v>
      </c>
      <c r="H55">
        <v>0.830314</v>
      </c>
      <c r="I55">
        <v>-49.469000000000001</v>
      </c>
      <c r="J55">
        <f t="shared" si="0"/>
        <v>-25.253300000000003</v>
      </c>
      <c r="L55">
        <v>3</v>
      </c>
      <c r="M55">
        <v>291.01</v>
      </c>
      <c r="N55">
        <f t="shared" si="5"/>
        <v>23.385795467832839</v>
      </c>
      <c r="O55">
        <v>-18.341100000000001</v>
      </c>
      <c r="P55">
        <v>61.920200000000001</v>
      </c>
      <c r="Q55">
        <v>389.41699999999997</v>
      </c>
      <c r="R55">
        <v>0.81771899999999997</v>
      </c>
      <c r="S55">
        <v>-44.815100000000001</v>
      </c>
      <c r="T55">
        <f t="shared" si="4"/>
        <v>-26.474</v>
      </c>
    </row>
    <row r="56" spans="1:31" x14ac:dyDescent="0.3">
      <c r="B56">
        <v>5</v>
      </c>
      <c r="C56">
        <v>391.39800000000002</v>
      </c>
      <c r="D56">
        <f t="shared" si="3"/>
        <v>20.369502780437124</v>
      </c>
      <c r="E56">
        <v>-24.246200000000002</v>
      </c>
      <c r="F56">
        <v>58.410600000000002</v>
      </c>
      <c r="G56">
        <v>466.17599999999999</v>
      </c>
      <c r="H56">
        <v>0.82978300000000005</v>
      </c>
      <c r="I56">
        <v>-49.728400000000001</v>
      </c>
      <c r="J56">
        <f t="shared" si="0"/>
        <v>-25.482199999999999</v>
      </c>
      <c r="L56">
        <v>4</v>
      </c>
      <c r="M56">
        <v>333.13400000000001</v>
      </c>
      <c r="N56">
        <f t="shared" si="5"/>
        <v>23.739435951001791</v>
      </c>
      <c r="O56">
        <v>-19.073499999999999</v>
      </c>
      <c r="P56">
        <v>62.5458</v>
      </c>
      <c r="Q56">
        <v>397.935</v>
      </c>
      <c r="R56">
        <v>0.82599699999999998</v>
      </c>
      <c r="S56">
        <v>-45.3339</v>
      </c>
      <c r="T56">
        <f t="shared" si="4"/>
        <v>-26.260400000000001</v>
      </c>
    </row>
    <row r="57" spans="1:31" x14ac:dyDescent="0.3">
      <c r="B57">
        <v>6</v>
      </c>
      <c r="C57">
        <v>440.62</v>
      </c>
      <c r="D57">
        <f t="shared" si="3"/>
        <v>20.3161188086628</v>
      </c>
      <c r="E57">
        <v>-24.063099999999999</v>
      </c>
      <c r="F57">
        <v>58.166499999999999</v>
      </c>
      <c r="G57">
        <v>455.36099999999999</v>
      </c>
      <c r="H57">
        <v>0.82652599999999998</v>
      </c>
      <c r="I57">
        <v>-49.9268</v>
      </c>
      <c r="J57">
        <f t="shared" si="0"/>
        <v>-25.863700000000001</v>
      </c>
      <c r="L57">
        <v>5</v>
      </c>
      <c r="M57">
        <v>376.20499999999998</v>
      </c>
      <c r="N57">
        <f t="shared" si="5"/>
        <v>23.217478117526891</v>
      </c>
      <c r="O57">
        <v>-18.5242</v>
      </c>
      <c r="P57">
        <v>62.194800000000001</v>
      </c>
      <c r="Q57">
        <v>391.95499999999998</v>
      </c>
      <c r="R57">
        <v>0.820326</v>
      </c>
      <c r="S57">
        <v>-45.4559</v>
      </c>
      <c r="T57">
        <f t="shared" si="4"/>
        <v>-26.931699999999999</v>
      </c>
    </row>
    <row r="58" spans="1:31" x14ac:dyDescent="0.3">
      <c r="B58">
        <v>7</v>
      </c>
      <c r="C58">
        <v>489.98899999999998</v>
      </c>
      <c r="D58">
        <f t="shared" si="3"/>
        <v>20.255626000121545</v>
      </c>
      <c r="E58">
        <v>-24.765000000000001</v>
      </c>
      <c r="F58">
        <v>58.700600000000001</v>
      </c>
      <c r="G58">
        <v>477.08100000000002</v>
      </c>
      <c r="H58">
        <v>0.83693300000000004</v>
      </c>
      <c r="I58">
        <v>-49.942</v>
      </c>
      <c r="J58">
        <f t="shared" si="0"/>
        <v>-25.177</v>
      </c>
      <c r="L58">
        <v>6</v>
      </c>
      <c r="M58">
        <v>418.82400000000001</v>
      </c>
      <c r="N58">
        <f t="shared" si="5"/>
        <v>23.463713367277489</v>
      </c>
      <c r="O58">
        <v>-19.363399999999999</v>
      </c>
      <c r="P58">
        <v>62.850999999999999</v>
      </c>
      <c r="Q58">
        <v>400.16500000000002</v>
      </c>
      <c r="R58">
        <v>0.82743100000000003</v>
      </c>
      <c r="S58">
        <v>-45.806899999999999</v>
      </c>
      <c r="T58">
        <f t="shared" si="4"/>
        <v>-26.4435</v>
      </c>
    </row>
    <row r="59" spans="1:31" x14ac:dyDescent="0.3">
      <c r="B59">
        <v>8</v>
      </c>
      <c r="C59">
        <v>540.21900000000005</v>
      </c>
      <c r="D59">
        <f t="shared" si="3"/>
        <v>19.90842126219388</v>
      </c>
      <c r="E59">
        <v>-23.818999999999999</v>
      </c>
      <c r="F59">
        <v>57.617199999999997</v>
      </c>
      <c r="G59">
        <v>453.44</v>
      </c>
      <c r="H59">
        <v>0.82557899999999995</v>
      </c>
      <c r="I59">
        <v>-49.957299999999996</v>
      </c>
      <c r="J59">
        <f t="shared" si="0"/>
        <v>-26.138299999999997</v>
      </c>
      <c r="L59">
        <v>7</v>
      </c>
      <c r="M59">
        <v>462.05799999999999</v>
      </c>
      <c r="N59">
        <f t="shared" si="5"/>
        <v>23.129944025535469</v>
      </c>
      <c r="O59">
        <v>-19.012499999999999</v>
      </c>
      <c r="P59">
        <v>62.4084</v>
      </c>
      <c r="Q59">
        <v>394.81299999999999</v>
      </c>
      <c r="R59">
        <v>0.82541799999999999</v>
      </c>
      <c r="S59">
        <v>-45.99</v>
      </c>
      <c r="T59">
        <f t="shared" si="4"/>
        <v>-26.977500000000003</v>
      </c>
    </row>
    <row r="60" spans="1:31" x14ac:dyDescent="0.3">
      <c r="B60">
        <v>9</v>
      </c>
      <c r="C60">
        <v>588.94600000000003</v>
      </c>
      <c r="D60">
        <f t="shared" si="3"/>
        <v>20.522502924456678</v>
      </c>
      <c r="E60">
        <v>-24.520900000000001</v>
      </c>
      <c r="F60">
        <v>58.532699999999998</v>
      </c>
      <c r="G60">
        <v>460.19099999999997</v>
      </c>
      <c r="H60">
        <v>0.83072900000000005</v>
      </c>
      <c r="I60">
        <v>-50.1404</v>
      </c>
      <c r="J60">
        <f t="shared" si="0"/>
        <v>-25.619499999999999</v>
      </c>
      <c r="L60">
        <v>8</v>
      </c>
      <c r="M60">
        <v>504.64800000000002</v>
      </c>
      <c r="N60">
        <f t="shared" si="5"/>
        <v>23.479690068091084</v>
      </c>
      <c r="O60">
        <v>-19.851700000000001</v>
      </c>
      <c r="P60">
        <v>63.201900000000002</v>
      </c>
      <c r="Q60">
        <v>402.721</v>
      </c>
      <c r="R60">
        <v>0.83070600000000006</v>
      </c>
      <c r="S60">
        <v>-46.203600000000002</v>
      </c>
      <c r="T60">
        <f t="shared" si="4"/>
        <v>-26.351900000000001</v>
      </c>
    </row>
    <row r="61" spans="1:31" x14ac:dyDescent="0.3">
      <c r="B61">
        <v>10</v>
      </c>
      <c r="C61">
        <v>637.71400000000006</v>
      </c>
      <c r="D61">
        <f t="shared" si="3"/>
        <v>20.505249343832009</v>
      </c>
      <c r="E61">
        <v>-24.7803</v>
      </c>
      <c r="F61">
        <v>58.746299999999998</v>
      </c>
      <c r="G61">
        <v>466.75099999999998</v>
      </c>
      <c r="H61">
        <v>0.83161499999999999</v>
      </c>
      <c r="I61">
        <v>-50.216700000000003</v>
      </c>
      <c r="J61">
        <f t="shared" si="0"/>
        <v>-25.436400000000003</v>
      </c>
      <c r="L61">
        <v>9</v>
      </c>
      <c r="M61">
        <v>548.12800000000004</v>
      </c>
      <c r="N61">
        <f t="shared" si="5"/>
        <v>22.999080036798517</v>
      </c>
      <c r="O61">
        <v>-19.393899999999999</v>
      </c>
      <c r="P61">
        <v>62.3932</v>
      </c>
      <c r="Q61">
        <v>393.71</v>
      </c>
      <c r="R61">
        <v>0.82835599999999998</v>
      </c>
      <c r="S61">
        <v>-46.371499999999997</v>
      </c>
      <c r="T61">
        <f t="shared" si="4"/>
        <v>-26.977599999999999</v>
      </c>
    </row>
    <row r="62" spans="1:31" x14ac:dyDescent="0.3">
      <c r="B62">
        <v>11</v>
      </c>
      <c r="C62">
        <v>686.64200000000005</v>
      </c>
      <c r="D62">
        <f t="shared" si="3"/>
        <v>20.438194898626556</v>
      </c>
      <c r="E62">
        <v>-24.719200000000001</v>
      </c>
      <c r="F62">
        <v>58.609000000000002</v>
      </c>
      <c r="G62">
        <v>465.02699999999999</v>
      </c>
      <c r="H62">
        <v>0.833291</v>
      </c>
      <c r="I62">
        <v>-50.231900000000003</v>
      </c>
      <c r="J62">
        <f t="shared" si="0"/>
        <v>-25.512700000000002</v>
      </c>
      <c r="L62">
        <v>10</v>
      </c>
      <c r="M62">
        <v>591.02499999999998</v>
      </c>
      <c r="N62">
        <f t="shared" si="5"/>
        <v>23.311653495582476</v>
      </c>
      <c r="O62">
        <v>-19.500699999999998</v>
      </c>
      <c r="P62">
        <v>62.6678</v>
      </c>
      <c r="Q62">
        <v>396.54300000000001</v>
      </c>
      <c r="R62">
        <v>0.82539099999999999</v>
      </c>
      <c r="S62">
        <v>-46.432499999999997</v>
      </c>
      <c r="T62">
        <f t="shared" si="4"/>
        <v>-26.931799999999999</v>
      </c>
    </row>
    <row r="63" spans="1:31" x14ac:dyDescent="0.3">
      <c r="J63">
        <f t="shared" si="0"/>
        <v>0</v>
      </c>
      <c r="L63">
        <v>11</v>
      </c>
      <c r="M63">
        <v>634.04300000000001</v>
      </c>
      <c r="N63">
        <f t="shared" si="5"/>
        <v>23.246083035008585</v>
      </c>
      <c r="O63">
        <v>-19.378699999999998</v>
      </c>
      <c r="P63">
        <v>62.5</v>
      </c>
      <c r="Q63">
        <v>393.536</v>
      </c>
      <c r="R63">
        <v>0.82569999999999999</v>
      </c>
      <c r="S63">
        <v>-46.310400000000001</v>
      </c>
      <c r="T63">
        <f t="shared" si="4"/>
        <v>-26.931700000000003</v>
      </c>
    </row>
    <row r="64" spans="1:31" x14ac:dyDescent="0.3">
      <c r="A64">
        <v>1.6</v>
      </c>
      <c r="J64">
        <f t="shared" si="0"/>
        <v>0</v>
      </c>
      <c r="L64">
        <v>12</v>
      </c>
      <c r="M64">
        <v>676.245</v>
      </c>
      <c r="N64">
        <f t="shared" si="5"/>
        <v>23.695559452158665</v>
      </c>
      <c r="O64">
        <v>-20.1874</v>
      </c>
      <c r="P64">
        <v>63.247700000000002</v>
      </c>
      <c r="Q64">
        <v>405.41399999999999</v>
      </c>
      <c r="R64">
        <v>0.83185299999999995</v>
      </c>
      <c r="S64">
        <v>-46.569800000000001</v>
      </c>
      <c r="T64">
        <f t="shared" si="4"/>
        <v>-26.382400000000001</v>
      </c>
    </row>
    <row r="65" spans="1:20" x14ac:dyDescent="0.3">
      <c r="B65">
        <v>1</v>
      </c>
      <c r="C65">
        <v>204.721</v>
      </c>
      <c r="E65">
        <v>-30.044599999999999</v>
      </c>
      <c r="F65">
        <v>66.574100000000001</v>
      </c>
      <c r="G65">
        <v>471.17700000000002</v>
      </c>
      <c r="H65">
        <v>0.83404</v>
      </c>
      <c r="I65">
        <v>-48.477200000000003</v>
      </c>
      <c r="J65">
        <f t="shared" si="0"/>
        <v>-18.432600000000004</v>
      </c>
      <c r="T65">
        <f t="shared" si="4"/>
        <v>0</v>
      </c>
    </row>
    <row r="66" spans="1:20" x14ac:dyDescent="0.3">
      <c r="B66">
        <v>2</v>
      </c>
      <c r="C66">
        <v>240.50399999999999</v>
      </c>
      <c r="D66">
        <f t="shared" si="3"/>
        <v>27.946231450688884</v>
      </c>
      <c r="E66">
        <v>-23.6511</v>
      </c>
      <c r="F66">
        <v>57.342500000000001</v>
      </c>
      <c r="G66">
        <v>455.4</v>
      </c>
      <c r="H66">
        <v>0.83077400000000001</v>
      </c>
      <c r="I66">
        <v>-48.156700000000001</v>
      </c>
      <c r="J66">
        <f t="shared" si="0"/>
        <v>-24.505600000000001</v>
      </c>
      <c r="K66">
        <v>1.7</v>
      </c>
      <c r="T66">
        <f t="shared" si="4"/>
        <v>0</v>
      </c>
    </row>
    <row r="67" spans="1:20" x14ac:dyDescent="0.3">
      <c r="B67">
        <v>3</v>
      </c>
      <c r="C67">
        <v>285.89</v>
      </c>
      <c r="D67">
        <f t="shared" si="3"/>
        <v>22.033226104966293</v>
      </c>
      <c r="E67">
        <v>-25.0549</v>
      </c>
      <c r="F67">
        <v>59.051499999999997</v>
      </c>
      <c r="G67">
        <v>475.48899999999998</v>
      </c>
      <c r="H67">
        <v>0.84021100000000004</v>
      </c>
      <c r="I67">
        <v>-49.011200000000002</v>
      </c>
      <c r="J67">
        <f t="shared" si="0"/>
        <v>-23.956300000000002</v>
      </c>
      <c r="L67">
        <v>1</v>
      </c>
      <c r="M67">
        <v>206.64400000000001</v>
      </c>
      <c r="O67">
        <v>-22.0947</v>
      </c>
      <c r="P67">
        <v>66.391000000000005</v>
      </c>
      <c r="Q67">
        <v>398.29599999999999</v>
      </c>
      <c r="R67">
        <v>0.83330000000000004</v>
      </c>
      <c r="S67">
        <v>-44.158900000000003</v>
      </c>
      <c r="T67">
        <f t="shared" si="4"/>
        <v>-22.064200000000003</v>
      </c>
    </row>
    <row r="68" spans="1:20" x14ac:dyDescent="0.3">
      <c r="B68">
        <v>4</v>
      </c>
      <c r="C68">
        <v>333.334</v>
      </c>
      <c r="D68">
        <f t="shared" si="3"/>
        <v>21.077480819492447</v>
      </c>
      <c r="E68">
        <v>-23.3917</v>
      </c>
      <c r="F68">
        <v>57.220500000000001</v>
      </c>
      <c r="G68">
        <v>447.762</v>
      </c>
      <c r="H68">
        <v>0.82310799999999995</v>
      </c>
      <c r="I68">
        <v>-49.423200000000001</v>
      </c>
      <c r="J68">
        <f t="shared" si="0"/>
        <v>-26.031500000000001</v>
      </c>
      <c r="L68">
        <v>2</v>
      </c>
      <c r="M68">
        <v>242.054</v>
      </c>
      <c r="N68">
        <f t="shared" si="5"/>
        <v>28.240609997175941</v>
      </c>
      <c r="O68">
        <v>-18.6005</v>
      </c>
      <c r="P68">
        <v>62.2864</v>
      </c>
      <c r="Q68">
        <v>398.86900000000003</v>
      </c>
      <c r="R68">
        <v>0.83364899999999997</v>
      </c>
      <c r="S68">
        <v>-43.792700000000004</v>
      </c>
      <c r="T68">
        <f t="shared" si="4"/>
        <v>-25.192200000000003</v>
      </c>
    </row>
    <row r="69" spans="1:20" x14ac:dyDescent="0.3">
      <c r="B69">
        <v>5</v>
      </c>
      <c r="C69">
        <v>379.12900000000002</v>
      </c>
      <c r="D69">
        <f t="shared" si="3"/>
        <v>21.836445026749637</v>
      </c>
      <c r="E69">
        <v>-24.322500000000002</v>
      </c>
      <c r="F69">
        <v>58.288600000000002</v>
      </c>
      <c r="G69">
        <v>463.98200000000003</v>
      </c>
      <c r="H69">
        <v>0.833372</v>
      </c>
      <c r="I69">
        <v>-49.53</v>
      </c>
      <c r="J69">
        <f t="shared" si="0"/>
        <v>-25.2075</v>
      </c>
      <c r="L69">
        <v>3</v>
      </c>
      <c r="M69">
        <v>281.32499999999999</v>
      </c>
      <c r="N69">
        <f t="shared" si="5"/>
        <v>25.464082911053968</v>
      </c>
      <c r="O69">
        <v>-18.478400000000001</v>
      </c>
      <c r="P69">
        <v>62.042200000000001</v>
      </c>
      <c r="Q69">
        <v>395.8</v>
      </c>
      <c r="R69">
        <v>0.82991800000000004</v>
      </c>
      <c r="S69">
        <v>-44.494599999999998</v>
      </c>
      <c r="T69">
        <f t="shared" si="4"/>
        <v>-26.016199999999998</v>
      </c>
    </row>
    <row r="70" spans="1:20" x14ac:dyDescent="0.3">
      <c r="B70">
        <v>6</v>
      </c>
      <c r="C70">
        <v>424.358</v>
      </c>
      <c r="D70">
        <f t="shared" si="3"/>
        <v>22.109708372946567</v>
      </c>
      <c r="E70">
        <v>-24.032599999999999</v>
      </c>
      <c r="F70">
        <v>57.876600000000003</v>
      </c>
      <c r="G70">
        <v>459.26</v>
      </c>
      <c r="H70">
        <v>0.83163200000000004</v>
      </c>
      <c r="I70">
        <v>-49.667400000000001</v>
      </c>
      <c r="J70">
        <f t="shared" ref="J70:J133" si="6">I70-E70</f>
        <v>-25.634800000000002</v>
      </c>
      <c r="L70">
        <v>4</v>
      </c>
      <c r="M70">
        <v>320.73700000000002</v>
      </c>
      <c r="N70">
        <f t="shared" si="5"/>
        <v>25.372982847863572</v>
      </c>
      <c r="O70">
        <v>-18.8141</v>
      </c>
      <c r="P70">
        <v>62.439</v>
      </c>
      <c r="Q70">
        <v>400.67200000000003</v>
      </c>
      <c r="R70">
        <v>0.83024500000000001</v>
      </c>
      <c r="S70">
        <v>-45.059199999999997</v>
      </c>
      <c r="T70">
        <f t="shared" si="4"/>
        <v>-26.245099999999997</v>
      </c>
    </row>
    <row r="71" spans="1:20" x14ac:dyDescent="0.3">
      <c r="B71">
        <v>7</v>
      </c>
      <c r="C71">
        <v>470.76100000000002</v>
      </c>
      <c r="D71">
        <f t="shared" ref="D71:D134" si="7">1000/(C71-C70)</f>
        <v>21.550330797577733</v>
      </c>
      <c r="E71">
        <v>-24.444600000000001</v>
      </c>
      <c r="F71">
        <v>58.0139</v>
      </c>
      <c r="G71">
        <v>468.06599999999997</v>
      </c>
      <c r="H71">
        <v>0.83457400000000004</v>
      </c>
      <c r="I71">
        <v>-49.789400000000001</v>
      </c>
      <c r="J71">
        <f t="shared" si="6"/>
        <v>-25.344799999999999</v>
      </c>
      <c r="L71">
        <v>5</v>
      </c>
      <c r="M71">
        <v>359.91</v>
      </c>
      <c r="N71">
        <f t="shared" si="5"/>
        <v>25.527786996145302</v>
      </c>
      <c r="O71">
        <v>-19.454999999999998</v>
      </c>
      <c r="P71">
        <v>62.972999999999999</v>
      </c>
      <c r="Q71">
        <v>407.70100000000002</v>
      </c>
      <c r="R71">
        <v>0.83932499999999999</v>
      </c>
      <c r="S71">
        <v>-45.2881</v>
      </c>
      <c r="T71">
        <f t="shared" si="4"/>
        <v>-25.833100000000002</v>
      </c>
    </row>
    <row r="72" spans="1:20" x14ac:dyDescent="0.3">
      <c r="B72">
        <v>8</v>
      </c>
      <c r="C72">
        <v>516.59299999999996</v>
      </c>
      <c r="D72">
        <f t="shared" si="7"/>
        <v>21.818816547390501</v>
      </c>
      <c r="E72">
        <v>-24.093599999999999</v>
      </c>
      <c r="F72">
        <v>57.6935</v>
      </c>
      <c r="G72">
        <v>459.34699999999998</v>
      </c>
      <c r="H72">
        <v>0.83134300000000005</v>
      </c>
      <c r="I72">
        <v>-49.8352</v>
      </c>
      <c r="J72">
        <f t="shared" si="6"/>
        <v>-25.741600000000002</v>
      </c>
      <c r="L72">
        <v>6</v>
      </c>
      <c r="M72">
        <v>398.69600000000003</v>
      </c>
      <c r="N72">
        <f t="shared" si="5"/>
        <v>25.78249883978755</v>
      </c>
      <c r="O72">
        <v>-18.8904</v>
      </c>
      <c r="P72">
        <v>62.301600000000001</v>
      </c>
      <c r="Q72">
        <v>399.11599999999999</v>
      </c>
      <c r="R72">
        <v>0.83084000000000002</v>
      </c>
      <c r="S72">
        <v>-45.5017</v>
      </c>
      <c r="T72">
        <f t="shared" si="4"/>
        <v>-26.6113</v>
      </c>
    </row>
    <row r="73" spans="1:20" x14ac:dyDescent="0.3">
      <c r="B73">
        <v>9</v>
      </c>
      <c r="C73">
        <v>562.54100000000005</v>
      </c>
      <c r="D73">
        <f t="shared" si="7"/>
        <v>21.763732915469618</v>
      </c>
      <c r="E73">
        <v>-24.8871</v>
      </c>
      <c r="F73">
        <v>58.456400000000002</v>
      </c>
      <c r="G73">
        <v>471.471</v>
      </c>
      <c r="H73">
        <v>0.83927499999999999</v>
      </c>
      <c r="I73">
        <v>-50.0336</v>
      </c>
      <c r="J73">
        <f t="shared" si="6"/>
        <v>-25.1465</v>
      </c>
      <c r="L73">
        <v>7</v>
      </c>
      <c r="M73">
        <v>438.21600000000001</v>
      </c>
      <c r="N73">
        <f t="shared" si="5"/>
        <v>25.303643724696368</v>
      </c>
      <c r="O73">
        <v>-19.027699999999999</v>
      </c>
      <c r="P73">
        <v>62.3322</v>
      </c>
      <c r="Q73">
        <v>399.48599999999999</v>
      </c>
      <c r="R73">
        <v>0.832874</v>
      </c>
      <c r="S73">
        <v>-45.761099999999999</v>
      </c>
      <c r="T73">
        <f t="shared" si="4"/>
        <v>-26.7334</v>
      </c>
    </row>
    <row r="74" spans="1:20" x14ac:dyDescent="0.3">
      <c r="B74">
        <v>10</v>
      </c>
      <c r="C74">
        <v>608.62</v>
      </c>
      <c r="D74">
        <f t="shared" si="7"/>
        <v>21.701859849389116</v>
      </c>
      <c r="E74">
        <v>-24.9939</v>
      </c>
      <c r="F74">
        <v>58.334400000000002</v>
      </c>
      <c r="G74">
        <v>473.75299999999999</v>
      </c>
      <c r="H74">
        <v>0.84408799999999995</v>
      </c>
      <c r="I74">
        <v>-50.064100000000003</v>
      </c>
      <c r="J74">
        <f t="shared" si="6"/>
        <v>-25.070200000000003</v>
      </c>
      <c r="L74">
        <v>8</v>
      </c>
      <c r="M74">
        <v>477.83199999999999</v>
      </c>
      <c r="N74">
        <f t="shared" si="5"/>
        <v>25.242326332794839</v>
      </c>
      <c r="O74">
        <v>-19.119299999999999</v>
      </c>
      <c r="P74">
        <v>62.3322</v>
      </c>
      <c r="Q74">
        <v>399.61599999999999</v>
      </c>
      <c r="R74">
        <v>0.83384499999999995</v>
      </c>
      <c r="S74">
        <v>-45.929000000000002</v>
      </c>
      <c r="T74">
        <f t="shared" ref="T74:T137" si="8">S74-O74</f>
        <v>-26.809700000000003</v>
      </c>
    </row>
    <row r="75" spans="1:20" x14ac:dyDescent="0.3">
      <c r="B75">
        <v>11</v>
      </c>
      <c r="C75">
        <v>655.25800000000004</v>
      </c>
      <c r="D75">
        <f t="shared" si="7"/>
        <v>21.441742784853538</v>
      </c>
      <c r="E75">
        <v>-24.017299999999999</v>
      </c>
      <c r="F75">
        <v>57.296799999999998</v>
      </c>
      <c r="G75">
        <v>458.06299999999999</v>
      </c>
      <c r="H75">
        <v>0.83383200000000002</v>
      </c>
      <c r="I75">
        <v>-50.109900000000003</v>
      </c>
      <c r="J75">
        <f t="shared" si="6"/>
        <v>-26.092600000000004</v>
      </c>
      <c r="L75">
        <v>9</v>
      </c>
      <c r="M75">
        <v>517.74800000000005</v>
      </c>
      <c r="N75">
        <f t="shared" ref="N75:N138" si="9">1000/(M75-M74)</f>
        <v>25.052610482012192</v>
      </c>
      <c r="O75">
        <v>-19.851700000000001</v>
      </c>
      <c r="P75">
        <v>62.866199999999999</v>
      </c>
      <c r="Q75">
        <v>406.57400000000001</v>
      </c>
      <c r="R75">
        <v>0.83855400000000002</v>
      </c>
      <c r="S75">
        <v>-45.867899999999999</v>
      </c>
      <c r="T75">
        <f t="shared" si="8"/>
        <v>-26.016199999999998</v>
      </c>
    </row>
    <row r="76" spans="1:20" x14ac:dyDescent="0.3">
      <c r="J76">
        <f t="shared" si="6"/>
        <v>0</v>
      </c>
      <c r="L76">
        <v>10</v>
      </c>
      <c r="M76">
        <v>556.50099999999998</v>
      </c>
      <c r="N76">
        <f t="shared" si="9"/>
        <v>25.80445384873434</v>
      </c>
      <c r="O76">
        <v>-19.577000000000002</v>
      </c>
      <c r="P76">
        <v>62.6068</v>
      </c>
      <c r="Q76">
        <v>402.94400000000002</v>
      </c>
      <c r="R76">
        <v>0.83416599999999996</v>
      </c>
      <c r="S76">
        <v>-46.020499999999998</v>
      </c>
      <c r="T76">
        <f t="shared" si="8"/>
        <v>-26.443499999999997</v>
      </c>
    </row>
    <row r="77" spans="1:20" x14ac:dyDescent="0.3">
      <c r="A77">
        <v>1.7</v>
      </c>
      <c r="J77">
        <f t="shared" si="6"/>
        <v>0</v>
      </c>
      <c r="L77">
        <v>11</v>
      </c>
      <c r="M77">
        <v>595.71400000000006</v>
      </c>
      <c r="N77">
        <f t="shared" si="9"/>
        <v>25.501746869660522</v>
      </c>
      <c r="O77">
        <v>-18.8599</v>
      </c>
      <c r="P77">
        <v>61.691299999999998</v>
      </c>
      <c r="Q77">
        <v>388.39100000000002</v>
      </c>
      <c r="R77">
        <v>0.82419500000000001</v>
      </c>
      <c r="S77">
        <v>-46.310400000000001</v>
      </c>
      <c r="T77">
        <f t="shared" si="8"/>
        <v>-27.450500000000002</v>
      </c>
    </row>
    <row r="78" spans="1:20" x14ac:dyDescent="0.3">
      <c r="B78">
        <v>1</v>
      </c>
      <c r="C78">
        <v>204.07900000000001</v>
      </c>
      <c r="E78">
        <v>-29.7089</v>
      </c>
      <c r="F78">
        <v>67.2607</v>
      </c>
      <c r="G78">
        <v>476.46800000000002</v>
      </c>
      <c r="H78">
        <v>0.83922399999999997</v>
      </c>
      <c r="I78">
        <v>-47.332799999999999</v>
      </c>
      <c r="J78">
        <f t="shared" si="6"/>
        <v>-17.623899999999999</v>
      </c>
      <c r="L78">
        <v>12</v>
      </c>
      <c r="M78">
        <v>636.01900000000001</v>
      </c>
      <c r="N78">
        <f t="shared" si="9"/>
        <v>24.810817516437197</v>
      </c>
      <c r="O78">
        <v>-19.729600000000001</v>
      </c>
      <c r="P78">
        <v>62.5</v>
      </c>
      <c r="Q78">
        <v>401.99</v>
      </c>
      <c r="R78">
        <v>0.83286899999999997</v>
      </c>
      <c r="S78">
        <v>-46.295200000000001</v>
      </c>
      <c r="T78">
        <f t="shared" si="8"/>
        <v>-26.5656</v>
      </c>
    </row>
    <row r="79" spans="1:20" x14ac:dyDescent="0.3">
      <c r="B79">
        <v>2</v>
      </c>
      <c r="C79">
        <v>235.77600000000001</v>
      </c>
      <c r="D79">
        <f t="shared" si="7"/>
        <v>31.548727008865189</v>
      </c>
      <c r="E79">
        <v>-22.170999999999999</v>
      </c>
      <c r="F79">
        <v>56.686399999999999</v>
      </c>
      <c r="G79">
        <v>451.52600000000001</v>
      </c>
      <c r="H79">
        <v>0.83020499999999997</v>
      </c>
      <c r="I79">
        <v>-46.859699999999997</v>
      </c>
      <c r="J79">
        <f t="shared" si="6"/>
        <v>-24.688699999999997</v>
      </c>
      <c r="L79">
        <v>13</v>
      </c>
      <c r="M79">
        <v>675.23</v>
      </c>
      <c r="N79">
        <f t="shared" si="9"/>
        <v>25.503047614189889</v>
      </c>
      <c r="O79">
        <v>-20.065300000000001</v>
      </c>
      <c r="P79">
        <v>62.622100000000003</v>
      </c>
      <c r="Q79">
        <v>406.18099999999998</v>
      </c>
      <c r="R79">
        <v>0.84064899999999998</v>
      </c>
      <c r="S79">
        <v>-46.463000000000001</v>
      </c>
      <c r="T79">
        <f t="shared" si="8"/>
        <v>-26.3977</v>
      </c>
    </row>
    <row r="80" spans="1:20" x14ac:dyDescent="0.3">
      <c r="B80">
        <v>3</v>
      </c>
      <c r="C80">
        <v>279.09399999999999</v>
      </c>
      <c r="D80">
        <f t="shared" si="7"/>
        <v>23.085091647813851</v>
      </c>
      <c r="E80">
        <v>-23.117100000000001</v>
      </c>
      <c r="F80">
        <v>57.8003</v>
      </c>
      <c r="G80">
        <v>464.38</v>
      </c>
      <c r="H80">
        <v>0.83703899999999998</v>
      </c>
      <c r="I80">
        <v>-47.76</v>
      </c>
      <c r="J80">
        <f t="shared" si="6"/>
        <v>-24.642899999999997</v>
      </c>
      <c r="T80">
        <f t="shared" si="8"/>
        <v>0</v>
      </c>
    </row>
    <row r="81" spans="1:20" x14ac:dyDescent="0.3">
      <c r="B81">
        <v>4</v>
      </c>
      <c r="C81">
        <v>322.30500000000001</v>
      </c>
      <c r="D81">
        <f t="shared" si="7"/>
        <v>23.142255444215586</v>
      </c>
      <c r="E81">
        <v>-23.4375</v>
      </c>
      <c r="F81">
        <v>58.197000000000003</v>
      </c>
      <c r="G81">
        <v>473.23500000000001</v>
      </c>
      <c r="H81">
        <v>0.83894599999999997</v>
      </c>
      <c r="I81">
        <v>-48.110999999999997</v>
      </c>
      <c r="J81">
        <f t="shared" si="6"/>
        <v>-24.673499999999997</v>
      </c>
      <c r="K81">
        <v>1.8</v>
      </c>
      <c r="T81">
        <f t="shared" si="8"/>
        <v>0</v>
      </c>
    </row>
    <row r="82" spans="1:20" x14ac:dyDescent="0.3">
      <c r="B82">
        <v>5</v>
      </c>
      <c r="C82">
        <v>366.26600000000002</v>
      </c>
      <c r="D82">
        <f t="shared" si="7"/>
        <v>22.747435226678185</v>
      </c>
      <c r="E82">
        <v>-22.399899999999999</v>
      </c>
      <c r="F82">
        <v>56.945799999999998</v>
      </c>
      <c r="G82">
        <v>455.35199999999998</v>
      </c>
      <c r="H82">
        <v>0.83333699999999999</v>
      </c>
      <c r="I82">
        <v>-48.171999999999997</v>
      </c>
      <c r="J82">
        <f t="shared" si="6"/>
        <v>-25.772099999999998</v>
      </c>
      <c r="L82">
        <v>1</v>
      </c>
      <c r="M82">
        <v>205.42500000000001</v>
      </c>
      <c r="O82">
        <v>-23.178100000000001</v>
      </c>
      <c r="P82">
        <v>67.611699999999999</v>
      </c>
      <c r="Q82">
        <v>413.00400000000002</v>
      </c>
      <c r="R82">
        <v>0.84177999999999997</v>
      </c>
      <c r="S82">
        <v>-44.311500000000002</v>
      </c>
      <c r="T82">
        <f t="shared" si="8"/>
        <v>-21.133400000000002</v>
      </c>
    </row>
    <row r="83" spans="1:20" x14ac:dyDescent="0.3">
      <c r="B83">
        <v>6</v>
      </c>
      <c r="C83">
        <v>409.93799999999999</v>
      </c>
      <c r="D83">
        <f t="shared" si="7"/>
        <v>22.897966660560559</v>
      </c>
      <c r="E83">
        <v>-22.781400000000001</v>
      </c>
      <c r="F83">
        <v>57.479900000000001</v>
      </c>
      <c r="G83">
        <v>464.47899999999998</v>
      </c>
      <c r="H83">
        <v>0.83498600000000001</v>
      </c>
      <c r="I83">
        <v>-48.2941</v>
      </c>
      <c r="J83">
        <f t="shared" si="6"/>
        <v>-25.512699999999999</v>
      </c>
      <c r="L83">
        <v>2</v>
      </c>
      <c r="M83">
        <v>237.40700000000001</v>
      </c>
      <c r="N83">
        <f t="shared" si="9"/>
        <v>31.267588018260273</v>
      </c>
      <c r="O83">
        <v>-19.592300000000002</v>
      </c>
      <c r="P83">
        <v>62.164299999999997</v>
      </c>
      <c r="Q83">
        <v>413.87700000000001</v>
      </c>
      <c r="R83">
        <v>0.85146299999999997</v>
      </c>
      <c r="S83">
        <v>-43.7622</v>
      </c>
      <c r="T83">
        <f t="shared" si="8"/>
        <v>-24.169899999999998</v>
      </c>
    </row>
    <row r="84" spans="1:20" x14ac:dyDescent="0.3">
      <c r="B84">
        <v>7</v>
      </c>
      <c r="C84">
        <v>454.29599999999999</v>
      </c>
      <c r="D84">
        <f t="shared" si="7"/>
        <v>22.543847783939761</v>
      </c>
      <c r="E84">
        <v>-22.705100000000002</v>
      </c>
      <c r="F84">
        <v>57.372999999999998</v>
      </c>
      <c r="G84">
        <v>457.221</v>
      </c>
      <c r="H84">
        <v>0.83506899999999995</v>
      </c>
      <c r="I84">
        <v>-48.4619</v>
      </c>
      <c r="J84">
        <f t="shared" si="6"/>
        <v>-25.756799999999998</v>
      </c>
      <c r="L84">
        <v>3</v>
      </c>
      <c r="M84">
        <v>274.59500000000003</v>
      </c>
      <c r="N84">
        <f t="shared" si="9"/>
        <v>26.890394750994933</v>
      </c>
      <c r="O84">
        <v>-18.6005</v>
      </c>
      <c r="P84">
        <v>61.325099999999999</v>
      </c>
      <c r="Q84">
        <v>398.84800000000001</v>
      </c>
      <c r="R84">
        <v>0.84117399999999998</v>
      </c>
      <c r="S84">
        <v>-44.357300000000002</v>
      </c>
      <c r="T84">
        <f t="shared" si="8"/>
        <v>-25.756800000000002</v>
      </c>
    </row>
    <row r="85" spans="1:20" x14ac:dyDescent="0.3">
      <c r="B85">
        <v>8</v>
      </c>
      <c r="C85">
        <v>497.495</v>
      </c>
      <c r="D85">
        <f t="shared" si="7"/>
        <v>23.148683997314745</v>
      </c>
      <c r="E85">
        <v>-23.3154</v>
      </c>
      <c r="F85">
        <v>57.7545</v>
      </c>
      <c r="G85">
        <v>467.77100000000002</v>
      </c>
      <c r="H85">
        <v>0.84045400000000003</v>
      </c>
      <c r="I85">
        <v>-48.6145</v>
      </c>
      <c r="J85">
        <f t="shared" si="6"/>
        <v>-25.299099999999999</v>
      </c>
      <c r="L85">
        <v>4</v>
      </c>
      <c r="M85">
        <v>311.64100000000002</v>
      </c>
      <c r="N85">
        <f t="shared" si="9"/>
        <v>26.99346758084544</v>
      </c>
      <c r="O85">
        <v>-19.195599999999999</v>
      </c>
      <c r="P85">
        <v>61.996499999999997</v>
      </c>
      <c r="Q85">
        <v>408.93200000000002</v>
      </c>
      <c r="R85">
        <v>0.84143599999999996</v>
      </c>
      <c r="S85">
        <v>-44.998199999999997</v>
      </c>
      <c r="T85">
        <f t="shared" si="8"/>
        <v>-25.802599999999998</v>
      </c>
    </row>
    <row r="86" spans="1:20" x14ac:dyDescent="0.3">
      <c r="B86">
        <v>9</v>
      </c>
      <c r="C86">
        <v>540.85199999999998</v>
      </c>
      <c r="D86">
        <f t="shared" si="7"/>
        <v>23.06432640634732</v>
      </c>
      <c r="E86">
        <v>-22.995000000000001</v>
      </c>
      <c r="F86">
        <v>57.464599999999997</v>
      </c>
      <c r="G86">
        <v>461.68400000000003</v>
      </c>
      <c r="H86">
        <v>0.83825799999999995</v>
      </c>
      <c r="I86">
        <v>-48.599200000000003</v>
      </c>
      <c r="J86">
        <f t="shared" si="6"/>
        <v>-25.604200000000002</v>
      </c>
      <c r="L86">
        <v>5</v>
      </c>
      <c r="M86">
        <v>349.45800000000003</v>
      </c>
      <c r="N86">
        <f t="shared" si="9"/>
        <v>26.443134040246445</v>
      </c>
      <c r="O86">
        <v>-19.027699999999999</v>
      </c>
      <c r="P86">
        <v>61.782800000000002</v>
      </c>
      <c r="Q86">
        <v>402.52</v>
      </c>
      <c r="R86">
        <v>0.84398899999999999</v>
      </c>
      <c r="S86">
        <v>-45.089700000000001</v>
      </c>
      <c r="T86">
        <f t="shared" si="8"/>
        <v>-26.062000000000001</v>
      </c>
    </row>
    <row r="87" spans="1:20" x14ac:dyDescent="0.3">
      <c r="B87">
        <v>10</v>
      </c>
      <c r="C87">
        <v>585.65599999999995</v>
      </c>
      <c r="D87">
        <f t="shared" si="7"/>
        <v>22.319435764663883</v>
      </c>
      <c r="E87">
        <v>-23.147600000000001</v>
      </c>
      <c r="F87">
        <v>57.327300000000001</v>
      </c>
      <c r="G87">
        <v>466.78899999999999</v>
      </c>
      <c r="H87">
        <v>0.84150100000000005</v>
      </c>
      <c r="I87">
        <v>-48.629800000000003</v>
      </c>
      <c r="J87">
        <f t="shared" si="6"/>
        <v>-25.482200000000002</v>
      </c>
      <c r="L87">
        <v>6</v>
      </c>
      <c r="M87">
        <v>386.87799999999999</v>
      </c>
      <c r="N87">
        <f t="shared" si="9"/>
        <v>26.72367717797972</v>
      </c>
      <c r="O87">
        <v>-19.271899999999999</v>
      </c>
      <c r="P87">
        <v>61.874400000000001</v>
      </c>
      <c r="Q87">
        <v>406.66300000000001</v>
      </c>
      <c r="R87">
        <v>0.84400500000000001</v>
      </c>
      <c r="S87">
        <v>-45.5017</v>
      </c>
      <c r="T87">
        <f t="shared" si="8"/>
        <v>-26.229800000000001</v>
      </c>
    </row>
    <row r="88" spans="1:20" x14ac:dyDescent="0.3">
      <c r="B88">
        <v>11</v>
      </c>
      <c r="C88">
        <v>629.75400000000002</v>
      </c>
      <c r="D88">
        <f t="shared" si="7"/>
        <v>22.676765386185277</v>
      </c>
      <c r="E88">
        <v>-23.407</v>
      </c>
      <c r="F88">
        <v>57.6477</v>
      </c>
      <c r="G88">
        <v>472.82600000000002</v>
      </c>
      <c r="H88">
        <v>0.84259799999999996</v>
      </c>
      <c r="I88">
        <v>-48.721299999999999</v>
      </c>
      <c r="J88">
        <f t="shared" si="6"/>
        <v>-25.314299999999999</v>
      </c>
      <c r="L88">
        <v>7</v>
      </c>
      <c r="M88">
        <v>424.62799999999999</v>
      </c>
      <c r="N88">
        <f t="shared" si="9"/>
        <v>26.490066225165563</v>
      </c>
      <c r="O88">
        <v>-20.4163</v>
      </c>
      <c r="P88">
        <v>63.095100000000002</v>
      </c>
      <c r="Q88">
        <v>424.38799999999998</v>
      </c>
      <c r="R88">
        <v>0.85459300000000005</v>
      </c>
      <c r="S88">
        <v>-45.684800000000003</v>
      </c>
      <c r="T88">
        <f t="shared" si="8"/>
        <v>-25.268500000000003</v>
      </c>
    </row>
    <row r="89" spans="1:20" x14ac:dyDescent="0.3">
      <c r="B89">
        <v>12</v>
      </c>
      <c r="C89">
        <v>674.29399999999998</v>
      </c>
      <c r="D89">
        <f t="shared" si="7"/>
        <v>22.451728783116319</v>
      </c>
      <c r="E89">
        <v>-23.3765</v>
      </c>
      <c r="F89">
        <v>57.403599999999997</v>
      </c>
      <c r="G89">
        <v>471.06</v>
      </c>
      <c r="H89">
        <v>0.84528300000000001</v>
      </c>
      <c r="I89">
        <v>-48.706099999999999</v>
      </c>
      <c r="J89">
        <f t="shared" si="6"/>
        <v>-25.329599999999999</v>
      </c>
      <c r="L89">
        <v>8</v>
      </c>
      <c r="M89">
        <v>462.214</v>
      </c>
      <c r="N89">
        <f t="shared" si="9"/>
        <v>26.605651040280947</v>
      </c>
      <c r="O89">
        <v>-19.348099999999999</v>
      </c>
      <c r="P89">
        <v>61.920200000000001</v>
      </c>
      <c r="Q89">
        <v>403.553</v>
      </c>
      <c r="R89">
        <v>0.84198600000000001</v>
      </c>
      <c r="S89">
        <v>-45.684800000000003</v>
      </c>
      <c r="T89">
        <f t="shared" si="8"/>
        <v>-26.336700000000004</v>
      </c>
    </row>
    <row r="90" spans="1:20" x14ac:dyDescent="0.3">
      <c r="J90">
        <f t="shared" si="6"/>
        <v>0</v>
      </c>
      <c r="L90">
        <v>9</v>
      </c>
      <c r="M90">
        <v>499.79300000000001</v>
      </c>
      <c r="N90">
        <f t="shared" si="9"/>
        <v>26.610606987945388</v>
      </c>
      <c r="O90">
        <v>-19.302399999999999</v>
      </c>
      <c r="P90">
        <v>61.752299999999998</v>
      </c>
      <c r="Q90">
        <v>403.34</v>
      </c>
      <c r="R90">
        <v>0.83868100000000001</v>
      </c>
      <c r="S90">
        <v>-45.745800000000003</v>
      </c>
      <c r="T90">
        <f t="shared" si="8"/>
        <v>-26.443400000000004</v>
      </c>
    </row>
    <row r="91" spans="1:20" x14ac:dyDescent="0.3">
      <c r="A91">
        <v>1.8</v>
      </c>
      <c r="J91">
        <f t="shared" si="6"/>
        <v>0</v>
      </c>
      <c r="L91">
        <v>10</v>
      </c>
      <c r="M91">
        <v>537.70500000000004</v>
      </c>
      <c r="N91">
        <f t="shared" si="9"/>
        <v>26.376872757965792</v>
      </c>
      <c r="O91">
        <v>-20.401</v>
      </c>
      <c r="P91">
        <v>62.6526</v>
      </c>
      <c r="Q91">
        <v>417.286</v>
      </c>
      <c r="R91">
        <v>0.85084700000000002</v>
      </c>
      <c r="S91">
        <v>-45.852699999999999</v>
      </c>
      <c r="T91">
        <f t="shared" si="8"/>
        <v>-25.451699999999999</v>
      </c>
    </row>
    <row r="92" spans="1:20" x14ac:dyDescent="0.3">
      <c r="B92">
        <v>1</v>
      </c>
      <c r="C92">
        <v>203.73400000000001</v>
      </c>
      <c r="E92">
        <v>-29.113800000000001</v>
      </c>
      <c r="F92">
        <v>66.558800000000005</v>
      </c>
      <c r="G92">
        <v>468.42899999999997</v>
      </c>
      <c r="H92">
        <v>0.84019999999999995</v>
      </c>
      <c r="I92">
        <v>-46.859699999999997</v>
      </c>
      <c r="J92">
        <f t="shared" si="6"/>
        <v>-17.745899999999995</v>
      </c>
      <c r="L92">
        <v>11</v>
      </c>
      <c r="M92">
        <v>575.40499999999997</v>
      </c>
      <c r="N92">
        <f t="shared" si="9"/>
        <v>26.525198938992091</v>
      </c>
      <c r="O92">
        <v>-20.950299999999999</v>
      </c>
      <c r="P92">
        <v>62.988300000000002</v>
      </c>
      <c r="Q92">
        <v>422.03</v>
      </c>
      <c r="R92">
        <v>0.85640300000000003</v>
      </c>
      <c r="S92">
        <v>-46.020499999999998</v>
      </c>
      <c r="T92">
        <f t="shared" si="8"/>
        <v>-25.0702</v>
      </c>
    </row>
    <row r="93" spans="1:20" x14ac:dyDescent="0.3">
      <c r="B93">
        <v>2</v>
      </c>
      <c r="C93">
        <v>233.31399999999999</v>
      </c>
      <c r="D93">
        <f t="shared" si="7"/>
        <v>33.80662609871537</v>
      </c>
      <c r="E93">
        <v>-22.460899999999999</v>
      </c>
      <c r="F93">
        <v>56.457500000000003</v>
      </c>
      <c r="G93">
        <v>472.68900000000002</v>
      </c>
      <c r="H93">
        <v>0.85094800000000004</v>
      </c>
      <c r="I93">
        <v>-46.249400000000001</v>
      </c>
      <c r="J93">
        <f t="shared" si="6"/>
        <v>-23.788500000000003</v>
      </c>
      <c r="L93">
        <v>12</v>
      </c>
      <c r="M93">
        <v>613.27200000000005</v>
      </c>
      <c r="N93">
        <f t="shared" si="9"/>
        <v>26.408218237515463</v>
      </c>
      <c r="O93">
        <v>-19.699100000000001</v>
      </c>
      <c r="P93">
        <v>61.569200000000002</v>
      </c>
      <c r="Q93">
        <v>402.99799999999999</v>
      </c>
      <c r="R93">
        <v>0.84231900000000004</v>
      </c>
      <c r="S93">
        <v>-46.249400000000001</v>
      </c>
      <c r="T93">
        <f t="shared" si="8"/>
        <v>-26.5503</v>
      </c>
    </row>
    <row r="94" spans="1:20" x14ac:dyDescent="0.3">
      <c r="B94">
        <v>3</v>
      </c>
      <c r="C94">
        <v>274.93299999999999</v>
      </c>
      <c r="D94">
        <f t="shared" si="7"/>
        <v>24.02748744563781</v>
      </c>
      <c r="E94">
        <v>-22.399899999999999</v>
      </c>
      <c r="F94">
        <v>57.189900000000002</v>
      </c>
      <c r="G94">
        <v>461.89</v>
      </c>
      <c r="H94">
        <v>0.837862</v>
      </c>
      <c r="I94">
        <v>-47.286999999999999</v>
      </c>
      <c r="J94">
        <f t="shared" si="6"/>
        <v>-24.8871</v>
      </c>
      <c r="L94">
        <v>13</v>
      </c>
      <c r="M94">
        <v>650.82000000000005</v>
      </c>
      <c r="N94">
        <f t="shared" si="9"/>
        <v>26.632576968147436</v>
      </c>
      <c r="O94">
        <v>-20.065300000000001</v>
      </c>
      <c r="P94">
        <v>61.965899999999998</v>
      </c>
      <c r="Q94">
        <v>402.24</v>
      </c>
      <c r="R94">
        <v>0.84271499999999999</v>
      </c>
      <c r="S94">
        <v>-46.417200000000001</v>
      </c>
      <c r="T94">
        <f t="shared" si="8"/>
        <v>-26.351900000000001</v>
      </c>
    </row>
    <row r="95" spans="1:20" x14ac:dyDescent="0.3">
      <c r="B95">
        <v>4</v>
      </c>
      <c r="C95">
        <v>316.56700000000001</v>
      </c>
      <c r="D95">
        <f t="shared" si="7"/>
        <v>24.018830763318434</v>
      </c>
      <c r="E95">
        <v>-23.2849</v>
      </c>
      <c r="F95">
        <v>58.136000000000003</v>
      </c>
      <c r="G95">
        <v>475.74099999999999</v>
      </c>
      <c r="H95">
        <v>0.84811400000000003</v>
      </c>
      <c r="I95">
        <v>-47.607399999999998</v>
      </c>
      <c r="J95">
        <f t="shared" si="6"/>
        <v>-24.322499999999998</v>
      </c>
      <c r="L95">
        <v>14</v>
      </c>
      <c r="M95">
        <v>688.78899999999999</v>
      </c>
      <c r="N95">
        <f t="shared" si="9"/>
        <v>26.337275145513487</v>
      </c>
      <c r="O95">
        <v>-20.812999999999999</v>
      </c>
      <c r="P95">
        <v>62.561</v>
      </c>
      <c r="Q95">
        <v>413.08699999999999</v>
      </c>
      <c r="R95">
        <v>0.85461299999999996</v>
      </c>
      <c r="S95">
        <v>-46.600299999999997</v>
      </c>
      <c r="T95">
        <f t="shared" si="8"/>
        <v>-25.787299999999998</v>
      </c>
    </row>
    <row r="96" spans="1:20" x14ac:dyDescent="0.3">
      <c r="B96">
        <v>5</v>
      </c>
      <c r="C96">
        <v>357.346</v>
      </c>
      <c r="D96">
        <f t="shared" si="7"/>
        <v>24.522425758356018</v>
      </c>
      <c r="E96">
        <v>-23.895299999999999</v>
      </c>
      <c r="F96">
        <v>58.746299999999998</v>
      </c>
      <c r="G96">
        <v>490.88499999999999</v>
      </c>
      <c r="H96">
        <v>0.85286700000000004</v>
      </c>
      <c r="I96">
        <v>-47.912599999999998</v>
      </c>
      <c r="J96">
        <f t="shared" si="6"/>
        <v>-24.017299999999999</v>
      </c>
      <c r="T96">
        <f t="shared" si="8"/>
        <v>0</v>
      </c>
    </row>
    <row r="97" spans="1:20" x14ac:dyDescent="0.3">
      <c r="B97">
        <v>6</v>
      </c>
      <c r="C97">
        <v>398.86399999999998</v>
      </c>
      <c r="D97">
        <f t="shared" si="7"/>
        <v>24.085938629028391</v>
      </c>
      <c r="E97">
        <v>-23.040800000000001</v>
      </c>
      <c r="F97">
        <v>57.662999999999997</v>
      </c>
      <c r="G97">
        <v>474.58499999999998</v>
      </c>
      <c r="H97">
        <v>0.84553800000000001</v>
      </c>
      <c r="I97">
        <v>-47.912599999999998</v>
      </c>
      <c r="J97">
        <f t="shared" si="6"/>
        <v>-24.871799999999997</v>
      </c>
      <c r="K97">
        <v>1.9</v>
      </c>
      <c r="T97">
        <f t="shared" si="8"/>
        <v>0</v>
      </c>
    </row>
    <row r="98" spans="1:20" x14ac:dyDescent="0.3">
      <c r="B98">
        <v>7</v>
      </c>
      <c r="C98">
        <v>440.49900000000002</v>
      </c>
      <c r="D98">
        <f t="shared" si="7"/>
        <v>24.018253872943408</v>
      </c>
      <c r="E98">
        <v>-23.4222</v>
      </c>
      <c r="F98">
        <v>57.9529</v>
      </c>
      <c r="G98">
        <v>481.44299999999998</v>
      </c>
      <c r="H98">
        <v>0.84941599999999995</v>
      </c>
      <c r="I98">
        <v>-48.019399999999997</v>
      </c>
      <c r="J98">
        <f t="shared" si="6"/>
        <v>-24.597199999999997</v>
      </c>
      <c r="L98">
        <v>1</v>
      </c>
      <c r="M98">
        <v>204.596</v>
      </c>
      <c r="O98">
        <v>-25.1007</v>
      </c>
      <c r="P98">
        <v>68.420400000000001</v>
      </c>
      <c r="Q98">
        <v>417.29599999999999</v>
      </c>
      <c r="R98">
        <v>0.84475</v>
      </c>
      <c r="S98">
        <v>-45.486499999999999</v>
      </c>
      <c r="T98">
        <f t="shared" si="8"/>
        <v>-20.3858</v>
      </c>
    </row>
    <row r="99" spans="1:20" x14ac:dyDescent="0.3">
      <c r="B99">
        <v>8</v>
      </c>
      <c r="C99">
        <v>483.14600000000002</v>
      </c>
      <c r="D99">
        <f t="shared" si="7"/>
        <v>23.448308204563045</v>
      </c>
      <c r="E99">
        <v>-23.849499999999999</v>
      </c>
      <c r="F99">
        <v>58.242800000000003</v>
      </c>
      <c r="G99">
        <v>487.52</v>
      </c>
      <c r="H99">
        <v>0.85474099999999997</v>
      </c>
      <c r="I99">
        <v>-48.126199999999997</v>
      </c>
      <c r="J99">
        <f t="shared" si="6"/>
        <v>-24.276699999999998</v>
      </c>
      <c r="L99">
        <v>2</v>
      </c>
      <c r="M99">
        <v>234.435</v>
      </c>
      <c r="N99">
        <f t="shared" si="9"/>
        <v>33.513187439257351</v>
      </c>
      <c r="O99">
        <v>-18.9514</v>
      </c>
      <c r="P99">
        <v>59.997599999999998</v>
      </c>
      <c r="Q99">
        <v>392.63299999999998</v>
      </c>
      <c r="R99">
        <v>0.84086700000000003</v>
      </c>
      <c r="S99">
        <v>-44.494599999999998</v>
      </c>
      <c r="T99">
        <f t="shared" si="8"/>
        <v>-25.543199999999999</v>
      </c>
    </row>
    <row r="100" spans="1:20" x14ac:dyDescent="0.3">
      <c r="B100">
        <v>9</v>
      </c>
      <c r="C100">
        <v>525.33000000000004</v>
      </c>
      <c r="D100">
        <f t="shared" si="7"/>
        <v>23.705670396358794</v>
      </c>
      <c r="E100">
        <v>-22.781400000000001</v>
      </c>
      <c r="F100">
        <v>57.098399999999998</v>
      </c>
      <c r="G100">
        <v>467.92</v>
      </c>
      <c r="H100">
        <v>0.84544399999999997</v>
      </c>
      <c r="I100">
        <v>-48.095700000000001</v>
      </c>
      <c r="J100">
        <f t="shared" si="6"/>
        <v>-25.314299999999999</v>
      </c>
      <c r="L100">
        <v>3</v>
      </c>
      <c r="M100">
        <v>269.84199999999998</v>
      </c>
      <c r="N100">
        <f t="shared" si="9"/>
        <v>28.24300279605729</v>
      </c>
      <c r="O100">
        <v>-20.065300000000001</v>
      </c>
      <c r="P100">
        <v>61.172499999999999</v>
      </c>
      <c r="Q100">
        <v>406.19799999999998</v>
      </c>
      <c r="R100">
        <v>0.84623599999999999</v>
      </c>
      <c r="S100">
        <v>-45.517000000000003</v>
      </c>
      <c r="T100">
        <f t="shared" si="8"/>
        <v>-25.451700000000002</v>
      </c>
    </row>
    <row r="101" spans="1:20" x14ac:dyDescent="0.3">
      <c r="B101">
        <v>10</v>
      </c>
      <c r="C101">
        <v>566.83299999999997</v>
      </c>
      <c r="D101">
        <f t="shared" si="7"/>
        <v>24.094643760692041</v>
      </c>
      <c r="E101">
        <v>-23.4833</v>
      </c>
      <c r="F101">
        <v>57.8003</v>
      </c>
      <c r="G101">
        <v>479.22399999999999</v>
      </c>
      <c r="H101">
        <v>0.85126999999999997</v>
      </c>
      <c r="I101">
        <v>-48.2483</v>
      </c>
      <c r="J101">
        <f t="shared" si="6"/>
        <v>-24.765000000000001</v>
      </c>
      <c r="L101">
        <v>4</v>
      </c>
      <c r="M101">
        <v>305.91000000000003</v>
      </c>
      <c r="N101">
        <f t="shared" si="9"/>
        <v>27.725407563491153</v>
      </c>
      <c r="O101">
        <v>-20.1874</v>
      </c>
      <c r="P101">
        <v>61.569200000000002</v>
      </c>
      <c r="Q101">
        <v>408.74299999999999</v>
      </c>
      <c r="R101">
        <v>0.84882899999999994</v>
      </c>
      <c r="S101">
        <v>-45.730600000000003</v>
      </c>
      <c r="T101">
        <f t="shared" si="8"/>
        <v>-25.543200000000002</v>
      </c>
    </row>
    <row r="102" spans="1:20" x14ac:dyDescent="0.3">
      <c r="B102">
        <v>11</v>
      </c>
      <c r="C102">
        <v>609.68700000000001</v>
      </c>
      <c r="D102">
        <f t="shared" si="7"/>
        <v>23.335044569935107</v>
      </c>
      <c r="E102">
        <v>-23.4375</v>
      </c>
      <c r="F102">
        <v>57.815600000000003</v>
      </c>
      <c r="G102">
        <v>476.46</v>
      </c>
      <c r="H102">
        <v>0.84975699999999998</v>
      </c>
      <c r="I102">
        <v>-48.232999999999997</v>
      </c>
      <c r="J102">
        <f t="shared" si="6"/>
        <v>-24.795499999999997</v>
      </c>
      <c r="L102">
        <v>5</v>
      </c>
      <c r="M102">
        <v>342.04500000000002</v>
      </c>
      <c r="N102">
        <f t="shared" si="9"/>
        <v>27.67400027674001</v>
      </c>
      <c r="O102">
        <v>-20.2789</v>
      </c>
      <c r="P102">
        <v>61.737099999999998</v>
      </c>
      <c r="Q102">
        <v>410.55799999999999</v>
      </c>
      <c r="R102">
        <v>0.84659799999999996</v>
      </c>
      <c r="S102">
        <v>-46.173099999999998</v>
      </c>
      <c r="T102">
        <f t="shared" si="8"/>
        <v>-25.894199999999998</v>
      </c>
    </row>
    <row r="103" spans="1:20" x14ac:dyDescent="0.3">
      <c r="B103">
        <v>12</v>
      </c>
      <c r="C103">
        <v>652.13699999999994</v>
      </c>
      <c r="D103">
        <f t="shared" si="7"/>
        <v>23.557126030624303</v>
      </c>
      <c r="E103">
        <v>-22.827100000000002</v>
      </c>
      <c r="F103">
        <v>56.930500000000002</v>
      </c>
      <c r="G103">
        <v>465.88299999999998</v>
      </c>
      <c r="H103">
        <v>0.84659799999999996</v>
      </c>
      <c r="I103">
        <v>-48.385599999999997</v>
      </c>
      <c r="J103">
        <f t="shared" si="6"/>
        <v>-25.558499999999995</v>
      </c>
      <c r="L103">
        <v>6</v>
      </c>
      <c r="M103">
        <v>378.35199999999998</v>
      </c>
      <c r="N103">
        <f t="shared" si="9"/>
        <v>27.542898063734295</v>
      </c>
      <c r="O103">
        <v>-19.500699999999998</v>
      </c>
      <c r="P103">
        <v>60.943600000000004</v>
      </c>
      <c r="Q103">
        <v>396.363</v>
      </c>
      <c r="R103">
        <v>0.83819299999999997</v>
      </c>
      <c r="S103">
        <v>-46.325699999999998</v>
      </c>
      <c r="T103">
        <f t="shared" si="8"/>
        <v>-26.824999999999999</v>
      </c>
    </row>
    <row r="104" spans="1:20" x14ac:dyDescent="0.3">
      <c r="B104">
        <v>13</v>
      </c>
      <c r="C104">
        <v>694.64800000000002</v>
      </c>
      <c r="D104">
        <f t="shared" si="7"/>
        <v>23.523323375126392</v>
      </c>
      <c r="E104">
        <v>-23.727399999999999</v>
      </c>
      <c r="F104">
        <v>57.601900000000001</v>
      </c>
      <c r="G104">
        <v>487.17599999999999</v>
      </c>
      <c r="H104">
        <v>0.85764499999999999</v>
      </c>
      <c r="I104">
        <v>-48.4161</v>
      </c>
      <c r="J104">
        <f t="shared" si="6"/>
        <v>-24.688700000000001</v>
      </c>
      <c r="L104">
        <v>7</v>
      </c>
      <c r="M104">
        <v>414.55599999999998</v>
      </c>
      <c r="N104">
        <f t="shared" si="9"/>
        <v>27.621257319633184</v>
      </c>
      <c r="O104">
        <v>-20.782499999999999</v>
      </c>
      <c r="P104">
        <v>61.996499999999997</v>
      </c>
      <c r="Q104">
        <v>411.65</v>
      </c>
      <c r="R104">
        <v>0.85124</v>
      </c>
      <c r="S104">
        <v>-46.508800000000001</v>
      </c>
      <c r="T104">
        <f t="shared" si="8"/>
        <v>-25.726300000000002</v>
      </c>
    </row>
    <row r="105" spans="1:20" x14ac:dyDescent="0.3">
      <c r="J105">
        <f t="shared" si="6"/>
        <v>0</v>
      </c>
      <c r="L105">
        <v>8</v>
      </c>
      <c r="M105">
        <v>451.24</v>
      </c>
      <c r="N105">
        <f t="shared" si="9"/>
        <v>27.259840802529695</v>
      </c>
      <c r="O105">
        <v>-20.3094</v>
      </c>
      <c r="P105">
        <v>61.477699999999999</v>
      </c>
      <c r="Q105">
        <v>402.63900000000001</v>
      </c>
      <c r="R105">
        <v>0.84153100000000003</v>
      </c>
      <c r="S105">
        <v>-46.691899999999997</v>
      </c>
      <c r="T105">
        <f t="shared" si="8"/>
        <v>-26.382499999999997</v>
      </c>
    </row>
    <row r="106" spans="1:20" x14ac:dyDescent="0.3">
      <c r="A106">
        <v>1.9</v>
      </c>
      <c r="J106">
        <f t="shared" si="6"/>
        <v>0</v>
      </c>
      <c r="L106">
        <v>9</v>
      </c>
      <c r="M106">
        <v>487.495</v>
      </c>
      <c r="N106">
        <f t="shared" si="9"/>
        <v>27.582402427251417</v>
      </c>
      <c r="O106">
        <v>-20.492599999999999</v>
      </c>
      <c r="P106">
        <v>61.691299999999998</v>
      </c>
      <c r="Q106">
        <v>407.774</v>
      </c>
      <c r="R106">
        <v>0.84269300000000003</v>
      </c>
      <c r="S106">
        <v>-46.844499999999996</v>
      </c>
      <c r="T106">
        <f t="shared" si="8"/>
        <v>-26.351899999999997</v>
      </c>
    </row>
    <row r="107" spans="1:20" x14ac:dyDescent="0.3">
      <c r="B107">
        <v>1</v>
      </c>
      <c r="C107">
        <v>203.36600000000001</v>
      </c>
      <c r="E107">
        <v>-30.487100000000002</v>
      </c>
      <c r="F107">
        <v>67.337000000000003</v>
      </c>
      <c r="G107">
        <v>476.42200000000003</v>
      </c>
      <c r="H107">
        <v>0.84755199999999997</v>
      </c>
      <c r="I107">
        <v>-47.683700000000002</v>
      </c>
      <c r="J107">
        <f t="shared" si="6"/>
        <v>-17.1966</v>
      </c>
      <c r="L107">
        <v>10</v>
      </c>
      <c r="M107">
        <v>523.61099999999999</v>
      </c>
      <c r="N107">
        <f t="shared" si="9"/>
        <v>27.688559087385105</v>
      </c>
      <c r="O107">
        <v>-20.2789</v>
      </c>
      <c r="P107">
        <v>61.294600000000003</v>
      </c>
      <c r="Q107">
        <v>401.28199999999998</v>
      </c>
      <c r="R107">
        <v>0.84209999999999996</v>
      </c>
      <c r="S107">
        <v>-46.951300000000003</v>
      </c>
      <c r="T107">
        <f t="shared" si="8"/>
        <v>-26.672400000000003</v>
      </c>
    </row>
    <row r="108" spans="1:20" x14ac:dyDescent="0.3">
      <c r="B108">
        <v>2</v>
      </c>
      <c r="C108">
        <v>230.53299999999999</v>
      </c>
      <c r="D108">
        <f t="shared" si="7"/>
        <v>36.809364302278539</v>
      </c>
      <c r="E108">
        <v>-22.521999999999998</v>
      </c>
      <c r="F108">
        <v>55.404699999999998</v>
      </c>
      <c r="G108">
        <v>462.85899999999998</v>
      </c>
      <c r="H108">
        <v>0.84718800000000005</v>
      </c>
      <c r="I108">
        <v>-47.0886</v>
      </c>
      <c r="J108">
        <f t="shared" si="6"/>
        <v>-24.566600000000001</v>
      </c>
      <c r="L108">
        <v>11</v>
      </c>
      <c r="M108">
        <v>559.71299999999997</v>
      </c>
      <c r="N108">
        <f t="shared" si="9"/>
        <v>27.699296437870498</v>
      </c>
      <c r="O108">
        <v>-20.1721</v>
      </c>
      <c r="P108">
        <v>61.1877</v>
      </c>
      <c r="Q108">
        <v>398.38499999999999</v>
      </c>
      <c r="R108">
        <v>0.84150999999999998</v>
      </c>
      <c r="S108">
        <v>-47.0276</v>
      </c>
      <c r="T108">
        <f t="shared" si="8"/>
        <v>-26.855499999999999</v>
      </c>
    </row>
    <row r="109" spans="1:20" x14ac:dyDescent="0.3">
      <c r="B109">
        <v>3</v>
      </c>
      <c r="C109">
        <v>271.00200000000001</v>
      </c>
      <c r="D109">
        <f t="shared" si="7"/>
        <v>24.710272060095367</v>
      </c>
      <c r="E109">
        <v>-23.162800000000001</v>
      </c>
      <c r="F109">
        <v>57.037399999999998</v>
      </c>
      <c r="G109">
        <v>460.75599999999997</v>
      </c>
      <c r="H109">
        <v>0.84062300000000001</v>
      </c>
      <c r="I109">
        <v>-47.973599999999998</v>
      </c>
      <c r="J109">
        <f t="shared" si="6"/>
        <v>-24.810799999999997</v>
      </c>
      <c r="L109">
        <v>12</v>
      </c>
      <c r="M109">
        <v>595.19600000000003</v>
      </c>
      <c r="N109">
        <f t="shared" si="9"/>
        <v>28.182509934334703</v>
      </c>
      <c r="O109">
        <v>-21.8353</v>
      </c>
      <c r="P109">
        <v>62.774700000000003</v>
      </c>
      <c r="Q109">
        <v>422.79899999999998</v>
      </c>
      <c r="R109">
        <v>0.85662199999999999</v>
      </c>
      <c r="S109">
        <v>-47.103900000000003</v>
      </c>
      <c r="T109">
        <f t="shared" si="8"/>
        <v>-25.268600000000003</v>
      </c>
    </row>
    <row r="110" spans="1:20" x14ac:dyDescent="0.3">
      <c r="B110">
        <v>4</v>
      </c>
      <c r="C110">
        <v>311.43400000000003</v>
      </c>
      <c r="D110">
        <f t="shared" si="7"/>
        <v>24.732884843688158</v>
      </c>
      <c r="E110">
        <v>-22.964500000000001</v>
      </c>
      <c r="F110">
        <v>56.564300000000003</v>
      </c>
      <c r="G110">
        <v>462.58800000000002</v>
      </c>
      <c r="H110">
        <v>0.84039200000000003</v>
      </c>
      <c r="I110">
        <v>-48.2941</v>
      </c>
      <c r="J110">
        <f t="shared" si="6"/>
        <v>-25.329599999999999</v>
      </c>
      <c r="L110">
        <v>13</v>
      </c>
      <c r="M110">
        <v>631.42100000000005</v>
      </c>
      <c r="N110">
        <f t="shared" si="9"/>
        <v>27.605244996549327</v>
      </c>
      <c r="O110">
        <v>-21.286000000000001</v>
      </c>
      <c r="P110">
        <v>61.904899999999998</v>
      </c>
      <c r="Q110">
        <v>411.22899999999998</v>
      </c>
      <c r="R110">
        <v>0.84760999999999997</v>
      </c>
      <c r="S110">
        <v>-47.164900000000003</v>
      </c>
      <c r="T110">
        <f t="shared" si="8"/>
        <v>-25.878900000000002</v>
      </c>
    </row>
    <row r="111" spans="1:20" x14ac:dyDescent="0.3">
      <c r="B111">
        <v>5</v>
      </c>
      <c r="C111">
        <v>351.93099999999998</v>
      </c>
      <c r="D111">
        <f t="shared" si="7"/>
        <v>24.693187149665434</v>
      </c>
      <c r="E111">
        <v>-23.2239</v>
      </c>
      <c r="F111">
        <v>56.686399999999999</v>
      </c>
      <c r="G111">
        <v>467.13600000000002</v>
      </c>
      <c r="H111">
        <v>0.84696300000000002</v>
      </c>
      <c r="I111">
        <v>-48.5229</v>
      </c>
      <c r="J111">
        <f t="shared" si="6"/>
        <v>-25.298999999999999</v>
      </c>
      <c r="L111">
        <v>14</v>
      </c>
      <c r="M111">
        <v>667.32799999999997</v>
      </c>
      <c r="N111">
        <f t="shared" si="9"/>
        <v>27.849722895257251</v>
      </c>
      <c r="O111">
        <v>-22.308299999999999</v>
      </c>
      <c r="P111">
        <v>62.866199999999999</v>
      </c>
      <c r="Q111">
        <v>427.39299999999997</v>
      </c>
      <c r="R111">
        <v>0.85973299999999997</v>
      </c>
      <c r="S111">
        <v>-47.470100000000002</v>
      </c>
      <c r="T111">
        <f t="shared" si="8"/>
        <v>-25.161800000000003</v>
      </c>
    </row>
    <row r="112" spans="1:20" x14ac:dyDescent="0.3">
      <c r="B112">
        <v>6</v>
      </c>
      <c r="C112">
        <v>392.851</v>
      </c>
      <c r="D112">
        <f t="shared" si="7"/>
        <v>24.437927663734104</v>
      </c>
      <c r="E112">
        <v>-22.598299999999998</v>
      </c>
      <c r="F112">
        <v>56.045499999999997</v>
      </c>
      <c r="G112">
        <v>453.06200000000001</v>
      </c>
      <c r="H112">
        <v>0.83739699999999995</v>
      </c>
      <c r="I112">
        <v>-48.645000000000003</v>
      </c>
      <c r="J112">
        <f t="shared" si="6"/>
        <v>-26.046700000000005</v>
      </c>
      <c r="T112">
        <f t="shared" si="8"/>
        <v>0</v>
      </c>
    </row>
    <row r="113" spans="1:20" x14ac:dyDescent="0.3">
      <c r="B113">
        <v>7</v>
      </c>
      <c r="C113">
        <v>433.40300000000002</v>
      </c>
      <c r="D113">
        <f t="shared" si="7"/>
        <v>24.659696192542896</v>
      </c>
      <c r="E113">
        <v>-24.002099999999999</v>
      </c>
      <c r="F113">
        <v>57.434100000000001</v>
      </c>
      <c r="G113">
        <v>475.25700000000001</v>
      </c>
      <c r="H113">
        <v>0.84985100000000002</v>
      </c>
      <c r="I113">
        <v>-48.736600000000003</v>
      </c>
      <c r="J113">
        <f t="shared" si="6"/>
        <v>-24.734500000000004</v>
      </c>
      <c r="K113">
        <v>2</v>
      </c>
      <c r="T113">
        <f t="shared" si="8"/>
        <v>0</v>
      </c>
    </row>
    <row r="114" spans="1:20" x14ac:dyDescent="0.3">
      <c r="B114">
        <v>8</v>
      </c>
      <c r="C114">
        <v>473.62799999999999</v>
      </c>
      <c r="D114">
        <f t="shared" si="7"/>
        <v>24.860161591050364</v>
      </c>
      <c r="E114">
        <v>-23.4833</v>
      </c>
      <c r="F114">
        <v>56.732199999999999</v>
      </c>
      <c r="G114">
        <v>466.02</v>
      </c>
      <c r="H114">
        <v>0.84783799999999998</v>
      </c>
      <c r="I114">
        <v>-48.889200000000002</v>
      </c>
      <c r="J114">
        <f t="shared" si="6"/>
        <v>-25.405900000000003</v>
      </c>
      <c r="L114">
        <v>1</v>
      </c>
      <c r="M114">
        <v>203.994</v>
      </c>
      <c r="O114">
        <v>-26.4587</v>
      </c>
      <c r="P114">
        <v>69.610600000000005</v>
      </c>
      <c r="Q114">
        <v>431.613</v>
      </c>
      <c r="R114">
        <v>0.85720099999999999</v>
      </c>
      <c r="S114">
        <v>-45.883200000000002</v>
      </c>
      <c r="T114">
        <f t="shared" si="8"/>
        <v>-19.424500000000002</v>
      </c>
    </row>
    <row r="115" spans="1:20" x14ac:dyDescent="0.3">
      <c r="B115">
        <v>9</v>
      </c>
      <c r="C115">
        <v>514.75699999999995</v>
      </c>
      <c r="D115">
        <f t="shared" si="7"/>
        <v>24.313744559799677</v>
      </c>
      <c r="E115">
        <v>-23.5596</v>
      </c>
      <c r="F115">
        <v>56.732199999999999</v>
      </c>
      <c r="G115">
        <v>466.97800000000001</v>
      </c>
      <c r="H115">
        <v>0.84878699999999996</v>
      </c>
      <c r="I115">
        <v>-48.919699999999999</v>
      </c>
      <c r="J115">
        <f t="shared" si="6"/>
        <v>-25.360099999999999</v>
      </c>
      <c r="L115">
        <v>2</v>
      </c>
      <c r="M115">
        <v>231.00899999999999</v>
      </c>
      <c r="N115">
        <f t="shared" si="9"/>
        <v>37.01647233018695</v>
      </c>
      <c r="O115">
        <v>-20.492599999999999</v>
      </c>
      <c r="P115">
        <v>60.607900000000001</v>
      </c>
      <c r="Q115">
        <v>414.29</v>
      </c>
      <c r="R115">
        <v>0.85938800000000004</v>
      </c>
      <c r="S115">
        <v>-44.586199999999998</v>
      </c>
      <c r="T115">
        <f t="shared" si="8"/>
        <v>-24.093599999999999</v>
      </c>
    </row>
    <row r="116" spans="1:20" x14ac:dyDescent="0.3">
      <c r="B116">
        <v>10</v>
      </c>
      <c r="C116">
        <v>555.50099999999998</v>
      </c>
      <c r="D116">
        <f t="shared" si="7"/>
        <v>24.543491066169235</v>
      </c>
      <c r="E116">
        <v>-24.627700000000001</v>
      </c>
      <c r="F116">
        <v>57.723999999999997</v>
      </c>
      <c r="G116">
        <v>490.99200000000002</v>
      </c>
      <c r="H116">
        <v>0.85983500000000002</v>
      </c>
      <c r="I116">
        <v>-49.041699999999999</v>
      </c>
      <c r="J116">
        <f t="shared" si="6"/>
        <v>-24.413999999999998</v>
      </c>
      <c r="L116">
        <v>3</v>
      </c>
      <c r="M116">
        <v>265.56099999999998</v>
      </c>
      <c r="N116">
        <f t="shared" si="9"/>
        <v>28.941884695531378</v>
      </c>
      <c r="O116">
        <v>-20.401</v>
      </c>
      <c r="P116">
        <v>61.233499999999999</v>
      </c>
      <c r="Q116">
        <v>413.827</v>
      </c>
      <c r="R116">
        <v>0.85378600000000004</v>
      </c>
      <c r="S116">
        <v>-45.364400000000003</v>
      </c>
      <c r="T116">
        <f t="shared" si="8"/>
        <v>-24.963400000000004</v>
      </c>
    </row>
    <row r="117" spans="1:20" x14ac:dyDescent="0.3">
      <c r="B117">
        <v>11</v>
      </c>
      <c r="C117">
        <v>596.73</v>
      </c>
      <c r="D117">
        <f t="shared" si="7"/>
        <v>24.254772126415848</v>
      </c>
      <c r="E117">
        <v>-24.246200000000002</v>
      </c>
      <c r="F117">
        <v>57.113599999999998</v>
      </c>
      <c r="G117">
        <v>480.16300000000001</v>
      </c>
      <c r="H117">
        <v>0.85821599999999998</v>
      </c>
      <c r="I117">
        <v>-49.118000000000002</v>
      </c>
      <c r="J117">
        <f t="shared" si="6"/>
        <v>-24.8718</v>
      </c>
      <c r="L117">
        <v>4</v>
      </c>
      <c r="M117">
        <v>300.41000000000003</v>
      </c>
      <c r="N117">
        <f t="shared" si="9"/>
        <v>28.695227983586292</v>
      </c>
      <c r="O117">
        <v>-19.683800000000002</v>
      </c>
      <c r="P117">
        <v>60.501100000000001</v>
      </c>
      <c r="Q117">
        <v>403.07400000000001</v>
      </c>
      <c r="R117">
        <v>0.84863999999999995</v>
      </c>
      <c r="S117">
        <v>-45.822099999999999</v>
      </c>
      <c r="T117">
        <f t="shared" si="8"/>
        <v>-26.138299999999997</v>
      </c>
    </row>
    <row r="118" spans="1:20" x14ac:dyDescent="0.3">
      <c r="B118">
        <v>12</v>
      </c>
      <c r="C118">
        <v>637.58399999999995</v>
      </c>
      <c r="D118">
        <f t="shared" si="7"/>
        <v>24.477407353013213</v>
      </c>
      <c r="E118">
        <v>-24.9329</v>
      </c>
      <c r="F118">
        <v>57.922400000000003</v>
      </c>
      <c r="G118">
        <v>492.91800000000001</v>
      </c>
      <c r="H118">
        <v>0.86172099999999996</v>
      </c>
      <c r="I118">
        <v>-49.209600000000002</v>
      </c>
      <c r="J118">
        <f t="shared" si="6"/>
        <v>-24.276700000000002</v>
      </c>
      <c r="L118">
        <v>5</v>
      </c>
      <c r="M118">
        <v>335.10399999999998</v>
      </c>
      <c r="N118">
        <f t="shared" si="9"/>
        <v>28.823427682019979</v>
      </c>
      <c r="O118">
        <v>-20.858799999999999</v>
      </c>
      <c r="P118">
        <v>61.660800000000002</v>
      </c>
      <c r="Q118">
        <v>418.34100000000001</v>
      </c>
      <c r="R118">
        <v>0.85728800000000005</v>
      </c>
      <c r="S118">
        <v>-46.249400000000001</v>
      </c>
      <c r="T118">
        <f t="shared" si="8"/>
        <v>-25.390600000000003</v>
      </c>
    </row>
    <row r="119" spans="1:20" x14ac:dyDescent="0.3">
      <c r="B119">
        <v>13</v>
      </c>
      <c r="C119">
        <v>678.53499999999997</v>
      </c>
      <c r="D119">
        <f t="shared" si="7"/>
        <v>24.419428096993954</v>
      </c>
      <c r="E119">
        <v>-24.398800000000001</v>
      </c>
      <c r="F119">
        <v>57.311999999999998</v>
      </c>
      <c r="G119">
        <v>476.435</v>
      </c>
      <c r="H119">
        <v>0.85648999999999997</v>
      </c>
      <c r="I119">
        <v>-49.346899999999998</v>
      </c>
      <c r="J119">
        <f t="shared" si="6"/>
        <v>-24.948099999999997</v>
      </c>
      <c r="L119">
        <v>6</v>
      </c>
      <c r="M119">
        <v>369.62</v>
      </c>
      <c r="N119">
        <f t="shared" si="9"/>
        <v>28.972070923629605</v>
      </c>
      <c r="O119">
        <v>-21.102900000000002</v>
      </c>
      <c r="P119">
        <v>61.981200000000001</v>
      </c>
      <c r="Q119">
        <v>421.01100000000002</v>
      </c>
      <c r="R119">
        <v>0.85854600000000003</v>
      </c>
      <c r="S119">
        <v>-46.569800000000001</v>
      </c>
      <c r="T119">
        <f t="shared" si="8"/>
        <v>-25.466899999999999</v>
      </c>
    </row>
    <row r="120" spans="1:20" x14ac:dyDescent="0.3">
      <c r="J120">
        <f t="shared" si="6"/>
        <v>0</v>
      </c>
      <c r="L120">
        <v>7</v>
      </c>
      <c r="M120">
        <v>404.428</v>
      </c>
      <c r="N120">
        <f t="shared" si="9"/>
        <v>28.729027809698927</v>
      </c>
      <c r="O120">
        <v>-20.5688</v>
      </c>
      <c r="P120">
        <v>61.218299999999999</v>
      </c>
      <c r="Q120">
        <v>412.63299999999998</v>
      </c>
      <c r="R120">
        <v>0.85562700000000003</v>
      </c>
      <c r="S120">
        <v>-46.524000000000001</v>
      </c>
      <c r="T120">
        <f t="shared" si="8"/>
        <v>-25.955200000000001</v>
      </c>
    </row>
    <row r="121" spans="1:20" x14ac:dyDescent="0.3">
      <c r="A121">
        <v>2</v>
      </c>
      <c r="J121">
        <f t="shared" si="6"/>
        <v>0</v>
      </c>
      <c r="L121">
        <v>8</v>
      </c>
      <c r="M121">
        <v>439.01600000000002</v>
      </c>
      <c r="N121">
        <f t="shared" si="9"/>
        <v>28.911761304498651</v>
      </c>
      <c r="O121">
        <v>-20.5383</v>
      </c>
      <c r="P121">
        <v>61.203000000000003</v>
      </c>
      <c r="Q121">
        <v>409.67500000000001</v>
      </c>
      <c r="R121">
        <v>0.85253000000000001</v>
      </c>
      <c r="S121">
        <v>-46.7072</v>
      </c>
      <c r="T121">
        <f t="shared" si="8"/>
        <v>-26.168900000000001</v>
      </c>
    </row>
    <row r="122" spans="1:20" x14ac:dyDescent="0.3">
      <c r="B122">
        <v>1</v>
      </c>
      <c r="C122">
        <v>203.07900000000001</v>
      </c>
      <c r="E122">
        <v>-29.983499999999999</v>
      </c>
      <c r="F122">
        <v>66.543599999999998</v>
      </c>
      <c r="G122">
        <v>466.91199999999998</v>
      </c>
      <c r="H122">
        <v>0.84386899999999998</v>
      </c>
      <c r="I122">
        <v>-47.607399999999998</v>
      </c>
      <c r="J122">
        <f t="shared" si="6"/>
        <v>-17.623899999999999</v>
      </c>
      <c r="L122">
        <v>9</v>
      </c>
      <c r="M122">
        <v>473.96499999999997</v>
      </c>
      <c r="N122">
        <f t="shared" si="9"/>
        <v>28.613121977739027</v>
      </c>
      <c r="O122">
        <v>-21.331800000000001</v>
      </c>
      <c r="P122">
        <v>61.920200000000001</v>
      </c>
      <c r="Q122">
        <v>420.73899999999998</v>
      </c>
      <c r="R122">
        <v>0.85573299999999997</v>
      </c>
      <c r="S122">
        <v>-46.9208</v>
      </c>
      <c r="T122">
        <f t="shared" si="8"/>
        <v>-25.588999999999999</v>
      </c>
    </row>
    <row r="123" spans="1:20" x14ac:dyDescent="0.3">
      <c r="B123">
        <v>2</v>
      </c>
      <c r="C123">
        <v>226.376</v>
      </c>
      <c r="D123">
        <f t="shared" si="7"/>
        <v>42.92398162853587</v>
      </c>
      <c r="E123">
        <v>-22.552499999999998</v>
      </c>
      <c r="F123">
        <v>54.7791</v>
      </c>
      <c r="G123">
        <v>469.24700000000001</v>
      </c>
      <c r="H123">
        <v>0.85669899999999999</v>
      </c>
      <c r="I123">
        <v>-46.585099999999997</v>
      </c>
      <c r="J123">
        <f t="shared" si="6"/>
        <v>-24.032599999999999</v>
      </c>
      <c r="L123">
        <v>10</v>
      </c>
      <c r="M123">
        <v>508.43599999999998</v>
      </c>
      <c r="N123">
        <f t="shared" si="9"/>
        <v>29.009892373299291</v>
      </c>
      <c r="O123">
        <v>-21.072399999999998</v>
      </c>
      <c r="P123">
        <v>61.721800000000002</v>
      </c>
      <c r="Q123">
        <v>414.32900000000001</v>
      </c>
      <c r="R123">
        <v>0.85423300000000002</v>
      </c>
      <c r="S123">
        <v>-47.012300000000003</v>
      </c>
      <c r="T123">
        <f t="shared" si="8"/>
        <v>-25.939900000000005</v>
      </c>
    </row>
    <row r="124" spans="1:20" x14ac:dyDescent="0.3">
      <c r="B124">
        <v>3</v>
      </c>
      <c r="C124">
        <v>266.45999999999998</v>
      </c>
      <c r="D124">
        <f t="shared" si="7"/>
        <v>24.947610018960198</v>
      </c>
      <c r="E124">
        <v>-23.3459</v>
      </c>
      <c r="F124">
        <v>56.564300000000003</v>
      </c>
      <c r="G124">
        <v>477.33100000000002</v>
      </c>
      <c r="H124">
        <v>0.85279000000000005</v>
      </c>
      <c r="I124">
        <v>-47.561599999999999</v>
      </c>
      <c r="J124">
        <f t="shared" si="6"/>
        <v>-24.215699999999998</v>
      </c>
      <c r="L124">
        <v>11</v>
      </c>
      <c r="M124">
        <v>543.43600000000004</v>
      </c>
      <c r="N124">
        <f t="shared" si="9"/>
        <v>28.571428571428527</v>
      </c>
      <c r="O124">
        <v>-21.148700000000002</v>
      </c>
      <c r="P124">
        <v>61.599699999999999</v>
      </c>
      <c r="Q124">
        <v>416.47</v>
      </c>
      <c r="R124">
        <v>0.85614599999999996</v>
      </c>
      <c r="S124">
        <v>-46.890300000000003</v>
      </c>
      <c r="T124">
        <f t="shared" si="8"/>
        <v>-25.741600000000002</v>
      </c>
    </row>
    <row r="125" spans="1:20" x14ac:dyDescent="0.3">
      <c r="B125">
        <v>4</v>
      </c>
      <c r="C125">
        <v>304.44799999999998</v>
      </c>
      <c r="D125">
        <f t="shared" si="7"/>
        <v>26.324102348109928</v>
      </c>
      <c r="E125">
        <v>-23.712199999999999</v>
      </c>
      <c r="F125">
        <v>57.006799999999998</v>
      </c>
      <c r="G125">
        <v>482.11200000000002</v>
      </c>
      <c r="H125">
        <v>0.85618000000000005</v>
      </c>
      <c r="I125">
        <v>-47.927900000000001</v>
      </c>
      <c r="J125">
        <f t="shared" si="6"/>
        <v>-24.215700000000002</v>
      </c>
      <c r="L125">
        <v>12</v>
      </c>
      <c r="M125">
        <v>578.03499999999997</v>
      </c>
      <c r="N125">
        <f t="shared" si="9"/>
        <v>28.902569438423132</v>
      </c>
      <c r="O125">
        <v>-20.858799999999999</v>
      </c>
      <c r="P125">
        <v>61.294600000000003</v>
      </c>
      <c r="Q125">
        <v>411.12799999999999</v>
      </c>
      <c r="R125">
        <v>0.85143199999999997</v>
      </c>
      <c r="S125">
        <v>-47.119100000000003</v>
      </c>
      <c r="T125">
        <f t="shared" si="8"/>
        <v>-26.260300000000004</v>
      </c>
    </row>
    <row r="126" spans="1:20" x14ac:dyDescent="0.3">
      <c r="B126">
        <v>5</v>
      </c>
      <c r="C126">
        <v>343.11599999999999</v>
      </c>
      <c r="D126">
        <f t="shared" si="7"/>
        <v>25.861177200786177</v>
      </c>
      <c r="E126">
        <v>-23.3307</v>
      </c>
      <c r="F126">
        <v>56.503300000000003</v>
      </c>
      <c r="G126">
        <v>473.065</v>
      </c>
      <c r="H126">
        <v>0.85363199999999995</v>
      </c>
      <c r="I126">
        <v>-48.171999999999997</v>
      </c>
      <c r="J126">
        <f t="shared" si="6"/>
        <v>-24.841299999999997</v>
      </c>
      <c r="L126">
        <v>13</v>
      </c>
      <c r="M126">
        <v>613.4</v>
      </c>
      <c r="N126">
        <f t="shared" si="9"/>
        <v>28.276544606249111</v>
      </c>
      <c r="O126">
        <v>-21.255500000000001</v>
      </c>
      <c r="P126">
        <v>61.416600000000003</v>
      </c>
      <c r="Q126">
        <v>416.18099999999998</v>
      </c>
      <c r="R126">
        <v>0.854688</v>
      </c>
      <c r="S126">
        <v>-47.271700000000003</v>
      </c>
      <c r="T126">
        <f t="shared" si="8"/>
        <v>-26.016200000000001</v>
      </c>
    </row>
    <row r="127" spans="1:20" x14ac:dyDescent="0.3">
      <c r="B127">
        <v>6</v>
      </c>
      <c r="C127">
        <v>381.80599999999998</v>
      </c>
      <c r="D127">
        <f t="shared" si="7"/>
        <v>25.846471956577929</v>
      </c>
      <c r="E127">
        <v>-23.712199999999999</v>
      </c>
      <c r="F127">
        <v>56.915300000000002</v>
      </c>
      <c r="G127">
        <v>482.81299999999999</v>
      </c>
      <c r="H127">
        <v>0.85958199999999996</v>
      </c>
      <c r="I127">
        <v>-48.202500000000001</v>
      </c>
      <c r="J127">
        <f t="shared" si="6"/>
        <v>-24.490300000000001</v>
      </c>
      <c r="L127">
        <v>14</v>
      </c>
      <c r="M127">
        <v>649.16600000000005</v>
      </c>
      <c r="N127">
        <f t="shared" si="9"/>
        <v>27.959514622826088</v>
      </c>
      <c r="O127">
        <v>-21.9421</v>
      </c>
      <c r="P127">
        <v>62.042200000000001</v>
      </c>
      <c r="Q127">
        <v>427.07100000000003</v>
      </c>
      <c r="R127">
        <v>0.86915200000000004</v>
      </c>
      <c r="S127">
        <v>-47.302199999999999</v>
      </c>
      <c r="T127">
        <f t="shared" si="8"/>
        <v>-25.360099999999999</v>
      </c>
    </row>
    <row r="128" spans="1:20" x14ac:dyDescent="0.3">
      <c r="B128">
        <v>7</v>
      </c>
      <c r="C128">
        <v>420.61</v>
      </c>
      <c r="D128">
        <f t="shared" si="7"/>
        <v>25.770539119678364</v>
      </c>
      <c r="E128">
        <v>-23.986799999999999</v>
      </c>
      <c r="F128">
        <v>57.235700000000001</v>
      </c>
      <c r="G128">
        <v>487.50299999999999</v>
      </c>
      <c r="H128">
        <v>0.85924500000000004</v>
      </c>
      <c r="I128">
        <v>-48.3551</v>
      </c>
      <c r="J128">
        <f t="shared" si="6"/>
        <v>-24.368300000000001</v>
      </c>
      <c r="L128">
        <v>15</v>
      </c>
      <c r="M128">
        <v>684.20600000000002</v>
      </c>
      <c r="N128">
        <f t="shared" si="9"/>
        <v>28.538812785388156</v>
      </c>
      <c r="O128">
        <v>-20.782499999999999</v>
      </c>
      <c r="P128">
        <v>60.9131</v>
      </c>
      <c r="Q128">
        <v>408.173</v>
      </c>
      <c r="R128">
        <v>0.85160100000000005</v>
      </c>
      <c r="S128">
        <v>-47.256500000000003</v>
      </c>
      <c r="T128">
        <f t="shared" si="8"/>
        <v>-26.474000000000004</v>
      </c>
    </row>
    <row r="129" spans="1:20" x14ac:dyDescent="0.3">
      <c r="B129">
        <v>8</v>
      </c>
      <c r="C129">
        <v>459.67</v>
      </c>
      <c r="D129">
        <f t="shared" si="7"/>
        <v>25.601638504864312</v>
      </c>
      <c r="E129">
        <v>-23.773199999999999</v>
      </c>
      <c r="F129">
        <v>56.9</v>
      </c>
      <c r="G129">
        <v>478.274</v>
      </c>
      <c r="H129">
        <v>0.85877800000000004</v>
      </c>
      <c r="I129">
        <v>-48.4619</v>
      </c>
      <c r="J129">
        <f t="shared" si="6"/>
        <v>-24.688700000000001</v>
      </c>
      <c r="T129">
        <f t="shared" si="8"/>
        <v>0</v>
      </c>
    </row>
    <row r="130" spans="1:20" x14ac:dyDescent="0.3">
      <c r="B130">
        <v>9</v>
      </c>
      <c r="C130">
        <v>498.798</v>
      </c>
      <c r="D130">
        <f t="shared" si="7"/>
        <v>25.557145777959526</v>
      </c>
      <c r="E130">
        <v>-24.185199999999998</v>
      </c>
      <c r="F130">
        <v>57.113599999999998</v>
      </c>
      <c r="G130">
        <v>486.89100000000002</v>
      </c>
      <c r="H130">
        <v>0.861483</v>
      </c>
      <c r="I130">
        <v>-48.5077</v>
      </c>
      <c r="J130">
        <f t="shared" si="6"/>
        <v>-24.322500000000002</v>
      </c>
      <c r="K130">
        <v>2.1</v>
      </c>
      <c r="T130">
        <f t="shared" si="8"/>
        <v>0</v>
      </c>
    </row>
    <row r="131" spans="1:20" x14ac:dyDescent="0.3">
      <c r="B131">
        <v>10</v>
      </c>
      <c r="C131">
        <v>538.72</v>
      </c>
      <c r="D131">
        <f t="shared" si="7"/>
        <v>25.048845248234041</v>
      </c>
      <c r="E131">
        <v>-23.3307</v>
      </c>
      <c r="F131">
        <v>56.2286</v>
      </c>
      <c r="G131">
        <v>472.11399999999998</v>
      </c>
      <c r="H131">
        <v>0.85503899999999999</v>
      </c>
      <c r="I131">
        <v>-48.645000000000003</v>
      </c>
      <c r="J131">
        <f t="shared" si="6"/>
        <v>-25.314300000000003</v>
      </c>
      <c r="L131">
        <v>1</v>
      </c>
      <c r="M131">
        <v>203.61699999999999</v>
      </c>
      <c r="O131">
        <v>-27.114899999999999</v>
      </c>
      <c r="P131">
        <v>69.397000000000006</v>
      </c>
      <c r="Q131">
        <v>430.38400000000001</v>
      </c>
      <c r="R131">
        <v>0.86025600000000002</v>
      </c>
      <c r="S131">
        <v>-46.295200000000001</v>
      </c>
      <c r="T131">
        <f t="shared" si="8"/>
        <v>-19.180300000000003</v>
      </c>
    </row>
    <row r="132" spans="1:20" x14ac:dyDescent="0.3">
      <c r="B132">
        <v>11</v>
      </c>
      <c r="C132">
        <v>577.79899999999998</v>
      </c>
      <c r="D132">
        <f t="shared" si="7"/>
        <v>25.589191125668549</v>
      </c>
      <c r="E132">
        <v>-24.581900000000001</v>
      </c>
      <c r="F132">
        <v>57.342500000000001</v>
      </c>
      <c r="G132">
        <v>487.988</v>
      </c>
      <c r="H132">
        <v>0.86535200000000001</v>
      </c>
      <c r="I132">
        <v>-48.812899999999999</v>
      </c>
      <c r="J132">
        <f t="shared" si="6"/>
        <v>-24.230999999999998</v>
      </c>
      <c r="L132">
        <v>2</v>
      </c>
      <c r="M132">
        <v>229.50700000000001</v>
      </c>
      <c r="N132">
        <f t="shared" si="9"/>
        <v>38.62495171881033</v>
      </c>
      <c r="O132">
        <v>-21.011399999999998</v>
      </c>
      <c r="P132">
        <v>60.226399999999998</v>
      </c>
      <c r="Q132">
        <v>419.20400000000001</v>
      </c>
      <c r="R132">
        <v>0.86609400000000003</v>
      </c>
      <c r="S132">
        <v>-44.982900000000001</v>
      </c>
      <c r="T132">
        <f t="shared" si="8"/>
        <v>-23.971500000000002</v>
      </c>
    </row>
    <row r="133" spans="1:20" x14ac:dyDescent="0.3">
      <c r="B133">
        <v>12</v>
      </c>
      <c r="C133">
        <v>618.00599999999997</v>
      </c>
      <c r="D133">
        <f t="shared" si="7"/>
        <v>24.87129106871938</v>
      </c>
      <c r="E133">
        <v>-24.337800000000001</v>
      </c>
      <c r="F133">
        <v>56.945799999999998</v>
      </c>
      <c r="G133">
        <v>483.37099999999998</v>
      </c>
      <c r="H133">
        <v>0.86269300000000004</v>
      </c>
      <c r="I133">
        <v>-48.797600000000003</v>
      </c>
      <c r="J133">
        <f t="shared" si="6"/>
        <v>-24.459800000000001</v>
      </c>
      <c r="L133">
        <v>3</v>
      </c>
      <c r="M133">
        <v>263.42500000000001</v>
      </c>
      <c r="N133">
        <f t="shared" si="9"/>
        <v>29.482870452267228</v>
      </c>
      <c r="O133">
        <v>-20.5688</v>
      </c>
      <c r="P133">
        <v>60.211199999999998</v>
      </c>
      <c r="Q133">
        <v>411.44299999999998</v>
      </c>
      <c r="R133">
        <v>0.85862899999999998</v>
      </c>
      <c r="S133">
        <v>-45.715299999999999</v>
      </c>
      <c r="T133">
        <f t="shared" si="8"/>
        <v>-25.1465</v>
      </c>
    </row>
    <row r="134" spans="1:20" x14ac:dyDescent="0.3">
      <c r="B134">
        <v>13</v>
      </c>
      <c r="C134">
        <v>658.08199999999999</v>
      </c>
      <c r="D134">
        <f t="shared" si="7"/>
        <v>24.952590078850172</v>
      </c>
      <c r="E134">
        <v>-24.078399999999998</v>
      </c>
      <c r="F134">
        <v>56.457500000000003</v>
      </c>
      <c r="G134">
        <v>482.75700000000001</v>
      </c>
      <c r="H134">
        <v>0.86376299999999995</v>
      </c>
      <c r="I134">
        <v>-48.797600000000003</v>
      </c>
      <c r="J134">
        <f t="shared" ref="J134:J197" si="10">I134-E134</f>
        <v>-24.719200000000004</v>
      </c>
      <c r="L134">
        <v>4</v>
      </c>
      <c r="M134">
        <v>296.92</v>
      </c>
      <c r="N134">
        <f t="shared" si="9"/>
        <v>29.855202268995367</v>
      </c>
      <c r="O134">
        <v>-20.935099999999998</v>
      </c>
      <c r="P134">
        <v>60.592700000000001</v>
      </c>
      <c r="Q134">
        <v>418.79</v>
      </c>
      <c r="R134">
        <v>0.86117900000000003</v>
      </c>
      <c r="S134">
        <v>-46.234099999999998</v>
      </c>
      <c r="T134">
        <f t="shared" si="8"/>
        <v>-25.298999999999999</v>
      </c>
    </row>
    <row r="135" spans="1:20" x14ac:dyDescent="0.3">
      <c r="B135">
        <v>14</v>
      </c>
      <c r="C135">
        <v>697.92499999999995</v>
      </c>
      <c r="D135">
        <f t="shared" ref="D135:D198" si="11">1000/(C135-C134)</f>
        <v>25.09851165825869</v>
      </c>
      <c r="E135">
        <v>-24.9176</v>
      </c>
      <c r="F135">
        <v>57.266199999999998</v>
      </c>
      <c r="G135">
        <v>496.16</v>
      </c>
      <c r="H135">
        <v>0.87135799999999997</v>
      </c>
      <c r="I135">
        <v>-38.421599999999998</v>
      </c>
      <c r="J135">
        <f t="shared" si="10"/>
        <v>-13.503999999999998</v>
      </c>
      <c r="L135">
        <v>5</v>
      </c>
      <c r="M135">
        <v>330.98099999999999</v>
      </c>
      <c r="N135">
        <f t="shared" si="9"/>
        <v>29.35909104254134</v>
      </c>
      <c r="O135">
        <v>-21.484400000000001</v>
      </c>
      <c r="P135">
        <v>61.340299999999999</v>
      </c>
      <c r="Q135">
        <v>424.05099999999999</v>
      </c>
      <c r="R135">
        <v>0.86472000000000004</v>
      </c>
      <c r="S135">
        <v>-46.585099999999997</v>
      </c>
      <c r="T135">
        <f t="shared" si="8"/>
        <v>-25.100699999999996</v>
      </c>
    </row>
    <row r="136" spans="1:20" x14ac:dyDescent="0.3">
      <c r="J136">
        <f t="shared" si="10"/>
        <v>0</v>
      </c>
      <c r="L136">
        <v>6</v>
      </c>
      <c r="M136">
        <v>364.72699999999998</v>
      </c>
      <c r="N136">
        <f t="shared" si="9"/>
        <v>29.633141705683652</v>
      </c>
      <c r="O136">
        <v>-21.118200000000002</v>
      </c>
      <c r="P136">
        <v>60.989400000000003</v>
      </c>
      <c r="Q136">
        <v>416.077</v>
      </c>
      <c r="R136">
        <v>0.85866600000000004</v>
      </c>
      <c r="S136">
        <v>-46.814</v>
      </c>
      <c r="T136">
        <f t="shared" si="8"/>
        <v>-25.695799999999998</v>
      </c>
    </row>
    <row r="137" spans="1:20" x14ac:dyDescent="0.3">
      <c r="A137">
        <v>2.1</v>
      </c>
      <c r="J137">
        <f t="shared" si="10"/>
        <v>0</v>
      </c>
      <c r="L137">
        <v>7</v>
      </c>
      <c r="M137">
        <v>399.09800000000001</v>
      </c>
      <c r="N137">
        <f t="shared" si="9"/>
        <v>29.094294608827177</v>
      </c>
      <c r="O137">
        <v>-21.499600000000001</v>
      </c>
      <c r="P137">
        <v>61.142000000000003</v>
      </c>
      <c r="Q137">
        <v>423.55399999999997</v>
      </c>
      <c r="R137">
        <v>0.86248999999999998</v>
      </c>
      <c r="S137">
        <v>-46.859699999999997</v>
      </c>
      <c r="T137">
        <f t="shared" si="8"/>
        <v>-25.360099999999996</v>
      </c>
    </row>
    <row r="138" spans="1:20" x14ac:dyDescent="0.3">
      <c r="B138">
        <v>1</v>
      </c>
      <c r="C138">
        <v>202.35499999999999</v>
      </c>
      <c r="E138">
        <v>-29.022200000000002</v>
      </c>
      <c r="F138">
        <v>67.153899999999993</v>
      </c>
      <c r="G138">
        <v>469.46</v>
      </c>
      <c r="H138">
        <v>0.84787999999999997</v>
      </c>
      <c r="I138">
        <v>-46.142600000000002</v>
      </c>
      <c r="J138">
        <f t="shared" si="10"/>
        <v>-17.1204</v>
      </c>
      <c r="L138">
        <v>8</v>
      </c>
      <c r="M138">
        <v>433.45</v>
      </c>
      <c r="N138">
        <f t="shared" si="9"/>
        <v>29.110386585933881</v>
      </c>
      <c r="O138">
        <v>-22.1252</v>
      </c>
      <c r="P138">
        <v>61.843899999999998</v>
      </c>
      <c r="Q138">
        <v>432.86399999999998</v>
      </c>
      <c r="R138">
        <v>0.87023600000000001</v>
      </c>
      <c r="S138">
        <v>-46.9818</v>
      </c>
      <c r="T138">
        <f t="shared" ref="T138:T201" si="12">S138-O138</f>
        <v>-24.8566</v>
      </c>
    </row>
    <row r="139" spans="1:20" x14ac:dyDescent="0.3">
      <c r="B139">
        <v>2</v>
      </c>
      <c r="C139">
        <v>221.66200000000001</v>
      </c>
      <c r="D139">
        <f t="shared" si="11"/>
        <v>51.794685865230186</v>
      </c>
      <c r="E139">
        <v>-21.591200000000001</v>
      </c>
      <c r="F139">
        <v>54.5349</v>
      </c>
      <c r="G139">
        <v>484.30200000000002</v>
      </c>
      <c r="H139">
        <v>0.87380899999999995</v>
      </c>
      <c r="I139">
        <v>-44.784500000000001</v>
      </c>
      <c r="J139">
        <f t="shared" si="10"/>
        <v>-23.193300000000001</v>
      </c>
      <c r="L139">
        <v>9</v>
      </c>
      <c r="M139">
        <v>467.96499999999997</v>
      </c>
      <c r="N139">
        <f t="shared" ref="N139:N200" si="13">1000/(M139-M138)</f>
        <v>28.972910328842545</v>
      </c>
      <c r="O139">
        <v>-22.186299999999999</v>
      </c>
      <c r="P139">
        <v>61.859099999999998</v>
      </c>
      <c r="Q139">
        <v>433.31</v>
      </c>
      <c r="R139">
        <v>0.87375599999999998</v>
      </c>
      <c r="S139">
        <v>-47.0276</v>
      </c>
      <c r="T139">
        <f t="shared" si="12"/>
        <v>-24.8413</v>
      </c>
    </row>
    <row r="140" spans="1:20" x14ac:dyDescent="0.3">
      <c r="B140">
        <v>3</v>
      </c>
      <c r="C140">
        <v>258.76499999999999</v>
      </c>
      <c r="D140">
        <f t="shared" si="11"/>
        <v>26.951998490688098</v>
      </c>
      <c r="E140">
        <v>-21.194500000000001</v>
      </c>
      <c r="F140">
        <v>55.603000000000002</v>
      </c>
      <c r="G140">
        <v>462.92599999999999</v>
      </c>
      <c r="H140">
        <v>0.84992599999999996</v>
      </c>
      <c r="I140">
        <v>-45.867899999999999</v>
      </c>
      <c r="J140">
        <f t="shared" si="10"/>
        <v>-24.673399999999997</v>
      </c>
      <c r="L140">
        <v>10</v>
      </c>
      <c r="M140">
        <v>502.654</v>
      </c>
      <c r="N140">
        <f t="shared" si="13"/>
        <v>28.827582230678296</v>
      </c>
      <c r="O140">
        <v>-20.553599999999999</v>
      </c>
      <c r="P140">
        <v>59.997599999999998</v>
      </c>
      <c r="Q140">
        <v>405.87</v>
      </c>
      <c r="R140">
        <v>0.85399199999999997</v>
      </c>
      <c r="S140">
        <v>-47.0886</v>
      </c>
      <c r="T140">
        <f t="shared" si="12"/>
        <v>-26.535</v>
      </c>
    </row>
    <row r="141" spans="1:20" x14ac:dyDescent="0.3">
      <c r="B141">
        <v>4</v>
      </c>
      <c r="C141">
        <v>294.91699999999997</v>
      </c>
      <c r="D141">
        <f t="shared" si="11"/>
        <v>27.660986944014173</v>
      </c>
      <c r="E141">
        <v>-21.240200000000002</v>
      </c>
      <c r="F141">
        <v>55.664099999999998</v>
      </c>
      <c r="G141">
        <v>462.00799999999998</v>
      </c>
      <c r="H141">
        <v>0.85314900000000005</v>
      </c>
      <c r="I141">
        <v>-46.234099999999998</v>
      </c>
      <c r="J141">
        <f t="shared" si="10"/>
        <v>-24.993899999999996</v>
      </c>
      <c r="L141">
        <v>11</v>
      </c>
      <c r="M141">
        <v>536.82399999999996</v>
      </c>
      <c r="N141">
        <f t="shared" si="13"/>
        <v>29.265437518290934</v>
      </c>
      <c r="O141">
        <v>-21.606400000000001</v>
      </c>
      <c r="P141">
        <v>60.897799999999997</v>
      </c>
      <c r="Q141">
        <v>418.95</v>
      </c>
      <c r="R141">
        <v>0.86355999999999999</v>
      </c>
      <c r="S141">
        <v>-47.393799999999999</v>
      </c>
      <c r="T141">
        <f t="shared" si="12"/>
        <v>-25.787399999999998</v>
      </c>
    </row>
    <row r="142" spans="1:20" x14ac:dyDescent="0.3">
      <c r="B142">
        <v>5</v>
      </c>
      <c r="C142">
        <v>332.03</v>
      </c>
      <c r="D142">
        <f t="shared" si="11"/>
        <v>26.944736345754858</v>
      </c>
      <c r="E142">
        <v>-22.415199999999999</v>
      </c>
      <c r="F142">
        <v>56.823700000000002</v>
      </c>
      <c r="G142">
        <v>496.81099999999998</v>
      </c>
      <c r="H142">
        <v>0.87064900000000001</v>
      </c>
      <c r="I142">
        <v>-46.310400000000001</v>
      </c>
      <c r="J142">
        <f t="shared" si="10"/>
        <v>-23.895200000000003</v>
      </c>
      <c r="L142">
        <v>12</v>
      </c>
      <c r="M142">
        <v>571.18700000000001</v>
      </c>
      <c r="N142">
        <f t="shared" si="13"/>
        <v>29.101068009195888</v>
      </c>
      <c r="O142">
        <v>-22.262599999999999</v>
      </c>
      <c r="P142">
        <v>61.538699999999999</v>
      </c>
      <c r="Q142">
        <v>427.601</v>
      </c>
      <c r="R142">
        <v>0.870726</v>
      </c>
      <c r="S142">
        <v>-47.470100000000002</v>
      </c>
      <c r="T142">
        <f t="shared" si="12"/>
        <v>-25.207500000000003</v>
      </c>
    </row>
    <row r="143" spans="1:20" x14ac:dyDescent="0.3">
      <c r="B143">
        <v>6</v>
      </c>
      <c r="C143">
        <v>369.73399999999998</v>
      </c>
      <c r="D143">
        <f t="shared" si="11"/>
        <v>26.522384892849558</v>
      </c>
      <c r="E143">
        <v>-22.766100000000002</v>
      </c>
      <c r="F143">
        <v>57.311999999999998</v>
      </c>
      <c r="G143">
        <v>494.79199999999997</v>
      </c>
      <c r="H143">
        <v>0.86775800000000003</v>
      </c>
      <c r="I143">
        <v>-46.524000000000001</v>
      </c>
      <c r="J143">
        <f t="shared" si="10"/>
        <v>-23.757899999999999</v>
      </c>
      <c r="L143">
        <v>13</v>
      </c>
      <c r="M143">
        <v>605.74699999999996</v>
      </c>
      <c r="N143">
        <f t="shared" si="13"/>
        <v>28.93518518518523</v>
      </c>
      <c r="O143">
        <v>-22.0032</v>
      </c>
      <c r="P143">
        <v>61.203000000000003</v>
      </c>
      <c r="Q143">
        <v>425.005</v>
      </c>
      <c r="R143">
        <v>0.86697400000000002</v>
      </c>
      <c r="S143">
        <v>-47.424300000000002</v>
      </c>
      <c r="T143">
        <f t="shared" si="12"/>
        <v>-25.421100000000003</v>
      </c>
    </row>
    <row r="144" spans="1:20" x14ac:dyDescent="0.3">
      <c r="B144">
        <v>7</v>
      </c>
      <c r="C144">
        <v>407.178</v>
      </c>
      <c r="D144">
        <f t="shared" si="11"/>
        <v>26.70654844567887</v>
      </c>
      <c r="E144">
        <v>-22.277799999999999</v>
      </c>
      <c r="F144">
        <v>56.655900000000003</v>
      </c>
      <c r="G144">
        <v>484.99299999999999</v>
      </c>
      <c r="H144">
        <v>0.865263</v>
      </c>
      <c r="I144">
        <v>-46.691899999999997</v>
      </c>
      <c r="J144">
        <f t="shared" si="10"/>
        <v>-24.414099999999998</v>
      </c>
      <c r="L144">
        <v>14</v>
      </c>
      <c r="M144">
        <v>639.86300000000006</v>
      </c>
      <c r="N144">
        <f t="shared" si="13"/>
        <v>29.311759878062993</v>
      </c>
      <c r="O144">
        <v>-22.903400000000001</v>
      </c>
      <c r="P144">
        <v>61.981200000000001</v>
      </c>
      <c r="Q144">
        <v>437.01100000000002</v>
      </c>
      <c r="R144">
        <v>0.87643300000000002</v>
      </c>
      <c r="S144">
        <v>-47.576900000000002</v>
      </c>
      <c r="T144">
        <f t="shared" si="12"/>
        <v>-24.673500000000001</v>
      </c>
    </row>
    <row r="145" spans="1:20" x14ac:dyDescent="0.3">
      <c r="B145">
        <v>8</v>
      </c>
      <c r="C145">
        <v>444.03100000000001</v>
      </c>
      <c r="D145">
        <f t="shared" si="11"/>
        <v>27.134832985102971</v>
      </c>
      <c r="E145">
        <v>-22.491499999999998</v>
      </c>
      <c r="F145">
        <v>56.777999999999999</v>
      </c>
      <c r="G145">
        <v>487.26299999999998</v>
      </c>
      <c r="H145">
        <v>0.86413399999999996</v>
      </c>
      <c r="I145">
        <v>-46.859699999999997</v>
      </c>
      <c r="J145">
        <f t="shared" si="10"/>
        <v>-24.368199999999998</v>
      </c>
      <c r="L145">
        <v>15</v>
      </c>
      <c r="M145">
        <v>674.83</v>
      </c>
      <c r="N145">
        <f t="shared" si="13"/>
        <v>28.598392770326321</v>
      </c>
      <c r="O145">
        <v>-22.399899999999999</v>
      </c>
      <c r="P145">
        <v>61.279299999999999</v>
      </c>
      <c r="Q145">
        <v>427.65199999999999</v>
      </c>
      <c r="R145">
        <v>0.87126400000000004</v>
      </c>
      <c r="S145">
        <v>-47.683700000000002</v>
      </c>
      <c r="T145">
        <f t="shared" si="12"/>
        <v>-25.283800000000003</v>
      </c>
    </row>
    <row r="146" spans="1:20" x14ac:dyDescent="0.3">
      <c r="B146">
        <v>9</v>
      </c>
      <c r="C146">
        <v>482.637</v>
      </c>
      <c r="D146">
        <f t="shared" si="11"/>
        <v>25.902709423405692</v>
      </c>
      <c r="E146">
        <v>-22.430399999999999</v>
      </c>
      <c r="F146">
        <v>56.564300000000003</v>
      </c>
      <c r="G146">
        <v>485.733</v>
      </c>
      <c r="H146">
        <v>0.86709800000000004</v>
      </c>
      <c r="I146">
        <v>-46.951300000000003</v>
      </c>
      <c r="J146">
        <f t="shared" si="10"/>
        <v>-24.520900000000005</v>
      </c>
      <c r="T146">
        <f t="shared" si="12"/>
        <v>0</v>
      </c>
    </row>
    <row r="147" spans="1:20" x14ac:dyDescent="0.3">
      <c r="B147">
        <v>10</v>
      </c>
      <c r="C147">
        <v>520.88400000000001</v>
      </c>
      <c r="D147">
        <f t="shared" si="11"/>
        <v>26.145841503908795</v>
      </c>
      <c r="E147">
        <v>-22.766100000000002</v>
      </c>
      <c r="F147">
        <v>56.747399999999999</v>
      </c>
      <c r="G147">
        <v>492.76799999999997</v>
      </c>
      <c r="H147">
        <v>0.86739500000000003</v>
      </c>
      <c r="I147">
        <v>-47.0886</v>
      </c>
      <c r="J147">
        <f t="shared" si="10"/>
        <v>-24.322499999999998</v>
      </c>
      <c r="K147">
        <v>2.2000000000000002</v>
      </c>
      <c r="T147">
        <f t="shared" si="12"/>
        <v>0</v>
      </c>
    </row>
    <row r="148" spans="1:20" x14ac:dyDescent="0.3">
      <c r="B148">
        <v>11</v>
      </c>
      <c r="C148">
        <v>558.76300000000003</v>
      </c>
      <c r="D148">
        <f t="shared" si="11"/>
        <v>26.399852160827887</v>
      </c>
      <c r="E148">
        <v>-22.872900000000001</v>
      </c>
      <c r="F148">
        <v>56.854199999999999</v>
      </c>
      <c r="G148">
        <v>491.03199999999998</v>
      </c>
      <c r="H148">
        <v>0.86655599999999999</v>
      </c>
      <c r="I148">
        <v>-47.317500000000003</v>
      </c>
      <c r="J148">
        <f t="shared" si="10"/>
        <v>-24.444600000000001</v>
      </c>
      <c r="L148">
        <v>1</v>
      </c>
      <c r="M148">
        <v>203.41</v>
      </c>
      <c r="O148">
        <v>-28.610199999999999</v>
      </c>
      <c r="P148">
        <v>70.236199999999997</v>
      </c>
      <c r="Q148">
        <v>440.85300000000001</v>
      </c>
      <c r="R148">
        <v>0.86368400000000001</v>
      </c>
      <c r="S148">
        <v>-47.164900000000003</v>
      </c>
      <c r="T148">
        <f t="shared" si="12"/>
        <v>-18.554700000000004</v>
      </c>
    </row>
    <row r="149" spans="1:20" x14ac:dyDescent="0.3">
      <c r="B149">
        <v>12</v>
      </c>
      <c r="C149">
        <v>597.01099999999997</v>
      </c>
      <c r="D149">
        <f t="shared" si="11"/>
        <v>26.145157916753863</v>
      </c>
      <c r="E149">
        <v>-22.323599999999999</v>
      </c>
      <c r="F149">
        <v>56.137099999999997</v>
      </c>
      <c r="G149">
        <v>479.57299999999998</v>
      </c>
      <c r="H149">
        <v>0.86373200000000006</v>
      </c>
      <c r="I149">
        <v>-47.378500000000003</v>
      </c>
      <c r="J149">
        <f t="shared" si="10"/>
        <v>-25.054900000000004</v>
      </c>
      <c r="L149">
        <v>2</v>
      </c>
      <c r="M149">
        <v>228.559</v>
      </c>
      <c r="N149">
        <f t="shared" si="13"/>
        <v>39.763012445822895</v>
      </c>
      <c r="O149">
        <v>-22.048999999999999</v>
      </c>
      <c r="P149">
        <v>59.890700000000002</v>
      </c>
      <c r="Q149">
        <v>430.553</v>
      </c>
      <c r="R149">
        <v>0.87711399999999995</v>
      </c>
      <c r="S149">
        <v>-45.5017</v>
      </c>
      <c r="T149">
        <f t="shared" si="12"/>
        <v>-23.4527</v>
      </c>
    </row>
    <row r="150" spans="1:20" x14ac:dyDescent="0.3">
      <c r="B150">
        <v>13</v>
      </c>
      <c r="C150">
        <v>635.53300000000002</v>
      </c>
      <c r="D150">
        <f t="shared" si="11"/>
        <v>25.959192149940261</v>
      </c>
      <c r="E150">
        <v>-22.338899999999999</v>
      </c>
      <c r="F150">
        <v>55.969200000000001</v>
      </c>
      <c r="G150">
        <v>481.33300000000003</v>
      </c>
      <c r="H150">
        <v>0.86379300000000003</v>
      </c>
      <c r="I150">
        <v>-47.286999999999999</v>
      </c>
      <c r="J150">
        <f t="shared" si="10"/>
        <v>-24.9481</v>
      </c>
      <c r="L150">
        <v>3</v>
      </c>
      <c r="M150">
        <v>260.875</v>
      </c>
      <c r="N150">
        <f t="shared" si="13"/>
        <v>30.944423814828564</v>
      </c>
      <c r="O150">
        <v>-21.545400000000001</v>
      </c>
      <c r="P150">
        <v>60.104399999999998</v>
      </c>
      <c r="Q150">
        <v>418.07299999999998</v>
      </c>
      <c r="R150">
        <v>0.86623700000000003</v>
      </c>
      <c r="S150">
        <v>-46.310400000000001</v>
      </c>
      <c r="T150">
        <f t="shared" si="12"/>
        <v>-24.765000000000001</v>
      </c>
    </row>
    <row r="151" spans="1:20" x14ac:dyDescent="0.3">
      <c r="B151">
        <v>14</v>
      </c>
      <c r="C151">
        <v>673.42899999999997</v>
      </c>
      <c r="D151">
        <f t="shared" si="11"/>
        <v>26.388009288579298</v>
      </c>
      <c r="E151">
        <v>-23.101800000000001</v>
      </c>
      <c r="F151">
        <v>56.686399999999999</v>
      </c>
      <c r="G151">
        <v>493.762</v>
      </c>
      <c r="H151">
        <v>0.87210799999999999</v>
      </c>
      <c r="I151">
        <v>-47.439599999999999</v>
      </c>
      <c r="J151">
        <f t="shared" si="10"/>
        <v>-24.337799999999998</v>
      </c>
      <c r="L151">
        <v>4</v>
      </c>
      <c r="M151">
        <v>294.202</v>
      </c>
      <c r="N151">
        <f t="shared" si="13"/>
        <v>30.00570108320581</v>
      </c>
      <c r="O151">
        <v>-21.514900000000001</v>
      </c>
      <c r="P151">
        <v>60.211199999999998</v>
      </c>
      <c r="Q151">
        <v>419.59699999999998</v>
      </c>
      <c r="R151">
        <v>0.863533</v>
      </c>
      <c r="S151">
        <v>-46.585099999999997</v>
      </c>
      <c r="T151">
        <f t="shared" si="12"/>
        <v>-25.070199999999996</v>
      </c>
    </row>
    <row r="152" spans="1:20" x14ac:dyDescent="0.3">
      <c r="J152">
        <f t="shared" si="10"/>
        <v>0</v>
      </c>
      <c r="L152">
        <v>5</v>
      </c>
      <c r="M152">
        <v>327.09300000000002</v>
      </c>
      <c r="N152">
        <f t="shared" si="13"/>
        <v>30.403453832355339</v>
      </c>
      <c r="O152">
        <v>-22.048999999999999</v>
      </c>
      <c r="P152">
        <v>60.775799999999997</v>
      </c>
      <c r="Q152">
        <v>424.54300000000001</v>
      </c>
      <c r="R152">
        <v>0.86802800000000002</v>
      </c>
      <c r="S152">
        <v>-47.0428</v>
      </c>
      <c r="T152">
        <f t="shared" si="12"/>
        <v>-24.9938</v>
      </c>
    </row>
    <row r="153" spans="1:20" x14ac:dyDescent="0.3">
      <c r="A153">
        <v>2.2000000000000002</v>
      </c>
      <c r="J153">
        <f t="shared" si="10"/>
        <v>0</v>
      </c>
      <c r="L153">
        <v>6</v>
      </c>
      <c r="M153">
        <v>359.85300000000001</v>
      </c>
      <c r="N153">
        <f t="shared" si="13"/>
        <v>30.525030525030534</v>
      </c>
      <c r="O153">
        <v>-22.293099999999999</v>
      </c>
      <c r="P153">
        <v>61.0809</v>
      </c>
      <c r="Q153">
        <v>429.62700000000001</v>
      </c>
      <c r="R153">
        <v>0.86809099999999995</v>
      </c>
      <c r="S153">
        <v>-47.409100000000002</v>
      </c>
      <c r="T153">
        <f t="shared" si="12"/>
        <v>-25.116000000000003</v>
      </c>
    </row>
    <row r="154" spans="1:20" x14ac:dyDescent="0.3">
      <c r="B154">
        <v>1</v>
      </c>
      <c r="C154">
        <v>202.571</v>
      </c>
      <c r="E154">
        <v>-28.0151</v>
      </c>
      <c r="F154">
        <v>66.024799999999999</v>
      </c>
      <c r="G154">
        <v>453.21899999999999</v>
      </c>
      <c r="H154">
        <v>0.84258900000000003</v>
      </c>
      <c r="I154">
        <v>-45.913699999999999</v>
      </c>
      <c r="J154">
        <f t="shared" si="10"/>
        <v>-17.898599999999998</v>
      </c>
      <c r="L154">
        <v>7</v>
      </c>
      <c r="M154">
        <v>392.56700000000001</v>
      </c>
      <c r="N154">
        <f t="shared" si="13"/>
        <v>30.56795255853763</v>
      </c>
      <c r="O154">
        <v>-22.582999999999998</v>
      </c>
      <c r="P154">
        <v>61.264000000000003</v>
      </c>
      <c r="Q154">
        <v>431.88</v>
      </c>
      <c r="R154">
        <v>0.87250700000000003</v>
      </c>
      <c r="S154">
        <v>-47.500599999999999</v>
      </c>
      <c r="T154">
        <f t="shared" si="12"/>
        <v>-24.9176</v>
      </c>
    </row>
    <row r="155" spans="1:20" x14ac:dyDescent="0.3">
      <c r="B155">
        <v>2</v>
      </c>
      <c r="C155">
        <v>220.55600000000001</v>
      </c>
      <c r="D155">
        <f t="shared" si="11"/>
        <v>55.601890464275741</v>
      </c>
      <c r="E155">
        <v>-20.812999999999999</v>
      </c>
      <c r="F155">
        <v>53.649900000000002</v>
      </c>
      <c r="G155">
        <v>473.32100000000003</v>
      </c>
      <c r="H155">
        <v>0.87250700000000003</v>
      </c>
      <c r="I155">
        <v>-44.464100000000002</v>
      </c>
      <c r="J155">
        <f t="shared" si="10"/>
        <v>-23.651100000000003</v>
      </c>
      <c r="L155">
        <v>8</v>
      </c>
      <c r="M155">
        <v>425.483</v>
      </c>
      <c r="N155">
        <f t="shared" si="13"/>
        <v>30.380362133916638</v>
      </c>
      <c r="O155">
        <v>-22.247299999999999</v>
      </c>
      <c r="P155">
        <v>60.775799999999997</v>
      </c>
      <c r="Q155">
        <v>424.59500000000003</v>
      </c>
      <c r="R155">
        <v>0.86406099999999997</v>
      </c>
      <c r="S155">
        <v>-47.729500000000002</v>
      </c>
      <c r="T155">
        <f t="shared" si="12"/>
        <v>-25.482200000000002</v>
      </c>
    </row>
    <row r="156" spans="1:20" x14ac:dyDescent="0.3">
      <c r="B156">
        <v>3</v>
      </c>
      <c r="C156">
        <v>257.49599999999998</v>
      </c>
      <c r="D156">
        <f t="shared" si="11"/>
        <v>27.070925825663259</v>
      </c>
      <c r="E156">
        <v>-21.392800000000001</v>
      </c>
      <c r="F156">
        <v>55.664099999999998</v>
      </c>
      <c r="G156">
        <v>478.00599999999997</v>
      </c>
      <c r="H156">
        <v>0.86370800000000003</v>
      </c>
      <c r="I156">
        <v>-45.3949</v>
      </c>
      <c r="J156">
        <f t="shared" si="10"/>
        <v>-24.002099999999999</v>
      </c>
      <c r="L156">
        <v>9</v>
      </c>
      <c r="M156">
        <v>459.07499999999999</v>
      </c>
      <c r="N156">
        <f t="shared" si="13"/>
        <v>29.768992617289843</v>
      </c>
      <c r="O156">
        <v>-21.8811</v>
      </c>
      <c r="P156">
        <v>60.333300000000001</v>
      </c>
      <c r="Q156">
        <v>416.53199999999998</v>
      </c>
      <c r="R156">
        <v>0.86532299999999995</v>
      </c>
      <c r="S156">
        <v>-47.714199999999998</v>
      </c>
      <c r="T156">
        <f t="shared" si="12"/>
        <v>-25.833099999999998</v>
      </c>
    </row>
    <row r="157" spans="1:20" x14ac:dyDescent="0.3">
      <c r="B157">
        <v>4</v>
      </c>
      <c r="C157">
        <v>293.29000000000002</v>
      </c>
      <c r="D157">
        <f t="shared" si="11"/>
        <v>27.937643180421269</v>
      </c>
      <c r="E157">
        <v>-22.338899999999999</v>
      </c>
      <c r="F157">
        <v>56.640599999999999</v>
      </c>
      <c r="G157">
        <v>498.041</v>
      </c>
      <c r="H157">
        <v>0.87387199999999998</v>
      </c>
      <c r="I157">
        <v>-45.806899999999999</v>
      </c>
      <c r="J157">
        <f t="shared" si="10"/>
        <v>-23.468</v>
      </c>
      <c r="L157">
        <v>10</v>
      </c>
      <c r="M157">
        <v>492.392</v>
      </c>
      <c r="N157">
        <f t="shared" si="13"/>
        <v>30.014707206531195</v>
      </c>
      <c r="O157">
        <v>-22.369399999999999</v>
      </c>
      <c r="P157">
        <v>60.745199999999997</v>
      </c>
      <c r="Q157">
        <v>424.05</v>
      </c>
      <c r="R157">
        <v>0.86916400000000005</v>
      </c>
      <c r="S157">
        <v>-47.744799999999998</v>
      </c>
      <c r="T157">
        <f t="shared" si="12"/>
        <v>-25.375399999999999</v>
      </c>
    </row>
    <row r="158" spans="1:20" x14ac:dyDescent="0.3">
      <c r="B158">
        <v>5</v>
      </c>
      <c r="C158">
        <v>329.49099999999999</v>
      </c>
      <c r="D158">
        <f t="shared" si="11"/>
        <v>27.623546310875415</v>
      </c>
      <c r="E158">
        <v>-21.194500000000001</v>
      </c>
      <c r="F158">
        <v>55.358899999999998</v>
      </c>
      <c r="G158">
        <v>475.62400000000002</v>
      </c>
      <c r="H158">
        <v>0.86105299999999996</v>
      </c>
      <c r="I158">
        <v>-46.051000000000002</v>
      </c>
      <c r="J158">
        <f t="shared" si="10"/>
        <v>-24.8565</v>
      </c>
      <c r="L158">
        <v>11</v>
      </c>
      <c r="M158">
        <v>525.66999999999996</v>
      </c>
      <c r="N158">
        <f t="shared" si="13"/>
        <v>30.049882805457091</v>
      </c>
      <c r="O158">
        <v>-22.857700000000001</v>
      </c>
      <c r="P158">
        <v>61.0809</v>
      </c>
      <c r="Q158">
        <v>432.298</v>
      </c>
      <c r="R158">
        <v>0.87334699999999998</v>
      </c>
      <c r="S158">
        <v>-47.973599999999998</v>
      </c>
      <c r="T158">
        <f t="shared" si="12"/>
        <v>-25.115899999999996</v>
      </c>
    </row>
    <row r="159" spans="1:20" x14ac:dyDescent="0.3">
      <c r="B159">
        <v>6</v>
      </c>
      <c r="C159">
        <v>365.77199999999999</v>
      </c>
      <c r="D159">
        <f t="shared" si="11"/>
        <v>27.562636090515692</v>
      </c>
      <c r="E159">
        <v>-22.0337</v>
      </c>
      <c r="F159">
        <v>56.1676</v>
      </c>
      <c r="G159">
        <v>486.60899999999998</v>
      </c>
      <c r="H159">
        <v>0.86871500000000001</v>
      </c>
      <c r="I159">
        <v>-46.356200000000001</v>
      </c>
      <c r="J159">
        <f t="shared" si="10"/>
        <v>-24.322500000000002</v>
      </c>
      <c r="L159">
        <v>12</v>
      </c>
      <c r="M159">
        <v>558.86699999999996</v>
      </c>
      <c r="N159">
        <f t="shared" si="13"/>
        <v>30.123203903967223</v>
      </c>
      <c r="O159">
        <v>-23.071300000000001</v>
      </c>
      <c r="P159">
        <v>61.340299999999999</v>
      </c>
      <c r="Q159">
        <v>434.65800000000002</v>
      </c>
      <c r="R159">
        <v>0.87604499999999996</v>
      </c>
      <c r="S159">
        <v>-47.958399999999997</v>
      </c>
      <c r="T159">
        <f t="shared" si="12"/>
        <v>-24.887099999999997</v>
      </c>
    </row>
    <row r="160" spans="1:20" x14ac:dyDescent="0.3">
      <c r="B160">
        <v>7</v>
      </c>
      <c r="C160">
        <v>402.47800000000001</v>
      </c>
      <c r="D160">
        <f t="shared" si="11"/>
        <v>27.243502424671703</v>
      </c>
      <c r="E160">
        <v>-21.9574</v>
      </c>
      <c r="F160">
        <v>56.076000000000001</v>
      </c>
      <c r="G160">
        <v>482.72300000000001</v>
      </c>
      <c r="H160">
        <v>0.86647399999999997</v>
      </c>
      <c r="I160">
        <v>-46.402000000000001</v>
      </c>
      <c r="J160">
        <f t="shared" si="10"/>
        <v>-24.444600000000001</v>
      </c>
      <c r="L160">
        <v>13</v>
      </c>
      <c r="M160">
        <v>592.37400000000002</v>
      </c>
      <c r="N160">
        <f t="shared" si="13"/>
        <v>29.844510102366616</v>
      </c>
      <c r="O160">
        <v>-22.445699999999999</v>
      </c>
      <c r="P160">
        <v>60.455300000000001</v>
      </c>
      <c r="Q160">
        <v>423.48099999999999</v>
      </c>
      <c r="R160">
        <v>0.87021599999999999</v>
      </c>
      <c r="S160">
        <v>-48.004199999999997</v>
      </c>
      <c r="T160">
        <f t="shared" si="12"/>
        <v>-25.558499999999999</v>
      </c>
    </row>
    <row r="161" spans="1:20" x14ac:dyDescent="0.3">
      <c r="B161">
        <v>8</v>
      </c>
      <c r="C161">
        <v>438.666</v>
      </c>
      <c r="D161">
        <f t="shared" si="11"/>
        <v>27.633469658450323</v>
      </c>
      <c r="E161">
        <v>-22.247299999999999</v>
      </c>
      <c r="F161">
        <v>56.289700000000003</v>
      </c>
      <c r="G161">
        <v>487.58199999999999</v>
      </c>
      <c r="H161">
        <v>0.873888</v>
      </c>
      <c r="I161">
        <v>-46.585099999999997</v>
      </c>
      <c r="J161">
        <f t="shared" si="10"/>
        <v>-24.337799999999998</v>
      </c>
      <c r="L161">
        <v>14</v>
      </c>
      <c r="M161">
        <v>625.82299999999998</v>
      </c>
      <c r="N161">
        <f t="shared" si="13"/>
        <v>29.896259977876806</v>
      </c>
      <c r="O161">
        <v>-22.781400000000001</v>
      </c>
      <c r="P161">
        <v>60.653700000000001</v>
      </c>
      <c r="Q161">
        <v>426.46800000000002</v>
      </c>
      <c r="R161">
        <v>0.87001099999999998</v>
      </c>
      <c r="S161">
        <v>-48.232999999999997</v>
      </c>
      <c r="T161">
        <f t="shared" si="12"/>
        <v>-25.451599999999996</v>
      </c>
    </row>
    <row r="162" spans="1:20" x14ac:dyDescent="0.3">
      <c r="B162">
        <v>9</v>
      </c>
      <c r="C162">
        <v>476.06099999999998</v>
      </c>
      <c r="D162">
        <f t="shared" si="11"/>
        <v>26.741542987030364</v>
      </c>
      <c r="E162">
        <v>-22.567699999999999</v>
      </c>
      <c r="F162">
        <v>56.411700000000003</v>
      </c>
      <c r="G162">
        <v>496.88600000000002</v>
      </c>
      <c r="H162">
        <v>0.87748000000000004</v>
      </c>
      <c r="I162">
        <v>-46.646099999999997</v>
      </c>
      <c r="J162">
        <f t="shared" si="10"/>
        <v>-24.078399999999998</v>
      </c>
      <c r="L162">
        <v>15</v>
      </c>
      <c r="M162">
        <v>659.28599999999994</v>
      </c>
      <c r="N162">
        <f t="shared" si="13"/>
        <v>29.883752203926758</v>
      </c>
      <c r="O162">
        <v>-24.047899999999998</v>
      </c>
      <c r="P162">
        <v>61.691299999999998</v>
      </c>
      <c r="Q162">
        <v>450.89100000000002</v>
      </c>
      <c r="R162">
        <v>0.89041199999999998</v>
      </c>
      <c r="S162">
        <v>-48.171999999999997</v>
      </c>
      <c r="T162">
        <f t="shared" si="12"/>
        <v>-24.124099999999999</v>
      </c>
    </row>
    <row r="163" spans="1:20" x14ac:dyDescent="0.3">
      <c r="B163">
        <v>10</v>
      </c>
      <c r="C163">
        <v>513.11400000000003</v>
      </c>
      <c r="D163">
        <f t="shared" si="11"/>
        <v>26.988368013386189</v>
      </c>
      <c r="E163">
        <v>-22.430399999999999</v>
      </c>
      <c r="F163">
        <v>56.137099999999997</v>
      </c>
      <c r="G163">
        <v>492.541</v>
      </c>
      <c r="H163">
        <v>0.87673599999999996</v>
      </c>
      <c r="I163">
        <v>-46.691899999999997</v>
      </c>
      <c r="J163">
        <f t="shared" si="10"/>
        <v>-24.261499999999998</v>
      </c>
      <c r="L163">
        <v>16</v>
      </c>
      <c r="M163">
        <v>692.81600000000003</v>
      </c>
      <c r="N163">
        <f t="shared" si="13"/>
        <v>29.824038174768788</v>
      </c>
      <c r="O163">
        <v>-22.750900000000001</v>
      </c>
      <c r="P163">
        <v>60.470599999999997</v>
      </c>
      <c r="Q163">
        <v>424.709</v>
      </c>
      <c r="R163">
        <v>0.87086399999999997</v>
      </c>
      <c r="S163">
        <v>-48.278799999999997</v>
      </c>
      <c r="T163">
        <f t="shared" si="12"/>
        <v>-25.527899999999995</v>
      </c>
    </row>
    <row r="164" spans="1:20" x14ac:dyDescent="0.3">
      <c r="B164">
        <v>11</v>
      </c>
      <c r="C164">
        <v>549.98699999999997</v>
      </c>
      <c r="D164">
        <f t="shared" si="11"/>
        <v>27.120114989287604</v>
      </c>
      <c r="E164">
        <v>-22.918700000000001</v>
      </c>
      <c r="F164">
        <v>56.579599999999999</v>
      </c>
      <c r="G164">
        <v>502.46600000000001</v>
      </c>
      <c r="H164">
        <v>0.87974399999999997</v>
      </c>
      <c r="I164">
        <v>-46.8292</v>
      </c>
      <c r="J164">
        <f t="shared" si="10"/>
        <v>-23.910499999999999</v>
      </c>
      <c r="T164">
        <f t="shared" si="12"/>
        <v>0</v>
      </c>
    </row>
    <row r="165" spans="1:20" x14ac:dyDescent="0.3">
      <c r="B165">
        <v>12</v>
      </c>
      <c r="C165">
        <v>587.03200000000004</v>
      </c>
      <c r="D165">
        <f t="shared" si="11"/>
        <v>26.99419624780667</v>
      </c>
      <c r="E165">
        <v>-22.415199999999999</v>
      </c>
      <c r="F165">
        <v>55.725099999999998</v>
      </c>
      <c r="G165">
        <v>490.08800000000002</v>
      </c>
      <c r="H165">
        <v>0.87621899999999997</v>
      </c>
      <c r="I165">
        <v>-46.9208</v>
      </c>
      <c r="J165">
        <f t="shared" si="10"/>
        <v>-24.505600000000001</v>
      </c>
      <c r="T165">
        <f t="shared" si="12"/>
        <v>0</v>
      </c>
    </row>
    <row r="166" spans="1:20" x14ac:dyDescent="0.3">
      <c r="B166">
        <v>13</v>
      </c>
      <c r="C166">
        <v>624.00199999999995</v>
      </c>
      <c r="D166">
        <f t="shared" si="11"/>
        <v>27.048958615093383</v>
      </c>
      <c r="E166">
        <v>-22.842400000000001</v>
      </c>
      <c r="F166">
        <v>56.0608</v>
      </c>
      <c r="G166">
        <v>493.36799999999999</v>
      </c>
      <c r="H166">
        <v>0.87709300000000001</v>
      </c>
      <c r="I166">
        <v>-47.103900000000003</v>
      </c>
      <c r="J166">
        <f t="shared" si="10"/>
        <v>-24.261500000000002</v>
      </c>
      <c r="K166">
        <v>2.2999999999999998</v>
      </c>
      <c r="T166">
        <f t="shared" si="12"/>
        <v>0</v>
      </c>
    </row>
    <row r="167" spans="1:20" x14ac:dyDescent="0.3">
      <c r="B167">
        <v>14</v>
      </c>
      <c r="C167">
        <v>661.00199999999995</v>
      </c>
      <c r="D167">
        <f t="shared" si="11"/>
        <v>27.027027027027028</v>
      </c>
      <c r="E167">
        <v>-23.056000000000001</v>
      </c>
      <c r="F167">
        <v>56.2134</v>
      </c>
      <c r="G167">
        <v>498.57600000000002</v>
      </c>
      <c r="H167">
        <v>0.88050700000000004</v>
      </c>
      <c r="I167">
        <v>-47.164900000000003</v>
      </c>
      <c r="J167">
        <f t="shared" si="10"/>
        <v>-24.108900000000002</v>
      </c>
      <c r="L167">
        <v>1</v>
      </c>
      <c r="M167">
        <v>203.05199999999999</v>
      </c>
      <c r="O167">
        <v>-28.823899999999998</v>
      </c>
      <c r="P167">
        <v>69.717399999999998</v>
      </c>
      <c r="Q167">
        <v>431.21100000000001</v>
      </c>
      <c r="R167">
        <v>0.85889700000000002</v>
      </c>
      <c r="S167">
        <v>-47.851599999999998</v>
      </c>
      <c r="T167">
        <f t="shared" si="12"/>
        <v>-19.027699999999999</v>
      </c>
    </row>
    <row r="168" spans="1:20" x14ac:dyDescent="0.3">
      <c r="B168">
        <v>15</v>
      </c>
      <c r="C168">
        <v>698.52700000000004</v>
      </c>
      <c r="D168">
        <f t="shared" si="11"/>
        <v>26.648900732844705</v>
      </c>
      <c r="E168">
        <v>-23.056000000000001</v>
      </c>
      <c r="F168">
        <v>56.182899999999997</v>
      </c>
      <c r="G168">
        <v>497.221</v>
      </c>
      <c r="H168">
        <v>0.88070599999999999</v>
      </c>
      <c r="I168">
        <v>-2.5939899999999998</v>
      </c>
      <c r="J168">
        <f t="shared" si="10"/>
        <v>20.462009999999999</v>
      </c>
      <c r="L168">
        <v>2</v>
      </c>
      <c r="M168">
        <v>225.49600000000001</v>
      </c>
      <c r="N168">
        <f t="shared" si="13"/>
        <v>44.555337729459957</v>
      </c>
      <c r="O168">
        <v>-22.918700000000001</v>
      </c>
      <c r="P168">
        <v>59.4482</v>
      </c>
      <c r="Q168">
        <v>436.42</v>
      </c>
      <c r="R168">
        <v>0.88811899999999999</v>
      </c>
      <c r="S168">
        <v>-46.081499999999998</v>
      </c>
      <c r="T168">
        <f t="shared" si="12"/>
        <v>-23.162799999999997</v>
      </c>
    </row>
    <row r="169" spans="1:20" x14ac:dyDescent="0.3">
      <c r="J169">
        <f t="shared" si="10"/>
        <v>0</v>
      </c>
      <c r="L169">
        <v>3</v>
      </c>
      <c r="M169">
        <v>257.61099999999999</v>
      </c>
      <c r="N169">
        <f t="shared" si="13"/>
        <v>31.138097462245074</v>
      </c>
      <c r="O169">
        <v>-22.0184</v>
      </c>
      <c r="P169">
        <v>59.3262</v>
      </c>
      <c r="Q169">
        <v>418.38600000000002</v>
      </c>
      <c r="R169">
        <v>0.86617100000000002</v>
      </c>
      <c r="S169">
        <v>-47.0276</v>
      </c>
      <c r="T169">
        <f t="shared" si="12"/>
        <v>-25.0092</v>
      </c>
    </row>
    <row r="170" spans="1:20" x14ac:dyDescent="0.3">
      <c r="A170">
        <v>2.2999999999999998</v>
      </c>
      <c r="J170">
        <f t="shared" si="10"/>
        <v>0</v>
      </c>
      <c r="L170">
        <v>4</v>
      </c>
      <c r="M170">
        <v>289.19</v>
      </c>
      <c r="N170">
        <f t="shared" si="13"/>
        <v>31.666613888976844</v>
      </c>
      <c r="O170">
        <v>-22.415199999999999</v>
      </c>
      <c r="P170">
        <v>59.982300000000002</v>
      </c>
      <c r="Q170">
        <v>424.786</v>
      </c>
      <c r="R170">
        <v>0.87149500000000002</v>
      </c>
      <c r="S170">
        <v>-47.576900000000002</v>
      </c>
      <c r="T170">
        <f t="shared" si="12"/>
        <v>-25.161700000000003</v>
      </c>
    </row>
    <row r="171" spans="1:20" x14ac:dyDescent="0.3">
      <c r="B171">
        <v>1</v>
      </c>
      <c r="C171">
        <v>202.33699999999999</v>
      </c>
      <c r="E171">
        <v>-29.541</v>
      </c>
      <c r="F171">
        <v>67.962599999999995</v>
      </c>
      <c r="G171">
        <v>482.99400000000003</v>
      </c>
      <c r="H171">
        <v>0.85784099999999996</v>
      </c>
      <c r="I171">
        <v>-45.486499999999999</v>
      </c>
      <c r="J171">
        <f t="shared" si="10"/>
        <v>-15.945499999999999</v>
      </c>
      <c r="L171">
        <v>5</v>
      </c>
      <c r="M171">
        <v>320.70499999999998</v>
      </c>
      <c r="N171">
        <f t="shared" si="13"/>
        <v>31.730921783277818</v>
      </c>
      <c r="O171">
        <v>-23.3154</v>
      </c>
      <c r="P171">
        <v>60.9131</v>
      </c>
      <c r="Q171">
        <v>436.512</v>
      </c>
      <c r="R171">
        <v>0.87922599999999995</v>
      </c>
      <c r="S171">
        <v>-47.76</v>
      </c>
      <c r="T171">
        <f t="shared" si="12"/>
        <v>-24.444599999999998</v>
      </c>
    </row>
    <row r="172" spans="1:20" x14ac:dyDescent="0.3">
      <c r="B172">
        <v>2</v>
      </c>
      <c r="C172">
        <v>217.255</v>
      </c>
      <c r="D172">
        <f t="shared" si="11"/>
        <v>67.033114358493066</v>
      </c>
      <c r="E172">
        <v>-20.767199999999999</v>
      </c>
      <c r="F172">
        <v>53.527799999999999</v>
      </c>
      <c r="G172">
        <v>477.5</v>
      </c>
      <c r="H172">
        <v>0.87715399999999999</v>
      </c>
      <c r="I172">
        <v>-43.8538</v>
      </c>
      <c r="J172">
        <f t="shared" si="10"/>
        <v>-23.086600000000001</v>
      </c>
      <c r="L172">
        <v>6</v>
      </c>
      <c r="M172">
        <v>353.01499999999999</v>
      </c>
      <c r="N172">
        <f t="shared" si="13"/>
        <v>30.95017022593624</v>
      </c>
      <c r="O172">
        <v>-23.101800000000001</v>
      </c>
      <c r="P172">
        <v>60.73</v>
      </c>
      <c r="Q172">
        <v>429.55</v>
      </c>
      <c r="R172">
        <v>0.87356299999999998</v>
      </c>
      <c r="S172">
        <v>-48.156700000000001</v>
      </c>
      <c r="T172">
        <f t="shared" si="12"/>
        <v>-25.0549</v>
      </c>
    </row>
    <row r="173" spans="1:20" x14ac:dyDescent="0.3">
      <c r="B173">
        <v>3</v>
      </c>
      <c r="C173">
        <v>253.61600000000001</v>
      </c>
      <c r="D173">
        <f t="shared" si="11"/>
        <v>27.501993894557341</v>
      </c>
      <c r="E173">
        <v>-21.194500000000001</v>
      </c>
      <c r="F173">
        <v>55.587800000000001</v>
      </c>
      <c r="G173">
        <v>480.69799999999998</v>
      </c>
      <c r="H173">
        <v>0.86580800000000002</v>
      </c>
      <c r="I173">
        <v>-44.952399999999997</v>
      </c>
      <c r="J173">
        <f t="shared" si="10"/>
        <v>-23.757899999999996</v>
      </c>
      <c r="L173">
        <v>7</v>
      </c>
      <c r="M173">
        <v>384.77300000000002</v>
      </c>
      <c r="N173">
        <f t="shared" si="13"/>
        <v>31.488128975376245</v>
      </c>
      <c r="O173">
        <v>-22.766100000000002</v>
      </c>
      <c r="P173">
        <v>60.394300000000001</v>
      </c>
      <c r="Q173">
        <v>427.81900000000002</v>
      </c>
      <c r="R173">
        <v>0.87027500000000002</v>
      </c>
      <c r="S173">
        <v>-48.217799999999997</v>
      </c>
      <c r="T173">
        <f t="shared" si="12"/>
        <v>-25.451699999999995</v>
      </c>
    </row>
    <row r="174" spans="1:20" x14ac:dyDescent="0.3">
      <c r="B174">
        <v>4</v>
      </c>
      <c r="C174">
        <v>289.03300000000002</v>
      </c>
      <c r="D174">
        <f t="shared" si="11"/>
        <v>28.235028376203516</v>
      </c>
      <c r="E174">
        <v>-22.0947</v>
      </c>
      <c r="F174">
        <v>56.3812</v>
      </c>
      <c r="G174">
        <v>506.673</v>
      </c>
      <c r="H174">
        <v>0.88358499999999995</v>
      </c>
      <c r="I174">
        <v>-45.3491</v>
      </c>
      <c r="J174">
        <f t="shared" si="10"/>
        <v>-23.2544</v>
      </c>
      <c r="L174">
        <v>8</v>
      </c>
      <c r="M174">
        <v>417.27600000000001</v>
      </c>
      <c r="N174">
        <f t="shared" si="13"/>
        <v>30.766390794695887</v>
      </c>
      <c r="O174">
        <v>-23.208600000000001</v>
      </c>
      <c r="P174">
        <v>60.790999999999997</v>
      </c>
      <c r="Q174">
        <v>431.51900000000001</v>
      </c>
      <c r="R174">
        <v>0.87247799999999998</v>
      </c>
      <c r="S174">
        <v>-48.339799999999997</v>
      </c>
      <c r="T174">
        <f t="shared" si="12"/>
        <v>-25.131199999999996</v>
      </c>
    </row>
    <row r="175" spans="1:20" x14ac:dyDescent="0.3">
      <c r="B175">
        <v>5</v>
      </c>
      <c r="C175">
        <v>324.91800000000001</v>
      </c>
      <c r="D175">
        <f t="shared" si="11"/>
        <v>27.866796711717996</v>
      </c>
      <c r="E175">
        <v>-20.935099999999998</v>
      </c>
      <c r="F175">
        <v>55.206299999999999</v>
      </c>
      <c r="G175">
        <v>480.80399999999997</v>
      </c>
      <c r="H175">
        <v>0.86703300000000005</v>
      </c>
      <c r="I175">
        <v>-45.532200000000003</v>
      </c>
      <c r="J175">
        <f t="shared" si="10"/>
        <v>-24.597100000000005</v>
      </c>
      <c r="L175">
        <v>9</v>
      </c>
      <c r="M175">
        <v>449.87099999999998</v>
      </c>
      <c r="N175">
        <f t="shared" si="13"/>
        <v>30.679552078539682</v>
      </c>
      <c r="O175">
        <v>-22.537199999999999</v>
      </c>
      <c r="P175">
        <v>59.966999999999999</v>
      </c>
      <c r="Q175">
        <v>418.73099999999999</v>
      </c>
      <c r="R175">
        <v>0.86409999999999998</v>
      </c>
      <c r="S175">
        <v>-48.5229</v>
      </c>
      <c r="T175">
        <f t="shared" si="12"/>
        <v>-25.985700000000001</v>
      </c>
    </row>
    <row r="176" spans="1:20" x14ac:dyDescent="0.3">
      <c r="B176">
        <v>6</v>
      </c>
      <c r="C176">
        <v>360.20100000000002</v>
      </c>
      <c r="D176">
        <f t="shared" si="11"/>
        <v>28.342261145594183</v>
      </c>
      <c r="E176">
        <v>-21.7285</v>
      </c>
      <c r="F176">
        <v>55.786099999999998</v>
      </c>
      <c r="G176">
        <v>494.98500000000001</v>
      </c>
      <c r="H176">
        <v>0.875023</v>
      </c>
      <c r="I176">
        <v>-45.684800000000003</v>
      </c>
      <c r="J176">
        <f t="shared" si="10"/>
        <v>-23.956300000000002</v>
      </c>
      <c r="L176">
        <v>10</v>
      </c>
      <c r="M176">
        <v>481.98899999999998</v>
      </c>
      <c r="N176">
        <f t="shared" si="13"/>
        <v>31.135188990597179</v>
      </c>
      <c r="O176">
        <v>-24.017299999999999</v>
      </c>
      <c r="P176">
        <v>61.309800000000003</v>
      </c>
      <c r="Q176">
        <v>443.74</v>
      </c>
      <c r="R176">
        <v>0.88449500000000003</v>
      </c>
      <c r="S176">
        <v>-48.5077</v>
      </c>
      <c r="T176">
        <f t="shared" si="12"/>
        <v>-24.490400000000001</v>
      </c>
    </row>
    <row r="177" spans="1:20" x14ac:dyDescent="0.3">
      <c r="B177">
        <v>7</v>
      </c>
      <c r="C177">
        <v>395.91800000000001</v>
      </c>
      <c r="D177">
        <f t="shared" si="11"/>
        <v>27.997872161715723</v>
      </c>
      <c r="E177">
        <v>-21.8658</v>
      </c>
      <c r="F177">
        <v>55.984499999999997</v>
      </c>
      <c r="G177">
        <v>498.70800000000003</v>
      </c>
      <c r="H177">
        <v>0.88060899999999998</v>
      </c>
      <c r="I177">
        <v>-45.776400000000002</v>
      </c>
      <c r="J177">
        <f t="shared" si="10"/>
        <v>-23.910600000000002</v>
      </c>
      <c r="L177">
        <v>11</v>
      </c>
      <c r="M177">
        <v>514.20799999999997</v>
      </c>
      <c r="N177">
        <f t="shared" si="13"/>
        <v>31.037586517272423</v>
      </c>
      <c r="O177">
        <v>-24.017299999999999</v>
      </c>
      <c r="P177">
        <v>61.004600000000003</v>
      </c>
      <c r="Q177">
        <v>441.01799999999997</v>
      </c>
      <c r="R177">
        <v>0.88195199999999996</v>
      </c>
      <c r="S177">
        <v>-48.690800000000003</v>
      </c>
      <c r="T177">
        <f t="shared" si="12"/>
        <v>-24.673500000000004</v>
      </c>
    </row>
    <row r="178" spans="1:20" x14ac:dyDescent="0.3">
      <c r="B178">
        <v>8</v>
      </c>
      <c r="C178">
        <v>431.38900000000001</v>
      </c>
      <c r="D178">
        <f t="shared" si="11"/>
        <v>28.19204420512531</v>
      </c>
      <c r="E178">
        <v>-21.682700000000001</v>
      </c>
      <c r="F178">
        <v>55.725099999999998</v>
      </c>
      <c r="G178">
        <v>493.59</v>
      </c>
      <c r="H178">
        <v>0.87772799999999995</v>
      </c>
      <c r="I178">
        <v>-45.898400000000002</v>
      </c>
      <c r="J178">
        <f t="shared" si="10"/>
        <v>-24.215700000000002</v>
      </c>
      <c r="L178">
        <v>12</v>
      </c>
      <c r="M178">
        <v>546.71600000000001</v>
      </c>
      <c r="N178">
        <f t="shared" si="13"/>
        <v>30.761658668635377</v>
      </c>
      <c r="O178">
        <v>-23.468</v>
      </c>
      <c r="P178">
        <v>60.745199999999997</v>
      </c>
      <c r="Q178">
        <v>434.31700000000001</v>
      </c>
      <c r="R178">
        <v>0.87462300000000004</v>
      </c>
      <c r="S178">
        <v>-48.690800000000003</v>
      </c>
      <c r="T178">
        <f t="shared" si="12"/>
        <v>-25.222800000000003</v>
      </c>
    </row>
    <row r="179" spans="1:20" x14ac:dyDescent="0.3">
      <c r="B179">
        <v>9</v>
      </c>
      <c r="C179">
        <v>467.29199999999997</v>
      </c>
      <c r="D179">
        <f t="shared" si="11"/>
        <v>27.852825669164165</v>
      </c>
      <c r="E179">
        <v>-21.484400000000001</v>
      </c>
      <c r="F179">
        <v>55.297899999999998</v>
      </c>
      <c r="G179">
        <v>489.66899999999998</v>
      </c>
      <c r="H179">
        <v>0.87336599999999998</v>
      </c>
      <c r="I179">
        <v>-45.99</v>
      </c>
      <c r="J179">
        <f t="shared" si="10"/>
        <v>-24.505600000000001</v>
      </c>
      <c r="L179">
        <v>13</v>
      </c>
      <c r="M179">
        <v>579.10699999999997</v>
      </c>
      <c r="N179">
        <f t="shared" si="13"/>
        <v>30.872773301225685</v>
      </c>
      <c r="O179">
        <v>-24.185199999999998</v>
      </c>
      <c r="P179">
        <v>61.248800000000003</v>
      </c>
      <c r="Q179">
        <v>441.67099999999999</v>
      </c>
      <c r="R179">
        <v>0.88384300000000005</v>
      </c>
      <c r="S179">
        <v>-48.812899999999999</v>
      </c>
      <c r="T179">
        <f t="shared" si="12"/>
        <v>-24.627700000000001</v>
      </c>
    </row>
    <row r="180" spans="1:20" x14ac:dyDescent="0.3">
      <c r="B180">
        <v>10</v>
      </c>
      <c r="C180">
        <v>503.77499999999998</v>
      </c>
      <c r="D180">
        <f t="shared" si="11"/>
        <v>27.410026587725788</v>
      </c>
      <c r="E180">
        <v>-20.812999999999999</v>
      </c>
      <c r="F180">
        <v>54.412799999999997</v>
      </c>
      <c r="G180">
        <v>474.27100000000002</v>
      </c>
      <c r="H180">
        <v>0.86741000000000001</v>
      </c>
      <c r="I180">
        <v>-46.096800000000002</v>
      </c>
      <c r="J180">
        <f t="shared" si="10"/>
        <v>-25.283800000000003</v>
      </c>
      <c r="L180">
        <v>14</v>
      </c>
      <c r="M180">
        <v>611.82799999999997</v>
      </c>
      <c r="N180">
        <f t="shared" si="13"/>
        <v>30.561413159744504</v>
      </c>
      <c r="O180">
        <v>-25.0092</v>
      </c>
      <c r="P180">
        <v>61.447099999999999</v>
      </c>
      <c r="Q180">
        <v>459.60899999999998</v>
      </c>
      <c r="R180">
        <v>0.89876</v>
      </c>
      <c r="S180">
        <v>-48.812899999999999</v>
      </c>
      <c r="T180">
        <f t="shared" si="12"/>
        <v>-23.803699999999999</v>
      </c>
    </row>
    <row r="181" spans="1:20" x14ac:dyDescent="0.3">
      <c r="B181">
        <v>11</v>
      </c>
      <c r="C181">
        <v>540.31100000000004</v>
      </c>
      <c r="D181">
        <f t="shared" si="11"/>
        <v>27.370264944164617</v>
      </c>
      <c r="E181">
        <v>-20.645099999999999</v>
      </c>
      <c r="F181">
        <v>54.092399999999998</v>
      </c>
      <c r="G181">
        <v>469.35599999999999</v>
      </c>
      <c r="H181">
        <v>0.86407699999999998</v>
      </c>
      <c r="I181">
        <v>-46.203600000000002</v>
      </c>
      <c r="J181">
        <f t="shared" si="10"/>
        <v>-25.558500000000002</v>
      </c>
      <c r="L181">
        <v>15</v>
      </c>
      <c r="M181">
        <v>644.88800000000003</v>
      </c>
      <c r="N181">
        <f t="shared" si="13"/>
        <v>30.248033877797891</v>
      </c>
      <c r="O181">
        <v>-23.925799999999999</v>
      </c>
      <c r="P181">
        <v>60.790999999999997</v>
      </c>
      <c r="Q181">
        <v>441.46800000000002</v>
      </c>
      <c r="R181">
        <v>0.88107899999999995</v>
      </c>
      <c r="S181">
        <v>-48.904400000000003</v>
      </c>
      <c r="T181">
        <f t="shared" si="12"/>
        <v>-24.978600000000004</v>
      </c>
    </row>
    <row r="182" spans="1:20" x14ac:dyDescent="0.3">
      <c r="B182">
        <v>12</v>
      </c>
      <c r="C182">
        <v>575.83500000000004</v>
      </c>
      <c r="D182">
        <f t="shared" si="11"/>
        <v>28.149983110010133</v>
      </c>
      <c r="E182">
        <v>-20.797699999999999</v>
      </c>
      <c r="F182">
        <v>54.214500000000001</v>
      </c>
      <c r="G182">
        <v>469.18599999999998</v>
      </c>
      <c r="H182">
        <v>0.86562700000000004</v>
      </c>
      <c r="I182">
        <v>-46.325699999999998</v>
      </c>
      <c r="J182">
        <f t="shared" si="10"/>
        <v>-25.527999999999999</v>
      </c>
      <c r="L182">
        <v>16</v>
      </c>
      <c r="M182">
        <v>677.65499999999997</v>
      </c>
      <c r="N182">
        <f t="shared" si="13"/>
        <v>30.518509475997249</v>
      </c>
      <c r="O182">
        <v>-23.5901</v>
      </c>
      <c r="P182">
        <v>60.272199999999998</v>
      </c>
      <c r="Q182">
        <v>429.21899999999999</v>
      </c>
      <c r="R182">
        <v>0.87659299999999996</v>
      </c>
      <c r="S182">
        <v>-48.980699999999999</v>
      </c>
      <c r="T182">
        <f t="shared" si="12"/>
        <v>-25.390599999999999</v>
      </c>
    </row>
    <row r="183" spans="1:20" x14ac:dyDescent="0.3">
      <c r="B183">
        <v>13</v>
      </c>
      <c r="C183">
        <v>612.06799999999998</v>
      </c>
      <c r="D183">
        <f t="shared" si="11"/>
        <v>27.599149946181697</v>
      </c>
      <c r="E183">
        <v>-22.262599999999999</v>
      </c>
      <c r="F183">
        <v>55.664099999999998</v>
      </c>
      <c r="G183">
        <v>498.91899999999998</v>
      </c>
      <c r="H183">
        <v>0.881992</v>
      </c>
      <c r="I183">
        <v>-46.569800000000001</v>
      </c>
      <c r="J183">
        <f t="shared" si="10"/>
        <v>-24.307200000000002</v>
      </c>
      <c r="T183">
        <f t="shared" si="12"/>
        <v>0</v>
      </c>
    </row>
    <row r="184" spans="1:20" x14ac:dyDescent="0.3">
      <c r="B184">
        <v>14</v>
      </c>
      <c r="C184">
        <v>647.69799999999998</v>
      </c>
      <c r="D184">
        <f t="shared" si="11"/>
        <v>28.066236317709798</v>
      </c>
      <c r="E184">
        <v>-22.369399999999999</v>
      </c>
      <c r="F184">
        <v>55.481000000000002</v>
      </c>
      <c r="G184">
        <v>499.63299999999998</v>
      </c>
      <c r="H184">
        <v>0.88451199999999996</v>
      </c>
      <c r="I184">
        <v>-46.447800000000001</v>
      </c>
      <c r="J184">
        <f t="shared" si="10"/>
        <v>-24.078400000000002</v>
      </c>
      <c r="K184">
        <v>3.4</v>
      </c>
      <c r="L184">
        <v>1</v>
      </c>
      <c r="M184">
        <v>202.78</v>
      </c>
      <c r="O184">
        <v>-30.059799999999999</v>
      </c>
      <c r="P184">
        <v>70.388800000000003</v>
      </c>
      <c r="Q184">
        <v>437.42099999999999</v>
      </c>
      <c r="R184">
        <v>0.86433300000000002</v>
      </c>
      <c r="S184">
        <v>-48.431399999999996</v>
      </c>
      <c r="T184">
        <f t="shared" si="12"/>
        <v>-18.371599999999997</v>
      </c>
    </row>
    <row r="185" spans="1:20" x14ac:dyDescent="0.3">
      <c r="B185">
        <v>15</v>
      </c>
      <c r="C185">
        <v>683.55799999999999</v>
      </c>
      <c r="D185">
        <f t="shared" si="11"/>
        <v>27.886224205242598</v>
      </c>
      <c r="E185">
        <v>-22.781400000000001</v>
      </c>
      <c r="F185">
        <v>55.831899999999997</v>
      </c>
      <c r="G185">
        <v>505.42200000000003</v>
      </c>
      <c r="H185">
        <v>0.88555700000000004</v>
      </c>
      <c r="I185">
        <v>-46.6614</v>
      </c>
      <c r="J185">
        <f t="shared" si="10"/>
        <v>-23.88</v>
      </c>
      <c r="L185">
        <v>2</v>
      </c>
      <c r="M185">
        <v>224.041</v>
      </c>
      <c r="N185">
        <f t="shared" si="13"/>
        <v>47.034476271106733</v>
      </c>
      <c r="O185">
        <v>-22.674600000000002</v>
      </c>
      <c r="P185">
        <v>58.0139</v>
      </c>
      <c r="Q185">
        <v>427.48099999999999</v>
      </c>
      <c r="R185">
        <v>0.88450600000000001</v>
      </c>
      <c r="S185">
        <v>-46.402000000000001</v>
      </c>
      <c r="T185">
        <f t="shared" si="12"/>
        <v>-23.727399999999999</v>
      </c>
    </row>
    <row r="186" spans="1:20" x14ac:dyDescent="0.3">
      <c r="J186">
        <f t="shared" si="10"/>
        <v>0</v>
      </c>
      <c r="L186">
        <v>3</v>
      </c>
      <c r="M186">
        <v>255.41200000000001</v>
      </c>
      <c r="N186">
        <f t="shared" si="13"/>
        <v>31.87657390583659</v>
      </c>
      <c r="O186">
        <v>-23.3002</v>
      </c>
      <c r="P186">
        <v>59.844999999999999</v>
      </c>
      <c r="Q186">
        <v>438.94</v>
      </c>
      <c r="R186">
        <v>0.88194300000000003</v>
      </c>
      <c r="S186">
        <v>-47.424300000000002</v>
      </c>
      <c r="T186">
        <f t="shared" si="12"/>
        <v>-24.124100000000002</v>
      </c>
    </row>
    <row r="187" spans="1:20" x14ac:dyDescent="0.3">
      <c r="A187">
        <v>2.4</v>
      </c>
      <c r="J187">
        <f t="shared" si="10"/>
        <v>0</v>
      </c>
      <c r="L187">
        <v>4</v>
      </c>
      <c r="M187">
        <v>286.27499999999998</v>
      </c>
      <c r="N187">
        <f t="shared" si="13"/>
        <v>32.40125716877818</v>
      </c>
      <c r="O187">
        <v>-23.3612</v>
      </c>
      <c r="P187">
        <v>59.921300000000002</v>
      </c>
      <c r="Q187">
        <v>436.61</v>
      </c>
      <c r="R187">
        <v>0.88194099999999997</v>
      </c>
      <c r="S187">
        <v>-47.790500000000002</v>
      </c>
      <c r="T187">
        <f t="shared" si="12"/>
        <v>-24.429300000000001</v>
      </c>
    </row>
    <row r="188" spans="1:20" x14ac:dyDescent="0.3">
      <c r="B188">
        <v>1</v>
      </c>
      <c r="C188">
        <v>202.18600000000001</v>
      </c>
      <c r="E188">
        <v>-28.976400000000002</v>
      </c>
      <c r="F188">
        <v>67.474400000000003</v>
      </c>
      <c r="G188">
        <v>474.697</v>
      </c>
      <c r="H188">
        <v>0.85494000000000003</v>
      </c>
      <c r="I188">
        <v>-45.272799999999997</v>
      </c>
      <c r="J188">
        <f t="shared" si="10"/>
        <v>-16.296399999999995</v>
      </c>
      <c r="L188">
        <v>5</v>
      </c>
      <c r="M188">
        <v>317.04599999999999</v>
      </c>
      <c r="N188">
        <f t="shared" si="13"/>
        <v>32.49813135744693</v>
      </c>
      <c r="O188">
        <v>-23.742699999999999</v>
      </c>
      <c r="P188">
        <v>60.470599999999997</v>
      </c>
      <c r="Q188">
        <v>442.20800000000003</v>
      </c>
      <c r="R188">
        <v>0.88544900000000004</v>
      </c>
      <c r="S188">
        <v>-48.110999999999997</v>
      </c>
      <c r="T188">
        <f t="shared" si="12"/>
        <v>-24.368299999999998</v>
      </c>
    </row>
    <row r="189" spans="1:20" x14ac:dyDescent="0.3">
      <c r="B189">
        <v>2</v>
      </c>
      <c r="C189">
        <v>215.98099999999999</v>
      </c>
      <c r="D189">
        <f t="shared" si="11"/>
        <v>72.490032620514739</v>
      </c>
      <c r="E189">
        <v>-20.858799999999999</v>
      </c>
      <c r="F189">
        <v>53.36</v>
      </c>
      <c r="G189">
        <v>480.70499999999998</v>
      </c>
      <c r="H189">
        <v>0.89042200000000005</v>
      </c>
      <c r="I189">
        <v>-43.335000000000001</v>
      </c>
      <c r="J189">
        <f t="shared" si="10"/>
        <v>-22.476200000000002</v>
      </c>
      <c r="L189">
        <v>6</v>
      </c>
      <c r="M189">
        <v>347.88200000000001</v>
      </c>
      <c r="N189">
        <f t="shared" si="13"/>
        <v>32.429627707873898</v>
      </c>
      <c r="O189">
        <v>-24.108899999999998</v>
      </c>
      <c r="P189">
        <v>60.745199999999997</v>
      </c>
      <c r="Q189">
        <v>448.42200000000003</v>
      </c>
      <c r="R189">
        <v>0.89208100000000001</v>
      </c>
      <c r="S189">
        <v>-48.156700000000001</v>
      </c>
      <c r="T189">
        <f t="shared" si="12"/>
        <v>-24.047800000000002</v>
      </c>
    </row>
    <row r="190" spans="1:20" x14ac:dyDescent="0.3">
      <c r="B190">
        <v>3</v>
      </c>
      <c r="C190">
        <v>251.03</v>
      </c>
      <c r="D190">
        <f t="shared" si="11"/>
        <v>28.531484493138173</v>
      </c>
      <c r="E190">
        <v>-21.591200000000001</v>
      </c>
      <c r="F190">
        <v>55.740400000000001</v>
      </c>
      <c r="G190">
        <v>496.38200000000001</v>
      </c>
      <c r="H190">
        <v>0.87968299999999999</v>
      </c>
      <c r="I190">
        <v>-44.555700000000002</v>
      </c>
      <c r="J190">
        <f t="shared" si="10"/>
        <v>-22.964500000000001</v>
      </c>
      <c r="L190">
        <v>7</v>
      </c>
      <c r="M190">
        <v>379.166</v>
      </c>
      <c r="N190">
        <f t="shared" si="13"/>
        <v>31.965221838639568</v>
      </c>
      <c r="O190">
        <v>-24.276700000000002</v>
      </c>
      <c r="P190">
        <v>60.684199999999997</v>
      </c>
      <c r="Q190">
        <v>449.786</v>
      </c>
      <c r="R190">
        <v>0.89122999999999997</v>
      </c>
      <c r="S190">
        <v>-48.5077</v>
      </c>
      <c r="T190">
        <f t="shared" si="12"/>
        <v>-24.230999999999998</v>
      </c>
    </row>
    <row r="191" spans="1:20" x14ac:dyDescent="0.3">
      <c r="B191">
        <v>4</v>
      </c>
      <c r="C191">
        <v>285.43200000000002</v>
      </c>
      <c r="D191">
        <f t="shared" si="11"/>
        <v>29.06807743735828</v>
      </c>
      <c r="E191">
        <v>-21.026599999999998</v>
      </c>
      <c r="F191">
        <v>55.191000000000003</v>
      </c>
      <c r="G191">
        <v>488.42899999999997</v>
      </c>
      <c r="H191">
        <v>0.87659799999999999</v>
      </c>
      <c r="I191">
        <v>-44.937100000000001</v>
      </c>
      <c r="J191">
        <f t="shared" si="10"/>
        <v>-23.910500000000003</v>
      </c>
      <c r="L191">
        <v>8</v>
      </c>
      <c r="M191">
        <v>410.35300000000001</v>
      </c>
      <c r="N191">
        <f t="shared" si="13"/>
        <v>32.06464231891492</v>
      </c>
      <c r="O191">
        <v>-23.3002</v>
      </c>
      <c r="P191">
        <v>59.905999999999999</v>
      </c>
      <c r="Q191">
        <v>432.86799999999999</v>
      </c>
      <c r="R191">
        <v>0.87698600000000004</v>
      </c>
      <c r="S191">
        <v>-48.4619</v>
      </c>
      <c r="T191">
        <f t="shared" si="12"/>
        <v>-25.1617</v>
      </c>
    </row>
    <row r="192" spans="1:20" x14ac:dyDescent="0.3">
      <c r="B192">
        <v>5</v>
      </c>
      <c r="C192">
        <v>319.47899999999998</v>
      </c>
      <c r="D192">
        <f t="shared" si="11"/>
        <v>29.371163391781977</v>
      </c>
      <c r="E192">
        <v>-21.270800000000001</v>
      </c>
      <c r="F192">
        <v>55.358899999999998</v>
      </c>
      <c r="G192">
        <v>496.43599999999998</v>
      </c>
      <c r="H192">
        <v>0.88007400000000002</v>
      </c>
      <c r="I192">
        <v>-45.1965</v>
      </c>
      <c r="J192">
        <f t="shared" si="10"/>
        <v>-23.925699999999999</v>
      </c>
      <c r="L192">
        <v>9</v>
      </c>
      <c r="M192">
        <v>441.36099999999999</v>
      </c>
      <c r="N192">
        <f t="shared" si="13"/>
        <v>32.249742002064004</v>
      </c>
      <c r="O192">
        <v>-24.154699999999998</v>
      </c>
      <c r="P192">
        <v>60.485799999999998</v>
      </c>
      <c r="Q192">
        <v>448.173</v>
      </c>
      <c r="R192">
        <v>0.885791</v>
      </c>
      <c r="S192">
        <v>-48.782299999999999</v>
      </c>
      <c r="T192">
        <f t="shared" si="12"/>
        <v>-24.627600000000001</v>
      </c>
    </row>
    <row r="193" spans="1:20" x14ac:dyDescent="0.3">
      <c r="B193">
        <v>6</v>
      </c>
      <c r="C193">
        <v>354.02100000000002</v>
      </c>
      <c r="D193">
        <f t="shared" si="11"/>
        <v>28.950263447397347</v>
      </c>
      <c r="E193">
        <v>-21.362300000000001</v>
      </c>
      <c r="F193">
        <v>55.450400000000002</v>
      </c>
      <c r="G193">
        <v>499.35599999999999</v>
      </c>
      <c r="H193">
        <v>0.88167200000000001</v>
      </c>
      <c r="I193">
        <v>-45.3491</v>
      </c>
      <c r="J193">
        <f t="shared" si="10"/>
        <v>-23.986799999999999</v>
      </c>
      <c r="L193">
        <v>10</v>
      </c>
      <c r="M193">
        <v>472.97500000000002</v>
      </c>
      <c r="N193">
        <f t="shared" si="13"/>
        <v>31.631555639906338</v>
      </c>
      <c r="O193">
        <v>-24.292000000000002</v>
      </c>
      <c r="P193">
        <v>60.653700000000001</v>
      </c>
      <c r="Q193">
        <v>448.39600000000002</v>
      </c>
      <c r="R193">
        <v>0.88698600000000005</v>
      </c>
      <c r="S193">
        <v>-48.629800000000003</v>
      </c>
      <c r="T193">
        <f t="shared" si="12"/>
        <v>-24.337800000000001</v>
      </c>
    </row>
    <row r="194" spans="1:20" x14ac:dyDescent="0.3">
      <c r="B194">
        <v>7</v>
      </c>
      <c r="C194">
        <v>388.35899999999998</v>
      </c>
      <c r="D194">
        <f t="shared" si="11"/>
        <v>29.122255227444843</v>
      </c>
      <c r="E194">
        <v>-22.155799999999999</v>
      </c>
      <c r="F194">
        <v>56.1066</v>
      </c>
      <c r="G194">
        <v>512.48099999999999</v>
      </c>
      <c r="H194">
        <v>0.88790199999999997</v>
      </c>
      <c r="I194">
        <v>-45.669600000000003</v>
      </c>
      <c r="J194">
        <f t="shared" si="10"/>
        <v>-23.513800000000003</v>
      </c>
      <c r="L194">
        <v>11</v>
      </c>
      <c r="M194">
        <v>504.80500000000001</v>
      </c>
      <c r="N194">
        <f t="shared" si="13"/>
        <v>31.416902293433882</v>
      </c>
      <c r="O194">
        <v>-23.956299999999999</v>
      </c>
      <c r="P194">
        <v>60.089100000000002</v>
      </c>
      <c r="Q194">
        <v>441.48200000000003</v>
      </c>
      <c r="R194">
        <v>0.88644800000000001</v>
      </c>
      <c r="S194">
        <v>-48.660299999999999</v>
      </c>
      <c r="T194">
        <f t="shared" si="12"/>
        <v>-24.704000000000001</v>
      </c>
    </row>
    <row r="195" spans="1:20" x14ac:dyDescent="0.3">
      <c r="B195">
        <v>8</v>
      </c>
      <c r="C195">
        <v>423.09199999999998</v>
      </c>
      <c r="D195">
        <f t="shared" si="11"/>
        <v>28.791063253965966</v>
      </c>
      <c r="E195">
        <v>-20.629899999999999</v>
      </c>
      <c r="F195">
        <v>54.504399999999997</v>
      </c>
      <c r="G195">
        <v>477.45100000000002</v>
      </c>
      <c r="H195">
        <v>0.87071399999999999</v>
      </c>
      <c r="I195">
        <v>-45.745800000000003</v>
      </c>
      <c r="J195">
        <f t="shared" si="10"/>
        <v>-25.115900000000003</v>
      </c>
      <c r="L195">
        <v>12</v>
      </c>
      <c r="M195">
        <v>536.38</v>
      </c>
      <c r="N195">
        <f t="shared" si="13"/>
        <v>31.670625494853535</v>
      </c>
      <c r="O195">
        <v>-24.108899999999998</v>
      </c>
      <c r="P195">
        <v>60.272199999999998</v>
      </c>
      <c r="Q195">
        <v>444.75400000000002</v>
      </c>
      <c r="R195">
        <v>0.88916200000000001</v>
      </c>
      <c r="S195">
        <v>-48.797600000000003</v>
      </c>
      <c r="T195">
        <f t="shared" si="12"/>
        <v>-24.688700000000004</v>
      </c>
    </row>
    <row r="196" spans="1:20" x14ac:dyDescent="0.3">
      <c r="B196">
        <v>9</v>
      </c>
      <c r="C196">
        <v>457.25400000000002</v>
      </c>
      <c r="D196">
        <f t="shared" si="11"/>
        <v>29.272290849481852</v>
      </c>
      <c r="E196">
        <v>-22.323599999999999</v>
      </c>
      <c r="F196">
        <v>56.091299999999997</v>
      </c>
      <c r="G196">
        <v>513.44000000000005</v>
      </c>
      <c r="H196">
        <v>0.89092700000000002</v>
      </c>
      <c r="I196">
        <v>-45.700099999999999</v>
      </c>
      <c r="J196">
        <f t="shared" si="10"/>
        <v>-23.3765</v>
      </c>
      <c r="L196">
        <v>13</v>
      </c>
      <c r="M196">
        <v>567.66800000000001</v>
      </c>
      <c r="N196">
        <f t="shared" si="13"/>
        <v>31.961135259524408</v>
      </c>
      <c r="O196">
        <v>-24.658200000000001</v>
      </c>
      <c r="P196">
        <v>60.638399999999997</v>
      </c>
      <c r="Q196">
        <v>453.83100000000002</v>
      </c>
      <c r="R196">
        <v>0.89745699999999995</v>
      </c>
      <c r="S196">
        <v>-48.751800000000003</v>
      </c>
      <c r="T196">
        <f t="shared" si="12"/>
        <v>-24.093600000000002</v>
      </c>
    </row>
    <row r="197" spans="1:20" x14ac:dyDescent="0.3">
      <c r="B197">
        <v>10</v>
      </c>
      <c r="C197">
        <v>492.37799999999999</v>
      </c>
      <c r="D197">
        <f t="shared" si="11"/>
        <v>28.470561439471613</v>
      </c>
      <c r="E197">
        <v>-21.347000000000001</v>
      </c>
      <c r="F197">
        <v>54.931600000000003</v>
      </c>
      <c r="G197">
        <v>492.43200000000002</v>
      </c>
      <c r="H197">
        <v>0.87894499999999998</v>
      </c>
      <c r="I197">
        <v>-45.913699999999999</v>
      </c>
      <c r="J197">
        <f t="shared" si="10"/>
        <v>-24.566699999999997</v>
      </c>
      <c r="L197">
        <v>14</v>
      </c>
      <c r="M197">
        <v>599.55799999999999</v>
      </c>
      <c r="N197">
        <f t="shared" si="13"/>
        <v>31.357792411414248</v>
      </c>
      <c r="O197">
        <v>-24.200399999999998</v>
      </c>
      <c r="P197">
        <v>60.058599999999998</v>
      </c>
      <c r="Q197">
        <v>441.22399999999999</v>
      </c>
      <c r="R197">
        <v>0.88686299999999996</v>
      </c>
      <c r="S197">
        <v>-48.934899999999999</v>
      </c>
      <c r="T197">
        <f t="shared" si="12"/>
        <v>-24.734500000000001</v>
      </c>
    </row>
    <row r="198" spans="1:20" x14ac:dyDescent="0.3">
      <c r="B198">
        <v>11</v>
      </c>
      <c r="C198">
        <v>527.43200000000002</v>
      </c>
      <c r="D198">
        <f t="shared" si="11"/>
        <v>28.527414845666662</v>
      </c>
      <c r="E198">
        <v>-22.0642</v>
      </c>
      <c r="F198">
        <v>55.267299999999999</v>
      </c>
      <c r="G198">
        <v>506.70400000000001</v>
      </c>
      <c r="H198">
        <v>0.88821399999999995</v>
      </c>
      <c r="I198">
        <v>-45.913699999999999</v>
      </c>
      <c r="J198">
        <f t="shared" ref="J198:J261" si="14">I198-E198</f>
        <v>-23.849499999999999</v>
      </c>
      <c r="L198">
        <v>15</v>
      </c>
      <c r="M198">
        <v>631.71100000000001</v>
      </c>
      <c r="N198">
        <f t="shared" si="13"/>
        <v>31.101296924081716</v>
      </c>
      <c r="O198">
        <v>-23.5138</v>
      </c>
      <c r="P198">
        <v>59.310899999999997</v>
      </c>
      <c r="Q198">
        <v>431.79599999999999</v>
      </c>
      <c r="R198">
        <v>0.88543899999999998</v>
      </c>
      <c r="S198">
        <v>-49.026499999999999</v>
      </c>
      <c r="T198">
        <f t="shared" si="12"/>
        <v>-25.512699999999999</v>
      </c>
    </row>
    <row r="199" spans="1:20" x14ac:dyDescent="0.3">
      <c r="B199">
        <v>12</v>
      </c>
      <c r="C199">
        <v>563.08600000000001</v>
      </c>
      <c r="D199">
        <f t="shared" ref="D199:D262" si="15">1000/(C199-C198)</f>
        <v>28.047343916531108</v>
      </c>
      <c r="E199">
        <v>-22.338899999999999</v>
      </c>
      <c r="F199">
        <v>55.404699999999998</v>
      </c>
      <c r="G199">
        <v>512.89499999999998</v>
      </c>
      <c r="H199">
        <v>0.89145600000000003</v>
      </c>
      <c r="I199">
        <v>-46.081499999999998</v>
      </c>
      <c r="J199">
        <f t="shared" si="14"/>
        <v>-23.742599999999999</v>
      </c>
      <c r="L199">
        <v>16</v>
      </c>
      <c r="M199">
        <v>663.76900000000001</v>
      </c>
      <c r="N199">
        <f t="shared" si="13"/>
        <v>31.193461850396165</v>
      </c>
      <c r="O199">
        <v>-24.444600000000001</v>
      </c>
      <c r="P199">
        <v>60.165399999999998</v>
      </c>
      <c r="Q199">
        <v>446.26100000000002</v>
      </c>
      <c r="R199">
        <v>0.89066000000000001</v>
      </c>
      <c r="S199">
        <v>-49.102800000000002</v>
      </c>
      <c r="T199">
        <f t="shared" si="12"/>
        <v>-24.658200000000001</v>
      </c>
    </row>
    <row r="200" spans="1:20" x14ac:dyDescent="0.3">
      <c r="B200">
        <v>13</v>
      </c>
      <c r="C200">
        <v>598.39200000000005</v>
      </c>
      <c r="D200">
        <f t="shared" si="15"/>
        <v>28.323797654789523</v>
      </c>
      <c r="E200">
        <v>-21.347000000000001</v>
      </c>
      <c r="F200">
        <v>54.489100000000001</v>
      </c>
      <c r="G200">
        <v>485.03199999999998</v>
      </c>
      <c r="H200">
        <v>0.87802400000000003</v>
      </c>
      <c r="I200">
        <v>-46.203600000000002</v>
      </c>
      <c r="J200">
        <f t="shared" si="14"/>
        <v>-24.8566</v>
      </c>
      <c r="L200">
        <v>17</v>
      </c>
      <c r="M200">
        <v>695.35699999999997</v>
      </c>
      <c r="N200">
        <f t="shared" si="13"/>
        <v>31.657591490439444</v>
      </c>
      <c r="O200">
        <v>-24.581900000000001</v>
      </c>
      <c r="P200">
        <v>60.134900000000002</v>
      </c>
      <c r="Q200">
        <v>444.916</v>
      </c>
      <c r="R200">
        <v>0.89071400000000001</v>
      </c>
      <c r="S200">
        <v>-49.255400000000002</v>
      </c>
      <c r="T200">
        <f t="shared" si="12"/>
        <v>-24.673500000000001</v>
      </c>
    </row>
    <row r="201" spans="1:20" x14ac:dyDescent="0.3">
      <c r="B201">
        <v>14</v>
      </c>
      <c r="C201">
        <v>634.56700000000001</v>
      </c>
      <c r="D201">
        <f t="shared" si="15"/>
        <v>27.643400138217036</v>
      </c>
      <c r="E201">
        <v>-22.170999999999999</v>
      </c>
      <c r="F201">
        <v>55.069000000000003</v>
      </c>
      <c r="G201">
        <v>499.041</v>
      </c>
      <c r="H201">
        <v>0.88858899999999996</v>
      </c>
      <c r="I201">
        <v>-46.325699999999998</v>
      </c>
      <c r="J201">
        <f t="shared" si="14"/>
        <v>-24.154699999999998</v>
      </c>
      <c r="T201">
        <f t="shared" si="12"/>
        <v>0</v>
      </c>
    </row>
    <row r="202" spans="1:20" x14ac:dyDescent="0.3">
      <c r="B202">
        <v>15</v>
      </c>
      <c r="C202">
        <v>670.73500000000001</v>
      </c>
      <c r="E202">
        <v>-22.232099999999999</v>
      </c>
      <c r="F202">
        <v>54.931600000000003</v>
      </c>
      <c r="G202">
        <v>504.11099999999999</v>
      </c>
      <c r="H202">
        <v>0.88694399999999995</v>
      </c>
      <c r="I202">
        <v>-46.508800000000001</v>
      </c>
      <c r="J202">
        <f t="shared" si="14"/>
        <v>-24.276700000000002</v>
      </c>
      <c r="T202">
        <f t="shared" ref="T202:T265" si="16">S202-O202</f>
        <v>0</v>
      </c>
    </row>
    <row r="203" spans="1:20" x14ac:dyDescent="0.3">
      <c r="J203">
        <f t="shared" si="14"/>
        <v>0</v>
      </c>
      <c r="K203">
        <v>2.5</v>
      </c>
      <c r="T203">
        <f t="shared" si="16"/>
        <v>0</v>
      </c>
    </row>
    <row r="204" spans="1:20" x14ac:dyDescent="0.3">
      <c r="A204">
        <v>2.5</v>
      </c>
      <c r="J204">
        <f t="shared" si="14"/>
        <v>0</v>
      </c>
      <c r="L204">
        <v>1</v>
      </c>
      <c r="M204">
        <v>202.648</v>
      </c>
      <c r="O204">
        <v>-30.914300000000001</v>
      </c>
      <c r="P204">
        <v>70.617699999999999</v>
      </c>
      <c r="Q204">
        <v>447.68</v>
      </c>
      <c r="R204">
        <v>0.877166</v>
      </c>
      <c r="S204">
        <v>-48.5077</v>
      </c>
      <c r="T204">
        <f t="shared" si="16"/>
        <v>-17.593399999999999</v>
      </c>
    </row>
    <row r="205" spans="1:20" x14ac:dyDescent="0.3">
      <c r="B205">
        <v>1</v>
      </c>
      <c r="C205">
        <v>202.19900000000001</v>
      </c>
      <c r="E205">
        <v>-29.495200000000001</v>
      </c>
      <c r="F205">
        <v>67.871099999999998</v>
      </c>
      <c r="G205">
        <v>480.71499999999997</v>
      </c>
      <c r="H205">
        <v>0.86410100000000001</v>
      </c>
      <c r="I205">
        <v>-44.967700000000001</v>
      </c>
      <c r="J205">
        <f t="shared" si="14"/>
        <v>-15.4725</v>
      </c>
      <c r="L205">
        <v>2</v>
      </c>
      <c r="M205">
        <v>221.85499999999999</v>
      </c>
      <c r="N205">
        <f t="shared" ref="N205:N266" si="17">1000/(M205-M204)</f>
        <v>52.064351538501604</v>
      </c>
      <c r="O205">
        <v>-23.132300000000001</v>
      </c>
      <c r="P205">
        <v>57.159399999999998</v>
      </c>
      <c r="Q205">
        <v>436.48200000000003</v>
      </c>
      <c r="R205">
        <v>0.90247599999999994</v>
      </c>
      <c r="S205">
        <v>-46.402000000000001</v>
      </c>
      <c r="T205">
        <f t="shared" si="16"/>
        <v>-23.2697</v>
      </c>
    </row>
    <row r="206" spans="1:20" x14ac:dyDescent="0.3">
      <c r="B206">
        <v>2</v>
      </c>
      <c r="C206">
        <v>215.34399999999999</v>
      </c>
      <c r="D206">
        <f t="shared" si="15"/>
        <v>76.074553062000859</v>
      </c>
      <c r="E206">
        <v>-20.858799999999999</v>
      </c>
      <c r="F206">
        <v>53.1158</v>
      </c>
      <c r="G206">
        <v>485.702</v>
      </c>
      <c r="H206">
        <v>0.89297599999999999</v>
      </c>
      <c r="I206">
        <v>-43.289200000000001</v>
      </c>
      <c r="J206">
        <f t="shared" si="14"/>
        <v>-22.430400000000002</v>
      </c>
      <c r="L206">
        <v>3</v>
      </c>
      <c r="M206">
        <v>252.477</v>
      </c>
      <c r="N206">
        <f t="shared" si="17"/>
        <v>32.656260205081296</v>
      </c>
      <c r="O206">
        <v>-23.3307</v>
      </c>
      <c r="P206">
        <v>58.929400000000001</v>
      </c>
      <c r="Q206">
        <v>439.58699999999999</v>
      </c>
      <c r="R206">
        <v>0.890683</v>
      </c>
      <c r="S206">
        <v>-47.363300000000002</v>
      </c>
      <c r="T206">
        <f t="shared" si="16"/>
        <v>-24.032600000000002</v>
      </c>
    </row>
    <row r="207" spans="1:20" x14ac:dyDescent="0.3">
      <c r="B207">
        <v>3</v>
      </c>
      <c r="C207">
        <v>248.95</v>
      </c>
      <c r="D207">
        <f t="shared" si="15"/>
        <v>29.756591084925315</v>
      </c>
      <c r="E207">
        <v>-20.2484</v>
      </c>
      <c r="F207">
        <v>53.955100000000002</v>
      </c>
      <c r="G207">
        <v>475.137</v>
      </c>
      <c r="H207">
        <v>0.87378299999999998</v>
      </c>
      <c r="I207">
        <v>-44.326799999999999</v>
      </c>
      <c r="J207">
        <f t="shared" si="14"/>
        <v>-24.078399999999998</v>
      </c>
      <c r="L207">
        <v>4</v>
      </c>
      <c r="M207">
        <v>283.30500000000001</v>
      </c>
      <c r="N207">
        <f t="shared" si="17"/>
        <v>32.438043337225892</v>
      </c>
      <c r="O207">
        <v>-23.696899999999999</v>
      </c>
      <c r="P207">
        <v>59.2804</v>
      </c>
      <c r="Q207">
        <v>443.41300000000001</v>
      </c>
      <c r="R207">
        <v>0.89522500000000005</v>
      </c>
      <c r="S207">
        <v>-47.851599999999998</v>
      </c>
      <c r="T207">
        <f t="shared" si="16"/>
        <v>-24.154699999999998</v>
      </c>
    </row>
    <row r="208" spans="1:20" x14ac:dyDescent="0.3">
      <c r="B208">
        <v>4</v>
      </c>
      <c r="C208">
        <v>282.26100000000002</v>
      </c>
      <c r="D208">
        <f t="shared" si="15"/>
        <v>30.020113476028907</v>
      </c>
      <c r="E208">
        <v>-21.194500000000001</v>
      </c>
      <c r="F208">
        <v>55.099499999999999</v>
      </c>
      <c r="G208">
        <v>496.88600000000002</v>
      </c>
      <c r="H208">
        <v>0.88359799999999999</v>
      </c>
      <c r="I208">
        <v>-44.708300000000001</v>
      </c>
      <c r="J208">
        <f t="shared" si="14"/>
        <v>-23.5138</v>
      </c>
      <c r="L208">
        <v>5</v>
      </c>
      <c r="M208">
        <v>313.86599999999999</v>
      </c>
      <c r="N208">
        <f t="shared" si="17"/>
        <v>32.721442361179307</v>
      </c>
      <c r="O208">
        <v>-23.666399999999999</v>
      </c>
      <c r="P208">
        <v>59.463500000000003</v>
      </c>
      <c r="Q208">
        <v>448.35300000000001</v>
      </c>
      <c r="R208">
        <v>0.89314300000000002</v>
      </c>
      <c r="S208">
        <v>-48.034700000000001</v>
      </c>
      <c r="T208">
        <f t="shared" si="16"/>
        <v>-24.368300000000001</v>
      </c>
    </row>
    <row r="209" spans="1:20" x14ac:dyDescent="0.3">
      <c r="B209">
        <v>5</v>
      </c>
      <c r="C209">
        <v>315.87200000000001</v>
      </c>
      <c r="D209">
        <f t="shared" si="15"/>
        <v>29.752164469965198</v>
      </c>
      <c r="E209">
        <v>-20.767199999999999</v>
      </c>
      <c r="F209">
        <v>54.428100000000001</v>
      </c>
      <c r="G209">
        <v>491.488</v>
      </c>
      <c r="H209">
        <v>0.88254299999999997</v>
      </c>
      <c r="I209">
        <v>-45.043900000000001</v>
      </c>
      <c r="J209">
        <f t="shared" si="14"/>
        <v>-24.276700000000002</v>
      </c>
      <c r="L209">
        <v>6</v>
      </c>
      <c r="M209">
        <v>344.39299999999997</v>
      </c>
      <c r="N209">
        <f t="shared" si="17"/>
        <v>32.75788646116554</v>
      </c>
      <c r="O209">
        <v>-23.2697</v>
      </c>
      <c r="P209">
        <v>58.975200000000001</v>
      </c>
      <c r="Q209">
        <v>435.42200000000003</v>
      </c>
      <c r="R209">
        <v>0.88823099999999999</v>
      </c>
      <c r="S209">
        <v>-48.263500000000001</v>
      </c>
      <c r="T209">
        <f t="shared" si="16"/>
        <v>-24.9938</v>
      </c>
    </row>
    <row r="210" spans="1:20" x14ac:dyDescent="0.3">
      <c r="B210">
        <v>6</v>
      </c>
      <c r="C210">
        <v>349.589</v>
      </c>
      <c r="D210">
        <f t="shared" si="15"/>
        <v>29.658629178159398</v>
      </c>
      <c r="E210">
        <v>-21.8506</v>
      </c>
      <c r="F210">
        <v>55.511499999999998</v>
      </c>
      <c r="G210">
        <v>513.06899999999996</v>
      </c>
      <c r="H210">
        <v>0.89523900000000001</v>
      </c>
      <c r="I210">
        <v>-45.1813</v>
      </c>
      <c r="J210">
        <f t="shared" si="14"/>
        <v>-23.3307</v>
      </c>
      <c r="L210">
        <v>7</v>
      </c>
      <c r="M210">
        <v>374.99099999999999</v>
      </c>
      <c r="N210">
        <f t="shared" si="17"/>
        <v>32.681874632328899</v>
      </c>
      <c r="O210">
        <v>-22.659300000000002</v>
      </c>
      <c r="P210">
        <v>58.395400000000002</v>
      </c>
      <c r="Q210">
        <v>428.154</v>
      </c>
      <c r="R210">
        <v>0.88041100000000005</v>
      </c>
      <c r="S210">
        <v>-48.4161</v>
      </c>
      <c r="T210">
        <f t="shared" si="16"/>
        <v>-25.756799999999998</v>
      </c>
    </row>
    <row r="211" spans="1:20" x14ac:dyDescent="0.3">
      <c r="B211">
        <v>7</v>
      </c>
      <c r="C211">
        <v>383.31700000000001</v>
      </c>
      <c r="D211">
        <f t="shared" si="15"/>
        <v>29.648956356736235</v>
      </c>
      <c r="E211">
        <v>-20.5078</v>
      </c>
      <c r="F211">
        <v>54.077100000000002</v>
      </c>
      <c r="G211">
        <v>487.86399999999998</v>
      </c>
      <c r="H211">
        <v>0.88075599999999998</v>
      </c>
      <c r="I211">
        <v>-45.1355</v>
      </c>
      <c r="J211">
        <f t="shared" si="14"/>
        <v>-24.627700000000001</v>
      </c>
      <c r="L211">
        <v>8</v>
      </c>
      <c r="M211">
        <v>405.44799999999998</v>
      </c>
      <c r="N211">
        <f t="shared" si="17"/>
        <v>32.833174639655915</v>
      </c>
      <c r="O211">
        <v>-24.368300000000001</v>
      </c>
      <c r="P211">
        <v>59.905999999999999</v>
      </c>
      <c r="Q211">
        <v>456.45299999999997</v>
      </c>
      <c r="R211">
        <v>0.90086299999999997</v>
      </c>
      <c r="S211">
        <v>-48.538200000000003</v>
      </c>
      <c r="T211">
        <f t="shared" si="16"/>
        <v>-24.169900000000002</v>
      </c>
    </row>
    <row r="212" spans="1:20" x14ac:dyDescent="0.3">
      <c r="B212">
        <v>8</v>
      </c>
      <c r="C212">
        <v>416.923</v>
      </c>
      <c r="D212">
        <f t="shared" si="15"/>
        <v>29.756591084925315</v>
      </c>
      <c r="E212">
        <v>-22.048999999999999</v>
      </c>
      <c r="F212">
        <v>55.572499999999998</v>
      </c>
      <c r="G212">
        <v>511.27600000000001</v>
      </c>
      <c r="H212">
        <v>0.89579500000000001</v>
      </c>
      <c r="I212">
        <v>-45.425400000000003</v>
      </c>
      <c r="J212">
        <f t="shared" si="14"/>
        <v>-23.376400000000004</v>
      </c>
      <c r="L212">
        <v>9</v>
      </c>
      <c r="M212">
        <v>436.04199999999997</v>
      </c>
      <c r="N212">
        <f t="shared" si="17"/>
        <v>32.686147610642614</v>
      </c>
      <c r="O212">
        <v>-24.429300000000001</v>
      </c>
      <c r="P212">
        <v>59.921300000000002</v>
      </c>
      <c r="Q212">
        <v>455.279</v>
      </c>
      <c r="R212">
        <v>0.90077099999999999</v>
      </c>
      <c r="S212">
        <v>-48.599200000000003</v>
      </c>
      <c r="T212">
        <f t="shared" si="16"/>
        <v>-24.169900000000002</v>
      </c>
    </row>
    <row r="213" spans="1:20" x14ac:dyDescent="0.3">
      <c r="B213">
        <v>9</v>
      </c>
      <c r="C213">
        <v>450.50700000000001</v>
      </c>
      <c r="D213">
        <f t="shared" si="15"/>
        <v>29.776083849452117</v>
      </c>
      <c r="E213">
        <v>-22.384599999999999</v>
      </c>
      <c r="F213">
        <v>55.572499999999998</v>
      </c>
      <c r="G213">
        <v>524.47500000000002</v>
      </c>
      <c r="H213">
        <v>0.90349599999999997</v>
      </c>
      <c r="I213">
        <v>-45.486499999999999</v>
      </c>
      <c r="J213">
        <f t="shared" si="14"/>
        <v>-23.101900000000001</v>
      </c>
      <c r="L213">
        <v>10</v>
      </c>
      <c r="M213">
        <v>467.04399999999998</v>
      </c>
      <c r="N213">
        <f t="shared" si="17"/>
        <v>32.255983484936444</v>
      </c>
      <c r="O213">
        <v>-24.795500000000001</v>
      </c>
      <c r="P213">
        <v>60.272199999999998</v>
      </c>
      <c r="Q213">
        <v>459.642</v>
      </c>
      <c r="R213">
        <v>0.90394300000000005</v>
      </c>
      <c r="S213">
        <v>-48.5687</v>
      </c>
      <c r="T213">
        <f t="shared" si="16"/>
        <v>-23.773199999999999</v>
      </c>
    </row>
    <row r="214" spans="1:20" x14ac:dyDescent="0.3">
      <c r="B214">
        <v>10</v>
      </c>
      <c r="C214">
        <v>485.01900000000001</v>
      </c>
      <c r="D214">
        <f t="shared" si="15"/>
        <v>28.975428836346776</v>
      </c>
      <c r="E214">
        <v>-21.316500000000001</v>
      </c>
      <c r="F214">
        <v>54.6417</v>
      </c>
      <c r="G214">
        <v>496.56</v>
      </c>
      <c r="H214">
        <v>0.88911300000000004</v>
      </c>
      <c r="I214">
        <v>-45.5627</v>
      </c>
      <c r="J214">
        <f t="shared" si="14"/>
        <v>-24.246199999999998</v>
      </c>
      <c r="L214">
        <v>11</v>
      </c>
      <c r="M214">
        <v>497.91</v>
      </c>
      <c r="N214">
        <f t="shared" si="17"/>
        <v>32.39810795049565</v>
      </c>
      <c r="O214">
        <v>-24.078399999999998</v>
      </c>
      <c r="P214">
        <v>59.417700000000004</v>
      </c>
      <c r="Q214">
        <v>444.44400000000002</v>
      </c>
      <c r="R214">
        <v>0.89940799999999999</v>
      </c>
      <c r="S214">
        <v>-48.706099999999999</v>
      </c>
      <c r="T214">
        <f t="shared" si="16"/>
        <v>-24.627700000000001</v>
      </c>
    </row>
    <row r="215" spans="1:20" x14ac:dyDescent="0.3">
      <c r="B215">
        <v>11</v>
      </c>
      <c r="C215">
        <v>519.01099999999997</v>
      </c>
      <c r="D215">
        <f t="shared" si="15"/>
        <v>29.418686749823522</v>
      </c>
      <c r="E215">
        <v>-21.255500000000001</v>
      </c>
      <c r="F215">
        <v>54.153399999999998</v>
      </c>
      <c r="G215">
        <v>493.90100000000001</v>
      </c>
      <c r="H215">
        <v>0.88808500000000001</v>
      </c>
      <c r="I215">
        <v>-45.684800000000003</v>
      </c>
      <c r="J215">
        <f t="shared" si="14"/>
        <v>-24.429300000000001</v>
      </c>
      <c r="L215">
        <v>12</v>
      </c>
      <c r="M215">
        <v>528.62099999999998</v>
      </c>
      <c r="N215">
        <f t="shared" si="17"/>
        <v>32.561622871283951</v>
      </c>
      <c r="O215">
        <v>-24.322500000000002</v>
      </c>
      <c r="P215">
        <v>59.4788</v>
      </c>
      <c r="Q215">
        <v>448.346</v>
      </c>
      <c r="R215">
        <v>0.90070899999999998</v>
      </c>
      <c r="S215">
        <v>-48.736600000000003</v>
      </c>
      <c r="T215">
        <f t="shared" si="16"/>
        <v>-24.414100000000001</v>
      </c>
    </row>
    <row r="216" spans="1:20" x14ac:dyDescent="0.3">
      <c r="B216">
        <v>12</v>
      </c>
      <c r="C216">
        <v>553.08299999999997</v>
      </c>
      <c r="D216">
        <f t="shared" si="15"/>
        <v>29.349612585113874</v>
      </c>
      <c r="E216">
        <v>-21.8811</v>
      </c>
      <c r="F216">
        <v>54.7943</v>
      </c>
      <c r="G216">
        <v>504.35199999999998</v>
      </c>
      <c r="H216">
        <v>0.89132699999999998</v>
      </c>
      <c r="I216">
        <v>-46.051000000000002</v>
      </c>
      <c r="J216">
        <f t="shared" si="14"/>
        <v>-24.169900000000002</v>
      </c>
      <c r="L216">
        <v>13</v>
      </c>
      <c r="M216">
        <v>560.02800000000002</v>
      </c>
      <c r="N216">
        <f t="shared" si="17"/>
        <v>31.840035660839902</v>
      </c>
      <c r="O216">
        <v>-25.283799999999999</v>
      </c>
      <c r="P216">
        <v>60.440100000000001</v>
      </c>
      <c r="Q216">
        <v>466.68900000000002</v>
      </c>
      <c r="R216">
        <v>0.90866800000000003</v>
      </c>
      <c r="S216">
        <v>-48.950200000000002</v>
      </c>
      <c r="T216">
        <f t="shared" si="16"/>
        <v>-23.666400000000003</v>
      </c>
    </row>
    <row r="217" spans="1:20" x14ac:dyDescent="0.3">
      <c r="B217">
        <v>13</v>
      </c>
      <c r="C217">
        <v>587.02499999999998</v>
      </c>
      <c r="D217">
        <f t="shared" si="15"/>
        <v>29.462023451770662</v>
      </c>
      <c r="E217">
        <v>-23.086500000000001</v>
      </c>
      <c r="F217">
        <v>55.801400000000001</v>
      </c>
      <c r="G217">
        <v>530.24099999999999</v>
      </c>
      <c r="H217">
        <v>0.91027800000000003</v>
      </c>
      <c r="I217">
        <v>-46.035800000000002</v>
      </c>
      <c r="J217">
        <f t="shared" si="14"/>
        <v>-22.949300000000001</v>
      </c>
      <c r="L217">
        <v>14</v>
      </c>
      <c r="M217">
        <v>591.53300000000002</v>
      </c>
      <c r="N217">
        <f t="shared" si="17"/>
        <v>31.74099349309634</v>
      </c>
      <c r="O217">
        <v>-22.659300000000002</v>
      </c>
      <c r="P217">
        <v>57.617199999999997</v>
      </c>
      <c r="Q217">
        <v>420.45499999999998</v>
      </c>
      <c r="R217">
        <v>0.88172700000000004</v>
      </c>
      <c r="S217">
        <v>-48.858600000000003</v>
      </c>
      <c r="T217">
        <f t="shared" si="16"/>
        <v>-26.199300000000001</v>
      </c>
    </row>
    <row r="218" spans="1:20" x14ac:dyDescent="0.3">
      <c r="B218">
        <v>14</v>
      </c>
      <c r="C218">
        <v>621.78800000000001</v>
      </c>
      <c r="D218">
        <f t="shared" si="15"/>
        <v>28.766216954808247</v>
      </c>
      <c r="E218">
        <v>-22.170999999999999</v>
      </c>
      <c r="F218">
        <v>54.611199999999997</v>
      </c>
      <c r="G218">
        <v>512.14700000000005</v>
      </c>
      <c r="H218">
        <v>0.898478</v>
      </c>
      <c r="I218">
        <v>-46.020499999999998</v>
      </c>
      <c r="J218">
        <f t="shared" si="14"/>
        <v>-23.849499999999999</v>
      </c>
      <c r="L218">
        <v>15</v>
      </c>
      <c r="M218">
        <v>622.56500000000005</v>
      </c>
      <c r="N218">
        <f t="shared" si="17"/>
        <v>32.224800206238683</v>
      </c>
      <c r="O218">
        <v>-25.344799999999999</v>
      </c>
      <c r="P218">
        <v>60.195900000000002</v>
      </c>
      <c r="Q218">
        <v>462.18799999999999</v>
      </c>
      <c r="R218">
        <v>0.90947599999999995</v>
      </c>
      <c r="S218">
        <v>-49.133299999999998</v>
      </c>
      <c r="T218">
        <f t="shared" si="16"/>
        <v>-23.788499999999999</v>
      </c>
    </row>
    <row r="219" spans="1:20" x14ac:dyDescent="0.3">
      <c r="B219">
        <v>15</v>
      </c>
      <c r="C219">
        <v>655.76599999999996</v>
      </c>
      <c r="D219">
        <f t="shared" si="15"/>
        <v>29.430808169992389</v>
      </c>
      <c r="E219">
        <v>-22.918700000000001</v>
      </c>
      <c r="F219">
        <v>55.252099999999999</v>
      </c>
      <c r="G219">
        <v>519.92700000000002</v>
      </c>
      <c r="H219">
        <v>0.90577700000000005</v>
      </c>
      <c r="I219">
        <v>-46.310400000000001</v>
      </c>
      <c r="J219">
        <f t="shared" si="14"/>
        <v>-23.3917</v>
      </c>
      <c r="L219">
        <v>16</v>
      </c>
      <c r="M219">
        <v>653.82899999999995</v>
      </c>
      <c r="N219">
        <f t="shared" si="17"/>
        <v>31.985670419652102</v>
      </c>
      <c r="O219">
        <v>-25.299099999999999</v>
      </c>
      <c r="P219">
        <v>60.119599999999998</v>
      </c>
      <c r="Q219">
        <v>462.56900000000002</v>
      </c>
      <c r="R219">
        <v>0.90935100000000002</v>
      </c>
      <c r="S219">
        <v>-49.026499999999999</v>
      </c>
      <c r="T219">
        <f t="shared" si="16"/>
        <v>-23.727399999999999</v>
      </c>
    </row>
    <row r="220" spans="1:20" x14ac:dyDescent="0.3">
      <c r="B220">
        <v>16</v>
      </c>
      <c r="C220">
        <v>689.45899999999995</v>
      </c>
      <c r="D220">
        <f t="shared" si="15"/>
        <v>29.679755438815199</v>
      </c>
      <c r="E220">
        <v>-22.048999999999999</v>
      </c>
      <c r="F220">
        <v>54.367100000000001</v>
      </c>
      <c r="G220">
        <v>501.49900000000002</v>
      </c>
      <c r="H220">
        <v>0.89405900000000005</v>
      </c>
      <c r="I220">
        <v>-46.325699999999998</v>
      </c>
      <c r="J220">
        <f t="shared" si="14"/>
        <v>-24.276699999999998</v>
      </c>
      <c r="L220">
        <v>17</v>
      </c>
      <c r="M220">
        <v>684.71799999999996</v>
      </c>
      <c r="N220">
        <f t="shared" si="17"/>
        <v>32.373984266243639</v>
      </c>
      <c r="O220">
        <v>-24.9176</v>
      </c>
      <c r="P220">
        <v>59.555100000000003</v>
      </c>
      <c r="Q220">
        <v>454.012</v>
      </c>
      <c r="R220">
        <v>0.90630999999999995</v>
      </c>
      <c r="S220">
        <v>-49.102800000000002</v>
      </c>
      <c r="T220">
        <f t="shared" si="16"/>
        <v>-24.185200000000002</v>
      </c>
    </row>
    <row r="221" spans="1:20" x14ac:dyDescent="0.3">
      <c r="J221">
        <f t="shared" si="14"/>
        <v>0</v>
      </c>
      <c r="T221">
        <f t="shared" si="16"/>
        <v>0</v>
      </c>
    </row>
    <row r="222" spans="1:20" x14ac:dyDescent="0.3">
      <c r="A222">
        <v>2.6</v>
      </c>
      <c r="J222">
        <f t="shared" si="14"/>
        <v>0</v>
      </c>
      <c r="T222">
        <f t="shared" si="16"/>
        <v>0</v>
      </c>
    </row>
    <row r="223" spans="1:20" x14ac:dyDescent="0.3">
      <c r="B223">
        <v>1</v>
      </c>
      <c r="C223">
        <v>202.09700000000001</v>
      </c>
      <c r="E223">
        <v>-29.327400000000001</v>
      </c>
      <c r="F223">
        <v>67.474400000000003</v>
      </c>
      <c r="G223">
        <v>477.37700000000001</v>
      </c>
      <c r="H223">
        <v>0.86416999999999999</v>
      </c>
      <c r="I223">
        <v>-44.876100000000001</v>
      </c>
      <c r="J223">
        <f t="shared" si="14"/>
        <v>-15.5487</v>
      </c>
      <c r="K223">
        <v>2.6</v>
      </c>
      <c r="T223">
        <f t="shared" si="16"/>
        <v>0</v>
      </c>
    </row>
    <row r="224" spans="1:20" x14ac:dyDescent="0.3">
      <c r="B224">
        <v>2</v>
      </c>
      <c r="C224">
        <v>213.57599999999999</v>
      </c>
      <c r="D224">
        <f t="shared" si="15"/>
        <v>87.115602404390742</v>
      </c>
      <c r="E224">
        <v>-20.614599999999999</v>
      </c>
      <c r="F224">
        <v>52.505499999999998</v>
      </c>
      <c r="G224">
        <v>479.45699999999999</v>
      </c>
      <c r="H224">
        <v>0.89896100000000001</v>
      </c>
      <c r="I224">
        <v>-42.892499999999998</v>
      </c>
      <c r="J224">
        <f t="shared" si="14"/>
        <v>-22.277899999999999</v>
      </c>
      <c r="L224">
        <v>1</v>
      </c>
      <c r="M224">
        <v>202.44200000000001</v>
      </c>
      <c r="O224">
        <v>-31.1127</v>
      </c>
      <c r="P224">
        <v>70.388800000000003</v>
      </c>
      <c r="Q224">
        <v>450.80700000000002</v>
      </c>
      <c r="R224">
        <v>0.88417900000000005</v>
      </c>
      <c r="S224">
        <v>-48.370399999999997</v>
      </c>
      <c r="T224">
        <f t="shared" si="16"/>
        <v>-17.257699999999996</v>
      </c>
    </row>
    <row r="225" spans="1:20" x14ac:dyDescent="0.3">
      <c r="B225">
        <v>3</v>
      </c>
      <c r="C225">
        <v>246.48599999999999</v>
      </c>
      <c r="D225">
        <f t="shared" si="15"/>
        <v>30.385900941962934</v>
      </c>
      <c r="E225">
        <v>-21.469100000000001</v>
      </c>
      <c r="F225">
        <v>54.656999999999996</v>
      </c>
      <c r="G225">
        <v>508.012</v>
      </c>
      <c r="H225">
        <v>0.89962900000000001</v>
      </c>
      <c r="I225">
        <v>-44.036900000000003</v>
      </c>
      <c r="J225">
        <f t="shared" si="14"/>
        <v>-22.567800000000002</v>
      </c>
      <c r="L225">
        <v>2</v>
      </c>
      <c r="M225">
        <v>219.65100000000001</v>
      </c>
      <c r="N225">
        <f t="shared" si="17"/>
        <v>58.109128944157113</v>
      </c>
      <c r="O225">
        <v>-22.995000000000001</v>
      </c>
      <c r="P225">
        <v>56.1218</v>
      </c>
      <c r="Q225">
        <v>442.92599999999999</v>
      </c>
      <c r="R225">
        <v>0.91596599999999995</v>
      </c>
      <c r="S225">
        <v>-46.051000000000002</v>
      </c>
      <c r="T225">
        <f t="shared" si="16"/>
        <v>-23.056000000000001</v>
      </c>
    </row>
    <row r="226" spans="1:20" x14ac:dyDescent="0.3">
      <c r="B226">
        <v>4</v>
      </c>
      <c r="C226">
        <v>280.57</v>
      </c>
      <c r="D226">
        <f t="shared" si="15"/>
        <v>29.339279427297264</v>
      </c>
      <c r="E226">
        <v>-20.095800000000001</v>
      </c>
      <c r="F226">
        <v>53.2532</v>
      </c>
      <c r="G226">
        <v>490.69299999999998</v>
      </c>
      <c r="H226">
        <v>0.88793900000000003</v>
      </c>
      <c r="I226">
        <v>-44.265700000000002</v>
      </c>
      <c r="J226">
        <f t="shared" si="14"/>
        <v>-24.169900000000002</v>
      </c>
      <c r="L226">
        <v>3</v>
      </c>
      <c r="M226">
        <v>250.18100000000001</v>
      </c>
      <c r="N226">
        <f t="shared" si="17"/>
        <v>32.754667540124466</v>
      </c>
      <c r="O226">
        <v>-23.5748</v>
      </c>
      <c r="P226">
        <v>58.410600000000002</v>
      </c>
      <c r="Q226">
        <v>452.375</v>
      </c>
      <c r="R226">
        <v>0.90945100000000001</v>
      </c>
      <c r="S226">
        <v>-46.9818</v>
      </c>
      <c r="T226">
        <f t="shared" si="16"/>
        <v>-23.407</v>
      </c>
    </row>
    <row r="227" spans="1:20" x14ac:dyDescent="0.3">
      <c r="B227">
        <v>5</v>
      </c>
      <c r="C227">
        <v>313.12</v>
      </c>
      <c r="D227">
        <f t="shared" si="15"/>
        <v>30.721966205837163</v>
      </c>
      <c r="E227">
        <v>-20.553599999999999</v>
      </c>
      <c r="F227">
        <v>53.726199999999999</v>
      </c>
      <c r="G227">
        <v>492.46899999999999</v>
      </c>
      <c r="H227">
        <v>0.89158199999999999</v>
      </c>
      <c r="I227">
        <v>-44.540399999999998</v>
      </c>
      <c r="J227">
        <f t="shared" si="14"/>
        <v>-23.986799999999999</v>
      </c>
      <c r="L227">
        <v>4</v>
      </c>
      <c r="M227">
        <v>279.78199999999998</v>
      </c>
      <c r="N227">
        <f t="shared" si="17"/>
        <v>33.782642478294683</v>
      </c>
      <c r="O227">
        <v>-23.834199999999999</v>
      </c>
      <c r="P227">
        <v>58.731099999999998</v>
      </c>
      <c r="Q227">
        <v>453.73899999999998</v>
      </c>
      <c r="R227">
        <v>0.90640600000000004</v>
      </c>
      <c r="S227">
        <v>-47.393799999999999</v>
      </c>
      <c r="T227">
        <f t="shared" si="16"/>
        <v>-23.5596</v>
      </c>
    </row>
    <row r="228" spans="1:20" x14ac:dyDescent="0.3">
      <c r="B228">
        <v>6</v>
      </c>
      <c r="C228">
        <v>346.09800000000001</v>
      </c>
      <c r="D228">
        <f t="shared" si="15"/>
        <v>30.323245800230449</v>
      </c>
      <c r="E228">
        <v>-21.011399999999998</v>
      </c>
      <c r="F228">
        <v>54.275500000000001</v>
      </c>
      <c r="G228">
        <v>503.14</v>
      </c>
      <c r="H228">
        <v>0.89407400000000004</v>
      </c>
      <c r="I228">
        <v>-44.799799999999998</v>
      </c>
      <c r="J228">
        <f t="shared" si="14"/>
        <v>-23.788399999999999</v>
      </c>
      <c r="L228">
        <v>5</v>
      </c>
      <c r="M228">
        <v>309.20699999999999</v>
      </c>
      <c r="N228">
        <f t="shared" si="17"/>
        <v>33.984706881903129</v>
      </c>
      <c r="O228">
        <v>-23.773199999999999</v>
      </c>
      <c r="P228">
        <v>58.563200000000002</v>
      </c>
      <c r="Q228">
        <v>454.63</v>
      </c>
      <c r="R228">
        <v>0.90767200000000003</v>
      </c>
      <c r="S228">
        <v>-47.637900000000002</v>
      </c>
      <c r="T228">
        <f t="shared" si="16"/>
        <v>-23.864700000000003</v>
      </c>
    </row>
    <row r="229" spans="1:20" x14ac:dyDescent="0.3">
      <c r="B229">
        <v>7</v>
      </c>
      <c r="C229">
        <v>379.34500000000003</v>
      </c>
      <c r="D229">
        <f t="shared" si="15"/>
        <v>30.077901765572822</v>
      </c>
      <c r="E229">
        <v>-21.8811</v>
      </c>
      <c r="F229">
        <v>55.160499999999999</v>
      </c>
      <c r="G229">
        <v>522.16200000000003</v>
      </c>
      <c r="H229">
        <v>0.90531399999999995</v>
      </c>
      <c r="I229">
        <v>-44.860799999999998</v>
      </c>
      <c r="J229">
        <f t="shared" si="14"/>
        <v>-22.979699999999998</v>
      </c>
      <c r="L229">
        <v>6</v>
      </c>
      <c r="M229">
        <v>339.13200000000001</v>
      </c>
      <c r="N229">
        <f t="shared" si="17"/>
        <v>33.416875522138668</v>
      </c>
      <c r="O229">
        <v>-23.3154</v>
      </c>
      <c r="P229">
        <v>58.075000000000003</v>
      </c>
      <c r="Q229">
        <v>443.14800000000002</v>
      </c>
      <c r="R229">
        <v>0.90330600000000005</v>
      </c>
      <c r="S229">
        <v>-47.866799999999998</v>
      </c>
      <c r="T229">
        <f t="shared" si="16"/>
        <v>-24.551399999999997</v>
      </c>
    </row>
    <row r="230" spans="1:20" x14ac:dyDescent="0.3">
      <c r="B230">
        <v>8</v>
      </c>
      <c r="C230">
        <v>411.61399999999998</v>
      </c>
      <c r="D230">
        <f t="shared" si="15"/>
        <v>30.989494561343754</v>
      </c>
      <c r="E230">
        <v>-21.194500000000001</v>
      </c>
      <c r="F230">
        <v>54.382300000000001</v>
      </c>
      <c r="G230">
        <v>502.05900000000003</v>
      </c>
      <c r="H230">
        <v>0.89438799999999996</v>
      </c>
      <c r="I230">
        <v>-45.0745</v>
      </c>
      <c r="J230">
        <f t="shared" si="14"/>
        <v>-23.88</v>
      </c>
      <c r="L230">
        <v>7</v>
      </c>
      <c r="M230">
        <v>369.02600000000001</v>
      </c>
      <c r="N230">
        <f t="shared" si="17"/>
        <v>33.451528734863174</v>
      </c>
      <c r="O230">
        <v>-24.337800000000001</v>
      </c>
      <c r="P230">
        <v>59.188800000000001</v>
      </c>
      <c r="Q230">
        <v>462.089</v>
      </c>
      <c r="R230">
        <v>0.91237699999999999</v>
      </c>
      <c r="S230">
        <v>-48.110999999999997</v>
      </c>
      <c r="T230">
        <f t="shared" si="16"/>
        <v>-23.773199999999996</v>
      </c>
    </row>
    <row r="231" spans="1:20" x14ac:dyDescent="0.3">
      <c r="B231">
        <v>9</v>
      </c>
      <c r="C231">
        <v>444.80900000000003</v>
      </c>
      <c r="D231">
        <f t="shared" si="15"/>
        <v>30.125018828136721</v>
      </c>
      <c r="E231">
        <v>-21.469100000000001</v>
      </c>
      <c r="F231">
        <v>54.351799999999997</v>
      </c>
      <c r="G231">
        <v>506.00799999999998</v>
      </c>
      <c r="H231">
        <v>0.89972200000000002</v>
      </c>
      <c r="I231">
        <v>-45.059199999999997</v>
      </c>
      <c r="J231">
        <f t="shared" si="14"/>
        <v>-23.590099999999996</v>
      </c>
      <c r="L231">
        <v>8</v>
      </c>
      <c r="M231">
        <v>399.40499999999997</v>
      </c>
      <c r="N231">
        <f t="shared" si="17"/>
        <v>32.917475887948953</v>
      </c>
      <c r="O231">
        <v>-24.200399999999998</v>
      </c>
      <c r="P231">
        <v>58.837899999999998</v>
      </c>
      <c r="Q231">
        <v>455.89299999999997</v>
      </c>
      <c r="R231">
        <v>0.90961999999999998</v>
      </c>
      <c r="S231">
        <v>-48.3093</v>
      </c>
      <c r="T231">
        <f t="shared" si="16"/>
        <v>-24.108900000000002</v>
      </c>
    </row>
    <row r="232" spans="1:20" x14ac:dyDescent="0.3">
      <c r="B232">
        <v>10</v>
      </c>
      <c r="C232">
        <v>477.29500000000002</v>
      </c>
      <c r="D232">
        <f t="shared" si="15"/>
        <v>30.782490919165188</v>
      </c>
      <c r="E232">
        <v>-22.186299999999999</v>
      </c>
      <c r="F232">
        <v>54.9011</v>
      </c>
      <c r="G232">
        <v>523.96199999999999</v>
      </c>
      <c r="H232">
        <v>0.90820500000000004</v>
      </c>
      <c r="I232">
        <v>-45.1965</v>
      </c>
      <c r="J232">
        <f t="shared" si="14"/>
        <v>-23.010200000000001</v>
      </c>
      <c r="L232">
        <v>9</v>
      </c>
      <c r="M232">
        <v>429.89299999999997</v>
      </c>
      <c r="N232">
        <f t="shared" si="17"/>
        <v>32.799790081343481</v>
      </c>
      <c r="O232">
        <v>-23.2849</v>
      </c>
      <c r="P232">
        <v>57.922400000000003</v>
      </c>
      <c r="Q232">
        <v>439.29300000000001</v>
      </c>
      <c r="R232">
        <v>0.90185300000000002</v>
      </c>
      <c r="S232">
        <v>-48.324599999999997</v>
      </c>
      <c r="T232">
        <f t="shared" si="16"/>
        <v>-25.039699999999996</v>
      </c>
    </row>
    <row r="233" spans="1:20" x14ac:dyDescent="0.3">
      <c r="B233">
        <v>11</v>
      </c>
      <c r="C233">
        <v>510.49799999999999</v>
      </c>
      <c r="D233">
        <f t="shared" si="15"/>
        <v>30.117760443333456</v>
      </c>
      <c r="E233">
        <v>-21.8201</v>
      </c>
      <c r="F233">
        <v>54.351799999999997</v>
      </c>
      <c r="G233">
        <v>511.60599999999999</v>
      </c>
      <c r="H233">
        <v>0.90051800000000004</v>
      </c>
      <c r="I233">
        <v>-45.471200000000003</v>
      </c>
      <c r="J233">
        <f t="shared" si="14"/>
        <v>-23.651100000000003</v>
      </c>
      <c r="L233">
        <v>10</v>
      </c>
      <c r="M233">
        <v>460.07100000000003</v>
      </c>
      <c r="N233">
        <f t="shared" si="17"/>
        <v>33.136722115448279</v>
      </c>
      <c r="O233">
        <v>-23.6206</v>
      </c>
      <c r="P233">
        <v>57.9529</v>
      </c>
      <c r="Q233">
        <v>443.28399999999999</v>
      </c>
      <c r="R233">
        <v>0.90138300000000005</v>
      </c>
      <c r="S233">
        <v>-48.324599999999997</v>
      </c>
      <c r="T233">
        <f t="shared" si="16"/>
        <v>-24.703999999999997</v>
      </c>
    </row>
    <row r="234" spans="1:20" x14ac:dyDescent="0.3">
      <c r="B234">
        <v>12</v>
      </c>
      <c r="C234">
        <v>543.88599999999997</v>
      </c>
      <c r="D234">
        <f t="shared" si="15"/>
        <v>29.950880555888364</v>
      </c>
      <c r="E234">
        <v>-22.0032</v>
      </c>
      <c r="F234">
        <v>54.229700000000001</v>
      </c>
      <c r="G234">
        <v>519.37699999999995</v>
      </c>
      <c r="H234">
        <v>0.90648300000000004</v>
      </c>
      <c r="I234">
        <v>-45.3339</v>
      </c>
      <c r="J234">
        <f t="shared" si="14"/>
        <v>-23.3307</v>
      </c>
      <c r="L234">
        <v>11</v>
      </c>
      <c r="M234">
        <v>490.22199999999998</v>
      </c>
      <c r="N234">
        <f t="shared" si="17"/>
        <v>33.166395807767621</v>
      </c>
      <c r="O234">
        <v>-24.002099999999999</v>
      </c>
      <c r="P234">
        <v>58.273299999999999</v>
      </c>
      <c r="Q234">
        <v>453.346</v>
      </c>
      <c r="R234">
        <v>0.91224300000000003</v>
      </c>
      <c r="S234">
        <v>-48.431399999999996</v>
      </c>
      <c r="T234">
        <f t="shared" si="16"/>
        <v>-24.429299999999998</v>
      </c>
    </row>
    <row r="235" spans="1:20" x14ac:dyDescent="0.3">
      <c r="B235">
        <v>13</v>
      </c>
      <c r="C235">
        <v>577.31399999999996</v>
      </c>
      <c r="D235">
        <f t="shared" si="15"/>
        <v>29.915041282756974</v>
      </c>
      <c r="E235">
        <v>-21.484400000000001</v>
      </c>
      <c r="F235">
        <v>53.680399999999999</v>
      </c>
      <c r="G235">
        <v>502.13799999999998</v>
      </c>
      <c r="H235">
        <v>0.90169500000000002</v>
      </c>
      <c r="I235">
        <v>-45.547499999999999</v>
      </c>
      <c r="J235">
        <f t="shared" si="14"/>
        <v>-24.063099999999999</v>
      </c>
      <c r="L235">
        <v>12</v>
      </c>
      <c r="M235">
        <v>520.54</v>
      </c>
      <c r="N235">
        <f t="shared" si="17"/>
        <v>32.983706049211705</v>
      </c>
      <c r="O235">
        <v>-24.826000000000001</v>
      </c>
      <c r="P235">
        <v>58.990499999999997</v>
      </c>
      <c r="Q235">
        <v>464.75299999999999</v>
      </c>
      <c r="R235">
        <v>0.920512</v>
      </c>
      <c r="S235">
        <v>-48.538200000000003</v>
      </c>
      <c r="T235">
        <f t="shared" si="16"/>
        <v>-23.712200000000003</v>
      </c>
    </row>
    <row r="236" spans="1:20" x14ac:dyDescent="0.3">
      <c r="B236">
        <v>14</v>
      </c>
      <c r="C236">
        <v>610.67399999999998</v>
      </c>
      <c r="D236">
        <f t="shared" si="15"/>
        <v>29.976019184652266</v>
      </c>
      <c r="E236">
        <v>-22.0947</v>
      </c>
      <c r="F236">
        <v>54.046599999999998</v>
      </c>
      <c r="G236">
        <v>515.42100000000005</v>
      </c>
      <c r="H236">
        <v>0.90817800000000004</v>
      </c>
      <c r="I236">
        <v>-45.654299999999999</v>
      </c>
      <c r="J236">
        <f t="shared" si="14"/>
        <v>-23.5596</v>
      </c>
      <c r="L236">
        <v>13</v>
      </c>
      <c r="M236">
        <v>550.71699999999998</v>
      </c>
      <c r="N236">
        <f t="shared" si="17"/>
        <v>33.137820194187604</v>
      </c>
      <c r="O236">
        <v>-24.032599999999999</v>
      </c>
      <c r="P236">
        <v>58.227499999999999</v>
      </c>
      <c r="Q236">
        <v>448.60199999999998</v>
      </c>
      <c r="R236">
        <v>0.90569599999999995</v>
      </c>
      <c r="S236">
        <v>-48.5535</v>
      </c>
      <c r="T236">
        <f t="shared" si="16"/>
        <v>-24.520900000000001</v>
      </c>
    </row>
    <row r="237" spans="1:20" x14ac:dyDescent="0.3">
      <c r="B237">
        <v>15</v>
      </c>
      <c r="C237">
        <v>644.30700000000002</v>
      </c>
      <c r="D237">
        <f t="shared" si="15"/>
        <v>29.732703000029698</v>
      </c>
      <c r="E237">
        <v>-22.674600000000002</v>
      </c>
      <c r="F237">
        <v>54.565399999999997</v>
      </c>
      <c r="G237">
        <v>526.50599999999997</v>
      </c>
      <c r="H237">
        <v>0.91189399999999998</v>
      </c>
      <c r="I237">
        <v>-45.898400000000002</v>
      </c>
      <c r="J237">
        <f t="shared" si="14"/>
        <v>-23.223800000000001</v>
      </c>
      <c r="L237">
        <v>14</v>
      </c>
      <c r="M237">
        <v>581.41300000000001</v>
      </c>
      <c r="N237">
        <f t="shared" si="17"/>
        <v>32.577534532186576</v>
      </c>
      <c r="O237">
        <v>-24.017299999999999</v>
      </c>
      <c r="P237">
        <v>58.059699999999999</v>
      </c>
      <c r="Q237">
        <v>448.32900000000001</v>
      </c>
      <c r="R237">
        <v>0.90824300000000002</v>
      </c>
      <c r="S237">
        <v>-48.5687</v>
      </c>
      <c r="T237">
        <f t="shared" si="16"/>
        <v>-24.551400000000001</v>
      </c>
    </row>
    <row r="238" spans="1:20" x14ac:dyDescent="0.3">
      <c r="B238">
        <v>16</v>
      </c>
      <c r="C238">
        <v>677.79899999999998</v>
      </c>
      <c r="D238">
        <f t="shared" si="15"/>
        <v>29.857876507822798</v>
      </c>
      <c r="E238">
        <v>-22.552499999999998</v>
      </c>
      <c r="F238">
        <v>54.367100000000001</v>
      </c>
      <c r="G238">
        <v>522.60599999999999</v>
      </c>
      <c r="H238">
        <v>0.91142500000000004</v>
      </c>
      <c r="I238">
        <v>-45.99</v>
      </c>
      <c r="J238">
        <f t="shared" si="14"/>
        <v>-23.437500000000004</v>
      </c>
      <c r="L238">
        <v>15</v>
      </c>
      <c r="M238">
        <v>611.85599999999999</v>
      </c>
      <c r="N238">
        <f t="shared" si="17"/>
        <v>32.848273823210604</v>
      </c>
      <c r="O238">
        <v>-24.505600000000001</v>
      </c>
      <c r="P238">
        <v>58.364899999999999</v>
      </c>
      <c r="Q238">
        <v>455.065</v>
      </c>
      <c r="R238">
        <v>0.91636300000000004</v>
      </c>
      <c r="S238">
        <v>-48.706099999999999</v>
      </c>
      <c r="T238">
        <f t="shared" si="16"/>
        <v>-24.200499999999998</v>
      </c>
    </row>
    <row r="239" spans="1:20" x14ac:dyDescent="0.3">
      <c r="J239">
        <f t="shared" si="14"/>
        <v>0</v>
      </c>
      <c r="L239">
        <v>16</v>
      </c>
      <c r="M239">
        <v>642.22799999999995</v>
      </c>
      <c r="N239">
        <f t="shared" si="17"/>
        <v>32.925062557618908</v>
      </c>
      <c r="O239">
        <v>-25.0244</v>
      </c>
      <c r="P239">
        <v>58.624299999999998</v>
      </c>
      <c r="Q239">
        <v>464.57</v>
      </c>
      <c r="R239">
        <v>0.925566</v>
      </c>
      <c r="S239">
        <v>-48.812899999999999</v>
      </c>
      <c r="T239">
        <f t="shared" si="16"/>
        <v>-23.788499999999999</v>
      </c>
    </row>
    <row r="240" spans="1:20" x14ac:dyDescent="0.3">
      <c r="A240">
        <v>2.7</v>
      </c>
      <c r="J240">
        <f t="shared" si="14"/>
        <v>0</v>
      </c>
      <c r="L240">
        <v>17</v>
      </c>
      <c r="M240">
        <v>672.73199999999997</v>
      </c>
      <c r="N240">
        <f t="shared" si="17"/>
        <v>32.78258589037501</v>
      </c>
      <c r="O240">
        <v>-24.673500000000001</v>
      </c>
      <c r="P240">
        <v>58.212299999999999</v>
      </c>
      <c r="Q240">
        <v>459.21100000000001</v>
      </c>
      <c r="R240">
        <v>0.91781100000000004</v>
      </c>
      <c r="S240">
        <v>-48.873899999999999</v>
      </c>
      <c r="T240">
        <f t="shared" si="16"/>
        <v>-24.200399999999998</v>
      </c>
    </row>
    <row r="241" spans="2:20" x14ac:dyDescent="0.3">
      <c r="B241">
        <v>1</v>
      </c>
      <c r="C241">
        <v>201.95500000000001</v>
      </c>
      <c r="E241">
        <v>-29.342700000000001</v>
      </c>
      <c r="F241">
        <v>67.596400000000003</v>
      </c>
      <c r="G241">
        <v>477.17899999999997</v>
      </c>
      <c r="H241">
        <v>0.86738300000000002</v>
      </c>
      <c r="I241">
        <v>-44.692999999999998</v>
      </c>
      <c r="J241">
        <f t="shared" si="14"/>
        <v>-15.350299999999997</v>
      </c>
      <c r="K241">
        <v>2.7</v>
      </c>
      <c r="T241">
        <f t="shared" si="16"/>
        <v>0</v>
      </c>
    </row>
    <row r="242" spans="2:20" x14ac:dyDescent="0.3">
      <c r="B242">
        <v>2</v>
      </c>
      <c r="C242">
        <v>213.19200000000001</v>
      </c>
      <c r="D242">
        <f t="shared" si="15"/>
        <v>88.991723769689457</v>
      </c>
      <c r="E242">
        <v>-19.821200000000001</v>
      </c>
      <c r="F242">
        <v>51.818800000000003</v>
      </c>
      <c r="G242">
        <v>469.45699999999999</v>
      </c>
      <c r="H242">
        <v>0.89406300000000005</v>
      </c>
      <c r="I242">
        <v>-42.526200000000003</v>
      </c>
      <c r="J242">
        <f t="shared" si="14"/>
        <v>-22.705000000000002</v>
      </c>
      <c r="L242">
        <v>1</v>
      </c>
      <c r="M242">
        <v>202.31899999999999</v>
      </c>
      <c r="O242">
        <v>-30.883800000000001</v>
      </c>
      <c r="P242">
        <v>70.114099999999993</v>
      </c>
      <c r="Q242">
        <v>447.94400000000002</v>
      </c>
      <c r="R242">
        <v>0.88766</v>
      </c>
      <c r="S242">
        <v>-48.126199999999997</v>
      </c>
      <c r="T242">
        <f t="shared" si="16"/>
        <v>-17.242399999999996</v>
      </c>
    </row>
    <row r="243" spans="2:20" x14ac:dyDescent="0.3">
      <c r="B243">
        <v>3</v>
      </c>
      <c r="C243">
        <v>244.92099999999999</v>
      </c>
      <c r="D243">
        <f t="shared" si="15"/>
        <v>31.516908821582795</v>
      </c>
      <c r="E243">
        <v>-21.225000000000001</v>
      </c>
      <c r="F243">
        <v>54.412799999999997</v>
      </c>
      <c r="G243">
        <v>518.44799999999998</v>
      </c>
      <c r="H243">
        <v>0.90694300000000005</v>
      </c>
      <c r="I243">
        <v>-43.563800000000001</v>
      </c>
      <c r="J243">
        <f t="shared" si="14"/>
        <v>-22.338799999999999</v>
      </c>
      <c r="L243">
        <v>2</v>
      </c>
      <c r="M243">
        <v>217.98500000000001</v>
      </c>
      <c r="N243">
        <f t="shared" si="17"/>
        <v>63.832503510787589</v>
      </c>
      <c r="O243">
        <v>-23.3917</v>
      </c>
      <c r="P243">
        <v>55.831899999999997</v>
      </c>
      <c r="Q243">
        <v>460.67700000000002</v>
      </c>
      <c r="R243">
        <v>0.93894</v>
      </c>
      <c r="S243">
        <v>-45.684800000000003</v>
      </c>
      <c r="T243">
        <f t="shared" si="16"/>
        <v>-22.293100000000003</v>
      </c>
    </row>
    <row r="244" spans="2:20" x14ac:dyDescent="0.3">
      <c r="B244">
        <v>4</v>
      </c>
      <c r="C244">
        <v>276.96600000000001</v>
      </c>
      <c r="D244">
        <f t="shared" si="15"/>
        <v>31.206116398814153</v>
      </c>
      <c r="E244">
        <v>-21.606400000000001</v>
      </c>
      <c r="F244">
        <v>54.763800000000003</v>
      </c>
      <c r="G244">
        <v>530.50199999999995</v>
      </c>
      <c r="H244">
        <v>0.91414300000000004</v>
      </c>
      <c r="I244">
        <v>-43.991100000000003</v>
      </c>
      <c r="J244">
        <f t="shared" si="14"/>
        <v>-22.384700000000002</v>
      </c>
      <c r="L244">
        <v>3</v>
      </c>
      <c r="M244">
        <v>248.08500000000001</v>
      </c>
      <c r="N244">
        <f t="shared" si="17"/>
        <v>33.222591362126252</v>
      </c>
      <c r="O244">
        <v>-23.3154</v>
      </c>
      <c r="P244">
        <v>57.418799999999997</v>
      </c>
      <c r="Q244">
        <v>453.17700000000002</v>
      </c>
      <c r="R244">
        <v>0.92104699999999995</v>
      </c>
      <c r="S244">
        <v>-46.676600000000001</v>
      </c>
      <c r="T244">
        <f t="shared" si="16"/>
        <v>-23.3612</v>
      </c>
    </row>
    <row r="245" spans="2:20" x14ac:dyDescent="0.3">
      <c r="B245">
        <v>5</v>
      </c>
      <c r="C245">
        <v>308.88499999999999</v>
      </c>
      <c r="D245">
        <f t="shared" si="15"/>
        <v>31.329302296437874</v>
      </c>
      <c r="E245">
        <v>-20.858799999999999</v>
      </c>
      <c r="F245">
        <v>54.183999999999997</v>
      </c>
      <c r="G245">
        <v>512.10299999999995</v>
      </c>
      <c r="H245">
        <v>0.90093599999999996</v>
      </c>
      <c r="I245">
        <v>-44.143700000000003</v>
      </c>
      <c r="J245">
        <f t="shared" si="14"/>
        <v>-23.284900000000004</v>
      </c>
      <c r="L245">
        <v>4</v>
      </c>
      <c r="M245">
        <v>276.67599999999999</v>
      </c>
      <c r="N245">
        <f t="shared" si="17"/>
        <v>34.976041411633055</v>
      </c>
      <c r="O245">
        <v>-23.056000000000001</v>
      </c>
      <c r="P245">
        <v>57.220500000000001</v>
      </c>
      <c r="Q245">
        <v>447.26900000000001</v>
      </c>
      <c r="R245">
        <v>0.91251300000000002</v>
      </c>
      <c r="S245">
        <v>-47.0276</v>
      </c>
      <c r="T245">
        <f t="shared" si="16"/>
        <v>-23.971599999999999</v>
      </c>
    </row>
    <row r="246" spans="2:20" x14ac:dyDescent="0.3">
      <c r="B246">
        <v>6</v>
      </c>
      <c r="C246">
        <v>340.84899999999999</v>
      </c>
      <c r="D246">
        <f t="shared" si="15"/>
        <v>31.285195845325994</v>
      </c>
      <c r="E246">
        <v>-21.148700000000002</v>
      </c>
      <c r="F246">
        <v>54.382300000000001</v>
      </c>
      <c r="G246">
        <v>517.22199999999998</v>
      </c>
      <c r="H246">
        <v>0.90105000000000002</v>
      </c>
      <c r="I246">
        <v>-44.387799999999999</v>
      </c>
      <c r="J246">
        <f t="shared" si="14"/>
        <v>-23.239099999999997</v>
      </c>
      <c r="L246">
        <v>5</v>
      </c>
      <c r="M246">
        <v>305.58600000000001</v>
      </c>
      <c r="N246">
        <f t="shared" si="17"/>
        <v>34.590107229332382</v>
      </c>
      <c r="O246">
        <v>-23.666399999999999</v>
      </c>
      <c r="P246">
        <v>58.0139</v>
      </c>
      <c r="Q246">
        <v>458.303</v>
      </c>
      <c r="R246">
        <v>0.91968399999999995</v>
      </c>
      <c r="S246">
        <v>-47.393799999999999</v>
      </c>
      <c r="T246">
        <f t="shared" si="16"/>
        <v>-23.727399999999999</v>
      </c>
    </row>
    <row r="247" spans="2:20" x14ac:dyDescent="0.3">
      <c r="B247">
        <v>7</v>
      </c>
      <c r="C247">
        <v>372.15600000000001</v>
      </c>
      <c r="D247">
        <f t="shared" si="15"/>
        <v>31.941738269396605</v>
      </c>
      <c r="E247">
        <v>-20.660399999999999</v>
      </c>
      <c r="F247">
        <v>53.878799999999998</v>
      </c>
      <c r="G247">
        <v>502.73500000000001</v>
      </c>
      <c r="H247">
        <v>0.89858000000000005</v>
      </c>
      <c r="I247">
        <v>-44.494599999999998</v>
      </c>
      <c r="J247">
        <f t="shared" si="14"/>
        <v>-23.834199999999999</v>
      </c>
      <c r="L247">
        <v>6</v>
      </c>
      <c r="M247">
        <v>334.79199999999997</v>
      </c>
      <c r="N247">
        <f t="shared" si="17"/>
        <v>34.239539820584859</v>
      </c>
      <c r="O247">
        <v>-24.231000000000002</v>
      </c>
      <c r="P247">
        <v>58.502200000000002</v>
      </c>
      <c r="Q247">
        <v>468.18400000000003</v>
      </c>
      <c r="R247">
        <v>0.92471099999999995</v>
      </c>
      <c r="S247">
        <v>-47.683700000000002</v>
      </c>
      <c r="T247">
        <f t="shared" si="16"/>
        <v>-23.4527</v>
      </c>
    </row>
    <row r="248" spans="2:20" x14ac:dyDescent="0.3">
      <c r="B248">
        <v>8</v>
      </c>
      <c r="C248">
        <v>404.517</v>
      </c>
      <c r="D248">
        <f t="shared" si="15"/>
        <v>30.901393652853752</v>
      </c>
      <c r="E248">
        <v>-20.584099999999999</v>
      </c>
      <c r="F248">
        <v>53.466799999999999</v>
      </c>
      <c r="G248">
        <v>503.14400000000001</v>
      </c>
      <c r="H248">
        <v>0.90177200000000002</v>
      </c>
      <c r="I248">
        <v>-44.570900000000002</v>
      </c>
      <c r="J248">
        <f t="shared" si="14"/>
        <v>-23.986800000000002</v>
      </c>
      <c r="L248">
        <v>7</v>
      </c>
      <c r="M248">
        <v>364.01400000000001</v>
      </c>
      <c r="N248">
        <f t="shared" si="17"/>
        <v>34.220792553555498</v>
      </c>
      <c r="O248">
        <v>-24.124099999999999</v>
      </c>
      <c r="P248">
        <v>58.486899999999999</v>
      </c>
      <c r="Q248">
        <v>468.2</v>
      </c>
      <c r="R248">
        <v>0.92102799999999996</v>
      </c>
      <c r="S248">
        <v>-47.805799999999998</v>
      </c>
      <c r="T248">
        <f t="shared" si="16"/>
        <v>-23.681699999999999</v>
      </c>
    </row>
    <row r="249" spans="2:20" x14ac:dyDescent="0.3">
      <c r="B249">
        <v>9</v>
      </c>
      <c r="C249">
        <v>436.85</v>
      </c>
      <c r="D249">
        <f t="shared" si="15"/>
        <v>30.928153898493772</v>
      </c>
      <c r="E249">
        <v>-21.408100000000001</v>
      </c>
      <c r="F249">
        <v>54.305999999999997</v>
      </c>
      <c r="G249">
        <v>518.67999999999995</v>
      </c>
      <c r="H249">
        <v>0.90783100000000005</v>
      </c>
      <c r="I249">
        <v>-44.830300000000001</v>
      </c>
      <c r="J249">
        <f t="shared" si="14"/>
        <v>-23.4222</v>
      </c>
      <c r="L249">
        <v>8</v>
      </c>
      <c r="M249">
        <v>393.19200000000001</v>
      </c>
      <c r="N249">
        <f t="shared" si="17"/>
        <v>34.272397011446984</v>
      </c>
      <c r="O249">
        <v>-24.246200000000002</v>
      </c>
      <c r="P249">
        <v>58.349600000000002</v>
      </c>
      <c r="Q249">
        <v>466.66300000000001</v>
      </c>
      <c r="R249">
        <v>0.92451499999999998</v>
      </c>
      <c r="S249">
        <v>-48.019399999999997</v>
      </c>
      <c r="T249">
        <f t="shared" si="16"/>
        <v>-23.773199999999996</v>
      </c>
    </row>
    <row r="250" spans="2:20" x14ac:dyDescent="0.3">
      <c r="B250">
        <v>10</v>
      </c>
      <c r="C250">
        <v>469.45299999999997</v>
      </c>
      <c r="D250">
        <f t="shared" si="15"/>
        <v>30.672024046866898</v>
      </c>
      <c r="E250">
        <v>-20.889299999999999</v>
      </c>
      <c r="F250">
        <v>53.665199999999999</v>
      </c>
      <c r="G250">
        <v>505.25299999999999</v>
      </c>
      <c r="H250">
        <v>0.89990000000000003</v>
      </c>
      <c r="I250">
        <v>-44.845599999999997</v>
      </c>
      <c r="J250">
        <f t="shared" si="14"/>
        <v>-23.956299999999999</v>
      </c>
      <c r="L250">
        <v>9</v>
      </c>
      <c r="M250">
        <v>422.48700000000002</v>
      </c>
      <c r="N250">
        <f t="shared" si="17"/>
        <v>34.135518006485732</v>
      </c>
      <c r="O250">
        <v>-24.520900000000001</v>
      </c>
      <c r="P250">
        <v>58.548000000000002</v>
      </c>
      <c r="Q250">
        <v>473.27699999999999</v>
      </c>
      <c r="R250">
        <v>0.93149000000000004</v>
      </c>
      <c r="S250">
        <v>-48.065199999999997</v>
      </c>
      <c r="T250">
        <f t="shared" si="16"/>
        <v>-23.544299999999996</v>
      </c>
    </row>
    <row r="251" spans="2:20" x14ac:dyDescent="0.3">
      <c r="B251">
        <v>11</v>
      </c>
      <c r="C251">
        <v>501.88299999999998</v>
      </c>
      <c r="D251">
        <f t="shared" si="15"/>
        <v>30.835646006783836</v>
      </c>
      <c r="E251">
        <v>-21.9116</v>
      </c>
      <c r="F251">
        <v>54.382300000000001</v>
      </c>
      <c r="G251">
        <v>525.48800000000006</v>
      </c>
      <c r="H251">
        <v>0.91420500000000005</v>
      </c>
      <c r="I251">
        <v>-44.982900000000001</v>
      </c>
      <c r="J251">
        <f t="shared" si="14"/>
        <v>-23.071300000000001</v>
      </c>
      <c r="L251">
        <v>10</v>
      </c>
      <c r="M251">
        <v>451.26400000000001</v>
      </c>
      <c r="N251">
        <f t="shared" si="17"/>
        <v>34.749973937519563</v>
      </c>
      <c r="O251">
        <v>-24.826000000000001</v>
      </c>
      <c r="P251">
        <v>58.746299999999998</v>
      </c>
      <c r="Q251">
        <v>476.94799999999998</v>
      </c>
      <c r="R251">
        <v>0.93068700000000004</v>
      </c>
      <c r="S251">
        <v>-48.171999999999997</v>
      </c>
      <c r="T251">
        <f t="shared" si="16"/>
        <v>-23.345999999999997</v>
      </c>
    </row>
    <row r="252" spans="2:20" x14ac:dyDescent="0.3">
      <c r="B252">
        <v>12</v>
      </c>
      <c r="C252">
        <v>534.22199999999998</v>
      </c>
      <c r="D252">
        <f t="shared" si="15"/>
        <v>30.922415659111291</v>
      </c>
      <c r="E252">
        <v>-21.652200000000001</v>
      </c>
      <c r="F252">
        <v>54.000900000000001</v>
      </c>
      <c r="G252">
        <v>519.45299999999997</v>
      </c>
      <c r="H252">
        <v>0.91013599999999995</v>
      </c>
      <c r="I252">
        <v>-45.1355</v>
      </c>
      <c r="J252">
        <f t="shared" si="14"/>
        <v>-23.4833</v>
      </c>
      <c r="L252">
        <v>11</v>
      </c>
      <c r="M252">
        <v>480.88799999999998</v>
      </c>
      <c r="N252">
        <f t="shared" si="17"/>
        <v>33.756413718606574</v>
      </c>
      <c r="O252">
        <v>-24.597200000000001</v>
      </c>
      <c r="P252">
        <v>58.441200000000002</v>
      </c>
      <c r="Q252">
        <v>472.30900000000003</v>
      </c>
      <c r="R252">
        <v>0.92887200000000003</v>
      </c>
      <c r="S252">
        <v>-48.065199999999997</v>
      </c>
      <c r="T252">
        <f t="shared" si="16"/>
        <v>-23.467999999999996</v>
      </c>
    </row>
    <row r="253" spans="2:20" x14ac:dyDescent="0.3">
      <c r="B253">
        <v>13</v>
      </c>
      <c r="C253">
        <v>566.76900000000001</v>
      </c>
      <c r="D253">
        <f t="shared" si="15"/>
        <v>30.724797984453229</v>
      </c>
      <c r="E253">
        <v>-21.9574</v>
      </c>
      <c r="F253">
        <v>53.970300000000002</v>
      </c>
      <c r="G253">
        <v>526.20500000000004</v>
      </c>
      <c r="H253">
        <v>0.91680200000000001</v>
      </c>
      <c r="I253">
        <v>-45.120199999999997</v>
      </c>
      <c r="J253">
        <f t="shared" si="14"/>
        <v>-23.162799999999997</v>
      </c>
      <c r="L253">
        <v>12</v>
      </c>
      <c r="M253">
        <v>510.07299999999998</v>
      </c>
      <c r="N253">
        <f t="shared" si="17"/>
        <v>34.264176803152303</v>
      </c>
      <c r="O253">
        <v>-24.765000000000001</v>
      </c>
      <c r="P253">
        <v>58.517499999999998</v>
      </c>
      <c r="Q253">
        <v>473.27699999999999</v>
      </c>
      <c r="R253">
        <v>0.92671499999999996</v>
      </c>
      <c r="S253">
        <v>-48.385599999999997</v>
      </c>
      <c r="T253">
        <f t="shared" si="16"/>
        <v>-23.620599999999996</v>
      </c>
    </row>
    <row r="254" spans="2:20" x14ac:dyDescent="0.3">
      <c r="B254">
        <v>14</v>
      </c>
      <c r="C254">
        <v>599.43399999999997</v>
      </c>
      <c r="D254">
        <f t="shared" si="15"/>
        <v>30.613806826878957</v>
      </c>
      <c r="E254">
        <v>-21.7285</v>
      </c>
      <c r="F254">
        <v>53.405799999999999</v>
      </c>
      <c r="G254">
        <v>516.61099999999999</v>
      </c>
      <c r="H254">
        <v>0.91259500000000005</v>
      </c>
      <c r="I254">
        <v>-45.3949</v>
      </c>
      <c r="J254">
        <f t="shared" si="14"/>
        <v>-23.666399999999999</v>
      </c>
      <c r="L254">
        <v>13</v>
      </c>
      <c r="M254">
        <v>539.79</v>
      </c>
      <c r="N254">
        <f t="shared" si="17"/>
        <v>33.650772285223965</v>
      </c>
      <c r="O254">
        <v>-24.337800000000001</v>
      </c>
      <c r="P254">
        <v>57.5867</v>
      </c>
      <c r="Q254">
        <v>464.59</v>
      </c>
      <c r="R254">
        <v>0.92989200000000005</v>
      </c>
      <c r="S254">
        <v>-48.2483</v>
      </c>
      <c r="T254">
        <f t="shared" si="16"/>
        <v>-23.910499999999999</v>
      </c>
    </row>
    <row r="255" spans="2:20" x14ac:dyDescent="0.3">
      <c r="B255">
        <v>15</v>
      </c>
      <c r="C255">
        <v>632.09299999999996</v>
      </c>
      <c r="D255">
        <f t="shared" si="15"/>
        <v>30.619431090970338</v>
      </c>
      <c r="E255">
        <v>-21.423300000000001</v>
      </c>
      <c r="F255">
        <v>53.0396</v>
      </c>
      <c r="G255">
        <v>512.76900000000001</v>
      </c>
      <c r="H255">
        <v>0.90875499999999998</v>
      </c>
      <c r="I255">
        <v>-45.5627</v>
      </c>
      <c r="J255">
        <f t="shared" si="14"/>
        <v>-24.139399999999998</v>
      </c>
      <c r="L255">
        <v>14</v>
      </c>
      <c r="M255">
        <v>569.30999999999995</v>
      </c>
      <c r="N255">
        <f t="shared" si="17"/>
        <v>33.875338753387553</v>
      </c>
      <c r="O255">
        <v>-25.466899999999999</v>
      </c>
      <c r="P255">
        <v>58.776899999999998</v>
      </c>
      <c r="Q255">
        <v>487.02499999999998</v>
      </c>
      <c r="R255">
        <v>0.93991499999999994</v>
      </c>
      <c r="S255">
        <v>-48.5687</v>
      </c>
      <c r="T255">
        <f t="shared" si="16"/>
        <v>-23.101800000000001</v>
      </c>
    </row>
    <row r="256" spans="2:20" x14ac:dyDescent="0.3">
      <c r="B256">
        <v>16</v>
      </c>
      <c r="C256">
        <v>665.20399999999995</v>
      </c>
      <c r="D256">
        <f t="shared" si="15"/>
        <v>30.201443629005475</v>
      </c>
      <c r="E256">
        <v>-22.491499999999998</v>
      </c>
      <c r="F256">
        <v>54.016100000000002</v>
      </c>
      <c r="G256">
        <v>527.99400000000003</v>
      </c>
      <c r="H256">
        <v>0.91897399999999996</v>
      </c>
      <c r="I256">
        <v>-45.700099999999999</v>
      </c>
      <c r="J256">
        <f t="shared" si="14"/>
        <v>-23.208600000000001</v>
      </c>
      <c r="L256">
        <v>15</v>
      </c>
      <c r="M256">
        <v>599.24300000000005</v>
      </c>
      <c r="N256">
        <f t="shared" si="17"/>
        <v>33.407944409180388</v>
      </c>
      <c r="O256">
        <v>-24.8108</v>
      </c>
      <c r="P256">
        <v>57.937600000000003</v>
      </c>
      <c r="Q256">
        <v>468.29599999999999</v>
      </c>
      <c r="R256">
        <v>0.93057299999999998</v>
      </c>
      <c r="S256">
        <v>-48.477200000000003</v>
      </c>
      <c r="T256">
        <f t="shared" si="16"/>
        <v>-23.666400000000003</v>
      </c>
    </row>
    <row r="257" spans="1:20" x14ac:dyDescent="0.3">
      <c r="B257">
        <v>17</v>
      </c>
      <c r="C257">
        <v>698.19799999999998</v>
      </c>
      <c r="D257">
        <f t="shared" si="15"/>
        <v>30.308540946838793</v>
      </c>
      <c r="E257">
        <v>-22.674600000000002</v>
      </c>
      <c r="F257">
        <v>53.955100000000002</v>
      </c>
      <c r="G257">
        <v>530.48900000000003</v>
      </c>
      <c r="H257">
        <v>0.92088800000000004</v>
      </c>
      <c r="I257">
        <v>-15.258800000000001</v>
      </c>
      <c r="J257">
        <f t="shared" si="14"/>
        <v>7.4158000000000008</v>
      </c>
      <c r="L257">
        <v>16</v>
      </c>
      <c r="M257">
        <v>628.83399999999995</v>
      </c>
      <c r="N257">
        <f t="shared" si="17"/>
        <v>33.79405900442714</v>
      </c>
      <c r="O257">
        <v>-24.673500000000001</v>
      </c>
      <c r="P257">
        <v>57.815600000000003</v>
      </c>
      <c r="Q257">
        <v>465.57499999999999</v>
      </c>
      <c r="R257">
        <v>0.92991800000000002</v>
      </c>
      <c r="S257">
        <v>-48.767099999999999</v>
      </c>
      <c r="T257">
        <f t="shared" si="16"/>
        <v>-24.093599999999999</v>
      </c>
    </row>
    <row r="258" spans="1:20" x14ac:dyDescent="0.3">
      <c r="J258">
        <f t="shared" si="14"/>
        <v>0</v>
      </c>
      <c r="L258">
        <v>17</v>
      </c>
      <c r="M258">
        <v>658.95</v>
      </c>
      <c r="N258">
        <f t="shared" si="17"/>
        <v>33.204940895205098</v>
      </c>
      <c r="O258">
        <v>-25.1007</v>
      </c>
      <c r="P258">
        <v>58.181800000000003</v>
      </c>
      <c r="Q258">
        <v>474.476</v>
      </c>
      <c r="R258">
        <v>0.93121600000000004</v>
      </c>
      <c r="S258">
        <v>-48.5687</v>
      </c>
      <c r="T258">
        <f t="shared" si="16"/>
        <v>-23.468</v>
      </c>
    </row>
    <row r="259" spans="1:20" x14ac:dyDescent="0.3">
      <c r="A259">
        <v>2.8</v>
      </c>
      <c r="J259">
        <f t="shared" si="14"/>
        <v>0</v>
      </c>
      <c r="L259">
        <v>18</v>
      </c>
      <c r="M259">
        <v>688.75800000000004</v>
      </c>
      <c r="N259">
        <f t="shared" si="17"/>
        <v>33.548040794417616</v>
      </c>
      <c r="O259">
        <v>-24.9023</v>
      </c>
      <c r="P259">
        <v>57.7087</v>
      </c>
      <c r="Q259">
        <v>468.68900000000002</v>
      </c>
      <c r="R259">
        <v>0.93450999999999995</v>
      </c>
      <c r="S259">
        <v>-48.812899999999999</v>
      </c>
      <c r="T259">
        <f t="shared" si="16"/>
        <v>-23.910599999999999</v>
      </c>
    </row>
    <row r="260" spans="1:20" x14ac:dyDescent="0.3">
      <c r="B260">
        <v>1</v>
      </c>
      <c r="C260">
        <v>201.83799999999999</v>
      </c>
      <c r="E260">
        <v>-29.5105</v>
      </c>
      <c r="F260">
        <v>67.825299999999999</v>
      </c>
      <c r="G260">
        <v>483.38200000000001</v>
      </c>
      <c r="H260">
        <v>0.86731499999999995</v>
      </c>
      <c r="I260">
        <v>-44.631999999999998</v>
      </c>
      <c r="J260">
        <f t="shared" si="14"/>
        <v>-15.121499999999997</v>
      </c>
      <c r="T260">
        <f t="shared" si="16"/>
        <v>0</v>
      </c>
    </row>
    <row r="261" spans="1:20" x14ac:dyDescent="0.3">
      <c r="B261">
        <v>2</v>
      </c>
      <c r="C261">
        <v>212.37700000000001</v>
      </c>
      <c r="D261">
        <f t="shared" si="15"/>
        <v>94.885662776354351</v>
      </c>
      <c r="E261">
        <v>-20.492599999999999</v>
      </c>
      <c r="F261">
        <v>52.093499999999999</v>
      </c>
      <c r="G261">
        <v>485.75700000000001</v>
      </c>
      <c r="H261">
        <v>0.90518399999999999</v>
      </c>
      <c r="I261">
        <v>-42.3889</v>
      </c>
      <c r="J261">
        <f t="shared" si="14"/>
        <v>-21.8963</v>
      </c>
      <c r="K261">
        <v>2.8</v>
      </c>
      <c r="T261">
        <f t="shared" si="16"/>
        <v>0</v>
      </c>
    </row>
    <row r="262" spans="1:20" x14ac:dyDescent="0.3">
      <c r="B262">
        <v>3</v>
      </c>
      <c r="C262">
        <v>242.893</v>
      </c>
      <c r="D262">
        <f t="shared" si="15"/>
        <v>32.769694586446462</v>
      </c>
      <c r="E262">
        <v>-19.775400000000001</v>
      </c>
      <c r="F262">
        <v>52.032499999999999</v>
      </c>
      <c r="G262">
        <v>500.58100000000002</v>
      </c>
      <c r="H262">
        <v>0.90373700000000001</v>
      </c>
      <c r="I262">
        <v>-43.228099999999998</v>
      </c>
      <c r="J262">
        <f t="shared" ref="J262:J325" si="18">I262-E262</f>
        <v>-23.452699999999997</v>
      </c>
      <c r="L262">
        <v>1</v>
      </c>
      <c r="M262">
        <v>202.14400000000001</v>
      </c>
      <c r="O262">
        <v>-31.478899999999999</v>
      </c>
      <c r="P262">
        <v>70.297200000000004</v>
      </c>
      <c r="Q262">
        <v>454.85300000000001</v>
      </c>
      <c r="R262">
        <v>0.89733399999999996</v>
      </c>
      <c r="S262">
        <v>-48.2941</v>
      </c>
      <c r="T262">
        <f t="shared" si="16"/>
        <v>-16.815200000000001</v>
      </c>
    </row>
    <row r="263" spans="1:20" x14ac:dyDescent="0.3">
      <c r="B263">
        <v>4</v>
      </c>
      <c r="C263">
        <v>274.03899999999999</v>
      </c>
      <c r="D263">
        <f t="shared" ref="D263:D326" si="19">1000/(C263-C262)</f>
        <v>32.106851602131911</v>
      </c>
      <c r="E263">
        <v>-20.492599999999999</v>
      </c>
      <c r="F263">
        <v>53.436300000000003</v>
      </c>
      <c r="G263">
        <v>507.39800000000002</v>
      </c>
      <c r="H263">
        <v>0.90518299999999996</v>
      </c>
      <c r="I263">
        <v>-43.685899999999997</v>
      </c>
      <c r="J263">
        <f t="shared" si="18"/>
        <v>-23.193299999999997</v>
      </c>
      <c r="L263">
        <v>2</v>
      </c>
      <c r="M263">
        <v>216.50399999999999</v>
      </c>
      <c r="N263">
        <f t="shared" si="17"/>
        <v>69.637883008356624</v>
      </c>
      <c r="O263">
        <v>-23.2544</v>
      </c>
      <c r="P263">
        <v>54.885899999999999</v>
      </c>
      <c r="Q263">
        <v>463.86099999999999</v>
      </c>
      <c r="R263">
        <v>0.94908899999999996</v>
      </c>
      <c r="S263">
        <v>-45.578000000000003</v>
      </c>
      <c r="T263">
        <f t="shared" si="16"/>
        <v>-22.323600000000003</v>
      </c>
    </row>
    <row r="264" spans="1:20" x14ac:dyDescent="0.3">
      <c r="B264">
        <v>5</v>
      </c>
      <c r="C264">
        <v>305.37799999999999</v>
      </c>
      <c r="D264">
        <f t="shared" si="19"/>
        <v>31.909122818213728</v>
      </c>
      <c r="E264">
        <v>-20.3094</v>
      </c>
      <c r="F264">
        <v>53.176900000000003</v>
      </c>
      <c r="G264">
        <v>509.02600000000001</v>
      </c>
      <c r="H264">
        <v>0.90454599999999996</v>
      </c>
      <c r="I264">
        <v>-43.9758</v>
      </c>
      <c r="J264">
        <f t="shared" si="18"/>
        <v>-23.666399999999999</v>
      </c>
      <c r="L264">
        <v>3</v>
      </c>
      <c r="M264">
        <v>245.375</v>
      </c>
      <c r="N264">
        <f t="shared" si="17"/>
        <v>34.636832808008023</v>
      </c>
      <c r="O264">
        <v>-24.185199999999998</v>
      </c>
      <c r="P264">
        <v>57.449300000000001</v>
      </c>
      <c r="Q264">
        <v>472.81799999999998</v>
      </c>
      <c r="R264">
        <v>0.93839099999999998</v>
      </c>
      <c r="S264">
        <v>-46.417200000000001</v>
      </c>
      <c r="T264">
        <f t="shared" si="16"/>
        <v>-22.232000000000003</v>
      </c>
    </row>
    <row r="265" spans="1:20" x14ac:dyDescent="0.3">
      <c r="B265">
        <v>6</v>
      </c>
      <c r="C265">
        <v>337.08800000000002</v>
      </c>
      <c r="D265">
        <f t="shared" si="19"/>
        <v>31.535793125197063</v>
      </c>
      <c r="E265">
        <v>-21.102900000000002</v>
      </c>
      <c r="F265">
        <v>54.122900000000001</v>
      </c>
      <c r="G265">
        <v>522.10199999999998</v>
      </c>
      <c r="H265">
        <v>0.90942299999999998</v>
      </c>
      <c r="I265">
        <v>-44.158900000000003</v>
      </c>
      <c r="J265">
        <f t="shared" si="18"/>
        <v>-23.056000000000001</v>
      </c>
      <c r="L265">
        <v>4</v>
      </c>
      <c r="M265">
        <v>273.32299999999998</v>
      </c>
      <c r="N265">
        <f t="shared" si="17"/>
        <v>35.780735651925028</v>
      </c>
      <c r="O265">
        <v>-23.4833</v>
      </c>
      <c r="P265">
        <v>56.823700000000002</v>
      </c>
      <c r="Q265">
        <v>465.46499999999997</v>
      </c>
      <c r="R265">
        <v>0.93482900000000002</v>
      </c>
      <c r="S265">
        <v>-46.6614</v>
      </c>
      <c r="T265">
        <f t="shared" si="16"/>
        <v>-23.178100000000001</v>
      </c>
    </row>
    <row r="266" spans="1:20" x14ac:dyDescent="0.3">
      <c r="B266">
        <v>7</v>
      </c>
      <c r="C266">
        <v>368.56799999999998</v>
      </c>
      <c r="D266">
        <f t="shared" si="19"/>
        <v>31.766200762388856</v>
      </c>
      <c r="E266">
        <v>-22.048999999999999</v>
      </c>
      <c r="F266">
        <v>54.8401</v>
      </c>
      <c r="G266">
        <v>541.16999999999996</v>
      </c>
      <c r="H266">
        <v>0.91886100000000004</v>
      </c>
      <c r="I266">
        <v>-44.479399999999998</v>
      </c>
      <c r="J266">
        <f t="shared" si="18"/>
        <v>-22.430399999999999</v>
      </c>
      <c r="L266">
        <v>5</v>
      </c>
      <c r="M266">
        <v>301.42899999999997</v>
      </c>
      <c r="N266">
        <f t="shared" si="17"/>
        <v>35.579591546289052</v>
      </c>
      <c r="O266">
        <v>-24.185199999999998</v>
      </c>
      <c r="P266">
        <v>57.510399999999997</v>
      </c>
      <c r="Q266">
        <v>482.452</v>
      </c>
      <c r="R266">
        <v>0.94268300000000005</v>
      </c>
      <c r="S266">
        <v>-47.103900000000003</v>
      </c>
      <c r="T266">
        <f t="shared" ref="T266:T329" si="20">S266-O266</f>
        <v>-22.918700000000005</v>
      </c>
    </row>
    <row r="267" spans="1:20" x14ac:dyDescent="0.3">
      <c r="B267">
        <v>8</v>
      </c>
      <c r="C267">
        <v>399.63400000000001</v>
      </c>
      <c r="D267">
        <f t="shared" si="19"/>
        <v>32.189531964205209</v>
      </c>
      <c r="E267">
        <v>-21.163900000000002</v>
      </c>
      <c r="F267">
        <v>53.863500000000002</v>
      </c>
      <c r="G267">
        <v>517.94100000000003</v>
      </c>
      <c r="H267">
        <v>0.91108999999999996</v>
      </c>
      <c r="I267">
        <v>-44.418300000000002</v>
      </c>
      <c r="J267">
        <f t="shared" si="18"/>
        <v>-23.2544</v>
      </c>
      <c r="L267">
        <v>6</v>
      </c>
      <c r="M267">
        <v>329.87799999999999</v>
      </c>
      <c r="N267">
        <f t="shared" ref="N267:N330" si="21">1000/(M267-M266)</f>
        <v>35.150620408450195</v>
      </c>
      <c r="O267">
        <v>-23.956299999999999</v>
      </c>
      <c r="P267">
        <v>57.189900000000002</v>
      </c>
      <c r="Q267">
        <v>472.39499999999998</v>
      </c>
      <c r="R267">
        <v>0.94034499999999999</v>
      </c>
      <c r="S267">
        <v>-47.256500000000003</v>
      </c>
      <c r="T267">
        <f t="shared" si="20"/>
        <v>-23.300200000000004</v>
      </c>
    </row>
    <row r="268" spans="1:20" x14ac:dyDescent="0.3">
      <c r="B268">
        <v>9</v>
      </c>
      <c r="C268">
        <v>431.01900000000001</v>
      </c>
      <c r="D268">
        <f t="shared" si="19"/>
        <v>31.862354628007019</v>
      </c>
      <c r="E268">
        <v>-21.408100000000001</v>
      </c>
      <c r="F268">
        <v>53.787199999999999</v>
      </c>
      <c r="G268">
        <v>523.70100000000002</v>
      </c>
      <c r="H268">
        <v>0.91126499999999999</v>
      </c>
      <c r="I268">
        <v>-44.570900000000002</v>
      </c>
      <c r="J268">
        <f t="shared" si="18"/>
        <v>-23.162800000000001</v>
      </c>
      <c r="L268">
        <v>7</v>
      </c>
      <c r="M268">
        <v>358.447</v>
      </c>
      <c r="N268">
        <f t="shared" si="21"/>
        <v>35.002975252896476</v>
      </c>
      <c r="O268">
        <v>-24.185199999999998</v>
      </c>
      <c r="P268">
        <v>57.388300000000001</v>
      </c>
      <c r="Q268">
        <v>476.07299999999998</v>
      </c>
      <c r="R268">
        <v>0.94068499999999999</v>
      </c>
      <c r="S268">
        <v>-47.424300000000002</v>
      </c>
      <c r="T268">
        <f t="shared" si="20"/>
        <v>-23.239100000000004</v>
      </c>
    </row>
    <row r="269" spans="1:20" x14ac:dyDescent="0.3">
      <c r="B269">
        <v>10</v>
      </c>
      <c r="C269">
        <v>462.65199999999999</v>
      </c>
      <c r="D269">
        <f t="shared" si="19"/>
        <v>31.612556507444776</v>
      </c>
      <c r="E269">
        <v>-20.904499999999999</v>
      </c>
      <c r="F269">
        <v>53.222700000000003</v>
      </c>
      <c r="G269">
        <v>514.09500000000003</v>
      </c>
      <c r="H269">
        <v>0.90900199999999998</v>
      </c>
      <c r="I269">
        <v>-44.799799999999998</v>
      </c>
      <c r="J269">
        <f t="shared" si="18"/>
        <v>-23.895299999999999</v>
      </c>
      <c r="L269">
        <v>8</v>
      </c>
      <c r="M269">
        <v>386.69600000000003</v>
      </c>
      <c r="N269">
        <f t="shared" si="21"/>
        <v>35.399483167545725</v>
      </c>
      <c r="O269">
        <v>-24.353000000000002</v>
      </c>
      <c r="P269">
        <v>57.464599999999997</v>
      </c>
      <c r="Q269">
        <v>477.697</v>
      </c>
      <c r="R269">
        <v>0.94214600000000004</v>
      </c>
      <c r="S269">
        <v>-47.637900000000002</v>
      </c>
      <c r="T269">
        <f t="shared" si="20"/>
        <v>-23.2849</v>
      </c>
    </row>
    <row r="270" spans="1:20" x14ac:dyDescent="0.3">
      <c r="B270">
        <v>11</v>
      </c>
      <c r="C270">
        <v>494.25299999999999</v>
      </c>
      <c r="D270">
        <f t="shared" si="19"/>
        <v>31.644568209866776</v>
      </c>
      <c r="E270">
        <v>-21.209700000000002</v>
      </c>
      <c r="F270">
        <v>53.131100000000004</v>
      </c>
      <c r="G270">
        <v>521.99400000000003</v>
      </c>
      <c r="H270">
        <v>0.91421200000000002</v>
      </c>
      <c r="I270">
        <v>-44.815100000000001</v>
      </c>
      <c r="J270">
        <f t="shared" si="18"/>
        <v>-23.605399999999999</v>
      </c>
      <c r="L270">
        <v>9</v>
      </c>
      <c r="M270">
        <v>415.44099999999997</v>
      </c>
      <c r="N270">
        <f t="shared" si="21"/>
        <v>34.788658897199575</v>
      </c>
      <c r="O270">
        <v>-24.215699999999998</v>
      </c>
      <c r="P270">
        <v>57.342500000000001</v>
      </c>
      <c r="Q270">
        <v>476.13299999999998</v>
      </c>
      <c r="R270">
        <v>0.93740299999999999</v>
      </c>
      <c r="S270">
        <v>-47.790500000000002</v>
      </c>
      <c r="T270">
        <f t="shared" si="20"/>
        <v>-23.574800000000003</v>
      </c>
    </row>
    <row r="271" spans="1:20" x14ac:dyDescent="0.3">
      <c r="B271">
        <v>12</v>
      </c>
      <c r="C271">
        <v>526.29100000000005</v>
      </c>
      <c r="D271">
        <f t="shared" si="19"/>
        <v>31.212934640114799</v>
      </c>
      <c r="E271">
        <v>-21.026599999999998</v>
      </c>
      <c r="F271">
        <v>52.887</v>
      </c>
      <c r="G271">
        <v>518.22699999999998</v>
      </c>
      <c r="H271">
        <v>0.91303699999999999</v>
      </c>
      <c r="I271">
        <v>-45.089700000000001</v>
      </c>
      <c r="J271">
        <f t="shared" si="18"/>
        <v>-24.063100000000002</v>
      </c>
      <c r="L271">
        <v>10</v>
      </c>
      <c r="M271">
        <v>444.15800000000002</v>
      </c>
      <c r="N271">
        <f t="shared" si="21"/>
        <v>34.822578960197745</v>
      </c>
      <c r="O271">
        <v>-24.490400000000001</v>
      </c>
      <c r="P271">
        <v>57.235700000000001</v>
      </c>
      <c r="Q271">
        <v>475.65899999999999</v>
      </c>
      <c r="R271">
        <v>0.93972599999999995</v>
      </c>
      <c r="S271">
        <v>-47.973599999999998</v>
      </c>
      <c r="T271">
        <f t="shared" si="20"/>
        <v>-23.483199999999997</v>
      </c>
    </row>
    <row r="272" spans="1:20" x14ac:dyDescent="0.3">
      <c r="B272">
        <v>13</v>
      </c>
      <c r="C272">
        <v>557.80999999999995</v>
      </c>
      <c r="D272">
        <f t="shared" si="19"/>
        <v>31.726894888797343</v>
      </c>
      <c r="E272">
        <v>-21.6675</v>
      </c>
      <c r="F272">
        <v>53.466799999999999</v>
      </c>
      <c r="G272">
        <v>525.33299999999997</v>
      </c>
      <c r="H272">
        <v>0.91909300000000005</v>
      </c>
      <c r="I272">
        <v>-45.0745</v>
      </c>
      <c r="J272">
        <f t="shared" si="18"/>
        <v>-23.407</v>
      </c>
      <c r="L272">
        <v>11</v>
      </c>
      <c r="M272">
        <v>472.81599999999997</v>
      </c>
      <c r="N272">
        <f t="shared" si="21"/>
        <v>34.894270360806807</v>
      </c>
      <c r="O272">
        <v>-24.719200000000001</v>
      </c>
      <c r="P272">
        <v>57.5867</v>
      </c>
      <c r="Q272">
        <v>480.20400000000001</v>
      </c>
      <c r="R272">
        <v>0.94184500000000004</v>
      </c>
      <c r="S272">
        <v>-47.76</v>
      </c>
      <c r="T272">
        <f t="shared" si="20"/>
        <v>-23.040799999999997</v>
      </c>
    </row>
    <row r="273" spans="1:20" x14ac:dyDescent="0.3">
      <c r="B273">
        <v>14</v>
      </c>
      <c r="C273">
        <v>589.65899999999999</v>
      </c>
      <c r="D273">
        <f t="shared" si="19"/>
        <v>31.39816006781998</v>
      </c>
      <c r="E273">
        <v>-22.170999999999999</v>
      </c>
      <c r="F273">
        <v>53.756700000000002</v>
      </c>
      <c r="G273">
        <v>531.971</v>
      </c>
      <c r="H273">
        <v>0.92077799999999999</v>
      </c>
      <c r="I273">
        <v>-45.257599999999996</v>
      </c>
      <c r="J273">
        <f t="shared" si="18"/>
        <v>-23.086599999999997</v>
      </c>
      <c r="L273">
        <v>12</v>
      </c>
      <c r="M273">
        <v>501.25700000000001</v>
      </c>
      <c r="N273">
        <f t="shared" si="21"/>
        <v>35.160507717731406</v>
      </c>
      <c r="O273">
        <v>-24.7498</v>
      </c>
      <c r="P273">
        <v>57.296799999999998</v>
      </c>
      <c r="Q273">
        <v>478.77499999999998</v>
      </c>
      <c r="R273">
        <v>0.94529399999999997</v>
      </c>
      <c r="S273">
        <v>-48.065199999999997</v>
      </c>
      <c r="T273">
        <f t="shared" si="20"/>
        <v>-23.315399999999997</v>
      </c>
    </row>
    <row r="274" spans="1:20" x14ac:dyDescent="0.3">
      <c r="B274">
        <v>15</v>
      </c>
      <c r="C274">
        <v>621.56899999999996</v>
      </c>
      <c r="D274">
        <f t="shared" si="19"/>
        <v>31.338138514572265</v>
      </c>
      <c r="E274">
        <v>-23.4375</v>
      </c>
      <c r="F274">
        <v>54.946899999999999</v>
      </c>
      <c r="G274">
        <v>559.53300000000002</v>
      </c>
      <c r="H274">
        <v>0.93762400000000001</v>
      </c>
      <c r="I274">
        <v>-45.532200000000003</v>
      </c>
      <c r="J274">
        <f t="shared" si="18"/>
        <v>-22.094700000000003</v>
      </c>
      <c r="L274">
        <v>13</v>
      </c>
      <c r="M274">
        <v>530.53899999999999</v>
      </c>
      <c r="N274">
        <f t="shared" si="21"/>
        <v>34.150672768253557</v>
      </c>
      <c r="O274">
        <v>-24.322500000000002</v>
      </c>
      <c r="P274">
        <v>56.838999999999999</v>
      </c>
      <c r="Q274">
        <v>472.096</v>
      </c>
      <c r="R274">
        <v>0.94109100000000001</v>
      </c>
      <c r="S274">
        <v>-48.049900000000001</v>
      </c>
      <c r="T274">
        <f t="shared" si="20"/>
        <v>-23.727399999999999</v>
      </c>
    </row>
    <row r="275" spans="1:20" x14ac:dyDescent="0.3">
      <c r="B275">
        <v>16</v>
      </c>
      <c r="C275">
        <v>653.17999999999995</v>
      </c>
      <c r="D275">
        <f t="shared" si="19"/>
        <v>31.634557590712102</v>
      </c>
      <c r="E275">
        <v>-22.735600000000002</v>
      </c>
      <c r="F275">
        <v>53.909300000000002</v>
      </c>
      <c r="G275">
        <v>540.58000000000004</v>
      </c>
      <c r="H275">
        <v>0.92916299999999996</v>
      </c>
      <c r="I275">
        <v>-45.517000000000003</v>
      </c>
      <c r="J275">
        <f t="shared" si="18"/>
        <v>-22.781400000000001</v>
      </c>
      <c r="L275">
        <v>14</v>
      </c>
      <c r="M275">
        <v>559.25300000000004</v>
      </c>
      <c r="N275">
        <f t="shared" si="21"/>
        <v>34.826217176290243</v>
      </c>
      <c r="O275">
        <v>-23.3002</v>
      </c>
      <c r="P275">
        <v>55.557299999999998</v>
      </c>
      <c r="Q275">
        <v>449.27800000000002</v>
      </c>
      <c r="R275">
        <v>0.92785899999999999</v>
      </c>
      <c r="S275">
        <v>-48.217799999999997</v>
      </c>
      <c r="T275">
        <f t="shared" si="20"/>
        <v>-24.917599999999997</v>
      </c>
    </row>
    <row r="276" spans="1:20" x14ac:dyDescent="0.3">
      <c r="B276">
        <v>17</v>
      </c>
      <c r="C276">
        <v>685.43200000000002</v>
      </c>
      <c r="D276">
        <f t="shared" si="19"/>
        <v>31.005829095869959</v>
      </c>
      <c r="E276">
        <v>-22.445699999999999</v>
      </c>
      <c r="F276">
        <v>53.405799999999999</v>
      </c>
      <c r="G276">
        <v>529.77800000000002</v>
      </c>
      <c r="H276">
        <v>0.92458499999999999</v>
      </c>
      <c r="I276">
        <v>-45.639000000000003</v>
      </c>
      <c r="J276">
        <f t="shared" si="18"/>
        <v>-23.193300000000004</v>
      </c>
      <c r="L276">
        <v>15</v>
      </c>
      <c r="M276">
        <v>588.30200000000002</v>
      </c>
      <c r="N276">
        <f t="shared" si="21"/>
        <v>34.424592929188641</v>
      </c>
      <c r="O276">
        <v>-24.688700000000001</v>
      </c>
      <c r="P276">
        <v>56.915300000000002</v>
      </c>
      <c r="Q276">
        <v>473.97500000000002</v>
      </c>
      <c r="R276">
        <v>0.94158399999999998</v>
      </c>
      <c r="S276">
        <v>-48.385599999999997</v>
      </c>
      <c r="T276">
        <f t="shared" si="20"/>
        <v>-23.696899999999996</v>
      </c>
    </row>
    <row r="277" spans="1:20" x14ac:dyDescent="0.3">
      <c r="J277">
        <f t="shared" si="18"/>
        <v>0</v>
      </c>
      <c r="L277">
        <v>16</v>
      </c>
      <c r="M277">
        <v>617.53800000000001</v>
      </c>
      <c r="N277">
        <f t="shared" si="21"/>
        <v>34.204405527431945</v>
      </c>
      <c r="O277">
        <v>-24.322500000000002</v>
      </c>
      <c r="P277">
        <v>56.396500000000003</v>
      </c>
      <c r="Q277">
        <v>468.64400000000001</v>
      </c>
      <c r="R277">
        <v>0.94079299999999999</v>
      </c>
      <c r="S277">
        <v>-48.385599999999997</v>
      </c>
      <c r="T277">
        <f t="shared" si="20"/>
        <v>-24.063099999999995</v>
      </c>
    </row>
    <row r="278" spans="1:20" x14ac:dyDescent="0.3">
      <c r="A278">
        <v>2.9</v>
      </c>
      <c r="J278">
        <f t="shared" si="18"/>
        <v>0</v>
      </c>
      <c r="L278">
        <v>17</v>
      </c>
      <c r="M278">
        <v>646.76599999999996</v>
      </c>
      <c r="N278">
        <f t="shared" si="21"/>
        <v>34.21376762009038</v>
      </c>
      <c r="O278">
        <v>-25.772099999999998</v>
      </c>
      <c r="P278">
        <v>57.7393</v>
      </c>
      <c r="Q278">
        <v>492.78899999999999</v>
      </c>
      <c r="R278">
        <v>0.95550100000000004</v>
      </c>
      <c r="S278">
        <v>-48.5077</v>
      </c>
      <c r="T278">
        <f t="shared" si="20"/>
        <v>-22.735600000000002</v>
      </c>
    </row>
    <row r="279" spans="1:20" x14ac:dyDescent="0.3">
      <c r="B279">
        <v>1</v>
      </c>
      <c r="C279">
        <v>201.78700000000001</v>
      </c>
      <c r="E279">
        <v>-29.891999999999999</v>
      </c>
      <c r="F279">
        <v>67.825299999999999</v>
      </c>
      <c r="G279">
        <v>482.47199999999998</v>
      </c>
      <c r="H279">
        <v>0.87567200000000001</v>
      </c>
      <c r="I279">
        <v>-44.540399999999998</v>
      </c>
      <c r="J279">
        <f t="shared" si="18"/>
        <v>-14.648399999999999</v>
      </c>
      <c r="L279">
        <v>18</v>
      </c>
      <c r="M279">
        <v>675.65800000000002</v>
      </c>
      <c r="N279">
        <f t="shared" si="21"/>
        <v>34.611657206146965</v>
      </c>
      <c r="O279">
        <v>-24.658200000000001</v>
      </c>
      <c r="P279">
        <v>56.640599999999999</v>
      </c>
      <c r="Q279">
        <v>468.72699999999998</v>
      </c>
      <c r="R279">
        <v>0.93881199999999998</v>
      </c>
      <c r="S279">
        <v>-48.645000000000003</v>
      </c>
      <c r="T279">
        <f t="shared" si="20"/>
        <v>-23.986800000000002</v>
      </c>
    </row>
    <row r="280" spans="1:20" x14ac:dyDescent="0.3">
      <c r="B280">
        <v>2</v>
      </c>
      <c r="C280">
        <v>211.98500000000001</v>
      </c>
      <c r="D280">
        <f t="shared" si="19"/>
        <v>98.058442831927763</v>
      </c>
      <c r="E280">
        <v>-21.484400000000001</v>
      </c>
      <c r="F280">
        <v>52.581800000000001</v>
      </c>
      <c r="G280">
        <v>508.07600000000002</v>
      </c>
      <c r="H280">
        <v>0.92906500000000003</v>
      </c>
      <c r="I280">
        <v>-42.0685</v>
      </c>
      <c r="J280">
        <f t="shared" si="18"/>
        <v>-20.584099999999999</v>
      </c>
      <c r="T280">
        <f t="shared" si="20"/>
        <v>0</v>
      </c>
    </row>
    <row r="281" spans="1:20" x14ac:dyDescent="0.3">
      <c r="B281">
        <v>3</v>
      </c>
      <c r="C281">
        <v>241.572</v>
      </c>
      <c r="D281">
        <f t="shared" si="19"/>
        <v>33.798627775712319</v>
      </c>
      <c r="E281">
        <v>-19.928000000000001</v>
      </c>
      <c r="F281">
        <v>51.818800000000003</v>
      </c>
      <c r="G281">
        <v>503.04</v>
      </c>
      <c r="H281">
        <v>0.91390300000000002</v>
      </c>
      <c r="I281">
        <v>-43.045000000000002</v>
      </c>
      <c r="J281">
        <f t="shared" si="18"/>
        <v>-23.117000000000001</v>
      </c>
      <c r="K281">
        <v>2.9</v>
      </c>
      <c r="T281">
        <f t="shared" si="20"/>
        <v>0</v>
      </c>
    </row>
    <row r="282" spans="1:20" x14ac:dyDescent="0.3">
      <c r="B282">
        <v>4</v>
      </c>
      <c r="C282">
        <v>272.23099999999999</v>
      </c>
      <c r="D282">
        <f t="shared" si="19"/>
        <v>32.616849864640081</v>
      </c>
      <c r="E282">
        <v>-19.515999999999998</v>
      </c>
      <c r="F282">
        <v>51.895099999999999</v>
      </c>
      <c r="G282">
        <v>493.40199999999999</v>
      </c>
      <c r="H282">
        <v>0.90490700000000002</v>
      </c>
      <c r="I282">
        <v>-43.533299999999997</v>
      </c>
      <c r="J282">
        <f t="shared" si="18"/>
        <v>-24.017299999999999</v>
      </c>
      <c r="L282">
        <v>1</v>
      </c>
      <c r="M282">
        <v>202.00299999999999</v>
      </c>
      <c r="O282">
        <v>-31.845099999999999</v>
      </c>
      <c r="P282">
        <v>70.251499999999993</v>
      </c>
      <c r="Q282">
        <v>460.803</v>
      </c>
      <c r="R282">
        <v>0.90809300000000004</v>
      </c>
      <c r="S282">
        <v>-47.927900000000001</v>
      </c>
      <c r="T282">
        <f t="shared" si="20"/>
        <v>-16.082800000000002</v>
      </c>
    </row>
    <row r="283" spans="1:20" x14ac:dyDescent="0.3">
      <c r="B283">
        <v>5</v>
      </c>
      <c r="C283">
        <v>302.791</v>
      </c>
      <c r="D283">
        <f t="shared" si="19"/>
        <v>32.722513089005233</v>
      </c>
      <c r="E283">
        <v>-21.255500000000001</v>
      </c>
      <c r="F283">
        <v>53.619399999999999</v>
      </c>
      <c r="G283">
        <v>533.91999999999996</v>
      </c>
      <c r="H283">
        <v>0.92669000000000001</v>
      </c>
      <c r="I283">
        <v>-43.640099999999997</v>
      </c>
      <c r="J283">
        <f t="shared" si="18"/>
        <v>-22.384599999999995</v>
      </c>
      <c r="L283">
        <v>2</v>
      </c>
      <c r="M283">
        <v>215.09800000000001</v>
      </c>
      <c r="N283">
        <f t="shared" si="21"/>
        <v>76.365024818632904</v>
      </c>
      <c r="O283">
        <v>-23.742699999999999</v>
      </c>
      <c r="P283">
        <v>54.550199999999997</v>
      </c>
      <c r="Q283">
        <v>476.26400000000001</v>
      </c>
      <c r="R283">
        <v>0.97614699999999999</v>
      </c>
      <c r="S283">
        <v>-45.1813</v>
      </c>
      <c r="T283">
        <f t="shared" si="20"/>
        <v>-21.438600000000001</v>
      </c>
    </row>
    <row r="284" spans="1:20" x14ac:dyDescent="0.3">
      <c r="B284">
        <v>6</v>
      </c>
      <c r="C284">
        <v>334.07900000000001</v>
      </c>
      <c r="D284">
        <f t="shared" si="19"/>
        <v>31.961135259524408</v>
      </c>
      <c r="E284">
        <v>-20.5078</v>
      </c>
      <c r="F284">
        <v>52.902200000000001</v>
      </c>
      <c r="G284">
        <v>514.29899999999998</v>
      </c>
      <c r="H284">
        <v>0.9163</v>
      </c>
      <c r="I284">
        <v>-44.006300000000003</v>
      </c>
      <c r="J284">
        <f t="shared" si="18"/>
        <v>-23.498500000000003</v>
      </c>
      <c r="L284">
        <v>3</v>
      </c>
      <c r="M284">
        <v>243.27099999999999</v>
      </c>
      <c r="N284">
        <f t="shared" si="21"/>
        <v>35.494977460689348</v>
      </c>
      <c r="O284">
        <v>-22.369399999999999</v>
      </c>
      <c r="P284">
        <v>54.718000000000004</v>
      </c>
      <c r="Q284">
        <v>453.18700000000001</v>
      </c>
      <c r="R284">
        <v>0.94049099999999997</v>
      </c>
      <c r="S284">
        <v>-45.913699999999999</v>
      </c>
      <c r="T284">
        <f t="shared" si="20"/>
        <v>-23.5443</v>
      </c>
    </row>
    <row r="285" spans="1:20" x14ac:dyDescent="0.3">
      <c r="B285">
        <v>7</v>
      </c>
      <c r="C285">
        <v>364.88400000000001</v>
      </c>
      <c r="D285">
        <f t="shared" si="19"/>
        <v>32.462262619704589</v>
      </c>
      <c r="E285">
        <v>-20.462</v>
      </c>
      <c r="F285">
        <v>52.841200000000001</v>
      </c>
      <c r="G285">
        <v>515.875</v>
      </c>
      <c r="H285">
        <v>0.91036399999999995</v>
      </c>
      <c r="I285">
        <v>-44.097900000000003</v>
      </c>
      <c r="J285">
        <f t="shared" si="18"/>
        <v>-23.635900000000003</v>
      </c>
      <c r="L285">
        <v>4</v>
      </c>
      <c r="M285">
        <v>270.55599999999998</v>
      </c>
      <c r="N285">
        <f t="shared" si="21"/>
        <v>36.650174088326921</v>
      </c>
      <c r="O285">
        <v>-23.757899999999999</v>
      </c>
      <c r="P285">
        <v>56.045499999999997</v>
      </c>
      <c r="Q285">
        <v>486.06299999999999</v>
      </c>
      <c r="R285">
        <v>0.95656200000000002</v>
      </c>
      <c r="S285">
        <v>-46.402000000000001</v>
      </c>
      <c r="T285">
        <f t="shared" si="20"/>
        <v>-22.644100000000002</v>
      </c>
    </row>
    <row r="286" spans="1:20" x14ac:dyDescent="0.3">
      <c r="B286">
        <v>8</v>
      </c>
      <c r="C286">
        <v>396.29</v>
      </c>
      <c r="D286">
        <f t="shared" si="19"/>
        <v>31.841049480990886</v>
      </c>
      <c r="E286">
        <v>-21.453900000000001</v>
      </c>
      <c r="F286">
        <v>53.298999999999999</v>
      </c>
      <c r="G286">
        <v>535.36900000000003</v>
      </c>
      <c r="H286">
        <v>0.93127499999999996</v>
      </c>
      <c r="I286">
        <v>-44.204700000000003</v>
      </c>
      <c r="J286">
        <f t="shared" si="18"/>
        <v>-22.750800000000002</v>
      </c>
      <c r="L286">
        <v>5</v>
      </c>
      <c r="M286">
        <v>298.33</v>
      </c>
      <c r="N286">
        <f t="shared" si="21"/>
        <v>36.004896665946568</v>
      </c>
      <c r="O286">
        <v>-22.537199999999999</v>
      </c>
      <c r="P286">
        <v>54.809600000000003</v>
      </c>
      <c r="Q286">
        <v>459.28500000000003</v>
      </c>
      <c r="R286">
        <v>0.93976000000000004</v>
      </c>
      <c r="S286">
        <v>-46.676600000000001</v>
      </c>
      <c r="T286">
        <f t="shared" si="20"/>
        <v>-24.139400000000002</v>
      </c>
    </row>
    <row r="287" spans="1:20" x14ac:dyDescent="0.3">
      <c r="B287">
        <v>9</v>
      </c>
      <c r="C287">
        <v>427.54899999999998</v>
      </c>
      <c r="D287">
        <f t="shared" si="19"/>
        <v>31.990786653443852</v>
      </c>
      <c r="E287">
        <v>-21.8201</v>
      </c>
      <c r="F287">
        <v>53.726199999999999</v>
      </c>
      <c r="G287">
        <v>549.87900000000002</v>
      </c>
      <c r="H287">
        <v>0.93385200000000002</v>
      </c>
      <c r="I287">
        <v>-44.296300000000002</v>
      </c>
      <c r="J287">
        <f t="shared" si="18"/>
        <v>-22.476200000000002</v>
      </c>
      <c r="L287">
        <v>6</v>
      </c>
      <c r="M287">
        <v>325.44900000000001</v>
      </c>
      <c r="N287">
        <f t="shared" si="21"/>
        <v>36.874516021977172</v>
      </c>
      <c r="O287">
        <v>-24.047899999999998</v>
      </c>
      <c r="P287">
        <v>56.304900000000004</v>
      </c>
      <c r="Q287">
        <v>487.04</v>
      </c>
      <c r="R287">
        <v>0.95765199999999995</v>
      </c>
      <c r="S287">
        <v>-46.630899999999997</v>
      </c>
      <c r="T287">
        <f t="shared" si="20"/>
        <v>-22.582999999999998</v>
      </c>
    </row>
    <row r="288" spans="1:20" x14ac:dyDescent="0.3">
      <c r="B288">
        <v>10</v>
      </c>
      <c r="C288">
        <v>458.95600000000002</v>
      </c>
      <c r="D288">
        <f t="shared" si="19"/>
        <v>31.840035660839902</v>
      </c>
      <c r="E288">
        <v>-21.286000000000001</v>
      </c>
      <c r="F288">
        <v>52.9938</v>
      </c>
      <c r="G288">
        <v>531.16899999999998</v>
      </c>
      <c r="H288">
        <v>0.92979599999999996</v>
      </c>
      <c r="I288">
        <v>-44.448900000000002</v>
      </c>
      <c r="J288">
        <f t="shared" si="18"/>
        <v>-23.1629</v>
      </c>
      <c r="L288">
        <v>7</v>
      </c>
      <c r="M288">
        <v>353.10899999999998</v>
      </c>
      <c r="N288">
        <f t="shared" si="21"/>
        <v>36.153289949385439</v>
      </c>
      <c r="O288">
        <v>-24.231000000000002</v>
      </c>
      <c r="P288">
        <v>56.457500000000003</v>
      </c>
      <c r="Q288">
        <v>490.59100000000001</v>
      </c>
      <c r="R288">
        <v>0.96057700000000001</v>
      </c>
      <c r="S288">
        <v>-46.875</v>
      </c>
      <c r="T288">
        <f t="shared" si="20"/>
        <v>-22.643999999999998</v>
      </c>
    </row>
    <row r="289" spans="1:20" x14ac:dyDescent="0.3">
      <c r="B289">
        <v>11</v>
      </c>
      <c r="C289">
        <v>490.33499999999998</v>
      </c>
      <c r="D289">
        <f t="shared" si="19"/>
        <v>31.868447050575263</v>
      </c>
      <c r="E289">
        <v>-21.041899999999998</v>
      </c>
      <c r="F289">
        <v>52.688600000000001</v>
      </c>
      <c r="G289">
        <v>524.33399999999995</v>
      </c>
      <c r="H289">
        <v>0.92022099999999996</v>
      </c>
      <c r="I289">
        <v>-44.616700000000002</v>
      </c>
      <c r="J289">
        <f t="shared" si="18"/>
        <v>-23.574800000000003</v>
      </c>
      <c r="L289">
        <v>8</v>
      </c>
      <c r="M289">
        <v>380.71</v>
      </c>
      <c r="N289">
        <f t="shared" si="21"/>
        <v>36.230571356110289</v>
      </c>
      <c r="O289">
        <v>-24.765000000000001</v>
      </c>
      <c r="P289">
        <v>56.808500000000002</v>
      </c>
      <c r="Q289">
        <v>494.32400000000001</v>
      </c>
      <c r="R289">
        <v>0.96311400000000003</v>
      </c>
      <c r="S289">
        <v>-47.195399999999999</v>
      </c>
      <c r="T289">
        <f t="shared" si="20"/>
        <v>-22.430399999999999</v>
      </c>
    </row>
    <row r="290" spans="1:20" x14ac:dyDescent="0.3">
      <c r="B290">
        <v>12</v>
      </c>
      <c r="C290">
        <v>521.81100000000004</v>
      </c>
      <c r="D290">
        <f t="shared" si="19"/>
        <v>31.770237641377502</v>
      </c>
      <c r="E290">
        <v>-20.1569</v>
      </c>
      <c r="F290">
        <v>51.437399999999997</v>
      </c>
      <c r="G290">
        <v>504.09899999999999</v>
      </c>
      <c r="H290">
        <v>0.91133600000000003</v>
      </c>
      <c r="I290">
        <v>-44.738799999999998</v>
      </c>
      <c r="J290">
        <f t="shared" si="18"/>
        <v>-24.581899999999997</v>
      </c>
      <c r="L290">
        <v>9</v>
      </c>
      <c r="M290">
        <v>408.30900000000003</v>
      </c>
      <c r="N290">
        <f t="shared" si="21"/>
        <v>36.23319685495845</v>
      </c>
      <c r="O290">
        <v>-24.704000000000001</v>
      </c>
      <c r="P290">
        <v>56.686399999999999</v>
      </c>
      <c r="Q290">
        <v>500.76799999999997</v>
      </c>
      <c r="R290">
        <v>0.96669000000000005</v>
      </c>
      <c r="S290">
        <v>-47.073399999999999</v>
      </c>
      <c r="T290">
        <f t="shared" si="20"/>
        <v>-22.369399999999999</v>
      </c>
    </row>
    <row r="291" spans="1:20" x14ac:dyDescent="0.3">
      <c r="B291">
        <v>13</v>
      </c>
      <c r="C291">
        <v>553.75699999999995</v>
      </c>
      <c r="D291">
        <f t="shared" si="19"/>
        <v>31.302823514681108</v>
      </c>
      <c r="E291">
        <v>-21.423300000000001</v>
      </c>
      <c r="F291">
        <v>52.505499999999998</v>
      </c>
      <c r="G291">
        <v>523.71100000000001</v>
      </c>
      <c r="H291">
        <v>0.92821299999999995</v>
      </c>
      <c r="I291">
        <v>-44.937100000000001</v>
      </c>
      <c r="J291">
        <f t="shared" si="18"/>
        <v>-23.5138</v>
      </c>
      <c r="L291">
        <v>10</v>
      </c>
      <c r="M291">
        <v>436.49400000000003</v>
      </c>
      <c r="N291">
        <f t="shared" si="21"/>
        <v>35.479865176512327</v>
      </c>
      <c r="O291">
        <v>-23.666399999999999</v>
      </c>
      <c r="P291">
        <v>55.419899999999998</v>
      </c>
      <c r="Q291">
        <v>479.01</v>
      </c>
      <c r="R291">
        <v>0.95593700000000004</v>
      </c>
      <c r="S291">
        <v>-47.332799999999999</v>
      </c>
      <c r="T291">
        <f t="shared" si="20"/>
        <v>-23.666399999999999</v>
      </c>
    </row>
    <row r="292" spans="1:20" x14ac:dyDescent="0.3">
      <c r="B292">
        <v>14</v>
      </c>
      <c r="C292">
        <v>586.05799999999999</v>
      </c>
      <c r="D292">
        <f t="shared" si="19"/>
        <v>30.958793845391742</v>
      </c>
      <c r="E292">
        <v>-21.316500000000001</v>
      </c>
      <c r="F292">
        <v>52.108800000000002</v>
      </c>
      <c r="G292">
        <v>529.56899999999996</v>
      </c>
      <c r="H292">
        <v>0.92823800000000001</v>
      </c>
      <c r="I292">
        <v>-44.860799999999998</v>
      </c>
      <c r="J292">
        <f t="shared" si="18"/>
        <v>-23.544299999999996</v>
      </c>
      <c r="L292">
        <v>11</v>
      </c>
      <c r="M292">
        <v>464.29599999999999</v>
      </c>
      <c r="N292">
        <f t="shared" si="21"/>
        <v>35.968635349974868</v>
      </c>
      <c r="O292">
        <v>-24.353000000000002</v>
      </c>
      <c r="P292">
        <v>56.045499999999997</v>
      </c>
      <c r="Q292">
        <v>487.399</v>
      </c>
      <c r="R292">
        <v>0.96148800000000001</v>
      </c>
      <c r="S292">
        <v>-47.439599999999999</v>
      </c>
      <c r="T292">
        <f t="shared" si="20"/>
        <v>-23.086599999999997</v>
      </c>
    </row>
    <row r="293" spans="1:20" x14ac:dyDescent="0.3">
      <c r="B293">
        <v>15</v>
      </c>
      <c r="C293">
        <v>617.83399999999995</v>
      </c>
      <c r="D293">
        <f t="shared" si="19"/>
        <v>31.470292044310217</v>
      </c>
      <c r="E293">
        <v>-20.950299999999999</v>
      </c>
      <c r="F293">
        <v>51.6815</v>
      </c>
      <c r="G293">
        <v>507.11500000000001</v>
      </c>
      <c r="H293">
        <v>0.91691</v>
      </c>
      <c r="I293">
        <v>-45.1965</v>
      </c>
      <c r="J293">
        <f t="shared" si="18"/>
        <v>-24.246200000000002</v>
      </c>
      <c r="L293">
        <v>12</v>
      </c>
      <c r="M293">
        <v>492.99299999999999</v>
      </c>
      <c r="N293">
        <f t="shared" si="21"/>
        <v>34.846848102589121</v>
      </c>
      <c r="O293">
        <v>-24.185199999999998</v>
      </c>
      <c r="P293">
        <v>55.618299999999998</v>
      </c>
      <c r="Q293">
        <v>483.92500000000001</v>
      </c>
      <c r="R293">
        <v>0.96072100000000005</v>
      </c>
      <c r="S293">
        <v>-47.409100000000002</v>
      </c>
      <c r="T293">
        <f t="shared" si="20"/>
        <v>-23.223900000000004</v>
      </c>
    </row>
    <row r="294" spans="1:20" x14ac:dyDescent="0.3">
      <c r="B294">
        <v>16</v>
      </c>
      <c r="C294">
        <v>649.73299999999995</v>
      </c>
      <c r="D294">
        <f t="shared" si="19"/>
        <v>31.348945107997114</v>
      </c>
      <c r="E294">
        <v>-22.369399999999999</v>
      </c>
      <c r="F294">
        <v>52.810699999999997</v>
      </c>
      <c r="G294">
        <v>544.93200000000002</v>
      </c>
      <c r="H294">
        <v>0.937998</v>
      </c>
      <c r="I294">
        <v>-45.364400000000003</v>
      </c>
      <c r="J294">
        <f t="shared" si="18"/>
        <v>-22.995000000000005</v>
      </c>
      <c r="L294">
        <v>13</v>
      </c>
      <c r="M294">
        <v>520.78800000000001</v>
      </c>
      <c r="N294">
        <f t="shared" si="21"/>
        <v>35.97769382982549</v>
      </c>
      <c r="O294">
        <v>-25.177</v>
      </c>
      <c r="P294">
        <v>56.427</v>
      </c>
      <c r="Q294">
        <v>501.625</v>
      </c>
      <c r="R294">
        <v>0.97629500000000002</v>
      </c>
      <c r="S294">
        <v>-47.485399999999998</v>
      </c>
      <c r="T294">
        <f t="shared" si="20"/>
        <v>-22.308399999999999</v>
      </c>
    </row>
    <row r="295" spans="1:20" x14ac:dyDescent="0.3">
      <c r="B295">
        <v>17</v>
      </c>
      <c r="C295">
        <v>682.13800000000003</v>
      </c>
      <c r="D295">
        <f t="shared" si="19"/>
        <v>30.859435272334434</v>
      </c>
      <c r="E295">
        <v>-22.872900000000001</v>
      </c>
      <c r="F295">
        <v>53.237900000000003</v>
      </c>
      <c r="G295">
        <v>548.96100000000001</v>
      </c>
      <c r="H295">
        <v>0.93964099999999995</v>
      </c>
      <c r="I295">
        <v>-45.471200000000003</v>
      </c>
      <c r="J295">
        <f t="shared" si="18"/>
        <v>-22.598300000000002</v>
      </c>
      <c r="L295">
        <v>14</v>
      </c>
      <c r="M295">
        <v>548.41999999999996</v>
      </c>
      <c r="N295">
        <f t="shared" si="21"/>
        <v>36.18992472495664</v>
      </c>
      <c r="O295">
        <v>-24.8413</v>
      </c>
      <c r="P295">
        <v>56.1676</v>
      </c>
      <c r="Q295">
        <v>492.32900000000001</v>
      </c>
      <c r="R295">
        <v>0.96939299999999995</v>
      </c>
      <c r="S295">
        <v>-47.561599999999999</v>
      </c>
      <c r="T295">
        <f t="shared" si="20"/>
        <v>-22.720299999999998</v>
      </c>
    </row>
    <row r="296" spans="1:20" x14ac:dyDescent="0.3">
      <c r="J296">
        <f t="shared" si="18"/>
        <v>0</v>
      </c>
      <c r="L296">
        <v>15</v>
      </c>
      <c r="M296">
        <v>576.39800000000002</v>
      </c>
      <c r="N296">
        <f t="shared" si="21"/>
        <v>35.742369004217515</v>
      </c>
      <c r="O296">
        <v>-25.1617</v>
      </c>
      <c r="P296">
        <v>56.289700000000003</v>
      </c>
      <c r="Q296">
        <v>497.67700000000002</v>
      </c>
      <c r="R296">
        <v>0.96886300000000003</v>
      </c>
      <c r="S296">
        <v>-47.729500000000002</v>
      </c>
      <c r="T296">
        <f t="shared" si="20"/>
        <v>-22.567800000000002</v>
      </c>
    </row>
    <row r="297" spans="1:20" x14ac:dyDescent="0.3">
      <c r="A297">
        <v>3</v>
      </c>
      <c r="J297">
        <f t="shared" si="18"/>
        <v>0</v>
      </c>
      <c r="L297">
        <v>16</v>
      </c>
      <c r="M297">
        <v>604.48099999999999</v>
      </c>
      <c r="N297">
        <f t="shared" si="21"/>
        <v>35.608731260905209</v>
      </c>
      <c r="O297">
        <v>-25.268599999999999</v>
      </c>
      <c r="P297">
        <v>56.152299999999997</v>
      </c>
      <c r="Q297">
        <v>502.47399999999999</v>
      </c>
      <c r="R297">
        <v>0.97530499999999998</v>
      </c>
      <c r="S297">
        <v>-47.729500000000002</v>
      </c>
      <c r="T297">
        <f t="shared" si="20"/>
        <v>-22.460900000000002</v>
      </c>
    </row>
    <row r="298" spans="1:20" x14ac:dyDescent="0.3">
      <c r="B298">
        <v>1</v>
      </c>
      <c r="C298">
        <v>201.84200000000001</v>
      </c>
      <c r="E298">
        <v>-26.046800000000001</v>
      </c>
      <c r="F298">
        <v>67.626999999999995</v>
      </c>
      <c r="G298">
        <v>465.86500000000001</v>
      </c>
      <c r="H298">
        <v>0.85946800000000001</v>
      </c>
      <c r="I298">
        <v>-41.076700000000002</v>
      </c>
      <c r="J298">
        <f t="shared" si="18"/>
        <v>-15.029900000000001</v>
      </c>
      <c r="L298">
        <v>17</v>
      </c>
      <c r="M298">
        <v>632.31899999999996</v>
      </c>
      <c r="N298">
        <f t="shared" si="21"/>
        <v>35.922120842014557</v>
      </c>
      <c r="O298">
        <v>-25.0854</v>
      </c>
      <c r="P298">
        <v>55.816699999999997</v>
      </c>
      <c r="Q298">
        <v>496.87099999999998</v>
      </c>
      <c r="R298">
        <v>0.97466799999999998</v>
      </c>
      <c r="S298">
        <v>-47.866799999999998</v>
      </c>
      <c r="T298">
        <f t="shared" si="20"/>
        <v>-22.781399999999998</v>
      </c>
    </row>
    <row r="299" spans="1:20" x14ac:dyDescent="0.3">
      <c r="B299">
        <v>2</v>
      </c>
      <c r="C299">
        <v>212.66200000000001</v>
      </c>
      <c r="D299">
        <f t="shared" si="19"/>
        <v>92.42144177449174</v>
      </c>
      <c r="E299">
        <v>-17.2272</v>
      </c>
      <c r="F299">
        <v>52.139299999999999</v>
      </c>
      <c r="G299">
        <v>481.67099999999999</v>
      </c>
      <c r="H299">
        <v>0.90726300000000004</v>
      </c>
      <c r="I299">
        <v>-38.864100000000001</v>
      </c>
      <c r="J299">
        <f t="shared" si="18"/>
        <v>-21.636900000000001</v>
      </c>
      <c r="L299">
        <v>18</v>
      </c>
      <c r="M299">
        <v>660.6</v>
      </c>
      <c r="N299">
        <f t="shared" si="21"/>
        <v>35.359428591633879</v>
      </c>
      <c r="O299">
        <v>-25.299099999999999</v>
      </c>
      <c r="P299">
        <v>55.954000000000001</v>
      </c>
      <c r="Q299">
        <v>497.15199999999999</v>
      </c>
      <c r="R299">
        <v>0.974522</v>
      </c>
      <c r="S299">
        <v>-47.973599999999998</v>
      </c>
      <c r="T299">
        <f t="shared" si="20"/>
        <v>-22.674499999999998</v>
      </c>
    </row>
    <row r="300" spans="1:20" x14ac:dyDescent="0.3">
      <c r="B300">
        <v>3</v>
      </c>
      <c r="C300">
        <v>241.155</v>
      </c>
      <c r="D300">
        <f t="shared" si="19"/>
        <v>35.096339451795181</v>
      </c>
      <c r="E300">
        <v>-16.906700000000001</v>
      </c>
      <c r="F300">
        <v>52.978499999999997</v>
      </c>
      <c r="G300">
        <v>504.286</v>
      </c>
      <c r="H300">
        <v>0.90613699999999997</v>
      </c>
      <c r="I300">
        <v>-39.657600000000002</v>
      </c>
      <c r="J300">
        <f t="shared" si="18"/>
        <v>-22.750900000000001</v>
      </c>
      <c r="L300">
        <v>19</v>
      </c>
      <c r="M300">
        <v>688.75099999999998</v>
      </c>
      <c r="N300">
        <f t="shared" si="21"/>
        <v>35.522716777379195</v>
      </c>
      <c r="O300">
        <v>-25.0092</v>
      </c>
      <c r="P300">
        <v>55.587800000000001</v>
      </c>
      <c r="Q300">
        <v>491.11099999999999</v>
      </c>
      <c r="R300">
        <v>0.97269499999999998</v>
      </c>
      <c r="S300">
        <v>-48.034700000000001</v>
      </c>
      <c r="T300">
        <f t="shared" si="20"/>
        <v>-23.025500000000001</v>
      </c>
    </row>
    <row r="301" spans="1:20" x14ac:dyDescent="0.3">
      <c r="B301">
        <v>4</v>
      </c>
      <c r="C301">
        <v>269.71300000000002</v>
      </c>
      <c r="D301">
        <f t="shared" si="19"/>
        <v>35.016457735135489</v>
      </c>
      <c r="E301">
        <v>-16.708400000000001</v>
      </c>
      <c r="F301">
        <v>52.9938</v>
      </c>
      <c r="G301">
        <v>501.512</v>
      </c>
      <c r="H301">
        <v>0.89764600000000005</v>
      </c>
      <c r="I301">
        <v>-40.084800000000001</v>
      </c>
      <c r="J301">
        <f t="shared" si="18"/>
        <v>-23.3764</v>
      </c>
      <c r="T301">
        <f t="shared" si="20"/>
        <v>0</v>
      </c>
    </row>
    <row r="302" spans="1:20" x14ac:dyDescent="0.3">
      <c r="B302">
        <v>5</v>
      </c>
      <c r="C302">
        <v>297.81599999999997</v>
      </c>
      <c r="D302">
        <f t="shared" si="19"/>
        <v>35.583389673700381</v>
      </c>
      <c r="E302">
        <v>-18.051100000000002</v>
      </c>
      <c r="F302">
        <v>54.275500000000001</v>
      </c>
      <c r="G302">
        <v>528.899</v>
      </c>
      <c r="H302">
        <v>0.91183499999999995</v>
      </c>
      <c r="I302">
        <v>-40.5426</v>
      </c>
      <c r="J302">
        <f t="shared" si="18"/>
        <v>-22.491499999999998</v>
      </c>
      <c r="T302">
        <f t="shared" si="20"/>
        <v>0</v>
      </c>
    </row>
    <row r="303" spans="1:20" x14ac:dyDescent="0.3">
      <c r="B303">
        <v>6</v>
      </c>
      <c r="C303">
        <v>326.45999999999998</v>
      </c>
      <c r="D303">
        <f t="shared" si="19"/>
        <v>34.91132523390587</v>
      </c>
      <c r="E303">
        <v>-17.3035</v>
      </c>
      <c r="F303">
        <v>53.466799999999999</v>
      </c>
      <c r="G303">
        <v>504.77199999999999</v>
      </c>
      <c r="H303">
        <v>0.89982499999999999</v>
      </c>
      <c r="I303">
        <v>-40.7104</v>
      </c>
      <c r="J303">
        <f t="shared" si="18"/>
        <v>-23.4069</v>
      </c>
      <c r="K303">
        <v>3</v>
      </c>
      <c r="T303">
        <f t="shared" si="20"/>
        <v>0</v>
      </c>
    </row>
    <row r="304" spans="1:20" x14ac:dyDescent="0.3">
      <c r="B304">
        <v>7</v>
      </c>
      <c r="C304">
        <v>355.37099999999998</v>
      </c>
      <c r="D304">
        <f t="shared" si="19"/>
        <v>34.588910795199055</v>
      </c>
      <c r="E304">
        <v>-17.0898</v>
      </c>
      <c r="F304">
        <v>52.825899999999997</v>
      </c>
      <c r="G304">
        <v>498.18400000000003</v>
      </c>
      <c r="H304">
        <v>0.90051099999999995</v>
      </c>
      <c r="I304">
        <v>-41.000399999999999</v>
      </c>
      <c r="J304">
        <f t="shared" si="18"/>
        <v>-23.910599999999999</v>
      </c>
      <c r="L304">
        <v>1</v>
      </c>
      <c r="M304">
        <v>201.96799999999999</v>
      </c>
      <c r="O304">
        <v>-25.817900000000002</v>
      </c>
      <c r="P304">
        <v>70.739699999999999</v>
      </c>
      <c r="Q304">
        <v>446.14299999999997</v>
      </c>
      <c r="R304">
        <v>0.88520600000000005</v>
      </c>
      <c r="S304">
        <v>-42.739899999999999</v>
      </c>
      <c r="T304">
        <f t="shared" si="20"/>
        <v>-16.921999999999997</v>
      </c>
    </row>
    <row r="305" spans="1:20" x14ac:dyDescent="0.3">
      <c r="B305">
        <v>8</v>
      </c>
      <c r="C305">
        <v>384.17700000000002</v>
      </c>
      <c r="D305">
        <f t="shared" si="19"/>
        <v>34.71498993265287</v>
      </c>
      <c r="E305">
        <v>-18.005400000000002</v>
      </c>
      <c r="F305">
        <v>53.680399999999999</v>
      </c>
      <c r="G305">
        <v>517.50599999999997</v>
      </c>
      <c r="H305">
        <v>0.91025500000000004</v>
      </c>
      <c r="I305">
        <v>-41.122399999999999</v>
      </c>
      <c r="J305">
        <f t="shared" si="18"/>
        <v>-23.116999999999997</v>
      </c>
      <c r="L305">
        <v>2</v>
      </c>
      <c r="M305">
        <v>218.821</v>
      </c>
      <c r="N305">
        <f t="shared" si="21"/>
        <v>59.336616626119948</v>
      </c>
      <c r="O305">
        <v>-16.616800000000001</v>
      </c>
      <c r="P305">
        <v>55.236800000000002</v>
      </c>
      <c r="Q305">
        <v>444.71699999999998</v>
      </c>
      <c r="R305">
        <v>0.92074800000000001</v>
      </c>
      <c r="S305">
        <v>-39.779699999999998</v>
      </c>
      <c r="T305">
        <f t="shared" si="20"/>
        <v>-23.162899999999997</v>
      </c>
    </row>
    <row r="306" spans="1:20" x14ac:dyDescent="0.3">
      <c r="B306">
        <v>9</v>
      </c>
      <c r="C306">
        <v>412.92700000000002</v>
      </c>
      <c r="D306">
        <f t="shared" si="19"/>
        <v>34.782608695652172</v>
      </c>
      <c r="E306">
        <v>-18.6615</v>
      </c>
      <c r="F306">
        <v>54.092399999999998</v>
      </c>
      <c r="G306">
        <v>528.178</v>
      </c>
      <c r="H306">
        <v>0.91485000000000005</v>
      </c>
      <c r="I306">
        <v>-41.503900000000002</v>
      </c>
      <c r="J306">
        <f t="shared" si="18"/>
        <v>-22.842400000000001</v>
      </c>
      <c r="L306">
        <v>3</v>
      </c>
      <c r="M306">
        <v>245.839</v>
      </c>
      <c r="N306">
        <f t="shared" si="21"/>
        <v>37.012362128951068</v>
      </c>
      <c r="O306">
        <v>-17.669699999999999</v>
      </c>
      <c r="P306">
        <v>57.403599999999997</v>
      </c>
      <c r="Q306">
        <v>462.733</v>
      </c>
      <c r="R306">
        <v>0.92389399999999999</v>
      </c>
      <c r="S306">
        <v>-40.6342</v>
      </c>
      <c r="T306">
        <f t="shared" si="20"/>
        <v>-22.964500000000001</v>
      </c>
    </row>
    <row r="307" spans="1:20" x14ac:dyDescent="0.3">
      <c r="B307">
        <v>10</v>
      </c>
      <c r="C307">
        <v>442.07799999999997</v>
      </c>
      <c r="D307">
        <f t="shared" si="19"/>
        <v>34.304140509759584</v>
      </c>
      <c r="E307">
        <v>-18.249500000000001</v>
      </c>
      <c r="F307">
        <v>53.405799999999999</v>
      </c>
      <c r="G307">
        <v>515.48199999999997</v>
      </c>
      <c r="H307">
        <v>0.91248700000000005</v>
      </c>
      <c r="I307">
        <v>-41.412399999999998</v>
      </c>
      <c r="J307">
        <f t="shared" si="18"/>
        <v>-23.162899999999997</v>
      </c>
      <c r="L307">
        <v>4</v>
      </c>
      <c r="M307">
        <v>272.00799999999998</v>
      </c>
      <c r="N307">
        <f t="shared" si="21"/>
        <v>38.213152967251354</v>
      </c>
      <c r="O307">
        <v>-17.4255</v>
      </c>
      <c r="P307">
        <v>57.083100000000002</v>
      </c>
      <c r="Q307">
        <v>462.41399999999999</v>
      </c>
      <c r="R307">
        <v>0.92504399999999998</v>
      </c>
      <c r="S307">
        <v>-40.924100000000003</v>
      </c>
      <c r="T307">
        <f t="shared" si="20"/>
        <v>-23.498600000000003</v>
      </c>
    </row>
    <row r="308" spans="1:20" x14ac:dyDescent="0.3">
      <c r="B308">
        <v>11</v>
      </c>
      <c r="C308">
        <v>470.73200000000003</v>
      </c>
      <c r="D308">
        <f t="shared" si="19"/>
        <v>34.8991414811195</v>
      </c>
      <c r="E308">
        <v>-18.310500000000001</v>
      </c>
      <c r="F308">
        <v>53.1616</v>
      </c>
      <c r="G308">
        <v>513.18700000000001</v>
      </c>
      <c r="H308">
        <v>0.91095099999999996</v>
      </c>
      <c r="I308">
        <v>-41.778599999999997</v>
      </c>
      <c r="J308">
        <f t="shared" si="18"/>
        <v>-23.468099999999996</v>
      </c>
      <c r="L308">
        <v>5</v>
      </c>
      <c r="M308">
        <v>298.21199999999999</v>
      </c>
      <c r="N308">
        <f t="shared" si="21"/>
        <v>38.162112654556545</v>
      </c>
      <c r="O308">
        <v>-17.1204</v>
      </c>
      <c r="P308">
        <v>56.3354</v>
      </c>
      <c r="Q308">
        <v>458.79399999999998</v>
      </c>
      <c r="R308">
        <v>0.92008699999999999</v>
      </c>
      <c r="S308">
        <v>-41.305500000000002</v>
      </c>
      <c r="T308">
        <f t="shared" si="20"/>
        <v>-24.185100000000002</v>
      </c>
    </row>
    <row r="309" spans="1:20" x14ac:dyDescent="0.3">
      <c r="B309">
        <v>12</v>
      </c>
      <c r="C309">
        <v>500.59800000000001</v>
      </c>
      <c r="D309">
        <f t="shared" si="19"/>
        <v>33.482890243085798</v>
      </c>
      <c r="E309">
        <v>-18.463100000000001</v>
      </c>
      <c r="F309">
        <v>52.963299999999997</v>
      </c>
      <c r="G309">
        <v>514.57500000000005</v>
      </c>
      <c r="H309">
        <v>0.91415400000000002</v>
      </c>
      <c r="I309">
        <v>-42.0685</v>
      </c>
      <c r="J309">
        <f t="shared" si="18"/>
        <v>-23.605399999999999</v>
      </c>
      <c r="L309">
        <v>6</v>
      </c>
      <c r="M309">
        <v>323.74099999999999</v>
      </c>
      <c r="N309">
        <f t="shared" si="21"/>
        <v>39.171138705002157</v>
      </c>
      <c r="O309">
        <v>-17.532299999999999</v>
      </c>
      <c r="P309">
        <v>56.625399999999999</v>
      </c>
      <c r="Q309">
        <v>456.86399999999998</v>
      </c>
      <c r="R309">
        <v>0.92041300000000004</v>
      </c>
      <c r="S309">
        <v>-41.610700000000001</v>
      </c>
      <c r="T309">
        <f t="shared" si="20"/>
        <v>-24.078400000000002</v>
      </c>
    </row>
    <row r="310" spans="1:20" x14ac:dyDescent="0.3">
      <c r="B310">
        <v>13</v>
      </c>
      <c r="C310">
        <v>530.03</v>
      </c>
      <c r="D310">
        <f t="shared" si="19"/>
        <v>33.976624082631197</v>
      </c>
      <c r="E310">
        <v>-18.7988</v>
      </c>
      <c r="F310">
        <v>53.1464</v>
      </c>
      <c r="G310">
        <v>518.17100000000005</v>
      </c>
      <c r="H310">
        <v>0.91132299999999999</v>
      </c>
      <c r="I310">
        <v>-42.2821</v>
      </c>
      <c r="J310">
        <f t="shared" si="18"/>
        <v>-23.4833</v>
      </c>
      <c r="L310">
        <v>7</v>
      </c>
      <c r="M310">
        <v>349.60899999999998</v>
      </c>
      <c r="N310">
        <f t="shared" si="21"/>
        <v>38.65780114427092</v>
      </c>
      <c r="O310">
        <v>-18.7073</v>
      </c>
      <c r="P310">
        <v>57.6935</v>
      </c>
      <c r="Q310">
        <v>481.72500000000002</v>
      </c>
      <c r="R310">
        <v>0.93446300000000004</v>
      </c>
      <c r="S310">
        <v>-41.809100000000001</v>
      </c>
      <c r="T310">
        <f t="shared" si="20"/>
        <v>-23.101800000000001</v>
      </c>
    </row>
    <row r="311" spans="1:20" x14ac:dyDescent="0.3">
      <c r="B311">
        <v>14</v>
      </c>
      <c r="C311">
        <v>559.49900000000002</v>
      </c>
      <c r="D311">
        <f t="shared" si="19"/>
        <v>33.933964505073071</v>
      </c>
      <c r="E311">
        <v>-18.8446</v>
      </c>
      <c r="F311">
        <v>52.795400000000001</v>
      </c>
      <c r="G311">
        <v>512.89800000000002</v>
      </c>
      <c r="H311">
        <v>0.91199300000000005</v>
      </c>
      <c r="I311">
        <v>-42.511000000000003</v>
      </c>
      <c r="J311">
        <f t="shared" si="18"/>
        <v>-23.666400000000003</v>
      </c>
      <c r="L311">
        <v>8</v>
      </c>
      <c r="M311">
        <v>375.28100000000001</v>
      </c>
      <c r="N311">
        <f t="shared" si="21"/>
        <v>38.952944842630068</v>
      </c>
      <c r="O311">
        <v>-17.974900000000002</v>
      </c>
      <c r="P311">
        <v>56.671100000000003</v>
      </c>
      <c r="Q311">
        <v>468.38299999999998</v>
      </c>
      <c r="R311">
        <v>0.92836700000000005</v>
      </c>
      <c r="S311">
        <v>-42.007399999999997</v>
      </c>
      <c r="T311">
        <f t="shared" si="20"/>
        <v>-24.032499999999995</v>
      </c>
    </row>
    <row r="312" spans="1:20" x14ac:dyDescent="0.3">
      <c r="B312">
        <v>15</v>
      </c>
      <c r="C312">
        <v>589.23800000000006</v>
      </c>
      <c r="D312">
        <f t="shared" si="19"/>
        <v>33.625878476075151</v>
      </c>
      <c r="E312">
        <v>-19.180299999999999</v>
      </c>
      <c r="F312">
        <v>52.932699999999997</v>
      </c>
      <c r="G312">
        <v>519.178</v>
      </c>
      <c r="H312">
        <v>0.91715100000000005</v>
      </c>
      <c r="I312">
        <v>-42.770400000000002</v>
      </c>
      <c r="J312">
        <f t="shared" si="18"/>
        <v>-23.590100000000003</v>
      </c>
      <c r="L312">
        <v>9</v>
      </c>
      <c r="M312">
        <v>401.21800000000002</v>
      </c>
      <c r="N312">
        <f t="shared" si="21"/>
        <v>38.554960095616281</v>
      </c>
      <c r="O312">
        <v>-18.341100000000001</v>
      </c>
      <c r="P312">
        <v>56.655900000000003</v>
      </c>
      <c r="Q312">
        <v>468.67399999999998</v>
      </c>
      <c r="R312">
        <v>0.92937499999999995</v>
      </c>
      <c r="S312">
        <v>-42.3279</v>
      </c>
      <c r="T312">
        <f t="shared" si="20"/>
        <v>-23.986799999999999</v>
      </c>
    </row>
    <row r="313" spans="1:20" x14ac:dyDescent="0.3">
      <c r="B313">
        <v>16</v>
      </c>
      <c r="C313">
        <v>620.35299999999995</v>
      </c>
      <c r="D313">
        <f t="shared" si="19"/>
        <v>32.138839787883768</v>
      </c>
      <c r="E313">
        <v>-19.897500000000001</v>
      </c>
      <c r="F313">
        <v>53.0396</v>
      </c>
      <c r="G313">
        <v>532.93499999999995</v>
      </c>
      <c r="H313">
        <v>0.92907700000000004</v>
      </c>
      <c r="I313">
        <v>-43.121299999999998</v>
      </c>
      <c r="J313">
        <f t="shared" si="18"/>
        <v>-23.223799999999997</v>
      </c>
      <c r="L313">
        <v>10</v>
      </c>
      <c r="M313">
        <v>427.34800000000001</v>
      </c>
      <c r="N313">
        <f t="shared" si="21"/>
        <v>38.270187523918871</v>
      </c>
      <c r="O313">
        <v>-19.180299999999999</v>
      </c>
      <c r="P313">
        <v>57.434100000000001</v>
      </c>
      <c r="Q313">
        <v>481.63799999999998</v>
      </c>
      <c r="R313">
        <v>0.93402200000000002</v>
      </c>
      <c r="S313">
        <v>-42.541499999999999</v>
      </c>
      <c r="T313">
        <f t="shared" si="20"/>
        <v>-23.3612</v>
      </c>
    </row>
    <row r="314" spans="1:20" x14ac:dyDescent="0.3">
      <c r="B314">
        <v>17</v>
      </c>
      <c r="C314">
        <v>650.46199999999999</v>
      </c>
      <c r="D314">
        <f t="shared" si="19"/>
        <v>33.212660666245931</v>
      </c>
      <c r="E314">
        <v>-19.775400000000001</v>
      </c>
      <c r="F314">
        <v>53.0548</v>
      </c>
      <c r="G314">
        <v>523.68700000000001</v>
      </c>
      <c r="H314">
        <v>0.91611699999999996</v>
      </c>
      <c r="I314">
        <v>-43.396000000000001</v>
      </c>
      <c r="J314">
        <f t="shared" si="18"/>
        <v>-23.6206</v>
      </c>
      <c r="L314">
        <v>11</v>
      </c>
      <c r="M314">
        <v>453.27</v>
      </c>
      <c r="N314">
        <f t="shared" si="21"/>
        <v>38.577270272355577</v>
      </c>
      <c r="O314">
        <v>-19.103999999999999</v>
      </c>
      <c r="P314">
        <v>57.250999999999998</v>
      </c>
      <c r="Q314">
        <v>480.44900000000001</v>
      </c>
      <c r="R314">
        <v>0.93496800000000002</v>
      </c>
      <c r="S314">
        <v>-42.694099999999999</v>
      </c>
      <c r="T314">
        <f t="shared" si="20"/>
        <v>-23.5901</v>
      </c>
    </row>
    <row r="315" spans="1:20" x14ac:dyDescent="0.3">
      <c r="B315">
        <v>18</v>
      </c>
      <c r="C315">
        <v>680.45</v>
      </c>
      <c r="D315">
        <f t="shared" si="19"/>
        <v>33.346672002134127</v>
      </c>
      <c r="E315">
        <v>-20.736699999999999</v>
      </c>
      <c r="F315">
        <v>53.756700000000002</v>
      </c>
      <c r="G315">
        <v>533.43799999999999</v>
      </c>
      <c r="H315">
        <v>0.92697399999999996</v>
      </c>
      <c r="I315">
        <v>-43.640099999999997</v>
      </c>
      <c r="J315">
        <f t="shared" si="18"/>
        <v>-22.903399999999998</v>
      </c>
      <c r="L315">
        <v>12</v>
      </c>
      <c r="M315">
        <v>479.08699999999999</v>
      </c>
      <c r="N315">
        <f t="shared" si="21"/>
        <v>38.734167409071532</v>
      </c>
      <c r="O315">
        <v>-19.409199999999998</v>
      </c>
      <c r="P315">
        <v>57.174700000000001</v>
      </c>
      <c r="Q315">
        <v>476.649</v>
      </c>
      <c r="R315">
        <v>0.935025</v>
      </c>
      <c r="S315">
        <v>-42.831400000000002</v>
      </c>
      <c r="T315">
        <f t="shared" si="20"/>
        <v>-23.422200000000004</v>
      </c>
    </row>
    <row r="316" spans="1:20" x14ac:dyDescent="0.3">
      <c r="J316">
        <f t="shared" si="18"/>
        <v>0</v>
      </c>
      <c r="L316">
        <v>13</v>
      </c>
      <c r="M316">
        <v>504.99400000000003</v>
      </c>
      <c r="N316">
        <f t="shared" si="21"/>
        <v>38.599606284015842</v>
      </c>
      <c r="O316">
        <v>-18.447900000000001</v>
      </c>
      <c r="P316">
        <v>55.755600000000001</v>
      </c>
      <c r="Q316">
        <v>457.50099999999998</v>
      </c>
      <c r="R316">
        <v>0.92599200000000004</v>
      </c>
      <c r="S316">
        <v>-43.045000000000002</v>
      </c>
      <c r="T316">
        <f t="shared" si="20"/>
        <v>-24.597100000000001</v>
      </c>
    </row>
    <row r="317" spans="1:20" x14ac:dyDescent="0.3">
      <c r="A317">
        <v>3.1</v>
      </c>
      <c r="J317">
        <f t="shared" si="18"/>
        <v>0</v>
      </c>
      <c r="L317">
        <v>14</v>
      </c>
      <c r="M317">
        <v>531.32399999999996</v>
      </c>
      <c r="N317">
        <f t="shared" si="21"/>
        <v>37.979491074819705</v>
      </c>
      <c r="O317">
        <v>-19.744900000000001</v>
      </c>
      <c r="P317">
        <v>56.838999999999999</v>
      </c>
      <c r="Q317">
        <v>484.346</v>
      </c>
      <c r="R317">
        <v>0.94164300000000001</v>
      </c>
      <c r="S317">
        <v>-43.106099999999998</v>
      </c>
      <c r="T317">
        <f t="shared" si="20"/>
        <v>-23.361199999999997</v>
      </c>
    </row>
    <row r="318" spans="1:20" x14ac:dyDescent="0.3">
      <c r="B318">
        <v>1</v>
      </c>
      <c r="C318">
        <v>201.85300000000001</v>
      </c>
      <c r="E318">
        <v>-28.2288</v>
      </c>
      <c r="F318">
        <v>67.3523</v>
      </c>
      <c r="G318">
        <v>466.04599999999999</v>
      </c>
      <c r="H318">
        <v>0.86318399999999995</v>
      </c>
      <c r="I318">
        <v>-43.228099999999998</v>
      </c>
      <c r="J318">
        <f t="shared" si="18"/>
        <v>-14.999299999999998</v>
      </c>
      <c r="L318">
        <v>15</v>
      </c>
      <c r="M318">
        <v>557.05600000000004</v>
      </c>
      <c r="N318">
        <f t="shared" si="21"/>
        <v>38.862117208145371</v>
      </c>
      <c r="O318">
        <v>-19.210799999999999</v>
      </c>
      <c r="P318">
        <v>56.076000000000001</v>
      </c>
      <c r="Q318">
        <v>469.06299999999999</v>
      </c>
      <c r="R318">
        <v>0.93494600000000005</v>
      </c>
      <c r="S318">
        <v>-43.243400000000001</v>
      </c>
      <c r="T318">
        <f t="shared" si="20"/>
        <v>-24.032600000000002</v>
      </c>
    </row>
    <row r="319" spans="1:20" x14ac:dyDescent="0.3">
      <c r="B319">
        <v>2</v>
      </c>
      <c r="C319">
        <v>211.27</v>
      </c>
      <c r="D319">
        <f t="shared" si="19"/>
        <v>106.19093129446743</v>
      </c>
      <c r="E319">
        <v>-20.3247</v>
      </c>
      <c r="F319">
        <v>52.383400000000002</v>
      </c>
      <c r="G319">
        <v>503.78399999999999</v>
      </c>
      <c r="H319">
        <v>0.92994900000000003</v>
      </c>
      <c r="I319">
        <v>-40.664700000000003</v>
      </c>
      <c r="J319">
        <f t="shared" si="18"/>
        <v>-20.340000000000003</v>
      </c>
      <c r="L319">
        <v>16</v>
      </c>
      <c r="M319">
        <v>582.99300000000005</v>
      </c>
      <c r="N319">
        <f t="shared" si="21"/>
        <v>38.554960095616281</v>
      </c>
      <c r="O319">
        <v>-19.943200000000001</v>
      </c>
      <c r="P319">
        <v>56.488</v>
      </c>
      <c r="Q319">
        <v>478.00200000000001</v>
      </c>
      <c r="R319">
        <v>0.94013800000000003</v>
      </c>
      <c r="S319">
        <v>-43.5486</v>
      </c>
      <c r="T319">
        <f t="shared" si="20"/>
        <v>-23.605399999999999</v>
      </c>
    </row>
    <row r="320" spans="1:20" x14ac:dyDescent="0.3">
      <c r="B320">
        <v>3</v>
      </c>
      <c r="C320">
        <v>238.20599999999999</v>
      </c>
      <c r="D320">
        <f t="shared" si="19"/>
        <v>37.125037125037153</v>
      </c>
      <c r="E320">
        <v>-19.714400000000001</v>
      </c>
      <c r="F320">
        <v>52.612299999999998</v>
      </c>
      <c r="G320">
        <v>530.73099999999999</v>
      </c>
      <c r="H320">
        <v>0.93078099999999997</v>
      </c>
      <c r="I320">
        <v>-41.488599999999998</v>
      </c>
      <c r="J320">
        <f t="shared" si="18"/>
        <v>-21.774199999999997</v>
      </c>
      <c r="L320">
        <v>17</v>
      </c>
      <c r="M320">
        <v>609.41499999999996</v>
      </c>
      <c r="N320">
        <f t="shared" si="21"/>
        <v>37.847248505033811</v>
      </c>
      <c r="O320">
        <v>-19.653300000000002</v>
      </c>
      <c r="P320">
        <v>56.076000000000001</v>
      </c>
      <c r="Q320">
        <v>476.20499999999998</v>
      </c>
      <c r="R320">
        <v>0.93645500000000004</v>
      </c>
      <c r="S320">
        <v>-43.624899999999997</v>
      </c>
      <c r="T320">
        <f t="shared" si="20"/>
        <v>-23.971599999999995</v>
      </c>
    </row>
    <row r="321" spans="2:20" x14ac:dyDescent="0.3">
      <c r="B321">
        <v>4</v>
      </c>
      <c r="C321">
        <v>268.45600000000002</v>
      </c>
      <c r="D321">
        <f t="shared" si="19"/>
        <v>33.05785123966939</v>
      </c>
      <c r="E321">
        <v>-18.966699999999999</v>
      </c>
      <c r="F321">
        <v>52.185099999999998</v>
      </c>
      <c r="G321">
        <v>513.601</v>
      </c>
      <c r="H321">
        <v>0.91420800000000002</v>
      </c>
      <c r="I321">
        <v>-41.854900000000001</v>
      </c>
      <c r="J321">
        <f t="shared" si="18"/>
        <v>-22.888200000000001</v>
      </c>
      <c r="L321">
        <v>18</v>
      </c>
      <c r="M321">
        <v>635.54300000000001</v>
      </c>
      <c r="N321">
        <f t="shared" si="21"/>
        <v>38.273116962645375</v>
      </c>
      <c r="O321">
        <v>-20.34</v>
      </c>
      <c r="P321">
        <v>56.594799999999999</v>
      </c>
      <c r="Q321">
        <v>484.45499999999998</v>
      </c>
      <c r="R321">
        <v>0.94263399999999997</v>
      </c>
      <c r="S321">
        <v>-43.838500000000003</v>
      </c>
      <c r="T321">
        <f t="shared" si="20"/>
        <v>-23.498500000000003</v>
      </c>
    </row>
    <row r="322" spans="2:20" x14ac:dyDescent="0.3">
      <c r="B322">
        <v>5</v>
      </c>
      <c r="C322">
        <v>298.44499999999999</v>
      </c>
      <c r="D322">
        <f t="shared" si="19"/>
        <v>33.34556003868088</v>
      </c>
      <c r="E322">
        <v>-18.9514</v>
      </c>
      <c r="F322">
        <v>51.879899999999999</v>
      </c>
      <c r="G322">
        <v>517.00199999999995</v>
      </c>
      <c r="H322">
        <v>0.923377</v>
      </c>
      <c r="I322">
        <v>-42.1143</v>
      </c>
      <c r="J322">
        <f t="shared" si="18"/>
        <v>-23.1629</v>
      </c>
      <c r="L322">
        <v>19</v>
      </c>
      <c r="M322">
        <v>661.14300000000003</v>
      </c>
      <c r="N322">
        <f t="shared" si="21"/>
        <v>39.062499999999964</v>
      </c>
      <c r="O322">
        <v>-19.805900000000001</v>
      </c>
      <c r="P322">
        <v>55.557299999999998</v>
      </c>
      <c r="Q322">
        <v>473.23</v>
      </c>
      <c r="R322">
        <v>0.93968600000000002</v>
      </c>
      <c r="S322">
        <v>-43.884300000000003</v>
      </c>
      <c r="T322">
        <f t="shared" si="20"/>
        <v>-24.078400000000002</v>
      </c>
    </row>
    <row r="323" spans="2:20" x14ac:dyDescent="0.3">
      <c r="B323">
        <v>6</v>
      </c>
      <c r="C323">
        <v>328.32600000000002</v>
      </c>
      <c r="D323">
        <f t="shared" si="19"/>
        <v>33.466082125765503</v>
      </c>
      <c r="E323">
        <v>-19.866900000000001</v>
      </c>
      <c r="F323">
        <v>53.070099999999996</v>
      </c>
      <c r="G323">
        <v>528.07399999999996</v>
      </c>
      <c r="H323">
        <v>0.92188800000000004</v>
      </c>
      <c r="I323">
        <v>-42.480499999999999</v>
      </c>
      <c r="J323">
        <f t="shared" si="18"/>
        <v>-22.613599999999998</v>
      </c>
      <c r="L323">
        <v>20</v>
      </c>
      <c r="M323">
        <v>687.13099999999997</v>
      </c>
      <c r="N323">
        <f t="shared" si="21"/>
        <v>38.479298137602058</v>
      </c>
      <c r="O323">
        <v>-19.760100000000001</v>
      </c>
      <c r="P323">
        <v>55.419899999999998</v>
      </c>
      <c r="Q323">
        <v>469.11500000000001</v>
      </c>
      <c r="R323">
        <v>0.93402200000000002</v>
      </c>
      <c r="S323">
        <v>-44.036900000000003</v>
      </c>
      <c r="T323">
        <f t="shared" si="20"/>
        <v>-24.276800000000001</v>
      </c>
    </row>
    <row r="324" spans="2:20" x14ac:dyDescent="0.3">
      <c r="B324">
        <v>7</v>
      </c>
      <c r="C324">
        <v>358.798</v>
      </c>
      <c r="D324">
        <f t="shared" si="19"/>
        <v>32.817012339196658</v>
      </c>
      <c r="E324">
        <v>-19.363399999999999</v>
      </c>
      <c r="F324">
        <v>52.307099999999998</v>
      </c>
      <c r="G324">
        <v>519.99400000000003</v>
      </c>
      <c r="H324">
        <v>0.92055299999999995</v>
      </c>
      <c r="I324">
        <v>-42.602499999999999</v>
      </c>
      <c r="J324">
        <f t="shared" si="18"/>
        <v>-23.239100000000001</v>
      </c>
      <c r="K324">
        <v>3.1</v>
      </c>
      <c r="T324">
        <f t="shared" si="20"/>
        <v>0</v>
      </c>
    </row>
    <row r="325" spans="2:20" x14ac:dyDescent="0.3">
      <c r="B325">
        <v>8</v>
      </c>
      <c r="C325">
        <v>388.14400000000001</v>
      </c>
      <c r="D325">
        <f t="shared" si="19"/>
        <v>34.076194370612683</v>
      </c>
      <c r="E325">
        <v>-20.1874</v>
      </c>
      <c r="F325">
        <v>53.085299999999997</v>
      </c>
      <c r="G325">
        <v>530.16300000000001</v>
      </c>
      <c r="H325">
        <v>0.92807300000000004</v>
      </c>
      <c r="I325">
        <v>-42.785600000000002</v>
      </c>
      <c r="J325">
        <f t="shared" si="18"/>
        <v>-22.598200000000002</v>
      </c>
      <c r="L325">
        <v>1</v>
      </c>
      <c r="M325">
        <v>201.82300000000001</v>
      </c>
      <c r="O325">
        <v>-29.357900000000001</v>
      </c>
      <c r="P325">
        <v>70.694000000000003</v>
      </c>
      <c r="Q325">
        <v>457.27199999999999</v>
      </c>
      <c r="R325">
        <v>0.90282899999999999</v>
      </c>
      <c r="S325">
        <v>-45.608499999999999</v>
      </c>
      <c r="T325">
        <f t="shared" si="20"/>
        <v>-16.250599999999999</v>
      </c>
    </row>
    <row r="326" spans="2:20" x14ac:dyDescent="0.3">
      <c r="B326">
        <v>9</v>
      </c>
      <c r="C326">
        <v>417.77699999999999</v>
      </c>
      <c r="D326">
        <f t="shared" si="19"/>
        <v>33.746161374143711</v>
      </c>
      <c r="E326">
        <v>-20.019500000000001</v>
      </c>
      <c r="F326">
        <v>52.780200000000001</v>
      </c>
      <c r="G326">
        <v>528.29999999999995</v>
      </c>
      <c r="H326">
        <v>0.92262699999999997</v>
      </c>
      <c r="I326">
        <v>-43.075600000000001</v>
      </c>
      <c r="J326">
        <f t="shared" ref="J326:J389" si="22">I326-E326</f>
        <v>-23.056100000000001</v>
      </c>
      <c r="L326">
        <v>2</v>
      </c>
      <c r="M326">
        <v>213.34700000000001</v>
      </c>
      <c r="N326">
        <f t="shared" si="21"/>
        <v>86.775425199583466</v>
      </c>
      <c r="O326">
        <v>-21.7438</v>
      </c>
      <c r="P326">
        <v>55.328400000000002</v>
      </c>
      <c r="Q326">
        <v>485.80700000000002</v>
      </c>
      <c r="R326">
        <v>0.97983799999999999</v>
      </c>
      <c r="S326">
        <v>-42.358400000000003</v>
      </c>
      <c r="T326">
        <f t="shared" si="20"/>
        <v>-20.614600000000003</v>
      </c>
    </row>
    <row r="327" spans="2:20" x14ac:dyDescent="0.3">
      <c r="B327">
        <v>10</v>
      </c>
      <c r="C327">
        <v>447.93299999999999</v>
      </c>
      <c r="D327">
        <f t="shared" ref="D327:D390" si="23">1000/(C327-C326)</f>
        <v>33.160896670645968</v>
      </c>
      <c r="E327">
        <v>-19.607500000000002</v>
      </c>
      <c r="F327">
        <v>52.169800000000002</v>
      </c>
      <c r="G327">
        <v>510.483</v>
      </c>
      <c r="H327">
        <v>0.912354</v>
      </c>
      <c r="I327">
        <v>-43.350200000000001</v>
      </c>
      <c r="J327">
        <f t="shared" si="22"/>
        <v>-23.742699999999999</v>
      </c>
      <c r="L327">
        <v>3</v>
      </c>
      <c r="M327">
        <v>239.40199999999999</v>
      </c>
      <c r="N327">
        <f t="shared" si="21"/>
        <v>38.38034926117831</v>
      </c>
      <c r="O327">
        <v>-20.2179</v>
      </c>
      <c r="P327">
        <v>54.9011</v>
      </c>
      <c r="Q327">
        <v>473.89600000000002</v>
      </c>
      <c r="R327">
        <v>0.95344399999999996</v>
      </c>
      <c r="S327">
        <v>-43.106099999999998</v>
      </c>
      <c r="T327">
        <f t="shared" si="20"/>
        <v>-22.888199999999998</v>
      </c>
    </row>
    <row r="328" spans="2:20" x14ac:dyDescent="0.3">
      <c r="B328">
        <v>11</v>
      </c>
      <c r="C328">
        <v>477.55500000000001</v>
      </c>
      <c r="D328">
        <f t="shared" si="23"/>
        <v>33.758692863412314</v>
      </c>
      <c r="E328">
        <v>-19.958500000000001</v>
      </c>
      <c r="F328">
        <v>52.230800000000002</v>
      </c>
      <c r="G328">
        <v>519.80600000000004</v>
      </c>
      <c r="H328">
        <v>0.92120999999999997</v>
      </c>
      <c r="I328">
        <v>-43.396000000000001</v>
      </c>
      <c r="J328">
        <f t="shared" si="22"/>
        <v>-23.4375</v>
      </c>
      <c r="L328">
        <v>4</v>
      </c>
      <c r="M328">
        <v>264.49</v>
      </c>
      <c r="N328">
        <f t="shared" si="21"/>
        <v>39.859693877550988</v>
      </c>
      <c r="O328">
        <v>-20.5383</v>
      </c>
      <c r="P328">
        <v>55.191000000000003</v>
      </c>
      <c r="Q328">
        <v>482.01100000000002</v>
      </c>
      <c r="R328">
        <v>0.95718300000000001</v>
      </c>
      <c r="S328">
        <v>-43.396000000000001</v>
      </c>
      <c r="T328">
        <f t="shared" si="20"/>
        <v>-22.857700000000001</v>
      </c>
    </row>
    <row r="329" spans="2:20" x14ac:dyDescent="0.3">
      <c r="B329">
        <v>12</v>
      </c>
      <c r="C329">
        <v>507.41199999999998</v>
      </c>
      <c r="D329">
        <f t="shared" si="23"/>
        <v>33.492983220015439</v>
      </c>
      <c r="E329">
        <v>-19.332899999999999</v>
      </c>
      <c r="F329">
        <v>51.3</v>
      </c>
      <c r="G329">
        <v>497.721</v>
      </c>
      <c r="H329">
        <v>0.91254400000000002</v>
      </c>
      <c r="I329">
        <v>-43.579099999999997</v>
      </c>
      <c r="J329">
        <f t="shared" si="22"/>
        <v>-24.246199999999998</v>
      </c>
      <c r="L329">
        <v>5</v>
      </c>
      <c r="M329">
        <v>289.85599999999999</v>
      </c>
      <c r="N329">
        <f t="shared" si="21"/>
        <v>39.422849483560697</v>
      </c>
      <c r="O329">
        <v>-20.2179</v>
      </c>
      <c r="P329">
        <v>54.7943</v>
      </c>
      <c r="Q329">
        <v>476.53500000000003</v>
      </c>
      <c r="R329">
        <v>0.95042199999999999</v>
      </c>
      <c r="S329">
        <v>-43.5944</v>
      </c>
      <c r="T329">
        <f t="shared" si="20"/>
        <v>-23.3765</v>
      </c>
    </row>
    <row r="330" spans="2:20" x14ac:dyDescent="0.3">
      <c r="B330">
        <v>13</v>
      </c>
      <c r="C330">
        <v>536.59199999999998</v>
      </c>
      <c r="D330">
        <f t="shared" si="23"/>
        <v>34.270047978067161</v>
      </c>
      <c r="E330">
        <v>-19.775400000000001</v>
      </c>
      <c r="F330">
        <v>51.5747</v>
      </c>
      <c r="G330">
        <v>509.78800000000001</v>
      </c>
      <c r="H330">
        <v>0.91722800000000004</v>
      </c>
      <c r="I330">
        <v>-43.746899999999997</v>
      </c>
      <c r="J330">
        <f t="shared" si="22"/>
        <v>-23.971499999999995</v>
      </c>
      <c r="L330">
        <v>6</v>
      </c>
      <c r="M330">
        <v>314.70400000000001</v>
      </c>
      <c r="N330">
        <f t="shared" si="21"/>
        <v>40.24468770122342</v>
      </c>
      <c r="O330">
        <v>-20.950299999999999</v>
      </c>
      <c r="P330">
        <v>55.191000000000003</v>
      </c>
      <c r="Q330">
        <v>497.17899999999997</v>
      </c>
      <c r="R330">
        <v>0.96874800000000005</v>
      </c>
      <c r="S330">
        <v>-43.7012</v>
      </c>
      <c r="T330">
        <f t="shared" ref="T330:T393" si="24">S330-O330</f>
        <v>-22.750900000000001</v>
      </c>
    </row>
    <row r="331" spans="2:20" x14ac:dyDescent="0.3">
      <c r="B331">
        <v>14</v>
      </c>
      <c r="C331">
        <v>567.274</v>
      </c>
      <c r="D331">
        <f t="shared" si="23"/>
        <v>32.592399452447673</v>
      </c>
      <c r="E331">
        <v>-20.1721</v>
      </c>
      <c r="F331">
        <v>51.605200000000004</v>
      </c>
      <c r="G331">
        <v>515.89800000000002</v>
      </c>
      <c r="H331">
        <v>0.92229000000000005</v>
      </c>
      <c r="I331">
        <v>-43.991100000000003</v>
      </c>
      <c r="J331">
        <f t="shared" si="22"/>
        <v>-23.819000000000003</v>
      </c>
      <c r="L331">
        <v>7</v>
      </c>
      <c r="M331">
        <v>340.43900000000002</v>
      </c>
      <c r="N331">
        <f t="shared" ref="N331:N392" si="25">1000/(M331-M330)</f>
        <v>38.85758694385077</v>
      </c>
      <c r="O331">
        <v>-20.950299999999999</v>
      </c>
      <c r="P331">
        <v>55.267299999999999</v>
      </c>
      <c r="Q331">
        <v>487.63</v>
      </c>
      <c r="R331">
        <v>0.96032099999999998</v>
      </c>
      <c r="S331">
        <v>-44.036900000000003</v>
      </c>
      <c r="T331">
        <f t="shared" si="24"/>
        <v>-23.086600000000004</v>
      </c>
    </row>
    <row r="332" spans="2:20" x14ac:dyDescent="0.3">
      <c r="B332">
        <v>15</v>
      </c>
      <c r="C332">
        <v>597.101</v>
      </c>
      <c r="D332">
        <f t="shared" si="23"/>
        <v>33.526670466355988</v>
      </c>
      <c r="E332">
        <v>-21.026599999999998</v>
      </c>
      <c r="F332">
        <v>52.475000000000001</v>
      </c>
      <c r="G332">
        <v>528.01099999999997</v>
      </c>
      <c r="H332">
        <v>0.92867</v>
      </c>
      <c r="I332">
        <v>-44.174199999999999</v>
      </c>
      <c r="J332">
        <f t="shared" si="22"/>
        <v>-23.147600000000001</v>
      </c>
      <c r="L332">
        <v>8</v>
      </c>
      <c r="M332">
        <v>366.15199999999999</v>
      </c>
      <c r="N332">
        <f t="shared" si="25"/>
        <v>38.89083343056047</v>
      </c>
      <c r="O332">
        <v>-20.873999999999999</v>
      </c>
      <c r="P332">
        <v>55.053699999999999</v>
      </c>
      <c r="Q332">
        <v>481.93400000000003</v>
      </c>
      <c r="R332">
        <v>0.95652800000000004</v>
      </c>
      <c r="S332">
        <v>-44.22</v>
      </c>
      <c r="T332">
        <f t="shared" si="24"/>
        <v>-23.346</v>
      </c>
    </row>
    <row r="333" spans="2:20" x14ac:dyDescent="0.3">
      <c r="B333">
        <v>16</v>
      </c>
      <c r="C333">
        <v>627.50800000000004</v>
      </c>
      <c r="D333">
        <f t="shared" si="23"/>
        <v>32.88716413983618</v>
      </c>
      <c r="E333">
        <v>-21.9574</v>
      </c>
      <c r="F333">
        <v>52.932699999999997</v>
      </c>
      <c r="G333">
        <v>550.91300000000001</v>
      </c>
      <c r="H333">
        <v>0.94146399999999997</v>
      </c>
      <c r="I333">
        <v>-44.464100000000002</v>
      </c>
      <c r="J333">
        <f t="shared" si="22"/>
        <v>-22.506700000000002</v>
      </c>
      <c r="L333">
        <v>9</v>
      </c>
      <c r="M333">
        <v>391.79700000000003</v>
      </c>
      <c r="N333">
        <f t="shared" si="25"/>
        <v>38.993955936829735</v>
      </c>
      <c r="O333">
        <v>-21.087599999999998</v>
      </c>
      <c r="P333">
        <v>54.992699999999999</v>
      </c>
      <c r="Q333">
        <v>487.57</v>
      </c>
      <c r="R333">
        <v>0.95962800000000004</v>
      </c>
      <c r="S333">
        <v>-44.311500000000002</v>
      </c>
      <c r="T333">
        <f t="shared" si="24"/>
        <v>-23.223900000000004</v>
      </c>
    </row>
    <row r="334" spans="2:20" x14ac:dyDescent="0.3">
      <c r="B334">
        <v>17</v>
      </c>
      <c r="C334">
        <v>657.93399999999997</v>
      </c>
      <c r="D334">
        <f t="shared" si="23"/>
        <v>32.866627226714073</v>
      </c>
      <c r="E334">
        <v>-21.057099999999998</v>
      </c>
      <c r="F334">
        <v>51.956200000000003</v>
      </c>
      <c r="G334">
        <v>526.82399999999996</v>
      </c>
      <c r="H334">
        <v>0.92741099999999999</v>
      </c>
      <c r="I334">
        <v>-44.586199999999998</v>
      </c>
      <c r="J334">
        <f t="shared" si="22"/>
        <v>-23.5291</v>
      </c>
      <c r="L334">
        <v>10</v>
      </c>
      <c r="M334">
        <v>417.25799999999998</v>
      </c>
      <c r="N334">
        <f t="shared" si="25"/>
        <v>39.275755076391413</v>
      </c>
      <c r="O334">
        <v>-21.514900000000001</v>
      </c>
      <c r="P334">
        <v>55.358899999999998</v>
      </c>
      <c r="Q334">
        <v>492.238</v>
      </c>
      <c r="R334">
        <v>0.96525499999999997</v>
      </c>
      <c r="S334">
        <v>-44.647199999999998</v>
      </c>
      <c r="T334">
        <f t="shared" si="24"/>
        <v>-23.132299999999997</v>
      </c>
    </row>
    <row r="335" spans="2:20" x14ac:dyDescent="0.3">
      <c r="B335">
        <v>18</v>
      </c>
      <c r="C335">
        <v>688.79399999999998</v>
      </c>
      <c r="D335">
        <f t="shared" si="23"/>
        <v>32.404406999351899</v>
      </c>
      <c r="E335">
        <v>-21.438600000000001</v>
      </c>
      <c r="F335">
        <v>52.063000000000002</v>
      </c>
      <c r="G335">
        <v>530.08000000000004</v>
      </c>
      <c r="H335">
        <v>0.93283099999999997</v>
      </c>
      <c r="I335">
        <v>-44.769300000000001</v>
      </c>
      <c r="J335">
        <f t="shared" si="22"/>
        <v>-23.3307</v>
      </c>
      <c r="L335">
        <v>11</v>
      </c>
      <c r="M335">
        <v>443.34500000000003</v>
      </c>
      <c r="N335">
        <f t="shared" si="25"/>
        <v>38.333269444550858</v>
      </c>
      <c r="O335">
        <v>-21.102900000000002</v>
      </c>
      <c r="P335">
        <v>54.6417</v>
      </c>
      <c r="Q335">
        <v>481.24599999999998</v>
      </c>
      <c r="R335">
        <v>0.95599800000000001</v>
      </c>
      <c r="S335">
        <v>-44.769300000000001</v>
      </c>
      <c r="T335">
        <f t="shared" si="24"/>
        <v>-23.666399999999999</v>
      </c>
    </row>
    <row r="336" spans="2:20" x14ac:dyDescent="0.3">
      <c r="J336">
        <f t="shared" si="22"/>
        <v>0</v>
      </c>
      <c r="L336">
        <v>12</v>
      </c>
      <c r="M336">
        <v>468.82499999999999</v>
      </c>
      <c r="N336">
        <f t="shared" si="25"/>
        <v>39.246467817896452</v>
      </c>
      <c r="O336">
        <v>-21.606400000000001</v>
      </c>
      <c r="P336">
        <v>55.038499999999999</v>
      </c>
      <c r="Q336">
        <v>488.91899999999998</v>
      </c>
      <c r="R336">
        <v>0.96494800000000003</v>
      </c>
      <c r="S336">
        <v>-44.921900000000001</v>
      </c>
      <c r="T336">
        <f t="shared" si="24"/>
        <v>-23.3155</v>
      </c>
    </row>
    <row r="337" spans="1:20" x14ac:dyDescent="0.3">
      <c r="A337">
        <v>3.2</v>
      </c>
      <c r="J337">
        <f t="shared" si="22"/>
        <v>0</v>
      </c>
      <c r="L337">
        <v>13</v>
      </c>
      <c r="M337">
        <v>494.63200000000001</v>
      </c>
      <c r="N337">
        <f t="shared" si="25"/>
        <v>38.749176579997652</v>
      </c>
      <c r="O337">
        <v>-21.331800000000001</v>
      </c>
      <c r="P337">
        <v>54.7791</v>
      </c>
      <c r="Q337">
        <v>483.72800000000001</v>
      </c>
      <c r="R337">
        <v>0.95901400000000003</v>
      </c>
      <c r="S337">
        <v>-44.891399999999997</v>
      </c>
      <c r="T337">
        <f t="shared" si="24"/>
        <v>-23.559599999999996</v>
      </c>
    </row>
    <row r="338" spans="1:20" x14ac:dyDescent="0.3">
      <c r="B338">
        <v>1</v>
      </c>
      <c r="C338">
        <v>201.72399999999999</v>
      </c>
      <c r="E338">
        <v>-29.6783</v>
      </c>
      <c r="F338">
        <v>68.069500000000005</v>
      </c>
      <c r="G338">
        <v>473.56</v>
      </c>
      <c r="H338">
        <v>0.86945700000000004</v>
      </c>
      <c r="I338">
        <v>-44.296300000000002</v>
      </c>
      <c r="J338">
        <f t="shared" si="22"/>
        <v>-14.618000000000002</v>
      </c>
      <c r="L338">
        <v>14</v>
      </c>
      <c r="M338">
        <v>519.98</v>
      </c>
      <c r="N338">
        <f t="shared" si="25"/>
        <v>39.450844248066886</v>
      </c>
      <c r="O338">
        <v>-22.308299999999999</v>
      </c>
      <c r="P338">
        <v>55.267299999999999</v>
      </c>
      <c r="Q338">
        <v>501.084</v>
      </c>
      <c r="R338">
        <v>0.97627399999999998</v>
      </c>
      <c r="S338">
        <v>-45.120199999999997</v>
      </c>
      <c r="T338">
        <f t="shared" si="24"/>
        <v>-22.811899999999998</v>
      </c>
    </row>
    <row r="339" spans="1:20" x14ac:dyDescent="0.3">
      <c r="B339">
        <v>2</v>
      </c>
      <c r="C339">
        <v>210.809</v>
      </c>
      <c r="D339">
        <f t="shared" si="23"/>
        <v>110.0715465052283</v>
      </c>
      <c r="E339">
        <v>-21.377600000000001</v>
      </c>
      <c r="F339">
        <v>52.078200000000002</v>
      </c>
      <c r="G339">
        <v>508.85399999999998</v>
      </c>
      <c r="H339">
        <v>0.93024499999999999</v>
      </c>
      <c r="I339">
        <v>-41.610700000000001</v>
      </c>
      <c r="J339">
        <f t="shared" si="22"/>
        <v>-20.2331</v>
      </c>
      <c r="L339">
        <v>15</v>
      </c>
      <c r="M339">
        <v>545.97699999999998</v>
      </c>
      <c r="N339">
        <f t="shared" si="25"/>
        <v>38.465976843482004</v>
      </c>
      <c r="O339">
        <v>-21.9879</v>
      </c>
      <c r="P339">
        <v>54.7943</v>
      </c>
      <c r="Q339">
        <v>488.59199999999998</v>
      </c>
      <c r="R339">
        <v>0.966611</v>
      </c>
      <c r="S339">
        <v>-45.2271</v>
      </c>
      <c r="T339">
        <f t="shared" si="24"/>
        <v>-23.2392</v>
      </c>
    </row>
    <row r="340" spans="1:20" x14ac:dyDescent="0.3">
      <c r="B340">
        <v>3</v>
      </c>
      <c r="C340">
        <v>236.80099999999999</v>
      </c>
      <c r="D340">
        <f t="shared" si="23"/>
        <v>38.473376423514942</v>
      </c>
      <c r="E340">
        <v>-20.2179</v>
      </c>
      <c r="F340">
        <v>51.254300000000001</v>
      </c>
      <c r="G340">
        <v>536.38300000000004</v>
      </c>
      <c r="H340">
        <v>0.94044099999999997</v>
      </c>
      <c r="I340">
        <v>-42.2821</v>
      </c>
      <c r="J340">
        <f t="shared" si="22"/>
        <v>-22.0642</v>
      </c>
      <c r="L340">
        <v>16</v>
      </c>
      <c r="M340">
        <v>572.096</v>
      </c>
      <c r="N340">
        <f t="shared" si="25"/>
        <v>38.286304988705496</v>
      </c>
      <c r="O340">
        <v>-22.0337</v>
      </c>
      <c r="P340">
        <v>54.7485</v>
      </c>
      <c r="Q340">
        <v>488.65199999999999</v>
      </c>
      <c r="R340">
        <v>0.96677299999999999</v>
      </c>
      <c r="S340">
        <v>-45.2271</v>
      </c>
      <c r="T340">
        <f t="shared" si="24"/>
        <v>-23.1934</v>
      </c>
    </row>
    <row r="341" spans="1:20" x14ac:dyDescent="0.3">
      <c r="B341">
        <v>4</v>
      </c>
      <c r="C341">
        <v>266.358</v>
      </c>
      <c r="D341">
        <f t="shared" si="23"/>
        <v>33.832932976959754</v>
      </c>
      <c r="E341">
        <v>-20.1721</v>
      </c>
      <c r="F341">
        <v>52.169800000000002</v>
      </c>
      <c r="G341">
        <v>520.13800000000003</v>
      </c>
      <c r="H341">
        <v>0.91871999999999998</v>
      </c>
      <c r="I341">
        <v>-42.984000000000002</v>
      </c>
      <c r="J341">
        <f t="shared" si="22"/>
        <v>-22.811900000000001</v>
      </c>
      <c r="L341">
        <v>17</v>
      </c>
      <c r="M341">
        <v>597.60299999999995</v>
      </c>
      <c r="N341">
        <f t="shared" si="25"/>
        <v>39.204924138471874</v>
      </c>
      <c r="O341">
        <v>-23.056000000000001</v>
      </c>
      <c r="P341">
        <v>55.404699999999998</v>
      </c>
      <c r="Q341">
        <v>512.221</v>
      </c>
      <c r="R341">
        <v>0.98887700000000001</v>
      </c>
      <c r="S341">
        <v>-45.3033</v>
      </c>
      <c r="T341">
        <f t="shared" si="24"/>
        <v>-22.247299999999999</v>
      </c>
    </row>
    <row r="342" spans="1:20" x14ac:dyDescent="0.3">
      <c r="B342">
        <v>5</v>
      </c>
      <c r="C342">
        <v>295.334</v>
      </c>
      <c r="D342">
        <f t="shared" si="23"/>
        <v>34.51131971286582</v>
      </c>
      <c r="E342">
        <v>-19.592300000000002</v>
      </c>
      <c r="F342">
        <v>51.59</v>
      </c>
      <c r="G342">
        <v>507.10199999999998</v>
      </c>
      <c r="H342">
        <v>0.91476299999999999</v>
      </c>
      <c r="I342">
        <v>-43.090800000000002</v>
      </c>
      <c r="J342">
        <f t="shared" si="22"/>
        <v>-23.4985</v>
      </c>
      <c r="L342">
        <v>18</v>
      </c>
      <c r="M342">
        <v>623.62300000000005</v>
      </c>
      <c r="N342">
        <f t="shared" si="25"/>
        <v>38.431975403535603</v>
      </c>
      <c r="O342">
        <v>-22.705100000000002</v>
      </c>
      <c r="P342">
        <v>54.946899999999999</v>
      </c>
      <c r="Q342">
        <v>500.11799999999999</v>
      </c>
      <c r="R342">
        <v>0.97913899999999998</v>
      </c>
      <c r="S342">
        <v>-45.623800000000003</v>
      </c>
      <c r="T342">
        <f t="shared" si="24"/>
        <v>-22.918700000000001</v>
      </c>
    </row>
    <row r="343" spans="1:20" x14ac:dyDescent="0.3">
      <c r="B343">
        <v>6</v>
      </c>
      <c r="C343">
        <v>325.19600000000003</v>
      </c>
      <c r="D343">
        <f t="shared" si="23"/>
        <v>33.487375259527134</v>
      </c>
      <c r="E343">
        <v>-19.638100000000001</v>
      </c>
      <c r="F343">
        <v>51.5289</v>
      </c>
      <c r="G343">
        <v>508.91699999999997</v>
      </c>
      <c r="H343">
        <v>0.91485099999999997</v>
      </c>
      <c r="I343">
        <v>-43.411299999999997</v>
      </c>
      <c r="J343">
        <f t="shared" si="22"/>
        <v>-23.773199999999996</v>
      </c>
      <c r="L343">
        <v>19</v>
      </c>
      <c r="M343">
        <v>649.71100000000001</v>
      </c>
      <c r="N343">
        <f t="shared" si="25"/>
        <v>38.331800061330931</v>
      </c>
      <c r="O343">
        <v>-22.079499999999999</v>
      </c>
      <c r="P343">
        <v>54.153399999999998</v>
      </c>
      <c r="Q343">
        <v>483.64800000000002</v>
      </c>
      <c r="R343">
        <v>0.97072099999999995</v>
      </c>
      <c r="S343">
        <v>-45.669600000000003</v>
      </c>
      <c r="T343">
        <f t="shared" si="24"/>
        <v>-23.590100000000003</v>
      </c>
    </row>
    <row r="344" spans="1:20" x14ac:dyDescent="0.3">
      <c r="B344">
        <v>7</v>
      </c>
      <c r="C344">
        <v>353.85500000000002</v>
      </c>
      <c r="D344">
        <f t="shared" si="23"/>
        <v>34.893052793188886</v>
      </c>
      <c r="E344">
        <v>-19.943200000000001</v>
      </c>
      <c r="F344">
        <v>51.742600000000003</v>
      </c>
      <c r="G344">
        <v>515.70399999999995</v>
      </c>
      <c r="H344">
        <v>0.92021200000000003</v>
      </c>
      <c r="I344">
        <v>-43.533299999999997</v>
      </c>
      <c r="J344">
        <f t="shared" si="22"/>
        <v>-23.590099999999996</v>
      </c>
      <c r="L344">
        <v>20</v>
      </c>
      <c r="M344">
        <v>676.02</v>
      </c>
      <c r="N344">
        <f t="shared" si="25"/>
        <v>38.009806530084809</v>
      </c>
      <c r="O344">
        <v>-22.705100000000002</v>
      </c>
      <c r="P344">
        <v>54.718000000000004</v>
      </c>
      <c r="Q344">
        <v>497.15199999999999</v>
      </c>
      <c r="R344">
        <v>0.97705200000000003</v>
      </c>
      <c r="S344">
        <v>-45.684800000000003</v>
      </c>
      <c r="T344">
        <f t="shared" si="24"/>
        <v>-22.979700000000001</v>
      </c>
    </row>
    <row r="345" spans="1:20" x14ac:dyDescent="0.3">
      <c r="B345">
        <v>8</v>
      </c>
      <c r="C345">
        <v>382.71899999999999</v>
      </c>
      <c r="D345">
        <f t="shared" si="23"/>
        <v>34.645232815964555</v>
      </c>
      <c r="E345">
        <v>-20.675699999999999</v>
      </c>
      <c r="F345">
        <v>52.444499999999998</v>
      </c>
      <c r="G345">
        <v>531.94100000000003</v>
      </c>
      <c r="H345">
        <v>0.92774199999999996</v>
      </c>
      <c r="I345">
        <v>-43.746899999999997</v>
      </c>
      <c r="J345">
        <f t="shared" si="22"/>
        <v>-23.071199999999997</v>
      </c>
      <c r="T345">
        <f t="shared" si="24"/>
        <v>0</v>
      </c>
    </row>
    <row r="346" spans="1:20" x14ac:dyDescent="0.3">
      <c r="B346">
        <v>9</v>
      </c>
      <c r="C346">
        <v>411.84500000000003</v>
      </c>
      <c r="D346">
        <f t="shared" si="23"/>
        <v>34.333585112957458</v>
      </c>
      <c r="E346">
        <v>-21.209700000000002</v>
      </c>
      <c r="F346">
        <v>52.642800000000001</v>
      </c>
      <c r="G346">
        <v>545.721</v>
      </c>
      <c r="H346">
        <v>0.93664800000000004</v>
      </c>
      <c r="I346">
        <v>-43.685899999999997</v>
      </c>
      <c r="J346">
        <f t="shared" si="22"/>
        <v>-22.476199999999995</v>
      </c>
      <c r="T346">
        <f t="shared" si="24"/>
        <v>0</v>
      </c>
    </row>
    <row r="347" spans="1:20" x14ac:dyDescent="0.3">
      <c r="B347">
        <v>10</v>
      </c>
      <c r="C347">
        <v>441.95</v>
      </c>
      <c r="D347">
        <f t="shared" si="23"/>
        <v>33.217073575818013</v>
      </c>
      <c r="E347">
        <v>-21.011399999999998</v>
      </c>
      <c r="F347">
        <v>52.383400000000002</v>
      </c>
      <c r="G347">
        <v>537.63300000000004</v>
      </c>
      <c r="H347">
        <v>0.93199500000000002</v>
      </c>
      <c r="I347">
        <v>-44.006300000000003</v>
      </c>
      <c r="J347">
        <f t="shared" si="22"/>
        <v>-22.994900000000005</v>
      </c>
      <c r="K347">
        <v>3.2</v>
      </c>
      <c r="T347">
        <f t="shared" si="24"/>
        <v>0</v>
      </c>
    </row>
    <row r="348" spans="1:20" x14ac:dyDescent="0.3">
      <c r="B348">
        <v>11</v>
      </c>
      <c r="C348">
        <v>470.93</v>
      </c>
      <c r="D348">
        <f t="shared" si="23"/>
        <v>34.50655624568666</v>
      </c>
      <c r="E348">
        <v>-20.828199999999999</v>
      </c>
      <c r="F348">
        <v>51.879899999999999</v>
      </c>
      <c r="G348">
        <v>526.34100000000001</v>
      </c>
      <c r="H348">
        <v>0.93111900000000003</v>
      </c>
      <c r="I348">
        <v>-44.22</v>
      </c>
      <c r="J348">
        <f t="shared" si="22"/>
        <v>-23.3918</v>
      </c>
      <c r="L348">
        <v>1</v>
      </c>
      <c r="M348">
        <v>201.774</v>
      </c>
      <c r="N348">
        <f t="shared" si="25"/>
        <v>4.9560399258576426</v>
      </c>
      <c r="O348">
        <v>-29.6173</v>
      </c>
      <c r="P348">
        <v>69.534300000000002</v>
      </c>
      <c r="Q348">
        <v>452.93200000000002</v>
      </c>
      <c r="R348">
        <v>0.91206100000000001</v>
      </c>
      <c r="S348">
        <v>-45.822099999999999</v>
      </c>
      <c r="T348">
        <f t="shared" si="24"/>
        <v>-16.204799999999999</v>
      </c>
    </row>
    <row r="349" spans="1:20" x14ac:dyDescent="0.3">
      <c r="B349">
        <v>12</v>
      </c>
      <c r="C349">
        <v>501.37299999999999</v>
      </c>
      <c r="D349">
        <f t="shared" si="23"/>
        <v>32.848273823210604</v>
      </c>
      <c r="E349">
        <v>-20.5383</v>
      </c>
      <c r="F349">
        <v>51.5289</v>
      </c>
      <c r="G349">
        <v>522.851</v>
      </c>
      <c r="H349">
        <v>0.92357599999999995</v>
      </c>
      <c r="I349">
        <v>-44.372599999999998</v>
      </c>
      <c r="J349">
        <f t="shared" si="22"/>
        <v>-23.834299999999999</v>
      </c>
      <c r="L349">
        <v>2</v>
      </c>
      <c r="M349">
        <v>212.626</v>
      </c>
      <c r="N349">
        <f t="shared" si="25"/>
        <v>92.14891264283078</v>
      </c>
      <c r="O349">
        <v>-21.7133</v>
      </c>
      <c r="P349">
        <v>53.390500000000003</v>
      </c>
      <c r="Q349">
        <v>487.77100000000002</v>
      </c>
      <c r="R349">
        <v>0.99493799999999999</v>
      </c>
      <c r="S349">
        <v>-42.633099999999999</v>
      </c>
      <c r="T349">
        <f t="shared" si="24"/>
        <v>-20.919799999999999</v>
      </c>
    </row>
    <row r="350" spans="1:20" x14ac:dyDescent="0.3">
      <c r="B350">
        <v>13</v>
      </c>
      <c r="C350">
        <v>530.35599999999999</v>
      </c>
      <c r="D350">
        <f t="shared" si="23"/>
        <v>34.502984508159948</v>
      </c>
      <c r="E350">
        <v>-21.301300000000001</v>
      </c>
      <c r="F350">
        <v>51.910400000000003</v>
      </c>
      <c r="G350">
        <v>533.178</v>
      </c>
      <c r="H350">
        <v>0.93271800000000005</v>
      </c>
      <c r="I350">
        <v>-44.601399999999998</v>
      </c>
      <c r="J350">
        <f t="shared" si="22"/>
        <v>-23.300099999999997</v>
      </c>
      <c r="L350">
        <v>3</v>
      </c>
      <c r="M350">
        <v>237.1</v>
      </c>
      <c r="N350">
        <f t="shared" si="25"/>
        <v>40.859687831984978</v>
      </c>
      <c r="O350">
        <v>-22.155799999999999</v>
      </c>
      <c r="P350">
        <v>54.5959</v>
      </c>
      <c r="Q350">
        <v>517.77599999999995</v>
      </c>
      <c r="R350">
        <v>1.00162</v>
      </c>
      <c r="S350">
        <v>-43.258699999999997</v>
      </c>
      <c r="T350">
        <f t="shared" si="24"/>
        <v>-21.102899999999998</v>
      </c>
    </row>
    <row r="351" spans="1:20" x14ac:dyDescent="0.3">
      <c r="B351">
        <v>14</v>
      </c>
      <c r="C351">
        <v>562.22299999999996</v>
      </c>
      <c r="D351">
        <f t="shared" si="23"/>
        <v>31.380424890953062</v>
      </c>
      <c r="E351">
        <v>-21.7743</v>
      </c>
      <c r="F351">
        <v>52.108800000000002</v>
      </c>
      <c r="G351">
        <v>549.28</v>
      </c>
      <c r="H351">
        <v>0.94284800000000002</v>
      </c>
      <c r="I351">
        <v>-44.677700000000002</v>
      </c>
      <c r="J351">
        <f t="shared" si="22"/>
        <v>-22.903400000000001</v>
      </c>
      <c r="L351">
        <v>4</v>
      </c>
      <c r="M351">
        <v>262.07600000000002</v>
      </c>
      <c r="N351">
        <f t="shared" si="25"/>
        <v>40.038436899423402</v>
      </c>
      <c r="O351">
        <v>-21.560700000000001</v>
      </c>
      <c r="P351">
        <v>54.183999999999997</v>
      </c>
      <c r="Q351">
        <v>503.12900000000002</v>
      </c>
      <c r="R351">
        <v>0.99026000000000003</v>
      </c>
      <c r="S351">
        <v>-43.411299999999997</v>
      </c>
      <c r="T351">
        <f t="shared" si="24"/>
        <v>-21.850599999999996</v>
      </c>
    </row>
    <row r="352" spans="1:20" x14ac:dyDescent="0.3">
      <c r="B352">
        <v>15</v>
      </c>
      <c r="C352">
        <v>591.17899999999997</v>
      </c>
      <c r="D352">
        <f t="shared" si="23"/>
        <v>34.535156789611804</v>
      </c>
      <c r="E352">
        <v>-22.079499999999999</v>
      </c>
      <c r="F352">
        <v>52.215600000000002</v>
      </c>
      <c r="G352">
        <v>544.16700000000003</v>
      </c>
      <c r="H352">
        <v>0.94096500000000005</v>
      </c>
      <c r="I352">
        <v>-44.876100000000001</v>
      </c>
      <c r="J352">
        <f t="shared" si="22"/>
        <v>-22.796600000000002</v>
      </c>
      <c r="L352">
        <v>5</v>
      </c>
      <c r="M352">
        <v>286.08600000000001</v>
      </c>
      <c r="N352">
        <f t="shared" si="25"/>
        <v>41.649312786339038</v>
      </c>
      <c r="O352">
        <v>-21.652200000000001</v>
      </c>
      <c r="P352">
        <v>53.848300000000002</v>
      </c>
      <c r="Q352">
        <v>512.30999999999995</v>
      </c>
      <c r="R352">
        <v>0.99680899999999995</v>
      </c>
      <c r="S352">
        <v>-43.350200000000001</v>
      </c>
      <c r="T352">
        <f t="shared" si="24"/>
        <v>-21.698</v>
      </c>
    </row>
    <row r="353" spans="1:20" x14ac:dyDescent="0.3">
      <c r="B353">
        <v>16</v>
      </c>
      <c r="C353">
        <v>621.78399999999999</v>
      </c>
      <c r="D353">
        <f t="shared" si="23"/>
        <v>32.674399607907183</v>
      </c>
      <c r="E353">
        <v>-22.338899999999999</v>
      </c>
      <c r="F353">
        <v>52.398699999999998</v>
      </c>
      <c r="G353">
        <v>554.27</v>
      </c>
      <c r="H353">
        <v>0.94287699999999997</v>
      </c>
      <c r="I353">
        <v>-44.982900000000001</v>
      </c>
      <c r="J353">
        <f t="shared" si="22"/>
        <v>-22.644000000000002</v>
      </c>
      <c r="L353">
        <v>6</v>
      </c>
      <c r="M353">
        <v>311.69299999999998</v>
      </c>
      <c r="N353">
        <f t="shared" si="25"/>
        <v>39.051821767485499</v>
      </c>
      <c r="O353">
        <v>-20.797699999999999</v>
      </c>
      <c r="P353">
        <v>52.795400000000001</v>
      </c>
      <c r="Q353">
        <v>497.93599999999998</v>
      </c>
      <c r="R353">
        <v>0.98646500000000004</v>
      </c>
      <c r="S353">
        <v>-43.808</v>
      </c>
      <c r="T353">
        <f t="shared" si="24"/>
        <v>-23.010300000000001</v>
      </c>
    </row>
    <row r="354" spans="1:20" x14ac:dyDescent="0.3">
      <c r="B354">
        <v>17</v>
      </c>
      <c r="C354">
        <v>651.62599999999998</v>
      </c>
      <c r="D354">
        <f t="shared" si="23"/>
        <v>33.509818376784416</v>
      </c>
      <c r="E354">
        <v>-22.308299999999999</v>
      </c>
      <c r="F354">
        <v>51.712000000000003</v>
      </c>
      <c r="G354">
        <v>543.47900000000004</v>
      </c>
      <c r="H354">
        <v>0.947716</v>
      </c>
      <c r="I354">
        <v>-45.257599999999996</v>
      </c>
      <c r="J354">
        <f t="shared" si="22"/>
        <v>-22.949299999999997</v>
      </c>
      <c r="L354">
        <v>7</v>
      </c>
      <c r="M354">
        <v>337.06</v>
      </c>
      <c r="N354">
        <f t="shared" si="25"/>
        <v>39.421295383766278</v>
      </c>
      <c r="O354">
        <v>-21.484400000000001</v>
      </c>
      <c r="P354">
        <v>53.573599999999999</v>
      </c>
      <c r="Q354">
        <v>503.06799999999998</v>
      </c>
      <c r="R354">
        <v>0.98940600000000001</v>
      </c>
      <c r="S354">
        <v>-44.235199999999999</v>
      </c>
      <c r="T354">
        <f t="shared" si="24"/>
        <v>-22.750799999999998</v>
      </c>
    </row>
    <row r="355" spans="1:20" x14ac:dyDescent="0.3">
      <c r="B355">
        <v>18</v>
      </c>
      <c r="C355">
        <v>682.06</v>
      </c>
      <c r="D355">
        <f t="shared" si="23"/>
        <v>32.85798777682858</v>
      </c>
      <c r="E355">
        <v>-22.1252</v>
      </c>
      <c r="F355">
        <v>51.605200000000004</v>
      </c>
      <c r="G355">
        <v>541.20600000000002</v>
      </c>
      <c r="H355">
        <v>0.94314299999999995</v>
      </c>
      <c r="I355">
        <v>-45.272799999999997</v>
      </c>
      <c r="J355">
        <f t="shared" si="22"/>
        <v>-23.147599999999997</v>
      </c>
      <c r="L355">
        <v>8</v>
      </c>
      <c r="M355">
        <v>362.62299999999999</v>
      </c>
      <c r="N355">
        <f t="shared" si="25"/>
        <v>39.119039236396375</v>
      </c>
      <c r="O355">
        <v>-22.705100000000002</v>
      </c>
      <c r="P355">
        <v>54.6875</v>
      </c>
      <c r="Q355">
        <v>521.85199999999998</v>
      </c>
      <c r="R355">
        <v>0.99945099999999998</v>
      </c>
      <c r="S355">
        <v>-44.494599999999998</v>
      </c>
      <c r="T355">
        <f t="shared" si="24"/>
        <v>-21.789499999999997</v>
      </c>
    </row>
    <row r="356" spans="1:20" x14ac:dyDescent="0.3">
      <c r="J356">
        <f t="shared" si="22"/>
        <v>0</v>
      </c>
      <c r="L356">
        <v>9</v>
      </c>
      <c r="M356">
        <v>388.22800000000001</v>
      </c>
      <c r="N356">
        <f t="shared" si="25"/>
        <v>39.05487209529386</v>
      </c>
      <c r="O356">
        <v>-22.521999999999998</v>
      </c>
      <c r="P356">
        <v>54.504399999999997</v>
      </c>
      <c r="Q356">
        <v>515.83000000000004</v>
      </c>
      <c r="R356">
        <v>0.99418899999999999</v>
      </c>
      <c r="S356">
        <v>-44.509900000000002</v>
      </c>
      <c r="T356">
        <f t="shared" si="24"/>
        <v>-21.987900000000003</v>
      </c>
    </row>
    <row r="357" spans="1:20" x14ac:dyDescent="0.3">
      <c r="A357">
        <v>3.3</v>
      </c>
      <c r="J357">
        <f t="shared" si="22"/>
        <v>0</v>
      </c>
      <c r="L357">
        <v>10</v>
      </c>
      <c r="M357">
        <v>414.19400000000002</v>
      </c>
      <c r="N357">
        <f t="shared" si="25"/>
        <v>38.511900177154729</v>
      </c>
      <c r="O357">
        <v>-21.8658</v>
      </c>
      <c r="P357">
        <v>53.665199999999999</v>
      </c>
      <c r="Q357">
        <v>496.50599999999997</v>
      </c>
      <c r="R357">
        <v>0.98548500000000006</v>
      </c>
      <c r="S357">
        <v>-44.891399999999997</v>
      </c>
      <c r="T357">
        <f t="shared" si="24"/>
        <v>-23.025599999999997</v>
      </c>
    </row>
    <row r="358" spans="1:20" x14ac:dyDescent="0.3">
      <c r="B358">
        <v>1</v>
      </c>
      <c r="C358">
        <v>201.63300000000001</v>
      </c>
      <c r="E358">
        <v>-29.952999999999999</v>
      </c>
      <c r="F358">
        <v>67.733800000000002</v>
      </c>
      <c r="G358">
        <v>471.01799999999997</v>
      </c>
      <c r="H358">
        <v>0.86734999999999995</v>
      </c>
      <c r="I358">
        <v>-44.586199999999998</v>
      </c>
      <c r="J358">
        <f t="shared" si="22"/>
        <v>-14.633199999999999</v>
      </c>
      <c r="L358">
        <v>11</v>
      </c>
      <c r="M358">
        <v>439.94600000000003</v>
      </c>
      <c r="N358">
        <f t="shared" si="25"/>
        <v>38.831935383659506</v>
      </c>
      <c r="O358">
        <v>-22.216799999999999</v>
      </c>
      <c r="P358">
        <v>53.726199999999999</v>
      </c>
      <c r="Q358">
        <v>502.459</v>
      </c>
      <c r="R358">
        <v>0.99152499999999999</v>
      </c>
      <c r="S358">
        <v>-44.921900000000001</v>
      </c>
      <c r="T358">
        <f t="shared" si="24"/>
        <v>-22.705100000000002</v>
      </c>
    </row>
    <row r="359" spans="1:20" x14ac:dyDescent="0.3">
      <c r="B359">
        <v>2</v>
      </c>
      <c r="C359">
        <v>210.45099999999999</v>
      </c>
      <c r="D359">
        <f t="shared" si="23"/>
        <v>113.40440009072373</v>
      </c>
      <c r="E359">
        <v>-20.690899999999999</v>
      </c>
      <c r="F359">
        <v>50.582900000000002</v>
      </c>
      <c r="G359">
        <v>491.92500000000001</v>
      </c>
      <c r="H359">
        <v>0.92626900000000001</v>
      </c>
      <c r="I359">
        <v>-41.824300000000001</v>
      </c>
      <c r="J359">
        <f t="shared" si="22"/>
        <v>-21.133400000000002</v>
      </c>
      <c r="L359">
        <v>12</v>
      </c>
      <c r="M359">
        <v>465.56099999999998</v>
      </c>
      <c r="N359">
        <f t="shared" si="25"/>
        <v>39.039625219597966</v>
      </c>
      <c r="O359">
        <v>-22.399899999999999</v>
      </c>
      <c r="P359">
        <v>53.756700000000002</v>
      </c>
      <c r="Q359">
        <v>507.22699999999998</v>
      </c>
      <c r="R359">
        <v>0.99327200000000004</v>
      </c>
      <c r="S359">
        <v>-45.013399999999997</v>
      </c>
      <c r="T359">
        <f t="shared" si="24"/>
        <v>-22.613499999999998</v>
      </c>
    </row>
    <row r="360" spans="1:20" x14ac:dyDescent="0.3">
      <c r="B360">
        <v>3</v>
      </c>
      <c r="C360">
        <v>236.65100000000001</v>
      </c>
      <c r="D360">
        <f t="shared" si="23"/>
        <v>38.167938931297684</v>
      </c>
      <c r="E360">
        <v>-19.851700000000001</v>
      </c>
      <c r="F360">
        <v>49.484299999999998</v>
      </c>
      <c r="G360">
        <v>535.79899999999998</v>
      </c>
      <c r="H360">
        <v>0.94666399999999995</v>
      </c>
      <c r="I360">
        <v>-42.602499999999999</v>
      </c>
      <c r="J360">
        <f t="shared" si="22"/>
        <v>-22.750799999999998</v>
      </c>
      <c r="L360">
        <v>13</v>
      </c>
      <c r="M360">
        <v>491.23200000000003</v>
      </c>
      <c r="N360">
        <f t="shared" si="25"/>
        <v>38.95446223364879</v>
      </c>
      <c r="O360">
        <v>-22.216799999999999</v>
      </c>
      <c r="P360">
        <v>53.482100000000003</v>
      </c>
      <c r="Q360">
        <v>503.09699999999998</v>
      </c>
      <c r="R360">
        <v>0.98929999999999996</v>
      </c>
      <c r="S360">
        <v>-45.257599999999996</v>
      </c>
      <c r="T360">
        <f t="shared" si="24"/>
        <v>-23.040799999999997</v>
      </c>
    </row>
    <row r="361" spans="1:20" x14ac:dyDescent="0.3">
      <c r="B361">
        <v>4</v>
      </c>
      <c r="C361">
        <v>265.48599999999999</v>
      </c>
      <c r="D361">
        <f t="shared" si="23"/>
        <v>34.680076296167876</v>
      </c>
      <c r="E361">
        <v>-19.989000000000001</v>
      </c>
      <c r="F361">
        <v>50.979599999999998</v>
      </c>
      <c r="G361">
        <v>515.88699999999994</v>
      </c>
      <c r="H361">
        <v>0.926427</v>
      </c>
      <c r="I361">
        <v>-43.090800000000002</v>
      </c>
      <c r="J361">
        <f t="shared" si="22"/>
        <v>-23.101800000000001</v>
      </c>
      <c r="L361">
        <v>14</v>
      </c>
      <c r="M361">
        <v>517.29</v>
      </c>
      <c r="N361">
        <f t="shared" si="25"/>
        <v>38.37593061631754</v>
      </c>
      <c r="O361">
        <v>-23.010300000000001</v>
      </c>
      <c r="P361">
        <v>53.878799999999998</v>
      </c>
      <c r="Q361">
        <v>512.56799999999998</v>
      </c>
      <c r="R361">
        <v>1.0044599999999999</v>
      </c>
      <c r="S361">
        <v>-45.2423</v>
      </c>
      <c r="T361">
        <f t="shared" si="24"/>
        <v>-22.231999999999999</v>
      </c>
    </row>
    <row r="362" spans="1:20" x14ac:dyDescent="0.3">
      <c r="B362">
        <v>5</v>
      </c>
      <c r="C362">
        <v>294.113</v>
      </c>
      <c r="D362">
        <f t="shared" si="23"/>
        <v>34.932057148845487</v>
      </c>
      <c r="E362">
        <v>-20.401</v>
      </c>
      <c r="F362">
        <v>51.4069</v>
      </c>
      <c r="G362">
        <v>527.16</v>
      </c>
      <c r="H362">
        <v>0.92747500000000005</v>
      </c>
      <c r="I362">
        <v>-43.472299999999997</v>
      </c>
      <c r="J362">
        <f t="shared" si="22"/>
        <v>-23.071299999999997</v>
      </c>
      <c r="L362">
        <v>15</v>
      </c>
      <c r="M362">
        <v>542.58100000000002</v>
      </c>
      <c r="N362">
        <f t="shared" si="25"/>
        <v>39.539757225890547</v>
      </c>
      <c r="O362">
        <v>-23.712199999999999</v>
      </c>
      <c r="P362">
        <v>54.351799999999997</v>
      </c>
      <c r="Q362">
        <v>528.22699999999998</v>
      </c>
      <c r="R362">
        <v>1.01115</v>
      </c>
      <c r="S362">
        <v>-45.425400000000003</v>
      </c>
      <c r="T362">
        <f t="shared" si="24"/>
        <v>-21.713200000000004</v>
      </c>
    </row>
    <row r="363" spans="1:20" x14ac:dyDescent="0.3">
      <c r="B363">
        <v>6</v>
      </c>
      <c r="C363">
        <v>323.11599999999999</v>
      </c>
      <c r="D363">
        <f t="shared" si="23"/>
        <v>34.479191807744044</v>
      </c>
      <c r="E363">
        <v>-19.989000000000001</v>
      </c>
      <c r="F363">
        <v>50.933799999999998</v>
      </c>
      <c r="G363">
        <v>515.428</v>
      </c>
      <c r="H363">
        <v>0.92175200000000002</v>
      </c>
      <c r="I363">
        <v>-43.563800000000001</v>
      </c>
      <c r="J363">
        <f t="shared" si="22"/>
        <v>-23.5748</v>
      </c>
      <c r="L363">
        <v>16</v>
      </c>
      <c r="M363">
        <v>568.51900000000001</v>
      </c>
      <c r="N363">
        <f t="shared" si="25"/>
        <v>38.553473667977499</v>
      </c>
      <c r="O363">
        <v>-23.4222</v>
      </c>
      <c r="P363">
        <v>54.016100000000002</v>
      </c>
      <c r="Q363">
        <v>517.58299999999997</v>
      </c>
      <c r="R363">
        <v>1.0057</v>
      </c>
      <c r="S363">
        <v>-45.4559</v>
      </c>
      <c r="T363">
        <f t="shared" si="24"/>
        <v>-22.0337</v>
      </c>
    </row>
    <row r="364" spans="1:20" x14ac:dyDescent="0.3">
      <c r="B364">
        <v>7</v>
      </c>
      <c r="C364">
        <v>353.85399999999998</v>
      </c>
      <c r="D364">
        <f t="shared" si="23"/>
        <v>32.533021016331574</v>
      </c>
      <c r="E364">
        <v>-20.401</v>
      </c>
      <c r="F364">
        <v>50.765999999999998</v>
      </c>
      <c r="G364">
        <v>531.827</v>
      </c>
      <c r="H364">
        <v>0.93930800000000003</v>
      </c>
      <c r="I364">
        <v>-43.563800000000001</v>
      </c>
      <c r="J364">
        <f t="shared" si="22"/>
        <v>-23.162800000000001</v>
      </c>
      <c r="L364">
        <v>17</v>
      </c>
      <c r="M364">
        <v>594.51199999999994</v>
      </c>
      <c r="N364">
        <f t="shared" si="25"/>
        <v>38.471896279767719</v>
      </c>
      <c r="O364">
        <v>-22.506699999999999</v>
      </c>
      <c r="P364">
        <v>52.581800000000001</v>
      </c>
      <c r="Q364">
        <v>503.57799999999997</v>
      </c>
      <c r="R364">
        <v>1.00162</v>
      </c>
      <c r="S364">
        <v>-45.486499999999999</v>
      </c>
      <c r="T364">
        <f t="shared" si="24"/>
        <v>-22.979800000000001</v>
      </c>
    </row>
    <row r="365" spans="1:20" x14ac:dyDescent="0.3">
      <c r="B365">
        <v>8</v>
      </c>
      <c r="C365">
        <v>382.41699999999997</v>
      </c>
      <c r="D365">
        <f t="shared" si="23"/>
        <v>35.010328046773814</v>
      </c>
      <c r="E365">
        <v>-20.401</v>
      </c>
      <c r="F365">
        <v>50.933799999999998</v>
      </c>
      <c r="G365">
        <v>526.55899999999997</v>
      </c>
      <c r="H365">
        <v>0.93090600000000001</v>
      </c>
      <c r="I365">
        <v>-43.9148</v>
      </c>
      <c r="J365">
        <f t="shared" si="22"/>
        <v>-23.5138</v>
      </c>
      <c r="L365">
        <v>18</v>
      </c>
      <c r="M365">
        <v>620.58100000000002</v>
      </c>
      <c r="N365">
        <f t="shared" si="25"/>
        <v>38.359737619394572</v>
      </c>
      <c r="O365">
        <v>-23.986799999999999</v>
      </c>
      <c r="P365">
        <v>53.939799999999998</v>
      </c>
      <c r="Q365">
        <v>529.23</v>
      </c>
      <c r="R365">
        <v>1.02013</v>
      </c>
      <c r="S365">
        <v>-45.578000000000003</v>
      </c>
      <c r="T365">
        <f t="shared" si="24"/>
        <v>-21.591200000000004</v>
      </c>
    </row>
    <row r="366" spans="1:20" x14ac:dyDescent="0.3">
      <c r="B366">
        <v>9</v>
      </c>
      <c r="C366">
        <v>411.64800000000002</v>
      </c>
      <c r="D366">
        <f t="shared" si="23"/>
        <v>34.210256234819141</v>
      </c>
      <c r="E366">
        <v>-20.935099999999998</v>
      </c>
      <c r="F366">
        <v>51.269500000000001</v>
      </c>
      <c r="G366">
        <v>536.19000000000005</v>
      </c>
      <c r="H366">
        <v>0.94177999999999995</v>
      </c>
      <c r="I366">
        <v>-43.9758</v>
      </c>
      <c r="J366">
        <f t="shared" si="22"/>
        <v>-23.040700000000001</v>
      </c>
      <c r="L366">
        <v>19</v>
      </c>
      <c r="M366">
        <v>646.21500000000003</v>
      </c>
      <c r="N366">
        <f t="shared" si="25"/>
        <v>39.010688928766463</v>
      </c>
      <c r="O366">
        <v>-23.666399999999999</v>
      </c>
      <c r="P366">
        <v>53.390500000000003</v>
      </c>
      <c r="Q366">
        <v>526.31500000000005</v>
      </c>
      <c r="R366">
        <v>1.0197400000000001</v>
      </c>
      <c r="S366">
        <v>-45.623800000000003</v>
      </c>
      <c r="T366">
        <f t="shared" si="24"/>
        <v>-21.957400000000003</v>
      </c>
    </row>
    <row r="367" spans="1:20" x14ac:dyDescent="0.3">
      <c r="B367">
        <v>10</v>
      </c>
      <c r="C367">
        <v>440.83499999999998</v>
      </c>
      <c r="D367">
        <f t="shared" si="23"/>
        <v>34.261828896426543</v>
      </c>
      <c r="E367">
        <v>-20.4163</v>
      </c>
      <c r="F367">
        <v>50.552399999999999</v>
      </c>
      <c r="G367">
        <v>518.79600000000005</v>
      </c>
      <c r="H367">
        <v>0.92784199999999994</v>
      </c>
      <c r="I367">
        <v>-44.280999999999999</v>
      </c>
      <c r="J367">
        <f t="shared" si="22"/>
        <v>-23.864699999999999</v>
      </c>
      <c r="L367">
        <v>20</v>
      </c>
      <c r="M367">
        <v>672.37400000000002</v>
      </c>
      <c r="N367">
        <f t="shared" si="25"/>
        <v>38.227761000038242</v>
      </c>
      <c r="O367">
        <v>-23.5291</v>
      </c>
      <c r="P367">
        <v>53.1616</v>
      </c>
      <c r="Q367">
        <v>520.35299999999995</v>
      </c>
      <c r="R367">
        <v>1.0165299999999999</v>
      </c>
      <c r="S367">
        <v>-45.745800000000003</v>
      </c>
      <c r="T367">
        <f t="shared" si="24"/>
        <v>-22.216700000000003</v>
      </c>
    </row>
    <row r="368" spans="1:20" hidden="1" x14ac:dyDescent="0.3">
      <c r="B368">
        <v>11</v>
      </c>
      <c r="C368">
        <v>469.95</v>
      </c>
      <c r="D368">
        <f t="shared" si="23"/>
        <v>34.346556757685029</v>
      </c>
      <c r="E368">
        <v>-21.087599999999998</v>
      </c>
      <c r="F368">
        <v>50.994900000000001</v>
      </c>
      <c r="G368">
        <v>538.87800000000004</v>
      </c>
      <c r="H368">
        <v>0.940222</v>
      </c>
      <c r="I368">
        <v>-44.311500000000002</v>
      </c>
      <c r="J368">
        <f t="shared" si="22"/>
        <v>-23.223900000000004</v>
      </c>
      <c r="L368">
        <v>21</v>
      </c>
      <c r="M368">
        <v>698.44</v>
      </c>
      <c r="N368">
        <f t="shared" si="25"/>
        <v>38.364152535870438</v>
      </c>
      <c r="O368">
        <v>-24.108899999999998</v>
      </c>
      <c r="P368">
        <v>53.451500000000003</v>
      </c>
      <c r="Q368">
        <v>531.83100000000002</v>
      </c>
      <c r="R368">
        <v>1.0281499999999999</v>
      </c>
      <c r="S368">
        <v>1.6021700000000001</v>
      </c>
      <c r="T368">
        <f t="shared" si="24"/>
        <v>25.711069999999999</v>
      </c>
    </row>
    <row r="369" spans="1:20" x14ac:dyDescent="0.3">
      <c r="B369">
        <v>12</v>
      </c>
      <c r="C369">
        <v>498.89299999999997</v>
      </c>
      <c r="D369">
        <f t="shared" si="23"/>
        <v>34.550668555436566</v>
      </c>
      <c r="E369">
        <v>-21.7438</v>
      </c>
      <c r="F369">
        <v>51.559399999999997</v>
      </c>
      <c r="G369">
        <v>541.65</v>
      </c>
      <c r="H369">
        <v>0.94488899999999998</v>
      </c>
      <c r="I369">
        <v>-44.662500000000001</v>
      </c>
      <c r="J369">
        <f t="shared" si="22"/>
        <v>-22.918700000000001</v>
      </c>
      <c r="L369">
        <v>22</v>
      </c>
      <c r="M369">
        <v>698.44</v>
      </c>
      <c r="O369">
        <v>-24.108899999999998</v>
      </c>
      <c r="P369">
        <v>28.3813</v>
      </c>
      <c r="Q369">
        <v>390.483</v>
      </c>
      <c r="R369">
        <v>1.4919</v>
      </c>
      <c r="S369">
        <v>-58.364899999999999</v>
      </c>
      <c r="T369">
        <f t="shared" si="24"/>
        <v>-34.256</v>
      </c>
    </row>
    <row r="370" spans="1:20" x14ac:dyDescent="0.3">
      <c r="B370">
        <v>13</v>
      </c>
      <c r="C370">
        <v>527.84799999999996</v>
      </c>
      <c r="D370">
        <f t="shared" si="23"/>
        <v>34.536349507857039</v>
      </c>
      <c r="E370">
        <v>-22.399899999999999</v>
      </c>
      <c r="F370">
        <v>51.925699999999999</v>
      </c>
      <c r="G370">
        <v>560.35</v>
      </c>
      <c r="H370">
        <v>0.959337</v>
      </c>
      <c r="I370">
        <v>-44.662500000000001</v>
      </c>
      <c r="J370">
        <f t="shared" si="22"/>
        <v>-22.262600000000003</v>
      </c>
      <c r="T370">
        <f t="shared" si="24"/>
        <v>0</v>
      </c>
    </row>
    <row r="371" spans="1:20" x14ac:dyDescent="0.3">
      <c r="B371">
        <v>14</v>
      </c>
      <c r="C371">
        <v>557.22500000000002</v>
      </c>
      <c r="D371">
        <f t="shared" si="23"/>
        <v>34.040235558429984</v>
      </c>
      <c r="E371">
        <v>-22.674600000000002</v>
      </c>
      <c r="F371">
        <v>51.834099999999999</v>
      </c>
      <c r="G371">
        <v>570.26199999999994</v>
      </c>
      <c r="H371">
        <v>0.95893899999999999</v>
      </c>
      <c r="I371">
        <v>-44.845599999999997</v>
      </c>
      <c r="J371">
        <f t="shared" si="22"/>
        <v>-22.170999999999996</v>
      </c>
      <c r="K371">
        <v>3.3</v>
      </c>
      <c r="T371">
        <f t="shared" si="24"/>
        <v>0</v>
      </c>
    </row>
    <row r="372" spans="1:20" x14ac:dyDescent="0.3">
      <c r="B372">
        <v>15</v>
      </c>
      <c r="C372">
        <v>586.58199999999999</v>
      </c>
      <c r="D372">
        <f t="shared" si="23"/>
        <v>34.063426099397113</v>
      </c>
      <c r="E372">
        <v>-22.476199999999999</v>
      </c>
      <c r="F372">
        <v>51.5289</v>
      </c>
      <c r="G372">
        <v>558.25</v>
      </c>
      <c r="H372">
        <v>0.95879599999999998</v>
      </c>
      <c r="I372">
        <v>-44.952399999999997</v>
      </c>
      <c r="J372">
        <f t="shared" si="22"/>
        <v>-22.476199999999999</v>
      </c>
      <c r="L372">
        <v>1</v>
      </c>
      <c r="M372">
        <v>201.625</v>
      </c>
      <c r="O372">
        <v>-30.563400000000001</v>
      </c>
      <c r="P372">
        <v>69.946299999999994</v>
      </c>
      <c r="Q372">
        <v>465.815</v>
      </c>
      <c r="R372">
        <v>0.92749899999999996</v>
      </c>
      <c r="S372">
        <v>-45.929000000000002</v>
      </c>
      <c r="T372">
        <f t="shared" si="24"/>
        <v>-15.365600000000001</v>
      </c>
    </row>
    <row r="373" spans="1:20" x14ac:dyDescent="0.3">
      <c r="B373">
        <v>16</v>
      </c>
      <c r="C373">
        <v>616.38199999999995</v>
      </c>
      <c r="D373">
        <f t="shared" si="23"/>
        <v>33.557046979865824</v>
      </c>
      <c r="E373">
        <v>-22.491499999999998</v>
      </c>
      <c r="F373">
        <v>51.254300000000001</v>
      </c>
      <c r="G373">
        <v>547.97900000000004</v>
      </c>
      <c r="H373">
        <v>0.95141200000000004</v>
      </c>
      <c r="I373">
        <v>-45.2881</v>
      </c>
      <c r="J373">
        <f t="shared" si="22"/>
        <v>-22.796600000000002</v>
      </c>
      <c r="L373">
        <v>2</v>
      </c>
      <c r="M373">
        <v>212.017</v>
      </c>
      <c r="N373">
        <f t="shared" si="25"/>
        <v>96.227867590454238</v>
      </c>
      <c r="O373">
        <v>-22.720300000000002</v>
      </c>
      <c r="P373">
        <v>53.024299999999997</v>
      </c>
      <c r="Q373">
        <v>511.79700000000003</v>
      </c>
      <c r="R373">
        <v>1.0294099999999999</v>
      </c>
      <c r="S373">
        <v>-42.633099999999999</v>
      </c>
      <c r="T373">
        <f t="shared" si="24"/>
        <v>-19.912799999999997</v>
      </c>
    </row>
    <row r="374" spans="1:20" x14ac:dyDescent="0.3">
      <c r="B374">
        <v>17</v>
      </c>
      <c r="C374">
        <v>646.28499999999997</v>
      </c>
      <c r="D374">
        <f t="shared" si="23"/>
        <v>33.441460723004361</v>
      </c>
      <c r="E374">
        <v>-22.277799999999999</v>
      </c>
      <c r="F374">
        <v>50.857500000000002</v>
      </c>
      <c r="G374">
        <v>545.54399999999998</v>
      </c>
      <c r="H374">
        <v>0.95094199999999995</v>
      </c>
      <c r="I374">
        <v>-45.1813</v>
      </c>
      <c r="J374">
        <f t="shared" si="22"/>
        <v>-22.903500000000001</v>
      </c>
      <c r="L374">
        <v>3</v>
      </c>
      <c r="M374">
        <v>236.13300000000001</v>
      </c>
      <c r="N374">
        <f t="shared" si="25"/>
        <v>41.466246475369026</v>
      </c>
      <c r="O374">
        <v>-22.216799999999999</v>
      </c>
      <c r="P374">
        <v>53.009</v>
      </c>
      <c r="Q374">
        <v>523.42999999999995</v>
      </c>
      <c r="R374">
        <v>1.02379</v>
      </c>
      <c r="S374">
        <v>-43.090800000000002</v>
      </c>
      <c r="T374">
        <f t="shared" si="24"/>
        <v>-20.874000000000002</v>
      </c>
    </row>
    <row r="375" spans="1:20" x14ac:dyDescent="0.3">
      <c r="B375">
        <v>18</v>
      </c>
      <c r="C375">
        <v>676.61599999999999</v>
      </c>
      <c r="D375">
        <f t="shared" si="23"/>
        <v>32.969569087732005</v>
      </c>
      <c r="E375">
        <v>-21.591200000000001</v>
      </c>
      <c r="F375">
        <v>49.819899999999997</v>
      </c>
      <c r="G375">
        <v>525.97400000000005</v>
      </c>
      <c r="H375">
        <v>0.93926900000000002</v>
      </c>
      <c r="I375">
        <v>-45.4559</v>
      </c>
      <c r="J375">
        <f t="shared" si="22"/>
        <v>-23.864699999999999</v>
      </c>
      <c r="L375">
        <v>4</v>
      </c>
      <c r="M375">
        <v>259.96300000000002</v>
      </c>
      <c r="N375">
        <f t="shared" si="25"/>
        <v>41.963911036508584</v>
      </c>
      <c r="O375">
        <v>-22.445699999999999</v>
      </c>
      <c r="P375">
        <v>53.405799999999999</v>
      </c>
      <c r="Q375">
        <v>537.01499999999999</v>
      </c>
      <c r="R375">
        <v>1.0305200000000001</v>
      </c>
      <c r="S375">
        <v>-43.365499999999997</v>
      </c>
      <c r="T375">
        <f t="shared" si="24"/>
        <v>-20.919799999999999</v>
      </c>
    </row>
    <row r="376" spans="1:20" x14ac:dyDescent="0.3">
      <c r="J376">
        <f t="shared" si="22"/>
        <v>0</v>
      </c>
      <c r="L376">
        <v>5</v>
      </c>
      <c r="M376">
        <v>282.91399999999999</v>
      </c>
      <c r="N376">
        <f t="shared" si="25"/>
        <v>43.571086227179713</v>
      </c>
      <c r="O376">
        <v>-21.698</v>
      </c>
      <c r="P376">
        <v>52.108800000000002</v>
      </c>
      <c r="Q376">
        <v>528.452</v>
      </c>
      <c r="R376">
        <v>1.02729</v>
      </c>
      <c r="S376">
        <v>-43.319699999999997</v>
      </c>
      <c r="T376">
        <f t="shared" si="24"/>
        <v>-21.621699999999997</v>
      </c>
    </row>
    <row r="377" spans="1:20" x14ac:dyDescent="0.3">
      <c r="A377">
        <v>3.4</v>
      </c>
      <c r="J377">
        <f t="shared" si="22"/>
        <v>0</v>
      </c>
      <c r="L377">
        <v>6</v>
      </c>
      <c r="M377">
        <v>308.40300000000002</v>
      </c>
      <c r="N377">
        <f t="shared" si="25"/>
        <v>39.232610145552933</v>
      </c>
      <c r="O377">
        <v>-22.628799999999998</v>
      </c>
      <c r="P377">
        <v>53.344700000000003</v>
      </c>
      <c r="Q377">
        <v>537.48500000000001</v>
      </c>
      <c r="R377">
        <v>1.02844</v>
      </c>
      <c r="S377">
        <v>-43.9758</v>
      </c>
      <c r="T377">
        <f t="shared" si="24"/>
        <v>-21.347000000000001</v>
      </c>
    </row>
    <row r="378" spans="1:20" x14ac:dyDescent="0.3">
      <c r="B378">
        <v>1</v>
      </c>
      <c r="C378">
        <v>201.52199999999999</v>
      </c>
      <c r="E378">
        <v>-30.944800000000001</v>
      </c>
      <c r="F378">
        <v>68.130499999999998</v>
      </c>
      <c r="G378">
        <v>479.02499999999998</v>
      </c>
      <c r="H378">
        <v>0.87886900000000001</v>
      </c>
      <c r="I378">
        <v>-44.769300000000001</v>
      </c>
      <c r="J378">
        <f t="shared" si="22"/>
        <v>-13.8245</v>
      </c>
      <c r="L378">
        <v>7</v>
      </c>
      <c r="M378">
        <v>333.75900000000001</v>
      </c>
      <c r="N378">
        <f t="shared" si="25"/>
        <v>39.438397223536846</v>
      </c>
      <c r="O378">
        <v>-22.537199999999999</v>
      </c>
      <c r="P378">
        <v>53.1158</v>
      </c>
      <c r="Q378">
        <v>527.69799999999998</v>
      </c>
      <c r="R378">
        <v>1.01979</v>
      </c>
      <c r="S378">
        <v>-44.296300000000002</v>
      </c>
      <c r="T378">
        <f t="shared" si="24"/>
        <v>-21.759100000000004</v>
      </c>
    </row>
    <row r="379" spans="1:20" x14ac:dyDescent="0.3">
      <c r="B379">
        <v>2</v>
      </c>
      <c r="C379">
        <v>209.92500000000001</v>
      </c>
      <c r="D379">
        <f t="shared" si="23"/>
        <v>119.00511722004018</v>
      </c>
      <c r="E379">
        <v>-22.643999999999998</v>
      </c>
      <c r="F379">
        <v>51.59</v>
      </c>
      <c r="G379">
        <v>539.70600000000002</v>
      </c>
      <c r="H379">
        <v>0.96220099999999997</v>
      </c>
      <c r="I379">
        <v>-41.854900000000001</v>
      </c>
      <c r="J379">
        <f t="shared" si="22"/>
        <v>-19.210900000000002</v>
      </c>
      <c r="L379">
        <v>8</v>
      </c>
      <c r="M379">
        <v>359.24599999999998</v>
      </c>
      <c r="N379">
        <f t="shared" si="25"/>
        <v>39.235688782516625</v>
      </c>
      <c r="O379">
        <v>-23.178100000000001</v>
      </c>
      <c r="P379">
        <v>53.848300000000002</v>
      </c>
      <c r="Q379">
        <v>537.06700000000001</v>
      </c>
      <c r="R379">
        <v>1.02434</v>
      </c>
      <c r="S379">
        <v>-44.631999999999998</v>
      </c>
      <c r="T379">
        <f t="shared" si="24"/>
        <v>-21.453899999999997</v>
      </c>
    </row>
    <row r="380" spans="1:20" x14ac:dyDescent="0.3">
      <c r="B380">
        <v>3</v>
      </c>
      <c r="C380">
        <v>234.41200000000001</v>
      </c>
      <c r="D380">
        <f t="shared" si="23"/>
        <v>40.837995671172465</v>
      </c>
      <c r="E380">
        <v>-19.332899999999999</v>
      </c>
      <c r="F380">
        <v>48.278799999999997</v>
      </c>
      <c r="G380">
        <v>524.41700000000003</v>
      </c>
      <c r="H380">
        <v>0.94919399999999998</v>
      </c>
      <c r="I380">
        <v>-42.266800000000003</v>
      </c>
      <c r="J380">
        <f t="shared" si="22"/>
        <v>-22.933900000000005</v>
      </c>
      <c r="L380">
        <v>9</v>
      </c>
      <c r="M380">
        <v>385.03800000000001</v>
      </c>
      <c r="N380">
        <f t="shared" si="25"/>
        <v>38.771712158808889</v>
      </c>
      <c r="O380">
        <v>-22.979700000000001</v>
      </c>
      <c r="P380">
        <v>53.649900000000002</v>
      </c>
      <c r="Q380">
        <v>533.98599999999999</v>
      </c>
      <c r="R380">
        <v>1.0196700000000001</v>
      </c>
      <c r="S380">
        <v>-44.784500000000001</v>
      </c>
      <c r="T380">
        <f t="shared" si="24"/>
        <v>-21.8048</v>
      </c>
    </row>
    <row r="381" spans="1:20" x14ac:dyDescent="0.3">
      <c r="B381">
        <v>4</v>
      </c>
      <c r="C381">
        <v>263.43</v>
      </c>
      <c r="D381">
        <f t="shared" si="23"/>
        <v>34.461368805568959</v>
      </c>
      <c r="E381">
        <v>-21.163900000000002</v>
      </c>
      <c r="F381">
        <v>51.040599999999998</v>
      </c>
      <c r="G381">
        <v>553.06700000000001</v>
      </c>
      <c r="H381">
        <v>0.95572800000000002</v>
      </c>
      <c r="I381">
        <v>-43.090800000000002</v>
      </c>
      <c r="J381">
        <f t="shared" si="22"/>
        <v>-21.9269</v>
      </c>
      <c r="L381">
        <v>10</v>
      </c>
      <c r="M381">
        <v>410.29</v>
      </c>
      <c r="N381">
        <f t="shared" si="25"/>
        <v>39.600823697132888</v>
      </c>
      <c r="O381">
        <v>-23.986799999999999</v>
      </c>
      <c r="P381">
        <v>54.443399999999997</v>
      </c>
      <c r="Q381">
        <v>555.38400000000001</v>
      </c>
      <c r="R381">
        <v>1.0388999999999999</v>
      </c>
      <c r="S381">
        <v>-44.982900000000001</v>
      </c>
      <c r="T381">
        <f t="shared" si="24"/>
        <v>-20.996100000000002</v>
      </c>
    </row>
    <row r="382" spans="1:20" x14ac:dyDescent="0.3">
      <c r="B382">
        <v>5</v>
      </c>
      <c r="C382">
        <v>291.14</v>
      </c>
      <c r="D382">
        <f t="shared" si="23"/>
        <v>36.088054853843403</v>
      </c>
      <c r="E382">
        <v>-21.148700000000002</v>
      </c>
      <c r="F382">
        <v>51.345799999999997</v>
      </c>
      <c r="G382">
        <v>550.00800000000004</v>
      </c>
      <c r="H382">
        <v>0.94768200000000002</v>
      </c>
      <c r="I382">
        <v>-43.350200000000001</v>
      </c>
      <c r="J382">
        <f t="shared" si="22"/>
        <v>-22.201499999999999</v>
      </c>
      <c r="L382">
        <v>11</v>
      </c>
      <c r="M382">
        <v>436.21100000000001</v>
      </c>
      <c r="N382">
        <f t="shared" si="25"/>
        <v>38.578758535550335</v>
      </c>
      <c r="O382">
        <v>-23.086500000000001</v>
      </c>
      <c r="P382">
        <v>53.344700000000003</v>
      </c>
      <c r="Q382">
        <v>529.52700000000004</v>
      </c>
      <c r="R382">
        <v>1.0190600000000001</v>
      </c>
      <c r="S382">
        <v>-44.952399999999997</v>
      </c>
      <c r="T382">
        <f t="shared" si="24"/>
        <v>-21.865899999999996</v>
      </c>
    </row>
    <row r="383" spans="1:20" x14ac:dyDescent="0.3">
      <c r="B383">
        <v>6</v>
      </c>
      <c r="C383">
        <v>320.33100000000002</v>
      </c>
      <c r="D383">
        <f t="shared" si="23"/>
        <v>34.257134048165497</v>
      </c>
      <c r="E383">
        <v>-20.2637</v>
      </c>
      <c r="F383">
        <v>50.2014</v>
      </c>
      <c r="G383">
        <v>535.37599999999998</v>
      </c>
      <c r="H383">
        <v>0.94218599999999997</v>
      </c>
      <c r="I383">
        <v>-43.487499999999997</v>
      </c>
      <c r="J383">
        <f t="shared" si="22"/>
        <v>-23.223799999999997</v>
      </c>
      <c r="L383">
        <v>12</v>
      </c>
      <c r="M383">
        <v>462.44400000000002</v>
      </c>
      <c r="N383">
        <f t="shared" si="25"/>
        <v>38.119925284946433</v>
      </c>
      <c r="O383">
        <v>-23.3917</v>
      </c>
      <c r="P383">
        <v>53.36</v>
      </c>
      <c r="Q383">
        <v>537.53300000000002</v>
      </c>
      <c r="R383">
        <v>1.02738</v>
      </c>
      <c r="S383">
        <v>-45.043900000000001</v>
      </c>
      <c r="T383">
        <f t="shared" si="24"/>
        <v>-21.652200000000001</v>
      </c>
    </row>
    <row r="384" spans="1:20" x14ac:dyDescent="0.3">
      <c r="B384">
        <v>7</v>
      </c>
      <c r="C384">
        <v>348.61</v>
      </c>
      <c r="D384">
        <f t="shared" si="23"/>
        <v>35.361929346865168</v>
      </c>
      <c r="E384">
        <v>-21.316500000000001</v>
      </c>
      <c r="F384">
        <v>50.964399999999998</v>
      </c>
      <c r="G384">
        <v>552.93100000000004</v>
      </c>
      <c r="H384">
        <v>0.955202</v>
      </c>
      <c r="I384">
        <v>-43.7012</v>
      </c>
      <c r="J384">
        <f t="shared" si="22"/>
        <v>-22.384699999999999</v>
      </c>
      <c r="L384">
        <v>13</v>
      </c>
      <c r="M384">
        <v>488.19600000000003</v>
      </c>
      <c r="N384">
        <f t="shared" si="25"/>
        <v>38.831935383659506</v>
      </c>
      <c r="O384">
        <v>-22.399899999999999</v>
      </c>
      <c r="P384">
        <v>52.276600000000002</v>
      </c>
      <c r="Q384">
        <v>509.536</v>
      </c>
      <c r="R384">
        <v>1.0095400000000001</v>
      </c>
      <c r="S384">
        <v>-45.2881</v>
      </c>
      <c r="T384">
        <f t="shared" si="24"/>
        <v>-22.888200000000001</v>
      </c>
    </row>
    <row r="385" spans="1:20" x14ac:dyDescent="0.3">
      <c r="B385">
        <v>8</v>
      </c>
      <c r="C385">
        <v>377.82799999999997</v>
      </c>
      <c r="D385">
        <f t="shared" si="23"/>
        <v>34.225477445410412</v>
      </c>
      <c r="E385">
        <v>-20.980799999999999</v>
      </c>
      <c r="F385">
        <v>50.414999999999999</v>
      </c>
      <c r="G385">
        <v>547.58699999999999</v>
      </c>
      <c r="H385">
        <v>0.95510300000000004</v>
      </c>
      <c r="I385">
        <v>-43.792700000000004</v>
      </c>
      <c r="J385">
        <f t="shared" si="22"/>
        <v>-22.811900000000005</v>
      </c>
      <c r="L385">
        <v>14</v>
      </c>
      <c r="M385">
        <v>513.94200000000001</v>
      </c>
      <c r="N385">
        <f t="shared" si="25"/>
        <v>38.840985007379814</v>
      </c>
      <c r="O385">
        <v>-23.635899999999999</v>
      </c>
      <c r="P385">
        <v>53.070099999999996</v>
      </c>
      <c r="Q385">
        <v>534.70799999999997</v>
      </c>
      <c r="R385">
        <v>1.0336399999999999</v>
      </c>
      <c r="S385">
        <v>-45.2271</v>
      </c>
      <c r="T385">
        <f t="shared" si="24"/>
        <v>-21.591200000000001</v>
      </c>
    </row>
    <row r="386" spans="1:20" x14ac:dyDescent="0.3">
      <c r="B386">
        <v>9</v>
      </c>
      <c r="C386">
        <v>406.27699999999999</v>
      </c>
      <c r="D386">
        <f t="shared" si="23"/>
        <v>35.150620408450195</v>
      </c>
      <c r="E386">
        <v>-21.286000000000001</v>
      </c>
      <c r="F386">
        <v>50.414999999999999</v>
      </c>
      <c r="G386">
        <v>548.346</v>
      </c>
      <c r="H386">
        <v>0.95559700000000003</v>
      </c>
      <c r="I386">
        <v>-43.930100000000003</v>
      </c>
      <c r="J386">
        <f t="shared" si="22"/>
        <v>-22.644100000000002</v>
      </c>
      <c r="L386">
        <v>15</v>
      </c>
      <c r="M386">
        <v>539.41800000000001</v>
      </c>
      <c r="N386">
        <f t="shared" si="25"/>
        <v>39.25262992620506</v>
      </c>
      <c r="O386">
        <v>-24.078399999999998</v>
      </c>
      <c r="P386">
        <v>53.3752</v>
      </c>
      <c r="Q386">
        <v>547.22500000000002</v>
      </c>
      <c r="R386">
        <v>1.04349</v>
      </c>
      <c r="S386">
        <v>-45.4407</v>
      </c>
      <c r="T386">
        <f t="shared" si="24"/>
        <v>-21.362300000000001</v>
      </c>
    </row>
    <row r="387" spans="1:20" x14ac:dyDescent="0.3">
      <c r="B387">
        <v>10</v>
      </c>
      <c r="C387">
        <v>434.87200000000001</v>
      </c>
      <c r="D387">
        <f t="shared" si="23"/>
        <v>34.971148802238119</v>
      </c>
      <c r="E387">
        <v>-20.1874</v>
      </c>
      <c r="F387">
        <v>49.514800000000001</v>
      </c>
      <c r="G387">
        <v>521.47</v>
      </c>
      <c r="H387">
        <v>0.93659899999999996</v>
      </c>
      <c r="I387">
        <v>-44.113199999999999</v>
      </c>
      <c r="J387">
        <f t="shared" si="22"/>
        <v>-23.925799999999999</v>
      </c>
      <c r="L387">
        <v>16</v>
      </c>
      <c r="M387">
        <v>565.45799999999997</v>
      </c>
      <c r="N387">
        <f t="shared" si="25"/>
        <v>38.402457757296517</v>
      </c>
      <c r="O387">
        <v>-23.101800000000001</v>
      </c>
      <c r="P387">
        <v>52.169800000000002</v>
      </c>
      <c r="Q387">
        <v>528.029</v>
      </c>
      <c r="R387">
        <v>1.0307999999999999</v>
      </c>
      <c r="S387">
        <v>-45.4407</v>
      </c>
      <c r="T387">
        <f t="shared" si="24"/>
        <v>-22.338899999999999</v>
      </c>
    </row>
    <row r="388" spans="1:20" x14ac:dyDescent="0.3">
      <c r="B388">
        <v>11</v>
      </c>
      <c r="C388">
        <v>463.97699999999998</v>
      </c>
      <c r="D388">
        <f t="shared" si="23"/>
        <v>34.358357670503395</v>
      </c>
      <c r="E388">
        <v>-20.980799999999999</v>
      </c>
      <c r="F388">
        <v>49.911499999999997</v>
      </c>
      <c r="G388">
        <v>537.22199999999998</v>
      </c>
      <c r="H388">
        <v>0.94850500000000004</v>
      </c>
      <c r="I388">
        <v>-44.341999999999999</v>
      </c>
      <c r="J388">
        <f t="shared" si="22"/>
        <v>-23.3612</v>
      </c>
      <c r="L388">
        <v>17</v>
      </c>
      <c r="M388">
        <v>591.072</v>
      </c>
      <c r="N388">
        <f t="shared" si="25"/>
        <v>39.041149371437449</v>
      </c>
      <c r="O388">
        <v>-24.047899999999998</v>
      </c>
      <c r="P388">
        <v>52.764899999999997</v>
      </c>
      <c r="Q388">
        <v>543.11800000000005</v>
      </c>
      <c r="R388">
        <v>1.0485899999999999</v>
      </c>
      <c r="S388">
        <v>-45.654299999999999</v>
      </c>
      <c r="T388">
        <f t="shared" si="24"/>
        <v>-21.606400000000001</v>
      </c>
    </row>
    <row r="389" spans="1:20" x14ac:dyDescent="0.3">
      <c r="B389">
        <v>12</v>
      </c>
      <c r="C389">
        <v>492.64400000000001</v>
      </c>
      <c r="D389">
        <f t="shared" si="23"/>
        <v>34.883315310287053</v>
      </c>
      <c r="E389">
        <v>-22.079499999999999</v>
      </c>
      <c r="F389">
        <v>50.888100000000001</v>
      </c>
      <c r="G389">
        <v>564.41099999999994</v>
      </c>
      <c r="H389">
        <v>0.96920300000000004</v>
      </c>
      <c r="I389">
        <v>-44.372599999999998</v>
      </c>
      <c r="J389">
        <f t="shared" si="22"/>
        <v>-22.293099999999999</v>
      </c>
      <c r="L389">
        <v>18</v>
      </c>
      <c r="M389">
        <v>616.90800000000002</v>
      </c>
      <c r="N389">
        <f t="shared" si="25"/>
        <v>38.705681994116716</v>
      </c>
      <c r="O389">
        <v>-24.231000000000002</v>
      </c>
      <c r="P389">
        <v>52.871699999999997</v>
      </c>
      <c r="Q389">
        <v>544.654</v>
      </c>
      <c r="R389">
        <v>1.0479099999999999</v>
      </c>
      <c r="S389">
        <v>-45.730600000000003</v>
      </c>
      <c r="T389">
        <f t="shared" si="24"/>
        <v>-21.499600000000001</v>
      </c>
    </row>
    <row r="390" spans="1:20" x14ac:dyDescent="0.3">
      <c r="B390">
        <v>13</v>
      </c>
      <c r="C390">
        <v>520.80200000000002</v>
      </c>
      <c r="D390">
        <f t="shared" si="23"/>
        <v>35.513885929398377</v>
      </c>
      <c r="E390">
        <v>-22.659300000000002</v>
      </c>
      <c r="F390">
        <v>51.559399999999997</v>
      </c>
      <c r="G390">
        <v>570.077</v>
      </c>
      <c r="H390">
        <v>0.96825700000000003</v>
      </c>
      <c r="I390">
        <v>-44.586199999999998</v>
      </c>
      <c r="J390">
        <f t="shared" ref="J390:J453" si="26">I390-E390</f>
        <v>-21.926899999999996</v>
      </c>
      <c r="L390">
        <v>19</v>
      </c>
      <c r="M390">
        <v>642.91800000000001</v>
      </c>
      <c r="N390">
        <f t="shared" si="25"/>
        <v>38.44675124951943</v>
      </c>
      <c r="O390">
        <v>-23.88</v>
      </c>
      <c r="P390">
        <v>52.475000000000001</v>
      </c>
      <c r="Q390">
        <v>534.88300000000004</v>
      </c>
      <c r="R390">
        <v>1.0392600000000001</v>
      </c>
      <c r="S390">
        <v>-45.669600000000003</v>
      </c>
      <c r="T390">
        <f t="shared" si="24"/>
        <v>-21.789600000000004</v>
      </c>
    </row>
    <row r="391" spans="1:20" x14ac:dyDescent="0.3">
      <c r="B391">
        <v>14</v>
      </c>
      <c r="C391">
        <v>548.91399999999999</v>
      </c>
      <c r="D391">
        <f t="shared" ref="D391:D454" si="27">1000/(C391-C390)</f>
        <v>35.571997723392187</v>
      </c>
      <c r="E391">
        <v>-22.888200000000001</v>
      </c>
      <c r="F391">
        <v>51.59</v>
      </c>
      <c r="G391">
        <v>573.399</v>
      </c>
      <c r="H391">
        <v>0.96639900000000001</v>
      </c>
      <c r="I391">
        <v>-44.876100000000001</v>
      </c>
      <c r="J391">
        <f t="shared" si="26"/>
        <v>-21.9879</v>
      </c>
      <c r="L391">
        <v>20</v>
      </c>
      <c r="M391">
        <v>668.97900000000004</v>
      </c>
      <c r="N391">
        <f t="shared" si="25"/>
        <v>38.371512988757097</v>
      </c>
      <c r="O391">
        <v>-24.353000000000002</v>
      </c>
      <c r="P391">
        <v>52.475000000000001</v>
      </c>
      <c r="Q391">
        <v>550.21199999999999</v>
      </c>
      <c r="R391">
        <v>1.0519499999999999</v>
      </c>
      <c r="S391">
        <v>-45.822099999999999</v>
      </c>
      <c r="T391">
        <f t="shared" si="24"/>
        <v>-21.469099999999997</v>
      </c>
    </row>
    <row r="392" spans="1:20" x14ac:dyDescent="0.3">
      <c r="B392">
        <v>15</v>
      </c>
      <c r="C392">
        <v>577.61300000000006</v>
      </c>
      <c r="D392">
        <f t="shared" si="27"/>
        <v>34.844419666190376</v>
      </c>
      <c r="E392">
        <v>-21.8964</v>
      </c>
      <c r="F392">
        <v>50.125100000000003</v>
      </c>
      <c r="G392">
        <v>547.54600000000005</v>
      </c>
      <c r="H392">
        <v>0.95531900000000003</v>
      </c>
      <c r="I392">
        <v>-44.921900000000001</v>
      </c>
      <c r="J392">
        <f t="shared" si="26"/>
        <v>-23.025500000000001</v>
      </c>
      <c r="L392">
        <v>21</v>
      </c>
      <c r="M392">
        <v>694.73400000000004</v>
      </c>
      <c r="N392">
        <f t="shared" si="25"/>
        <v>38.82741215298001</v>
      </c>
      <c r="O392">
        <v>-23.956299999999999</v>
      </c>
      <c r="P392">
        <v>51.956200000000003</v>
      </c>
      <c r="Q392">
        <v>533.99699999999996</v>
      </c>
      <c r="R392">
        <v>1.0373000000000001</v>
      </c>
      <c r="S392">
        <v>-45.898400000000002</v>
      </c>
      <c r="T392">
        <f t="shared" si="24"/>
        <v>-21.942100000000003</v>
      </c>
    </row>
    <row r="393" spans="1:20" x14ac:dyDescent="0.3">
      <c r="B393">
        <v>16</v>
      </c>
      <c r="C393">
        <v>607.24</v>
      </c>
      <c r="D393">
        <f t="shared" si="27"/>
        <v>33.752995578357634</v>
      </c>
      <c r="E393">
        <v>-23.1934</v>
      </c>
      <c r="F393">
        <v>50.704999999999998</v>
      </c>
      <c r="G393">
        <v>582.428</v>
      </c>
      <c r="H393">
        <v>0.982159</v>
      </c>
      <c r="I393">
        <v>-45.150799999999997</v>
      </c>
      <c r="J393">
        <f t="shared" si="26"/>
        <v>-21.957399999999996</v>
      </c>
      <c r="T393">
        <f t="shared" si="24"/>
        <v>0</v>
      </c>
    </row>
    <row r="394" spans="1:20" x14ac:dyDescent="0.3">
      <c r="B394">
        <v>17</v>
      </c>
      <c r="C394">
        <v>636.71900000000005</v>
      </c>
      <c r="D394">
        <f t="shared" si="27"/>
        <v>33.922453271820572</v>
      </c>
      <c r="E394">
        <v>-22.323599999999999</v>
      </c>
      <c r="F394">
        <v>50.018300000000004</v>
      </c>
      <c r="G394">
        <v>557.37800000000004</v>
      </c>
      <c r="H394">
        <v>0.96060699999999999</v>
      </c>
      <c r="I394">
        <v>-45.2881</v>
      </c>
      <c r="J394">
        <f t="shared" si="26"/>
        <v>-22.964500000000001</v>
      </c>
      <c r="K394">
        <v>3.4</v>
      </c>
      <c r="T394">
        <f t="shared" ref="T394:T457" si="28">S394-O394</f>
        <v>0</v>
      </c>
    </row>
    <row r="395" spans="1:20" x14ac:dyDescent="0.3">
      <c r="B395">
        <v>18</v>
      </c>
      <c r="C395">
        <v>666.27200000000005</v>
      </c>
      <c r="D395">
        <f t="shared" si="27"/>
        <v>33.837512266098202</v>
      </c>
      <c r="E395">
        <v>-22.598299999999998</v>
      </c>
      <c r="F395">
        <v>50.064100000000003</v>
      </c>
      <c r="G395">
        <v>550.21199999999999</v>
      </c>
      <c r="H395">
        <v>0.96387699999999998</v>
      </c>
      <c r="I395">
        <v>-45.608499999999999</v>
      </c>
      <c r="J395">
        <f t="shared" si="26"/>
        <v>-23.010200000000001</v>
      </c>
      <c r="L395">
        <v>1</v>
      </c>
      <c r="M395">
        <v>201.541</v>
      </c>
      <c r="O395">
        <v>-30.258199999999999</v>
      </c>
      <c r="P395">
        <v>69.305400000000006</v>
      </c>
      <c r="Q395">
        <v>469.709</v>
      </c>
      <c r="R395">
        <v>0.942859</v>
      </c>
      <c r="S395">
        <v>-45.257599999999996</v>
      </c>
      <c r="T395">
        <f t="shared" si="28"/>
        <v>-14.999399999999998</v>
      </c>
    </row>
    <row r="396" spans="1:20" x14ac:dyDescent="0.3">
      <c r="B396">
        <v>19</v>
      </c>
      <c r="C396">
        <v>695.94799999999998</v>
      </c>
      <c r="D396">
        <f t="shared" si="27"/>
        <v>33.697263782180968</v>
      </c>
      <c r="E396">
        <v>-23.4985</v>
      </c>
      <c r="F396">
        <v>50.643900000000002</v>
      </c>
      <c r="G396">
        <v>582.09699999999998</v>
      </c>
      <c r="H396">
        <v>0.98152799999999996</v>
      </c>
      <c r="I396">
        <v>-45.532200000000003</v>
      </c>
      <c r="J396">
        <f t="shared" si="26"/>
        <v>-22.033700000000003</v>
      </c>
      <c r="L396">
        <v>2</v>
      </c>
      <c r="M396">
        <v>211.3</v>
      </c>
      <c r="N396">
        <f t="shared" ref="N396:N458" si="29">1000/(M396-M395)</f>
        <v>102.46951531919238</v>
      </c>
      <c r="O396">
        <v>-22.842400000000001</v>
      </c>
      <c r="P396">
        <v>52.261400000000002</v>
      </c>
      <c r="Q396">
        <v>536.22299999999996</v>
      </c>
      <c r="R396">
        <v>1.0605100000000001</v>
      </c>
      <c r="S396">
        <v>-41.778599999999997</v>
      </c>
      <c r="T396">
        <f t="shared" si="28"/>
        <v>-18.936199999999996</v>
      </c>
    </row>
    <row r="397" spans="1:20" x14ac:dyDescent="0.3">
      <c r="J397">
        <f t="shared" si="26"/>
        <v>0</v>
      </c>
      <c r="L397">
        <v>3</v>
      </c>
      <c r="M397">
        <v>234.357</v>
      </c>
      <c r="N397">
        <f t="shared" si="29"/>
        <v>43.370776770611982</v>
      </c>
      <c r="O397">
        <v>-21.698</v>
      </c>
      <c r="P397">
        <v>51.269500000000001</v>
      </c>
      <c r="Q397">
        <v>548.60799999999995</v>
      </c>
      <c r="R397">
        <v>1.0636099999999999</v>
      </c>
      <c r="S397">
        <v>-42.1753</v>
      </c>
      <c r="T397">
        <f t="shared" si="28"/>
        <v>-20.4773</v>
      </c>
    </row>
    <row r="398" spans="1:20" x14ac:dyDescent="0.3">
      <c r="A398">
        <v>3.5</v>
      </c>
      <c r="J398">
        <f t="shared" si="26"/>
        <v>0</v>
      </c>
      <c r="L398">
        <v>4</v>
      </c>
      <c r="M398">
        <v>257.19299999999998</v>
      </c>
      <c r="N398">
        <f t="shared" si="29"/>
        <v>43.790506218251913</v>
      </c>
      <c r="O398">
        <v>-21.209700000000002</v>
      </c>
      <c r="P398">
        <v>50.979599999999998</v>
      </c>
      <c r="Q398">
        <v>536.23299999999995</v>
      </c>
      <c r="R398">
        <v>1.0496399999999999</v>
      </c>
      <c r="S398">
        <v>-42.251600000000003</v>
      </c>
      <c r="T398">
        <f t="shared" si="28"/>
        <v>-21.041900000000002</v>
      </c>
    </row>
    <row r="399" spans="1:20" x14ac:dyDescent="0.3">
      <c r="B399">
        <v>1</v>
      </c>
      <c r="C399">
        <v>201.54300000000001</v>
      </c>
      <c r="E399">
        <v>-31.0669</v>
      </c>
      <c r="F399">
        <v>67.947400000000002</v>
      </c>
      <c r="G399">
        <v>479.63499999999999</v>
      </c>
      <c r="H399">
        <v>0.87805699999999998</v>
      </c>
      <c r="I399">
        <v>-44.830300000000001</v>
      </c>
      <c r="J399">
        <f t="shared" si="26"/>
        <v>-13.763400000000001</v>
      </c>
      <c r="L399">
        <v>5</v>
      </c>
      <c r="M399">
        <v>280.72699999999998</v>
      </c>
      <c r="N399">
        <f t="shared" si="29"/>
        <v>42.491714115747442</v>
      </c>
      <c r="O399">
        <v>-21.514900000000001</v>
      </c>
      <c r="P399">
        <v>50.521900000000002</v>
      </c>
      <c r="Q399">
        <v>561.43899999999996</v>
      </c>
      <c r="R399">
        <v>1.0797000000000001</v>
      </c>
      <c r="S399">
        <v>-42.266800000000003</v>
      </c>
      <c r="T399">
        <f t="shared" si="28"/>
        <v>-20.751900000000003</v>
      </c>
    </row>
    <row r="400" spans="1:20" x14ac:dyDescent="0.3">
      <c r="B400">
        <v>2</v>
      </c>
      <c r="C400">
        <v>210.04</v>
      </c>
      <c r="D400">
        <f t="shared" si="27"/>
        <v>117.68859597505022</v>
      </c>
      <c r="E400">
        <v>-22.0337</v>
      </c>
      <c r="F400">
        <v>50.598100000000002</v>
      </c>
      <c r="G400">
        <v>526.19899999999996</v>
      </c>
      <c r="H400">
        <v>0.96000399999999997</v>
      </c>
      <c r="I400">
        <v>-41.809100000000001</v>
      </c>
      <c r="J400">
        <f t="shared" si="26"/>
        <v>-19.775400000000001</v>
      </c>
      <c r="L400">
        <v>6</v>
      </c>
      <c r="M400">
        <v>306.29000000000002</v>
      </c>
      <c r="N400">
        <f t="shared" si="29"/>
        <v>39.119039236396283</v>
      </c>
      <c r="O400">
        <v>-22.582999999999998</v>
      </c>
      <c r="P400">
        <v>52.490200000000002</v>
      </c>
      <c r="Q400">
        <v>565.476</v>
      </c>
      <c r="R400">
        <v>1.05989</v>
      </c>
      <c r="S400">
        <v>-43.121299999999998</v>
      </c>
      <c r="T400">
        <f t="shared" si="28"/>
        <v>-20.5383</v>
      </c>
    </row>
    <row r="401" spans="2:20" x14ac:dyDescent="0.3">
      <c r="B401">
        <v>3</v>
      </c>
      <c r="C401">
        <v>234.19499999999999</v>
      </c>
      <c r="D401">
        <f t="shared" si="27"/>
        <v>41.399296211964398</v>
      </c>
      <c r="E401">
        <v>-20.660399999999999</v>
      </c>
      <c r="F401">
        <v>48.706099999999999</v>
      </c>
      <c r="G401">
        <v>573.00300000000004</v>
      </c>
      <c r="H401">
        <v>0.98242799999999997</v>
      </c>
      <c r="I401">
        <v>-42.2211</v>
      </c>
      <c r="J401">
        <f t="shared" si="26"/>
        <v>-21.560700000000001</v>
      </c>
      <c r="L401">
        <v>7</v>
      </c>
      <c r="M401">
        <v>331.78100000000001</v>
      </c>
      <c r="N401">
        <f t="shared" si="29"/>
        <v>39.229531991683359</v>
      </c>
      <c r="O401">
        <v>-21.682700000000001</v>
      </c>
      <c r="P401">
        <v>51.452599999999997</v>
      </c>
      <c r="Q401">
        <v>536.81299999999999</v>
      </c>
      <c r="R401">
        <v>1.04541</v>
      </c>
      <c r="S401">
        <v>-43.487499999999997</v>
      </c>
      <c r="T401">
        <f t="shared" si="28"/>
        <v>-21.804799999999997</v>
      </c>
    </row>
    <row r="402" spans="2:20" x14ac:dyDescent="0.3">
      <c r="B402">
        <v>4</v>
      </c>
      <c r="C402">
        <v>263.363</v>
      </c>
      <c r="D402">
        <f t="shared" si="27"/>
        <v>34.284147010422373</v>
      </c>
      <c r="E402">
        <v>-20.889299999999999</v>
      </c>
      <c r="F402">
        <v>50.0946</v>
      </c>
      <c r="G402">
        <v>553.25599999999997</v>
      </c>
      <c r="H402">
        <v>0.96276399999999995</v>
      </c>
      <c r="I402">
        <v>-42.968800000000002</v>
      </c>
      <c r="J402">
        <f t="shared" si="26"/>
        <v>-22.079500000000003</v>
      </c>
      <c r="L402">
        <v>8</v>
      </c>
      <c r="M402">
        <v>357.35300000000001</v>
      </c>
      <c r="N402">
        <f t="shared" si="29"/>
        <v>39.105271390583447</v>
      </c>
      <c r="O402">
        <v>-21.9574</v>
      </c>
      <c r="P402">
        <v>51.849400000000003</v>
      </c>
      <c r="Q402">
        <v>535.59299999999996</v>
      </c>
      <c r="R402">
        <v>1.0428299999999999</v>
      </c>
      <c r="S402">
        <v>-43.8232</v>
      </c>
      <c r="T402">
        <f t="shared" si="28"/>
        <v>-21.8658</v>
      </c>
    </row>
    <row r="403" spans="2:20" x14ac:dyDescent="0.3">
      <c r="B403">
        <v>5</v>
      </c>
      <c r="C403">
        <v>291.07600000000002</v>
      </c>
      <c r="D403">
        <f t="shared" si="27"/>
        <v>36.084148233680914</v>
      </c>
      <c r="E403">
        <v>-20.599399999999999</v>
      </c>
      <c r="F403">
        <v>49.9878</v>
      </c>
      <c r="G403">
        <v>548.05499999999995</v>
      </c>
      <c r="H403">
        <v>0.95870999999999995</v>
      </c>
      <c r="I403">
        <v>-43.106099999999998</v>
      </c>
      <c r="J403">
        <f t="shared" si="26"/>
        <v>-22.506699999999999</v>
      </c>
      <c r="L403">
        <v>9</v>
      </c>
      <c r="M403">
        <v>382.54599999999999</v>
      </c>
      <c r="N403">
        <f t="shared" si="29"/>
        <v>39.693565673004429</v>
      </c>
      <c r="O403">
        <v>-23.4833</v>
      </c>
      <c r="P403">
        <v>53.222700000000003</v>
      </c>
      <c r="Q403">
        <v>575.06299999999999</v>
      </c>
      <c r="R403">
        <v>1.0694699999999999</v>
      </c>
      <c r="S403">
        <v>-43.9148</v>
      </c>
      <c r="T403">
        <f t="shared" si="28"/>
        <v>-20.4315</v>
      </c>
    </row>
    <row r="404" spans="2:20" x14ac:dyDescent="0.3">
      <c r="B404">
        <v>6</v>
      </c>
      <c r="C404">
        <v>319.68900000000002</v>
      </c>
      <c r="D404">
        <f t="shared" si="27"/>
        <v>34.949148988222134</v>
      </c>
      <c r="E404">
        <v>-20.812999999999999</v>
      </c>
      <c r="F404">
        <v>50.186199999999999</v>
      </c>
      <c r="G404">
        <v>551.20500000000004</v>
      </c>
      <c r="H404">
        <v>0.958148</v>
      </c>
      <c r="I404">
        <v>-43.472299999999997</v>
      </c>
      <c r="J404">
        <f t="shared" si="26"/>
        <v>-22.659299999999998</v>
      </c>
      <c r="L404">
        <v>10</v>
      </c>
      <c r="M404">
        <v>408.084</v>
      </c>
      <c r="N404">
        <f t="shared" si="29"/>
        <v>39.157334168689779</v>
      </c>
      <c r="O404">
        <v>-23.178100000000001</v>
      </c>
      <c r="P404">
        <v>52.810699999999997</v>
      </c>
      <c r="Q404">
        <v>562.11800000000005</v>
      </c>
      <c r="R404">
        <v>1.0595600000000001</v>
      </c>
      <c r="S404">
        <v>-44.22</v>
      </c>
      <c r="T404">
        <f t="shared" si="28"/>
        <v>-21.041899999999998</v>
      </c>
    </row>
    <row r="405" spans="2:20" x14ac:dyDescent="0.3">
      <c r="B405">
        <v>7</v>
      </c>
      <c r="C405">
        <v>348.34699999999998</v>
      </c>
      <c r="D405">
        <f t="shared" si="27"/>
        <v>34.894270360806807</v>
      </c>
      <c r="E405">
        <v>-21.8811</v>
      </c>
      <c r="F405">
        <v>51.101700000000001</v>
      </c>
      <c r="G405">
        <v>577.77200000000005</v>
      </c>
      <c r="H405">
        <v>0.97671699999999995</v>
      </c>
      <c r="I405">
        <v>-43.624899999999997</v>
      </c>
      <c r="J405">
        <f t="shared" si="26"/>
        <v>-21.743799999999997</v>
      </c>
      <c r="L405">
        <v>11</v>
      </c>
      <c r="M405">
        <v>433.65100000000001</v>
      </c>
      <c r="N405">
        <f t="shared" si="29"/>
        <v>39.112918997144746</v>
      </c>
      <c r="O405">
        <v>-22.506699999999999</v>
      </c>
      <c r="P405">
        <v>51.696800000000003</v>
      </c>
      <c r="Q405">
        <v>539.41200000000003</v>
      </c>
      <c r="R405">
        <v>1.0506200000000001</v>
      </c>
      <c r="S405">
        <v>-44.128399999999999</v>
      </c>
      <c r="T405">
        <f t="shared" si="28"/>
        <v>-21.621700000000001</v>
      </c>
    </row>
    <row r="406" spans="2:20" x14ac:dyDescent="0.3">
      <c r="B406">
        <v>8</v>
      </c>
      <c r="C406">
        <v>376.43</v>
      </c>
      <c r="D406">
        <f t="shared" si="27"/>
        <v>35.608731260905138</v>
      </c>
      <c r="E406">
        <v>-22.0032</v>
      </c>
      <c r="F406">
        <v>51.025399999999998</v>
      </c>
      <c r="G406">
        <v>580.50400000000002</v>
      </c>
      <c r="H406">
        <v>0.97542700000000004</v>
      </c>
      <c r="I406">
        <v>-43.930100000000003</v>
      </c>
      <c r="J406">
        <f t="shared" si="26"/>
        <v>-21.926900000000003</v>
      </c>
      <c r="L406">
        <v>12</v>
      </c>
      <c r="M406">
        <v>459.37400000000002</v>
      </c>
      <c r="N406">
        <f t="shared" si="29"/>
        <v>38.875714341250998</v>
      </c>
      <c r="O406">
        <v>-22.659300000000002</v>
      </c>
      <c r="P406">
        <v>51.7883</v>
      </c>
      <c r="Q406">
        <v>549.72699999999998</v>
      </c>
      <c r="R406">
        <v>1.0543199999999999</v>
      </c>
      <c r="S406">
        <v>-44.189500000000002</v>
      </c>
      <c r="T406">
        <f t="shared" si="28"/>
        <v>-21.530200000000001</v>
      </c>
    </row>
    <row r="407" spans="2:20" x14ac:dyDescent="0.3">
      <c r="B407">
        <v>9</v>
      </c>
      <c r="C407">
        <v>404.78300000000002</v>
      </c>
      <c r="D407">
        <f t="shared" si="27"/>
        <v>35.269636370049014</v>
      </c>
      <c r="E407">
        <v>-21.8201</v>
      </c>
      <c r="F407">
        <v>50.765999999999998</v>
      </c>
      <c r="G407">
        <v>564.26099999999997</v>
      </c>
      <c r="H407">
        <v>0.964229</v>
      </c>
      <c r="I407">
        <v>-44.006300000000003</v>
      </c>
      <c r="J407">
        <f t="shared" si="26"/>
        <v>-22.186200000000003</v>
      </c>
      <c r="L407">
        <v>13</v>
      </c>
      <c r="M407">
        <v>485.17899999999997</v>
      </c>
      <c r="N407">
        <f t="shared" si="29"/>
        <v>38.752179810114392</v>
      </c>
      <c r="O407">
        <v>-22.979700000000001</v>
      </c>
      <c r="P407">
        <v>51.895099999999999</v>
      </c>
      <c r="Q407">
        <v>550.13900000000001</v>
      </c>
      <c r="R407">
        <v>1.06196</v>
      </c>
      <c r="S407">
        <v>-44.403100000000002</v>
      </c>
      <c r="T407">
        <f t="shared" si="28"/>
        <v>-21.423400000000001</v>
      </c>
    </row>
    <row r="408" spans="2:20" x14ac:dyDescent="0.3">
      <c r="B408">
        <v>10</v>
      </c>
      <c r="C408">
        <v>432.82900000000001</v>
      </c>
      <c r="D408">
        <f t="shared" si="27"/>
        <v>35.655708478927487</v>
      </c>
      <c r="E408">
        <v>-22.323599999999999</v>
      </c>
      <c r="F408">
        <v>51.315300000000001</v>
      </c>
      <c r="G408">
        <v>581.06799999999998</v>
      </c>
      <c r="H408">
        <v>0.97431800000000002</v>
      </c>
      <c r="I408">
        <v>-44.174199999999999</v>
      </c>
      <c r="J408">
        <f t="shared" si="26"/>
        <v>-21.8506</v>
      </c>
      <c r="L408">
        <v>14</v>
      </c>
      <c r="M408">
        <v>510.678</v>
      </c>
      <c r="N408">
        <f t="shared" si="29"/>
        <v>39.217224204870746</v>
      </c>
      <c r="O408">
        <v>-22.827100000000002</v>
      </c>
      <c r="P408">
        <v>51.498399999999997</v>
      </c>
      <c r="Q408">
        <v>542.82299999999998</v>
      </c>
      <c r="R408">
        <v>1.05481</v>
      </c>
      <c r="S408">
        <v>-44.479399999999998</v>
      </c>
      <c r="T408">
        <f t="shared" si="28"/>
        <v>-21.652299999999997</v>
      </c>
    </row>
    <row r="409" spans="2:20" x14ac:dyDescent="0.3">
      <c r="B409">
        <v>11</v>
      </c>
      <c r="C409">
        <v>461.51499999999999</v>
      </c>
      <c r="D409">
        <f t="shared" si="27"/>
        <v>34.860210555671785</v>
      </c>
      <c r="E409">
        <v>-20.812999999999999</v>
      </c>
      <c r="F409">
        <v>49.240099999999998</v>
      </c>
      <c r="G409">
        <v>538.18100000000004</v>
      </c>
      <c r="H409">
        <v>0.952183</v>
      </c>
      <c r="I409">
        <v>-44.357300000000002</v>
      </c>
      <c r="J409">
        <f t="shared" si="26"/>
        <v>-23.544300000000003</v>
      </c>
      <c r="L409">
        <v>15</v>
      </c>
      <c r="M409">
        <v>536.09100000000001</v>
      </c>
      <c r="N409">
        <f t="shared" si="29"/>
        <v>39.349939007594521</v>
      </c>
      <c r="O409">
        <v>-23.086500000000001</v>
      </c>
      <c r="P409">
        <v>51.559399999999997</v>
      </c>
      <c r="Q409">
        <v>550.524</v>
      </c>
      <c r="R409">
        <v>1.0585599999999999</v>
      </c>
      <c r="S409">
        <v>-44.555700000000002</v>
      </c>
      <c r="T409">
        <f t="shared" si="28"/>
        <v>-21.469200000000001</v>
      </c>
    </row>
    <row r="410" spans="2:20" x14ac:dyDescent="0.3">
      <c r="B410">
        <v>12</v>
      </c>
      <c r="C410">
        <v>489.584</v>
      </c>
      <c r="D410">
        <f t="shared" si="27"/>
        <v>35.626491859346586</v>
      </c>
      <c r="E410">
        <v>-22.079499999999999</v>
      </c>
      <c r="F410">
        <v>50.598100000000002</v>
      </c>
      <c r="G410">
        <v>563.29499999999996</v>
      </c>
      <c r="H410">
        <v>0.96972199999999997</v>
      </c>
      <c r="I410">
        <v>-44.403100000000002</v>
      </c>
      <c r="J410">
        <f t="shared" si="26"/>
        <v>-22.323600000000003</v>
      </c>
      <c r="L410">
        <v>16</v>
      </c>
      <c r="M410">
        <v>561.81399999999996</v>
      </c>
      <c r="N410">
        <f t="shared" si="29"/>
        <v>38.87571434125109</v>
      </c>
      <c r="O410">
        <v>-22.674600000000002</v>
      </c>
      <c r="P410">
        <v>51.147500000000001</v>
      </c>
      <c r="Q410">
        <v>539.346</v>
      </c>
      <c r="R410">
        <v>1.05721</v>
      </c>
      <c r="S410">
        <v>-44.662500000000001</v>
      </c>
      <c r="T410">
        <f t="shared" si="28"/>
        <v>-21.9879</v>
      </c>
    </row>
    <row r="411" spans="2:20" x14ac:dyDescent="0.3">
      <c r="B411">
        <v>13</v>
      </c>
      <c r="C411">
        <v>518.47500000000002</v>
      </c>
      <c r="D411">
        <f t="shared" si="27"/>
        <v>34.612855214426617</v>
      </c>
      <c r="E411">
        <v>-22.0184</v>
      </c>
      <c r="F411">
        <v>50.186199999999999</v>
      </c>
      <c r="G411">
        <v>563.154</v>
      </c>
      <c r="H411">
        <v>0.97289000000000003</v>
      </c>
      <c r="I411">
        <v>-44.662500000000001</v>
      </c>
      <c r="J411">
        <f t="shared" si="26"/>
        <v>-22.644100000000002</v>
      </c>
      <c r="L411">
        <v>17</v>
      </c>
      <c r="M411">
        <v>587.77</v>
      </c>
      <c r="N411">
        <f t="shared" si="29"/>
        <v>38.526737555863747</v>
      </c>
      <c r="O411">
        <v>-23.6511</v>
      </c>
      <c r="P411">
        <v>51.864600000000003</v>
      </c>
      <c r="Q411">
        <v>558.25900000000001</v>
      </c>
      <c r="R411">
        <v>1.0678700000000001</v>
      </c>
      <c r="S411">
        <v>-44.815100000000001</v>
      </c>
      <c r="T411">
        <f t="shared" si="28"/>
        <v>-21.164000000000001</v>
      </c>
    </row>
    <row r="412" spans="2:20" x14ac:dyDescent="0.3">
      <c r="B412">
        <v>14</v>
      </c>
      <c r="C412">
        <v>547.346</v>
      </c>
      <c r="D412">
        <f t="shared" si="27"/>
        <v>34.636832808008059</v>
      </c>
      <c r="E412">
        <v>-22.995000000000001</v>
      </c>
      <c r="F412">
        <v>50.842300000000002</v>
      </c>
      <c r="G412">
        <v>587.63499999999999</v>
      </c>
      <c r="H412">
        <v>0.983182</v>
      </c>
      <c r="I412">
        <v>-44.723500000000001</v>
      </c>
      <c r="J412">
        <f t="shared" si="26"/>
        <v>-21.7285</v>
      </c>
      <c r="L412">
        <v>18</v>
      </c>
      <c r="M412">
        <v>613.49</v>
      </c>
      <c r="N412">
        <f t="shared" si="29"/>
        <v>38.880248833592496</v>
      </c>
      <c r="O412">
        <v>-22.567699999999999</v>
      </c>
      <c r="P412">
        <v>50.170900000000003</v>
      </c>
      <c r="Q412">
        <v>536.17499999999995</v>
      </c>
      <c r="R412">
        <v>1.06063</v>
      </c>
      <c r="S412">
        <v>-44.891399999999997</v>
      </c>
      <c r="T412">
        <f t="shared" si="28"/>
        <v>-22.323699999999999</v>
      </c>
    </row>
    <row r="413" spans="2:20" x14ac:dyDescent="0.3">
      <c r="B413">
        <v>15</v>
      </c>
      <c r="C413">
        <v>576.05399999999997</v>
      </c>
      <c r="D413">
        <f t="shared" si="27"/>
        <v>34.833495889647523</v>
      </c>
      <c r="E413">
        <v>-22.781400000000001</v>
      </c>
      <c r="F413">
        <v>50.598100000000002</v>
      </c>
      <c r="G413">
        <v>576.19799999999998</v>
      </c>
      <c r="H413">
        <v>0.97362199999999999</v>
      </c>
      <c r="I413">
        <v>-45.089700000000001</v>
      </c>
      <c r="J413">
        <f t="shared" si="26"/>
        <v>-22.308299999999999</v>
      </c>
      <c r="L413">
        <v>19</v>
      </c>
      <c r="M413">
        <v>639.93899999999996</v>
      </c>
      <c r="N413">
        <f t="shared" si="29"/>
        <v>37.808612801996361</v>
      </c>
      <c r="O413">
        <v>-23.864699999999999</v>
      </c>
      <c r="P413">
        <v>51.6357</v>
      </c>
      <c r="Q413">
        <v>566.02099999999996</v>
      </c>
      <c r="R413">
        <v>1.0768500000000001</v>
      </c>
      <c r="S413">
        <v>-44.937100000000001</v>
      </c>
      <c r="T413">
        <f t="shared" si="28"/>
        <v>-21.072400000000002</v>
      </c>
    </row>
    <row r="414" spans="2:20" x14ac:dyDescent="0.3">
      <c r="B414">
        <v>16</v>
      </c>
      <c r="C414">
        <v>605.67999999999995</v>
      </c>
      <c r="D414">
        <f t="shared" si="27"/>
        <v>33.754134881523015</v>
      </c>
      <c r="E414">
        <v>-22.11</v>
      </c>
      <c r="F414">
        <v>49.453699999999998</v>
      </c>
      <c r="G414">
        <v>551.98</v>
      </c>
      <c r="H414">
        <v>0.96365599999999996</v>
      </c>
      <c r="I414">
        <v>-45.1813</v>
      </c>
      <c r="J414">
        <f t="shared" si="26"/>
        <v>-23.071300000000001</v>
      </c>
      <c r="L414">
        <v>20</v>
      </c>
      <c r="M414">
        <v>666.12400000000002</v>
      </c>
      <c r="N414">
        <f t="shared" si="29"/>
        <v>38.189803322512802</v>
      </c>
      <c r="O414">
        <v>-23.940999999999999</v>
      </c>
      <c r="P414">
        <v>51.4069</v>
      </c>
      <c r="Q414">
        <v>570.54300000000001</v>
      </c>
      <c r="R414">
        <v>1.0874999999999999</v>
      </c>
      <c r="S414">
        <v>-44.876100000000001</v>
      </c>
      <c r="T414">
        <f t="shared" si="28"/>
        <v>-20.935100000000002</v>
      </c>
    </row>
    <row r="415" spans="2:20" x14ac:dyDescent="0.3">
      <c r="B415">
        <v>17</v>
      </c>
      <c r="C415">
        <v>635.16700000000003</v>
      </c>
      <c r="D415">
        <f t="shared" si="27"/>
        <v>33.913249906738471</v>
      </c>
      <c r="E415">
        <v>-23.5291</v>
      </c>
      <c r="F415">
        <v>50.552399999999999</v>
      </c>
      <c r="G415">
        <v>594.904</v>
      </c>
      <c r="H415">
        <v>0.99193799999999999</v>
      </c>
      <c r="I415">
        <v>-45.3949</v>
      </c>
      <c r="J415">
        <f t="shared" si="26"/>
        <v>-21.8658</v>
      </c>
      <c r="L415">
        <v>21</v>
      </c>
      <c r="M415">
        <v>692.49599999999998</v>
      </c>
      <c r="N415">
        <f t="shared" si="29"/>
        <v>37.919005005308719</v>
      </c>
      <c r="O415">
        <v>-23.773199999999999</v>
      </c>
      <c r="P415">
        <v>51.086399999999998</v>
      </c>
      <c r="Q415">
        <v>559.6</v>
      </c>
      <c r="R415">
        <v>1.077</v>
      </c>
      <c r="S415">
        <v>-45.059199999999997</v>
      </c>
      <c r="T415">
        <f t="shared" si="28"/>
        <v>-21.285999999999998</v>
      </c>
    </row>
    <row r="416" spans="2:20" x14ac:dyDescent="0.3">
      <c r="B416">
        <v>18</v>
      </c>
      <c r="C416">
        <v>664.34100000000001</v>
      </c>
      <c r="D416">
        <f t="shared" si="27"/>
        <v>34.277096044423139</v>
      </c>
      <c r="E416">
        <v>-23.4528</v>
      </c>
      <c r="F416">
        <v>50.308199999999999</v>
      </c>
      <c r="G416">
        <v>580.56799999999998</v>
      </c>
      <c r="H416">
        <v>0.98152399999999995</v>
      </c>
      <c r="I416">
        <v>-45.608499999999999</v>
      </c>
      <c r="J416">
        <f t="shared" si="26"/>
        <v>-22.1557</v>
      </c>
      <c r="T416">
        <f t="shared" si="28"/>
        <v>0</v>
      </c>
    </row>
    <row r="417" spans="1:20" x14ac:dyDescent="0.3">
      <c r="B417">
        <v>19</v>
      </c>
      <c r="C417">
        <v>693.95699999999999</v>
      </c>
      <c r="D417">
        <f t="shared" si="27"/>
        <v>33.765532144786619</v>
      </c>
      <c r="E417">
        <v>-23.1934</v>
      </c>
      <c r="F417">
        <v>49.819899999999997</v>
      </c>
      <c r="G417">
        <v>575.51300000000003</v>
      </c>
      <c r="H417">
        <v>0.98154600000000003</v>
      </c>
      <c r="I417">
        <v>-45.700099999999999</v>
      </c>
      <c r="J417">
        <f t="shared" si="26"/>
        <v>-22.506699999999999</v>
      </c>
      <c r="T417">
        <f t="shared" si="28"/>
        <v>0</v>
      </c>
    </row>
    <row r="418" spans="1:20" x14ac:dyDescent="0.3">
      <c r="J418">
        <f t="shared" si="26"/>
        <v>0</v>
      </c>
      <c r="T418">
        <f t="shared" si="28"/>
        <v>0</v>
      </c>
    </row>
    <row r="419" spans="1:20" x14ac:dyDescent="0.3">
      <c r="A419">
        <v>3.6</v>
      </c>
      <c r="J419">
        <f t="shared" si="26"/>
        <v>0</v>
      </c>
      <c r="K419">
        <v>3.5</v>
      </c>
      <c r="T419">
        <f t="shared" si="28"/>
        <v>0</v>
      </c>
    </row>
    <row r="420" spans="1:20" x14ac:dyDescent="0.3">
      <c r="B420">
        <v>1</v>
      </c>
      <c r="C420">
        <v>201.476</v>
      </c>
      <c r="E420">
        <v>-30.731200000000001</v>
      </c>
      <c r="F420">
        <v>67.2607</v>
      </c>
      <c r="G420">
        <v>469.23099999999999</v>
      </c>
      <c r="H420">
        <v>0.873309</v>
      </c>
      <c r="I420">
        <v>-44.998199999999997</v>
      </c>
      <c r="J420">
        <f t="shared" si="26"/>
        <v>-14.266999999999996</v>
      </c>
      <c r="L420">
        <v>1</v>
      </c>
      <c r="M420">
        <v>201.52600000000001</v>
      </c>
      <c r="O420">
        <v>-30.090299999999999</v>
      </c>
      <c r="P420">
        <v>69.641099999999994</v>
      </c>
      <c r="Q420">
        <v>484.48</v>
      </c>
      <c r="R420">
        <v>0.957376</v>
      </c>
      <c r="S420">
        <v>-44.265700000000002</v>
      </c>
      <c r="T420">
        <f t="shared" si="28"/>
        <v>-14.175400000000003</v>
      </c>
    </row>
    <row r="421" spans="1:20" x14ac:dyDescent="0.3">
      <c r="B421">
        <v>2</v>
      </c>
      <c r="C421">
        <v>209.625</v>
      </c>
      <c r="D421">
        <f t="shared" si="27"/>
        <v>122.71444348999876</v>
      </c>
      <c r="E421">
        <v>-23.2849</v>
      </c>
      <c r="F421">
        <v>50.811799999999998</v>
      </c>
      <c r="G421">
        <v>550.44600000000003</v>
      </c>
      <c r="H421">
        <v>0.98282099999999994</v>
      </c>
      <c r="I421">
        <v>-41.885399999999997</v>
      </c>
      <c r="J421">
        <f t="shared" si="26"/>
        <v>-18.600499999999997</v>
      </c>
      <c r="L421">
        <v>2</v>
      </c>
      <c r="M421">
        <v>211.06299999999999</v>
      </c>
      <c r="N421">
        <f t="shared" si="29"/>
        <v>104.8547761350532</v>
      </c>
      <c r="O421">
        <v>-22.354099999999999</v>
      </c>
      <c r="P421">
        <v>51.910400000000003</v>
      </c>
      <c r="Q421">
        <v>563.37699999999995</v>
      </c>
      <c r="R421">
        <v>1.0965400000000001</v>
      </c>
      <c r="S421">
        <v>-40.679900000000004</v>
      </c>
      <c r="T421">
        <f t="shared" si="28"/>
        <v>-18.325800000000005</v>
      </c>
    </row>
    <row r="422" spans="1:20" x14ac:dyDescent="0.3">
      <c r="B422">
        <v>3</v>
      </c>
      <c r="C422">
        <v>232.67599999999999</v>
      </c>
      <c r="D422">
        <f t="shared" si="27"/>
        <v>43.382065853975988</v>
      </c>
      <c r="E422">
        <v>-20.2789</v>
      </c>
      <c r="F422">
        <v>47.058100000000003</v>
      </c>
      <c r="G422">
        <v>564.971</v>
      </c>
      <c r="H422">
        <v>0.99029800000000001</v>
      </c>
      <c r="I422">
        <v>-42.144799999999996</v>
      </c>
      <c r="J422">
        <f t="shared" si="26"/>
        <v>-21.865899999999996</v>
      </c>
      <c r="L422">
        <v>3</v>
      </c>
      <c r="M422">
        <v>233.239</v>
      </c>
      <c r="N422">
        <f t="shared" si="29"/>
        <v>45.093795093795059</v>
      </c>
      <c r="O422">
        <v>-21.041899999999998</v>
      </c>
      <c r="P422">
        <v>50.582900000000002</v>
      </c>
      <c r="Q422">
        <v>577.38199999999995</v>
      </c>
      <c r="R422">
        <v>1.10025</v>
      </c>
      <c r="S422">
        <v>-40.893599999999999</v>
      </c>
      <c r="T422">
        <f t="shared" si="28"/>
        <v>-19.851700000000001</v>
      </c>
    </row>
    <row r="423" spans="1:20" x14ac:dyDescent="0.3">
      <c r="B423">
        <v>4</v>
      </c>
      <c r="C423">
        <v>260.63499999999999</v>
      </c>
      <c r="D423">
        <f t="shared" si="27"/>
        <v>35.766658321113056</v>
      </c>
      <c r="E423">
        <v>-20.614599999999999</v>
      </c>
      <c r="F423">
        <v>48.980699999999999</v>
      </c>
      <c r="G423">
        <v>553.28700000000003</v>
      </c>
      <c r="H423">
        <v>0.96676399999999996</v>
      </c>
      <c r="I423">
        <v>-43.106099999999998</v>
      </c>
      <c r="J423">
        <f t="shared" si="26"/>
        <v>-22.491499999999998</v>
      </c>
      <c r="L423">
        <v>4</v>
      </c>
      <c r="M423">
        <v>256.39600000000002</v>
      </c>
      <c r="N423">
        <f t="shared" si="29"/>
        <v>43.183486634710867</v>
      </c>
      <c r="O423">
        <v>-21.118200000000002</v>
      </c>
      <c r="P423">
        <v>50.872799999999998</v>
      </c>
      <c r="Q423">
        <v>570.87699999999995</v>
      </c>
      <c r="R423">
        <v>1.09084</v>
      </c>
      <c r="S423">
        <v>-41.061399999999999</v>
      </c>
      <c r="T423">
        <f t="shared" si="28"/>
        <v>-19.943199999999997</v>
      </c>
    </row>
    <row r="424" spans="1:20" x14ac:dyDescent="0.3">
      <c r="B424">
        <v>5</v>
      </c>
      <c r="C424">
        <v>288.79399999999998</v>
      </c>
      <c r="D424">
        <f t="shared" si="27"/>
        <v>35.512624738094402</v>
      </c>
      <c r="E424">
        <v>-20.904499999999999</v>
      </c>
      <c r="F424">
        <v>49.331699999999998</v>
      </c>
      <c r="G424">
        <v>556.69799999999998</v>
      </c>
      <c r="H424">
        <v>0.96878500000000001</v>
      </c>
      <c r="I424">
        <v>-43.350200000000001</v>
      </c>
      <c r="J424">
        <f t="shared" si="26"/>
        <v>-22.445700000000002</v>
      </c>
      <c r="L424">
        <v>5</v>
      </c>
      <c r="M424">
        <v>280.50900000000001</v>
      </c>
      <c r="N424">
        <f t="shared" si="29"/>
        <v>41.471405465931241</v>
      </c>
      <c r="O424">
        <v>-21.148700000000002</v>
      </c>
      <c r="P424">
        <v>50.0946</v>
      </c>
      <c r="Q424">
        <v>590.16499999999996</v>
      </c>
      <c r="R424">
        <v>1.1138399999999999</v>
      </c>
      <c r="S424">
        <v>-41.229199999999999</v>
      </c>
      <c r="T424">
        <f t="shared" si="28"/>
        <v>-20.080499999999997</v>
      </c>
    </row>
    <row r="425" spans="1:20" x14ac:dyDescent="0.3">
      <c r="B425">
        <v>6</v>
      </c>
      <c r="C425">
        <v>316.75599999999997</v>
      </c>
      <c r="D425">
        <f t="shared" si="27"/>
        <v>35.762820971318234</v>
      </c>
      <c r="E425">
        <v>-20.782499999999999</v>
      </c>
      <c r="F425">
        <v>49.285899999999998</v>
      </c>
      <c r="G425">
        <v>550.25</v>
      </c>
      <c r="H425">
        <v>0.96481499999999998</v>
      </c>
      <c r="I425">
        <v>-43.5486</v>
      </c>
      <c r="J425">
        <f t="shared" si="26"/>
        <v>-22.766100000000002</v>
      </c>
      <c r="L425">
        <v>6</v>
      </c>
      <c r="M425">
        <v>306.23700000000002</v>
      </c>
      <c r="N425">
        <f t="shared" si="29"/>
        <v>38.868159203980085</v>
      </c>
      <c r="O425">
        <v>-21.6675</v>
      </c>
      <c r="P425">
        <v>51.696800000000003</v>
      </c>
      <c r="Q425">
        <v>576.96100000000001</v>
      </c>
      <c r="R425">
        <v>1.09002</v>
      </c>
      <c r="S425">
        <v>-41.900599999999997</v>
      </c>
      <c r="T425">
        <f t="shared" si="28"/>
        <v>-20.233099999999997</v>
      </c>
    </row>
    <row r="426" spans="1:20" x14ac:dyDescent="0.3">
      <c r="B426">
        <v>7</v>
      </c>
      <c r="C426">
        <v>344.27600000000001</v>
      </c>
      <c r="D426">
        <f t="shared" si="27"/>
        <v>36.337209302325533</v>
      </c>
      <c r="E426">
        <v>-21.453900000000001</v>
      </c>
      <c r="F426">
        <v>49.957299999999996</v>
      </c>
      <c r="G426">
        <v>562.16</v>
      </c>
      <c r="H426">
        <v>0.96915899999999999</v>
      </c>
      <c r="I426">
        <v>-43.746899999999997</v>
      </c>
      <c r="J426">
        <f t="shared" si="26"/>
        <v>-22.292999999999996</v>
      </c>
      <c r="L426">
        <v>7</v>
      </c>
      <c r="M426">
        <v>331.42399999999998</v>
      </c>
      <c r="N426">
        <f t="shared" si="29"/>
        <v>39.703021399928609</v>
      </c>
      <c r="O426">
        <v>-21.9574</v>
      </c>
      <c r="P426">
        <v>51.971400000000003</v>
      </c>
      <c r="Q426">
        <v>576.32100000000003</v>
      </c>
      <c r="R426">
        <v>1.08643</v>
      </c>
      <c r="S426">
        <v>-42.495699999999999</v>
      </c>
      <c r="T426">
        <f t="shared" si="28"/>
        <v>-20.5383</v>
      </c>
    </row>
    <row r="427" spans="1:20" x14ac:dyDescent="0.3">
      <c r="B427">
        <v>8</v>
      </c>
      <c r="C427">
        <v>372.13200000000001</v>
      </c>
      <c r="D427">
        <f t="shared" si="27"/>
        <v>35.898908673176344</v>
      </c>
      <c r="E427">
        <v>-21.8201</v>
      </c>
      <c r="F427">
        <v>50.1404</v>
      </c>
      <c r="G427">
        <v>573.71799999999996</v>
      </c>
      <c r="H427">
        <v>0.97594899999999996</v>
      </c>
      <c r="I427">
        <v>-43.960599999999999</v>
      </c>
      <c r="J427">
        <f t="shared" si="26"/>
        <v>-22.140499999999999</v>
      </c>
      <c r="L427">
        <v>8</v>
      </c>
      <c r="M427">
        <v>356.98099999999999</v>
      </c>
      <c r="N427">
        <f t="shared" si="29"/>
        <v>39.128223187385039</v>
      </c>
      <c r="O427">
        <v>-22.369399999999999</v>
      </c>
      <c r="P427">
        <v>52.063000000000002</v>
      </c>
      <c r="Q427">
        <v>586.779</v>
      </c>
      <c r="R427">
        <v>1.08924</v>
      </c>
      <c r="S427">
        <v>-42.709400000000002</v>
      </c>
      <c r="T427">
        <f t="shared" si="28"/>
        <v>-20.340000000000003</v>
      </c>
    </row>
    <row r="428" spans="1:20" x14ac:dyDescent="0.3">
      <c r="B428">
        <v>9</v>
      </c>
      <c r="C428">
        <v>401.23</v>
      </c>
      <c r="D428">
        <f t="shared" si="27"/>
        <v>34.366623135610681</v>
      </c>
      <c r="E428">
        <v>-22.11</v>
      </c>
      <c r="F428">
        <v>50.1556</v>
      </c>
      <c r="G428">
        <v>575.82899999999995</v>
      </c>
      <c r="H428">
        <v>0.97741900000000004</v>
      </c>
      <c r="I428">
        <v>-44.113199999999999</v>
      </c>
      <c r="J428">
        <f t="shared" si="26"/>
        <v>-22.0032</v>
      </c>
      <c r="L428">
        <v>9</v>
      </c>
      <c r="M428">
        <v>382.86799999999999</v>
      </c>
      <c r="N428">
        <f t="shared" si="29"/>
        <v>38.629427898172828</v>
      </c>
      <c r="O428">
        <v>-22.598299999999998</v>
      </c>
      <c r="P428">
        <v>52.261400000000002</v>
      </c>
      <c r="Q428">
        <v>589.67499999999995</v>
      </c>
      <c r="R428">
        <v>1.09392</v>
      </c>
      <c r="S428">
        <v>-42.709400000000002</v>
      </c>
      <c r="T428">
        <f t="shared" si="28"/>
        <v>-20.111100000000004</v>
      </c>
    </row>
    <row r="429" spans="1:20" x14ac:dyDescent="0.3">
      <c r="B429">
        <v>10</v>
      </c>
      <c r="C429">
        <v>429.24700000000001</v>
      </c>
      <c r="D429">
        <f t="shared" si="27"/>
        <v>35.692615197915558</v>
      </c>
      <c r="E429">
        <v>-22.811900000000001</v>
      </c>
      <c r="F429">
        <v>50.628700000000002</v>
      </c>
      <c r="G429">
        <v>586.16399999999999</v>
      </c>
      <c r="H429">
        <v>0.98599999999999999</v>
      </c>
      <c r="I429">
        <v>-44.357300000000002</v>
      </c>
      <c r="J429">
        <f t="shared" si="26"/>
        <v>-21.545400000000001</v>
      </c>
      <c r="L429">
        <v>10</v>
      </c>
      <c r="M429">
        <v>408.23899999999998</v>
      </c>
      <c r="N429">
        <f t="shared" si="29"/>
        <v>39.415080209688256</v>
      </c>
      <c r="O429">
        <v>-21.652200000000001</v>
      </c>
      <c r="P429">
        <v>51.162700000000001</v>
      </c>
      <c r="Q429">
        <v>562.97799999999995</v>
      </c>
      <c r="R429">
        <v>1.0771500000000001</v>
      </c>
      <c r="S429">
        <v>-42.831400000000002</v>
      </c>
      <c r="T429">
        <f t="shared" si="28"/>
        <v>-21.179200000000002</v>
      </c>
    </row>
    <row r="430" spans="1:20" x14ac:dyDescent="0.3">
      <c r="B430">
        <v>11</v>
      </c>
      <c r="C430">
        <v>457.54</v>
      </c>
      <c r="D430">
        <f t="shared" si="27"/>
        <v>35.344431484819559</v>
      </c>
      <c r="E430">
        <v>-22.430399999999999</v>
      </c>
      <c r="F430">
        <v>50.262500000000003</v>
      </c>
      <c r="G430">
        <v>578.947</v>
      </c>
      <c r="H430">
        <v>0.97936800000000002</v>
      </c>
      <c r="I430">
        <v>-44.448900000000002</v>
      </c>
      <c r="J430">
        <f t="shared" si="26"/>
        <v>-22.018500000000003</v>
      </c>
      <c r="L430">
        <v>11</v>
      </c>
      <c r="M430">
        <v>433.48500000000001</v>
      </c>
      <c r="N430">
        <f t="shared" si="29"/>
        <v>39.610235284797533</v>
      </c>
      <c r="O430">
        <v>-22.979700000000001</v>
      </c>
      <c r="P430">
        <v>52.276600000000002</v>
      </c>
      <c r="Q430">
        <v>600.08399999999995</v>
      </c>
      <c r="R430">
        <v>1.10304</v>
      </c>
      <c r="S430">
        <v>-42.953499999999998</v>
      </c>
      <c r="T430">
        <f t="shared" si="28"/>
        <v>-19.973799999999997</v>
      </c>
    </row>
    <row r="431" spans="1:20" x14ac:dyDescent="0.3">
      <c r="B431">
        <v>12</v>
      </c>
      <c r="C431">
        <v>485.93099999999998</v>
      </c>
      <c r="D431">
        <f t="shared" si="27"/>
        <v>35.222429643196833</v>
      </c>
      <c r="E431">
        <v>-21.7438</v>
      </c>
      <c r="F431">
        <v>48.980699999999999</v>
      </c>
      <c r="G431">
        <v>560.78899999999999</v>
      </c>
      <c r="H431">
        <v>0.97421000000000002</v>
      </c>
      <c r="I431">
        <v>-44.677700000000002</v>
      </c>
      <c r="J431">
        <f t="shared" si="26"/>
        <v>-22.933900000000001</v>
      </c>
      <c r="L431">
        <v>12</v>
      </c>
      <c r="M431">
        <v>459.423</v>
      </c>
      <c r="N431">
        <f t="shared" si="29"/>
        <v>38.553473667977499</v>
      </c>
      <c r="O431">
        <v>-22.399899999999999</v>
      </c>
      <c r="P431">
        <v>51.208500000000001</v>
      </c>
      <c r="Q431">
        <v>577.49300000000005</v>
      </c>
      <c r="R431">
        <v>1.0943000000000001</v>
      </c>
      <c r="S431">
        <v>-43.121299999999998</v>
      </c>
      <c r="T431">
        <f t="shared" si="28"/>
        <v>-20.721399999999999</v>
      </c>
    </row>
    <row r="432" spans="1:20" x14ac:dyDescent="0.3">
      <c r="B432">
        <v>13</v>
      </c>
      <c r="C432">
        <v>513.29600000000005</v>
      </c>
      <c r="D432">
        <f t="shared" si="27"/>
        <v>36.543029417138591</v>
      </c>
      <c r="E432">
        <v>-23.239100000000001</v>
      </c>
      <c r="F432">
        <v>50.308199999999999</v>
      </c>
      <c r="G432">
        <v>598.52099999999996</v>
      </c>
      <c r="H432">
        <v>0.99567300000000003</v>
      </c>
      <c r="I432">
        <v>-44.891399999999997</v>
      </c>
      <c r="J432">
        <f t="shared" si="26"/>
        <v>-21.652299999999997</v>
      </c>
      <c r="L432">
        <v>13</v>
      </c>
      <c r="M432">
        <v>484.97399999999999</v>
      </c>
      <c r="N432">
        <f t="shared" si="29"/>
        <v>39.13741145160661</v>
      </c>
      <c r="O432">
        <v>-22.415199999999999</v>
      </c>
      <c r="P432">
        <v>51.040599999999998</v>
      </c>
      <c r="Q432">
        <v>583.22900000000004</v>
      </c>
      <c r="R432">
        <v>1.09718</v>
      </c>
      <c r="S432">
        <v>-43.075600000000001</v>
      </c>
      <c r="T432">
        <f t="shared" si="28"/>
        <v>-20.660400000000003</v>
      </c>
    </row>
    <row r="433" spans="1:20" x14ac:dyDescent="0.3">
      <c r="B433">
        <v>14</v>
      </c>
      <c r="C433">
        <v>541.43600000000004</v>
      </c>
      <c r="D433">
        <f t="shared" si="27"/>
        <v>35.53660270078182</v>
      </c>
      <c r="E433">
        <v>-22.750900000000001</v>
      </c>
      <c r="F433">
        <v>49.743699999999997</v>
      </c>
      <c r="G433">
        <v>577.976</v>
      </c>
      <c r="H433">
        <v>0.98376399999999997</v>
      </c>
      <c r="I433">
        <v>-45.028700000000001</v>
      </c>
      <c r="J433">
        <f t="shared" si="26"/>
        <v>-22.277799999999999</v>
      </c>
      <c r="L433">
        <v>14</v>
      </c>
      <c r="M433">
        <v>510.63499999999999</v>
      </c>
      <c r="N433">
        <f t="shared" si="29"/>
        <v>38.969642648376912</v>
      </c>
      <c r="O433">
        <v>-22.247299999999999</v>
      </c>
      <c r="P433">
        <v>50.781300000000002</v>
      </c>
      <c r="Q433">
        <v>575.52599999999995</v>
      </c>
      <c r="R433">
        <v>1.09606</v>
      </c>
      <c r="S433">
        <v>-43.228099999999998</v>
      </c>
      <c r="T433">
        <f t="shared" si="28"/>
        <v>-20.980799999999999</v>
      </c>
    </row>
    <row r="434" spans="1:20" x14ac:dyDescent="0.3">
      <c r="B434">
        <v>15</v>
      </c>
      <c r="C434">
        <v>569.11599999999999</v>
      </c>
      <c r="D434">
        <f t="shared" si="27"/>
        <v>36.127167630057869</v>
      </c>
      <c r="E434">
        <v>-23.712199999999999</v>
      </c>
      <c r="F434">
        <v>50.292999999999999</v>
      </c>
      <c r="G434">
        <v>595.52099999999996</v>
      </c>
      <c r="H434">
        <v>0.99677300000000002</v>
      </c>
      <c r="I434">
        <v>-45.211799999999997</v>
      </c>
      <c r="J434">
        <f t="shared" si="26"/>
        <v>-21.499599999999997</v>
      </c>
      <c r="L434">
        <v>15</v>
      </c>
      <c r="M434">
        <v>536.89200000000005</v>
      </c>
      <c r="N434">
        <f t="shared" si="29"/>
        <v>38.085082073351778</v>
      </c>
      <c r="O434">
        <v>-21.9879</v>
      </c>
      <c r="P434">
        <v>50.247199999999999</v>
      </c>
      <c r="Q434">
        <v>563.928</v>
      </c>
      <c r="R434">
        <v>1.0933600000000001</v>
      </c>
      <c r="S434">
        <v>-43.289200000000001</v>
      </c>
      <c r="T434">
        <f t="shared" si="28"/>
        <v>-21.301300000000001</v>
      </c>
    </row>
    <row r="435" spans="1:20" x14ac:dyDescent="0.3">
      <c r="B435">
        <v>16</v>
      </c>
      <c r="C435">
        <v>597.73099999999999</v>
      </c>
      <c r="D435">
        <f t="shared" si="27"/>
        <v>34.946706272933767</v>
      </c>
      <c r="E435">
        <v>-22.735600000000002</v>
      </c>
      <c r="F435">
        <v>49.255400000000002</v>
      </c>
      <c r="G435">
        <v>570.39599999999996</v>
      </c>
      <c r="H435">
        <v>0.98153800000000002</v>
      </c>
      <c r="I435">
        <v>-45.3949</v>
      </c>
      <c r="J435">
        <f t="shared" si="26"/>
        <v>-22.659299999999998</v>
      </c>
      <c r="L435">
        <v>16</v>
      </c>
      <c r="M435">
        <v>562.81500000000005</v>
      </c>
      <c r="N435">
        <f t="shared" si="29"/>
        <v>38.575782123982563</v>
      </c>
      <c r="O435">
        <v>-22.567699999999999</v>
      </c>
      <c r="P435">
        <v>50.659199999999998</v>
      </c>
      <c r="Q435">
        <v>579.70799999999997</v>
      </c>
      <c r="R435">
        <v>1.09928</v>
      </c>
      <c r="S435">
        <v>-43.411299999999997</v>
      </c>
      <c r="T435">
        <f t="shared" si="28"/>
        <v>-20.843599999999999</v>
      </c>
    </row>
    <row r="436" spans="1:20" x14ac:dyDescent="0.3">
      <c r="B436">
        <v>17</v>
      </c>
      <c r="C436">
        <v>626.78899999999999</v>
      </c>
      <c r="D436">
        <f t="shared" si="27"/>
        <v>34.413930759171322</v>
      </c>
      <c r="E436">
        <v>-23.040800000000001</v>
      </c>
      <c r="F436">
        <v>48.858600000000003</v>
      </c>
      <c r="G436">
        <v>579.75900000000001</v>
      </c>
      <c r="H436">
        <v>0.99052600000000002</v>
      </c>
      <c r="I436">
        <v>-45.623800000000003</v>
      </c>
      <c r="J436">
        <f t="shared" si="26"/>
        <v>-22.583000000000002</v>
      </c>
      <c r="L436">
        <v>17</v>
      </c>
      <c r="M436">
        <v>588.98599999999999</v>
      </c>
      <c r="N436">
        <f t="shared" si="29"/>
        <v>38.210232700317242</v>
      </c>
      <c r="O436">
        <v>-22.979700000000001</v>
      </c>
      <c r="P436">
        <v>50.659199999999998</v>
      </c>
      <c r="Q436">
        <v>595.79100000000005</v>
      </c>
      <c r="R436">
        <v>1.1203399999999999</v>
      </c>
      <c r="S436">
        <v>-43.304400000000001</v>
      </c>
      <c r="T436">
        <f t="shared" si="28"/>
        <v>-20.3247</v>
      </c>
    </row>
    <row r="437" spans="1:20" x14ac:dyDescent="0.3">
      <c r="B437">
        <v>18</v>
      </c>
      <c r="C437">
        <v>655.95600000000002</v>
      </c>
      <c r="D437">
        <f t="shared" si="27"/>
        <v>34.285322453457638</v>
      </c>
      <c r="E437">
        <v>-24.032599999999999</v>
      </c>
      <c r="F437">
        <v>49.758899999999997</v>
      </c>
      <c r="G437">
        <v>598.71</v>
      </c>
      <c r="H437">
        <v>1.0033799999999999</v>
      </c>
      <c r="I437">
        <v>-45.639000000000003</v>
      </c>
      <c r="J437">
        <f t="shared" si="26"/>
        <v>-21.606400000000004</v>
      </c>
      <c r="L437">
        <v>18</v>
      </c>
      <c r="M437">
        <v>615.06200000000001</v>
      </c>
      <c r="N437">
        <f t="shared" si="29"/>
        <v>38.349440098174533</v>
      </c>
      <c r="O437">
        <v>-22.934000000000001</v>
      </c>
      <c r="P437">
        <v>50.552399999999999</v>
      </c>
      <c r="Q437">
        <v>588.495</v>
      </c>
      <c r="R437">
        <v>1.11094</v>
      </c>
      <c r="S437">
        <v>-43.6096</v>
      </c>
      <c r="T437">
        <f t="shared" si="28"/>
        <v>-20.675599999999999</v>
      </c>
    </row>
    <row r="438" spans="1:20" x14ac:dyDescent="0.3">
      <c r="B438">
        <v>19</v>
      </c>
      <c r="C438">
        <v>685.41800000000001</v>
      </c>
      <c r="D438">
        <f t="shared" si="27"/>
        <v>33.942027017853519</v>
      </c>
      <c r="E438">
        <v>-23.925799999999999</v>
      </c>
      <c r="F438">
        <v>49.346899999999998</v>
      </c>
      <c r="G438">
        <v>593.98099999999999</v>
      </c>
      <c r="H438">
        <v>1.0023599999999999</v>
      </c>
      <c r="I438">
        <v>-45.852699999999999</v>
      </c>
      <c r="J438">
        <f t="shared" si="26"/>
        <v>-21.9269</v>
      </c>
      <c r="L438">
        <v>19</v>
      </c>
      <c r="M438">
        <v>641.37199999999996</v>
      </c>
      <c r="N438">
        <f t="shared" si="29"/>
        <v>38.008361839604795</v>
      </c>
      <c r="O438">
        <v>-22.232099999999999</v>
      </c>
      <c r="P438">
        <v>49.621600000000001</v>
      </c>
      <c r="Q438">
        <v>564.53200000000004</v>
      </c>
      <c r="R438">
        <v>1.1029199999999999</v>
      </c>
      <c r="S438">
        <v>-43.457000000000001</v>
      </c>
      <c r="T438">
        <f t="shared" si="28"/>
        <v>-21.224900000000002</v>
      </c>
    </row>
    <row r="439" spans="1:20" x14ac:dyDescent="0.3">
      <c r="J439">
        <f t="shared" si="26"/>
        <v>0</v>
      </c>
      <c r="L439">
        <v>20</v>
      </c>
      <c r="M439">
        <v>667.19</v>
      </c>
      <c r="N439">
        <f t="shared" si="29"/>
        <v>38.732667131458527</v>
      </c>
      <c r="O439">
        <v>-23.6816</v>
      </c>
      <c r="P439">
        <v>50.872799999999998</v>
      </c>
      <c r="Q439">
        <v>610.46299999999997</v>
      </c>
      <c r="R439">
        <v>1.1329800000000001</v>
      </c>
      <c r="S439">
        <v>-43.411299999999997</v>
      </c>
      <c r="T439">
        <f t="shared" si="28"/>
        <v>-19.729699999999998</v>
      </c>
    </row>
    <row r="440" spans="1:20" x14ac:dyDescent="0.3">
      <c r="A440">
        <v>3.7</v>
      </c>
      <c r="J440">
        <f t="shared" si="26"/>
        <v>0</v>
      </c>
      <c r="L440">
        <v>21</v>
      </c>
      <c r="M440">
        <v>693.35199999999998</v>
      </c>
      <c r="N440">
        <f t="shared" si="29"/>
        <v>38.22337741762874</v>
      </c>
      <c r="O440">
        <v>-22.918700000000001</v>
      </c>
      <c r="P440">
        <v>49.942</v>
      </c>
      <c r="Q440">
        <v>583.197</v>
      </c>
      <c r="R440">
        <v>1.11311</v>
      </c>
      <c r="S440">
        <v>-43.579099999999997</v>
      </c>
      <c r="T440">
        <f t="shared" si="28"/>
        <v>-20.660399999999996</v>
      </c>
    </row>
    <row r="441" spans="1:20" x14ac:dyDescent="0.3">
      <c r="B441">
        <v>1</v>
      </c>
      <c r="C441">
        <v>201.40299999999999</v>
      </c>
      <c r="E441">
        <v>-32.012900000000002</v>
      </c>
      <c r="F441">
        <v>68.023700000000005</v>
      </c>
      <c r="G441">
        <v>483.54899999999998</v>
      </c>
      <c r="H441">
        <v>0.88752200000000003</v>
      </c>
      <c r="I441">
        <v>-45.028700000000001</v>
      </c>
      <c r="J441">
        <f t="shared" si="26"/>
        <v>-13.015799999999999</v>
      </c>
      <c r="T441">
        <f t="shared" si="28"/>
        <v>0</v>
      </c>
    </row>
    <row r="442" spans="1:20" x14ac:dyDescent="0.3">
      <c r="B442">
        <v>2</v>
      </c>
      <c r="C442">
        <v>209.62200000000001</v>
      </c>
      <c r="D442">
        <f t="shared" si="27"/>
        <v>121.66930283489442</v>
      </c>
      <c r="E442">
        <v>-23.3154</v>
      </c>
      <c r="F442">
        <v>50.262500000000003</v>
      </c>
      <c r="G442">
        <v>553.16200000000003</v>
      </c>
      <c r="H442">
        <v>0.98748100000000005</v>
      </c>
      <c r="I442">
        <v>-42.0685</v>
      </c>
      <c r="J442">
        <f t="shared" si="26"/>
        <v>-18.7531</v>
      </c>
      <c r="K442">
        <v>3.6</v>
      </c>
      <c r="T442">
        <f t="shared" si="28"/>
        <v>0</v>
      </c>
    </row>
    <row r="443" spans="1:20" x14ac:dyDescent="0.3">
      <c r="B443">
        <v>3</v>
      </c>
      <c r="C443">
        <v>230.947</v>
      </c>
      <c r="D443">
        <f t="shared" si="27"/>
        <v>46.893317702227456</v>
      </c>
      <c r="E443">
        <v>-20.904499999999999</v>
      </c>
      <c r="F443">
        <v>46.646099999999997</v>
      </c>
      <c r="G443">
        <v>588.32100000000003</v>
      </c>
      <c r="H443">
        <v>1.01457</v>
      </c>
      <c r="I443">
        <v>-42.3889</v>
      </c>
      <c r="J443">
        <f t="shared" si="26"/>
        <v>-21.484400000000001</v>
      </c>
      <c r="L443">
        <v>1</v>
      </c>
      <c r="M443">
        <v>201.43600000000001</v>
      </c>
      <c r="O443">
        <v>-28.671299999999999</v>
      </c>
      <c r="P443">
        <v>68.710300000000004</v>
      </c>
      <c r="Q443">
        <v>483.34399999999999</v>
      </c>
      <c r="R443">
        <v>0.96874400000000005</v>
      </c>
      <c r="S443">
        <v>-42.892499999999998</v>
      </c>
      <c r="T443">
        <f t="shared" si="28"/>
        <v>-14.2212</v>
      </c>
    </row>
    <row r="444" spans="1:20" x14ac:dyDescent="0.3">
      <c r="B444">
        <v>4</v>
      </c>
      <c r="C444">
        <v>259.27800000000002</v>
      </c>
      <c r="D444">
        <f t="shared" si="27"/>
        <v>35.297024460837932</v>
      </c>
      <c r="E444">
        <v>-20.996099999999998</v>
      </c>
      <c r="F444">
        <v>48.2941</v>
      </c>
      <c r="G444">
        <v>569.9</v>
      </c>
      <c r="H444">
        <v>0.98385599999999995</v>
      </c>
      <c r="I444">
        <v>-42.938200000000002</v>
      </c>
      <c r="J444">
        <f t="shared" si="26"/>
        <v>-21.942100000000003</v>
      </c>
      <c r="L444">
        <v>2</v>
      </c>
      <c r="M444">
        <v>210.928</v>
      </c>
      <c r="N444">
        <f t="shared" si="29"/>
        <v>105.3518752633798</v>
      </c>
      <c r="O444">
        <v>-21.163900000000002</v>
      </c>
      <c r="P444">
        <v>50.796500000000002</v>
      </c>
      <c r="Q444">
        <v>567.495</v>
      </c>
      <c r="R444">
        <v>1.1196999999999999</v>
      </c>
      <c r="S444">
        <v>-39.1541</v>
      </c>
      <c r="T444">
        <f t="shared" si="28"/>
        <v>-17.990199999999998</v>
      </c>
    </row>
    <row r="445" spans="1:20" x14ac:dyDescent="0.3">
      <c r="B445">
        <v>5</v>
      </c>
      <c r="C445">
        <v>286.80599999999998</v>
      </c>
      <c r="D445">
        <f t="shared" si="27"/>
        <v>36.326649229875088</v>
      </c>
      <c r="E445">
        <v>-21.6675</v>
      </c>
      <c r="F445">
        <v>49.331699999999998</v>
      </c>
      <c r="G445">
        <v>578.077</v>
      </c>
      <c r="H445">
        <v>0.98229699999999998</v>
      </c>
      <c r="I445">
        <v>-43.365499999999997</v>
      </c>
      <c r="J445">
        <f t="shared" si="26"/>
        <v>-21.697999999999997</v>
      </c>
      <c r="L445">
        <v>3</v>
      </c>
      <c r="M445">
        <v>231.55199999999999</v>
      </c>
      <c r="N445">
        <f t="shared" si="29"/>
        <v>48.487199379363858</v>
      </c>
      <c r="O445">
        <v>-19.744900000000001</v>
      </c>
      <c r="P445">
        <v>48.843400000000003</v>
      </c>
      <c r="Q445">
        <v>592.48500000000001</v>
      </c>
      <c r="R445">
        <v>1.13887</v>
      </c>
      <c r="S445">
        <v>-39.260899999999999</v>
      </c>
      <c r="T445">
        <f t="shared" si="28"/>
        <v>-19.515999999999998</v>
      </c>
    </row>
    <row r="446" spans="1:20" x14ac:dyDescent="0.3">
      <c r="B446">
        <v>6</v>
      </c>
      <c r="C446">
        <v>314.45800000000003</v>
      </c>
      <c r="D446">
        <f t="shared" si="27"/>
        <v>36.163749457543702</v>
      </c>
      <c r="E446">
        <v>-21.8201</v>
      </c>
      <c r="F446">
        <v>49.240099999999998</v>
      </c>
      <c r="G446">
        <v>582.15499999999997</v>
      </c>
      <c r="H446">
        <v>0.98731800000000003</v>
      </c>
      <c r="I446">
        <v>-43.533299999999997</v>
      </c>
      <c r="J446">
        <f t="shared" si="26"/>
        <v>-21.713199999999997</v>
      </c>
      <c r="L446">
        <v>4</v>
      </c>
      <c r="M446">
        <v>253.42400000000001</v>
      </c>
      <c r="N446">
        <f t="shared" si="29"/>
        <v>45.720555961960471</v>
      </c>
      <c r="O446">
        <v>-20.2484</v>
      </c>
      <c r="P446">
        <v>49.667400000000001</v>
      </c>
      <c r="Q446">
        <v>604.08799999999997</v>
      </c>
      <c r="R446">
        <v>1.1367400000000001</v>
      </c>
      <c r="S446">
        <v>-39.291400000000003</v>
      </c>
      <c r="T446">
        <f t="shared" si="28"/>
        <v>-19.043000000000003</v>
      </c>
    </row>
    <row r="447" spans="1:20" x14ac:dyDescent="0.3">
      <c r="B447">
        <v>7</v>
      </c>
      <c r="C447">
        <v>341.25900000000001</v>
      </c>
      <c r="D447">
        <f t="shared" si="27"/>
        <v>37.312040595500186</v>
      </c>
      <c r="E447">
        <v>-22.216799999999999</v>
      </c>
      <c r="F447">
        <v>49.972499999999997</v>
      </c>
      <c r="G447">
        <v>586.21600000000001</v>
      </c>
      <c r="H447">
        <v>0.98389400000000005</v>
      </c>
      <c r="I447">
        <v>-43.899500000000003</v>
      </c>
      <c r="J447">
        <f t="shared" si="26"/>
        <v>-21.682700000000004</v>
      </c>
      <c r="L447">
        <v>5</v>
      </c>
      <c r="M447">
        <v>278.52300000000002</v>
      </c>
      <c r="N447">
        <f t="shared" si="29"/>
        <v>39.842224789832237</v>
      </c>
      <c r="O447">
        <v>-20.1416</v>
      </c>
      <c r="P447">
        <v>49.621600000000001</v>
      </c>
      <c r="Q447">
        <v>605.84799999999996</v>
      </c>
      <c r="R447">
        <v>1.1334599999999999</v>
      </c>
      <c r="S447">
        <v>-39.932299999999998</v>
      </c>
      <c r="T447">
        <f t="shared" si="28"/>
        <v>-19.790699999999998</v>
      </c>
    </row>
    <row r="448" spans="1:20" x14ac:dyDescent="0.3">
      <c r="B448">
        <v>8</v>
      </c>
      <c r="C448">
        <v>368.85399999999998</v>
      </c>
      <c r="D448">
        <f t="shared" si="27"/>
        <v>36.238448994383077</v>
      </c>
      <c r="E448">
        <v>-22.0947</v>
      </c>
      <c r="F448">
        <v>49.514800000000001</v>
      </c>
      <c r="G448">
        <v>579.54700000000003</v>
      </c>
      <c r="H448">
        <v>0.98905900000000002</v>
      </c>
      <c r="I448">
        <v>-43.991100000000003</v>
      </c>
      <c r="J448">
        <f t="shared" si="26"/>
        <v>-21.896400000000003</v>
      </c>
      <c r="L448">
        <v>6</v>
      </c>
      <c r="M448">
        <v>303.495</v>
      </c>
      <c r="N448">
        <f t="shared" si="29"/>
        <v>40.044850232260167</v>
      </c>
      <c r="O448">
        <v>-20.1416</v>
      </c>
      <c r="P448">
        <v>49.9268</v>
      </c>
      <c r="Q448">
        <v>584.09500000000003</v>
      </c>
      <c r="R448">
        <v>1.1123099999999999</v>
      </c>
      <c r="S448">
        <v>-40.7104</v>
      </c>
      <c r="T448">
        <f t="shared" si="28"/>
        <v>-20.5688</v>
      </c>
    </row>
    <row r="449" spans="1:20" x14ac:dyDescent="0.3">
      <c r="B449">
        <v>9</v>
      </c>
      <c r="C449">
        <v>396.62599999999998</v>
      </c>
      <c r="D449">
        <f t="shared" si="27"/>
        <v>36.007489557828038</v>
      </c>
      <c r="E449">
        <v>-23.056000000000001</v>
      </c>
      <c r="F449">
        <v>50.247199999999999</v>
      </c>
      <c r="G449">
        <v>606.56500000000005</v>
      </c>
      <c r="H449">
        <v>1.0026900000000001</v>
      </c>
      <c r="I449">
        <v>-44.250500000000002</v>
      </c>
      <c r="J449">
        <f t="shared" si="26"/>
        <v>-21.194500000000001</v>
      </c>
      <c r="L449">
        <v>7</v>
      </c>
      <c r="M449">
        <v>328.65</v>
      </c>
      <c r="N449">
        <f t="shared" si="29"/>
        <v>39.753528125621195</v>
      </c>
      <c r="O449">
        <v>-19.897500000000001</v>
      </c>
      <c r="P449">
        <v>49.652099999999997</v>
      </c>
      <c r="Q449">
        <v>574.54100000000005</v>
      </c>
      <c r="R449">
        <v>1.0979000000000001</v>
      </c>
      <c r="S449">
        <v>-41.244500000000002</v>
      </c>
      <c r="T449">
        <f t="shared" si="28"/>
        <v>-21.347000000000001</v>
      </c>
    </row>
    <row r="450" spans="1:20" x14ac:dyDescent="0.3">
      <c r="B450">
        <v>10</v>
      </c>
      <c r="C450">
        <v>424.54199999999997</v>
      </c>
      <c r="D450">
        <f t="shared" si="27"/>
        <v>35.821750967187278</v>
      </c>
      <c r="E450">
        <v>-22.567699999999999</v>
      </c>
      <c r="F450">
        <v>49.499499999999998</v>
      </c>
      <c r="G450">
        <v>596.04100000000005</v>
      </c>
      <c r="H450">
        <v>0.99638599999999999</v>
      </c>
      <c r="I450">
        <v>-44.265700000000002</v>
      </c>
      <c r="J450">
        <f t="shared" si="26"/>
        <v>-21.698000000000004</v>
      </c>
      <c r="L450">
        <v>8</v>
      </c>
      <c r="M450">
        <v>353.904</v>
      </c>
      <c r="N450">
        <f t="shared" si="29"/>
        <v>39.597687495050259</v>
      </c>
      <c r="O450">
        <v>-21.163900000000002</v>
      </c>
      <c r="P450">
        <v>50.796500000000002</v>
      </c>
      <c r="Q450">
        <v>603.00300000000004</v>
      </c>
      <c r="R450">
        <v>1.1166700000000001</v>
      </c>
      <c r="S450">
        <v>-41.274999999999999</v>
      </c>
      <c r="T450">
        <f t="shared" si="28"/>
        <v>-20.111099999999997</v>
      </c>
    </row>
    <row r="451" spans="1:20" x14ac:dyDescent="0.3">
      <c r="B451">
        <v>11</v>
      </c>
      <c r="C451">
        <v>452.61700000000002</v>
      </c>
      <c r="D451">
        <f t="shared" si="27"/>
        <v>35.618878005342772</v>
      </c>
      <c r="E451">
        <v>-22.262599999999999</v>
      </c>
      <c r="F451">
        <v>48.6755</v>
      </c>
      <c r="G451">
        <v>583.85199999999998</v>
      </c>
      <c r="H451">
        <v>0.99616700000000002</v>
      </c>
      <c r="I451">
        <v>-44.372599999999998</v>
      </c>
      <c r="J451">
        <f t="shared" si="26"/>
        <v>-22.11</v>
      </c>
      <c r="L451">
        <v>9</v>
      </c>
      <c r="M451">
        <v>378.995</v>
      </c>
      <c r="N451">
        <f t="shared" si="29"/>
        <v>39.854928061854835</v>
      </c>
      <c r="O451">
        <v>-20.965599999999998</v>
      </c>
      <c r="P451">
        <v>50.537100000000002</v>
      </c>
      <c r="Q451">
        <v>586.6</v>
      </c>
      <c r="R451">
        <v>1.1135900000000001</v>
      </c>
      <c r="S451">
        <v>-41.412399999999998</v>
      </c>
      <c r="T451">
        <f t="shared" si="28"/>
        <v>-20.4468</v>
      </c>
    </row>
    <row r="452" spans="1:20" x14ac:dyDescent="0.3">
      <c r="B452">
        <v>12</v>
      </c>
      <c r="C452">
        <v>480.46899999999999</v>
      </c>
      <c r="D452">
        <f t="shared" si="27"/>
        <v>35.90406434008333</v>
      </c>
      <c r="E452">
        <v>-23.208600000000001</v>
      </c>
      <c r="F452">
        <v>49.728400000000001</v>
      </c>
      <c r="G452">
        <v>605.11099999999999</v>
      </c>
      <c r="H452">
        <v>0.99853599999999998</v>
      </c>
      <c r="I452">
        <v>-44.647199999999998</v>
      </c>
      <c r="J452">
        <f t="shared" si="26"/>
        <v>-21.438599999999997</v>
      </c>
      <c r="L452">
        <v>10</v>
      </c>
      <c r="M452">
        <v>403.79500000000002</v>
      </c>
      <c r="N452">
        <f t="shared" si="29"/>
        <v>40.322580645161274</v>
      </c>
      <c r="O452">
        <v>-21.331800000000001</v>
      </c>
      <c r="P452">
        <v>50.460799999999999</v>
      </c>
      <c r="Q452">
        <v>601.65099999999995</v>
      </c>
      <c r="R452">
        <v>1.1251199999999999</v>
      </c>
      <c r="S452">
        <v>-41.534399999999998</v>
      </c>
      <c r="T452">
        <f t="shared" si="28"/>
        <v>-20.202599999999997</v>
      </c>
    </row>
    <row r="453" spans="1:20" x14ac:dyDescent="0.3">
      <c r="B453">
        <v>13</v>
      </c>
      <c r="C453">
        <v>508.49099999999999</v>
      </c>
      <c r="D453">
        <f t="shared" si="27"/>
        <v>35.686246520590977</v>
      </c>
      <c r="E453">
        <v>-22.857700000000001</v>
      </c>
      <c r="F453">
        <v>49.072299999999998</v>
      </c>
      <c r="G453">
        <v>589.17700000000002</v>
      </c>
      <c r="H453">
        <v>0.99581900000000001</v>
      </c>
      <c r="I453">
        <v>-44.860799999999998</v>
      </c>
      <c r="J453">
        <f t="shared" si="26"/>
        <v>-22.003099999999996</v>
      </c>
      <c r="L453">
        <v>11</v>
      </c>
      <c r="M453">
        <v>428.49299999999999</v>
      </c>
      <c r="N453">
        <f t="shared" si="29"/>
        <v>40.489108429832406</v>
      </c>
      <c r="O453">
        <v>-21.347000000000001</v>
      </c>
      <c r="P453">
        <v>50.521900000000002</v>
      </c>
      <c r="Q453">
        <v>592.15800000000002</v>
      </c>
      <c r="R453">
        <v>1.11192</v>
      </c>
      <c r="S453">
        <v>-41.870100000000001</v>
      </c>
      <c r="T453">
        <f t="shared" si="28"/>
        <v>-20.523099999999999</v>
      </c>
    </row>
    <row r="454" spans="1:20" x14ac:dyDescent="0.3">
      <c r="B454">
        <v>14</v>
      </c>
      <c r="C454">
        <v>536.06100000000004</v>
      </c>
      <c r="D454">
        <f t="shared" si="27"/>
        <v>36.271309394269068</v>
      </c>
      <c r="E454">
        <v>-22.170999999999999</v>
      </c>
      <c r="F454">
        <v>48.217799999999997</v>
      </c>
      <c r="G454">
        <v>560.62199999999996</v>
      </c>
      <c r="H454">
        <v>0.98035600000000001</v>
      </c>
      <c r="I454">
        <v>-45.059199999999997</v>
      </c>
      <c r="J454">
        <f t="shared" ref="J454:J517" si="30">I454-E454</f>
        <v>-22.888199999999998</v>
      </c>
      <c r="L454">
        <v>12</v>
      </c>
      <c r="M454">
        <v>453.87200000000001</v>
      </c>
      <c r="N454">
        <f t="shared" si="29"/>
        <v>39.402655738996778</v>
      </c>
      <c r="O454">
        <v>-21.759</v>
      </c>
      <c r="P454">
        <v>50.735500000000002</v>
      </c>
      <c r="Q454">
        <v>600.673</v>
      </c>
      <c r="R454">
        <v>1.1218699999999999</v>
      </c>
      <c r="S454">
        <v>-41.854900000000001</v>
      </c>
      <c r="T454">
        <f t="shared" si="28"/>
        <v>-20.0959</v>
      </c>
    </row>
    <row r="455" spans="1:20" x14ac:dyDescent="0.3">
      <c r="B455">
        <v>15</v>
      </c>
      <c r="C455">
        <v>564.99300000000005</v>
      </c>
      <c r="D455">
        <f t="shared" ref="D455:D518" si="31">1000/(C455-C454)</f>
        <v>34.563804783630566</v>
      </c>
      <c r="E455">
        <v>-22.048999999999999</v>
      </c>
      <c r="F455">
        <v>47.637900000000002</v>
      </c>
      <c r="G455">
        <v>562.73400000000004</v>
      </c>
      <c r="H455">
        <v>0.98390900000000003</v>
      </c>
      <c r="I455">
        <v>-45.1813</v>
      </c>
      <c r="J455">
        <f t="shared" si="30"/>
        <v>-23.132300000000001</v>
      </c>
      <c r="L455">
        <v>13</v>
      </c>
      <c r="M455">
        <v>479.21100000000001</v>
      </c>
      <c r="N455">
        <f t="shared" si="29"/>
        <v>39.464856545246462</v>
      </c>
      <c r="O455">
        <v>-20.828199999999999</v>
      </c>
      <c r="P455">
        <v>49.484299999999998</v>
      </c>
      <c r="Q455">
        <v>580.95000000000005</v>
      </c>
      <c r="R455">
        <v>1.11154</v>
      </c>
      <c r="S455">
        <v>-41.839599999999997</v>
      </c>
      <c r="T455">
        <f t="shared" si="28"/>
        <v>-21.011399999999998</v>
      </c>
    </row>
    <row r="456" spans="1:20" x14ac:dyDescent="0.3">
      <c r="B456">
        <v>16</v>
      </c>
      <c r="C456">
        <v>593.31100000000004</v>
      </c>
      <c r="D456">
        <f t="shared" si="31"/>
        <v>35.313228335334436</v>
      </c>
      <c r="E456">
        <v>-22.857700000000001</v>
      </c>
      <c r="F456">
        <v>47.927900000000001</v>
      </c>
      <c r="G456">
        <v>576.80499999999995</v>
      </c>
      <c r="H456">
        <v>1.0006900000000001</v>
      </c>
      <c r="I456">
        <v>-45.2423</v>
      </c>
      <c r="J456">
        <f t="shared" si="30"/>
        <v>-22.384599999999999</v>
      </c>
      <c r="L456">
        <v>14</v>
      </c>
      <c r="M456">
        <v>504.96</v>
      </c>
      <c r="N456">
        <f t="shared" si="29"/>
        <v>38.836459668336687</v>
      </c>
      <c r="O456">
        <v>-21.682700000000001</v>
      </c>
      <c r="P456">
        <v>50.0946</v>
      </c>
      <c r="Q456">
        <v>597.22199999999998</v>
      </c>
      <c r="R456">
        <v>1.1223799999999999</v>
      </c>
      <c r="S456">
        <v>-42.0837</v>
      </c>
      <c r="T456">
        <f t="shared" si="28"/>
        <v>-20.401</v>
      </c>
    </row>
    <row r="457" spans="1:20" x14ac:dyDescent="0.3">
      <c r="B457">
        <v>17</v>
      </c>
      <c r="C457">
        <v>622.13199999999995</v>
      </c>
      <c r="D457">
        <f t="shared" si="31"/>
        <v>34.696922382984731</v>
      </c>
      <c r="E457">
        <v>-24.017299999999999</v>
      </c>
      <c r="F457">
        <v>48.950200000000002</v>
      </c>
      <c r="G457">
        <v>616.85299999999995</v>
      </c>
      <c r="H457">
        <v>1.02034</v>
      </c>
      <c r="I457">
        <v>-45.4407</v>
      </c>
      <c r="J457">
        <f t="shared" si="30"/>
        <v>-21.423400000000001</v>
      </c>
      <c r="L457">
        <v>15</v>
      </c>
      <c r="M457">
        <v>529.947</v>
      </c>
      <c r="N457">
        <f t="shared" si="29"/>
        <v>40.020810821627208</v>
      </c>
      <c r="O457">
        <v>-22.262599999999999</v>
      </c>
      <c r="P457">
        <v>50.338700000000003</v>
      </c>
      <c r="Q457">
        <v>615.79100000000005</v>
      </c>
      <c r="R457">
        <v>1.13611</v>
      </c>
      <c r="S457">
        <v>-42.144799999999996</v>
      </c>
      <c r="T457">
        <f t="shared" si="28"/>
        <v>-19.882199999999997</v>
      </c>
    </row>
    <row r="458" spans="1:20" x14ac:dyDescent="0.3">
      <c r="B458">
        <v>18</v>
      </c>
      <c r="C458">
        <v>651.16999999999996</v>
      </c>
      <c r="D458">
        <f t="shared" si="31"/>
        <v>34.43763344582959</v>
      </c>
      <c r="E458">
        <v>-23.178100000000001</v>
      </c>
      <c r="F458">
        <v>47.820999999999998</v>
      </c>
      <c r="G458">
        <v>585.48599999999999</v>
      </c>
      <c r="H458">
        <v>1.00081</v>
      </c>
      <c r="I458">
        <v>-45.776400000000002</v>
      </c>
      <c r="J458">
        <f t="shared" si="30"/>
        <v>-22.598300000000002</v>
      </c>
      <c r="L458">
        <v>16</v>
      </c>
      <c r="M458">
        <v>555.44299999999998</v>
      </c>
      <c r="N458">
        <f t="shared" si="29"/>
        <v>39.221838719799216</v>
      </c>
      <c r="O458">
        <v>-22.643999999999998</v>
      </c>
      <c r="P458">
        <v>50.598100000000002</v>
      </c>
      <c r="Q458">
        <v>626.11699999999996</v>
      </c>
      <c r="R458">
        <v>1.14774</v>
      </c>
      <c r="S458">
        <v>-42.098999999999997</v>
      </c>
      <c r="T458">
        <f t="shared" ref="T458:T521" si="32">S458-O458</f>
        <v>-19.454999999999998</v>
      </c>
    </row>
    <row r="459" spans="1:20" x14ac:dyDescent="0.3">
      <c r="B459">
        <v>19</v>
      </c>
      <c r="C459">
        <v>680.39400000000001</v>
      </c>
      <c r="D459">
        <f t="shared" si="31"/>
        <v>34.218450588557296</v>
      </c>
      <c r="E459">
        <v>-23.5748</v>
      </c>
      <c r="F459">
        <v>47.851599999999998</v>
      </c>
      <c r="G459">
        <v>593.66200000000003</v>
      </c>
      <c r="H459">
        <v>1.0133300000000001</v>
      </c>
      <c r="I459">
        <v>-45.791600000000003</v>
      </c>
      <c r="J459">
        <f t="shared" si="30"/>
        <v>-22.216800000000003</v>
      </c>
      <c r="L459">
        <v>17</v>
      </c>
      <c r="M459">
        <v>580.65800000000002</v>
      </c>
      <c r="N459">
        <f t="shared" ref="N459:N522" si="33">1000/(M459-M458)</f>
        <v>39.658933174697552</v>
      </c>
      <c r="O459">
        <v>-22.476199999999999</v>
      </c>
      <c r="P459">
        <v>50.308199999999999</v>
      </c>
      <c r="Q459">
        <v>617.255</v>
      </c>
      <c r="R459">
        <v>1.14093</v>
      </c>
      <c r="S459">
        <v>-42.3279</v>
      </c>
      <c r="T459">
        <f t="shared" si="32"/>
        <v>-19.851700000000001</v>
      </c>
    </row>
    <row r="460" spans="1:20" x14ac:dyDescent="0.3">
      <c r="J460">
        <f t="shared" si="30"/>
        <v>0</v>
      </c>
      <c r="L460">
        <v>18</v>
      </c>
      <c r="M460">
        <v>606.79100000000005</v>
      </c>
      <c r="N460">
        <f t="shared" si="33"/>
        <v>38.265794206558702</v>
      </c>
      <c r="O460">
        <v>-21.8658</v>
      </c>
      <c r="P460">
        <v>49.194299999999998</v>
      </c>
      <c r="Q460">
        <v>597.66099999999994</v>
      </c>
      <c r="R460">
        <v>1.1353</v>
      </c>
      <c r="S460">
        <v>-42.434699999999999</v>
      </c>
      <c r="T460">
        <f t="shared" si="32"/>
        <v>-20.568899999999999</v>
      </c>
    </row>
    <row r="461" spans="1:20" x14ac:dyDescent="0.3">
      <c r="A461">
        <v>3.8</v>
      </c>
      <c r="J461">
        <f t="shared" si="30"/>
        <v>0</v>
      </c>
      <c r="L461">
        <v>19</v>
      </c>
      <c r="M461">
        <v>632.63499999999999</v>
      </c>
      <c r="N461">
        <f t="shared" si="33"/>
        <v>38.693700665531743</v>
      </c>
      <c r="O461">
        <v>-21.621700000000001</v>
      </c>
      <c r="P461">
        <v>48.721299999999999</v>
      </c>
      <c r="Q461">
        <v>591.44399999999996</v>
      </c>
      <c r="R461">
        <v>1.13466</v>
      </c>
      <c r="S461">
        <v>-42.556800000000003</v>
      </c>
      <c r="T461">
        <f t="shared" si="32"/>
        <v>-20.935100000000002</v>
      </c>
    </row>
    <row r="462" spans="1:20" x14ac:dyDescent="0.3">
      <c r="B462">
        <v>1</v>
      </c>
      <c r="C462">
        <v>201.423</v>
      </c>
      <c r="E462">
        <v>-32.6233</v>
      </c>
      <c r="F462">
        <v>68.313599999999994</v>
      </c>
      <c r="G462">
        <v>489.77199999999999</v>
      </c>
      <c r="H462">
        <v>0.88893500000000003</v>
      </c>
      <c r="I462">
        <v>-45.3491</v>
      </c>
      <c r="J462">
        <f t="shared" si="30"/>
        <v>-12.7258</v>
      </c>
      <c r="L462">
        <v>20</v>
      </c>
      <c r="M462">
        <v>658.64200000000005</v>
      </c>
      <c r="N462">
        <f t="shared" si="33"/>
        <v>38.451186219094765</v>
      </c>
      <c r="O462">
        <v>-22.659300000000002</v>
      </c>
      <c r="P462">
        <v>49.636800000000001</v>
      </c>
      <c r="Q462">
        <v>617.61099999999999</v>
      </c>
      <c r="R462">
        <v>1.15899</v>
      </c>
      <c r="S462">
        <v>-42.526200000000003</v>
      </c>
      <c r="T462">
        <f t="shared" si="32"/>
        <v>-19.866900000000001</v>
      </c>
    </row>
    <row r="463" spans="1:20" x14ac:dyDescent="0.3">
      <c r="B463">
        <v>2</v>
      </c>
      <c r="C463">
        <v>209.24600000000001</v>
      </c>
      <c r="D463">
        <f t="shared" si="31"/>
        <v>127.82819890067736</v>
      </c>
      <c r="E463">
        <v>-23.834199999999999</v>
      </c>
      <c r="F463">
        <v>50.1404</v>
      </c>
      <c r="G463">
        <v>566.72799999999995</v>
      </c>
      <c r="H463">
        <v>0.99600699999999998</v>
      </c>
      <c r="I463">
        <v>-41.976900000000001</v>
      </c>
      <c r="J463">
        <f t="shared" si="30"/>
        <v>-18.142700000000001</v>
      </c>
      <c r="L463">
        <v>21</v>
      </c>
      <c r="M463">
        <v>684.64200000000005</v>
      </c>
      <c r="N463">
        <f t="shared" si="33"/>
        <v>38.46153846153846</v>
      </c>
      <c r="O463">
        <v>-22.964500000000001</v>
      </c>
      <c r="P463">
        <v>49.682600000000001</v>
      </c>
      <c r="Q463">
        <v>622.04700000000003</v>
      </c>
      <c r="R463">
        <v>1.1591499999999999</v>
      </c>
      <c r="S463">
        <v>-42.724600000000002</v>
      </c>
      <c r="T463">
        <f t="shared" si="32"/>
        <v>-19.760100000000001</v>
      </c>
    </row>
    <row r="464" spans="1:20" x14ac:dyDescent="0.3">
      <c r="B464">
        <v>3</v>
      </c>
      <c r="C464">
        <v>229.13900000000001</v>
      </c>
      <c r="D464">
        <f t="shared" si="31"/>
        <v>50.26893882270145</v>
      </c>
      <c r="E464">
        <v>-21.255500000000001</v>
      </c>
      <c r="F464">
        <v>46.264600000000002</v>
      </c>
      <c r="G464">
        <v>606.053</v>
      </c>
      <c r="H464">
        <v>1.0319700000000001</v>
      </c>
      <c r="I464">
        <v>-42.16</v>
      </c>
      <c r="J464">
        <f t="shared" si="30"/>
        <v>-20.904499999999995</v>
      </c>
      <c r="T464">
        <f t="shared" si="32"/>
        <v>0</v>
      </c>
    </row>
    <row r="465" spans="2:20" x14ac:dyDescent="0.3">
      <c r="B465">
        <v>4</v>
      </c>
      <c r="C465">
        <v>258.17500000000001</v>
      </c>
      <c r="D465">
        <f t="shared" si="31"/>
        <v>34.44000551040088</v>
      </c>
      <c r="E465">
        <v>-20.5383</v>
      </c>
      <c r="F465">
        <v>47.195399999999999</v>
      </c>
      <c r="G465">
        <v>558.76499999999999</v>
      </c>
      <c r="H465">
        <v>0.98551500000000003</v>
      </c>
      <c r="I465">
        <v>-42.923000000000002</v>
      </c>
      <c r="J465">
        <f t="shared" si="30"/>
        <v>-22.384700000000002</v>
      </c>
      <c r="T465">
        <f t="shared" si="32"/>
        <v>0</v>
      </c>
    </row>
    <row r="466" spans="2:20" x14ac:dyDescent="0.3">
      <c r="B466">
        <v>5</v>
      </c>
      <c r="C466">
        <v>285.58499999999998</v>
      </c>
      <c r="D466">
        <f t="shared" si="31"/>
        <v>36.483035388544373</v>
      </c>
      <c r="E466">
        <v>-22.750900000000001</v>
      </c>
      <c r="F466">
        <v>49.865699999999997</v>
      </c>
      <c r="G466">
        <v>613.33600000000001</v>
      </c>
      <c r="H466">
        <v>1.0118799999999999</v>
      </c>
      <c r="I466">
        <v>-43.457000000000001</v>
      </c>
      <c r="J466">
        <f t="shared" si="30"/>
        <v>-20.706099999999999</v>
      </c>
      <c r="K466">
        <v>3.7</v>
      </c>
      <c r="T466">
        <f t="shared" si="32"/>
        <v>0</v>
      </c>
    </row>
    <row r="467" spans="2:20" x14ac:dyDescent="0.3">
      <c r="B467">
        <v>6</v>
      </c>
      <c r="C467">
        <v>311.96199999999999</v>
      </c>
      <c r="D467">
        <f t="shared" si="31"/>
        <v>37.911817113394228</v>
      </c>
      <c r="E467">
        <v>-22.781400000000001</v>
      </c>
      <c r="F467">
        <v>49.743699999999997</v>
      </c>
      <c r="G467">
        <v>610.47699999999998</v>
      </c>
      <c r="H467">
        <v>1.0061</v>
      </c>
      <c r="I467">
        <v>-43.624899999999997</v>
      </c>
      <c r="J467">
        <f t="shared" si="30"/>
        <v>-20.843499999999995</v>
      </c>
      <c r="L467">
        <v>1</v>
      </c>
      <c r="M467">
        <v>201.339</v>
      </c>
      <c r="O467">
        <v>-28.900099999999998</v>
      </c>
      <c r="P467">
        <v>68.221999999999994</v>
      </c>
      <c r="Q467">
        <v>483.31599999999997</v>
      </c>
      <c r="R467">
        <v>0.977163</v>
      </c>
      <c r="S467">
        <v>-42.755099999999999</v>
      </c>
      <c r="T467">
        <f t="shared" si="32"/>
        <v>-13.855</v>
      </c>
    </row>
    <row r="468" spans="2:20" x14ac:dyDescent="0.3">
      <c r="B468">
        <v>7</v>
      </c>
      <c r="C468">
        <v>339.17599999999999</v>
      </c>
      <c r="D468">
        <f t="shared" si="31"/>
        <v>36.745792606746527</v>
      </c>
      <c r="E468">
        <v>-21.759</v>
      </c>
      <c r="F468">
        <v>48.690800000000003</v>
      </c>
      <c r="G468">
        <v>589.19100000000003</v>
      </c>
      <c r="H468">
        <v>0.998027</v>
      </c>
      <c r="I468">
        <v>-43.6096</v>
      </c>
      <c r="J468">
        <f t="shared" si="30"/>
        <v>-21.8506</v>
      </c>
      <c r="L468">
        <v>2</v>
      </c>
      <c r="M468">
        <v>210.125</v>
      </c>
      <c r="N468">
        <f t="shared" si="33"/>
        <v>113.81743683132254</v>
      </c>
      <c r="O468">
        <v>-21.8353</v>
      </c>
      <c r="P468">
        <v>50.1556</v>
      </c>
      <c r="Q468">
        <v>598.89200000000005</v>
      </c>
      <c r="R468">
        <v>1.15828</v>
      </c>
      <c r="S468">
        <v>-38.818399999999997</v>
      </c>
      <c r="T468">
        <f t="shared" si="32"/>
        <v>-16.983099999999997</v>
      </c>
    </row>
    <row r="469" spans="2:20" x14ac:dyDescent="0.3">
      <c r="B469">
        <v>8</v>
      </c>
      <c r="C469">
        <v>367.47300000000001</v>
      </c>
      <c r="D469">
        <f t="shared" si="31"/>
        <v>35.339435275824258</v>
      </c>
      <c r="E469">
        <v>-21.8048</v>
      </c>
      <c r="F469">
        <v>48.385599999999997</v>
      </c>
      <c r="G469">
        <v>587.89</v>
      </c>
      <c r="H469">
        <v>0.99849600000000005</v>
      </c>
      <c r="I469">
        <v>-43.7164</v>
      </c>
      <c r="J469">
        <f t="shared" si="30"/>
        <v>-21.9116</v>
      </c>
      <c r="L469">
        <v>3</v>
      </c>
      <c r="M469">
        <v>228.88300000000001</v>
      </c>
      <c r="N469">
        <f t="shared" si="33"/>
        <v>53.31058748267403</v>
      </c>
      <c r="O469">
        <v>-20.019500000000001</v>
      </c>
      <c r="P469">
        <v>47.378500000000003</v>
      </c>
      <c r="Q469">
        <v>626.55799999999999</v>
      </c>
      <c r="R469">
        <v>1.18581</v>
      </c>
      <c r="S469">
        <v>-38.925199999999997</v>
      </c>
      <c r="T469">
        <f t="shared" si="32"/>
        <v>-18.905699999999996</v>
      </c>
    </row>
    <row r="470" spans="2:20" x14ac:dyDescent="0.3">
      <c r="B470">
        <v>9</v>
      </c>
      <c r="C470">
        <v>394.87599999999998</v>
      </c>
      <c r="D470">
        <f t="shared" si="31"/>
        <v>36.492354851658625</v>
      </c>
      <c r="E470">
        <v>-22.430399999999999</v>
      </c>
      <c r="F470">
        <v>49.072299999999998</v>
      </c>
      <c r="G470">
        <v>600.78499999999997</v>
      </c>
      <c r="H470">
        <v>1.00237</v>
      </c>
      <c r="I470">
        <v>-44.082599999999999</v>
      </c>
      <c r="J470">
        <f t="shared" si="30"/>
        <v>-21.652200000000001</v>
      </c>
      <c r="L470">
        <v>4</v>
      </c>
      <c r="M470">
        <v>249.99700000000001</v>
      </c>
      <c r="N470">
        <f t="shared" si="33"/>
        <v>47.361939945060143</v>
      </c>
      <c r="O470">
        <v>-19.805900000000001</v>
      </c>
      <c r="P470">
        <v>47.668500000000002</v>
      </c>
      <c r="Q470">
        <v>607.33600000000001</v>
      </c>
      <c r="R470">
        <v>1.1621699999999999</v>
      </c>
      <c r="S470">
        <v>-38.986199999999997</v>
      </c>
      <c r="T470">
        <f t="shared" si="32"/>
        <v>-19.180299999999995</v>
      </c>
    </row>
    <row r="471" spans="2:20" x14ac:dyDescent="0.3">
      <c r="B471">
        <v>10</v>
      </c>
      <c r="C471">
        <v>422.274</v>
      </c>
      <c r="D471">
        <f t="shared" si="31"/>
        <v>36.499014526607752</v>
      </c>
      <c r="E471">
        <v>-22.262599999999999</v>
      </c>
      <c r="F471">
        <v>48.599200000000003</v>
      </c>
      <c r="G471">
        <v>595.32600000000002</v>
      </c>
      <c r="H471">
        <v>1.0012799999999999</v>
      </c>
      <c r="I471">
        <v>-44.189500000000002</v>
      </c>
      <c r="J471">
        <f t="shared" si="30"/>
        <v>-21.926900000000003</v>
      </c>
      <c r="L471">
        <v>5</v>
      </c>
      <c r="M471">
        <v>275.16899999999998</v>
      </c>
      <c r="N471">
        <f t="shared" si="33"/>
        <v>39.726680438582605</v>
      </c>
      <c r="O471">
        <v>-20.523099999999999</v>
      </c>
      <c r="P471">
        <v>48.156700000000001</v>
      </c>
      <c r="Q471">
        <v>635.38300000000004</v>
      </c>
      <c r="R471">
        <v>1.1715</v>
      </c>
      <c r="S471">
        <v>-39.718600000000002</v>
      </c>
      <c r="T471">
        <f t="shared" si="32"/>
        <v>-19.195500000000003</v>
      </c>
    </row>
    <row r="472" spans="2:20" x14ac:dyDescent="0.3">
      <c r="B472">
        <v>11</v>
      </c>
      <c r="C472">
        <v>450.81200000000001</v>
      </c>
      <c r="D472">
        <f t="shared" si="31"/>
        <v>35.040997967622104</v>
      </c>
      <c r="E472">
        <v>-21.8964</v>
      </c>
      <c r="F472">
        <v>47.668500000000002</v>
      </c>
      <c r="G472">
        <v>576.24300000000005</v>
      </c>
      <c r="H472">
        <v>0.99981200000000003</v>
      </c>
      <c r="I472">
        <v>-44.372599999999998</v>
      </c>
      <c r="J472">
        <f t="shared" si="30"/>
        <v>-22.476199999999999</v>
      </c>
      <c r="L472">
        <v>6</v>
      </c>
      <c r="M472">
        <v>299.63499999999999</v>
      </c>
      <c r="N472">
        <f t="shared" si="33"/>
        <v>40.873048311943094</v>
      </c>
      <c r="O472">
        <v>-21.041899999999998</v>
      </c>
      <c r="P472">
        <v>49.179099999999998</v>
      </c>
      <c r="Q472">
        <v>628.38300000000004</v>
      </c>
      <c r="R472">
        <v>1.15778</v>
      </c>
      <c r="S472">
        <v>-40.512099999999997</v>
      </c>
      <c r="T472">
        <f t="shared" si="32"/>
        <v>-19.470199999999998</v>
      </c>
    </row>
    <row r="473" spans="2:20" x14ac:dyDescent="0.3">
      <c r="B473">
        <v>12</v>
      </c>
      <c r="C473">
        <v>479.15899999999999</v>
      </c>
      <c r="D473">
        <f t="shared" si="31"/>
        <v>35.277101633329828</v>
      </c>
      <c r="E473">
        <v>-22.415199999999999</v>
      </c>
      <c r="F473">
        <v>48.110999999999997</v>
      </c>
      <c r="G473">
        <v>592.68899999999996</v>
      </c>
      <c r="H473">
        <v>1.0074799999999999</v>
      </c>
      <c r="I473">
        <v>-44.372599999999998</v>
      </c>
      <c r="J473">
        <f t="shared" si="30"/>
        <v>-21.9574</v>
      </c>
      <c r="L473">
        <v>7</v>
      </c>
      <c r="M473">
        <v>324.88299999999998</v>
      </c>
      <c r="N473">
        <f t="shared" si="33"/>
        <v>39.607097591888483</v>
      </c>
      <c r="O473">
        <v>-20.904499999999999</v>
      </c>
      <c r="P473">
        <v>48.965499999999999</v>
      </c>
      <c r="Q473">
        <v>613.846</v>
      </c>
      <c r="R473">
        <v>1.1478999999999999</v>
      </c>
      <c r="S473">
        <v>-40.985100000000003</v>
      </c>
      <c r="T473">
        <f t="shared" si="32"/>
        <v>-20.080600000000004</v>
      </c>
    </row>
    <row r="474" spans="2:20" x14ac:dyDescent="0.3">
      <c r="B474">
        <v>13</v>
      </c>
      <c r="C474">
        <v>506.87900000000002</v>
      </c>
      <c r="D474">
        <f t="shared" si="31"/>
        <v>36.075036075036039</v>
      </c>
      <c r="E474">
        <v>-23.6206</v>
      </c>
      <c r="F474">
        <v>48.904400000000003</v>
      </c>
      <c r="G474">
        <v>625.97199999999998</v>
      </c>
      <c r="H474">
        <v>1.0261400000000001</v>
      </c>
      <c r="I474">
        <v>-44.708300000000001</v>
      </c>
      <c r="J474">
        <f t="shared" si="30"/>
        <v>-21.087700000000002</v>
      </c>
      <c r="L474">
        <v>8</v>
      </c>
      <c r="M474">
        <v>349.28399999999999</v>
      </c>
      <c r="N474">
        <f t="shared" si="33"/>
        <v>40.981926970206125</v>
      </c>
      <c r="O474">
        <v>-22.354099999999999</v>
      </c>
      <c r="P474">
        <v>50.2014</v>
      </c>
      <c r="Q474">
        <v>646.40099999999995</v>
      </c>
      <c r="R474">
        <v>1.16795</v>
      </c>
      <c r="S474">
        <v>-41.427599999999998</v>
      </c>
      <c r="T474">
        <f t="shared" si="32"/>
        <v>-19.073499999999999</v>
      </c>
    </row>
    <row r="475" spans="2:20" x14ac:dyDescent="0.3">
      <c r="B475">
        <v>14</v>
      </c>
      <c r="C475">
        <v>535.19799999999998</v>
      </c>
      <c r="D475">
        <f t="shared" si="31"/>
        <v>35.311981355273893</v>
      </c>
      <c r="E475">
        <v>-22.293099999999999</v>
      </c>
      <c r="F475">
        <v>47.409100000000002</v>
      </c>
      <c r="G475">
        <v>580.20899999999995</v>
      </c>
      <c r="H475">
        <v>1.00458</v>
      </c>
      <c r="I475">
        <v>-44.738799999999998</v>
      </c>
      <c r="J475">
        <f t="shared" si="30"/>
        <v>-22.445699999999999</v>
      </c>
      <c r="L475">
        <v>9</v>
      </c>
      <c r="M475">
        <v>374.50299999999999</v>
      </c>
      <c r="N475">
        <f t="shared" si="33"/>
        <v>39.652642848645868</v>
      </c>
      <c r="O475">
        <v>-22.170999999999999</v>
      </c>
      <c r="P475">
        <v>49.575800000000001</v>
      </c>
      <c r="Q475">
        <v>633.84100000000001</v>
      </c>
      <c r="R475">
        <v>1.16218</v>
      </c>
      <c r="S475">
        <v>-41.641199999999998</v>
      </c>
      <c r="T475">
        <f t="shared" si="32"/>
        <v>-19.470199999999998</v>
      </c>
    </row>
    <row r="476" spans="2:20" x14ac:dyDescent="0.3">
      <c r="B476">
        <v>15</v>
      </c>
      <c r="C476">
        <v>563.17100000000005</v>
      </c>
      <c r="D476">
        <f t="shared" si="31"/>
        <v>35.748757730668771</v>
      </c>
      <c r="E476">
        <v>-21.560700000000001</v>
      </c>
      <c r="F476">
        <v>46.508800000000001</v>
      </c>
      <c r="G476">
        <v>550.78899999999999</v>
      </c>
      <c r="H476">
        <v>0.98773599999999995</v>
      </c>
      <c r="I476">
        <v>-45.150799999999997</v>
      </c>
      <c r="J476">
        <f t="shared" si="30"/>
        <v>-23.590099999999996</v>
      </c>
      <c r="L476">
        <v>10</v>
      </c>
      <c r="M476">
        <v>399.48</v>
      </c>
      <c r="N476">
        <f t="shared" si="33"/>
        <v>40.036833887176151</v>
      </c>
      <c r="O476">
        <v>-22.293099999999999</v>
      </c>
      <c r="P476">
        <v>49.667400000000001</v>
      </c>
      <c r="Q476">
        <v>641.39599999999996</v>
      </c>
      <c r="R476">
        <v>1.1592899999999999</v>
      </c>
      <c r="S476">
        <v>-41.671799999999998</v>
      </c>
      <c r="T476">
        <f t="shared" si="32"/>
        <v>-19.378699999999998</v>
      </c>
    </row>
    <row r="477" spans="2:20" x14ac:dyDescent="0.3">
      <c r="B477">
        <v>16</v>
      </c>
      <c r="C477">
        <v>591.78300000000002</v>
      </c>
      <c r="D477">
        <f t="shared" si="31"/>
        <v>34.950370473927066</v>
      </c>
      <c r="E477">
        <v>-23.162800000000001</v>
      </c>
      <c r="F477">
        <v>47.515900000000002</v>
      </c>
      <c r="G477">
        <v>600.89</v>
      </c>
      <c r="H477">
        <v>1.0174399999999999</v>
      </c>
      <c r="I477">
        <v>-45.1355</v>
      </c>
      <c r="J477">
        <f t="shared" si="30"/>
        <v>-21.9727</v>
      </c>
      <c r="L477">
        <v>11</v>
      </c>
      <c r="M477">
        <v>424.49299999999999</v>
      </c>
      <c r="N477">
        <f t="shared" si="33"/>
        <v>39.979210810378639</v>
      </c>
      <c r="O477">
        <v>-21.621700000000001</v>
      </c>
      <c r="P477">
        <v>48.6755</v>
      </c>
      <c r="Q477">
        <v>613.46199999999999</v>
      </c>
      <c r="R477">
        <v>1.15042</v>
      </c>
      <c r="S477">
        <v>-41.900599999999997</v>
      </c>
      <c r="T477">
        <f t="shared" si="32"/>
        <v>-20.278899999999997</v>
      </c>
    </row>
    <row r="478" spans="2:20" x14ac:dyDescent="0.3">
      <c r="B478">
        <v>17</v>
      </c>
      <c r="C478">
        <v>619.41999999999996</v>
      </c>
      <c r="D478">
        <f t="shared" si="31"/>
        <v>36.183377356442527</v>
      </c>
      <c r="E478">
        <v>-23.88</v>
      </c>
      <c r="F478">
        <v>48.2941</v>
      </c>
      <c r="G478">
        <v>614.09100000000001</v>
      </c>
      <c r="H478">
        <v>1.02518</v>
      </c>
      <c r="I478">
        <v>-45.425400000000003</v>
      </c>
      <c r="J478">
        <f t="shared" si="30"/>
        <v>-21.545400000000004</v>
      </c>
      <c r="L478">
        <v>12</v>
      </c>
      <c r="M478">
        <v>449.11700000000002</v>
      </c>
      <c r="N478">
        <f t="shared" si="33"/>
        <v>40.610786224821275</v>
      </c>
      <c r="O478">
        <v>-22.338899999999999</v>
      </c>
      <c r="P478">
        <v>49.209600000000002</v>
      </c>
      <c r="Q478">
        <v>625.51300000000003</v>
      </c>
      <c r="R478">
        <v>1.15313</v>
      </c>
      <c r="S478">
        <v>-42.205800000000004</v>
      </c>
      <c r="T478">
        <f t="shared" si="32"/>
        <v>-19.866900000000005</v>
      </c>
    </row>
    <row r="479" spans="2:20" x14ac:dyDescent="0.3">
      <c r="B479">
        <v>18</v>
      </c>
      <c r="C479">
        <v>647.77099999999996</v>
      </c>
      <c r="D479">
        <f t="shared" si="31"/>
        <v>35.272124440055023</v>
      </c>
      <c r="E479">
        <v>-22.628799999999998</v>
      </c>
      <c r="F479">
        <v>46.691899999999997</v>
      </c>
      <c r="G479">
        <v>570.68200000000002</v>
      </c>
      <c r="H479">
        <v>1.00499</v>
      </c>
      <c r="I479">
        <v>-45.700099999999999</v>
      </c>
      <c r="J479">
        <f t="shared" si="30"/>
        <v>-23.071300000000001</v>
      </c>
      <c r="L479">
        <v>13</v>
      </c>
      <c r="M479">
        <v>473.98500000000001</v>
      </c>
      <c r="N479">
        <f t="shared" si="33"/>
        <v>40.212321055171316</v>
      </c>
      <c r="O479">
        <v>-22.995000000000001</v>
      </c>
      <c r="P479">
        <v>49.346899999999998</v>
      </c>
      <c r="Q479">
        <v>644.28300000000002</v>
      </c>
      <c r="R479">
        <v>1.17378</v>
      </c>
      <c r="S479">
        <v>-42.1753</v>
      </c>
      <c r="T479">
        <f t="shared" si="32"/>
        <v>-19.180299999999999</v>
      </c>
    </row>
    <row r="480" spans="2:20" x14ac:dyDescent="0.3">
      <c r="B480">
        <v>19</v>
      </c>
      <c r="C480">
        <v>676.41399999999999</v>
      </c>
      <c r="D480">
        <f t="shared" si="31"/>
        <v>34.912544077086864</v>
      </c>
      <c r="E480">
        <v>-23.803699999999999</v>
      </c>
      <c r="F480">
        <v>47.607399999999998</v>
      </c>
      <c r="G480">
        <v>604.46</v>
      </c>
      <c r="H480">
        <v>1.0209999999999999</v>
      </c>
      <c r="I480">
        <v>-45.867899999999999</v>
      </c>
      <c r="J480">
        <f t="shared" si="30"/>
        <v>-22.0642</v>
      </c>
      <c r="L480">
        <v>14</v>
      </c>
      <c r="M480">
        <v>499.13499999999999</v>
      </c>
      <c r="N480">
        <f t="shared" si="33"/>
        <v>39.76143141153085</v>
      </c>
      <c r="O480">
        <v>-22.750900000000001</v>
      </c>
      <c r="P480">
        <v>48.858600000000003</v>
      </c>
      <c r="Q480">
        <v>637.70399999999995</v>
      </c>
      <c r="R480">
        <v>1.1676500000000001</v>
      </c>
      <c r="S480">
        <v>-42.358400000000003</v>
      </c>
      <c r="T480">
        <f t="shared" si="32"/>
        <v>-19.607500000000002</v>
      </c>
    </row>
    <row r="481" spans="1:20" x14ac:dyDescent="0.3">
      <c r="J481">
        <f t="shared" si="30"/>
        <v>0</v>
      </c>
      <c r="L481">
        <v>15</v>
      </c>
      <c r="M481">
        <v>523.99699999999996</v>
      </c>
      <c r="N481">
        <f t="shared" si="33"/>
        <v>40.222025581208321</v>
      </c>
      <c r="O481">
        <v>-23.4375</v>
      </c>
      <c r="P481">
        <v>49.270600000000002</v>
      </c>
      <c r="Q481">
        <v>656.47500000000002</v>
      </c>
      <c r="R481">
        <v>1.1867700000000001</v>
      </c>
      <c r="S481">
        <v>-42.526200000000003</v>
      </c>
      <c r="T481">
        <f t="shared" si="32"/>
        <v>-19.088700000000003</v>
      </c>
    </row>
    <row r="482" spans="1:20" x14ac:dyDescent="0.3">
      <c r="A482">
        <v>3.9</v>
      </c>
      <c r="J482">
        <f t="shared" si="30"/>
        <v>0</v>
      </c>
      <c r="L482">
        <v>16</v>
      </c>
      <c r="M482">
        <v>549.59100000000001</v>
      </c>
      <c r="N482">
        <f t="shared" si="33"/>
        <v>39.07165741970767</v>
      </c>
      <c r="O482">
        <v>-22.048999999999999</v>
      </c>
      <c r="P482">
        <v>47.531100000000002</v>
      </c>
      <c r="Q482">
        <v>602.44399999999996</v>
      </c>
      <c r="R482">
        <v>1.1557500000000001</v>
      </c>
      <c r="S482">
        <v>-42.617800000000003</v>
      </c>
      <c r="T482">
        <f t="shared" si="32"/>
        <v>-20.568800000000003</v>
      </c>
    </row>
    <row r="483" spans="1:20" x14ac:dyDescent="0.3">
      <c r="B483">
        <v>1</v>
      </c>
      <c r="C483">
        <v>201.44499999999999</v>
      </c>
      <c r="E483">
        <v>-32.470700000000001</v>
      </c>
      <c r="F483">
        <v>67.703199999999995</v>
      </c>
      <c r="G483">
        <v>486.459</v>
      </c>
      <c r="H483">
        <v>0.89070800000000006</v>
      </c>
      <c r="I483">
        <v>-45.2881</v>
      </c>
      <c r="J483">
        <f t="shared" si="30"/>
        <v>-12.817399999999999</v>
      </c>
      <c r="L483">
        <v>17</v>
      </c>
      <c r="M483">
        <v>574.89099999999996</v>
      </c>
      <c r="N483">
        <f t="shared" si="33"/>
        <v>39.525691699604813</v>
      </c>
      <c r="O483">
        <v>-21.9574</v>
      </c>
      <c r="P483">
        <v>47.149700000000003</v>
      </c>
      <c r="Q483">
        <v>602.77800000000002</v>
      </c>
      <c r="R483">
        <v>1.1547099999999999</v>
      </c>
      <c r="S483">
        <v>-42.770400000000002</v>
      </c>
      <c r="T483">
        <f t="shared" si="32"/>
        <v>-20.813000000000002</v>
      </c>
    </row>
    <row r="484" spans="1:20" x14ac:dyDescent="0.3">
      <c r="B484">
        <v>2</v>
      </c>
      <c r="C484">
        <v>209.32900000000001</v>
      </c>
      <c r="D484">
        <f t="shared" si="31"/>
        <v>126.83916793505811</v>
      </c>
      <c r="E484">
        <v>-24.108899999999998</v>
      </c>
      <c r="F484">
        <v>49.667400000000001</v>
      </c>
      <c r="G484">
        <v>578.25900000000001</v>
      </c>
      <c r="H484">
        <v>1.0117400000000001</v>
      </c>
      <c r="I484">
        <v>-41.809100000000001</v>
      </c>
      <c r="J484">
        <f t="shared" si="30"/>
        <v>-17.700200000000002</v>
      </c>
      <c r="L484">
        <v>18</v>
      </c>
      <c r="M484">
        <v>600.16999999999996</v>
      </c>
      <c r="N484">
        <f t="shared" si="33"/>
        <v>39.558526840460466</v>
      </c>
      <c r="O484">
        <v>-23.056000000000001</v>
      </c>
      <c r="P484">
        <v>48.049900000000001</v>
      </c>
      <c r="Q484">
        <v>630.65700000000004</v>
      </c>
      <c r="R484">
        <v>1.1775100000000001</v>
      </c>
      <c r="S484">
        <v>-42.892499999999998</v>
      </c>
      <c r="T484">
        <f t="shared" si="32"/>
        <v>-19.836499999999997</v>
      </c>
    </row>
    <row r="485" spans="1:20" x14ac:dyDescent="0.3">
      <c r="B485">
        <v>3</v>
      </c>
      <c r="C485">
        <v>228.42400000000001</v>
      </c>
      <c r="D485">
        <f t="shared" si="31"/>
        <v>52.369730295888978</v>
      </c>
      <c r="E485">
        <v>-21.575900000000001</v>
      </c>
      <c r="F485">
        <v>45.913699999999999</v>
      </c>
      <c r="G485">
        <v>623.23400000000004</v>
      </c>
      <c r="H485">
        <v>1.05002</v>
      </c>
      <c r="I485">
        <v>-41.9617</v>
      </c>
      <c r="J485">
        <f t="shared" si="30"/>
        <v>-20.3858</v>
      </c>
      <c r="L485">
        <v>19</v>
      </c>
      <c r="M485">
        <v>625.87199999999996</v>
      </c>
      <c r="N485">
        <f t="shared" si="33"/>
        <v>38.907478017274926</v>
      </c>
      <c r="O485">
        <v>-23.025500000000001</v>
      </c>
      <c r="P485">
        <v>47.805799999999998</v>
      </c>
      <c r="Q485">
        <v>629.75699999999995</v>
      </c>
      <c r="R485">
        <v>1.1806300000000001</v>
      </c>
      <c r="S485">
        <v>-43.075600000000001</v>
      </c>
      <c r="T485">
        <f t="shared" si="32"/>
        <v>-20.0501</v>
      </c>
    </row>
    <row r="486" spans="1:20" x14ac:dyDescent="0.3">
      <c r="B486">
        <v>4</v>
      </c>
      <c r="C486">
        <v>255.78</v>
      </c>
      <c r="D486">
        <f t="shared" si="31"/>
        <v>36.555051908173716</v>
      </c>
      <c r="E486">
        <v>-22.0032</v>
      </c>
      <c r="F486">
        <v>48.492400000000004</v>
      </c>
      <c r="G486">
        <v>596.25800000000004</v>
      </c>
      <c r="H486">
        <v>1.0065599999999999</v>
      </c>
      <c r="I486">
        <v>-42.938200000000002</v>
      </c>
      <c r="J486">
        <f t="shared" si="30"/>
        <v>-20.935000000000002</v>
      </c>
      <c r="L486">
        <v>20</v>
      </c>
      <c r="M486">
        <v>651.74199999999996</v>
      </c>
      <c r="N486">
        <f t="shared" si="33"/>
        <v>38.654812524159254</v>
      </c>
      <c r="O486">
        <v>-24.185199999999998</v>
      </c>
      <c r="P486">
        <v>48.4619</v>
      </c>
      <c r="Q486">
        <v>662.77</v>
      </c>
      <c r="R486">
        <v>1.20418</v>
      </c>
      <c r="S486">
        <v>-43.212899999999998</v>
      </c>
      <c r="T486">
        <f t="shared" si="32"/>
        <v>-19.027699999999999</v>
      </c>
    </row>
    <row r="487" spans="1:20" x14ac:dyDescent="0.3">
      <c r="B487">
        <v>5</v>
      </c>
      <c r="C487">
        <v>283.173</v>
      </c>
      <c r="D487">
        <f t="shared" si="31"/>
        <v>36.505676632716387</v>
      </c>
      <c r="E487">
        <v>-21.286000000000001</v>
      </c>
      <c r="F487">
        <v>47.805799999999998</v>
      </c>
      <c r="G487">
        <v>587.71799999999996</v>
      </c>
      <c r="H487">
        <v>0.99775000000000003</v>
      </c>
      <c r="I487">
        <v>-43.335000000000001</v>
      </c>
      <c r="J487">
        <f t="shared" si="30"/>
        <v>-22.048999999999999</v>
      </c>
      <c r="L487">
        <v>21</v>
      </c>
      <c r="M487">
        <v>678.08199999999999</v>
      </c>
      <c r="N487">
        <f t="shared" si="33"/>
        <v>37.965072133637008</v>
      </c>
      <c r="O487">
        <v>-23.834199999999999</v>
      </c>
      <c r="P487">
        <v>47.698999999999998</v>
      </c>
      <c r="Q487">
        <v>651.31100000000004</v>
      </c>
      <c r="R487">
        <v>1.2029399999999999</v>
      </c>
      <c r="S487">
        <v>-43.380699999999997</v>
      </c>
      <c r="T487">
        <f t="shared" si="32"/>
        <v>-19.546499999999998</v>
      </c>
    </row>
    <row r="488" spans="1:20" x14ac:dyDescent="0.3">
      <c r="B488">
        <v>6</v>
      </c>
      <c r="C488">
        <v>311.07499999999999</v>
      </c>
      <c r="D488">
        <f t="shared" si="31"/>
        <v>35.839724750913931</v>
      </c>
      <c r="E488">
        <v>-21.7896</v>
      </c>
      <c r="F488">
        <v>48.065199999999997</v>
      </c>
      <c r="G488">
        <v>599.00199999999995</v>
      </c>
      <c r="H488">
        <v>1.00461</v>
      </c>
      <c r="I488">
        <v>-43.426499999999997</v>
      </c>
      <c r="J488">
        <f t="shared" si="30"/>
        <v>-21.636899999999997</v>
      </c>
      <c r="T488">
        <f t="shared" si="32"/>
        <v>0</v>
      </c>
    </row>
    <row r="489" spans="1:20" x14ac:dyDescent="0.3">
      <c r="B489">
        <v>7</v>
      </c>
      <c r="C489">
        <v>338.39100000000002</v>
      </c>
      <c r="D489">
        <f t="shared" si="31"/>
        <v>36.608581051398403</v>
      </c>
      <c r="E489">
        <v>-20.996099999999998</v>
      </c>
      <c r="F489">
        <v>47.317500000000003</v>
      </c>
      <c r="G489">
        <v>570.86</v>
      </c>
      <c r="H489">
        <v>0.98896200000000001</v>
      </c>
      <c r="I489">
        <v>-43.563800000000001</v>
      </c>
      <c r="J489">
        <f t="shared" si="30"/>
        <v>-22.567700000000002</v>
      </c>
      <c r="K489">
        <v>3.8</v>
      </c>
      <c r="T489">
        <f t="shared" si="32"/>
        <v>0</v>
      </c>
    </row>
    <row r="490" spans="1:20" x14ac:dyDescent="0.3">
      <c r="B490">
        <v>8</v>
      </c>
      <c r="C490">
        <v>365.90199999999999</v>
      </c>
      <c r="D490">
        <f t="shared" si="31"/>
        <v>36.349096724946428</v>
      </c>
      <c r="E490">
        <v>-21.9116</v>
      </c>
      <c r="F490">
        <v>48.065199999999997</v>
      </c>
      <c r="G490">
        <v>598.56799999999998</v>
      </c>
      <c r="H490">
        <v>1.00769</v>
      </c>
      <c r="I490">
        <v>-43.884300000000003</v>
      </c>
      <c r="J490">
        <f t="shared" si="30"/>
        <v>-21.972700000000003</v>
      </c>
      <c r="L490">
        <v>1</v>
      </c>
      <c r="M490">
        <v>201.25399999999999</v>
      </c>
      <c r="O490">
        <v>-31.707799999999999</v>
      </c>
      <c r="P490">
        <v>68.359399999999994</v>
      </c>
      <c r="Q490">
        <v>481.99</v>
      </c>
      <c r="R490">
        <v>0.97635099999999997</v>
      </c>
      <c r="S490">
        <v>-45.608499999999999</v>
      </c>
      <c r="T490">
        <f t="shared" si="32"/>
        <v>-13.900700000000001</v>
      </c>
    </row>
    <row r="491" spans="1:20" x14ac:dyDescent="0.3">
      <c r="B491">
        <v>9</v>
      </c>
      <c r="C491">
        <v>393.19299999999998</v>
      </c>
      <c r="D491">
        <f t="shared" si="31"/>
        <v>36.642116448646078</v>
      </c>
      <c r="E491">
        <v>-22.521999999999998</v>
      </c>
      <c r="F491">
        <v>48.385599999999997</v>
      </c>
      <c r="G491">
        <v>610.18899999999996</v>
      </c>
      <c r="H491">
        <v>1.01698</v>
      </c>
      <c r="I491">
        <v>-44.097900000000003</v>
      </c>
      <c r="J491">
        <f t="shared" si="30"/>
        <v>-21.575900000000004</v>
      </c>
      <c r="L491">
        <v>2</v>
      </c>
      <c r="M491">
        <v>209.83199999999999</v>
      </c>
      <c r="N491">
        <f t="shared" si="33"/>
        <v>116.57729074376307</v>
      </c>
      <c r="O491">
        <v>-24.276700000000002</v>
      </c>
      <c r="P491">
        <v>49.087499999999999</v>
      </c>
      <c r="Q491">
        <v>600.98199999999997</v>
      </c>
      <c r="R491">
        <v>1.16951</v>
      </c>
      <c r="S491">
        <v>-41.519199999999998</v>
      </c>
      <c r="T491">
        <f t="shared" si="32"/>
        <v>-17.242499999999996</v>
      </c>
    </row>
    <row r="492" spans="1:20" x14ac:dyDescent="0.3">
      <c r="B492">
        <v>10</v>
      </c>
      <c r="C492">
        <v>420.71600000000001</v>
      </c>
      <c r="D492">
        <f t="shared" si="31"/>
        <v>36.333248555753336</v>
      </c>
      <c r="E492">
        <v>-22.460899999999999</v>
      </c>
      <c r="F492">
        <v>48.110999999999997</v>
      </c>
      <c r="G492">
        <v>609.97400000000005</v>
      </c>
      <c r="H492">
        <v>1.02108</v>
      </c>
      <c r="I492">
        <v>-44.097900000000003</v>
      </c>
      <c r="J492">
        <f t="shared" si="30"/>
        <v>-21.637000000000004</v>
      </c>
      <c r="L492">
        <v>3</v>
      </c>
      <c r="M492">
        <v>226.59</v>
      </c>
      <c r="N492">
        <f t="shared" si="33"/>
        <v>59.67299200381904</v>
      </c>
      <c r="O492">
        <v>-23.208600000000001</v>
      </c>
      <c r="P492">
        <v>46.325699999999998</v>
      </c>
      <c r="Q492">
        <v>664.678</v>
      </c>
      <c r="R492">
        <v>1.23265</v>
      </c>
      <c r="S492">
        <v>-41.274999999999999</v>
      </c>
      <c r="T492">
        <f t="shared" si="32"/>
        <v>-18.066399999999998</v>
      </c>
    </row>
    <row r="493" spans="1:20" x14ac:dyDescent="0.3">
      <c r="B493">
        <v>11</v>
      </c>
      <c r="C493">
        <v>448.47199999999998</v>
      </c>
      <c r="D493">
        <f t="shared" si="31"/>
        <v>36.0282461449777</v>
      </c>
      <c r="E493">
        <v>-21.6675</v>
      </c>
      <c r="F493">
        <v>47.149700000000003</v>
      </c>
      <c r="G493">
        <v>579.9</v>
      </c>
      <c r="H493">
        <v>0.99649399999999999</v>
      </c>
      <c r="I493">
        <v>-44.570900000000002</v>
      </c>
      <c r="J493">
        <f t="shared" si="30"/>
        <v>-22.903400000000001</v>
      </c>
      <c r="L493">
        <v>4</v>
      </c>
      <c r="M493">
        <v>247.03899999999999</v>
      </c>
      <c r="N493">
        <f t="shared" si="33"/>
        <v>48.902146804244744</v>
      </c>
      <c r="O493">
        <v>-23.818999999999999</v>
      </c>
      <c r="P493">
        <v>47.271700000000003</v>
      </c>
      <c r="Q493">
        <v>673.57100000000003</v>
      </c>
      <c r="R493">
        <v>1.2343900000000001</v>
      </c>
      <c r="S493">
        <v>-41.473399999999998</v>
      </c>
      <c r="T493">
        <f t="shared" si="32"/>
        <v>-17.654399999999999</v>
      </c>
    </row>
    <row r="494" spans="1:20" x14ac:dyDescent="0.3">
      <c r="B494">
        <v>12</v>
      </c>
      <c r="C494">
        <v>476.57499999999999</v>
      </c>
      <c r="D494">
        <f t="shared" si="31"/>
        <v>35.583389673700303</v>
      </c>
      <c r="E494">
        <v>-22.582999999999998</v>
      </c>
      <c r="F494">
        <v>47.607399999999998</v>
      </c>
      <c r="G494">
        <v>604.77599999999995</v>
      </c>
      <c r="H494">
        <v>1.01789</v>
      </c>
      <c r="I494">
        <v>-44.494599999999998</v>
      </c>
      <c r="J494">
        <f t="shared" si="30"/>
        <v>-21.9116</v>
      </c>
      <c r="L494">
        <v>5</v>
      </c>
      <c r="M494">
        <v>271.12799999999999</v>
      </c>
      <c r="N494">
        <f t="shared" si="33"/>
        <v>41.512723649798666</v>
      </c>
      <c r="O494">
        <v>-23.864699999999999</v>
      </c>
      <c r="P494">
        <v>47.470100000000002</v>
      </c>
      <c r="Q494">
        <v>668.83100000000002</v>
      </c>
      <c r="R494">
        <v>1.21248</v>
      </c>
      <c r="S494">
        <v>-42.648299999999999</v>
      </c>
      <c r="T494">
        <f t="shared" si="32"/>
        <v>-18.7836</v>
      </c>
    </row>
    <row r="495" spans="1:20" x14ac:dyDescent="0.3">
      <c r="B495">
        <v>13</v>
      </c>
      <c r="C495">
        <v>504.43200000000002</v>
      </c>
      <c r="D495">
        <f t="shared" si="31"/>
        <v>35.897619987794776</v>
      </c>
      <c r="E495">
        <v>-22.735600000000002</v>
      </c>
      <c r="F495">
        <v>47.546399999999998</v>
      </c>
      <c r="G495">
        <v>606.76400000000001</v>
      </c>
      <c r="H495">
        <v>1.0259100000000001</v>
      </c>
      <c r="I495">
        <v>-44.692999999999998</v>
      </c>
      <c r="J495">
        <f t="shared" si="30"/>
        <v>-21.957399999999996</v>
      </c>
      <c r="L495">
        <v>6</v>
      </c>
      <c r="M495">
        <v>294.75</v>
      </c>
      <c r="N495">
        <f t="shared" si="33"/>
        <v>42.33341800016931</v>
      </c>
      <c r="O495">
        <v>-23.712199999999999</v>
      </c>
      <c r="P495">
        <v>47.424300000000002</v>
      </c>
      <c r="Q495">
        <v>638.44799999999998</v>
      </c>
      <c r="R495">
        <v>1.1822299999999999</v>
      </c>
      <c r="S495">
        <v>-43.365499999999997</v>
      </c>
      <c r="T495">
        <f t="shared" si="32"/>
        <v>-19.653299999999998</v>
      </c>
    </row>
    <row r="496" spans="1:20" x14ac:dyDescent="0.3">
      <c r="B496">
        <v>14</v>
      </c>
      <c r="C496">
        <v>531.73099999999999</v>
      </c>
      <c r="D496">
        <f t="shared" si="31"/>
        <v>36.631378438770682</v>
      </c>
      <c r="E496">
        <v>-22.643999999999998</v>
      </c>
      <c r="F496">
        <v>47.302199999999999</v>
      </c>
      <c r="G496">
        <v>588.45799999999997</v>
      </c>
      <c r="H496">
        <v>1.0116099999999999</v>
      </c>
      <c r="I496">
        <v>-44.937100000000001</v>
      </c>
      <c r="J496">
        <f t="shared" si="30"/>
        <v>-22.293100000000003</v>
      </c>
      <c r="L496">
        <v>7</v>
      </c>
      <c r="M496">
        <v>319.59899999999999</v>
      </c>
      <c r="N496">
        <f t="shared" si="33"/>
        <v>40.243068131514363</v>
      </c>
      <c r="O496">
        <v>-24.8108</v>
      </c>
      <c r="P496">
        <v>48.4009</v>
      </c>
      <c r="Q496">
        <v>649.39200000000005</v>
      </c>
      <c r="R496">
        <v>1.1878899999999999</v>
      </c>
      <c r="S496">
        <v>-43.945300000000003</v>
      </c>
      <c r="T496">
        <f t="shared" si="32"/>
        <v>-19.134500000000003</v>
      </c>
    </row>
    <row r="497" spans="1:20" x14ac:dyDescent="0.3">
      <c r="B497">
        <v>15</v>
      </c>
      <c r="C497">
        <v>559.70799999999997</v>
      </c>
      <c r="D497">
        <f t="shared" si="31"/>
        <v>35.743646566822775</v>
      </c>
      <c r="E497">
        <v>-23.971599999999999</v>
      </c>
      <c r="F497">
        <v>48.232999999999997</v>
      </c>
      <c r="G497">
        <v>636.71799999999996</v>
      </c>
      <c r="H497">
        <v>1.03965</v>
      </c>
      <c r="I497">
        <v>-44.998199999999997</v>
      </c>
      <c r="J497">
        <f t="shared" si="30"/>
        <v>-21.026599999999998</v>
      </c>
      <c r="L497">
        <v>8</v>
      </c>
      <c r="M497">
        <v>343.62200000000001</v>
      </c>
      <c r="N497">
        <f t="shared" si="33"/>
        <v>41.626774341256251</v>
      </c>
      <c r="O497">
        <v>-25.421099999999999</v>
      </c>
      <c r="P497">
        <v>48.797600000000003</v>
      </c>
      <c r="Q497">
        <v>668.29499999999996</v>
      </c>
      <c r="R497">
        <v>1.19685</v>
      </c>
      <c r="S497">
        <v>-44.311500000000002</v>
      </c>
      <c r="T497">
        <f t="shared" si="32"/>
        <v>-18.890400000000003</v>
      </c>
    </row>
    <row r="498" spans="1:20" x14ac:dyDescent="0.3">
      <c r="B498">
        <v>16</v>
      </c>
      <c r="C498">
        <v>586.96299999999997</v>
      </c>
      <c r="D498">
        <f t="shared" si="31"/>
        <v>36.690515501742809</v>
      </c>
      <c r="E498">
        <v>-23.895299999999999</v>
      </c>
      <c r="F498">
        <v>47.820999999999998</v>
      </c>
      <c r="G498">
        <v>626.89300000000003</v>
      </c>
      <c r="H498">
        <v>1.03816</v>
      </c>
      <c r="I498">
        <v>-45.211799999999997</v>
      </c>
      <c r="J498">
        <f t="shared" si="30"/>
        <v>-21.316499999999998</v>
      </c>
      <c r="L498">
        <v>9</v>
      </c>
      <c r="M498">
        <v>368.16199999999998</v>
      </c>
      <c r="N498">
        <f t="shared" si="33"/>
        <v>40.749796251018807</v>
      </c>
      <c r="O498">
        <v>-25.1465</v>
      </c>
      <c r="P498">
        <v>48.385599999999997</v>
      </c>
      <c r="Q498">
        <v>645.97400000000005</v>
      </c>
      <c r="R498">
        <v>1.1753199999999999</v>
      </c>
      <c r="S498">
        <v>-44.738799999999998</v>
      </c>
      <c r="T498">
        <f t="shared" si="32"/>
        <v>-19.592299999999998</v>
      </c>
    </row>
    <row r="499" spans="1:20" x14ac:dyDescent="0.3">
      <c r="B499">
        <v>17</v>
      </c>
      <c r="C499">
        <v>615.05200000000002</v>
      </c>
      <c r="D499">
        <f t="shared" si="31"/>
        <v>35.601124995549789</v>
      </c>
      <c r="E499">
        <v>-22.369399999999999</v>
      </c>
      <c r="F499">
        <v>45.944200000000002</v>
      </c>
      <c r="G499">
        <v>571.36099999999999</v>
      </c>
      <c r="H499">
        <v>1.0085200000000001</v>
      </c>
      <c r="I499">
        <v>-45.425400000000003</v>
      </c>
      <c r="J499">
        <f t="shared" si="30"/>
        <v>-23.056000000000004</v>
      </c>
      <c r="L499">
        <v>10</v>
      </c>
      <c r="M499">
        <v>392.63099999999997</v>
      </c>
      <c r="N499">
        <f t="shared" si="33"/>
        <v>40.868037108177703</v>
      </c>
      <c r="O499">
        <v>-24.8718</v>
      </c>
      <c r="P499">
        <v>47.485399999999998</v>
      </c>
      <c r="Q499">
        <v>632.75099999999998</v>
      </c>
      <c r="R499">
        <v>1.17364</v>
      </c>
      <c r="S499">
        <v>-44.982900000000001</v>
      </c>
      <c r="T499">
        <f t="shared" si="32"/>
        <v>-20.1111</v>
      </c>
    </row>
    <row r="500" spans="1:20" x14ac:dyDescent="0.3">
      <c r="B500">
        <v>18</v>
      </c>
      <c r="C500">
        <v>643.27300000000002</v>
      </c>
      <c r="D500">
        <f t="shared" si="31"/>
        <v>35.434605435668466</v>
      </c>
      <c r="E500">
        <v>-23.788499999999999</v>
      </c>
      <c r="F500">
        <v>47.0276</v>
      </c>
      <c r="G500">
        <v>615.56600000000003</v>
      </c>
      <c r="H500">
        <v>1.0374699999999999</v>
      </c>
      <c r="I500">
        <v>-45.532200000000003</v>
      </c>
      <c r="J500">
        <f t="shared" si="30"/>
        <v>-21.743700000000004</v>
      </c>
      <c r="L500">
        <v>11</v>
      </c>
      <c r="M500">
        <v>417.834</v>
      </c>
      <c r="N500">
        <f t="shared" si="33"/>
        <v>39.677816132999993</v>
      </c>
      <c r="O500">
        <v>-25.939900000000002</v>
      </c>
      <c r="P500">
        <v>48.065199999999997</v>
      </c>
      <c r="Q500">
        <v>659.72199999999998</v>
      </c>
      <c r="R500">
        <v>1.1923299999999999</v>
      </c>
      <c r="S500">
        <v>-45.3949</v>
      </c>
      <c r="T500">
        <f t="shared" si="32"/>
        <v>-19.454999999999998</v>
      </c>
    </row>
    <row r="501" spans="1:20" x14ac:dyDescent="0.3">
      <c r="B501">
        <v>19</v>
      </c>
      <c r="C501">
        <v>671.36900000000003</v>
      </c>
      <c r="D501">
        <f t="shared" si="31"/>
        <v>35.59225512528473</v>
      </c>
      <c r="E501">
        <v>-24.688700000000001</v>
      </c>
      <c r="F501">
        <v>47.592199999999998</v>
      </c>
      <c r="G501">
        <v>632.17600000000004</v>
      </c>
      <c r="H501">
        <v>1.0476799999999999</v>
      </c>
      <c r="I501">
        <v>-45.730600000000003</v>
      </c>
      <c r="J501">
        <f t="shared" si="30"/>
        <v>-21.041900000000002</v>
      </c>
      <c r="L501">
        <v>12</v>
      </c>
      <c r="M501">
        <v>442.334</v>
      </c>
      <c r="N501">
        <f t="shared" si="33"/>
        <v>40.816326530612244</v>
      </c>
      <c r="O501">
        <v>-25.1617</v>
      </c>
      <c r="P501">
        <v>46.9818</v>
      </c>
      <c r="Q501">
        <v>625.56500000000005</v>
      </c>
      <c r="R501">
        <v>1.17659</v>
      </c>
      <c r="S501">
        <v>-45.4559</v>
      </c>
      <c r="T501">
        <f t="shared" si="32"/>
        <v>-20.2942</v>
      </c>
    </row>
    <row r="502" spans="1:20" x14ac:dyDescent="0.3">
      <c r="B502">
        <v>20</v>
      </c>
      <c r="C502">
        <v>699.33</v>
      </c>
      <c r="D502">
        <f t="shared" si="31"/>
        <v>35.764099996423575</v>
      </c>
      <c r="E502">
        <v>-24.414100000000001</v>
      </c>
      <c r="F502">
        <v>43.472299999999997</v>
      </c>
      <c r="G502">
        <v>-184.93799999999999</v>
      </c>
      <c r="H502">
        <v>1.1574</v>
      </c>
      <c r="I502">
        <v>-62.835700000000003</v>
      </c>
      <c r="J502">
        <f t="shared" si="30"/>
        <v>-38.421599999999998</v>
      </c>
      <c r="L502">
        <v>13</v>
      </c>
      <c r="M502">
        <v>467.435</v>
      </c>
      <c r="N502">
        <f t="shared" si="33"/>
        <v>39.83905023704235</v>
      </c>
      <c r="O502">
        <v>-26.123000000000001</v>
      </c>
      <c r="P502">
        <v>47.515900000000002</v>
      </c>
      <c r="Q502">
        <v>653.12800000000004</v>
      </c>
      <c r="R502">
        <v>1.20146</v>
      </c>
      <c r="S502">
        <v>-45.593299999999999</v>
      </c>
      <c r="T502">
        <f t="shared" si="32"/>
        <v>-19.470299999999998</v>
      </c>
    </row>
    <row r="503" spans="1:20" x14ac:dyDescent="0.3">
      <c r="J503">
        <f t="shared" si="30"/>
        <v>0</v>
      </c>
      <c r="L503">
        <v>14</v>
      </c>
      <c r="M503">
        <v>492.47500000000002</v>
      </c>
      <c r="N503">
        <f t="shared" si="33"/>
        <v>39.936102236421689</v>
      </c>
      <c r="O503">
        <v>-26.5045</v>
      </c>
      <c r="P503">
        <v>47.439599999999999</v>
      </c>
      <c r="Q503">
        <v>662.47400000000005</v>
      </c>
      <c r="R503">
        <v>1.2077100000000001</v>
      </c>
      <c r="S503">
        <v>-45.883200000000002</v>
      </c>
      <c r="T503">
        <f t="shared" si="32"/>
        <v>-19.378700000000002</v>
      </c>
    </row>
    <row r="504" spans="1:20" x14ac:dyDescent="0.3">
      <c r="A504">
        <v>4</v>
      </c>
      <c r="J504">
        <f t="shared" si="30"/>
        <v>0</v>
      </c>
      <c r="L504">
        <v>15</v>
      </c>
      <c r="M504">
        <v>516.83000000000004</v>
      </c>
      <c r="N504">
        <f t="shared" si="33"/>
        <v>41.059330732909025</v>
      </c>
      <c r="O504">
        <v>-27.557400000000001</v>
      </c>
      <c r="P504">
        <v>47.988900000000001</v>
      </c>
      <c r="Q504">
        <v>690.28099999999995</v>
      </c>
      <c r="R504">
        <v>1.23051</v>
      </c>
      <c r="S504">
        <v>-46.081499999999998</v>
      </c>
      <c r="T504">
        <f t="shared" si="32"/>
        <v>-18.524099999999997</v>
      </c>
    </row>
    <row r="505" spans="1:20" x14ac:dyDescent="0.3">
      <c r="B505">
        <v>1</v>
      </c>
      <c r="C505">
        <v>201.37</v>
      </c>
      <c r="E505">
        <v>-32.409700000000001</v>
      </c>
      <c r="F505">
        <v>67.718500000000006</v>
      </c>
      <c r="G505">
        <v>483.714</v>
      </c>
      <c r="H505">
        <v>0.89108200000000004</v>
      </c>
      <c r="I505">
        <v>-45.3491</v>
      </c>
      <c r="J505">
        <f t="shared" si="30"/>
        <v>-12.939399999999999</v>
      </c>
      <c r="L505">
        <v>16</v>
      </c>
      <c r="M505">
        <v>541.86300000000006</v>
      </c>
      <c r="N505">
        <f t="shared" si="33"/>
        <v>39.947269604122532</v>
      </c>
      <c r="O505">
        <v>-27.221699999999998</v>
      </c>
      <c r="P505">
        <v>47.332799999999999</v>
      </c>
      <c r="Q505">
        <v>671.46400000000006</v>
      </c>
      <c r="R505">
        <v>1.2221900000000001</v>
      </c>
      <c r="S505">
        <v>-46.279899999999998</v>
      </c>
      <c r="T505">
        <f t="shared" si="32"/>
        <v>-19.058199999999999</v>
      </c>
    </row>
    <row r="506" spans="1:20" x14ac:dyDescent="0.3">
      <c r="B506">
        <v>2</v>
      </c>
      <c r="C506">
        <v>209.21</v>
      </c>
      <c r="D506">
        <f t="shared" si="31"/>
        <v>127.55102040816321</v>
      </c>
      <c r="E506">
        <v>-23.2697</v>
      </c>
      <c r="F506">
        <v>48.431399999999996</v>
      </c>
      <c r="G506">
        <v>559.36</v>
      </c>
      <c r="H506">
        <v>1.0100100000000001</v>
      </c>
      <c r="I506">
        <v>-41.686999999999998</v>
      </c>
      <c r="J506">
        <f t="shared" si="30"/>
        <v>-18.417299999999997</v>
      </c>
      <c r="L506">
        <v>17</v>
      </c>
      <c r="M506">
        <v>566.65099999999995</v>
      </c>
      <c r="N506">
        <f t="shared" si="33"/>
        <v>40.342101016621115</v>
      </c>
      <c r="O506">
        <v>-26.5656</v>
      </c>
      <c r="P506">
        <v>46.249400000000001</v>
      </c>
      <c r="Q506">
        <v>639.947</v>
      </c>
      <c r="R506">
        <v>1.20553</v>
      </c>
      <c r="S506">
        <v>-46.524000000000001</v>
      </c>
      <c r="T506">
        <f t="shared" si="32"/>
        <v>-19.958400000000001</v>
      </c>
    </row>
    <row r="507" spans="1:20" x14ac:dyDescent="0.3">
      <c r="B507">
        <v>3</v>
      </c>
      <c r="C507">
        <v>226.88200000000001</v>
      </c>
      <c r="D507">
        <f t="shared" si="31"/>
        <v>56.586690810321421</v>
      </c>
      <c r="E507">
        <v>-21.469100000000001</v>
      </c>
      <c r="F507">
        <v>44.906599999999997</v>
      </c>
      <c r="G507">
        <v>636.98800000000006</v>
      </c>
      <c r="H507">
        <v>1.06606</v>
      </c>
      <c r="I507">
        <v>-41.686999999999998</v>
      </c>
      <c r="J507">
        <f t="shared" si="30"/>
        <v>-20.217899999999997</v>
      </c>
      <c r="L507">
        <v>18</v>
      </c>
      <c r="M507">
        <v>592.05200000000002</v>
      </c>
      <c r="N507">
        <f t="shared" si="33"/>
        <v>39.368528798078714</v>
      </c>
      <c r="O507">
        <v>-27.038599999999999</v>
      </c>
      <c r="P507">
        <v>46.218899999999998</v>
      </c>
      <c r="Q507">
        <v>656.83199999999999</v>
      </c>
      <c r="R507">
        <v>1.2178800000000001</v>
      </c>
      <c r="S507">
        <v>-46.6614</v>
      </c>
      <c r="T507">
        <f t="shared" si="32"/>
        <v>-19.622800000000002</v>
      </c>
    </row>
    <row r="508" spans="1:20" x14ac:dyDescent="0.3">
      <c r="B508">
        <v>4</v>
      </c>
      <c r="C508">
        <v>253.96600000000001</v>
      </c>
      <c r="D508">
        <f t="shared" si="31"/>
        <v>36.922168069709052</v>
      </c>
      <c r="E508">
        <v>-23.056000000000001</v>
      </c>
      <c r="F508">
        <v>48.5535</v>
      </c>
      <c r="G508">
        <v>657.65700000000004</v>
      </c>
      <c r="H508">
        <v>1.0509900000000001</v>
      </c>
      <c r="I508">
        <v>-42.648299999999999</v>
      </c>
      <c r="J508">
        <f t="shared" si="30"/>
        <v>-19.592299999999998</v>
      </c>
      <c r="L508">
        <v>19</v>
      </c>
      <c r="M508">
        <v>617.09199999999998</v>
      </c>
      <c r="N508">
        <f t="shared" si="33"/>
        <v>39.936102236421782</v>
      </c>
      <c r="O508">
        <v>-26.901199999999999</v>
      </c>
      <c r="P508">
        <v>45.669600000000003</v>
      </c>
      <c r="Q508">
        <v>643.40099999999995</v>
      </c>
      <c r="R508">
        <v>1.20665</v>
      </c>
      <c r="S508">
        <v>-46.997100000000003</v>
      </c>
      <c r="T508">
        <f t="shared" si="32"/>
        <v>-20.095900000000004</v>
      </c>
    </row>
    <row r="509" spans="1:20" x14ac:dyDescent="0.3">
      <c r="B509">
        <v>5</v>
      </c>
      <c r="C509">
        <v>280.714</v>
      </c>
      <c r="D509">
        <f t="shared" si="31"/>
        <v>37.38597278301183</v>
      </c>
      <c r="E509">
        <v>-21.9116</v>
      </c>
      <c r="F509">
        <v>47.836300000000001</v>
      </c>
      <c r="G509">
        <v>616.221</v>
      </c>
      <c r="H509">
        <v>1.02081</v>
      </c>
      <c r="I509">
        <v>-43.090800000000002</v>
      </c>
      <c r="J509">
        <f t="shared" si="30"/>
        <v>-21.179200000000002</v>
      </c>
      <c r="L509">
        <v>20</v>
      </c>
      <c r="M509">
        <v>642.28099999999995</v>
      </c>
      <c r="N509">
        <f t="shared" si="33"/>
        <v>39.699868990432385</v>
      </c>
      <c r="O509">
        <v>-28.488199999999999</v>
      </c>
      <c r="P509">
        <v>46.936</v>
      </c>
      <c r="Q509">
        <v>692.56600000000003</v>
      </c>
      <c r="R509">
        <v>1.2420100000000001</v>
      </c>
      <c r="S509">
        <v>-47.195399999999999</v>
      </c>
      <c r="T509">
        <f t="shared" si="32"/>
        <v>-18.7072</v>
      </c>
    </row>
    <row r="510" spans="1:20" x14ac:dyDescent="0.3">
      <c r="B510">
        <v>6</v>
      </c>
      <c r="C510">
        <v>308.29500000000002</v>
      </c>
      <c r="D510">
        <f t="shared" si="31"/>
        <v>36.25684347920668</v>
      </c>
      <c r="E510">
        <v>-22.0337</v>
      </c>
      <c r="F510">
        <v>47.820999999999998</v>
      </c>
      <c r="G510">
        <v>615.21299999999997</v>
      </c>
      <c r="H510">
        <v>1.0239100000000001</v>
      </c>
      <c r="I510">
        <v>-43.304400000000001</v>
      </c>
      <c r="J510">
        <f t="shared" si="30"/>
        <v>-21.270700000000001</v>
      </c>
      <c r="L510">
        <v>21</v>
      </c>
      <c r="M510">
        <v>667.63599999999997</v>
      </c>
      <c r="N510">
        <f t="shared" si="33"/>
        <v>39.439952672056762</v>
      </c>
      <c r="O510">
        <v>-28.3813</v>
      </c>
      <c r="P510">
        <v>46.691899999999997</v>
      </c>
      <c r="Q510">
        <v>681.17499999999995</v>
      </c>
      <c r="R510">
        <v>1.2363900000000001</v>
      </c>
      <c r="S510">
        <v>-47.470100000000002</v>
      </c>
      <c r="T510">
        <f t="shared" si="32"/>
        <v>-19.088800000000003</v>
      </c>
    </row>
    <row r="511" spans="1:20" x14ac:dyDescent="0.3">
      <c r="B511">
        <v>7</v>
      </c>
      <c r="C511">
        <v>334.858</v>
      </c>
      <c r="D511">
        <f t="shared" si="31"/>
        <v>37.646350186349451</v>
      </c>
      <c r="E511">
        <v>-22.842400000000001</v>
      </c>
      <c r="F511">
        <v>48.706099999999999</v>
      </c>
      <c r="G511">
        <v>639.36699999999996</v>
      </c>
      <c r="H511">
        <v>1.0305200000000001</v>
      </c>
      <c r="I511">
        <v>-43.579099999999997</v>
      </c>
      <c r="J511">
        <f t="shared" si="30"/>
        <v>-20.736699999999995</v>
      </c>
      <c r="L511">
        <v>22</v>
      </c>
      <c r="M511">
        <v>692.73099999999999</v>
      </c>
      <c r="N511">
        <f t="shared" si="33"/>
        <v>39.848575413428925</v>
      </c>
      <c r="O511">
        <v>-26.260400000000001</v>
      </c>
      <c r="P511">
        <v>44.082599999999999</v>
      </c>
      <c r="Q511">
        <v>607.73500000000001</v>
      </c>
      <c r="R511">
        <v>1.1912100000000001</v>
      </c>
      <c r="S511">
        <v>-47.592199999999998</v>
      </c>
      <c r="T511">
        <f t="shared" si="32"/>
        <v>-21.331799999999998</v>
      </c>
    </row>
    <row r="512" spans="1:20" x14ac:dyDescent="0.3">
      <c r="B512">
        <v>8</v>
      </c>
      <c r="C512">
        <v>360.98200000000003</v>
      </c>
      <c r="D512">
        <f t="shared" si="31"/>
        <v>38.278977185729566</v>
      </c>
      <c r="E512">
        <v>-22.445699999999999</v>
      </c>
      <c r="F512">
        <v>48.1873</v>
      </c>
      <c r="G512">
        <v>623.25300000000004</v>
      </c>
      <c r="H512">
        <v>1.0208900000000001</v>
      </c>
      <c r="I512">
        <v>-43.670699999999997</v>
      </c>
      <c r="J512">
        <f t="shared" si="30"/>
        <v>-21.224999999999998</v>
      </c>
      <c r="T512">
        <f t="shared" si="32"/>
        <v>0</v>
      </c>
    </row>
    <row r="513" spans="1:20" x14ac:dyDescent="0.3">
      <c r="B513">
        <v>9</v>
      </c>
      <c r="C513">
        <v>388.57299999999998</v>
      </c>
      <c r="D513">
        <f t="shared" si="31"/>
        <v>36.243702656663466</v>
      </c>
      <c r="E513">
        <v>-22.155799999999999</v>
      </c>
      <c r="F513">
        <v>47.225999999999999</v>
      </c>
      <c r="G513">
        <v>609.44399999999996</v>
      </c>
      <c r="H513">
        <v>1.0246500000000001</v>
      </c>
      <c r="I513">
        <v>-43.7622</v>
      </c>
      <c r="J513">
        <f t="shared" si="30"/>
        <v>-21.606400000000001</v>
      </c>
      <c r="T513">
        <f t="shared" si="32"/>
        <v>0</v>
      </c>
    </row>
    <row r="514" spans="1:20" x14ac:dyDescent="0.3">
      <c r="B514">
        <v>10</v>
      </c>
      <c r="C514">
        <v>416.21699999999998</v>
      </c>
      <c r="D514">
        <f t="shared" si="31"/>
        <v>36.174215019534067</v>
      </c>
      <c r="E514">
        <v>-22.1252</v>
      </c>
      <c r="F514">
        <v>46.951300000000003</v>
      </c>
      <c r="G514">
        <v>614.83699999999999</v>
      </c>
      <c r="H514">
        <v>1.0299799999999999</v>
      </c>
      <c r="I514">
        <v>-43.792700000000004</v>
      </c>
      <c r="J514">
        <f t="shared" si="30"/>
        <v>-21.667500000000004</v>
      </c>
      <c r="K514">
        <v>3.9</v>
      </c>
      <c r="T514">
        <f t="shared" si="32"/>
        <v>0</v>
      </c>
    </row>
    <row r="515" spans="1:20" x14ac:dyDescent="0.3">
      <c r="B515">
        <v>11</v>
      </c>
      <c r="C515">
        <v>443.459</v>
      </c>
      <c r="D515">
        <f t="shared" si="31"/>
        <v>36.708024374128158</v>
      </c>
      <c r="E515">
        <v>-22.720300000000002</v>
      </c>
      <c r="F515">
        <v>47.378500000000003</v>
      </c>
      <c r="G515">
        <v>624.24699999999996</v>
      </c>
      <c r="H515">
        <v>1.03376</v>
      </c>
      <c r="I515">
        <v>-44.250500000000002</v>
      </c>
      <c r="J515">
        <f t="shared" si="30"/>
        <v>-21.530200000000001</v>
      </c>
      <c r="L515">
        <v>1</v>
      </c>
      <c r="M515">
        <v>201.09899999999999</v>
      </c>
      <c r="O515">
        <v>-37.307699999999997</v>
      </c>
      <c r="P515">
        <v>68.740799999999993</v>
      </c>
      <c r="Q515">
        <v>492.62099999999998</v>
      </c>
      <c r="R515">
        <v>0.988672</v>
      </c>
      <c r="S515">
        <v>-50.216700000000003</v>
      </c>
      <c r="T515">
        <f t="shared" si="32"/>
        <v>-12.909000000000006</v>
      </c>
    </row>
    <row r="516" spans="1:20" x14ac:dyDescent="0.3">
      <c r="B516">
        <v>12</v>
      </c>
      <c r="C516">
        <v>471.31599999999997</v>
      </c>
      <c r="D516">
        <f t="shared" si="31"/>
        <v>35.897619987794847</v>
      </c>
      <c r="E516">
        <v>-22.354099999999999</v>
      </c>
      <c r="F516">
        <v>46.585099999999997</v>
      </c>
      <c r="G516">
        <v>606.54899999999998</v>
      </c>
      <c r="H516">
        <v>1.02986</v>
      </c>
      <c r="I516">
        <v>-44.265700000000002</v>
      </c>
      <c r="J516">
        <f t="shared" si="30"/>
        <v>-21.911600000000004</v>
      </c>
      <c r="L516">
        <v>2</v>
      </c>
      <c r="M516">
        <v>209.352</v>
      </c>
      <c r="N516">
        <f t="shared" si="33"/>
        <v>121.1680600993576</v>
      </c>
      <c r="O516">
        <v>-29.968299999999999</v>
      </c>
      <c r="P516">
        <v>48.721299999999999</v>
      </c>
      <c r="Q516">
        <v>646.26800000000003</v>
      </c>
      <c r="R516">
        <v>1.2212000000000001</v>
      </c>
      <c r="S516">
        <v>-45.761099999999999</v>
      </c>
      <c r="T516">
        <f t="shared" si="32"/>
        <v>-15.7928</v>
      </c>
    </row>
    <row r="517" spans="1:20" x14ac:dyDescent="0.3">
      <c r="B517">
        <v>13</v>
      </c>
      <c r="C517">
        <v>499.46600000000001</v>
      </c>
      <c r="D517">
        <f t="shared" si="31"/>
        <v>35.523978685612747</v>
      </c>
      <c r="E517">
        <v>-22.781400000000001</v>
      </c>
      <c r="F517">
        <v>46.890300000000003</v>
      </c>
      <c r="G517">
        <v>621.31700000000001</v>
      </c>
      <c r="H517">
        <v>1.0335399999999999</v>
      </c>
      <c r="I517">
        <v>-44.586199999999998</v>
      </c>
      <c r="J517">
        <f t="shared" si="30"/>
        <v>-21.804799999999997</v>
      </c>
      <c r="L517">
        <v>3</v>
      </c>
      <c r="M517">
        <v>223.905</v>
      </c>
      <c r="N517">
        <f t="shared" si="33"/>
        <v>68.714354428640149</v>
      </c>
      <c r="O517">
        <v>-28.549199999999999</v>
      </c>
      <c r="P517">
        <v>45.059199999999997</v>
      </c>
      <c r="Q517">
        <v>704.52599999999995</v>
      </c>
      <c r="R517">
        <v>1.29765</v>
      </c>
      <c r="S517">
        <v>-45.425400000000003</v>
      </c>
      <c r="T517">
        <f t="shared" si="32"/>
        <v>-16.876200000000004</v>
      </c>
    </row>
    <row r="518" spans="1:20" x14ac:dyDescent="0.3">
      <c r="B518">
        <v>14</v>
      </c>
      <c r="C518">
        <v>526.80100000000004</v>
      </c>
      <c r="D518">
        <f t="shared" si="31"/>
        <v>36.583135174684422</v>
      </c>
      <c r="E518">
        <v>-23.3307</v>
      </c>
      <c r="F518">
        <v>46.9818</v>
      </c>
      <c r="G518">
        <v>628.44799999999998</v>
      </c>
      <c r="H518">
        <v>1.0456099999999999</v>
      </c>
      <c r="I518">
        <v>-44.860799999999998</v>
      </c>
      <c r="J518">
        <f t="shared" ref="J518:J581" si="34">I518-E518</f>
        <v>-21.530099999999997</v>
      </c>
      <c r="L518">
        <v>4</v>
      </c>
      <c r="M518">
        <v>242.57400000000001</v>
      </c>
      <c r="N518">
        <f t="shared" si="33"/>
        <v>53.564732979806067</v>
      </c>
      <c r="O518">
        <v>-27.328499999999998</v>
      </c>
      <c r="P518">
        <v>43.808</v>
      </c>
      <c r="Q518">
        <v>668.50800000000004</v>
      </c>
      <c r="R518">
        <v>1.26322</v>
      </c>
      <c r="S518">
        <v>-45.425400000000003</v>
      </c>
      <c r="T518">
        <f t="shared" si="32"/>
        <v>-18.096900000000005</v>
      </c>
    </row>
    <row r="519" spans="1:20" x14ac:dyDescent="0.3">
      <c r="B519">
        <v>15</v>
      </c>
      <c r="C519">
        <v>554.57399999999996</v>
      </c>
      <c r="D519">
        <f t="shared" ref="D519:D582" si="35">1000/(C519-C518)</f>
        <v>36.006193065207334</v>
      </c>
      <c r="E519">
        <v>-23.986799999999999</v>
      </c>
      <c r="F519">
        <v>47.485399999999998</v>
      </c>
      <c r="G519">
        <v>641.44399999999996</v>
      </c>
      <c r="H519">
        <v>1.05081</v>
      </c>
      <c r="I519">
        <v>-44.860799999999998</v>
      </c>
      <c r="J519">
        <f t="shared" si="34"/>
        <v>-20.873999999999999</v>
      </c>
      <c r="L519">
        <v>5</v>
      </c>
      <c r="M519">
        <v>265.97300000000001</v>
      </c>
      <c r="N519">
        <f t="shared" si="33"/>
        <v>42.736869096969954</v>
      </c>
      <c r="O519">
        <v>-28.1372</v>
      </c>
      <c r="P519">
        <v>44.891399999999997</v>
      </c>
      <c r="Q519">
        <v>692.39599999999996</v>
      </c>
      <c r="R519">
        <v>1.2622199999999999</v>
      </c>
      <c r="S519">
        <v>-46.585099999999997</v>
      </c>
      <c r="T519">
        <f t="shared" si="32"/>
        <v>-18.447899999999997</v>
      </c>
    </row>
    <row r="520" spans="1:20" x14ac:dyDescent="0.3">
      <c r="B520">
        <v>16</v>
      </c>
      <c r="C520">
        <v>582.471</v>
      </c>
      <c r="D520">
        <f t="shared" si="35"/>
        <v>35.846148331361732</v>
      </c>
      <c r="E520">
        <v>-22.872900000000001</v>
      </c>
      <c r="F520">
        <v>45.99</v>
      </c>
      <c r="G520">
        <v>606.32899999999995</v>
      </c>
      <c r="H520">
        <v>1.0323500000000001</v>
      </c>
      <c r="I520">
        <v>-45.089700000000001</v>
      </c>
      <c r="J520">
        <f t="shared" si="34"/>
        <v>-22.216799999999999</v>
      </c>
      <c r="L520">
        <v>6</v>
      </c>
      <c r="M520">
        <v>288.62299999999999</v>
      </c>
      <c r="N520">
        <f t="shared" si="33"/>
        <v>44.150110375275986</v>
      </c>
      <c r="O520">
        <v>-29.6936</v>
      </c>
      <c r="P520">
        <v>46.7834</v>
      </c>
      <c r="Q520">
        <v>720.18700000000001</v>
      </c>
      <c r="R520">
        <v>1.26003</v>
      </c>
      <c r="S520">
        <v>-47.439599999999999</v>
      </c>
      <c r="T520">
        <f t="shared" si="32"/>
        <v>-17.745999999999999</v>
      </c>
    </row>
    <row r="521" spans="1:20" x14ac:dyDescent="0.3">
      <c r="B521">
        <v>17</v>
      </c>
      <c r="C521">
        <v>610.66999999999996</v>
      </c>
      <c r="D521">
        <f t="shared" si="35"/>
        <v>35.462250434412624</v>
      </c>
      <c r="E521">
        <v>-23.468</v>
      </c>
      <c r="F521">
        <v>46.371499999999997</v>
      </c>
      <c r="G521">
        <v>619.51599999999996</v>
      </c>
      <c r="H521">
        <v>1.04027</v>
      </c>
      <c r="I521">
        <v>-45.3033</v>
      </c>
      <c r="J521">
        <f t="shared" si="34"/>
        <v>-21.8353</v>
      </c>
      <c r="L521">
        <v>7</v>
      </c>
      <c r="M521">
        <v>312.733</v>
      </c>
      <c r="N521">
        <f t="shared" si="33"/>
        <v>41.476565740356676</v>
      </c>
      <c r="O521">
        <v>-29.022200000000002</v>
      </c>
      <c r="P521">
        <v>46.127299999999998</v>
      </c>
      <c r="Q521">
        <v>675.30700000000002</v>
      </c>
      <c r="R521">
        <v>1.22505</v>
      </c>
      <c r="S521">
        <v>-48.2941</v>
      </c>
      <c r="T521">
        <f t="shared" si="32"/>
        <v>-19.271899999999999</v>
      </c>
    </row>
    <row r="522" spans="1:20" x14ac:dyDescent="0.3">
      <c r="B522">
        <v>18</v>
      </c>
      <c r="C522">
        <v>638.678</v>
      </c>
      <c r="D522">
        <f t="shared" si="35"/>
        <v>35.70408454727216</v>
      </c>
      <c r="E522">
        <v>-24.8566</v>
      </c>
      <c r="F522">
        <v>47.622700000000002</v>
      </c>
      <c r="G522">
        <v>664.97400000000005</v>
      </c>
      <c r="H522">
        <v>1.0645100000000001</v>
      </c>
      <c r="I522">
        <v>-45.639000000000003</v>
      </c>
      <c r="J522">
        <f t="shared" si="34"/>
        <v>-20.782400000000003</v>
      </c>
      <c r="L522">
        <v>8</v>
      </c>
      <c r="M522">
        <v>336.44799999999998</v>
      </c>
      <c r="N522">
        <f t="shared" si="33"/>
        <v>42.167404596247145</v>
      </c>
      <c r="O522">
        <v>-30.380199999999999</v>
      </c>
      <c r="P522">
        <v>47.073399999999999</v>
      </c>
      <c r="Q522">
        <v>714.88300000000004</v>
      </c>
      <c r="R522">
        <v>1.2481800000000001</v>
      </c>
      <c r="S522">
        <v>-48.538200000000003</v>
      </c>
      <c r="T522">
        <f t="shared" ref="T522:T585" si="36">S522-O522</f>
        <v>-18.158000000000005</v>
      </c>
    </row>
    <row r="523" spans="1:20" x14ac:dyDescent="0.3">
      <c r="B523">
        <v>19</v>
      </c>
      <c r="C523">
        <v>666.38599999999997</v>
      </c>
      <c r="D523">
        <f t="shared" si="35"/>
        <v>36.090659737260033</v>
      </c>
      <c r="E523">
        <v>-25.0092</v>
      </c>
      <c r="F523">
        <v>47.241199999999999</v>
      </c>
      <c r="G523">
        <v>663.54300000000001</v>
      </c>
      <c r="H523">
        <v>1.0641499999999999</v>
      </c>
      <c r="I523">
        <v>-45.761099999999999</v>
      </c>
      <c r="J523">
        <f t="shared" si="34"/>
        <v>-20.751899999999999</v>
      </c>
      <c r="L523">
        <v>9</v>
      </c>
      <c r="M523">
        <v>360.22500000000002</v>
      </c>
      <c r="N523">
        <f t="shared" ref="N523:N586" si="37">1000/(M523-M522)</f>
        <v>42.057450477351985</v>
      </c>
      <c r="O523">
        <v>-30.731200000000001</v>
      </c>
      <c r="P523">
        <v>46.9666</v>
      </c>
      <c r="Q523">
        <v>713.92499999999995</v>
      </c>
      <c r="R523">
        <v>1.2596400000000001</v>
      </c>
      <c r="S523">
        <v>-48.812899999999999</v>
      </c>
      <c r="T523">
        <f t="shared" si="36"/>
        <v>-18.081699999999998</v>
      </c>
    </row>
    <row r="524" spans="1:20" x14ac:dyDescent="0.3">
      <c r="B524">
        <v>20</v>
      </c>
      <c r="C524">
        <v>695.16</v>
      </c>
      <c r="E524">
        <v>-24.108899999999998</v>
      </c>
      <c r="F524">
        <v>46.005200000000002</v>
      </c>
      <c r="G524">
        <v>635.19899999999996</v>
      </c>
      <c r="H524">
        <v>1.05776</v>
      </c>
      <c r="I524">
        <v>-45.822099999999999</v>
      </c>
      <c r="J524">
        <f t="shared" si="34"/>
        <v>-21.713200000000001</v>
      </c>
      <c r="L524">
        <v>10</v>
      </c>
      <c r="M524">
        <v>383.97</v>
      </c>
      <c r="N524">
        <f t="shared" si="37"/>
        <v>42.114129290376916</v>
      </c>
      <c r="O524">
        <v>-31.1127</v>
      </c>
      <c r="P524">
        <v>46.951300000000003</v>
      </c>
      <c r="Q524">
        <v>719.62400000000002</v>
      </c>
      <c r="R524">
        <v>1.2611399999999999</v>
      </c>
      <c r="S524">
        <v>-49.072299999999998</v>
      </c>
      <c r="T524">
        <f t="shared" si="36"/>
        <v>-17.959599999999998</v>
      </c>
    </row>
    <row r="525" spans="1:20" x14ac:dyDescent="0.3">
      <c r="J525">
        <f t="shared" si="34"/>
        <v>0</v>
      </c>
      <c r="L525">
        <v>11</v>
      </c>
      <c r="M525">
        <v>407.83199999999999</v>
      </c>
      <c r="N525">
        <f t="shared" si="37"/>
        <v>41.907635571201133</v>
      </c>
      <c r="O525">
        <v>-30.471800000000002</v>
      </c>
      <c r="P525">
        <v>46.035800000000002</v>
      </c>
      <c r="Q525">
        <v>689.19299999999998</v>
      </c>
      <c r="R525">
        <v>1.24071</v>
      </c>
      <c r="S525">
        <v>-49.377400000000002</v>
      </c>
      <c r="T525">
        <f t="shared" si="36"/>
        <v>-18.9056</v>
      </c>
    </row>
    <row r="526" spans="1:20" x14ac:dyDescent="0.3">
      <c r="A526">
        <v>4.0999999999999996</v>
      </c>
      <c r="J526">
        <f t="shared" si="34"/>
        <v>0</v>
      </c>
      <c r="L526">
        <v>12</v>
      </c>
      <c r="M526">
        <v>431.03300000000002</v>
      </c>
      <c r="N526">
        <f t="shared" si="37"/>
        <v>43.101590448687517</v>
      </c>
      <c r="O526">
        <v>-31.2958</v>
      </c>
      <c r="P526">
        <v>46.402000000000001</v>
      </c>
      <c r="Q526">
        <v>713.09</v>
      </c>
      <c r="R526">
        <v>1.2664899999999999</v>
      </c>
      <c r="S526">
        <v>-49.591099999999997</v>
      </c>
      <c r="T526">
        <f t="shared" si="36"/>
        <v>-18.295299999999997</v>
      </c>
    </row>
    <row r="527" spans="1:20" x14ac:dyDescent="0.3">
      <c r="B527">
        <v>1</v>
      </c>
      <c r="C527">
        <v>201.31200000000001</v>
      </c>
      <c r="E527">
        <v>-31.677199999999999</v>
      </c>
      <c r="F527">
        <v>67.428600000000003</v>
      </c>
      <c r="G527">
        <v>478.404</v>
      </c>
      <c r="H527">
        <v>0.88544299999999998</v>
      </c>
      <c r="I527">
        <v>-44.906599999999997</v>
      </c>
      <c r="J527">
        <f t="shared" si="34"/>
        <v>-13.229399999999998</v>
      </c>
      <c r="L527">
        <v>13</v>
      </c>
      <c r="M527">
        <v>455.47399999999999</v>
      </c>
      <c r="N527">
        <f t="shared" si="37"/>
        <v>40.914856184280559</v>
      </c>
      <c r="O527">
        <v>-31.4026</v>
      </c>
      <c r="P527">
        <v>46.035800000000002</v>
      </c>
      <c r="Q527">
        <v>712.68700000000001</v>
      </c>
      <c r="R527">
        <v>1.26373</v>
      </c>
      <c r="S527">
        <v>-49.804699999999997</v>
      </c>
      <c r="T527">
        <f t="shared" si="36"/>
        <v>-18.402099999999997</v>
      </c>
    </row>
    <row r="528" spans="1:20" x14ac:dyDescent="0.3">
      <c r="B528">
        <v>2</v>
      </c>
      <c r="C528">
        <v>209.078</v>
      </c>
      <c r="D528">
        <f t="shared" si="35"/>
        <v>128.76641771825922</v>
      </c>
      <c r="E528">
        <v>-22.964500000000001</v>
      </c>
      <c r="F528">
        <v>48.431399999999996</v>
      </c>
      <c r="G528">
        <v>570.30600000000004</v>
      </c>
      <c r="H528">
        <v>1.0152699999999999</v>
      </c>
      <c r="I528">
        <v>-41.091900000000003</v>
      </c>
      <c r="J528">
        <f t="shared" si="34"/>
        <v>-18.127400000000002</v>
      </c>
      <c r="L528">
        <v>14</v>
      </c>
      <c r="M528">
        <v>479.892</v>
      </c>
      <c r="N528">
        <f t="shared" si="37"/>
        <v>40.953395036448512</v>
      </c>
      <c r="O528">
        <v>-30.441299999999998</v>
      </c>
      <c r="P528">
        <v>44.525100000000002</v>
      </c>
      <c r="Q528">
        <v>670.17</v>
      </c>
      <c r="R528">
        <v>1.2478199999999999</v>
      </c>
      <c r="S528">
        <v>-50.0488</v>
      </c>
      <c r="T528">
        <f t="shared" si="36"/>
        <v>-19.607500000000002</v>
      </c>
    </row>
    <row r="529" spans="2:20" x14ac:dyDescent="0.3">
      <c r="B529">
        <v>3</v>
      </c>
      <c r="C529">
        <v>224.51400000000001</v>
      </c>
      <c r="D529">
        <f t="shared" si="35"/>
        <v>64.783622700181368</v>
      </c>
      <c r="E529">
        <v>-20.828199999999999</v>
      </c>
      <c r="F529">
        <v>44.677700000000002</v>
      </c>
      <c r="G529">
        <v>613.52599999999995</v>
      </c>
      <c r="H529">
        <v>1.06012</v>
      </c>
      <c r="I529">
        <v>-41.198700000000002</v>
      </c>
      <c r="J529">
        <f t="shared" si="34"/>
        <v>-20.370500000000003</v>
      </c>
      <c r="L529">
        <v>15</v>
      </c>
      <c r="M529">
        <v>504.18599999999998</v>
      </c>
      <c r="N529">
        <f t="shared" si="37"/>
        <v>41.162426936692214</v>
      </c>
      <c r="O529">
        <v>-31.722999999999999</v>
      </c>
      <c r="P529">
        <v>45.608499999999999</v>
      </c>
      <c r="Q529">
        <v>709.30499999999995</v>
      </c>
      <c r="R529">
        <v>1.27867</v>
      </c>
      <c r="S529">
        <v>-50.1404</v>
      </c>
      <c r="T529">
        <f t="shared" si="36"/>
        <v>-18.417400000000001</v>
      </c>
    </row>
    <row r="530" spans="2:20" x14ac:dyDescent="0.3">
      <c r="B530">
        <v>4</v>
      </c>
      <c r="C530">
        <v>251.80799999999999</v>
      </c>
      <c r="D530">
        <f t="shared" si="35"/>
        <v>36.638088957280011</v>
      </c>
      <c r="E530">
        <v>-21.575900000000001</v>
      </c>
      <c r="F530">
        <v>47.134399999999999</v>
      </c>
      <c r="G530">
        <v>636.83399999999995</v>
      </c>
      <c r="H530">
        <v>1.04328</v>
      </c>
      <c r="I530">
        <v>-41.885399999999997</v>
      </c>
      <c r="J530">
        <f t="shared" si="34"/>
        <v>-20.309499999999996</v>
      </c>
      <c r="L530">
        <v>16</v>
      </c>
      <c r="M530">
        <v>528.07399999999996</v>
      </c>
      <c r="N530">
        <f t="shared" si="37"/>
        <v>41.862022772940428</v>
      </c>
      <c r="O530">
        <v>-32.485999999999997</v>
      </c>
      <c r="P530">
        <v>46.173099999999998</v>
      </c>
      <c r="Q530">
        <v>740.38800000000003</v>
      </c>
      <c r="R530">
        <v>1.28729</v>
      </c>
      <c r="S530">
        <v>-50.384500000000003</v>
      </c>
      <c r="T530">
        <f t="shared" si="36"/>
        <v>-17.898500000000006</v>
      </c>
    </row>
    <row r="531" spans="2:20" x14ac:dyDescent="0.3">
      <c r="B531">
        <v>5</v>
      </c>
      <c r="C531">
        <v>277.65100000000001</v>
      </c>
      <c r="D531">
        <f t="shared" si="35"/>
        <v>38.695197925937364</v>
      </c>
      <c r="E531">
        <v>-20.797699999999999</v>
      </c>
      <c r="F531">
        <v>46.569800000000001</v>
      </c>
      <c r="G531">
        <v>602.65700000000004</v>
      </c>
      <c r="H531">
        <v>1.02443</v>
      </c>
      <c r="I531">
        <v>-42.358400000000003</v>
      </c>
      <c r="J531">
        <f t="shared" si="34"/>
        <v>-21.560700000000004</v>
      </c>
      <c r="L531">
        <v>17</v>
      </c>
      <c r="M531">
        <v>552.22699999999998</v>
      </c>
      <c r="N531">
        <f t="shared" si="37"/>
        <v>41.402724299258857</v>
      </c>
      <c r="O531">
        <v>-33.233600000000003</v>
      </c>
      <c r="P531">
        <v>46.279899999999998</v>
      </c>
      <c r="Q531">
        <v>761.05799999999999</v>
      </c>
      <c r="R531">
        <v>1.3121400000000001</v>
      </c>
      <c r="S531">
        <v>-50.704999999999998</v>
      </c>
      <c r="T531">
        <f t="shared" si="36"/>
        <v>-17.471399999999996</v>
      </c>
    </row>
    <row r="532" spans="2:20" x14ac:dyDescent="0.3">
      <c r="B532">
        <v>6</v>
      </c>
      <c r="C532">
        <v>303.738</v>
      </c>
      <c r="D532">
        <f t="shared" si="35"/>
        <v>38.333269444550943</v>
      </c>
      <c r="E532">
        <v>-22.0947</v>
      </c>
      <c r="F532">
        <v>47.805799999999998</v>
      </c>
      <c r="G532">
        <v>640.221</v>
      </c>
      <c r="H532">
        <v>1.04017</v>
      </c>
      <c r="I532">
        <v>-42.572000000000003</v>
      </c>
      <c r="J532">
        <f t="shared" si="34"/>
        <v>-20.477300000000003</v>
      </c>
      <c r="L532">
        <v>18</v>
      </c>
      <c r="M532">
        <v>577.12599999999998</v>
      </c>
      <c r="N532">
        <f t="shared" si="37"/>
        <v>40.162255512269567</v>
      </c>
      <c r="O532">
        <v>-33.325200000000002</v>
      </c>
      <c r="P532">
        <v>46.249400000000001</v>
      </c>
      <c r="Q532">
        <v>754.48699999999997</v>
      </c>
      <c r="R532">
        <v>1.2995699999999999</v>
      </c>
      <c r="S532">
        <v>-50.949100000000001</v>
      </c>
      <c r="T532">
        <f t="shared" si="36"/>
        <v>-17.623899999999999</v>
      </c>
    </row>
    <row r="533" spans="2:20" x14ac:dyDescent="0.3">
      <c r="B533">
        <v>7</v>
      </c>
      <c r="C533">
        <v>330.42399999999998</v>
      </c>
      <c r="D533">
        <f t="shared" si="35"/>
        <v>37.472832196657457</v>
      </c>
      <c r="E533">
        <v>-22.155799999999999</v>
      </c>
      <c r="F533">
        <v>47.927900000000001</v>
      </c>
      <c r="G533">
        <v>640.71500000000003</v>
      </c>
      <c r="H533">
        <v>1.0436099999999999</v>
      </c>
      <c r="I533">
        <v>-42.678800000000003</v>
      </c>
      <c r="J533">
        <f t="shared" si="34"/>
        <v>-20.523000000000003</v>
      </c>
      <c r="L533">
        <v>19</v>
      </c>
      <c r="M533">
        <v>602.22199999999998</v>
      </c>
      <c r="N533">
        <f t="shared" si="37"/>
        <v>39.846987567739873</v>
      </c>
      <c r="O533">
        <v>-33.096299999999999</v>
      </c>
      <c r="P533">
        <v>45.379600000000003</v>
      </c>
      <c r="Q533">
        <v>739.90099999999995</v>
      </c>
      <c r="R533">
        <v>1.3112600000000001</v>
      </c>
      <c r="S533">
        <v>-50.979599999999998</v>
      </c>
      <c r="T533">
        <f t="shared" si="36"/>
        <v>-17.883299999999998</v>
      </c>
    </row>
    <row r="534" spans="2:20" x14ac:dyDescent="0.3">
      <c r="B534">
        <v>8</v>
      </c>
      <c r="C534">
        <v>357.35700000000003</v>
      </c>
      <c r="D534">
        <f t="shared" si="35"/>
        <v>37.129172390747343</v>
      </c>
      <c r="E534">
        <v>-21.530200000000001</v>
      </c>
      <c r="F534">
        <v>46.905500000000004</v>
      </c>
      <c r="G534">
        <v>624.22900000000004</v>
      </c>
      <c r="H534">
        <v>1.03308</v>
      </c>
      <c r="I534">
        <v>-42.938200000000002</v>
      </c>
      <c r="J534">
        <f t="shared" si="34"/>
        <v>-21.408000000000001</v>
      </c>
      <c r="L534">
        <v>20</v>
      </c>
      <c r="M534">
        <v>627.41099999999994</v>
      </c>
      <c r="N534">
        <f t="shared" si="37"/>
        <v>39.699868990432385</v>
      </c>
      <c r="O534">
        <v>-30.700700000000001</v>
      </c>
      <c r="P534">
        <v>42.663600000000002</v>
      </c>
      <c r="Q534">
        <v>657.50199999999995</v>
      </c>
      <c r="R534">
        <v>1.2496</v>
      </c>
      <c r="S534">
        <v>-51.025399999999998</v>
      </c>
      <c r="T534">
        <f t="shared" si="36"/>
        <v>-20.324699999999996</v>
      </c>
    </row>
    <row r="535" spans="2:20" x14ac:dyDescent="0.3">
      <c r="B535">
        <v>9</v>
      </c>
      <c r="C535">
        <v>384.55399999999997</v>
      </c>
      <c r="D535">
        <f t="shared" si="35"/>
        <v>36.768761260433209</v>
      </c>
      <c r="E535">
        <v>-21.545400000000001</v>
      </c>
      <c r="F535">
        <v>46.402000000000001</v>
      </c>
      <c r="G535">
        <v>619.92600000000004</v>
      </c>
      <c r="H535">
        <v>1.03973</v>
      </c>
      <c r="I535">
        <v>-43.045000000000002</v>
      </c>
      <c r="J535">
        <f t="shared" si="34"/>
        <v>-21.499600000000001</v>
      </c>
      <c r="L535">
        <v>21</v>
      </c>
      <c r="M535">
        <v>652.39700000000005</v>
      </c>
      <c r="N535">
        <f t="shared" si="37"/>
        <v>40.02241255102841</v>
      </c>
      <c r="O535">
        <v>-33.020000000000003</v>
      </c>
      <c r="P535">
        <v>44.662500000000001</v>
      </c>
      <c r="Q535">
        <v>726.34299999999996</v>
      </c>
      <c r="R535">
        <v>1.3064100000000001</v>
      </c>
      <c r="S535">
        <v>-51.391599999999997</v>
      </c>
      <c r="T535">
        <f t="shared" si="36"/>
        <v>-18.371599999999994</v>
      </c>
    </row>
    <row r="536" spans="2:20" x14ac:dyDescent="0.3">
      <c r="B536">
        <v>10</v>
      </c>
      <c r="C536">
        <v>411.82900000000001</v>
      </c>
      <c r="D536">
        <f t="shared" si="35"/>
        <v>36.663611365719476</v>
      </c>
      <c r="E536">
        <v>-22.521999999999998</v>
      </c>
      <c r="F536">
        <v>47.378500000000003</v>
      </c>
      <c r="G536">
        <v>653.971</v>
      </c>
      <c r="H536">
        <v>1.05332</v>
      </c>
      <c r="I536">
        <v>-43.243400000000001</v>
      </c>
      <c r="J536">
        <f t="shared" si="34"/>
        <v>-20.721400000000003</v>
      </c>
      <c r="L536">
        <v>22</v>
      </c>
      <c r="M536">
        <v>678.03300000000002</v>
      </c>
      <c r="N536">
        <f t="shared" si="37"/>
        <v>39.007645498517761</v>
      </c>
      <c r="O536">
        <v>-33.020000000000003</v>
      </c>
      <c r="P536">
        <v>44.311500000000002</v>
      </c>
      <c r="Q536">
        <v>711.55499999999995</v>
      </c>
      <c r="R536">
        <v>1.3010900000000001</v>
      </c>
      <c r="S536">
        <v>-51.5747</v>
      </c>
      <c r="T536">
        <f t="shared" si="36"/>
        <v>-18.554699999999997</v>
      </c>
    </row>
    <row r="537" spans="2:20" x14ac:dyDescent="0.3">
      <c r="B537">
        <v>11</v>
      </c>
      <c r="C537">
        <v>438.12</v>
      </c>
      <c r="D537">
        <f t="shared" si="35"/>
        <v>38.035829751626039</v>
      </c>
      <c r="E537">
        <v>-22.766100000000002</v>
      </c>
      <c r="F537">
        <v>47.286999999999999</v>
      </c>
      <c r="G537">
        <v>654.23699999999997</v>
      </c>
      <c r="H537">
        <v>1.0575300000000001</v>
      </c>
      <c r="I537">
        <v>-43.6096</v>
      </c>
      <c r="J537">
        <f t="shared" si="34"/>
        <v>-20.843499999999999</v>
      </c>
      <c r="T537">
        <f t="shared" si="36"/>
        <v>0</v>
      </c>
    </row>
    <row r="538" spans="2:20" x14ac:dyDescent="0.3">
      <c r="B538">
        <v>12</v>
      </c>
      <c r="C538">
        <v>465.27300000000002</v>
      </c>
      <c r="D538">
        <f t="shared" si="35"/>
        <v>36.828343092844229</v>
      </c>
      <c r="E538">
        <v>-22.689800000000002</v>
      </c>
      <c r="F538">
        <v>46.7834</v>
      </c>
      <c r="G538">
        <v>648.93399999999997</v>
      </c>
      <c r="H538">
        <v>1.0596099999999999</v>
      </c>
      <c r="I538">
        <v>-43.6554</v>
      </c>
      <c r="J538">
        <f t="shared" si="34"/>
        <v>-20.965599999999998</v>
      </c>
      <c r="K538">
        <v>4</v>
      </c>
      <c r="T538">
        <f t="shared" si="36"/>
        <v>0</v>
      </c>
    </row>
    <row r="539" spans="2:20" x14ac:dyDescent="0.3">
      <c r="B539">
        <v>13</v>
      </c>
      <c r="C539">
        <v>492.25400000000002</v>
      </c>
      <c r="D539">
        <f t="shared" si="35"/>
        <v>37.063118490789826</v>
      </c>
      <c r="E539">
        <v>-22.1252</v>
      </c>
      <c r="F539">
        <v>46.112099999999998</v>
      </c>
      <c r="G539">
        <v>623.62699999999995</v>
      </c>
      <c r="H539">
        <v>1.0441499999999999</v>
      </c>
      <c r="I539">
        <v>-43.869</v>
      </c>
      <c r="J539">
        <f t="shared" si="34"/>
        <v>-21.7438</v>
      </c>
      <c r="L539">
        <v>1</v>
      </c>
      <c r="M539">
        <v>200.98500000000001</v>
      </c>
      <c r="O539">
        <v>-41.580199999999998</v>
      </c>
      <c r="P539">
        <v>69.580100000000002</v>
      </c>
      <c r="Q539">
        <v>501.94400000000002</v>
      </c>
      <c r="R539">
        <v>1.00126</v>
      </c>
      <c r="S539">
        <v>-53.817700000000002</v>
      </c>
      <c r="T539">
        <f t="shared" si="36"/>
        <v>-12.237500000000004</v>
      </c>
    </row>
    <row r="540" spans="2:20" x14ac:dyDescent="0.3">
      <c r="B540">
        <v>14</v>
      </c>
      <c r="C540">
        <v>519.03300000000002</v>
      </c>
      <c r="D540">
        <f t="shared" si="35"/>
        <v>37.342693901938091</v>
      </c>
      <c r="E540">
        <v>-22.720300000000002</v>
      </c>
      <c r="F540">
        <v>46.279899999999998</v>
      </c>
      <c r="G540">
        <v>637.13199999999995</v>
      </c>
      <c r="H540">
        <v>1.0488200000000001</v>
      </c>
      <c r="I540">
        <v>-44.143700000000003</v>
      </c>
      <c r="J540">
        <f t="shared" si="34"/>
        <v>-21.423400000000001</v>
      </c>
      <c r="L540">
        <v>2</v>
      </c>
      <c r="M540">
        <v>209.11600000000001</v>
      </c>
      <c r="N540">
        <f t="shared" si="37"/>
        <v>122.98610257040954</v>
      </c>
      <c r="O540">
        <v>-33.584600000000002</v>
      </c>
      <c r="P540">
        <v>47.714199999999998</v>
      </c>
      <c r="Q540">
        <v>661.28099999999995</v>
      </c>
      <c r="R540">
        <v>1.25213</v>
      </c>
      <c r="S540">
        <v>-48.858600000000003</v>
      </c>
      <c r="T540">
        <f t="shared" si="36"/>
        <v>-15.274000000000001</v>
      </c>
    </row>
    <row r="541" spans="2:20" x14ac:dyDescent="0.3">
      <c r="B541">
        <v>15</v>
      </c>
      <c r="C541">
        <v>546.81600000000003</v>
      </c>
      <c r="D541">
        <f t="shared" si="35"/>
        <v>35.993233272144813</v>
      </c>
      <c r="E541">
        <v>-22.643999999999998</v>
      </c>
      <c r="F541">
        <v>45.623800000000003</v>
      </c>
      <c r="G541">
        <v>631.54600000000005</v>
      </c>
      <c r="H541">
        <v>1.05826</v>
      </c>
      <c r="I541">
        <v>-44.250500000000002</v>
      </c>
      <c r="J541">
        <f t="shared" si="34"/>
        <v>-21.606500000000004</v>
      </c>
      <c r="L541">
        <v>3</v>
      </c>
      <c r="M541">
        <v>221.96199999999999</v>
      </c>
      <c r="N541">
        <f t="shared" si="37"/>
        <v>77.845243655612791</v>
      </c>
      <c r="O541">
        <v>-31.997699999999998</v>
      </c>
      <c r="P541">
        <v>43.258699999999997</v>
      </c>
      <c r="Q541">
        <v>745.69399999999996</v>
      </c>
      <c r="R541">
        <v>1.3577900000000001</v>
      </c>
      <c r="S541">
        <v>-48.477200000000003</v>
      </c>
      <c r="T541">
        <f t="shared" si="36"/>
        <v>-16.479500000000005</v>
      </c>
    </row>
    <row r="542" spans="2:20" x14ac:dyDescent="0.3">
      <c r="B542">
        <v>16</v>
      </c>
      <c r="C542">
        <v>574.32899999999995</v>
      </c>
      <c r="D542">
        <f t="shared" si="35"/>
        <v>36.346454403373059</v>
      </c>
      <c r="E542">
        <v>-23.4528</v>
      </c>
      <c r="F542">
        <v>46.234099999999998</v>
      </c>
      <c r="G542">
        <v>652.45500000000004</v>
      </c>
      <c r="H542">
        <v>1.0685800000000001</v>
      </c>
      <c r="I542">
        <v>-44.403100000000002</v>
      </c>
      <c r="J542">
        <f t="shared" si="34"/>
        <v>-20.950300000000002</v>
      </c>
      <c r="L542">
        <v>4</v>
      </c>
      <c r="M542">
        <v>239.411</v>
      </c>
      <c r="N542">
        <f t="shared" si="37"/>
        <v>57.309874491374821</v>
      </c>
      <c r="O542">
        <v>-31.982399999999998</v>
      </c>
      <c r="P542">
        <v>43.212899999999998</v>
      </c>
      <c r="Q542">
        <v>758.03899999999999</v>
      </c>
      <c r="R542">
        <v>1.36151</v>
      </c>
      <c r="S542">
        <v>-48.599200000000003</v>
      </c>
      <c r="T542">
        <f t="shared" si="36"/>
        <v>-16.616800000000005</v>
      </c>
    </row>
    <row r="543" spans="2:20" x14ac:dyDescent="0.3">
      <c r="B543">
        <v>17</v>
      </c>
      <c r="C543">
        <v>601.97500000000002</v>
      </c>
      <c r="D543">
        <f t="shared" si="35"/>
        <v>36.171598061202253</v>
      </c>
      <c r="E543">
        <v>-23.773199999999999</v>
      </c>
      <c r="F543">
        <v>46.340899999999998</v>
      </c>
      <c r="G543">
        <v>658.952</v>
      </c>
      <c r="H543">
        <v>1.0624499999999999</v>
      </c>
      <c r="I543">
        <v>-44.845599999999997</v>
      </c>
      <c r="J543">
        <f t="shared" si="34"/>
        <v>-21.072399999999998</v>
      </c>
      <c r="L543">
        <v>5</v>
      </c>
      <c r="M543">
        <v>262.84100000000001</v>
      </c>
      <c r="N543">
        <f t="shared" si="37"/>
        <v>42.6803243704652</v>
      </c>
      <c r="O543">
        <v>-32.7301</v>
      </c>
      <c r="P543">
        <v>44.113199999999999</v>
      </c>
      <c r="Q543">
        <v>773.03</v>
      </c>
      <c r="R543">
        <v>1.35521</v>
      </c>
      <c r="S543">
        <v>-49.682600000000001</v>
      </c>
      <c r="T543">
        <f t="shared" si="36"/>
        <v>-16.952500000000001</v>
      </c>
    </row>
    <row r="544" spans="2:20" x14ac:dyDescent="0.3">
      <c r="B544">
        <v>18</v>
      </c>
      <c r="C544">
        <v>629.43299999999999</v>
      </c>
      <c r="D544">
        <f t="shared" si="35"/>
        <v>36.419258503896899</v>
      </c>
      <c r="E544">
        <v>-23.071300000000001</v>
      </c>
      <c r="F544">
        <v>45.2423</v>
      </c>
      <c r="G544">
        <v>620.27800000000002</v>
      </c>
      <c r="H544">
        <v>1.05243</v>
      </c>
      <c r="I544">
        <v>-44.753999999999998</v>
      </c>
      <c r="J544">
        <f t="shared" si="34"/>
        <v>-21.682699999999997</v>
      </c>
      <c r="L544">
        <v>6</v>
      </c>
      <c r="M544">
        <v>285.27300000000002</v>
      </c>
      <c r="N544">
        <f t="shared" si="37"/>
        <v>44.579172610556313</v>
      </c>
      <c r="O544">
        <v>-33.004800000000003</v>
      </c>
      <c r="P544">
        <v>44.921900000000001</v>
      </c>
      <c r="Q544">
        <v>749.93299999999999</v>
      </c>
      <c r="R544">
        <v>1.3157799999999999</v>
      </c>
      <c r="S544">
        <v>-50.628700000000002</v>
      </c>
      <c r="T544">
        <f t="shared" si="36"/>
        <v>-17.623899999999999</v>
      </c>
    </row>
    <row r="545" spans="1:20" x14ac:dyDescent="0.3">
      <c r="B545">
        <v>19</v>
      </c>
      <c r="C545">
        <v>657.45100000000002</v>
      </c>
      <c r="D545">
        <f t="shared" si="35"/>
        <v>35.691341280605286</v>
      </c>
      <c r="E545">
        <v>-23.5596</v>
      </c>
      <c r="F545">
        <v>45.2423</v>
      </c>
      <c r="G545">
        <v>640.83000000000004</v>
      </c>
      <c r="H545">
        <v>1.06945</v>
      </c>
      <c r="I545">
        <v>-45.028700000000001</v>
      </c>
      <c r="J545">
        <f t="shared" si="34"/>
        <v>-21.469100000000001</v>
      </c>
      <c r="L545">
        <v>7</v>
      </c>
      <c r="M545">
        <v>308.166</v>
      </c>
      <c r="N545">
        <f t="shared" si="37"/>
        <v>43.681474686585474</v>
      </c>
      <c r="O545">
        <v>-33.889800000000001</v>
      </c>
      <c r="P545">
        <v>45.883200000000002</v>
      </c>
      <c r="Q545">
        <v>768.97500000000002</v>
      </c>
      <c r="R545">
        <v>1.3189</v>
      </c>
      <c r="S545">
        <v>-51.315300000000001</v>
      </c>
      <c r="T545">
        <f t="shared" si="36"/>
        <v>-17.4255</v>
      </c>
    </row>
    <row r="546" spans="1:20" x14ac:dyDescent="0.3">
      <c r="B546">
        <v>20</v>
      </c>
      <c r="C546">
        <v>685.41800000000001</v>
      </c>
      <c r="D546">
        <f t="shared" si="35"/>
        <v>35.756427217792421</v>
      </c>
      <c r="E546">
        <v>-24.505600000000001</v>
      </c>
      <c r="F546">
        <v>46.020499999999998</v>
      </c>
      <c r="G546">
        <v>660.8</v>
      </c>
      <c r="H546">
        <v>1.07575</v>
      </c>
      <c r="I546">
        <v>-45.486499999999999</v>
      </c>
      <c r="J546">
        <f t="shared" si="34"/>
        <v>-20.980899999999998</v>
      </c>
      <c r="L546">
        <v>8</v>
      </c>
      <c r="M546">
        <v>331.35500000000002</v>
      </c>
      <c r="N546">
        <f t="shared" si="37"/>
        <v>43.123894950191861</v>
      </c>
      <c r="O546">
        <v>-32.913200000000003</v>
      </c>
      <c r="P546">
        <v>44.662500000000001</v>
      </c>
      <c r="Q546">
        <v>712.46400000000006</v>
      </c>
      <c r="R546">
        <v>1.28088</v>
      </c>
      <c r="S546">
        <v>-51.7883</v>
      </c>
      <c r="T546">
        <f t="shared" si="36"/>
        <v>-18.875099999999996</v>
      </c>
    </row>
    <row r="547" spans="1:20" x14ac:dyDescent="0.3">
      <c r="J547">
        <f t="shared" si="34"/>
        <v>0</v>
      </c>
      <c r="L547">
        <v>9</v>
      </c>
      <c r="M547">
        <v>354.50299999999999</v>
      </c>
      <c r="N547">
        <f t="shared" si="37"/>
        <v>43.200276481769542</v>
      </c>
      <c r="O547">
        <v>-34.057600000000001</v>
      </c>
      <c r="P547">
        <v>45.165999999999997</v>
      </c>
      <c r="Q547">
        <v>758.78800000000001</v>
      </c>
      <c r="R547">
        <v>1.3075300000000001</v>
      </c>
      <c r="S547">
        <v>-51.925699999999999</v>
      </c>
      <c r="T547">
        <f t="shared" si="36"/>
        <v>-17.868099999999998</v>
      </c>
    </row>
    <row r="548" spans="1:20" x14ac:dyDescent="0.3">
      <c r="A548">
        <v>4.2</v>
      </c>
      <c r="J548">
        <f t="shared" si="34"/>
        <v>0</v>
      </c>
      <c r="L548">
        <v>10</v>
      </c>
      <c r="M548">
        <v>377.44900000000001</v>
      </c>
      <c r="N548">
        <f t="shared" si="37"/>
        <v>43.580580493332121</v>
      </c>
      <c r="O548">
        <v>-35.186799999999998</v>
      </c>
      <c r="P548">
        <v>45.806899999999999</v>
      </c>
      <c r="Q548">
        <v>795.39</v>
      </c>
      <c r="R548">
        <v>1.34222</v>
      </c>
      <c r="S548">
        <v>-52.230800000000002</v>
      </c>
      <c r="T548">
        <f t="shared" si="36"/>
        <v>-17.044000000000004</v>
      </c>
    </row>
    <row r="549" spans="1:20" x14ac:dyDescent="0.3">
      <c r="B549">
        <v>1</v>
      </c>
      <c r="C549">
        <v>201.255</v>
      </c>
      <c r="E549">
        <v>-32.6843</v>
      </c>
      <c r="F549">
        <v>67.688000000000002</v>
      </c>
      <c r="G549">
        <v>493.70400000000001</v>
      </c>
      <c r="H549">
        <v>0.903729</v>
      </c>
      <c r="I549">
        <v>-44.830300000000001</v>
      </c>
      <c r="J549">
        <f t="shared" si="34"/>
        <v>-12.146000000000001</v>
      </c>
      <c r="L549">
        <v>11</v>
      </c>
      <c r="M549">
        <v>401.22</v>
      </c>
      <c r="N549">
        <f t="shared" si="37"/>
        <v>42.068066130999931</v>
      </c>
      <c r="O549">
        <v>-34.851100000000002</v>
      </c>
      <c r="P549">
        <v>45.150799999999997</v>
      </c>
      <c r="Q549">
        <v>773.23099999999999</v>
      </c>
      <c r="R549">
        <v>1.3182</v>
      </c>
      <c r="S549">
        <v>-52.444499999999998</v>
      </c>
      <c r="T549">
        <f t="shared" si="36"/>
        <v>-17.593399999999995</v>
      </c>
    </row>
    <row r="550" spans="1:20" x14ac:dyDescent="0.3">
      <c r="B550">
        <v>2</v>
      </c>
      <c r="C550">
        <v>208.79900000000001</v>
      </c>
      <c r="D550">
        <f t="shared" si="35"/>
        <v>132.5556733828206</v>
      </c>
      <c r="E550">
        <v>-23.6053</v>
      </c>
      <c r="F550">
        <v>48.278799999999997</v>
      </c>
      <c r="G550">
        <v>594.78399999999999</v>
      </c>
      <c r="H550">
        <v>1.0382800000000001</v>
      </c>
      <c r="I550">
        <v>-40.832500000000003</v>
      </c>
      <c r="J550">
        <f t="shared" si="34"/>
        <v>-17.227200000000003</v>
      </c>
      <c r="L550">
        <v>12</v>
      </c>
      <c r="M550">
        <v>425.03899999999999</v>
      </c>
      <c r="N550">
        <f t="shared" si="37"/>
        <v>41.983290650321244</v>
      </c>
      <c r="O550">
        <v>-35.552999999999997</v>
      </c>
      <c r="P550">
        <v>45.5017</v>
      </c>
      <c r="Q550">
        <v>792.21500000000003</v>
      </c>
      <c r="R550">
        <v>1.3367</v>
      </c>
      <c r="S550">
        <v>-52.734400000000001</v>
      </c>
      <c r="T550">
        <f t="shared" si="36"/>
        <v>-17.181400000000004</v>
      </c>
    </row>
    <row r="551" spans="1:20" x14ac:dyDescent="0.3">
      <c r="B551">
        <v>3</v>
      </c>
      <c r="C551">
        <v>223.61699999999999</v>
      </c>
      <c r="D551">
        <f t="shared" si="35"/>
        <v>67.485490619516881</v>
      </c>
      <c r="E551">
        <v>-20.996099999999998</v>
      </c>
      <c r="F551">
        <v>43.777500000000003</v>
      </c>
      <c r="G551">
        <v>638.08900000000006</v>
      </c>
      <c r="H551">
        <v>1.0907800000000001</v>
      </c>
      <c r="I551">
        <v>-40.802</v>
      </c>
      <c r="J551">
        <f t="shared" si="34"/>
        <v>-19.805900000000001</v>
      </c>
      <c r="L551">
        <v>13</v>
      </c>
      <c r="M551">
        <v>448.05200000000002</v>
      </c>
      <c r="N551">
        <f t="shared" si="37"/>
        <v>43.453700082561966</v>
      </c>
      <c r="O551">
        <v>-35.613999999999997</v>
      </c>
      <c r="P551">
        <v>45.089700000000001</v>
      </c>
      <c r="Q551">
        <v>782.33900000000006</v>
      </c>
      <c r="R551">
        <v>1.3361400000000001</v>
      </c>
      <c r="S551">
        <v>-52.871699999999997</v>
      </c>
      <c r="T551">
        <f t="shared" si="36"/>
        <v>-17.2577</v>
      </c>
    </row>
    <row r="552" spans="1:20" x14ac:dyDescent="0.3">
      <c r="B552">
        <v>4</v>
      </c>
      <c r="C552">
        <v>250.65</v>
      </c>
      <c r="D552">
        <f t="shared" si="35"/>
        <v>36.991824806717695</v>
      </c>
      <c r="E552">
        <v>-21.8201</v>
      </c>
      <c r="F552">
        <v>46.463000000000001</v>
      </c>
      <c r="G552">
        <v>662.37400000000002</v>
      </c>
      <c r="H552">
        <v>1.0697099999999999</v>
      </c>
      <c r="I552">
        <v>-41.641199999999998</v>
      </c>
      <c r="J552">
        <f t="shared" si="34"/>
        <v>-19.821099999999998</v>
      </c>
      <c r="L552">
        <v>14</v>
      </c>
      <c r="M552">
        <v>471.637</v>
      </c>
      <c r="N552">
        <f t="shared" si="37"/>
        <v>42.399830400678432</v>
      </c>
      <c r="O552">
        <v>-35.9497</v>
      </c>
      <c r="P552">
        <v>45.0745</v>
      </c>
      <c r="Q552">
        <v>790.47299999999996</v>
      </c>
      <c r="R552">
        <v>1.3567800000000001</v>
      </c>
      <c r="S552">
        <v>-53.222700000000003</v>
      </c>
      <c r="T552">
        <f t="shared" si="36"/>
        <v>-17.273000000000003</v>
      </c>
    </row>
    <row r="553" spans="1:20" x14ac:dyDescent="0.3">
      <c r="B553">
        <v>5</v>
      </c>
      <c r="C553">
        <v>277.57400000000001</v>
      </c>
      <c r="D553">
        <f t="shared" si="35"/>
        <v>37.141583717129691</v>
      </c>
      <c r="E553">
        <v>-20.812999999999999</v>
      </c>
      <c r="F553">
        <v>45.608499999999999</v>
      </c>
      <c r="G553">
        <v>619.755</v>
      </c>
      <c r="H553">
        <v>1.04467</v>
      </c>
      <c r="I553">
        <v>-42.037999999999997</v>
      </c>
      <c r="J553">
        <f t="shared" si="34"/>
        <v>-21.224999999999998</v>
      </c>
      <c r="L553">
        <v>15</v>
      </c>
      <c r="M553">
        <v>496.67099999999999</v>
      </c>
      <c r="N553">
        <f t="shared" si="37"/>
        <v>39.945673883518431</v>
      </c>
      <c r="O553">
        <v>-35.186799999999998</v>
      </c>
      <c r="P553">
        <v>43.6554</v>
      </c>
      <c r="Q553">
        <v>758.69899999999996</v>
      </c>
      <c r="R553">
        <v>1.34168</v>
      </c>
      <c r="S553">
        <v>-53.36</v>
      </c>
      <c r="T553">
        <f t="shared" si="36"/>
        <v>-18.173200000000001</v>
      </c>
    </row>
    <row r="554" spans="1:20" x14ac:dyDescent="0.3">
      <c r="B554">
        <v>6</v>
      </c>
      <c r="C554">
        <v>304.39100000000002</v>
      </c>
      <c r="D554">
        <f t="shared" si="35"/>
        <v>37.289778871611283</v>
      </c>
      <c r="E554">
        <v>-20.935099999999998</v>
      </c>
      <c r="F554">
        <v>45.623800000000003</v>
      </c>
      <c r="G554">
        <v>620.55600000000004</v>
      </c>
      <c r="H554">
        <v>1.0490699999999999</v>
      </c>
      <c r="I554">
        <v>-42.404200000000003</v>
      </c>
      <c r="J554">
        <f t="shared" si="34"/>
        <v>-21.469100000000005</v>
      </c>
      <c r="L554">
        <v>16</v>
      </c>
      <c r="M554">
        <v>520.43899999999996</v>
      </c>
      <c r="N554">
        <f t="shared" si="37"/>
        <v>42.073375967687696</v>
      </c>
      <c r="O554">
        <v>-36.300699999999999</v>
      </c>
      <c r="P554">
        <v>44.525100000000002</v>
      </c>
      <c r="Q554">
        <v>797.19299999999998</v>
      </c>
      <c r="R554">
        <v>1.36477</v>
      </c>
      <c r="S554">
        <v>-53.680399999999999</v>
      </c>
      <c r="T554">
        <f t="shared" si="36"/>
        <v>-17.3797</v>
      </c>
    </row>
    <row r="555" spans="1:20" x14ac:dyDescent="0.3">
      <c r="B555">
        <v>7</v>
      </c>
      <c r="C555">
        <v>331.08199999999999</v>
      </c>
      <c r="D555">
        <f t="shared" si="35"/>
        <v>37.465812446142934</v>
      </c>
      <c r="E555">
        <v>-21.606400000000001</v>
      </c>
      <c r="F555">
        <v>46.356200000000001</v>
      </c>
      <c r="G555">
        <v>636.64700000000005</v>
      </c>
      <c r="H555">
        <v>1.05724</v>
      </c>
      <c r="I555">
        <v>-42.633099999999999</v>
      </c>
      <c r="J555">
        <f t="shared" si="34"/>
        <v>-21.026699999999998</v>
      </c>
      <c r="L555">
        <v>17</v>
      </c>
      <c r="M555">
        <v>545.48400000000004</v>
      </c>
      <c r="N555">
        <f t="shared" si="37"/>
        <v>39.928129367139036</v>
      </c>
      <c r="O555">
        <v>-37.002600000000001</v>
      </c>
      <c r="P555">
        <v>44.570900000000002</v>
      </c>
      <c r="Q555">
        <v>822.58100000000002</v>
      </c>
      <c r="R555">
        <v>1.39551</v>
      </c>
      <c r="S555">
        <v>-53.695700000000002</v>
      </c>
      <c r="T555">
        <f t="shared" si="36"/>
        <v>-16.693100000000001</v>
      </c>
    </row>
    <row r="556" spans="1:20" x14ac:dyDescent="0.3">
      <c r="B556">
        <v>8</v>
      </c>
      <c r="C556">
        <v>357.65199999999999</v>
      </c>
      <c r="D556">
        <f t="shared" si="35"/>
        <v>37.636432066240133</v>
      </c>
      <c r="E556">
        <v>-21.362300000000001</v>
      </c>
      <c r="F556">
        <v>45.684800000000003</v>
      </c>
      <c r="G556">
        <v>632.06600000000003</v>
      </c>
      <c r="H556">
        <v>1.05345</v>
      </c>
      <c r="I556">
        <v>-42.877200000000002</v>
      </c>
      <c r="J556">
        <f t="shared" si="34"/>
        <v>-21.514900000000001</v>
      </c>
      <c r="L556">
        <v>18</v>
      </c>
      <c r="M556">
        <v>570.45399999999995</v>
      </c>
      <c r="N556">
        <f t="shared" si="37"/>
        <v>40.048057669203182</v>
      </c>
      <c r="O556">
        <v>-35.552999999999997</v>
      </c>
      <c r="P556">
        <v>42.816200000000002</v>
      </c>
      <c r="Q556">
        <v>754.06799999999998</v>
      </c>
      <c r="R556">
        <v>1.34575</v>
      </c>
      <c r="S556">
        <v>-53.726199999999999</v>
      </c>
      <c r="T556">
        <f t="shared" si="36"/>
        <v>-18.173200000000001</v>
      </c>
    </row>
    <row r="557" spans="1:20" x14ac:dyDescent="0.3">
      <c r="B557">
        <v>9</v>
      </c>
      <c r="C557">
        <v>384.45299999999997</v>
      </c>
      <c r="D557">
        <f t="shared" si="35"/>
        <v>37.312040595500186</v>
      </c>
      <c r="E557">
        <v>-21.9727</v>
      </c>
      <c r="F557">
        <v>46.081499999999998</v>
      </c>
      <c r="G557">
        <v>642.08500000000004</v>
      </c>
      <c r="H557">
        <v>1.0597000000000001</v>
      </c>
      <c r="I557">
        <v>-42.999299999999998</v>
      </c>
      <c r="J557">
        <f t="shared" si="34"/>
        <v>-21.026599999999998</v>
      </c>
      <c r="L557">
        <v>19</v>
      </c>
      <c r="M557">
        <v>594.30700000000002</v>
      </c>
      <c r="N557">
        <f t="shared" si="37"/>
        <v>41.923447784345669</v>
      </c>
      <c r="O557">
        <v>-37.109400000000001</v>
      </c>
      <c r="P557">
        <v>43.9758</v>
      </c>
      <c r="Q557">
        <v>813.12900000000002</v>
      </c>
      <c r="R557">
        <v>1.39628</v>
      </c>
      <c r="S557">
        <v>-54.107700000000001</v>
      </c>
      <c r="T557">
        <f t="shared" si="36"/>
        <v>-16.9983</v>
      </c>
    </row>
    <row r="558" spans="1:20" x14ac:dyDescent="0.3">
      <c r="B558">
        <v>10</v>
      </c>
      <c r="C558">
        <v>410.98200000000003</v>
      </c>
      <c r="D558">
        <f t="shared" si="35"/>
        <v>37.694598364054357</v>
      </c>
      <c r="E558">
        <v>-22.552499999999998</v>
      </c>
      <c r="F558">
        <v>46.814</v>
      </c>
      <c r="G558">
        <v>654.01400000000001</v>
      </c>
      <c r="H558">
        <v>1.0630599999999999</v>
      </c>
      <c r="I558">
        <v>-43.289200000000001</v>
      </c>
      <c r="J558">
        <f t="shared" si="34"/>
        <v>-20.736700000000003</v>
      </c>
      <c r="L558">
        <v>20</v>
      </c>
      <c r="M558">
        <v>643.91600000000005</v>
      </c>
      <c r="N558">
        <f t="shared" si="37"/>
        <v>20.157632687617152</v>
      </c>
      <c r="O558">
        <v>-35.8429</v>
      </c>
      <c r="P558">
        <v>41.992199999999997</v>
      </c>
      <c r="Q558">
        <v>746.54</v>
      </c>
      <c r="R558">
        <v>1.35632</v>
      </c>
      <c r="S558">
        <v>-54.443399999999997</v>
      </c>
      <c r="T558">
        <f t="shared" si="36"/>
        <v>-18.600499999999997</v>
      </c>
    </row>
    <row r="559" spans="1:20" x14ac:dyDescent="0.3">
      <c r="B559">
        <v>11</v>
      </c>
      <c r="C559">
        <v>437.71699999999998</v>
      </c>
      <c r="D559">
        <f t="shared" si="35"/>
        <v>37.404151860856615</v>
      </c>
      <c r="E559">
        <v>-21.163900000000002</v>
      </c>
      <c r="F559">
        <v>44.662500000000001</v>
      </c>
      <c r="G559">
        <v>606.03300000000002</v>
      </c>
      <c r="H559">
        <v>1.0426599999999999</v>
      </c>
      <c r="I559">
        <v>-43.426499999999997</v>
      </c>
      <c r="J559">
        <f t="shared" si="34"/>
        <v>-22.262599999999996</v>
      </c>
      <c r="L559">
        <v>21</v>
      </c>
      <c r="M559">
        <v>668.077</v>
      </c>
      <c r="N559">
        <f t="shared" si="37"/>
        <v>41.389015355324794</v>
      </c>
      <c r="O559">
        <v>-37.246699999999997</v>
      </c>
      <c r="P559">
        <v>43.319699999999997</v>
      </c>
      <c r="Q559">
        <v>810.66499999999996</v>
      </c>
      <c r="R559">
        <v>1.40683</v>
      </c>
      <c r="S559">
        <v>-54.397599999999997</v>
      </c>
      <c r="T559">
        <f t="shared" si="36"/>
        <v>-17.1509</v>
      </c>
    </row>
    <row r="560" spans="1:20" x14ac:dyDescent="0.3">
      <c r="B560">
        <v>12</v>
      </c>
      <c r="C560">
        <v>465.00099999999998</v>
      </c>
      <c r="D560">
        <f t="shared" si="35"/>
        <v>36.651517372819242</v>
      </c>
      <c r="E560">
        <v>-22.674600000000002</v>
      </c>
      <c r="F560">
        <v>45.837400000000002</v>
      </c>
      <c r="G560">
        <v>653.63400000000001</v>
      </c>
      <c r="H560">
        <v>1.06793</v>
      </c>
      <c r="I560">
        <v>-43.624899999999997</v>
      </c>
      <c r="J560">
        <f t="shared" si="34"/>
        <v>-20.950299999999995</v>
      </c>
      <c r="L560">
        <v>22</v>
      </c>
      <c r="M560">
        <v>693.64</v>
      </c>
      <c r="N560">
        <f t="shared" si="37"/>
        <v>39.119039236396375</v>
      </c>
      <c r="O560">
        <v>-37.4146</v>
      </c>
      <c r="P560">
        <v>43.273899999999998</v>
      </c>
      <c r="Q560">
        <v>822.42700000000002</v>
      </c>
      <c r="R560">
        <v>1.4071</v>
      </c>
      <c r="S560">
        <v>-54.550199999999997</v>
      </c>
      <c r="T560">
        <f t="shared" si="36"/>
        <v>-17.135599999999997</v>
      </c>
    </row>
    <row r="561" spans="1:20" x14ac:dyDescent="0.3">
      <c r="B561">
        <v>13</v>
      </c>
      <c r="C561">
        <v>492.08100000000002</v>
      </c>
      <c r="D561">
        <f t="shared" si="35"/>
        <v>36.927621861152083</v>
      </c>
      <c r="E561">
        <v>-23.3765</v>
      </c>
      <c r="F561">
        <v>46.493499999999997</v>
      </c>
      <c r="G561">
        <v>669.84699999999998</v>
      </c>
      <c r="H561">
        <v>1.0785899999999999</v>
      </c>
      <c r="I561">
        <v>-43.899500000000003</v>
      </c>
      <c r="J561">
        <f t="shared" si="34"/>
        <v>-20.523000000000003</v>
      </c>
      <c r="T561">
        <f t="shared" si="36"/>
        <v>0</v>
      </c>
    </row>
    <row r="562" spans="1:20" x14ac:dyDescent="0.3">
      <c r="B562">
        <v>14</v>
      </c>
      <c r="C562">
        <v>519.84500000000003</v>
      </c>
      <c r="D562">
        <f t="shared" si="35"/>
        <v>36.017864860971031</v>
      </c>
      <c r="E562">
        <v>-23.147600000000001</v>
      </c>
      <c r="F562">
        <v>45.761099999999999</v>
      </c>
      <c r="G562">
        <v>661.06500000000005</v>
      </c>
      <c r="H562">
        <v>1.0705499999999999</v>
      </c>
      <c r="I562">
        <v>-44.189500000000002</v>
      </c>
      <c r="J562">
        <f t="shared" si="34"/>
        <v>-21.041900000000002</v>
      </c>
      <c r="K562">
        <v>4.0999999999999996</v>
      </c>
      <c r="T562">
        <f t="shared" si="36"/>
        <v>0</v>
      </c>
    </row>
    <row r="563" spans="1:20" x14ac:dyDescent="0.3">
      <c r="B563">
        <v>15</v>
      </c>
      <c r="C563">
        <v>547.03899999999999</v>
      </c>
      <c r="D563">
        <f t="shared" si="35"/>
        <v>36.772817533279451</v>
      </c>
      <c r="E563">
        <v>-22.796600000000002</v>
      </c>
      <c r="F563">
        <v>45.211799999999997</v>
      </c>
      <c r="G563">
        <v>630.07399999999996</v>
      </c>
      <c r="H563">
        <v>1.06752</v>
      </c>
      <c r="I563">
        <v>-44.341999999999999</v>
      </c>
      <c r="J563">
        <f t="shared" si="34"/>
        <v>-21.545399999999997</v>
      </c>
      <c r="L563">
        <v>1</v>
      </c>
      <c r="M563">
        <v>200.91900000000001</v>
      </c>
      <c r="O563">
        <v>-43.869</v>
      </c>
      <c r="P563">
        <v>69.213899999999995</v>
      </c>
      <c r="Q563">
        <v>500.01299999999998</v>
      </c>
      <c r="R563">
        <v>1.00675</v>
      </c>
      <c r="S563">
        <v>-55.892899999999997</v>
      </c>
      <c r="T563">
        <f t="shared" si="36"/>
        <v>-12.023899999999998</v>
      </c>
    </row>
    <row r="564" spans="1:20" x14ac:dyDescent="0.3">
      <c r="B564">
        <v>16</v>
      </c>
      <c r="C564">
        <v>573.875</v>
      </c>
      <c r="D564">
        <f t="shared" si="35"/>
        <v>37.263377552541343</v>
      </c>
      <c r="E564">
        <v>-23.727399999999999</v>
      </c>
      <c r="F564">
        <v>45.623800000000003</v>
      </c>
      <c r="G564">
        <v>667.85500000000002</v>
      </c>
      <c r="H564">
        <v>1.0870500000000001</v>
      </c>
      <c r="I564">
        <v>-44.464100000000002</v>
      </c>
      <c r="J564">
        <f t="shared" si="34"/>
        <v>-20.736700000000003</v>
      </c>
      <c r="L564">
        <v>2</v>
      </c>
      <c r="M564">
        <v>208.83699999999999</v>
      </c>
      <c r="N564">
        <f t="shared" si="37"/>
        <v>126.29451881788366</v>
      </c>
      <c r="O564">
        <v>-36.117600000000003</v>
      </c>
      <c r="P564">
        <v>46.691899999999997</v>
      </c>
      <c r="Q564">
        <v>686.73599999999999</v>
      </c>
      <c r="R564">
        <v>1.2911300000000001</v>
      </c>
      <c r="S564">
        <v>-50.994900000000001</v>
      </c>
      <c r="T564">
        <f t="shared" si="36"/>
        <v>-14.877299999999998</v>
      </c>
    </row>
    <row r="565" spans="1:20" x14ac:dyDescent="0.3">
      <c r="B565">
        <v>17</v>
      </c>
      <c r="C565">
        <v>601.69500000000005</v>
      </c>
      <c r="D565">
        <f t="shared" si="35"/>
        <v>35.945363048166719</v>
      </c>
      <c r="E565">
        <v>-22.964500000000001</v>
      </c>
      <c r="F565">
        <v>44.341999999999999</v>
      </c>
      <c r="G565">
        <v>632.827</v>
      </c>
      <c r="H565">
        <v>1.0727599999999999</v>
      </c>
      <c r="I565">
        <v>-44.769300000000001</v>
      </c>
      <c r="J565">
        <f t="shared" si="34"/>
        <v>-21.8048</v>
      </c>
      <c r="L565">
        <v>3</v>
      </c>
      <c r="M565">
        <v>220.99299999999999</v>
      </c>
      <c r="N565">
        <f t="shared" si="37"/>
        <v>82.263902599539279</v>
      </c>
      <c r="O565">
        <v>-34.744300000000003</v>
      </c>
      <c r="P565">
        <v>42.2363</v>
      </c>
      <c r="Q565">
        <v>797.154</v>
      </c>
      <c r="R565">
        <v>1.4416</v>
      </c>
      <c r="S565">
        <v>-50.292999999999999</v>
      </c>
      <c r="T565">
        <f t="shared" si="36"/>
        <v>-15.548699999999997</v>
      </c>
    </row>
    <row r="566" spans="1:20" x14ac:dyDescent="0.3">
      <c r="B566">
        <v>18</v>
      </c>
      <c r="C566">
        <v>629.27599999999995</v>
      </c>
      <c r="D566">
        <f t="shared" si="35"/>
        <v>36.256843479206829</v>
      </c>
      <c r="E566">
        <v>-22.827100000000002</v>
      </c>
      <c r="F566">
        <v>44.189500000000002</v>
      </c>
      <c r="G566">
        <v>625.96100000000001</v>
      </c>
      <c r="H566">
        <v>1.0642400000000001</v>
      </c>
      <c r="I566">
        <v>-44.876100000000001</v>
      </c>
      <c r="J566">
        <f t="shared" si="34"/>
        <v>-22.048999999999999</v>
      </c>
      <c r="L566">
        <v>4</v>
      </c>
      <c r="M566">
        <v>236.679</v>
      </c>
      <c r="N566">
        <f t="shared" si="37"/>
        <v>63.75111564452375</v>
      </c>
      <c r="O566">
        <v>-34.927399999999999</v>
      </c>
      <c r="P566">
        <v>42.0685</v>
      </c>
      <c r="Q566">
        <v>836.19899999999996</v>
      </c>
      <c r="R566">
        <v>1.4616400000000001</v>
      </c>
      <c r="S566">
        <v>-50.125100000000003</v>
      </c>
      <c r="T566">
        <f t="shared" si="36"/>
        <v>-15.197700000000005</v>
      </c>
    </row>
    <row r="567" spans="1:20" x14ac:dyDescent="0.3">
      <c r="B567">
        <v>19</v>
      </c>
      <c r="C567">
        <v>657.25800000000004</v>
      </c>
      <c r="D567">
        <f t="shared" si="35"/>
        <v>35.73725966692863</v>
      </c>
      <c r="E567">
        <v>-23.757899999999999</v>
      </c>
      <c r="F567">
        <v>44.662500000000001</v>
      </c>
      <c r="G567">
        <v>661.90700000000004</v>
      </c>
      <c r="H567">
        <v>1.08534</v>
      </c>
      <c r="I567">
        <v>-45.2423</v>
      </c>
      <c r="J567">
        <f t="shared" si="34"/>
        <v>-21.484400000000001</v>
      </c>
      <c r="L567">
        <v>5</v>
      </c>
      <c r="M567">
        <v>257.91199999999998</v>
      </c>
      <c r="N567">
        <f t="shared" si="37"/>
        <v>47.096500729995817</v>
      </c>
      <c r="O567">
        <v>-34.5764</v>
      </c>
      <c r="P567">
        <v>41.793799999999997</v>
      </c>
      <c r="Q567">
        <v>830.327</v>
      </c>
      <c r="R567">
        <v>1.43489</v>
      </c>
      <c r="S567">
        <v>-51.208500000000001</v>
      </c>
      <c r="T567">
        <f t="shared" si="36"/>
        <v>-16.632100000000001</v>
      </c>
    </row>
    <row r="568" spans="1:20" x14ac:dyDescent="0.3">
      <c r="B568">
        <v>20</v>
      </c>
      <c r="C568">
        <v>685.43</v>
      </c>
      <c r="D568">
        <f t="shared" si="35"/>
        <v>35.496237398835838</v>
      </c>
      <c r="E568">
        <v>-25.0244</v>
      </c>
      <c r="F568">
        <v>45.486499999999999</v>
      </c>
      <c r="G568">
        <v>694.22400000000005</v>
      </c>
      <c r="H568">
        <v>1.1093</v>
      </c>
      <c r="I568">
        <v>-45.3033</v>
      </c>
      <c r="J568">
        <f t="shared" si="34"/>
        <v>-20.2789</v>
      </c>
      <c r="L568">
        <v>6</v>
      </c>
      <c r="M568">
        <v>279.58800000000002</v>
      </c>
      <c r="N568">
        <f t="shared" si="37"/>
        <v>46.13397305775964</v>
      </c>
      <c r="O568">
        <v>-35.7971</v>
      </c>
      <c r="P568">
        <v>43.8232</v>
      </c>
      <c r="Q568">
        <v>831.84100000000001</v>
      </c>
      <c r="R568">
        <v>1.4079200000000001</v>
      </c>
      <c r="S568">
        <v>-52.032499999999999</v>
      </c>
      <c r="T568">
        <f t="shared" si="36"/>
        <v>-16.235399999999998</v>
      </c>
    </row>
    <row r="569" spans="1:20" x14ac:dyDescent="0.3">
      <c r="D569">
        <f t="shared" si="35"/>
        <v>-1.4589381847891105</v>
      </c>
      <c r="J569">
        <f t="shared" si="34"/>
        <v>0</v>
      </c>
      <c r="L569">
        <v>7</v>
      </c>
      <c r="M569">
        <v>302.14100000000002</v>
      </c>
      <c r="N569">
        <f t="shared" si="37"/>
        <v>44.339999113200022</v>
      </c>
      <c r="O569">
        <v>-35.9039</v>
      </c>
      <c r="P569">
        <v>43.7622</v>
      </c>
      <c r="Q569">
        <v>820.85699999999997</v>
      </c>
      <c r="R569">
        <v>1.40289</v>
      </c>
      <c r="S569">
        <v>-52.627600000000001</v>
      </c>
      <c r="T569">
        <f t="shared" si="36"/>
        <v>-16.723700000000001</v>
      </c>
    </row>
    <row r="570" spans="1:20" x14ac:dyDescent="0.3">
      <c r="A570">
        <v>4.3</v>
      </c>
      <c r="D570" t="e">
        <f t="shared" si="35"/>
        <v>#DIV/0!</v>
      </c>
      <c r="J570">
        <f t="shared" si="34"/>
        <v>0</v>
      </c>
      <c r="L570">
        <v>8</v>
      </c>
      <c r="M570">
        <v>324.45699999999999</v>
      </c>
      <c r="N570">
        <f t="shared" si="37"/>
        <v>44.81089801039618</v>
      </c>
      <c r="O570">
        <v>-36.270099999999999</v>
      </c>
      <c r="P570">
        <v>43.8232</v>
      </c>
      <c r="Q570">
        <v>835.02700000000004</v>
      </c>
      <c r="R570">
        <v>1.3973899999999999</v>
      </c>
      <c r="S570">
        <v>-53.0548</v>
      </c>
      <c r="T570">
        <f t="shared" si="36"/>
        <v>-16.784700000000001</v>
      </c>
    </row>
    <row r="571" spans="1:20" x14ac:dyDescent="0.3">
      <c r="B571">
        <v>1</v>
      </c>
      <c r="C571">
        <v>201.221</v>
      </c>
      <c r="D571">
        <f t="shared" si="35"/>
        <v>4.9696602243304628</v>
      </c>
      <c r="E571">
        <v>-33.096299999999999</v>
      </c>
      <c r="F571">
        <v>67.474400000000003</v>
      </c>
      <c r="G571">
        <v>489.89400000000001</v>
      </c>
      <c r="H571">
        <v>0.90518100000000001</v>
      </c>
      <c r="I571">
        <v>-45.013399999999997</v>
      </c>
      <c r="J571">
        <f t="shared" si="34"/>
        <v>-11.917099999999998</v>
      </c>
      <c r="L571">
        <v>9</v>
      </c>
      <c r="M571">
        <v>347.13299999999998</v>
      </c>
      <c r="N571">
        <f t="shared" si="37"/>
        <v>44.09948844593405</v>
      </c>
      <c r="O571">
        <v>-36.224400000000003</v>
      </c>
      <c r="P571">
        <v>43.731699999999996</v>
      </c>
      <c r="Q571">
        <v>797.72299999999996</v>
      </c>
      <c r="R571">
        <v>1.3714299999999999</v>
      </c>
      <c r="S571">
        <v>-53.558300000000003</v>
      </c>
      <c r="T571">
        <f t="shared" si="36"/>
        <v>-17.3339</v>
      </c>
    </row>
    <row r="572" spans="1:20" x14ac:dyDescent="0.3">
      <c r="B572">
        <v>2</v>
      </c>
      <c r="C572">
        <v>208.74199999999999</v>
      </c>
      <c r="D572">
        <f t="shared" si="35"/>
        <v>132.96104241457277</v>
      </c>
      <c r="E572">
        <v>-23.6206</v>
      </c>
      <c r="F572">
        <v>47.347999999999999</v>
      </c>
      <c r="G572">
        <v>593.50800000000004</v>
      </c>
      <c r="H572">
        <v>1.05016</v>
      </c>
      <c r="I572">
        <v>-40.908799999999999</v>
      </c>
      <c r="J572">
        <f t="shared" si="34"/>
        <v>-17.2882</v>
      </c>
      <c r="L572">
        <v>10</v>
      </c>
      <c r="M572">
        <v>369.01799999999997</v>
      </c>
      <c r="N572">
        <f t="shared" si="37"/>
        <v>45.693397304089579</v>
      </c>
      <c r="O572">
        <v>-36.911000000000001</v>
      </c>
      <c r="P572">
        <v>43.808</v>
      </c>
      <c r="Q572">
        <v>831.80100000000004</v>
      </c>
      <c r="R572">
        <v>1.39673</v>
      </c>
      <c r="S572">
        <v>-53.863500000000002</v>
      </c>
      <c r="T572">
        <f t="shared" si="36"/>
        <v>-16.952500000000001</v>
      </c>
    </row>
    <row r="573" spans="1:20" x14ac:dyDescent="0.3">
      <c r="B573">
        <v>3</v>
      </c>
      <c r="C573">
        <v>222.32599999999999</v>
      </c>
      <c r="D573">
        <f t="shared" si="35"/>
        <v>73.616018845700808</v>
      </c>
      <c r="E573">
        <v>-22.399899999999999</v>
      </c>
      <c r="F573">
        <v>44.357300000000002</v>
      </c>
      <c r="G573">
        <v>681.24300000000005</v>
      </c>
      <c r="H573">
        <v>1.1214200000000001</v>
      </c>
      <c r="I573">
        <v>-40.7562</v>
      </c>
      <c r="J573">
        <f t="shared" si="34"/>
        <v>-18.356300000000001</v>
      </c>
      <c r="L573">
        <v>11</v>
      </c>
      <c r="M573">
        <v>414.49700000000001</v>
      </c>
      <c r="N573">
        <f t="shared" si="37"/>
        <v>21.988170364343961</v>
      </c>
      <c r="O573">
        <v>-37.109400000000001</v>
      </c>
      <c r="P573">
        <v>43.289200000000001</v>
      </c>
      <c r="Q573">
        <v>818.13099999999997</v>
      </c>
      <c r="R573">
        <v>1.4027099999999999</v>
      </c>
      <c r="S573">
        <v>-54.138199999999998</v>
      </c>
      <c r="T573">
        <f t="shared" si="36"/>
        <v>-17.028799999999997</v>
      </c>
    </row>
    <row r="574" spans="1:20" x14ac:dyDescent="0.3">
      <c r="B574">
        <v>4</v>
      </c>
      <c r="C574">
        <v>248.143</v>
      </c>
      <c r="D574">
        <f t="shared" si="35"/>
        <v>38.734167409071532</v>
      </c>
      <c r="E574">
        <v>-22.0642</v>
      </c>
      <c r="F574">
        <v>45.3949</v>
      </c>
      <c r="G574">
        <v>673.23800000000006</v>
      </c>
      <c r="H574">
        <v>1.0960399999999999</v>
      </c>
      <c r="I574">
        <v>-41.595500000000001</v>
      </c>
      <c r="J574">
        <f t="shared" si="34"/>
        <v>-19.531300000000002</v>
      </c>
      <c r="L574">
        <v>12</v>
      </c>
      <c r="M574">
        <v>437.322</v>
      </c>
      <c r="N574">
        <f t="shared" si="37"/>
        <v>43.811610076670341</v>
      </c>
      <c r="O574">
        <v>-38.040199999999999</v>
      </c>
      <c r="P574">
        <v>43.624899999999997</v>
      </c>
      <c r="Q574">
        <v>863.8</v>
      </c>
      <c r="R574">
        <v>1.4431499999999999</v>
      </c>
      <c r="S574">
        <v>-54.183999999999997</v>
      </c>
      <c r="T574">
        <f t="shared" si="36"/>
        <v>-16.143799999999999</v>
      </c>
    </row>
    <row r="575" spans="1:20" x14ac:dyDescent="0.3">
      <c r="B575">
        <v>5</v>
      </c>
      <c r="C575">
        <v>273.98500000000001</v>
      </c>
      <c r="D575">
        <f t="shared" si="35"/>
        <v>38.696695302221173</v>
      </c>
      <c r="E575">
        <v>-21.8201</v>
      </c>
      <c r="F575">
        <v>45.791600000000003</v>
      </c>
      <c r="G575">
        <v>660.56</v>
      </c>
      <c r="H575">
        <v>1.0741099999999999</v>
      </c>
      <c r="I575">
        <v>-42.0837</v>
      </c>
      <c r="J575">
        <f t="shared" si="34"/>
        <v>-20.2636</v>
      </c>
      <c r="L575">
        <v>13</v>
      </c>
      <c r="M575">
        <v>460.63400000000001</v>
      </c>
      <c r="N575">
        <f t="shared" si="37"/>
        <v>42.896362388469434</v>
      </c>
      <c r="O575">
        <v>-37.795999999999999</v>
      </c>
      <c r="P575">
        <v>43.243400000000001</v>
      </c>
      <c r="Q575">
        <v>844.59900000000005</v>
      </c>
      <c r="R575">
        <v>1.4212899999999999</v>
      </c>
      <c r="S575">
        <v>-54.397599999999997</v>
      </c>
      <c r="T575">
        <f t="shared" si="36"/>
        <v>-16.601599999999998</v>
      </c>
    </row>
    <row r="576" spans="1:20" x14ac:dyDescent="0.3">
      <c r="B576">
        <v>6</v>
      </c>
      <c r="C576">
        <v>300.67099999999999</v>
      </c>
      <c r="D576">
        <f t="shared" si="35"/>
        <v>37.472832196657457</v>
      </c>
      <c r="E576">
        <v>-21.347000000000001</v>
      </c>
      <c r="F576">
        <v>45.165999999999997</v>
      </c>
      <c r="G576">
        <v>635.17899999999997</v>
      </c>
      <c r="H576">
        <v>1.06176</v>
      </c>
      <c r="I576">
        <v>-42.373699999999999</v>
      </c>
      <c r="J576">
        <f t="shared" si="34"/>
        <v>-21.026699999999998</v>
      </c>
      <c r="L576">
        <v>14</v>
      </c>
      <c r="M576">
        <v>484.53199999999998</v>
      </c>
      <c r="N576">
        <f t="shared" si="37"/>
        <v>41.844505816386366</v>
      </c>
      <c r="O576">
        <v>-37.109400000000001</v>
      </c>
      <c r="P576">
        <v>41.870100000000001</v>
      </c>
      <c r="Q576">
        <v>817.029</v>
      </c>
      <c r="R576">
        <v>1.4260999999999999</v>
      </c>
      <c r="S576">
        <v>-54.565399999999997</v>
      </c>
      <c r="T576">
        <f t="shared" si="36"/>
        <v>-17.455999999999996</v>
      </c>
    </row>
    <row r="577" spans="1:20" x14ac:dyDescent="0.3">
      <c r="B577">
        <v>7</v>
      </c>
      <c r="C577">
        <v>326.30399999999997</v>
      </c>
      <c r="D577">
        <f t="shared" si="35"/>
        <v>39.01221082198731</v>
      </c>
      <c r="E577">
        <v>-22.582999999999998</v>
      </c>
      <c r="F577">
        <v>46.493499999999997</v>
      </c>
      <c r="G577">
        <v>679.56399999999996</v>
      </c>
      <c r="H577">
        <v>1.08355</v>
      </c>
      <c r="I577">
        <v>-42.541499999999999</v>
      </c>
      <c r="J577">
        <f t="shared" si="34"/>
        <v>-19.958500000000001</v>
      </c>
      <c r="L577">
        <v>15</v>
      </c>
      <c r="M577">
        <v>507.61599999999999</v>
      </c>
      <c r="N577">
        <f t="shared" si="37"/>
        <v>43.320048518454335</v>
      </c>
      <c r="O577">
        <v>-38.131700000000002</v>
      </c>
      <c r="P577">
        <v>42.587299999999999</v>
      </c>
      <c r="Q577">
        <v>853.42200000000003</v>
      </c>
      <c r="R577">
        <v>1.4457199999999999</v>
      </c>
      <c r="S577">
        <v>-54.962200000000003</v>
      </c>
      <c r="T577">
        <f t="shared" si="36"/>
        <v>-16.830500000000001</v>
      </c>
    </row>
    <row r="578" spans="1:20" x14ac:dyDescent="0.3">
      <c r="B578">
        <v>8</v>
      </c>
      <c r="C578">
        <v>353.05099999999999</v>
      </c>
      <c r="D578">
        <f t="shared" si="35"/>
        <v>37.387370546229462</v>
      </c>
      <c r="E578">
        <v>-21.148700000000002</v>
      </c>
      <c r="F578">
        <v>44.509900000000002</v>
      </c>
      <c r="G578">
        <v>634.29899999999998</v>
      </c>
      <c r="H578">
        <v>1.06758</v>
      </c>
      <c r="I578">
        <v>-42.770400000000002</v>
      </c>
      <c r="J578">
        <f t="shared" si="34"/>
        <v>-21.621700000000001</v>
      </c>
      <c r="T578">
        <f t="shared" si="36"/>
        <v>0</v>
      </c>
    </row>
    <row r="579" spans="1:20" x14ac:dyDescent="0.3">
      <c r="B579">
        <v>9</v>
      </c>
      <c r="C579">
        <v>380.63099999999997</v>
      </c>
      <c r="D579">
        <f t="shared" si="35"/>
        <v>36.258158085569271</v>
      </c>
      <c r="E579">
        <v>-21.514900000000001</v>
      </c>
      <c r="F579">
        <v>44.570900000000002</v>
      </c>
      <c r="G579">
        <v>640.96</v>
      </c>
      <c r="H579">
        <v>1.06829</v>
      </c>
      <c r="I579">
        <v>-42.831400000000002</v>
      </c>
      <c r="J579">
        <f t="shared" si="34"/>
        <v>-21.316500000000001</v>
      </c>
      <c r="K579">
        <v>4.2</v>
      </c>
      <c r="T579">
        <f t="shared" si="36"/>
        <v>0</v>
      </c>
    </row>
    <row r="580" spans="1:20" x14ac:dyDescent="0.3">
      <c r="B580">
        <v>10</v>
      </c>
      <c r="C580">
        <v>408.142</v>
      </c>
      <c r="D580">
        <f t="shared" si="35"/>
        <v>36.349096724946357</v>
      </c>
      <c r="E580">
        <v>-21.286000000000001</v>
      </c>
      <c r="F580">
        <v>44.158900000000003</v>
      </c>
      <c r="G580">
        <v>626.90700000000004</v>
      </c>
      <c r="H580">
        <v>1.0615399999999999</v>
      </c>
      <c r="I580">
        <v>-43.090800000000002</v>
      </c>
      <c r="J580">
        <f t="shared" si="34"/>
        <v>-21.8048</v>
      </c>
      <c r="L580">
        <v>1</v>
      </c>
      <c r="M580">
        <v>200.83799999999999</v>
      </c>
      <c r="O580">
        <v>-40.4968</v>
      </c>
      <c r="P580">
        <v>68.954499999999996</v>
      </c>
      <c r="Q580">
        <v>505.09899999999999</v>
      </c>
      <c r="R580">
        <v>1.01702</v>
      </c>
      <c r="S580">
        <v>-52.093499999999999</v>
      </c>
      <c r="T580">
        <f t="shared" si="36"/>
        <v>-11.596699999999998</v>
      </c>
    </row>
    <row r="581" spans="1:20" x14ac:dyDescent="0.3">
      <c r="B581">
        <v>11</v>
      </c>
      <c r="C581">
        <v>434.39600000000002</v>
      </c>
      <c r="D581">
        <f t="shared" si="35"/>
        <v>38.089433991010864</v>
      </c>
      <c r="E581">
        <v>-21.606400000000001</v>
      </c>
      <c r="F581">
        <v>44.158900000000003</v>
      </c>
      <c r="G581">
        <v>625.87099999999998</v>
      </c>
      <c r="H581">
        <v>1.0667</v>
      </c>
      <c r="I581">
        <v>-43.350200000000001</v>
      </c>
      <c r="J581">
        <f t="shared" si="34"/>
        <v>-21.7438</v>
      </c>
      <c r="L581">
        <v>2</v>
      </c>
      <c r="M581">
        <v>208.66800000000001</v>
      </c>
      <c r="N581">
        <f t="shared" si="37"/>
        <v>127.71392081736889</v>
      </c>
      <c r="O581">
        <v>-33.233600000000003</v>
      </c>
      <c r="P581">
        <v>45.99</v>
      </c>
      <c r="Q581">
        <v>743.16099999999994</v>
      </c>
      <c r="R581">
        <v>1.3666700000000001</v>
      </c>
      <c r="S581">
        <v>-46.6614</v>
      </c>
      <c r="T581">
        <f t="shared" si="36"/>
        <v>-13.427799999999998</v>
      </c>
    </row>
    <row r="582" spans="1:20" x14ac:dyDescent="0.3">
      <c r="B582">
        <v>12</v>
      </c>
      <c r="C582">
        <v>461.71100000000001</v>
      </c>
      <c r="D582">
        <f t="shared" si="35"/>
        <v>36.609921288669234</v>
      </c>
      <c r="E582">
        <v>-21.530200000000001</v>
      </c>
      <c r="F582">
        <v>43.8232</v>
      </c>
      <c r="G582">
        <v>618.11800000000005</v>
      </c>
      <c r="H582">
        <v>1.0608299999999999</v>
      </c>
      <c r="I582">
        <v>-43.518099999999997</v>
      </c>
      <c r="J582">
        <f t="shared" ref="J582:J645" si="38">I582-E582</f>
        <v>-21.987899999999996</v>
      </c>
      <c r="L582">
        <v>3</v>
      </c>
      <c r="M582">
        <v>220.346</v>
      </c>
      <c r="N582">
        <f t="shared" si="37"/>
        <v>85.631101215961664</v>
      </c>
      <c r="O582">
        <v>-31.509399999999999</v>
      </c>
      <c r="P582">
        <v>40.618899999999996</v>
      </c>
      <c r="Q582">
        <v>863.42200000000003</v>
      </c>
      <c r="R582">
        <v>1.5488200000000001</v>
      </c>
      <c r="S582">
        <v>-45.929000000000002</v>
      </c>
      <c r="T582">
        <f t="shared" si="36"/>
        <v>-14.419600000000003</v>
      </c>
    </row>
    <row r="583" spans="1:20" x14ac:dyDescent="0.3">
      <c r="B583">
        <v>13</v>
      </c>
      <c r="C583">
        <v>488.43799999999999</v>
      </c>
      <c r="D583">
        <f t="shared" ref="D583:D646" si="39">1000/(C583-C582)</f>
        <v>37.415347775657608</v>
      </c>
      <c r="E583">
        <v>-22.888200000000001</v>
      </c>
      <c r="F583">
        <v>44.830300000000001</v>
      </c>
      <c r="G583">
        <v>664.26199999999994</v>
      </c>
      <c r="H583">
        <v>1.0903799999999999</v>
      </c>
      <c r="I583">
        <v>-43.7012</v>
      </c>
      <c r="J583">
        <f t="shared" si="38"/>
        <v>-20.812999999999999</v>
      </c>
      <c r="L583">
        <v>4</v>
      </c>
      <c r="M583">
        <v>235.13</v>
      </c>
      <c r="N583">
        <f t="shared" si="37"/>
        <v>67.640692640692677</v>
      </c>
      <c r="O583">
        <v>-31.189</v>
      </c>
      <c r="P583">
        <v>39.291400000000003</v>
      </c>
      <c r="Q583">
        <v>934.09699999999998</v>
      </c>
      <c r="R583">
        <v>1.6097300000000001</v>
      </c>
      <c r="S583">
        <v>-45.593299999999999</v>
      </c>
      <c r="T583">
        <f t="shared" si="36"/>
        <v>-14.404299999999999</v>
      </c>
    </row>
    <row r="584" spans="1:20" x14ac:dyDescent="0.3">
      <c r="B584">
        <v>14</v>
      </c>
      <c r="C584">
        <v>514.97299999999996</v>
      </c>
      <c r="D584">
        <f t="shared" si="39"/>
        <v>37.686074995289289</v>
      </c>
      <c r="E584">
        <v>-22.995000000000001</v>
      </c>
      <c r="F584">
        <v>44.509900000000002</v>
      </c>
      <c r="G584">
        <v>665.66</v>
      </c>
      <c r="H584">
        <v>1.08813</v>
      </c>
      <c r="I584">
        <v>-43.930100000000003</v>
      </c>
      <c r="J584">
        <f t="shared" si="38"/>
        <v>-20.935100000000002</v>
      </c>
      <c r="L584">
        <v>5</v>
      </c>
      <c r="M584">
        <v>256.63400000000001</v>
      </c>
      <c r="N584">
        <f t="shared" si="37"/>
        <v>46.502976190476147</v>
      </c>
      <c r="O584">
        <v>-30.914300000000001</v>
      </c>
      <c r="P584">
        <v>39.566000000000003</v>
      </c>
      <c r="Q584">
        <v>903.23</v>
      </c>
      <c r="R584">
        <v>1.54782</v>
      </c>
      <c r="S584">
        <v>-47.119100000000003</v>
      </c>
      <c r="T584">
        <f t="shared" si="36"/>
        <v>-16.204800000000002</v>
      </c>
    </row>
    <row r="585" spans="1:20" x14ac:dyDescent="0.3">
      <c r="B585">
        <v>15</v>
      </c>
      <c r="C585">
        <v>542.37800000000004</v>
      </c>
      <c r="D585">
        <f t="shared" si="39"/>
        <v>36.489691662105344</v>
      </c>
      <c r="E585">
        <v>-23.3459</v>
      </c>
      <c r="F585">
        <v>44.509900000000002</v>
      </c>
      <c r="G585">
        <v>667.29</v>
      </c>
      <c r="H585">
        <v>1.0996600000000001</v>
      </c>
      <c r="I585">
        <v>-44.113199999999999</v>
      </c>
      <c r="J585">
        <f t="shared" si="38"/>
        <v>-20.767299999999999</v>
      </c>
      <c r="L585">
        <v>6</v>
      </c>
      <c r="M585">
        <v>277.59500000000003</v>
      </c>
      <c r="N585">
        <f t="shared" si="37"/>
        <v>47.707647535899973</v>
      </c>
      <c r="O585">
        <v>-31.967199999999998</v>
      </c>
      <c r="P585">
        <v>41.427599999999998</v>
      </c>
      <c r="Q585">
        <v>900.74</v>
      </c>
      <c r="R585">
        <v>1.5083500000000001</v>
      </c>
      <c r="S585">
        <v>-48.034700000000001</v>
      </c>
      <c r="T585">
        <f t="shared" si="36"/>
        <v>-16.067500000000003</v>
      </c>
    </row>
    <row r="586" spans="1:20" x14ac:dyDescent="0.3">
      <c r="B586">
        <v>16</v>
      </c>
      <c r="C586">
        <v>568.96</v>
      </c>
      <c r="D586">
        <f t="shared" si="39"/>
        <v>37.619441727484777</v>
      </c>
      <c r="E586">
        <v>-24.795500000000001</v>
      </c>
      <c r="F586">
        <v>45.898400000000002</v>
      </c>
      <c r="G586">
        <v>707.62</v>
      </c>
      <c r="H586">
        <v>1.11991</v>
      </c>
      <c r="I586">
        <v>-44.403100000000002</v>
      </c>
      <c r="J586">
        <f t="shared" si="38"/>
        <v>-19.607600000000001</v>
      </c>
      <c r="L586">
        <v>7</v>
      </c>
      <c r="M586">
        <v>299.97500000000002</v>
      </c>
      <c r="N586">
        <f t="shared" si="37"/>
        <v>44.682752457551395</v>
      </c>
      <c r="O586">
        <v>-31.768799999999999</v>
      </c>
      <c r="P586">
        <v>41.229199999999999</v>
      </c>
      <c r="Q586">
        <v>869</v>
      </c>
      <c r="R586">
        <v>1.47702</v>
      </c>
      <c r="S586">
        <v>-48.339799999999997</v>
      </c>
      <c r="T586">
        <f t="shared" ref="T586:T649" si="40">S586-O586</f>
        <v>-16.570999999999998</v>
      </c>
    </row>
    <row r="587" spans="1:20" x14ac:dyDescent="0.3">
      <c r="B587">
        <v>17</v>
      </c>
      <c r="C587">
        <v>596.39400000000001</v>
      </c>
      <c r="D587">
        <f t="shared" si="39"/>
        <v>36.451119049354858</v>
      </c>
      <c r="E587">
        <v>-22.674600000000002</v>
      </c>
      <c r="F587">
        <v>43.335000000000001</v>
      </c>
      <c r="G587">
        <v>633.63699999999994</v>
      </c>
      <c r="H587">
        <v>1.07653</v>
      </c>
      <c r="I587">
        <v>-44.723500000000001</v>
      </c>
      <c r="J587">
        <f t="shared" si="38"/>
        <v>-22.0489</v>
      </c>
      <c r="L587">
        <v>8</v>
      </c>
      <c r="M587">
        <v>321.96600000000001</v>
      </c>
      <c r="N587">
        <f t="shared" ref="N587:N650" si="41">1000/(M587-M586)</f>
        <v>45.473148106043411</v>
      </c>
      <c r="O587">
        <v>-32.9437</v>
      </c>
      <c r="P587">
        <v>42.3279</v>
      </c>
      <c r="Q587">
        <v>902.99</v>
      </c>
      <c r="R587">
        <v>1.49126</v>
      </c>
      <c r="S587">
        <v>-48.812899999999999</v>
      </c>
      <c r="T587">
        <f t="shared" si="40"/>
        <v>-15.869199999999999</v>
      </c>
    </row>
    <row r="588" spans="1:20" x14ac:dyDescent="0.3">
      <c r="B588">
        <v>18</v>
      </c>
      <c r="C588">
        <v>623.33299999999997</v>
      </c>
      <c r="D588">
        <f t="shared" si="39"/>
        <v>37.120902780355664</v>
      </c>
      <c r="E588">
        <v>-23.056000000000001</v>
      </c>
      <c r="F588">
        <v>43.441800000000001</v>
      </c>
      <c r="G588">
        <v>630.98900000000003</v>
      </c>
      <c r="H588">
        <v>1.0790599999999999</v>
      </c>
      <c r="I588">
        <v>-45.013399999999997</v>
      </c>
      <c r="J588">
        <f t="shared" si="38"/>
        <v>-21.957399999999996</v>
      </c>
      <c r="L588">
        <v>9</v>
      </c>
      <c r="M588">
        <v>344.916</v>
      </c>
      <c r="N588">
        <f t="shared" si="41"/>
        <v>43.572984749455358</v>
      </c>
      <c r="O588">
        <v>-31.936599999999999</v>
      </c>
      <c r="P588">
        <v>41.076700000000002</v>
      </c>
      <c r="Q588">
        <v>849.25900000000001</v>
      </c>
      <c r="R588">
        <v>1.4684900000000001</v>
      </c>
      <c r="S588">
        <v>-48.919699999999999</v>
      </c>
      <c r="T588">
        <f t="shared" si="40"/>
        <v>-16.9831</v>
      </c>
    </row>
    <row r="589" spans="1:20" x14ac:dyDescent="0.3">
      <c r="B589">
        <v>19</v>
      </c>
      <c r="C589">
        <v>650.92999999999995</v>
      </c>
      <c r="D589">
        <f t="shared" si="39"/>
        <v>36.23582273435521</v>
      </c>
      <c r="E589">
        <v>-24.246200000000002</v>
      </c>
      <c r="F589">
        <v>44.296300000000002</v>
      </c>
      <c r="G589">
        <v>678.62400000000002</v>
      </c>
      <c r="H589">
        <v>1.10521</v>
      </c>
      <c r="I589">
        <v>-45.0745</v>
      </c>
      <c r="J589">
        <f t="shared" si="38"/>
        <v>-20.828299999999999</v>
      </c>
      <c r="L589">
        <v>10</v>
      </c>
      <c r="M589">
        <v>366.33699999999999</v>
      </c>
      <c r="N589">
        <f t="shared" si="41"/>
        <v>46.683161383688919</v>
      </c>
      <c r="O589">
        <v>-33.721899999999998</v>
      </c>
      <c r="P589">
        <v>42.495699999999999</v>
      </c>
      <c r="Q589">
        <v>935.447</v>
      </c>
      <c r="R589">
        <v>1.5120899999999999</v>
      </c>
      <c r="S589">
        <v>-49.377400000000002</v>
      </c>
      <c r="T589">
        <f t="shared" si="40"/>
        <v>-15.655500000000004</v>
      </c>
    </row>
    <row r="590" spans="1:20" x14ac:dyDescent="0.3">
      <c r="B590">
        <v>20</v>
      </c>
      <c r="C590">
        <v>679.77599999999995</v>
      </c>
      <c r="D590">
        <f t="shared" si="39"/>
        <v>34.66685155654163</v>
      </c>
      <c r="E590">
        <v>-24.414100000000001</v>
      </c>
      <c r="F590">
        <v>43.8538</v>
      </c>
      <c r="G590">
        <v>673.06899999999996</v>
      </c>
      <c r="H590">
        <v>1.1085400000000001</v>
      </c>
      <c r="I590">
        <v>-45.318600000000004</v>
      </c>
      <c r="J590">
        <f t="shared" si="38"/>
        <v>-20.904500000000002</v>
      </c>
      <c r="L590">
        <v>11</v>
      </c>
      <c r="M590">
        <v>389.37799999999999</v>
      </c>
      <c r="N590">
        <f t="shared" si="41"/>
        <v>43.400894058417606</v>
      </c>
      <c r="O590">
        <v>-33.309899999999999</v>
      </c>
      <c r="P590">
        <v>41.717500000000001</v>
      </c>
      <c r="Q590">
        <v>912.97</v>
      </c>
      <c r="R590">
        <v>1.51065</v>
      </c>
      <c r="S590">
        <v>-49.575800000000001</v>
      </c>
      <c r="T590">
        <f t="shared" si="40"/>
        <v>-16.265900000000002</v>
      </c>
    </row>
    <row r="591" spans="1:20" x14ac:dyDescent="0.3">
      <c r="J591">
        <f t="shared" si="38"/>
        <v>0</v>
      </c>
      <c r="L591">
        <v>12</v>
      </c>
      <c r="M591">
        <v>412.47199999999998</v>
      </c>
      <c r="N591">
        <f t="shared" si="41"/>
        <v>43.301290378453288</v>
      </c>
      <c r="O591">
        <v>-32.470700000000001</v>
      </c>
      <c r="P591">
        <v>40.3748</v>
      </c>
      <c r="Q591">
        <v>856.31500000000005</v>
      </c>
      <c r="R591">
        <v>1.4709399999999999</v>
      </c>
      <c r="S591">
        <v>-49.728400000000001</v>
      </c>
      <c r="T591">
        <f t="shared" si="40"/>
        <v>-17.2577</v>
      </c>
    </row>
    <row r="592" spans="1:20" x14ac:dyDescent="0.3">
      <c r="A592">
        <v>4.4000000000000004</v>
      </c>
      <c r="J592">
        <f t="shared" si="38"/>
        <v>0</v>
      </c>
      <c r="L592">
        <v>13</v>
      </c>
      <c r="M592">
        <v>435.411</v>
      </c>
      <c r="N592">
        <f t="shared" si="41"/>
        <v>43.593879419329483</v>
      </c>
      <c r="O592">
        <v>-32.363900000000001</v>
      </c>
      <c r="P592">
        <v>39.917000000000002</v>
      </c>
      <c r="Q592">
        <v>844.40800000000002</v>
      </c>
      <c r="R592">
        <v>1.4711399999999999</v>
      </c>
      <c r="S592">
        <v>-49.8962</v>
      </c>
      <c r="T592">
        <f t="shared" si="40"/>
        <v>-17.532299999999999</v>
      </c>
    </row>
    <row r="593" spans="2:20" x14ac:dyDescent="0.3">
      <c r="B593">
        <v>1</v>
      </c>
      <c r="C593">
        <v>201.179</v>
      </c>
      <c r="E593">
        <v>-33.569299999999998</v>
      </c>
      <c r="F593">
        <v>67.581199999999995</v>
      </c>
      <c r="G593">
        <v>491.16699999999997</v>
      </c>
      <c r="H593">
        <v>0.905084</v>
      </c>
      <c r="I593">
        <v>-45.379600000000003</v>
      </c>
      <c r="J593">
        <f t="shared" si="38"/>
        <v>-11.810300000000005</v>
      </c>
      <c r="L593">
        <v>14</v>
      </c>
      <c r="M593">
        <v>458.291</v>
      </c>
      <c r="N593">
        <f t="shared" si="41"/>
        <v>43.706293706293714</v>
      </c>
      <c r="O593">
        <v>-33.279400000000003</v>
      </c>
      <c r="P593">
        <v>40.4816</v>
      </c>
      <c r="Q593">
        <v>891.64099999999996</v>
      </c>
      <c r="R593">
        <v>1.4940800000000001</v>
      </c>
      <c r="S593">
        <v>-50.064100000000003</v>
      </c>
      <c r="T593">
        <f t="shared" si="40"/>
        <v>-16.784700000000001</v>
      </c>
    </row>
    <row r="594" spans="2:20" x14ac:dyDescent="0.3">
      <c r="B594">
        <v>2</v>
      </c>
      <c r="C594">
        <v>208.565</v>
      </c>
      <c r="D594">
        <f t="shared" si="39"/>
        <v>135.39128080151647</v>
      </c>
      <c r="E594">
        <v>-24.398800000000001</v>
      </c>
      <c r="F594">
        <v>47.424300000000002</v>
      </c>
      <c r="G594">
        <v>612.63499999999999</v>
      </c>
      <c r="H594">
        <v>1.06569</v>
      </c>
      <c r="I594">
        <v>-41.168199999999999</v>
      </c>
      <c r="J594">
        <f t="shared" si="38"/>
        <v>-16.769399999999997</v>
      </c>
      <c r="L594">
        <v>15</v>
      </c>
      <c r="M594">
        <v>481.11200000000002</v>
      </c>
      <c r="N594">
        <f t="shared" si="41"/>
        <v>43.819289251128296</v>
      </c>
      <c r="O594">
        <v>-34.088099999999997</v>
      </c>
      <c r="P594">
        <v>40.908799999999999</v>
      </c>
      <c r="Q594">
        <v>937.28899999999999</v>
      </c>
      <c r="R594">
        <v>1.52606</v>
      </c>
      <c r="S594">
        <v>-50.125100000000003</v>
      </c>
      <c r="T594">
        <f t="shared" si="40"/>
        <v>-16.037000000000006</v>
      </c>
    </row>
    <row r="595" spans="2:20" x14ac:dyDescent="0.3">
      <c r="B595">
        <v>3</v>
      </c>
      <c r="C595">
        <v>223.03399999999999</v>
      </c>
      <c r="D595">
        <f t="shared" si="39"/>
        <v>69.113276660446502</v>
      </c>
      <c r="E595">
        <v>-21.7285</v>
      </c>
      <c r="F595">
        <v>42.511000000000003</v>
      </c>
      <c r="G595">
        <v>664.91200000000003</v>
      </c>
      <c r="H595">
        <v>1.1251</v>
      </c>
      <c r="I595">
        <v>-40.969799999999999</v>
      </c>
      <c r="J595">
        <f t="shared" si="38"/>
        <v>-19.241299999999999</v>
      </c>
      <c r="L595">
        <v>16</v>
      </c>
      <c r="M595">
        <v>528.952</v>
      </c>
      <c r="N595">
        <f t="shared" si="41"/>
        <v>20.903010033444826</v>
      </c>
      <c r="O595">
        <v>-34.011800000000001</v>
      </c>
      <c r="P595">
        <v>40.069600000000001</v>
      </c>
      <c r="Q595">
        <v>912.17399999999998</v>
      </c>
      <c r="R595">
        <v>1.54128</v>
      </c>
      <c r="S595">
        <v>-50.445599999999999</v>
      </c>
      <c r="T595">
        <f t="shared" si="40"/>
        <v>-16.433799999999998</v>
      </c>
    </row>
    <row r="596" spans="2:20" x14ac:dyDescent="0.3">
      <c r="B596">
        <v>4</v>
      </c>
      <c r="C596">
        <v>247.25899999999999</v>
      </c>
      <c r="D596">
        <f t="shared" si="39"/>
        <v>41.279669762641909</v>
      </c>
      <c r="E596">
        <v>-22.140499999999999</v>
      </c>
      <c r="F596">
        <v>44.403100000000002</v>
      </c>
      <c r="G596">
        <v>682.21199999999999</v>
      </c>
      <c r="H596">
        <v>1.10524</v>
      </c>
      <c r="I596">
        <v>-41.809100000000001</v>
      </c>
      <c r="J596">
        <f t="shared" si="38"/>
        <v>-19.668600000000001</v>
      </c>
      <c r="L596">
        <v>17</v>
      </c>
      <c r="M596">
        <v>552.86500000000001</v>
      </c>
      <c r="N596">
        <f t="shared" si="41"/>
        <v>41.818257851377894</v>
      </c>
      <c r="O596">
        <v>-33.996600000000001</v>
      </c>
      <c r="P596">
        <v>39.474499999999999</v>
      </c>
      <c r="Q596">
        <v>919.54200000000003</v>
      </c>
      <c r="R596">
        <v>1.54817</v>
      </c>
      <c r="S596">
        <v>-50.628700000000002</v>
      </c>
      <c r="T596">
        <f t="shared" si="40"/>
        <v>-16.632100000000001</v>
      </c>
    </row>
    <row r="597" spans="2:20" x14ac:dyDescent="0.3">
      <c r="B597">
        <v>5</v>
      </c>
      <c r="C597">
        <v>272.87799999999999</v>
      </c>
      <c r="D597">
        <f t="shared" si="39"/>
        <v>39.033529802100006</v>
      </c>
      <c r="E597">
        <v>-22.445699999999999</v>
      </c>
      <c r="F597">
        <v>45.3491</v>
      </c>
      <c r="G597">
        <v>682.02200000000005</v>
      </c>
      <c r="H597">
        <v>1.09317</v>
      </c>
      <c r="I597">
        <v>-42.3431</v>
      </c>
      <c r="J597">
        <f t="shared" si="38"/>
        <v>-19.897400000000001</v>
      </c>
      <c r="L597">
        <v>18</v>
      </c>
      <c r="M597">
        <v>576.952</v>
      </c>
      <c r="N597">
        <f t="shared" si="41"/>
        <v>41.516170548428633</v>
      </c>
      <c r="O597">
        <v>-33.920299999999997</v>
      </c>
      <c r="P597">
        <v>38.986199999999997</v>
      </c>
      <c r="Q597">
        <v>913.26400000000001</v>
      </c>
      <c r="R597">
        <v>1.5301800000000001</v>
      </c>
      <c r="S597">
        <v>-50.796500000000002</v>
      </c>
      <c r="T597">
        <f t="shared" si="40"/>
        <v>-16.876200000000004</v>
      </c>
    </row>
    <row r="598" spans="2:20" x14ac:dyDescent="0.3">
      <c r="B598">
        <v>6</v>
      </c>
      <c r="C598">
        <v>298.23500000000001</v>
      </c>
      <c r="D598">
        <f t="shared" si="39"/>
        <v>39.436841897700788</v>
      </c>
      <c r="E598">
        <v>-20.706199999999999</v>
      </c>
      <c r="F598">
        <v>43.5486</v>
      </c>
      <c r="G598">
        <v>624.21299999999997</v>
      </c>
      <c r="H598">
        <v>1.0588299999999999</v>
      </c>
      <c r="I598">
        <v>-42.526200000000003</v>
      </c>
      <c r="J598">
        <f t="shared" si="38"/>
        <v>-21.820000000000004</v>
      </c>
      <c r="L598">
        <v>19</v>
      </c>
      <c r="M598">
        <v>600.98199999999997</v>
      </c>
      <c r="N598">
        <f t="shared" si="41"/>
        <v>41.614648356221437</v>
      </c>
      <c r="O598">
        <v>-35.354599999999998</v>
      </c>
      <c r="P598">
        <v>40.115400000000001</v>
      </c>
      <c r="Q598">
        <v>969.83900000000006</v>
      </c>
      <c r="R598">
        <v>1.60842</v>
      </c>
      <c r="S598">
        <v>-50.888100000000001</v>
      </c>
      <c r="T598">
        <f t="shared" si="40"/>
        <v>-15.533500000000004</v>
      </c>
    </row>
    <row r="599" spans="2:20" x14ac:dyDescent="0.3">
      <c r="B599">
        <v>7</v>
      </c>
      <c r="C599">
        <v>324.62</v>
      </c>
      <c r="D599">
        <f t="shared" si="39"/>
        <v>37.900322152738312</v>
      </c>
      <c r="E599">
        <v>-22.567699999999999</v>
      </c>
      <c r="F599">
        <v>44.952399999999997</v>
      </c>
      <c r="G599">
        <v>678.6</v>
      </c>
      <c r="H599">
        <v>1.10429</v>
      </c>
      <c r="I599">
        <v>-42.694099999999999</v>
      </c>
      <c r="J599">
        <f t="shared" si="38"/>
        <v>-20.1264</v>
      </c>
      <c r="L599">
        <v>20</v>
      </c>
      <c r="M599">
        <v>625.38699999999994</v>
      </c>
      <c r="N599">
        <f t="shared" si="41"/>
        <v>40.975209997951282</v>
      </c>
      <c r="O599">
        <v>-35.507199999999997</v>
      </c>
      <c r="P599">
        <v>39.825400000000002</v>
      </c>
      <c r="Q599">
        <v>998.45699999999999</v>
      </c>
      <c r="R599">
        <v>1.62466</v>
      </c>
      <c r="S599">
        <v>-50.949100000000001</v>
      </c>
      <c r="T599">
        <f t="shared" si="40"/>
        <v>-15.441900000000004</v>
      </c>
    </row>
    <row r="600" spans="2:20" x14ac:dyDescent="0.3">
      <c r="B600">
        <v>8</v>
      </c>
      <c r="C600">
        <v>349.94600000000003</v>
      </c>
      <c r="D600">
        <f t="shared" si="39"/>
        <v>39.485114111979748</v>
      </c>
      <c r="E600">
        <v>-23.178100000000001</v>
      </c>
      <c r="F600">
        <v>45.547499999999999</v>
      </c>
      <c r="G600">
        <v>696.923</v>
      </c>
      <c r="H600">
        <v>1.1021399999999999</v>
      </c>
      <c r="I600">
        <v>-43.045000000000002</v>
      </c>
      <c r="J600">
        <f t="shared" si="38"/>
        <v>-19.866900000000001</v>
      </c>
      <c r="T600">
        <f t="shared" si="40"/>
        <v>0</v>
      </c>
    </row>
    <row r="601" spans="2:20" x14ac:dyDescent="0.3">
      <c r="B601">
        <v>9</v>
      </c>
      <c r="C601">
        <v>376.12599999999998</v>
      </c>
      <c r="D601">
        <f t="shared" si="39"/>
        <v>38.197097020626508</v>
      </c>
      <c r="E601">
        <v>-23.2849</v>
      </c>
      <c r="F601">
        <v>45.2881</v>
      </c>
      <c r="G601">
        <v>697.404</v>
      </c>
      <c r="H601">
        <v>1.10442</v>
      </c>
      <c r="I601">
        <v>-43.289200000000001</v>
      </c>
      <c r="J601">
        <f t="shared" si="38"/>
        <v>-20.004300000000001</v>
      </c>
      <c r="T601">
        <f t="shared" si="40"/>
        <v>0</v>
      </c>
    </row>
    <row r="602" spans="2:20" x14ac:dyDescent="0.3">
      <c r="B602">
        <v>10</v>
      </c>
      <c r="C602">
        <v>402.32799999999997</v>
      </c>
      <c r="D602">
        <f t="shared" si="39"/>
        <v>38.165025570567138</v>
      </c>
      <c r="E602">
        <v>-22.888200000000001</v>
      </c>
      <c r="F602">
        <v>44.540399999999998</v>
      </c>
      <c r="G602">
        <v>667.38300000000004</v>
      </c>
      <c r="H602">
        <v>1.09429</v>
      </c>
      <c r="I602">
        <v>-43.426499999999997</v>
      </c>
      <c r="J602">
        <f t="shared" si="38"/>
        <v>-20.538299999999996</v>
      </c>
      <c r="T602">
        <f t="shared" si="40"/>
        <v>0</v>
      </c>
    </row>
    <row r="603" spans="2:20" x14ac:dyDescent="0.3">
      <c r="B603">
        <v>11</v>
      </c>
      <c r="C603">
        <v>427.83</v>
      </c>
      <c r="D603">
        <f t="shared" si="39"/>
        <v>39.212610775625429</v>
      </c>
      <c r="E603">
        <v>-22.689800000000002</v>
      </c>
      <c r="F603">
        <v>44.22</v>
      </c>
      <c r="G603">
        <v>661.97799999999995</v>
      </c>
      <c r="H603">
        <v>1.08786</v>
      </c>
      <c r="I603">
        <v>-43.7012</v>
      </c>
      <c r="J603">
        <f t="shared" si="38"/>
        <v>-21.011399999999998</v>
      </c>
      <c r="K603">
        <v>4.3</v>
      </c>
      <c r="T603">
        <f t="shared" si="40"/>
        <v>0</v>
      </c>
    </row>
    <row r="604" spans="2:20" x14ac:dyDescent="0.3">
      <c r="B604">
        <v>12</v>
      </c>
      <c r="C604">
        <v>454.75</v>
      </c>
      <c r="D604">
        <f t="shared" si="39"/>
        <v>37.147102526002946</v>
      </c>
      <c r="E604">
        <v>-23.818999999999999</v>
      </c>
      <c r="F604">
        <v>44.784500000000001</v>
      </c>
      <c r="G604">
        <v>702.30399999999997</v>
      </c>
      <c r="H604">
        <v>1.11643</v>
      </c>
      <c r="I604">
        <v>-43.8538</v>
      </c>
      <c r="J604">
        <f t="shared" si="38"/>
        <v>-20.034800000000001</v>
      </c>
      <c r="L604">
        <v>1</v>
      </c>
      <c r="M604">
        <v>200.79400000000001</v>
      </c>
      <c r="O604">
        <v>-32.302900000000001</v>
      </c>
      <c r="P604">
        <v>68.481399999999994</v>
      </c>
      <c r="Q604">
        <v>509.096</v>
      </c>
      <c r="R604">
        <v>1.0286999999999999</v>
      </c>
      <c r="S604">
        <v>-43.563800000000001</v>
      </c>
      <c r="T604">
        <f t="shared" si="40"/>
        <v>-11.260899999999999</v>
      </c>
    </row>
    <row r="605" spans="2:20" x14ac:dyDescent="0.3">
      <c r="B605">
        <v>13</v>
      </c>
      <c r="C605">
        <v>480.49700000000001</v>
      </c>
      <c r="D605">
        <f t="shared" si="39"/>
        <v>38.839476443857514</v>
      </c>
      <c r="E605">
        <v>-23.696899999999999</v>
      </c>
      <c r="F605">
        <v>44.418300000000002</v>
      </c>
      <c r="G605">
        <v>683.48800000000006</v>
      </c>
      <c r="H605">
        <v>1.1065</v>
      </c>
      <c r="I605">
        <v>-44.143700000000003</v>
      </c>
      <c r="J605">
        <f t="shared" si="38"/>
        <v>-20.446800000000003</v>
      </c>
      <c r="L605">
        <v>2</v>
      </c>
      <c r="M605">
        <v>208.38399999999999</v>
      </c>
      <c r="N605">
        <f t="shared" si="41"/>
        <v>131.75230566534958</v>
      </c>
      <c r="O605">
        <v>-25.2075</v>
      </c>
      <c r="P605">
        <v>44.601399999999998</v>
      </c>
      <c r="Q605">
        <v>787.54100000000005</v>
      </c>
      <c r="R605">
        <v>1.44469</v>
      </c>
      <c r="S605">
        <v>-38.070700000000002</v>
      </c>
      <c r="T605">
        <f t="shared" si="40"/>
        <v>-12.863200000000003</v>
      </c>
    </row>
    <row r="606" spans="2:20" x14ac:dyDescent="0.3">
      <c r="B606">
        <v>14</v>
      </c>
      <c r="C606">
        <v>509.358</v>
      </c>
      <c r="D606">
        <f t="shared" si="39"/>
        <v>34.648834066733663</v>
      </c>
      <c r="E606">
        <v>-23.5748</v>
      </c>
      <c r="F606">
        <v>43.365499999999997</v>
      </c>
      <c r="G606">
        <v>703.85400000000004</v>
      </c>
      <c r="H606">
        <v>1.13304</v>
      </c>
      <c r="I606">
        <v>-44.097900000000003</v>
      </c>
      <c r="J606">
        <f t="shared" si="38"/>
        <v>-20.523100000000003</v>
      </c>
      <c r="L606">
        <v>3</v>
      </c>
      <c r="M606">
        <v>219.733</v>
      </c>
      <c r="N606">
        <f t="shared" si="41"/>
        <v>88.113490175345703</v>
      </c>
      <c r="O606">
        <v>-22.903400000000001</v>
      </c>
      <c r="P606">
        <v>38.680999999999997</v>
      </c>
      <c r="Q606">
        <v>883.70799999999997</v>
      </c>
      <c r="R606">
        <v>1.6123400000000001</v>
      </c>
      <c r="S606">
        <v>-37.078899999999997</v>
      </c>
      <c r="T606">
        <f t="shared" si="40"/>
        <v>-14.175499999999996</v>
      </c>
    </row>
    <row r="607" spans="2:20" x14ac:dyDescent="0.3">
      <c r="B607">
        <v>15</v>
      </c>
      <c r="C607">
        <v>536.05600000000004</v>
      </c>
      <c r="D607">
        <f t="shared" si="39"/>
        <v>37.455989212675057</v>
      </c>
      <c r="E607">
        <v>-23.727399999999999</v>
      </c>
      <c r="F607">
        <v>43.731699999999996</v>
      </c>
      <c r="G607">
        <v>680.98900000000003</v>
      </c>
      <c r="H607">
        <v>1.10555</v>
      </c>
      <c r="I607">
        <v>-44.692999999999998</v>
      </c>
      <c r="J607">
        <f t="shared" si="38"/>
        <v>-20.965599999999998</v>
      </c>
      <c r="L607">
        <v>4</v>
      </c>
      <c r="M607">
        <v>233.62700000000001</v>
      </c>
      <c r="N607">
        <f t="shared" si="41"/>
        <v>71.973513746941094</v>
      </c>
      <c r="O607">
        <v>-23.5138</v>
      </c>
      <c r="P607">
        <v>38.528399999999998</v>
      </c>
      <c r="Q607">
        <v>995.33699999999999</v>
      </c>
      <c r="R607">
        <v>1.69431</v>
      </c>
      <c r="S607">
        <v>-36.865200000000002</v>
      </c>
      <c r="T607">
        <f t="shared" si="40"/>
        <v>-13.351400000000002</v>
      </c>
    </row>
    <row r="608" spans="2:20" x14ac:dyDescent="0.3">
      <c r="B608">
        <v>16</v>
      </c>
      <c r="C608">
        <v>562.37099999999998</v>
      </c>
      <c r="D608">
        <f t="shared" si="39"/>
        <v>38.001140034201114</v>
      </c>
      <c r="E608">
        <v>-24.658200000000001</v>
      </c>
      <c r="F608">
        <v>44.204700000000003</v>
      </c>
      <c r="G608">
        <v>706.66399999999999</v>
      </c>
      <c r="H608">
        <v>1.1332500000000001</v>
      </c>
      <c r="I608">
        <v>-44.692999999999998</v>
      </c>
      <c r="J608">
        <f t="shared" si="38"/>
        <v>-20.034799999999997</v>
      </c>
      <c r="L608">
        <v>5</v>
      </c>
      <c r="M608">
        <v>254.25399999999999</v>
      </c>
      <c r="N608">
        <f t="shared" si="41"/>
        <v>48.480147379648081</v>
      </c>
      <c r="O608">
        <v>-22.918700000000001</v>
      </c>
      <c r="P608">
        <v>37.963900000000002</v>
      </c>
      <c r="Q608">
        <v>988.16899999999998</v>
      </c>
      <c r="R608">
        <v>1.6694599999999999</v>
      </c>
      <c r="S608">
        <v>-38.040199999999999</v>
      </c>
      <c r="T608">
        <f t="shared" si="40"/>
        <v>-15.121499999999997</v>
      </c>
    </row>
    <row r="609" spans="1:20" x14ac:dyDescent="0.3">
      <c r="B609">
        <v>17</v>
      </c>
      <c r="C609">
        <v>589.31899999999996</v>
      </c>
      <c r="D609">
        <f t="shared" si="39"/>
        <v>37.108505269407779</v>
      </c>
      <c r="E609">
        <v>-23.971599999999999</v>
      </c>
      <c r="F609">
        <v>43.243400000000001</v>
      </c>
      <c r="G609">
        <v>681.68799999999999</v>
      </c>
      <c r="H609">
        <v>1.1245099999999999</v>
      </c>
      <c r="I609">
        <v>-44.860799999999998</v>
      </c>
      <c r="J609">
        <f t="shared" si="38"/>
        <v>-20.889199999999999</v>
      </c>
      <c r="L609">
        <v>6</v>
      </c>
      <c r="M609">
        <v>275.13600000000002</v>
      </c>
      <c r="N609">
        <f t="shared" si="41"/>
        <v>47.888133320563085</v>
      </c>
      <c r="O609">
        <v>-23.5596</v>
      </c>
      <c r="P609">
        <v>39.199800000000003</v>
      </c>
      <c r="Q609">
        <v>981.904</v>
      </c>
      <c r="R609">
        <v>1.6111599999999999</v>
      </c>
      <c r="S609">
        <v>-38.925199999999997</v>
      </c>
      <c r="T609">
        <f t="shared" si="40"/>
        <v>-15.365599999999997</v>
      </c>
    </row>
    <row r="610" spans="1:20" x14ac:dyDescent="0.3">
      <c r="B610">
        <v>18</v>
      </c>
      <c r="C610">
        <v>617.43799999999999</v>
      </c>
      <c r="D610">
        <f t="shared" si="39"/>
        <v>35.563142359258826</v>
      </c>
      <c r="E610">
        <v>-24.322500000000002</v>
      </c>
      <c r="F610">
        <v>42.846699999999998</v>
      </c>
      <c r="G610">
        <v>697.88400000000001</v>
      </c>
      <c r="H610">
        <v>1.1350499999999999</v>
      </c>
      <c r="I610">
        <v>-45.1813</v>
      </c>
      <c r="J610">
        <f t="shared" si="38"/>
        <v>-20.858799999999999</v>
      </c>
      <c r="L610">
        <v>7</v>
      </c>
      <c r="M610">
        <v>295.95400000000001</v>
      </c>
      <c r="N610">
        <f t="shared" si="41"/>
        <v>48.035354020559168</v>
      </c>
      <c r="O610">
        <v>-23.925799999999999</v>
      </c>
      <c r="P610">
        <v>39.672899999999998</v>
      </c>
      <c r="Q610">
        <v>966.78599999999994</v>
      </c>
      <c r="R610">
        <v>1.5839399999999999</v>
      </c>
      <c r="S610">
        <v>-39.535499999999999</v>
      </c>
      <c r="T610">
        <f t="shared" si="40"/>
        <v>-15.6097</v>
      </c>
    </row>
    <row r="611" spans="1:20" x14ac:dyDescent="0.3">
      <c r="B611">
        <v>19</v>
      </c>
      <c r="C611">
        <v>645.59400000000005</v>
      </c>
      <c r="D611">
        <f t="shared" si="39"/>
        <v>35.516408580764235</v>
      </c>
      <c r="E611">
        <v>-24.566700000000001</v>
      </c>
      <c r="F611">
        <v>42.892499999999998</v>
      </c>
      <c r="G611">
        <v>691.048</v>
      </c>
      <c r="H611">
        <v>1.1341600000000001</v>
      </c>
      <c r="I611">
        <v>-45.3033</v>
      </c>
      <c r="J611">
        <f t="shared" si="38"/>
        <v>-20.736599999999999</v>
      </c>
      <c r="L611">
        <v>8</v>
      </c>
      <c r="M611">
        <v>317.06099999999998</v>
      </c>
      <c r="N611">
        <f t="shared" si="41"/>
        <v>47.377647226038818</v>
      </c>
      <c r="O611">
        <v>-24.719200000000001</v>
      </c>
      <c r="P611">
        <v>40.222200000000001</v>
      </c>
      <c r="Q611">
        <v>986.54499999999996</v>
      </c>
      <c r="R611">
        <v>1.6109199999999999</v>
      </c>
      <c r="S611">
        <v>-39.917000000000002</v>
      </c>
      <c r="T611">
        <f t="shared" si="40"/>
        <v>-15.197800000000001</v>
      </c>
    </row>
    <row r="612" spans="1:20" x14ac:dyDescent="0.3">
      <c r="B612">
        <v>20</v>
      </c>
      <c r="C612">
        <v>673.59100000000001</v>
      </c>
      <c r="D612">
        <f t="shared" si="39"/>
        <v>35.718112654927367</v>
      </c>
      <c r="E612">
        <v>-23.5291</v>
      </c>
      <c r="F612">
        <v>41.824300000000001</v>
      </c>
      <c r="G612">
        <v>651.78099999999995</v>
      </c>
      <c r="H612">
        <v>1.1073299999999999</v>
      </c>
      <c r="I612">
        <v>-45.532200000000003</v>
      </c>
      <c r="J612">
        <f t="shared" si="38"/>
        <v>-22.003100000000003</v>
      </c>
      <c r="L612">
        <v>9</v>
      </c>
      <c r="M612">
        <v>337.96199999999999</v>
      </c>
      <c r="N612">
        <f t="shared" si="41"/>
        <v>47.844600736806825</v>
      </c>
      <c r="O612">
        <v>-25.299099999999999</v>
      </c>
      <c r="P612">
        <v>40.557899999999997</v>
      </c>
      <c r="Q612">
        <v>1030.72</v>
      </c>
      <c r="R612">
        <v>1.61094</v>
      </c>
      <c r="S612">
        <v>-40.100099999999998</v>
      </c>
      <c r="T612">
        <f t="shared" si="40"/>
        <v>-14.800999999999998</v>
      </c>
    </row>
    <row r="613" spans="1:20" x14ac:dyDescent="0.3">
      <c r="J613">
        <f t="shared" si="38"/>
        <v>0</v>
      </c>
      <c r="L613">
        <v>10</v>
      </c>
      <c r="M613">
        <v>361.23</v>
      </c>
      <c r="N613">
        <f t="shared" si="41"/>
        <v>42.97747980058444</v>
      </c>
      <c r="O613">
        <v>-25.1007</v>
      </c>
      <c r="P613">
        <v>39.993299999999998</v>
      </c>
      <c r="Q613">
        <v>995.05600000000004</v>
      </c>
      <c r="R613">
        <v>1.61025</v>
      </c>
      <c r="S613">
        <v>-40.451000000000001</v>
      </c>
      <c r="T613">
        <f t="shared" si="40"/>
        <v>-15.350300000000001</v>
      </c>
    </row>
    <row r="614" spans="1:20" x14ac:dyDescent="0.3">
      <c r="A614">
        <v>4.5</v>
      </c>
      <c r="J614">
        <f t="shared" si="38"/>
        <v>0</v>
      </c>
      <c r="L614">
        <v>11</v>
      </c>
      <c r="M614">
        <v>383.596</v>
      </c>
      <c r="N614">
        <f t="shared" si="41"/>
        <v>44.710721631047157</v>
      </c>
      <c r="O614">
        <v>-24.688700000000001</v>
      </c>
      <c r="P614">
        <v>39.031999999999996</v>
      </c>
      <c r="Q614">
        <v>978.09500000000003</v>
      </c>
      <c r="R614">
        <v>1.60921</v>
      </c>
      <c r="S614">
        <v>-40.527299999999997</v>
      </c>
      <c r="T614">
        <f t="shared" si="40"/>
        <v>-15.838599999999996</v>
      </c>
    </row>
    <row r="615" spans="1:20" x14ac:dyDescent="0.3">
      <c r="B615">
        <v>1</v>
      </c>
      <c r="C615">
        <v>201.16800000000001</v>
      </c>
      <c r="E615">
        <v>-34.2102</v>
      </c>
      <c r="F615">
        <v>67.672700000000006</v>
      </c>
      <c r="G615">
        <v>495.02699999999999</v>
      </c>
      <c r="H615">
        <v>0.91376000000000002</v>
      </c>
      <c r="I615">
        <v>-45.5017</v>
      </c>
      <c r="J615">
        <f t="shared" si="38"/>
        <v>-11.291499999999999</v>
      </c>
      <c r="L615">
        <v>12</v>
      </c>
      <c r="M615">
        <v>406.101</v>
      </c>
      <c r="N615">
        <f t="shared" si="41"/>
        <v>44.434570095534333</v>
      </c>
      <c r="O615">
        <v>-24.490400000000001</v>
      </c>
      <c r="P615">
        <v>38.360599999999998</v>
      </c>
      <c r="Q615">
        <v>956.09500000000003</v>
      </c>
      <c r="R615">
        <v>1.6130899999999999</v>
      </c>
      <c r="S615">
        <v>-40.863</v>
      </c>
      <c r="T615">
        <f t="shared" si="40"/>
        <v>-16.372599999999998</v>
      </c>
    </row>
    <row r="616" spans="1:20" x14ac:dyDescent="0.3">
      <c r="B616">
        <v>2</v>
      </c>
      <c r="C616">
        <v>208.47399999999999</v>
      </c>
      <c r="D616">
        <f t="shared" si="39"/>
        <v>136.87380235422972</v>
      </c>
      <c r="E616">
        <v>-24.459800000000001</v>
      </c>
      <c r="F616">
        <v>46.676600000000001</v>
      </c>
      <c r="G616">
        <v>601.64800000000002</v>
      </c>
      <c r="H616">
        <v>1.06558</v>
      </c>
      <c r="I616">
        <v>-41.305500000000002</v>
      </c>
      <c r="J616">
        <f t="shared" si="38"/>
        <v>-16.845700000000001</v>
      </c>
      <c r="L616">
        <v>13</v>
      </c>
      <c r="M616">
        <v>429.15199999999999</v>
      </c>
      <c r="N616">
        <f t="shared" si="41"/>
        <v>43.382065853975988</v>
      </c>
      <c r="O616">
        <v>-24.704000000000001</v>
      </c>
      <c r="P616">
        <v>38.055399999999999</v>
      </c>
      <c r="Q616">
        <v>973.70899999999995</v>
      </c>
      <c r="R616">
        <v>1.6134900000000001</v>
      </c>
      <c r="S616">
        <v>-40.863</v>
      </c>
      <c r="T616">
        <f t="shared" si="40"/>
        <v>-16.158999999999999</v>
      </c>
    </row>
    <row r="617" spans="1:20" x14ac:dyDescent="0.3">
      <c r="B617">
        <v>3</v>
      </c>
      <c r="C617">
        <v>220.42</v>
      </c>
      <c r="D617">
        <f t="shared" si="39"/>
        <v>83.710028461409692</v>
      </c>
      <c r="E617">
        <v>-23.117100000000001</v>
      </c>
      <c r="F617">
        <v>43.335000000000001</v>
      </c>
      <c r="G617">
        <v>687.303</v>
      </c>
      <c r="H617">
        <v>1.14402</v>
      </c>
      <c r="I617">
        <v>-41.091900000000003</v>
      </c>
      <c r="J617">
        <f t="shared" si="38"/>
        <v>-17.974800000000002</v>
      </c>
      <c r="L617">
        <v>14</v>
      </c>
      <c r="M617">
        <v>451.27300000000002</v>
      </c>
      <c r="N617">
        <f t="shared" si="41"/>
        <v>45.205912933411611</v>
      </c>
      <c r="O617">
        <v>-23.162800000000001</v>
      </c>
      <c r="P617">
        <v>36.193800000000003</v>
      </c>
      <c r="Q617">
        <v>880.16600000000005</v>
      </c>
      <c r="R617">
        <v>1.5532900000000001</v>
      </c>
      <c r="S617">
        <v>-41.168199999999999</v>
      </c>
      <c r="T617">
        <f t="shared" si="40"/>
        <v>-18.005399999999998</v>
      </c>
    </row>
    <row r="618" spans="1:20" x14ac:dyDescent="0.3">
      <c r="B618">
        <v>4</v>
      </c>
      <c r="C618">
        <v>244.703</v>
      </c>
      <c r="D618">
        <f t="shared" si="39"/>
        <v>41.181073178767015</v>
      </c>
      <c r="E618">
        <v>-22.720300000000002</v>
      </c>
      <c r="F618">
        <v>43.7012</v>
      </c>
      <c r="G618">
        <v>717.64400000000001</v>
      </c>
      <c r="H618">
        <v>1.1447400000000001</v>
      </c>
      <c r="I618">
        <v>-41.824300000000001</v>
      </c>
      <c r="J618">
        <f t="shared" si="38"/>
        <v>-19.103999999999999</v>
      </c>
      <c r="L618">
        <v>15</v>
      </c>
      <c r="M618">
        <v>474.71</v>
      </c>
      <c r="N618">
        <f t="shared" si="41"/>
        <v>42.66757690830746</v>
      </c>
      <c r="O618">
        <v>-25.268599999999999</v>
      </c>
      <c r="P618">
        <v>37.719700000000003</v>
      </c>
      <c r="Q618">
        <v>990.73699999999997</v>
      </c>
      <c r="R618">
        <v>1.6349800000000001</v>
      </c>
      <c r="S618">
        <v>-41.244500000000002</v>
      </c>
      <c r="T618">
        <f t="shared" si="40"/>
        <v>-15.975900000000003</v>
      </c>
    </row>
    <row r="619" spans="1:20" x14ac:dyDescent="0.3">
      <c r="B619">
        <v>5</v>
      </c>
      <c r="C619">
        <v>269.92200000000003</v>
      </c>
      <c r="D619">
        <f t="shared" si="39"/>
        <v>39.652642848645826</v>
      </c>
      <c r="E619">
        <v>-22.811900000000001</v>
      </c>
      <c r="F619">
        <v>44.601399999999998</v>
      </c>
      <c r="G619">
        <v>700.24699999999996</v>
      </c>
      <c r="H619">
        <v>1.1170100000000001</v>
      </c>
      <c r="I619">
        <v>-42.3889</v>
      </c>
      <c r="J619">
        <f t="shared" si="38"/>
        <v>-19.576999999999998</v>
      </c>
      <c r="L619">
        <v>16</v>
      </c>
      <c r="M619">
        <v>497.85399999999998</v>
      </c>
      <c r="N619">
        <f t="shared" si="41"/>
        <v>43.207742827514679</v>
      </c>
      <c r="O619">
        <v>-25.711099999999998</v>
      </c>
      <c r="P619">
        <v>37.6892</v>
      </c>
      <c r="Q619">
        <v>1020</v>
      </c>
      <c r="R619">
        <v>1.6730700000000001</v>
      </c>
      <c r="S619">
        <v>-41.290300000000002</v>
      </c>
      <c r="T619">
        <f t="shared" si="40"/>
        <v>-15.579200000000004</v>
      </c>
    </row>
    <row r="620" spans="1:20" x14ac:dyDescent="0.3">
      <c r="B620">
        <v>6</v>
      </c>
      <c r="C620">
        <v>295.46199999999999</v>
      </c>
      <c r="D620">
        <f t="shared" si="39"/>
        <v>39.154267815191915</v>
      </c>
      <c r="E620">
        <v>-22.995000000000001</v>
      </c>
      <c r="F620">
        <v>44.753999999999998</v>
      </c>
      <c r="G620">
        <v>704.95</v>
      </c>
      <c r="H620">
        <v>1.1159600000000001</v>
      </c>
      <c r="I620">
        <v>-42.572000000000003</v>
      </c>
      <c r="J620">
        <f t="shared" si="38"/>
        <v>-19.577000000000002</v>
      </c>
      <c r="L620">
        <v>17</v>
      </c>
      <c r="M620">
        <v>522.39</v>
      </c>
      <c r="N620">
        <f t="shared" si="41"/>
        <v>40.756439517443752</v>
      </c>
      <c r="O620">
        <v>-22.247299999999999</v>
      </c>
      <c r="P620">
        <v>33.905000000000001</v>
      </c>
      <c r="Q620">
        <v>813.48</v>
      </c>
      <c r="R620">
        <v>1.53752</v>
      </c>
      <c r="S620">
        <v>-41.503900000000002</v>
      </c>
      <c r="T620">
        <f t="shared" si="40"/>
        <v>-19.256600000000002</v>
      </c>
    </row>
    <row r="621" spans="1:20" x14ac:dyDescent="0.3">
      <c r="B621">
        <v>7</v>
      </c>
      <c r="C621">
        <v>319.93</v>
      </c>
      <c r="D621">
        <f t="shared" si="39"/>
        <v>40.869707372895178</v>
      </c>
      <c r="E621">
        <v>-23.5291</v>
      </c>
      <c r="F621">
        <v>45.318600000000004</v>
      </c>
      <c r="G621">
        <v>713.279</v>
      </c>
      <c r="H621">
        <v>1.1197600000000001</v>
      </c>
      <c r="I621">
        <v>-42.816200000000002</v>
      </c>
      <c r="J621">
        <f t="shared" si="38"/>
        <v>-19.287100000000002</v>
      </c>
      <c r="L621">
        <v>18</v>
      </c>
      <c r="M621">
        <v>545.35500000000002</v>
      </c>
      <c r="N621">
        <f t="shared" si="41"/>
        <v>43.544524276072224</v>
      </c>
      <c r="O621">
        <v>-26.4587</v>
      </c>
      <c r="P621">
        <v>37.719700000000003</v>
      </c>
      <c r="Q621">
        <v>1070.0899999999999</v>
      </c>
      <c r="R621">
        <v>1.7100299999999999</v>
      </c>
      <c r="S621">
        <v>-41.564900000000002</v>
      </c>
      <c r="T621">
        <f t="shared" si="40"/>
        <v>-15.106200000000001</v>
      </c>
    </row>
    <row r="622" spans="1:20" x14ac:dyDescent="0.3">
      <c r="B622">
        <v>8</v>
      </c>
      <c r="C622">
        <v>344.74200000000002</v>
      </c>
      <c r="D622">
        <f t="shared" si="39"/>
        <v>40.303079155247438</v>
      </c>
      <c r="E622">
        <v>-24.078399999999998</v>
      </c>
      <c r="F622">
        <v>45.715299999999999</v>
      </c>
      <c r="G622">
        <v>734.50400000000002</v>
      </c>
      <c r="H622">
        <v>1.1337999999999999</v>
      </c>
      <c r="I622">
        <v>-42.999299999999998</v>
      </c>
      <c r="J622">
        <f t="shared" si="38"/>
        <v>-18.9209</v>
      </c>
      <c r="L622">
        <v>19</v>
      </c>
      <c r="M622">
        <v>570.19000000000005</v>
      </c>
      <c r="N622">
        <f t="shared" si="41"/>
        <v>40.265753976243147</v>
      </c>
      <c r="O622">
        <v>-25.909400000000002</v>
      </c>
      <c r="P622">
        <v>36.85</v>
      </c>
      <c r="Q622">
        <v>1013.6</v>
      </c>
      <c r="R622">
        <v>1.68716</v>
      </c>
      <c r="S622">
        <v>-41.885399999999997</v>
      </c>
      <c r="T622">
        <f t="shared" si="40"/>
        <v>-15.975999999999996</v>
      </c>
    </row>
    <row r="623" spans="1:20" x14ac:dyDescent="0.3">
      <c r="B623">
        <v>9</v>
      </c>
      <c r="C623">
        <v>370.42399999999998</v>
      </c>
      <c r="D623">
        <f t="shared" si="39"/>
        <v>38.937777431664259</v>
      </c>
      <c r="E623">
        <v>-23.986799999999999</v>
      </c>
      <c r="F623">
        <v>45.2271</v>
      </c>
      <c r="G623">
        <v>726.58199999999999</v>
      </c>
      <c r="H623">
        <v>1.13418</v>
      </c>
      <c r="I623">
        <v>-43.289200000000001</v>
      </c>
      <c r="J623">
        <f t="shared" si="38"/>
        <v>-19.302400000000002</v>
      </c>
      <c r="L623">
        <v>20</v>
      </c>
      <c r="M623">
        <v>594.16600000000005</v>
      </c>
      <c r="N623">
        <f t="shared" si="41"/>
        <v>41.708375041708379</v>
      </c>
      <c r="O623">
        <v>-27.236899999999999</v>
      </c>
      <c r="P623">
        <v>37.795999999999999</v>
      </c>
      <c r="Q623">
        <v>1078.72</v>
      </c>
      <c r="R623">
        <v>1.7424200000000001</v>
      </c>
      <c r="S623">
        <v>-42.007399999999997</v>
      </c>
      <c r="T623">
        <f t="shared" si="40"/>
        <v>-14.770499999999998</v>
      </c>
    </row>
    <row r="624" spans="1:20" x14ac:dyDescent="0.3">
      <c r="B624">
        <v>10</v>
      </c>
      <c r="C624">
        <v>395.666</v>
      </c>
      <c r="D624">
        <f t="shared" si="39"/>
        <v>39.616512162269203</v>
      </c>
      <c r="E624">
        <v>-23.910499999999999</v>
      </c>
      <c r="F624">
        <v>44.662500000000001</v>
      </c>
      <c r="G624">
        <v>729.15899999999999</v>
      </c>
      <c r="H624">
        <v>1.1393800000000001</v>
      </c>
      <c r="I624">
        <v>-43.502800000000001</v>
      </c>
      <c r="J624">
        <f t="shared" si="38"/>
        <v>-19.592300000000002</v>
      </c>
      <c r="L624">
        <v>21</v>
      </c>
      <c r="M624">
        <v>617.79399999999998</v>
      </c>
      <c r="N624">
        <f t="shared" si="41"/>
        <v>42.322668020992168</v>
      </c>
      <c r="O624">
        <v>-24.398800000000001</v>
      </c>
      <c r="P624">
        <v>34.500100000000003</v>
      </c>
      <c r="Q624">
        <v>913.64200000000005</v>
      </c>
      <c r="R624">
        <v>1.60825</v>
      </c>
      <c r="S624">
        <v>-42.144799999999996</v>
      </c>
      <c r="T624">
        <f t="shared" si="40"/>
        <v>-17.745999999999995</v>
      </c>
    </row>
    <row r="625" spans="1:20" x14ac:dyDescent="0.3">
      <c r="B625">
        <v>11</v>
      </c>
      <c r="C625">
        <v>421.75099999999998</v>
      </c>
      <c r="D625">
        <f t="shared" si="39"/>
        <v>38.33620854897454</v>
      </c>
      <c r="E625">
        <v>-22.048999999999999</v>
      </c>
      <c r="F625">
        <v>42.511000000000003</v>
      </c>
      <c r="G625">
        <v>650.58000000000004</v>
      </c>
      <c r="H625">
        <v>1.09552</v>
      </c>
      <c r="I625">
        <v>-43.563800000000001</v>
      </c>
      <c r="J625">
        <f t="shared" si="38"/>
        <v>-21.514800000000001</v>
      </c>
      <c r="L625">
        <v>22</v>
      </c>
      <c r="M625">
        <v>642.19299999999998</v>
      </c>
      <c r="N625">
        <f t="shared" si="41"/>
        <v>40.985286282224678</v>
      </c>
      <c r="O625">
        <v>-26.092500000000001</v>
      </c>
      <c r="P625">
        <v>35.7971</v>
      </c>
      <c r="Q625">
        <v>1019.4</v>
      </c>
      <c r="R625">
        <v>1.71252</v>
      </c>
      <c r="S625">
        <v>-42.2211</v>
      </c>
      <c r="T625">
        <f t="shared" si="40"/>
        <v>-16.128599999999999</v>
      </c>
    </row>
    <row r="626" spans="1:20" x14ac:dyDescent="0.3">
      <c r="B626">
        <v>12</v>
      </c>
      <c r="C626">
        <v>448.23</v>
      </c>
      <c r="D626">
        <f t="shared" si="39"/>
        <v>37.765776653196816</v>
      </c>
      <c r="E626">
        <v>-23.468</v>
      </c>
      <c r="F626">
        <v>43.685899999999997</v>
      </c>
      <c r="G626">
        <v>694.32</v>
      </c>
      <c r="H626">
        <v>1.1185799999999999</v>
      </c>
      <c r="I626">
        <v>-43.869</v>
      </c>
      <c r="J626">
        <f t="shared" si="38"/>
        <v>-20.401</v>
      </c>
      <c r="L626">
        <v>23</v>
      </c>
      <c r="M626">
        <v>666.47299999999996</v>
      </c>
      <c r="N626">
        <f t="shared" si="41"/>
        <v>41.18616144975293</v>
      </c>
      <c r="O626">
        <v>-26.7334</v>
      </c>
      <c r="P626">
        <v>36.392200000000003</v>
      </c>
      <c r="Q626">
        <v>1051.6400000000001</v>
      </c>
      <c r="R626">
        <v>1.73139</v>
      </c>
      <c r="S626">
        <v>-42.312600000000003</v>
      </c>
      <c r="T626">
        <f t="shared" si="40"/>
        <v>-15.579200000000004</v>
      </c>
    </row>
    <row r="627" spans="1:20" x14ac:dyDescent="0.3">
      <c r="B627">
        <v>13</v>
      </c>
      <c r="C627">
        <v>475.07799999999997</v>
      </c>
      <c r="D627">
        <f t="shared" si="39"/>
        <v>37.246722288438676</v>
      </c>
      <c r="E627">
        <v>-23.4985</v>
      </c>
      <c r="F627">
        <v>42.984000000000002</v>
      </c>
      <c r="G627">
        <v>699.25300000000004</v>
      </c>
      <c r="H627">
        <v>1.1299600000000001</v>
      </c>
      <c r="I627">
        <v>-44.021599999999999</v>
      </c>
      <c r="J627">
        <f t="shared" si="38"/>
        <v>-20.523099999999999</v>
      </c>
      <c r="L627">
        <v>24</v>
      </c>
      <c r="M627">
        <v>692.83399999999995</v>
      </c>
      <c r="N627">
        <f t="shared" si="41"/>
        <v>37.934827965555193</v>
      </c>
      <c r="O627">
        <v>-25.512699999999999</v>
      </c>
      <c r="P627">
        <v>34.484900000000003</v>
      </c>
      <c r="Q627">
        <v>969.47500000000002</v>
      </c>
      <c r="R627">
        <v>1.6929399999999999</v>
      </c>
      <c r="S627">
        <v>-42.556800000000003</v>
      </c>
      <c r="T627">
        <f t="shared" si="40"/>
        <v>-17.044100000000004</v>
      </c>
    </row>
    <row r="628" spans="1:20" x14ac:dyDescent="0.3">
      <c r="B628">
        <v>14</v>
      </c>
      <c r="C628">
        <v>500.94200000000001</v>
      </c>
      <c r="D628">
        <f t="shared" si="39"/>
        <v>38.663779771110377</v>
      </c>
      <c r="E628">
        <v>-24.581900000000001</v>
      </c>
      <c r="F628">
        <v>44.372599999999998</v>
      </c>
      <c r="G628">
        <v>719.77</v>
      </c>
      <c r="H628">
        <v>1.1313</v>
      </c>
      <c r="I628">
        <v>-44.357300000000002</v>
      </c>
      <c r="J628">
        <f t="shared" si="38"/>
        <v>-19.775400000000001</v>
      </c>
      <c r="T628">
        <f t="shared" si="40"/>
        <v>0</v>
      </c>
    </row>
    <row r="629" spans="1:20" x14ac:dyDescent="0.3">
      <c r="B629">
        <v>15</v>
      </c>
      <c r="C629">
        <v>526.75</v>
      </c>
      <c r="D629">
        <f t="shared" si="39"/>
        <v>38.747675139491641</v>
      </c>
      <c r="E629">
        <v>-24.322500000000002</v>
      </c>
      <c r="F629">
        <v>43.746899999999997</v>
      </c>
      <c r="G629">
        <v>707.976</v>
      </c>
      <c r="H629">
        <v>1.12903</v>
      </c>
      <c r="I629">
        <v>-44.677700000000002</v>
      </c>
      <c r="J629">
        <f t="shared" si="38"/>
        <v>-20.3552</v>
      </c>
      <c r="K629">
        <v>4.4000000000000004</v>
      </c>
      <c r="T629">
        <f t="shared" si="40"/>
        <v>0</v>
      </c>
    </row>
    <row r="630" spans="1:20" x14ac:dyDescent="0.3">
      <c r="B630">
        <v>16</v>
      </c>
      <c r="C630">
        <v>552.11400000000003</v>
      </c>
      <c r="D630">
        <f t="shared" si="39"/>
        <v>39.425958050780586</v>
      </c>
      <c r="E630">
        <v>-25.222799999999999</v>
      </c>
      <c r="F630">
        <v>43.930100000000003</v>
      </c>
      <c r="G630">
        <v>737.35799999999995</v>
      </c>
      <c r="H630">
        <v>1.15344</v>
      </c>
      <c r="I630">
        <v>-44.815100000000001</v>
      </c>
      <c r="J630">
        <f t="shared" si="38"/>
        <v>-19.592300000000002</v>
      </c>
      <c r="L630">
        <v>1</v>
      </c>
      <c r="M630">
        <v>200.71700000000001</v>
      </c>
      <c r="O630">
        <v>-33.111600000000003</v>
      </c>
      <c r="P630">
        <v>68.588300000000004</v>
      </c>
      <c r="Q630">
        <v>521.01400000000001</v>
      </c>
      <c r="R630">
        <v>1.0565899999999999</v>
      </c>
      <c r="S630">
        <v>-43.380699999999997</v>
      </c>
      <c r="T630">
        <f t="shared" si="40"/>
        <v>-10.269099999999995</v>
      </c>
    </row>
    <row r="631" spans="1:20" x14ac:dyDescent="0.3">
      <c r="B631">
        <v>17</v>
      </c>
      <c r="C631">
        <v>578.73299999999995</v>
      </c>
      <c r="D631">
        <f t="shared" si="39"/>
        <v>37.567151282918338</v>
      </c>
      <c r="E631">
        <v>-25.604199999999999</v>
      </c>
      <c r="F631">
        <v>44.341999999999999</v>
      </c>
      <c r="G631">
        <v>741.42700000000002</v>
      </c>
      <c r="H631">
        <v>1.15737</v>
      </c>
      <c r="I631">
        <v>-45.013399999999997</v>
      </c>
      <c r="J631">
        <f t="shared" si="38"/>
        <v>-19.409199999999998</v>
      </c>
      <c r="L631">
        <v>2</v>
      </c>
      <c r="M631">
        <v>208.37</v>
      </c>
      <c r="N631">
        <f t="shared" si="41"/>
        <v>130.66771200836288</v>
      </c>
      <c r="O631">
        <v>-24.719200000000001</v>
      </c>
      <c r="P631">
        <v>42.755099999999999</v>
      </c>
      <c r="Q631">
        <v>794.10199999999998</v>
      </c>
      <c r="R631">
        <v>1.5001800000000001</v>
      </c>
      <c r="S631">
        <v>-37.262</v>
      </c>
      <c r="T631">
        <f t="shared" si="40"/>
        <v>-12.5428</v>
      </c>
    </row>
    <row r="632" spans="1:20" x14ac:dyDescent="0.3">
      <c r="B632">
        <v>18</v>
      </c>
      <c r="C632">
        <v>605.88599999999997</v>
      </c>
      <c r="D632">
        <f t="shared" si="39"/>
        <v>36.828343092844229</v>
      </c>
      <c r="E632">
        <v>-25.1007</v>
      </c>
      <c r="F632">
        <v>42.877200000000002</v>
      </c>
      <c r="G632">
        <v>739.63599999999997</v>
      </c>
      <c r="H632">
        <v>1.15757</v>
      </c>
      <c r="I632">
        <v>-45.0745</v>
      </c>
      <c r="J632">
        <f t="shared" si="38"/>
        <v>-19.973800000000001</v>
      </c>
      <c r="L632">
        <v>3</v>
      </c>
      <c r="M632">
        <v>219.33099999999999</v>
      </c>
      <c r="N632">
        <f t="shared" si="41"/>
        <v>91.232551774473265</v>
      </c>
      <c r="O632">
        <v>-23.239100000000001</v>
      </c>
      <c r="P632">
        <v>36.987299999999998</v>
      </c>
      <c r="Q632">
        <v>974.76300000000003</v>
      </c>
      <c r="R632">
        <v>1.7579800000000001</v>
      </c>
      <c r="S632">
        <v>-36.377000000000002</v>
      </c>
      <c r="T632">
        <f t="shared" si="40"/>
        <v>-13.137900000000002</v>
      </c>
    </row>
    <row r="633" spans="1:20" x14ac:dyDescent="0.3">
      <c r="B633">
        <v>19</v>
      </c>
      <c r="C633">
        <v>633.33100000000002</v>
      </c>
      <c r="D633">
        <f t="shared" si="39"/>
        <v>36.436509382401098</v>
      </c>
      <c r="E633">
        <v>-23.773199999999999</v>
      </c>
      <c r="F633">
        <v>41.091900000000003</v>
      </c>
      <c r="G633">
        <v>670.39300000000003</v>
      </c>
      <c r="H633">
        <v>1.1312599999999999</v>
      </c>
      <c r="I633">
        <v>-45.3339</v>
      </c>
      <c r="J633">
        <f t="shared" si="38"/>
        <v>-21.560700000000001</v>
      </c>
      <c r="L633">
        <v>4</v>
      </c>
      <c r="M633">
        <v>232.59800000000001</v>
      </c>
      <c r="N633">
        <f t="shared" si="41"/>
        <v>75.374990578126045</v>
      </c>
      <c r="O633">
        <v>-23.3307</v>
      </c>
      <c r="P633">
        <v>36.1633</v>
      </c>
      <c r="Q633">
        <v>1085.3499999999999</v>
      </c>
      <c r="R633">
        <v>1.84762</v>
      </c>
      <c r="S633">
        <v>-35.980200000000004</v>
      </c>
      <c r="T633">
        <f t="shared" si="40"/>
        <v>-12.649500000000003</v>
      </c>
    </row>
    <row r="634" spans="1:20" x14ac:dyDescent="0.3">
      <c r="B634">
        <v>20</v>
      </c>
      <c r="C634">
        <v>662.77099999999996</v>
      </c>
      <c r="D634">
        <f t="shared" si="39"/>
        <v>33.967391304347892</v>
      </c>
      <c r="E634">
        <v>-25.253299999999999</v>
      </c>
      <c r="F634">
        <v>42.205800000000004</v>
      </c>
      <c r="G634">
        <v>732.22799999999995</v>
      </c>
      <c r="H634">
        <v>1.1739900000000001</v>
      </c>
      <c r="I634">
        <v>-45.547499999999999</v>
      </c>
      <c r="J634">
        <f t="shared" si="38"/>
        <v>-20.2942</v>
      </c>
      <c r="L634">
        <v>5</v>
      </c>
      <c r="M634">
        <v>254.76599999999999</v>
      </c>
      <c r="N634">
        <f t="shared" si="41"/>
        <v>45.110068567304268</v>
      </c>
      <c r="O634">
        <v>-22.247299999999999</v>
      </c>
      <c r="P634">
        <v>34.5154</v>
      </c>
      <c r="Q634">
        <v>1075.22</v>
      </c>
      <c r="R634">
        <v>1.8348899999999999</v>
      </c>
      <c r="S634">
        <v>-37.078899999999997</v>
      </c>
      <c r="T634">
        <f t="shared" si="40"/>
        <v>-14.831599999999998</v>
      </c>
    </row>
    <row r="635" spans="1:20" x14ac:dyDescent="0.3">
      <c r="B635">
        <v>21</v>
      </c>
      <c r="C635">
        <v>690.81</v>
      </c>
      <c r="D635">
        <f t="shared" si="39"/>
        <v>35.664610007489586</v>
      </c>
      <c r="E635">
        <v>-25.390599999999999</v>
      </c>
      <c r="F635">
        <v>41.915900000000001</v>
      </c>
      <c r="G635">
        <v>730.01900000000001</v>
      </c>
      <c r="H635">
        <v>1.16266</v>
      </c>
      <c r="I635">
        <v>-45.822099999999999</v>
      </c>
      <c r="J635">
        <f t="shared" si="38"/>
        <v>-20.4315</v>
      </c>
      <c r="L635">
        <v>6</v>
      </c>
      <c r="M635">
        <v>273.19400000000002</v>
      </c>
      <c r="N635">
        <f t="shared" si="41"/>
        <v>54.265248534838214</v>
      </c>
      <c r="O635">
        <v>-23.757899999999999</v>
      </c>
      <c r="P635">
        <v>37.200899999999997</v>
      </c>
      <c r="Q635">
        <v>1099.23</v>
      </c>
      <c r="R635">
        <v>1.7787900000000001</v>
      </c>
      <c r="S635">
        <v>-38.192700000000002</v>
      </c>
      <c r="T635">
        <f t="shared" si="40"/>
        <v>-14.434800000000003</v>
      </c>
    </row>
    <row r="636" spans="1:20" x14ac:dyDescent="0.3">
      <c r="J636">
        <f t="shared" si="38"/>
        <v>0</v>
      </c>
      <c r="L636">
        <v>7</v>
      </c>
      <c r="M636">
        <v>293.36500000000001</v>
      </c>
      <c r="N636">
        <f t="shared" si="41"/>
        <v>49.576124138614865</v>
      </c>
      <c r="O636">
        <v>-24.765000000000001</v>
      </c>
      <c r="P636">
        <v>38.467399999999998</v>
      </c>
      <c r="Q636">
        <v>1127.1300000000001</v>
      </c>
      <c r="R636">
        <v>1.76237</v>
      </c>
      <c r="S636">
        <v>-38.879399999999997</v>
      </c>
      <c r="T636">
        <f t="shared" si="40"/>
        <v>-14.114399999999996</v>
      </c>
    </row>
    <row r="637" spans="1:20" x14ac:dyDescent="0.3">
      <c r="A637">
        <v>4.5999999999999996</v>
      </c>
      <c r="J637">
        <f t="shared" si="38"/>
        <v>0</v>
      </c>
      <c r="L637">
        <v>8</v>
      </c>
      <c r="M637">
        <v>313.77600000000001</v>
      </c>
      <c r="N637">
        <f t="shared" si="41"/>
        <v>48.993189946597418</v>
      </c>
      <c r="O637">
        <v>-24.9176</v>
      </c>
      <c r="P637">
        <v>38.421599999999998</v>
      </c>
      <c r="Q637">
        <v>1110.26</v>
      </c>
      <c r="R637">
        <v>1.7375100000000001</v>
      </c>
      <c r="S637">
        <v>-39.184600000000003</v>
      </c>
      <c r="T637">
        <f t="shared" si="40"/>
        <v>-14.267000000000003</v>
      </c>
    </row>
    <row r="638" spans="1:20" x14ac:dyDescent="0.3">
      <c r="B638">
        <v>1</v>
      </c>
      <c r="C638">
        <v>201.13300000000001</v>
      </c>
      <c r="E638">
        <v>-33.844000000000001</v>
      </c>
      <c r="F638">
        <v>67.215000000000003</v>
      </c>
      <c r="G638">
        <v>490.14299999999997</v>
      </c>
      <c r="H638">
        <v>0.91006399999999998</v>
      </c>
      <c r="I638">
        <v>-45.623800000000003</v>
      </c>
      <c r="J638">
        <f t="shared" si="38"/>
        <v>-11.779800000000002</v>
      </c>
      <c r="L638">
        <v>9</v>
      </c>
      <c r="M638">
        <v>334.85500000000002</v>
      </c>
      <c r="N638">
        <f t="shared" si="41"/>
        <v>47.440580672707419</v>
      </c>
      <c r="O638">
        <v>-24.8108</v>
      </c>
      <c r="P638">
        <v>37.857100000000003</v>
      </c>
      <c r="Q638">
        <v>1104.1300000000001</v>
      </c>
      <c r="R638">
        <v>1.73454</v>
      </c>
      <c r="S638">
        <v>-39.489699999999999</v>
      </c>
      <c r="T638">
        <f t="shared" si="40"/>
        <v>-14.678899999999999</v>
      </c>
    </row>
    <row r="639" spans="1:20" x14ac:dyDescent="0.3">
      <c r="B639">
        <v>2</v>
      </c>
      <c r="C639">
        <v>208.49600000000001</v>
      </c>
      <c r="D639">
        <f t="shared" si="39"/>
        <v>135.81420616596498</v>
      </c>
      <c r="E639">
        <v>-24.673500000000001</v>
      </c>
      <c r="F639">
        <v>46.234099999999998</v>
      </c>
      <c r="G639">
        <v>626.10599999999999</v>
      </c>
      <c r="H639">
        <v>1.08605</v>
      </c>
      <c r="I639">
        <v>-41.503900000000002</v>
      </c>
      <c r="J639">
        <f t="shared" si="38"/>
        <v>-16.830400000000001</v>
      </c>
      <c r="L639">
        <v>10</v>
      </c>
      <c r="M639">
        <v>356.53</v>
      </c>
      <c r="N639">
        <f t="shared" si="41"/>
        <v>46.136101499423397</v>
      </c>
      <c r="O639">
        <v>-21.347000000000001</v>
      </c>
      <c r="P639">
        <v>33.844000000000001</v>
      </c>
      <c r="Q639">
        <v>888.971</v>
      </c>
      <c r="R639">
        <v>1.5979300000000001</v>
      </c>
      <c r="S639">
        <v>-39.749099999999999</v>
      </c>
      <c r="T639">
        <f t="shared" si="40"/>
        <v>-18.402099999999997</v>
      </c>
    </row>
    <row r="640" spans="1:20" x14ac:dyDescent="0.3">
      <c r="B640">
        <v>3</v>
      </c>
      <c r="C640">
        <v>220.77</v>
      </c>
      <c r="D640">
        <f t="shared" si="39"/>
        <v>81.473032426266897</v>
      </c>
      <c r="E640">
        <v>-22.537199999999999</v>
      </c>
      <c r="F640">
        <v>41.976900000000001</v>
      </c>
      <c r="G640">
        <v>693.78200000000004</v>
      </c>
      <c r="H640">
        <v>1.1527700000000001</v>
      </c>
      <c r="I640">
        <v>-41.030900000000003</v>
      </c>
      <c r="J640">
        <f t="shared" si="38"/>
        <v>-18.493700000000004</v>
      </c>
      <c r="L640">
        <v>11</v>
      </c>
      <c r="M640">
        <v>379.09800000000001</v>
      </c>
      <c r="N640">
        <f t="shared" si="41"/>
        <v>44.310528181495847</v>
      </c>
      <c r="O640">
        <v>-24.795500000000001</v>
      </c>
      <c r="P640">
        <v>36.544800000000002</v>
      </c>
      <c r="Q640">
        <v>1095.95</v>
      </c>
      <c r="R640">
        <v>1.76092</v>
      </c>
      <c r="S640">
        <v>-39.917000000000002</v>
      </c>
      <c r="T640">
        <f t="shared" si="40"/>
        <v>-15.121500000000001</v>
      </c>
    </row>
    <row r="641" spans="2:20" x14ac:dyDescent="0.3">
      <c r="B641">
        <v>4</v>
      </c>
      <c r="C641">
        <v>245.05699999999999</v>
      </c>
      <c r="D641">
        <f t="shared" si="39"/>
        <v>41.174290772841474</v>
      </c>
      <c r="E641">
        <v>-22.0947</v>
      </c>
      <c r="F641">
        <v>41.793799999999997</v>
      </c>
      <c r="G641">
        <v>721.74800000000005</v>
      </c>
      <c r="H641">
        <v>1.15822</v>
      </c>
      <c r="I641">
        <v>-41.610700000000001</v>
      </c>
      <c r="J641">
        <f t="shared" si="38"/>
        <v>-19.516000000000002</v>
      </c>
      <c r="L641">
        <v>12</v>
      </c>
      <c r="M641">
        <v>400.83199999999999</v>
      </c>
      <c r="N641">
        <f t="shared" si="41"/>
        <v>46.010858562620818</v>
      </c>
      <c r="O641">
        <v>-25.177</v>
      </c>
      <c r="P641">
        <v>36.788899999999998</v>
      </c>
      <c r="Q641">
        <v>1092.43</v>
      </c>
      <c r="R641">
        <v>1.7549999999999999</v>
      </c>
      <c r="S641">
        <v>-40.115400000000001</v>
      </c>
      <c r="T641">
        <f t="shared" si="40"/>
        <v>-14.938400000000001</v>
      </c>
    </row>
    <row r="642" spans="2:20" x14ac:dyDescent="0.3">
      <c r="B642">
        <v>5</v>
      </c>
      <c r="C642">
        <v>270.27800000000002</v>
      </c>
      <c r="D642">
        <f t="shared" si="39"/>
        <v>39.649498433844762</v>
      </c>
      <c r="E642">
        <v>-22.232099999999999</v>
      </c>
      <c r="F642">
        <v>43.106099999999998</v>
      </c>
      <c r="G642">
        <v>679.61599999999999</v>
      </c>
      <c r="H642">
        <v>1.12178</v>
      </c>
      <c r="I642">
        <v>-42.404200000000003</v>
      </c>
      <c r="J642">
        <f t="shared" si="38"/>
        <v>-20.172100000000004</v>
      </c>
      <c r="L642">
        <v>13</v>
      </c>
      <c r="M642">
        <v>422.20600000000002</v>
      </c>
      <c r="N642">
        <f t="shared" si="41"/>
        <v>46.785814541031108</v>
      </c>
      <c r="O642">
        <v>-26.3672</v>
      </c>
      <c r="P642">
        <v>37.338299999999997</v>
      </c>
      <c r="Q642">
        <v>1195.56</v>
      </c>
      <c r="R642">
        <v>1.8254999999999999</v>
      </c>
      <c r="S642">
        <v>-40.313699999999997</v>
      </c>
      <c r="T642">
        <f t="shared" si="40"/>
        <v>-13.946499999999997</v>
      </c>
    </row>
    <row r="643" spans="2:20" x14ac:dyDescent="0.3">
      <c r="B643">
        <v>6</v>
      </c>
      <c r="C643">
        <v>294.70699999999999</v>
      </c>
      <c r="D643">
        <f t="shared" si="39"/>
        <v>40.934954357525939</v>
      </c>
      <c r="E643">
        <v>-23.4222</v>
      </c>
      <c r="F643">
        <v>44.555700000000002</v>
      </c>
      <c r="G643">
        <v>730.36599999999999</v>
      </c>
      <c r="H643">
        <v>1.1332500000000001</v>
      </c>
      <c r="I643">
        <v>-42.800899999999999</v>
      </c>
      <c r="J643">
        <f t="shared" si="38"/>
        <v>-19.378699999999998</v>
      </c>
      <c r="L643">
        <v>14</v>
      </c>
      <c r="M643">
        <v>444.99200000000002</v>
      </c>
      <c r="N643">
        <f t="shared" si="41"/>
        <v>43.886597033266035</v>
      </c>
      <c r="O643">
        <v>-25.1465</v>
      </c>
      <c r="P643">
        <v>35.8429</v>
      </c>
      <c r="Q643">
        <v>1097.3399999999999</v>
      </c>
      <c r="R643">
        <v>1.7642199999999999</v>
      </c>
      <c r="S643">
        <v>-40.5426</v>
      </c>
      <c r="T643">
        <f t="shared" si="40"/>
        <v>-15.396100000000001</v>
      </c>
    </row>
    <row r="644" spans="2:20" x14ac:dyDescent="0.3">
      <c r="B644">
        <v>7</v>
      </c>
      <c r="C644">
        <v>320.74900000000002</v>
      </c>
      <c r="D644">
        <f t="shared" si="39"/>
        <v>38.399508486291332</v>
      </c>
      <c r="E644">
        <v>-23.6511</v>
      </c>
      <c r="F644">
        <v>44.494599999999998</v>
      </c>
      <c r="G644">
        <v>737.77800000000002</v>
      </c>
      <c r="H644">
        <v>1.147</v>
      </c>
      <c r="I644">
        <v>-43.029800000000002</v>
      </c>
      <c r="J644">
        <f t="shared" si="38"/>
        <v>-19.378700000000002</v>
      </c>
      <c r="L644">
        <v>15</v>
      </c>
      <c r="M644">
        <v>467.87400000000002</v>
      </c>
      <c r="N644">
        <f t="shared" si="41"/>
        <v>43.70247356000349</v>
      </c>
      <c r="O644">
        <v>-22.582999999999998</v>
      </c>
      <c r="P644">
        <v>32.9437</v>
      </c>
      <c r="Q644">
        <v>913.78599999999994</v>
      </c>
      <c r="R644">
        <v>1.6472899999999999</v>
      </c>
      <c r="S644">
        <v>-40.5884</v>
      </c>
      <c r="T644">
        <f t="shared" si="40"/>
        <v>-18.005400000000002</v>
      </c>
    </row>
    <row r="645" spans="2:20" x14ac:dyDescent="0.3">
      <c r="B645">
        <v>8</v>
      </c>
      <c r="C645">
        <v>345.92</v>
      </c>
      <c r="D645">
        <f t="shared" si="39"/>
        <v>39.728258710420732</v>
      </c>
      <c r="E645">
        <v>-23.6206</v>
      </c>
      <c r="F645">
        <v>44.235199999999999</v>
      </c>
      <c r="G645">
        <v>724.096</v>
      </c>
      <c r="H645">
        <v>1.13706</v>
      </c>
      <c r="I645">
        <v>-43.350200000000001</v>
      </c>
      <c r="J645">
        <f t="shared" si="38"/>
        <v>-19.729600000000001</v>
      </c>
      <c r="L645">
        <v>16</v>
      </c>
      <c r="M645">
        <v>491.07499999999999</v>
      </c>
      <c r="N645">
        <f t="shared" si="41"/>
        <v>43.101590448687624</v>
      </c>
      <c r="O645">
        <v>-26.153600000000001</v>
      </c>
      <c r="P645">
        <v>36.209099999999999</v>
      </c>
      <c r="Q645">
        <v>1151.27</v>
      </c>
      <c r="R645">
        <v>1.8216000000000001</v>
      </c>
      <c r="S645">
        <v>-40.802</v>
      </c>
      <c r="T645">
        <f t="shared" si="40"/>
        <v>-14.648399999999999</v>
      </c>
    </row>
    <row r="646" spans="2:20" x14ac:dyDescent="0.3">
      <c r="B646">
        <v>9</v>
      </c>
      <c r="C646">
        <v>372.565</v>
      </c>
      <c r="D646">
        <f t="shared" si="39"/>
        <v>37.53049352598989</v>
      </c>
      <c r="E646">
        <v>-23.635899999999999</v>
      </c>
      <c r="F646">
        <v>43.579099999999997</v>
      </c>
      <c r="G646">
        <v>736.08199999999999</v>
      </c>
      <c r="H646">
        <v>1.1584399999999999</v>
      </c>
      <c r="I646">
        <v>-43.212899999999998</v>
      </c>
      <c r="J646">
        <f t="shared" ref="J646:J709" si="42">I646-E646</f>
        <v>-19.576999999999998</v>
      </c>
      <c r="L646">
        <v>17</v>
      </c>
      <c r="M646">
        <v>515.03300000000002</v>
      </c>
      <c r="N646">
        <f t="shared" si="41"/>
        <v>41.73971116119872</v>
      </c>
      <c r="O646">
        <v>-24.200399999999998</v>
      </c>
      <c r="P646">
        <v>33.615099999999998</v>
      </c>
      <c r="Q646">
        <v>1018.39</v>
      </c>
      <c r="R646">
        <v>1.7302200000000001</v>
      </c>
      <c r="S646">
        <v>-40.924100000000003</v>
      </c>
      <c r="T646">
        <f t="shared" si="40"/>
        <v>-16.723700000000004</v>
      </c>
    </row>
    <row r="647" spans="2:20" x14ac:dyDescent="0.3">
      <c r="B647">
        <v>10</v>
      </c>
      <c r="C647">
        <v>398.65</v>
      </c>
      <c r="D647">
        <f t="shared" ref="D647:D710" si="43">1000/(C647-C646)</f>
        <v>38.33620854897454</v>
      </c>
      <c r="E647">
        <v>-23.4222</v>
      </c>
      <c r="F647">
        <v>43.136600000000001</v>
      </c>
      <c r="G647">
        <v>709.96699999999998</v>
      </c>
      <c r="H647">
        <v>1.1459900000000001</v>
      </c>
      <c r="I647">
        <v>-43.502800000000001</v>
      </c>
      <c r="J647">
        <f t="shared" si="42"/>
        <v>-20.0806</v>
      </c>
      <c r="L647">
        <v>18</v>
      </c>
      <c r="M647">
        <v>538.61099999999999</v>
      </c>
      <c r="N647">
        <f t="shared" si="41"/>
        <v>42.412418356094712</v>
      </c>
      <c r="O647">
        <v>-25.65</v>
      </c>
      <c r="P647">
        <v>34.5154</v>
      </c>
      <c r="Q647">
        <v>1103.46</v>
      </c>
      <c r="R647">
        <v>1.8186500000000001</v>
      </c>
      <c r="S647">
        <v>-41.213999999999999</v>
      </c>
      <c r="T647">
        <f t="shared" si="40"/>
        <v>-15.564</v>
      </c>
    </row>
    <row r="648" spans="2:20" x14ac:dyDescent="0.3">
      <c r="B648">
        <v>11</v>
      </c>
      <c r="C648">
        <v>425.03199999999998</v>
      </c>
      <c r="D648">
        <f t="shared" si="43"/>
        <v>37.904631946023798</v>
      </c>
      <c r="E648">
        <v>-23.773199999999999</v>
      </c>
      <c r="F648">
        <v>43.304400000000001</v>
      </c>
      <c r="G648">
        <v>720.27099999999996</v>
      </c>
      <c r="H648">
        <v>1.1487099999999999</v>
      </c>
      <c r="I648">
        <v>-43.808</v>
      </c>
      <c r="J648">
        <f t="shared" si="42"/>
        <v>-20.034800000000001</v>
      </c>
      <c r="L648">
        <v>19</v>
      </c>
      <c r="M648">
        <v>562.07100000000003</v>
      </c>
      <c r="N648">
        <f t="shared" si="41"/>
        <v>42.625745950554069</v>
      </c>
      <c r="O648">
        <v>-26.001000000000001</v>
      </c>
      <c r="P648">
        <v>34.393300000000004</v>
      </c>
      <c r="Q648">
        <v>1138.71</v>
      </c>
      <c r="R648">
        <v>1.8306800000000001</v>
      </c>
      <c r="S648">
        <v>-41.152999999999999</v>
      </c>
      <c r="T648">
        <f t="shared" si="40"/>
        <v>-15.151999999999997</v>
      </c>
    </row>
    <row r="649" spans="2:20" x14ac:dyDescent="0.3">
      <c r="B649">
        <v>12</v>
      </c>
      <c r="C649">
        <v>450.351</v>
      </c>
      <c r="D649">
        <f t="shared" si="43"/>
        <v>39.496030648919756</v>
      </c>
      <c r="E649">
        <v>-24.398800000000001</v>
      </c>
      <c r="F649">
        <v>43.563800000000001</v>
      </c>
      <c r="G649">
        <v>738.16300000000001</v>
      </c>
      <c r="H649">
        <v>1.1537599999999999</v>
      </c>
      <c r="I649">
        <v>-43.8538</v>
      </c>
      <c r="J649">
        <f t="shared" si="42"/>
        <v>-19.454999999999998</v>
      </c>
      <c r="L649">
        <v>20</v>
      </c>
      <c r="M649">
        <v>586.65</v>
      </c>
      <c r="N649">
        <f t="shared" si="41"/>
        <v>40.68513771919126</v>
      </c>
      <c r="O649">
        <v>-24.9786</v>
      </c>
      <c r="P649">
        <v>33.111600000000003</v>
      </c>
      <c r="Q649">
        <v>1076.1300000000001</v>
      </c>
      <c r="R649">
        <v>1.78915</v>
      </c>
      <c r="S649">
        <v>-41.351300000000002</v>
      </c>
      <c r="T649">
        <f t="shared" si="40"/>
        <v>-16.372700000000002</v>
      </c>
    </row>
    <row r="650" spans="2:20" x14ac:dyDescent="0.3">
      <c r="B650">
        <v>13</v>
      </c>
      <c r="C650">
        <v>476.11399999999998</v>
      </c>
      <c r="D650">
        <f t="shared" si="43"/>
        <v>38.815355354578308</v>
      </c>
      <c r="E650">
        <v>-24.490400000000001</v>
      </c>
      <c r="F650">
        <v>43.518099999999997</v>
      </c>
      <c r="G650">
        <v>734.52200000000005</v>
      </c>
      <c r="H650">
        <v>1.15706</v>
      </c>
      <c r="I650">
        <v>-44.113199999999999</v>
      </c>
      <c r="J650">
        <f t="shared" si="42"/>
        <v>-19.622799999999998</v>
      </c>
      <c r="L650">
        <v>21</v>
      </c>
      <c r="M650">
        <v>611.63199999999995</v>
      </c>
      <c r="N650">
        <f t="shared" si="41"/>
        <v>40.028820750940724</v>
      </c>
      <c r="O650">
        <v>-25.497399999999999</v>
      </c>
      <c r="P650">
        <v>33.447299999999998</v>
      </c>
      <c r="Q650">
        <v>1078.05</v>
      </c>
      <c r="R650">
        <v>1.82925</v>
      </c>
      <c r="S650">
        <v>-41.564900000000002</v>
      </c>
      <c r="T650">
        <f t="shared" ref="T650:T713" si="44">S650-O650</f>
        <v>-16.067500000000003</v>
      </c>
    </row>
    <row r="651" spans="2:20" x14ac:dyDescent="0.3">
      <c r="B651">
        <v>14</v>
      </c>
      <c r="C651">
        <v>503.01799999999997</v>
      </c>
      <c r="D651">
        <f t="shared" si="43"/>
        <v>37.169194171870359</v>
      </c>
      <c r="E651">
        <v>-24.322500000000002</v>
      </c>
      <c r="F651">
        <v>42.755099999999999</v>
      </c>
      <c r="G651">
        <v>737.13400000000001</v>
      </c>
      <c r="H651">
        <v>1.1614</v>
      </c>
      <c r="I651">
        <v>-44.357300000000002</v>
      </c>
      <c r="J651">
        <f t="shared" si="42"/>
        <v>-20.034800000000001</v>
      </c>
      <c r="L651">
        <v>22</v>
      </c>
      <c r="M651">
        <v>636.99199999999996</v>
      </c>
      <c r="N651">
        <f t="shared" ref="N651:N714" si="45">1000/(M651-M650)</f>
        <v>39.432176656151398</v>
      </c>
      <c r="O651">
        <v>-24.108899999999998</v>
      </c>
      <c r="P651">
        <v>31.677199999999999</v>
      </c>
      <c r="Q651">
        <v>989.46699999999998</v>
      </c>
      <c r="R651">
        <v>1.742</v>
      </c>
      <c r="S651">
        <v>-41.702300000000001</v>
      </c>
      <c r="T651">
        <f t="shared" si="44"/>
        <v>-17.593400000000003</v>
      </c>
    </row>
    <row r="652" spans="2:20" x14ac:dyDescent="0.3">
      <c r="B652">
        <v>15</v>
      </c>
      <c r="C652">
        <v>530.91899999999998</v>
      </c>
      <c r="D652">
        <f t="shared" si="43"/>
        <v>35.841009282821389</v>
      </c>
      <c r="E652">
        <v>-24.292000000000002</v>
      </c>
      <c r="F652">
        <v>42.0685</v>
      </c>
      <c r="G652">
        <v>728.24199999999996</v>
      </c>
      <c r="H652">
        <v>1.16235</v>
      </c>
      <c r="I652">
        <v>-44.387799999999999</v>
      </c>
      <c r="J652">
        <f t="shared" si="42"/>
        <v>-20.095799999999997</v>
      </c>
      <c r="L652">
        <v>23</v>
      </c>
      <c r="M652">
        <v>661.21</v>
      </c>
      <c r="N652">
        <f t="shared" si="45"/>
        <v>41.291601288297834</v>
      </c>
      <c r="O652">
        <v>-25.909400000000002</v>
      </c>
      <c r="P652">
        <v>33.004800000000003</v>
      </c>
      <c r="Q652">
        <v>1095.4000000000001</v>
      </c>
      <c r="R652">
        <v>1.83677</v>
      </c>
      <c r="S652">
        <v>-41.885399999999997</v>
      </c>
      <c r="T652">
        <f t="shared" si="44"/>
        <v>-15.975999999999996</v>
      </c>
    </row>
    <row r="653" spans="2:20" x14ac:dyDescent="0.3">
      <c r="B653">
        <v>16</v>
      </c>
      <c r="C653">
        <v>558.63900000000001</v>
      </c>
      <c r="D653">
        <f t="shared" si="43"/>
        <v>36.075036075036039</v>
      </c>
      <c r="E653">
        <v>-24.139399999999998</v>
      </c>
      <c r="F653">
        <v>41.397100000000002</v>
      </c>
      <c r="G653">
        <v>727.54700000000003</v>
      </c>
      <c r="H653">
        <v>1.17581</v>
      </c>
      <c r="I653">
        <v>-44.677700000000002</v>
      </c>
      <c r="J653">
        <f t="shared" si="42"/>
        <v>-20.538300000000003</v>
      </c>
      <c r="L653">
        <v>24</v>
      </c>
      <c r="M653">
        <v>684.53099999999995</v>
      </c>
      <c r="N653">
        <f t="shared" si="45"/>
        <v>42.879807898460776</v>
      </c>
      <c r="O653">
        <v>-27.740500000000001</v>
      </c>
      <c r="P653">
        <v>34.652700000000003</v>
      </c>
      <c r="Q653">
        <v>1232.28</v>
      </c>
      <c r="R653">
        <v>1.9234500000000001</v>
      </c>
      <c r="S653">
        <v>-42.16</v>
      </c>
      <c r="T653">
        <f t="shared" si="44"/>
        <v>-14.419499999999996</v>
      </c>
    </row>
    <row r="654" spans="2:20" x14ac:dyDescent="0.3">
      <c r="B654">
        <v>17</v>
      </c>
      <c r="C654">
        <v>586.09799999999996</v>
      </c>
      <c r="D654">
        <f t="shared" si="43"/>
        <v>36.417932189810337</v>
      </c>
      <c r="E654">
        <v>-25.2075</v>
      </c>
      <c r="F654">
        <v>42.373699999999999</v>
      </c>
      <c r="G654">
        <v>753.68700000000001</v>
      </c>
      <c r="H654">
        <v>1.18136</v>
      </c>
      <c r="I654">
        <v>-45.104999999999997</v>
      </c>
      <c r="J654">
        <f t="shared" si="42"/>
        <v>-19.897499999999997</v>
      </c>
      <c r="T654">
        <f t="shared" si="44"/>
        <v>0</v>
      </c>
    </row>
    <row r="655" spans="2:20" x14ac:dyDescent="0.3">
      <c r="B655">
        <v>18</v>
      </c>
      <c r="C655">
        <v>613.23199999999997</v>
      </c>
      <c r="D655">
        <f t="shared" si="43"/>
        <v>36.854131348124106</v>
      </c>
      <c r="E655">
        <v>-24.9176</v>
      </c>
      <c r="F655">
        <v>41.686999999999998</v>
      </c>
      <c r="G655">
        <v>726.72699999999998</v>
      </c>
      <c r="H655">
        <v>1.1705700000000001</v>
      </c>
      <c r="I655">
        <v>-45.257599999999996</v>
      </c>
      <c r="J655">
        <f t="shared" si="42"/>
        <v>-20.339999999999996</v>
      </c>
      <c r="T655">
        <f t="shared" si="44"/>
        <v>0</v>
      </c>
    </row>
    <row r="656" spans="2:20" x14ac:dyDescent="0.3">
      <c r="B656">
        <v>19</v>
      </c>
      <c r="C656">
        <v>639.99199999999996</v>
      </c>
      <c r="D656">
        <f t="shared" si="43"/>
        <v>37.369207772795228</v>
      </c>
      <c r="E656">
        <v>-25.604199999999999</v>
      </c>
      <c r="F656">
        <v>42.2211</v>
      </c>
      <c r="G656">
        <v>743.005</v>
      </c>
      <c r="H656">
        <v>1.1845300000000001</v>
      </c>
      <c r="I656">
        <v>-45.517000000000003</v>
      </c>
      <c r="J656">
        <f t="shared" si="42"/>
        <v>-19.912800000000004</v>
      </c>
      <c r="K656">
        <v>4.5</v>
      </c>
      <c r="T656">
        <f t="shared" si="44"/>
        <v>0</v>
      </c>
    </row>
    <row r="657" spans="1:20" x14ac:dyDescent="0.3">
      <c r="B657">
        <v>20</v>
      </c>
      <c r="C657">
        <v>667.76300000000003</v>
      </c>
      <c r="D657">
        <f t="shared" si="43"/>
        <v>36.008786143819002</v>
      </c>
      <c r="E657">
        <v>-25.711099999999998</v>
      </c>
      <c r="F657">
        <v>41.778599999999997</v>
      </c>
      <c r="G657">
        <v>740.65599999999995</v>
      </c>
      <c r="H657">
        <v>1.1832</v>
      </c>
      <c r="I657">
        <v>-45.852699999999999</v>
      </c>
      <c r="J657">
        <f t="shared" si="42"/>
        <v>-20.1416</v>
      </c>
      <c r="L657">
        <v>1</v>
      </c>
      <c r="M657">
        <v>200.94</v>
      </c>
      <c r="O657">
        <v>-19.638100000000001</v>
      </c>
      <c r="P657">
        <v>70.770300000000006</v>
      </c>
      <c r="Q657">
        <v>439.01799999999997</v>
      </c>
      <c r="R657">
        <v>0.95107200000000003</v>
      </c>
      <c r="S657">
        <v>-33.477800000000002</v>
      </c>
      <c r="T657">
        <f t="shared" si="44"/>
        <v>-13.839700000000001</v>
      </c>
    </row>
    <row r="658" spans="1:20" x14ac:dyDescent="0.3">
      <c r="B658">
        <v>21</v>
      </c>
      <c r="C658">
        <v>695.79300000000001</v>
      </c>
      <c r="D658">
        <f t="shared" si="43"/>
        <v>35.676061362825578</v>
      </c>
      <c r="E658">
        <v>-26.077300000000001</v>
      </c>
      <c r="F658">
        <v>41.686999999999998</v>
      </c>
      <c r="G658">
        <v>758.33</v>
      </c>
      <c r="H658">
        <v>1.1925399999999999</v>
      </c>
      <c r="I658">
        <v>-46.005200000000002</v>
      </c>
      <c r="J658">
        <f t="shared" si="42"/>
        <v>-19.927900000000001</v>
      </c>
      <c r="L658">
        <v>2</v>
      </c>
      <c r="M658">
        <v>208.58199999999999</v>
      </c>
      <c r="N658">
        <f t="shared" si="45"/>
        <v>130.85579691180325</v>
      </c>
      <c r="O658">
        <v>-11.505100000000001</v>
      </c>
      <c r="P658">
        <v>48.904400000000003</v>
      </c>
      <c r="Q658">
        <v>559.24599999999998</v>
      </c>
      <c r="R658">
        <v>1.13775</v>
      </c>
      <c r="S658">
        <v>-28.442399999999999</v>
      </c>
      <c r="T658">
        <f t="shared" si="44"/>
        <v>-16.9373</v>
      </c>
    </row>
    <row r="659" spans="1:20" x14ac:dyDescent="0.3">
      <c r="J659">
        <f t="shared" si="42"/>
        <v>0</v>
      </c>
      <c r="L659">
        <v>3</v>
      </c>
      <c r="M659">
        <v>218.88399999999999</v>
      </c>
      <c r="N659">
        <f t="shared" si="45"/>
        <v>97.068530382450078</v>
      </c>
      <c r="O659">
        <v>-10.2234</v>
      </c>
      <c r="P659">
        <v>44.525100000000002</v>
      </c>
      <c r="Q659">
        <v>635.90800000000002</v>
      </c>
      <c r="R659">
        <v>1.2427299999999999</v>
      </c>
      <c r="S659">
        <v>-27.694700000000001</v>
      </c>
      <c r="T659">
        <f t="shared" si="44"/>
        <v>-17.471299999999999</v>
      </c>
    </row>
    <row r="660" spans="1:20" x14ac:dyDescent="0.3">
      <c r="A660">
        <v>4.7</v>
      </c>
      <c r="J660">
        <f t="shared" si="42"/>
        <v>0</v>
      </c>
      <c r="L660">
        <v>4</v>
      </c>
      <c r="M660">
        <v>231.77099999999999</v>
      </c>
      <c r="N660">
        <f t="shared" si="45"/>
        <v>77.597578955536591</v>
      </c>
      <c r="O660">
        <v>-10.2539</v>
      </c>
      <c r="P660">
        <v>44.036900000000003</v>
      </c>
      <c r="Q660">
        <v>659.30600000000004</v>
      </c>
      <c r="R660">
        <v>1.25566</v>
      </c>
      <c r="S660">
        <v>-28.1982</v>
      </c>
      <c r="T660">
        <f t="shared" si="44"/>
        <v>-17.944299999999998</v>
      </c>
    </row>
    <row r="661" spans="1:20" x14ac:dyDescent="0.3">
      <c r="B661">
        <v>1</v>
      </c>
      <c r="C661">
        <v>201.12200000000001</v>
      </c>
      <c r="E661">
        <v>-34.2712</v>
      </c>
      <c r="F661">
        <v>67.2607</v>
      </c>
      <c r="G661">
        <v>492.62299999999999</v>
      </c>
      <c r="H661">
        <v>0.91639599999999999</v>
      </c>
      <c r="I661">
        <v>-45.761099999999999</v>
      </c>
      <c r="J661">
        <f t="shared" si="42"/>
        <v>-11.489899999999999</v>
      </c>
      <c r="L661">
        <v>5</v>
      </c>
      <c r="M661">
        <v>245.245</v>
      </c>
      <c r="N661">
        <f t="shared" si="45"/>
        <v>74.217010538815401</v>
      </c>
      <c r="O661">
        <v>-11.276199999999999</v>
      </c>
      <c r="P661">
        <v>44.403100000000002</v>
      </c>
      <c r="Q661">
        <v>693.87099999999998</v>
      </c>
      <c r="R661">
        <v>1.2768999999999999</v>
      </c>
      <c r="S661">
        <v>-28.3508</v>
      </c>
      <c r="T661">
        <f t="shared" si="44"/>
        <v>-17.0746</v>
      </c>
    </row>
    <row r="662" spans="1:20" x14ac:dyDescent="0.3">
      <c r="B662">
        <v>2</v>
      </c>
      <c r="C662">
        <v>208.46700000000001</v>
      </c>
      <c r="D662">
        <f t="shared" si="43"/>
        <v>136.14703880190609</v>
      </c>
      <c r="E662">
        <v>-25.360099999999999</v>
      </c>
      <c r="F662">
        <v>46.386699999999998</v>
      </c>
      <c r="G662">
        <v>641.69600000000003</v>
      </c>
      <c r="H662">
        <v>1.10314</v>
      </c>
      <c r="I662">
        <v>-41.625999999999998</v>
      </c>
      <c r="J662">
        <f t="shared" si="42"/>
        <v>-16.265899999999998</v>
      </c>
      <c r="L662">
        <v>6</v>
      </c>
      <c r="M662">
        <v>260.68099999999998</v>
      </c>
      <c r="N662">
        <f t="shared" si="45"/>
        <v>64.783622700181482</v>
      </c>
      <c r="O662">
        <v>-10.9558</v>
      </c>
      <c r="P662">
        <v>43.060299999999998</v>
      </c>
      <c r="Q662">
        <v>686.42</v>
      </c>
      <c r="R662">
        <v>1.27261</v>
      </c>
      <c r="S662">
        <v>-29.113800000000001</v>
      </c>
      <c r="T662">
        <f t="shared" si="44"/>
        <v>-18.158000000000001</v>
      </c>
    </row>
    <row r="663" spans="1:20" x14ac:dyDescent="0.3">
      <c r="B663">
        <v>3</v>
      </c>
      <c r="C663">
        <v>220.33699999999999</v>
      </c>
      <c r="D663">
        <f t="shared" si="43"/>
        <v>84.2459983150802</v>
      </c>
      <c r="E663">
        <v>-23.056000000000001</v>
      </c>
      <c r="F663">
        <v>41.793799999999997</v>
      </c>
      <c r="G663">
        <v>717.41800000000001</v>
      </c>
      <c r="H663">
        <v>1.1791</v>
      </c>
      <c r="I663">
        <v>-41.061399999999999</v>
      </c>
      <c r="J663">
        <f t="shared" si="42"/>
        <v>-18.005399999999998</v>
      </c>
      <c r="L663">
        <v>7</v>
      </c>
      <c r="M663">
        <v>277.94099999999997</v>
      </c>
      <c r="N663">
        <f t="shared" si="45"/>
        <v>57.937427578215555</v>
      </c>
      <c r="O663">
        <v>-12.023899999999999</v>
      </c>
      <c r="P663">
        <v>43.8232</v>
      </c>
      <c r="Q663">
        <v>701.74199999999996</v>
      </c>
      <c r="R663">
        <v>1.2742500000000001</v>
      </c>
      <c r="S663">
        <v>-30.090299999999999</v>
      </c>
      <c r="T663">
        <f t="shared" si="44"/>
        <v>-18.066400000000002</v>
      </c>
    </row>
    <row r="664" spans="1:20" x14ac:dyDescent="0.3">
      <c r="B664">
        <v>4</v>
      </c>
      <c r="C664">
        <v>243.05</v>
      </c>
      <c r="D664">
        <f t="shared" si="43"/>
        <v>44.027649363800421</v>
      </c>
      <c r="E664">
        <v>-23.117100000000001</v>
      </c>
      <c r="F664">
        <v>42.3431</v>
      </c>
      <c r="G664">
        <v>762.99599999999998</v>
      </c>
      <c r="H664">
        <v>1.18445</v>
      </c>
      <c r="I664">
        <v>-41.625999999999998</v>
      </c>
      <c r="J664">
        <f t="shared" si="42"/>
        <v>-18.508899999999997</v>
      </c>
      <c r="L664">
        <v>8</v>
      </c>
      <c r="M664">
        <v>295.25400000000002</v>
      </c>
      <c r="N664">
        <f t="shared" si="45"/>
        <v>57.760064691272305</v>
      </c>
      <c r="O664">
        <v>-12.069699999999999</v>
      </c>
      <c r="P664">
        <v>43.731699999999996</v>
      </c>
      <c r="Q664">
        <v>673.81500000000005</v>
      </c>
      <c r="R664">
        <v>1.2434400000000001</v>
      </c>
      <c r="S664">
        <v>-31.021100000000001</v>
      </c>
      <c r="T664">
        <f t="shared" si="44"/>
        <v>-18.9514</v>
      </c>
    </row>
    <row r="665" spans="1:20" x14ac:dyDescent="0.3">
      <c r="B665">
        <v>5</v>
      </c>
      <c r="C665">
        <v>268.89299999999997</v>
      </c>
      <c r="D665">
        <f t="shared" si="43"/>
        <v>38.69519792593745</v>
      </c>
      <c r="E665">
        <v>-22.293099999999999</v>
      </c>
      <c r="F665">
        <v>41.763300000000001</v>
      </c>
      <c r="G665">
        <v>709.20500000000004</v>
      </c>
      <c r="H665">
        <v>1.1560299999999999</v>
      </c>
      <c r="I665">
        <v>-42.404200000000003</v>
      </c>
      <c r="J665">
        <f t="shared" si="42"/>
        <v>-20.111100000000004</v>
      </c>
      <c r="L665">
        <v>9</v>
      </c>
      <c r="M665">
        <v>312.56</v>
      </c>
      <c r="N665">
        <f t="shared" si="45"/>
        <v>57.783427712931989</v>
      </c>
      <c r="O665">
        <v>-13.2141</v>
      </c>
      <c r="P665">
        <v>44.006300000000003</v>
      </c>
      <c r="Q665">
        <v>695.26199999999994</v>
      </c>
      <c r="R665">
        <v>1.26769</v>
      </c>
      <c r="S665">
        <v>-31.738299999999999</v>
      </c>
      <c r="T665">
        <f t="shared" si="44"/>
        <v>-18.5242</v>
      </c>
    </row>
    <row r="666" spans="1:20" x14ac:dyDescent="0.3">
      <c r="B666">
        <v>6</v>
      </c>
      <c r="C666">
        <v>294.06799999999998</v>
      </c>
      <c r="D666">
        <f t="shared" si="43"/>
        <v>39.721946375372376</v>
      </c>
      <c r="E666">
        <v>-23.727399999999999</v>
      </c>
      <c r="F666">
        <v>43.6554</v>
      </c>
      <c r="G666">
        <v>746.77599999999995</v>
      </c>
      <c r="H666">
        <v>1.16629</v>
      </c>
      <c r="I666">
        <v>-42.709400000000002</v>
      </c>
      <c r="J666">
        <f t="shared" si="42"/>
        <v>-18.982000000000003</v>
      </c>
      <c r="L666">
        <v>10</v>
      </c>
      <c r="M666">
        <v>330.03100000000001</v>
      </c>
      <c r="N666">
        <f t="shared" si="45"/>
        <v>57.237708202163574</v>
      </c>
      <c r="O666">
        <v>-14.2212</v>
      </c>
      <c r="P666">
        <v>44.448900000000002</v>
      </c>
      <c r="Q666">
        <v>711.50699999999995</v>
      </c>
      <c r="R666">
        <v>1.27471</v>
      </c>
      <c r="S666">
        <v>-32.226599999999998</v>
      </c>
      <c r="T666">
        <f t="shared" si="44"/>
        <v>-18.005399999999998</v>
      </c>
    </row>
    <row r="667" spans="1:20" x14ac:dyDescent="0.3">
      <c r="B667">
        <v>7</v>
      </c>
      <c r="C667">
        <v>319.83</v>
      </c>
      <c r="D667">
        <f t="shared" si="43"/>
        <v>38.816862044872295</v>
      </c>
      <c r="E667">
        <v>-23.178100000000001</v>
      </c>
      <c r="F667">
        <v>42.739899999999999</v>
      </c>
      <c r="G667">
        <v>730.39200000000005</v>
      </c>
      <c r="H667">
        <v>1.16011</v>
      </c>
      <c r="I667">
        <v>-42.785600000000002</v>
      </c>
      <c r="J667">
        <f t="shared" si="42"/>
        <v>-19.607500000000002</v>
      </c>
      <c r="L667">
        <v>11</v>
      </c>
      <c r="M667">
        <v>348.13400000000001</v>
      </c>
      <c r="N667">
        <f t="shared" si="45"/>
        <v>55.239463072418907</v>
      </c>
      <c r="O667">
        <v>-13.763400000000001</v>
      </c>
      <c r="P667">
        <v>43.350200000000001</v>
      </c>
      <c r="Q667">
        <v>675.755</v>
      </c>
      <c r="R667">
        <v>1.25407</v>
      </c>
      <c r="S667">
        <v>-32.9895</v>
      </c>
      <c r="T667">
        <f t="shared" si="44"/>
        <v>-19.226099999999999</v>
      </c>
    </row>
    <row r="668" spans="1:20" x14ac:dyDescent="0.3">
      <c r="B668">
        <v>8</v>
      </c>
      <c r="C668">
        <v>345.59300000000002</v>
      </c>
      <c r="D668">
        <f t="shared" si="43"/>
        <v>38.815355354578223</v>
      </c>
      <c r="E668">
        <v>-23.971599999999999</v>
      </c>
      <c r="F668">
        <v>43.304400000000001</v>
      </c>
      <c r="G668">
        <v>752.67499999999995</v>
      </c>
      <c r="H668">
        <v>1.17567</v>
      </c>
      <c r="I668">
        <v>-43.151899999999998</v>
      </c>
      <c r="J668">
        <f t="shared" si="42"/>
        <v>-19.180299999999999</v>
      </c>
      <c r="L668">
        <v>12</v>
      </c>
      <c r="M668">
        <v>366.31099999999998</v>
      </c>
      <c r="N668">
        <f t="shared" si="45"/>
        <v>55.01457886339891</v>
      </c>
      <c r="O668">
        <v>-14.495799999999999</v>
      </c>
      <c r="P668">
        <v>43.197600000000001</v>
      </c>
      <c r="Q668">
        <v>687.58</v>
      </c>
      <c r="R668">
        <v>1.2588200000000001</v>
      </c>
      <c r="S668">
        <v>-33.477800000000002</v>
      </c>
      <c r="T668">
        <f t="shared" si="44"/>
        <v>-18.982000000000003</v>
      </c>
    </row>
    <row r="669" spans="1:20" x14ac:dyDescent="0.3">
      <c r="B669">
        <v>9</v>
      </c>
      <c r="C669">
        <v>372.23399999999998</v>
      </c>
      <c r="D669">
        <f t="shared" si="43"/>
        <v>37.536128523704114</v>
      </c>
      <c r="E669">
        <v>-22.872900000000001</v>
      </c>
      <c r="F669">
        <v>41.809100000000001</v>
      </c>
      <c r="G669">
        <v>709.23699999999997</v>
      </c>
      <c r="H669">
        <v>1.1524300000000001</v>
      </c>
      <c r="I669">
        <v>-43.273899999999998</v>
      </c>
      <c r="J669">
        <f t="shared" si="42"/>
        <v>-20.400999999999996</v>
      </c>
      <c r="L669">
        <v>13</v>
      </c>
      <c r="M669">
        <v>384.07400000000001</v>
      </c>
      <c r="N669">
        <f t="shared" si="45"/>
        <v>56.296796712266968</v>
      </c>
      <c r="O669">
        <v>-15.625</v>
      </c>
      <c r="P669">
        <v>43.884300000000003</v>
      </c>
      <c r="Q669">
        <v>701.77700000000004</v>
      </c>
      <c r="R669">
        <v>1.2663500000000001</v>
      </c>
      <c r="S669">
        <v>-34.103400000000001</v>
      </c>
      <c r="T669">
        <f t="shared" si="44"/>
        <v>-18.478400000000001</v>
      </c>
    </row>
    <row r="670" spans="1:20" x14ac:dyDescent="0.3">
      <c r="B670">
        <v>10</v>
      </c>
      <c r="C670">
        <v>398.10199999999998</v>
      </c>
      <c r="D670">
        <f t="shared" si="43"/>
        <v>38.65780114427092</v>
      </c>
      <c r="E670">
        <v>-24.414100000000001</v>
      </c>
      <c r="F670">
        <v>43.472299999999997</v>
      </c>
      <c r="G670">
        <v>748.39200000000005</v>
      </c>
      <c r="H670">
        <v>1.1626099999999999</v>
      </c>
      <c r="I670">
        <v>-43.624899999999997</v>
      </c>
      <c r="J670">
        <f t="shared" si="42"/>
        <v>-19.210799999999995</v>
      </c>
      <c r="L670">
        <v>14</v>
      </c>
      <c r="M670">
        <v>401.976</v>
      </c>
      <c r="N670">
        <f t="shared" si="45"/>
        <v>55.859680482627681</v>
      </c>
      <c r="O670">
        <v>-16.296399999999998</v>
      </c>
      <c r="P670">
        <v>43.6096</v>
      </c>
      <c r="Q670">
        <v>723.53099999999995</v>
      </c>
      <c r="R670">
        <v>1.28952</v>
      </c>
      <c r="S670">
        <v>-34.5154</v>
      </c>
      <c r="T670">
        <f t="shared" si="44"/>
        <v>-18.219000000000001</v>
      </c>
    </row>
    <row r="671" spans="1:20" x14ac:dyDescent="0.3">
      <c r="B671">
        <v>11</v>
      </c>
      <c r="C671">
        <v>424.142</v>
      </c>
      <c r="D671">
        <f t="shared" si="43"/>
        <v>38.402457757296439</v>
      </c>
      <c r="E671">
        <v>-24.383500000000002</v>
      </c>
      <c r="F671">
        <v>42.602499999999999</v>
      </c>
      <c r="G671">
        <v>759.67600000000004</v>
      </c>
      <c r="H671">
        <v>1.18021</v>
      </c>
      <c r="I671">
        <v>-43.838500000000003</v>
      </c>
      <c r="J671">
        <f t="shared" si="42"/>
        <v>-19.455000000000002</v>
      </c>
      <c r="L671">
        <v>15</v>
      </c>
      <c r="M671">
        <v>419.83800000000002</v>
      </c>
      <c r="N671">
        <f t="shared" si="45"/>
        <v>55.984772141977309</v>
      </c>
      <c r="O671">
        <v>-16.189599999999999</v>
      </c>
      <c r="P671">
        <v>42.984000000000002</v>
      </c>
      <c r="Q671">
        <v>704.10900000000004</v>
      </c>
      <c r="R671">
        <v>1.2821800000000001</v>
      </c>
      <c r="S671">
        <v>-34.881599999999999</v>
      </c>
      <c r="T671">
        <f t="shared" si="44"/>
        <v>-18.692</v>
      </c>
    </row>
    <row r="672" spans="1:20" x14ac:dyDescent="0.3">
      <c r="B672">
        <v>12</v>
      </c>
      <c r="C672">
        <v>450.09500000000003</v>
      </c>
      <c r="D672">
        <f t="shared" si="43"/>
        <v>38.531190999113733</v>
      </c>
      <c r="E672">
        <v>-24.520900000000001</v>
      </c>
      <c r="F672">
        <v>42.190600000000003</v>
      </c>
      <c r="G672">
        <v>762.30200000000002</v>
      </c>
      <c r="H672">
        <v>1.1845000000000001</v>
      </c>
      <c r="I672">
        <v>-44.021599999999999</v>
      </c>
      <c r="J672">
        <f t="shared" si="42"/>
        <v>-19.500699999999998</v>
      </c>
      <c r="L672">
        <v>16</v>
      </c>
      <c r="M672">
        <v>438.46100000000001</v>
      </c>
      <c r="N672">
        <f t="shared" si="45"/>
        <v>53.697041293024782</v>
      </c>
      <c r="O672">
        <v>-16.540500000000002</v>
      </c>
      <c r="P672">
        <v>42.434699999999999</v>
      </c>
      <c r="Q672">
        <v>706.029</v>
      </c>
      <c r="R672">
        <v>1.28383</v>
      </c>
      <c r="S672">
        <v>-35.232500000000002</v>
      </c>
      <c r="T672">
        <f t="shared" si="44"/>
        <v>-18.692</v>
      </c>
    </row>
    <row r="673" spans="1:20" x14ac:dyDescent="0.3">
      <c r="B673">
        <v>13</v>
      </c>
      <c r="C673">
        <v>475.51400000000001</v>
      </c>
      <c r="D673">
        <f t="shared" si="43"/>
        <v>39.340650694362509</v>
      </c>
      <c r="E673">
        <v>-24.353000000000002</v>
      </c>
      <c r="F673">
        <v>42.190600000000003</v>
      </c>
      <c r="G673">
        <v>737.39200000000005</v>
      </c>
      <c r="H673">
        <v>1.1695199999999999</v>
      </c>
      <c r="I673">
        <v>-44.311500000000002</v>
      </c>
      <c r="J673">
        <f t="shared" si="42"/>
        <v>-19.958500000000001</v>
      </c>
      <c r="L673">
        <v>17</v>
      </c>
      <c r="M673">
        <v>457.452</v>
      </c>
      <c r="N673">
        <f t="shared" si="45"/>
        <v>52.65652151018908</v>
      </c>
      <c r="O673">
        <v>-16.387899999999998</v>
      </c>
      <c r="P673">
        <v>41.732799999999997</v>
      </c>
      <c r="Q673">
        <v>684.93</v>
      </c>
      <c r="R673">
        <v>1.27783</v>
      </c>
      <c r="S673">
        <v>-35.720799999999997</v>
      </c>
      <c r="T673">
        <f t="shared" si="44"/>
        <v>-19.332899999999999</v>
      </c>
    </row>
    <row r="674" spans="1:20" x14ac:dyDescent="0.3">
      <c r="B674">
        <v>14</v>
      </c>
      <c r="C674">
        <v>501.17700000000002</v>
      </c>
      <c r="D674">
        <f t="shared" si="43"/>
        <v>38.966605618984516</v>
      </c>
      <c r="E674">
        <v>-25.1617</v>
      </c>
      <c r="F674">
        <v>42.633099999999999</v>
      </c>
      <c r="G674">
        <v>765.06399999999996</v>
      </c>
      <c r="H674">
        <v>1.1853199999999999</v>
      </c>
      <c r="I674">
        <v>-44.525100000000002</v>
      </c>
      <c r="J674">
        <f t="shared" si="42"/>
        <v>-19.363400000000002</v>
      </c>
      <c r="L674">
        <v>18</v>
      </c>
      <c r="M674">
        <v>475.75400000000002</v>
      </c>
      <c r="N674">
        <f t="shared" si="45"/>
        <v>54.6388372855425</v>
      </c>
      <c r="O674">
        <v>-17.3035</v>
      </c>
      <c r="P674">
        <v>42.1753</v>
      </c>
      <c r="Q674">
        <v>706.45899999999995</v>
      </c>
      <c r="R674">
        <v>1.2976000000000001</v>
      </c>
      <c r="S674">
        <v>-36.0413</v>
      </c>
      <c r="T674">
        <f t="shared" si="44"/>
        <v>-18.7378</v>
      </c>
    </row>
    <row r="675" spans="1:20" x14ac:dyDescent="0.3">
      <c r="B675">
        <v>15</v>
      </c>
      <c r="C675">
        <v>529.15499999999997</v>
      </c>
      <c r="D675">
        <f t="shared" si="43"/>
        <v>35.742369004217664</v>
      </c>
      <c r="E675">
        <v>-23.956299999999999</v>
      </c>
      <c r="F675">
        <v>40.222200000000001</v>
      </c>
      <c r="G675">
        <v>730.66399999999999</v>
      </c>
      <c r="H675">
        <v>1.18363</v>
      </c>
      <c r="I675">
        <v>-44.677700000000002</v>
      </c>
      <c r="J675">
        <f t="shared" si="42"/>
        <v>-20.721400000000003</v>
      </c>
      <c r="L675">
        <v>19</v>
      </c>
      <c r="M675">
        <v>494.11399999999998</v>
      </c>
      <c r="N675">
        <f t="shared" si="45"/>
        <v>54.466230936819301</v>
      </c>
      <c r="O675">
        <v>-17.883299999999998</v>
      </c>
      <c r="P675">
        <v>42.1295</v>
      </c>
      <c r="Q675">
        <v>711.89700000000005</v>
      </c>
      <c r="R675">
        <v>1.3022499999999999</v>
      </c>
      <c r="S675">
        <v>-36.361699999999999</v>
      </c>
      <c r="T675">
        <f t="shared" si="44"/>
        <v>-18.478400000000001</v>
      </c>
    </row>
    <row r="676" spans="1:20" x14ac:dyDescent="0.3">
      <c r="B676">
        <v>16</v>
      </c>
      <c r="C676">
        <v>555.02</v>
      </c>
      <c r="D676">
        <f t="shared" si="43"/>
        <v>38.662284941039999</v>
      </c>
      <c r="E676">
        <v>-24.8413</v>
      </c>
      <c r="F676">
        <v>41.412399999999998</v>
      </c>
      <c r="G676">
        <v>734.428</v>
      </c>
      <c r="H676">
        <v>1.1770099999999999</v>
      </c>
      <c r="I676">
        <v>-45.089700000000001</v>
      </c>
      <c r="J676">
        <f t="shared" si="42"/>
        <v>-20.2484</v>
      </c>
      <c r="L676">
        <v>20</v>
      </c>
      <c r="M676">
        <v>512.30499999999995</v>
      </c>
      <c r="N676">
        <f t="shared" si="45"/>
        <v>54.972239019295337</v>
      </c>
      <c r="O676">
        <v>-18.8904</v>
      </c>
      <c r="P676">
        <v>42.45</v>
      </c>
      <c r="Q676">
        <v>750.84199999999998</v>
      </c>
      <c r="R676">
        <v>1.33735</v>
      </c>
      <c r="S676">
        <v>-36.697400000000002</v>
      </c>
      <c r="T676">
        <f t="shared" si="44"/>
        <v>-17.807000000000002</v>
      </c>
    </row>
    <row r="677" spans="1:20" x14ac:dyDescent="0.3">
      <c r="B677">
        <v>17</v>
      </c>
      <c r="C677">
        <v>582.73699999999997</v>
      </c>
      <c r="D677">
        <f t="shared" si="43"/>
        <v>36.078940722300416</v>
      </c>
      <c r="E677">
        <v>-25.741599999999998</v>
      </c>
      <c r="F677">
        <v>41.671799999999998</v>
      </c>
      <c r="G677">
        <v>776.73599999999999</v>
      </c>
      <c r="H677">
        <v>1.20922</v>
      </c>
      <c r="I677">
        <v>-45.1355</v>
      </c>
      <c r="J677">
        <f t="shared" si="42"/>
        <v>-19.393900000000002</v>
      </c>
      <c r="L677">
        <v>21</v>
      </c>
      <c r="M677">
        <v>530.99300000000005</v>
      </c>
      <c r="N677">
        <f t="shared" si="45"/>
        <v>53.510273972602448</v>
      </c>
      <c r="O677">
        <v>-18.5242</v>
      </c>
      <c r="P677">
        <v>41.641199999999998</v>
      </c>
      <c r="Q677">
        <v>722.88300000000004</v>
      </c>
      <c r="R677">
        <v>1.3163100000000001</v>
      </c>
      <c r="S677">
        <v>-36.941499999999998</v>
      </c>
      <c r="T677">
        <f t="shared" si="44"/>
        <v>-18.417299999999997</v>
      </c>
    </row>
    <row r="678" spans="1:20" x14ac:dyDescent="0.3">
      <c r="B678">
        <v>18</v>
      </c>
      <c r="C678">
        <v>610.75</v>
      </c>
      <c r="D678">
        <f t="shared" si="43"/>
        <v>35.697711776675071</v>
      </c>
      <c r="E678">
        <v>-24.9176</v>
      </c>
      <c r="F678">
        <v>40.023800000000001</v>
      </c>
      <c r="G678">
        <v>738.18499999999995</v>
      </c>
      <c r="H678">
        <v>1.1948000000000001</v>
      </c>
      <c r="I678">
        <v>-45.3339</v>
      </c>
      <c r="J678">
        <f t="shared" si="42"/>
        <v>-20.4163</v>
      </c>
      <c r="L678">
        <v>22</v>
      </c>
      <c r="M678">
        <v>549.92999999999995</v>
      </c>
      <c r="N678">
        <f t="shared" si="45"/>
        <v>52.806674763690417</v>
      </c>
      <c r="O678">
        <v>-19.668600000000001</v>
      </c>
      <c r="P678">
        <v>42.297400000000003</v>
      </c>
      <c r="Q678">
        <v>756.43899999999996</v>
      </c>
      <c r="R678">
        <v>1.3438600000000001</v>
      </c>
      <c r="S678">
        <v>-37.353499999999997</v>
      </c>
      <c r="T678">
        <f t="shared" si="44"/>
        <v>-17.684899999999995</v>
      </c>
    </row>
    <row r="679" spans="1:20" x14ac:dyDescent="0.3">
      <c r="B679">
        <v>19</v>
      </c>
      <c r="C679">
        <v>638.65300000000002</v>
      </c>
      <c r="D679">
        <f t="shared" si="43"/>
        <v>35.838440311077633</v>
      </c>
      <c r="E679">
        <v>-24.8108</v>
      </c>
      <c r="F679">
        <v>39.657600000000002</v>
      </c>
      <c r="G679">
        <v>734.93499999999995</v>
      </c>
      <c r="H679">
        <v>1.1957500000000001</v>
      </c>
      <c r="I679">
        <v>-45.532200000000003</v>
      </c>
      <c r="J679">
        <f t="shared" si="42"/>
        <v>-20.721400000000003</v>
      </c>
      <c r="L679">
        <v>23</v>
      </c>
      <c r="M679">
        <v>568.81600000000003</v>
      </c>
      <c r="N679">
        <f t="shared" si="45"/>
        <v>52.949274594937819</v>
      </c>
      <c r="O679">
        <v>-19.012499999999999</v>
      </c>
      <c r="P679">
        <v>41.046100000000003</v>
      </c>
      <c r="Q679">
        <v>723.54399999999998</v>
      </c>
      <c r="R679">
        <v>1.33379</v>
      </c>
      <c r="S679">
        <v>-37.6282</v>
      </c>
      <c r="T679">
        <f t="shared" si="44"/>
        <v>-18.6157</v>
      </c>
    </row>
    <row r="680" spans="1:20" x14ac:dyDescent="0.3">
      <c r="B680">
        <v>20</v>
      </c>
      <c r="C680">
        <v>665.91300000000001</v>
      </c>
      <c r="D680">
        <f t="shared" si="43"/>
        <v>36.683785766691138</v>
      </c>
      <c r="E680">
        <v>-25.604199999999999</v>
      </c>
      <c r="F680">
        <v>40.237400000000001</v>
      </c>
      <c r="G680">
        <v>747.15599999999995</v>
      </c>
      <c r="H680">
        <v>1.20228</v>
      </c>
      <c r="I680">
        <v>-45.883200000000002</v>
      </c>
      <c r="J680">
        <f t="shared" si="42"/>
        <v>-20.279000000000003</v>
      </c>
      <c r="L680">
        <v>24</v>
      </c>
      <c r="M680">
        <v>588.31399999999996</v>
      </c>
      <c r="N680">
        <f t="shared" si="45"/>
        <v>51.287311519130341</v>
      </c>
      <c r="O680">
        <v>-19.866900000000001</v>
      </c>
      <c r="P680">
        <v>41.381799999999998</v>
      </c>
      <c r="Q680">
        <v>740.61400000000003</v>
      </c>
      <c r="R680">
        <v>1.34958</v>
      </c>
      <c r="S680">
        <v>-38.040199999999999</v>
      </c>
      <c r="T680">
        <f t="shared" si="44"/>
        <v>-18.173299999999998</v>
      </c>
    </row>
    <row r="681" spans="1:20" x14ac:dyDescent="0.3">
      <c r="B681">
        <v>21</v>
      </c>
      <c r="C681">
        <v>694.952</v>
      </c>
      <c r="D681">
        <f t="shared" si="43"/>
        <v>34.436447536072194</v>
      </c>
      <c r="E681">
        <v>-24.047899999999998</v>
      </c>
      <c r="F681">
        <v>38.284300000000002</v>
      </c>
      <c r="G681">
        <v>675.45699999999999</v>
      </c>
      <c r="H681">
        <v>1.1668799999999999</v>
      </c>
      <c r="I681">
        <v>-46.157800000000002</v>
      </c>
      <c r="J681">
        <f t="shared" si="42"/>
        <v>-22.109900000000003</v>
      </c>
      <c r="L681">
        <v>25</v>
      </c>
      <c r="M681">
        <v>607.63</v>
      </c>
      <c r="N681">
        <f t="shared" si="45"/>
        <v>51.770552909504993</v>
      </c>
      <c r="O681">
        <v>-18.28</v>
      </c>
      <c r="P681">
        <v>39.291400000000003</v>
      </c>
      <c r="Q681">
        <v>664.77700000000004</v>
      </c>
      <c r="R681">
        <v>1.2974300000000001</v>
      </c>
      <c r="S681">
        <v>-38.284300000000002</v>
      </c>
      <c r="T681">
        <f t="shared" si="44"/>
        <v>-20.004300000000001</v>
      </c>
    </row>
    <row r="682" spans="1:20" x14ac:dyDescent="0.3">
      <c r="J682">
        <f t="shared" si="42"/>
        <v>0</v>
      </c>
      <c r="L682">
        <v>26</v>
      </c>
      <c r="M682">
        <v>626.83100000000002</v>
      </c>
      <c r="N682">
        <f t="shared" si="45"/>
        <v>52.080620800999888</v>
      </c>
      <c r="O682">
        <v>-20.1416</v>
      </c>
      <c r="P682">
        <v>40.7104</v>
      </c>
      <c r="Q682">
        <v>732.84</v>
      </c>
      <c r="R682">
        <v>1.3467199999999999</v>
      </c>
      <c r="S682">
        <v>-38.497900000000001</v>
      </c>
      <c r="T682">
        <f t="shared" si="44"/>
        <v>-18.356300000000001</v>
      </c>
    </row>
    <row r="683" spans="1:20" x14ac:dyDescent="0.3">
      <c r="A683">
        <v>4.8</v>
      </c>
      <c r="J683">
        <f t="shared" si="42"/>
        <v>0</v>
      </c>
      <c r="L683">
        <v>27</v>
      </c>
      <c r="M683">
        <v>645.96</v>
      </c>
      <c r="N683">
        <f t="shared" si="45"/>
        <v>52.276648021328818</v>
      </c>
      <c r="O683">
        <v>-20.858799999999999</v>
      </c>
      <c r="P683">
        <v>40.786700000000003</v>
      </c>
      <c r="Q683">
        <v>758.70500000000004</v>
      </c>
      <c r="R683">
        <v>1.3720600000000001</v>
      </c>
      <c r="S683">
        <v>-38.726799999999997</v>
      </c>
      <c r="T683">
        <f t="shared" si="44"/>
        <v>-17.867999999999999</v>
      </c>
    </row>
    <row r="684" spans="1:20" x14ac:dyDescent="0.3">
      <c r="B684">
        <v>1</v>
      </c>
      <c r="C684">
        <v>201.06399999999999</v>
      </c>
      <c r="E684">
        <v>-34.927399999999999</v>
      </c>
      <c r="F684">
        <v>67.764300000000006</v>
      </c>
      <c r="G684">
        <v>502.34899999999999</v>
      </c>
      <c r="H684">
        <v>0.92593999999999999</v>
      </c>
      <c r="I684">
        <v>-45.578000000000003</v>
      </c>
      <c r="J684">
        <f t="shared" si="42"/>
        <v>-10.650600000000004</v>
      </c>
      <c r="L684">
        <v>28</v>
      </c>
      <c r="M684">
        <v>666.53599999999994</v>
      </c>
      <c r="N684">
        <f t="shared" si="45"/>
        <v>48.600311041990885</v>
      </c>
      <c r="O684">
        <v>-20.0806</v>
      </c>
      <c r="P684">
        <v>39.474499999999999</v>
      </c>
      <c r="Q684">
        <v>723.77599999999995</v>
      </c>
      <c r="R684">
        <v>1.34666</v>
      </c>
      <c r="S684">
        <v>-39.0167</v>
      </c>
      <c r="T684">
        <f t="shared" si="44"/>
        <v>-18.9361</v>
      </c>
    </row>
    <row r="685" spans="1:20" x14ac:dyDescent="0.3">
      <c r="B685">
        <v>2</v>
      </c>
      <c r="C685">
        <v>208.238</v>
      </c>
      <c r="D685">
        <f t="shared" si="43"/>
        <v>139.39224979091151</v>
      </c>
      <c r="E685">
        <v>-25.0549</v>
      </c>
      <c r="F685">
        <v>45.4407</v>
      </c>
      <c r="G685">
        <v>642.6</v>
      </c>
      <c r="H685">
        <v>1.11633</v>
      </c>
      <c r="I685">
        <v>-41.122399999999999</v>
      </c>
      <c r="J685">
        <f t="shared" si="42"/>
        <v>-16.067499999999999</v>
      </c>
      <c r="L685">
        <v>29</v>
      </c>
      <c r="M685">
        <v>685.56200000000001</v>
      </c>
      <c r="N685">
        <f t="shared" si="45"/>
        <v>52.559655208661646</v>
      </c>
      <c r="O685">
        <v>-21.652200000000001</v>
      </c>
      <c r="P685">
        <v>40.6952</v>
      </c>
      <c r="Q685">
        <v>764.58299999999997</v>
      </c>
      <c r="R685">
        <v>1.3783399999999999</v>
      </c>
      <c r="S685">
        <v>-39.367699999999999</v>
      </c>
      <c r="T685">
        <f t="shared" si="44"/>
        <v>-17.715499999999999</v>
      </c>
    </row>
    <row r="686" spans="1:20" x14ac:dyDescent="0.3">
      <c r="B686">
        <v>3</v>
      </c>
      <c r="C686">
        <v>219.631</v>
      </c>
      <c r="D686">
        <f t="shared" si="43"/>
        <v>87.773194066532071</v>
      </c>
      <c r="E686">
        <v>-22.857700000000001</v>
      </c>
      <c r="F686">
        <v>40.725700000000003</v>
      </c>
      <c r="G686">
        <v>719.77499999999998</v>
      </c>
      <c r="H686">
        <v>1.2094499999999999</v>
      </c>
      <c r="I686">
        <v>-40.664700000000003</v>
      </c>
      <c r="J686">
        <f t="shared" si="42"/>
        <v>-17.807000000000002</v>
      </c>
      <c r="T686">
        <f t="shared" si="44"/>
        <v>0</v>
      </c>
    </row>
    <row r="687" spans="1:20" x14ac:dyDescent="0.3">
      <c r="B687">
        <v>4</v>
      </c>
      <c r="C687">
        <v>241.29499999999999</v>
      </c>
      <c r="D687">
        <f t="shared" si="43"/>
        <v>46.159527326440205</v>
      </c>
      <c r="E687">
        <v>-23.025500000000001</v>
      </c>
      <c r="F687">
        <v>41.427599999999998</v>
      </c>
      <c r="G687">
        <v>801.74599999999998</v>
      </c>
      <c r="H687">
        <v>1.2275799999999999</v>
      </c>
      <c r="I687">
        <v>-41.229199999999999</v>
      </c>
      <c r="J687">
        <f t="shared" si="42"/>
        <v>-18.203699999999998</v>
      </c>
      <c r="T687">
        <f t="shared" si="44"/>
        <v>0</v>
      </c>
    </row>
    <row r="688" spans="1:20" x14ac:dyDescent="0.3">
      <c r="B688">
        <v>5</v>
      </c>
      <c r="C688">
        <v>266.89</v>
      </c>
      <c r="D688">
        <f t="shared" si="43"/>
        <v>39.070130884938465</v>
      </c>
      <c r="E688">
        <v>-21.652200000000001</v>
      </c>
      <c r="F688">
        <v>40.527299999999997</v>
      </c>
      <c r="G688">
        <v>714.59400000000005</v>
      </c>
      <c r="H688">
        <v>1.1692100000000001</v>
      </c>
      <c r="I688">
        <v>-41.870100000000001</v>
      </c>
      <c r="J688">
        <f t="shared" si="42"/>
        <v>-20.2179</v>
      </c>
      <c r="K688">
        <v>4.5999999999999996</v>
      </c>
      <c r="T688">
        <f t="shared" si="44"/>
        <v>0</v>
      </c>
    </row>
    <row r="689" spans="2:20" x14ac:dyDescent="0.3">
      <c r="B689">
        <v>6</v>
      </c>
      <c r="C689">
        <v>291.63900000000001</v>
      </c>
      <c r="D689">
        <f t="shared" si="43"/>
        <v>40.405672956483052</v>
      </c>
      <c r="E689">
        <v>-23.2697</v>
      </c>
      <c r="F689">
        <v>42.2821</v>
      </c>
      <c r="G689">
        <v>770.86400000000003</v>
      </c>
      <c r="H689">
        <v>1.1884399999999999</v>
      </c>
      <c r="I689">
        <v>-42.190600000000003</v>
      </c>
      <c r="J689">
        <f t="shared" si="42"/>
        <v>-18.920900000000003</v>
      </c>
      <c r="L689">
        <v>1</v>
      </c>
      <c r="M689">
        <v>200.697</v>
      </c>
      <c r="O689">
        <v>-29.052700000000002</v>
      </c>
      <c r="P689">
        <v>70.709199999999996</v>
      </c>
      <c r="Q689">
        <v>464.38099999999997</v>
      </c>
      <c r="R689">
        <v>0.99126899999999996</v>
      </c>
      <c r="S689">
        <v>-40.6952</v>
      </c>
      <c r="T689">
        <f t="shared" si="44"/>
        <v>-11.642499999999998</v>
      </c>
    </row>
    <row r="690" spans="2:20" x14ac:dyDescent="0.3">
      <c r="B690">
        <v>7</v>
      </c>
      <c r="C690">
        <v>316.35500000000002</v>
      </c>
      <c r="D690">
        <f t="shared" si="43"/>
        <v>40.459621297944636</v>
      </c>
      <c r="E690">
        <v>-23.468</v>
      </c>
      <c r="F690">
        <v>42.572000000000003</v>
      </c>
      <c r="G690">
        <v>764.09299999999996</v>
      </c>
      <c r="H690">
        <v>1.1802699999999999</v>
      </c>
      <c r="I690">
        <v>-42.572000000000003</v>
      </c>
      <c r="J690">
        <f t="shared" si="42"/>
        <v>-19.104000000000003</v>
      </c>
      <c r="L690">
        <v>2</v>
      </c>
      <c r="M690">
        <v>208.07599999999999</v>
      </c>
      <c r="N690">
        <f t="shared" si="45"/>
        <v>135.51971811898648</v>
      </c>
      <c r="O690">
        <v>-20.690899999999999</v>
      </c>
      <c r="P690">
        <v>46.096800000000002</v>
      </c>
      <c r="Q690">
        <v>646.77599999999995</v>
      </c>
      <c r="R690">
        <v>1.2691300000000001</v>
      </c>
      <c r="S690">
        <v>-35.247799999999998</v>
      </c>
      <c r="T690">
        <f t="shared" si="44"/>
        <v>-14.556899999999999</v>
      </c>
    </row>
    <row r="691" spans="2:20" x14ac:dyDescent="0.3">
      <c r="B691">
        <v>8</v>
      </c>
      <c r="C691">
        <v>341.29500000000002</v>
      </c>
      <c r="D691">
        <f t="shared" si="43"/>
        <v>40.096230954290299</v>
      </c>
      <c r="E691">
        <v>-23.468</v>
      </c>
      <c r="F691">
        <v>42.404200000000003</v>
      </c>
      <c r="G691">
        <v>752.41899999999998</v>
      </c>
      <c r="H691">
        <v>1.17306</v>
      </c>
      <c r="I691">
        <v>-42.892499999999998</v>
      </c>
      <c r="J691">
        <f t="shared" si="42"/>
        <v>-19.424499999999998</v>
      </c>
      <c r="L691">
        <v>3</v>
      </c>
      <c r="M691">
        <v>218.124</v>
      </c>
      <c r="N691">
        <f t="shared" si="45"/>
        <v>99.522292993630558</v>
      </c>
      <c r="O691">
        <v>-19.241299999999999</v>
      </c>
      <c r="P691">
        <v>40.451000000000001</v>
      </c>
      <c r="Q691">
        <v>763.01499999999999</v>
      </c>
      <c r="R691">
        <v>1.4510400000000001</v>
      </c>
      <c r="S691">
        <v>-34.103400000000001</v>
      </c>
      <c r="T691">
        <f t="shared" si="44"/>
        <v>-14.862100000000002</v>
      </c>
    </row>
    <row r="692" spans="2:20" x14ac:dyDescent="0.3">
      <c r="B692">
        <v>9</v>
      </c>
      <c r="C692">
        <v>366.82299999999998</v>
      </c>
      <c r="D692">
        <f t="shared" si="43"/>
        <v>39.172673143215349</v>
      </c>
      <c r="E692">
        <v>-24.124099999999999</v>
      </c>
      <c r="F692">
        <v>42.648299999999999</v>
      </c>
      <c r="G692">
        <v>772.43600000000004</v>
      </c>
      <c r="H692">
        <v>1.1894</v>
      </c>
      <c r="I692">
        <v>-43.136600000000001</v>
      </c>
      <c r="J692">
        <f t="shared" si="42"/>
        <v>-19.012500000000003</v>
      </c>
      <c r="L692">
        <v>4</v>
      </c>
      <c r="M692">
        <v>230.12200000000001</v>
      </c>
      <c r="N692">
        <f t="shared" si="45"/>
        <v>83.347224537422775</v>
      </c>
      <c r="O692">
        <v>-18.569900000000001</v>
      </c>
      <c r="P692">
        <v>38.375900000000001</v>
      </c>
      <c r="Q692">
        <v>807.07</v>
      </c>
      <c r="R692">
        <v>1.5213099999999999</v>
      </c>
      <c r="S692">
        <v>-33.645600000000002</v>
      </c>
      <c r="T692">
        <f t="shared" si="44"/>
        <v>-15.075700000000001</v>
      </c>
    </row>
    <row r="693" spans="2:20" x14ac:dyDescent="0.3">
      <c r="B693">
        <v>10</v>
      </c>
      <c r="C693">
        <v>392.88600000000002</v>
      </c>
      <c r="D693">
        <f t="shared" si="43"/>
        <v>38.368568468710365</v>
      </c>
      <c r="E693">
        <v>-24.276700000000002</v>
      </c>
      <c r="F693">
        <v>42.1753</v>
      </c>
      <c r="G693">
        <v>782.03399999999999</v>
      </c>
      <c r="H693">
        <v>1.19899</v>
      </c>
      <c r="I693">
        <v>-43.197600000000001</v>
      </c>
      <c r="J693">
        <f t="shared" si="42"/>
        <v>-18.9209</v>
      </c>
      <c r="L693">
        <v>5</v>
      </c>
      <c r="M693">
        <v>243.77600000000001</v>
      </c>
      <c r="N693">
        <f t="shared" si="45"/>
        <v>73.238611395927947</v>
      </c>
      <c r="O693">
        <v>-18.310500000000001</v>
      </c>
      <c r="P693">
        <v>37.277200000000001</v>
      </c>
      <c r="Q693">
        <v>846.43499999999995</v>
      </c>
      <c r="R693">
        <v>1.5597799999999999</v>
      </c>
      <c r="S693">
        <v>-33.935499999999998</v>
      </c>
      <c r="T693">
        <f t="shared" si="44"/>
        <v>-15.624999999999996</v>
      </c>
    </row>
    <row r="694" spans="2:20" x14ac:dyDescent="0.3">
      <c r="B694">
        <v>11</v>
      </c>
      <c r="C694">
        <v>418.29700000000003</v>
      </c>
      <c r="D694">
        <f t="shared" si="43"/>
        <v>39.353036086734086</v>
      </c>
      <c r="E694">
        <v>-23.834199999999999</v>
      </c>
      <c r="F694">
        <v>41.610700000000001</v>
      </c>
      <c r="G694">
        <v>757.93</v>
      </c>
      <c r="H694">
        <v>1.1857</v>
      </c>
      <c r="I694">
        <v>-43.472299999999997</v>
      </c>
      <c r="J694">
        <f t="shared" si="42"/>
        <v>-19.638099999999998</v>
      </c>
      <c r="L694">
        <v>6</v>
      </c>
      <c r="M694">
        <v>260.93799999999999</v>
      </c>
      <c r="N694">
        <f t="shared" si="45"/>
        <v>58.26826710173647</v>
      </c>
      <c r="O694">
        <v>-19.287099999999999</v>
      </c>
      <c r="P694">
        <v>38.879399999999997</v>
      </c>
      <c r="Q694">
        <v>864.94399999999996</v>
      </c>
      <c r="R694">
        <v>1.53423</v>
      </c>
      <c r="S694">
        <v>-35.156300000000002</v>
      </c>
      <c r="T694">
        <f t="shared" si="44"/>
        <v>-15.869200000000003</v>
      </c>
    </row>
    <row r="695" spans="2:20" x14ac:dyDescent="0.3">
      <c r="B695">
        <v>12</v>
      </c>
      <c r="C695">
        <v>443.45</v>
      </c>
      <c r="D695">
        <f t="shared" si="43"/>
        <v>39.756689062934896</v>
      </c>
      <c r="E695">
        <v>-24.383500000000002</v>
      </c>
      <c r="F695">
        <v>42.053199999999997</v>
      </c>
      <c r="G695">
        <v>776.048</v>
      </c>
      <c r="H695">
        <v>1.18818</v>
      </c>
      <c r="I695">
        <v>-43.8232</v>
      </c>
      <c r="J695">
        <f t="shared" si="42"/>
        <v>-19.439699999999998</v>
      </c>
      <c r="L695">
        <v>7</v>
      </c>
      <c r="M695">
        <v>277.77600000000001</v>
      </c>
      <c r="N695">
        <f t="shared" si="45"/>
        <v>59.389476184819969</v>
      </c>
      <c r="O695">
        <v>-19.531300000000002</v>
      </c>
      <c r="P695">
        <v>39.031999999999996</v>
      </c>
      <c r="Q695">
        <v>857.58100000000002</v>
      </c>
      <c r="R695">
        <v>1.5081500000000001</v>
      </c>
      <c r="S695">
        <v>-35.7819</v>
      </c>
      <c r="T695">
        <f t="shared" si="44"/>
        <v>-16.250599999999999</v>
      </c>
    </row>
    <row r="696" spans="2:20" x14ac:dyDescent="0.3">
      <c r="B696">
        <v>13</v>
      </c>
      <c r="C696">
        <v>469.91899999999998</v>
      </c>
      <c r="D696">
        <f t="shared" si="43"/>
        <v>37.780044580452611</v>
      </c>
      <c r="E696">
        <v>-24.704000000000001</v>
      </c>
      <c r="F696">
        <v>41.397100000000002</v>
      </c>
      <c r="G696">
        <v>794.61500000000001</v>
      </c>
      <c r="H696">
        <v>1.2196899999999999</v>
      </c>
      <c r="I696">
        <v>-43.884300000000003</v>
      </c>
      <c r="J696">
        <f t="shared" si="42"/>
        <v>-19.180300000000003</v>
      </c>
      <c r="L696">
        <v>8</v>
      </c>
      <c r="M696">
        <v>295.262</v>
      </c>
      <c r="N696">
        <f t="shared" si="45"/>
        <v>57.188608029280601</v>
      </c>
      <c r="O696">
        <v>-20.843499999999999</v>
      </c>
      <c r="P696">
        <v>40.344200000000001</v>
      </c>
      <c r="Q696">
        <v>891.87699999999995</v>
      </c>
      <c r="R696">
        <v>1.5204599999999999</v>
      </c>
      <c r="S696">
        <v>-36.483800000000002</v>
      </c>
      <c r="T696">
        <f t="shared" si="44"/>
        <v>-15.640300000000003</v>
      </c>
    </row>
    <row r="697" spans="2:20" x14ac:dyDescent="0.3">
      <c r="B697">
        <v>14</v>
      </c>
      <c r="C697">
        <v>495.31599999999997</v>
      </c>
      <c r="D697">
        <f t="shared" si="43"/>
        <v>39.374729298736085</v>
      </c>
      <c r="E697">
        <v>-23.940999999999999</v>
      </c>
      <c r="F697">
        <v>40.5426</v>
      </c>
      <c r="G697">
        <v>740.899</v>
      </c>
      <c r="H697">
        <v>1.18666</v>
      </c>
      <c r="I697">
        <v>-44.265700000000002</v>
      </c>
      <c r="J697">
        <f t="shared" si="42"/>
        <v>-20.324700000000004</v>
      </c>
      <c r="L697">
        <v>9</v>
      </c>
      <c r="M697">
        <v>313.12799999999999</v>
      </c>
      <c r="N697">
        <f t="shared" si="45"/>
        <v>55.972237770066094</v>
      </c>
      <c r="O697">
        <v>-20.492599999999999</v>
      </c>
      <c r="P697">
        <v>39.642299999999999</v>
      </c>
      <c r="Q697">
        <v>852.06799999999998</v>
      </c>
      <c r="R697">
        <v>1.48793</v>
      </c>
      <c r="S697">
        <v>-36.85</v>
      </c>
      <c r="T697">
        <f t="shared" si="44"/>
        <v>-16.357400000000002</v>
      </c>
    </row>
    <row r="698" spans="2:20" x14ac:dyDescent="0.3">
      <c r="B698">
        <v>15</v>
      </c>
      <c r="C698">
        <v>521.63900000000001</v>
      </c>
      <c r="D698">
        <f t="shared" si="43"/>
        <v>37.989590852106474</v>
      </c>
      <c r="E698">
        <v>-25.909400000000002</v>
      </c>
      <c r="F698">
        <v>42.098999999999997</v>
      </c>
      <c r="G698">
        <v>822.12699999999995</v>
      </c>
      <c r="H698">
        <v>1.23458</v>
      </c>
      <c r="I698">
        <v>-44.601399999999998</v>
      </c>
      <c r="J698">
        <f t="shared" si="42"/>
        <v>-18.691999999999997</v>
      </c>
      <c r="L698">
        <v>10</v>
      </c>
      <c r="M698">
        <v>332.05599999999998</v>
      </c>
      <c r="N698">
        <f t="shared" si="45"/>
        <v>52.831783601014379</v>
      </c>
      <c r="O698">
        <v>-19.973800000000001</v>
      </c>
      <c r="P698">
        <v>38.391100000000002</v>
      </c>
      <c r="Q698">
        <v>841.76400000000001</v>
      </c>
      <c r="R698">
        <v>1.48909</v>
      </c>
      <c r="S698">
        <v>-37.200899999999997</v>
      </c>
      <c r="T698">
        <f t="shared" si="44"/>
        <v>-17.227099999999997</v>
      </c>
    </row>
    <row r="699" spans="2:20" x14ac:dyDescent="0.3">
      <c r="B699">
        <v>16</v>
      </c>
      <c r="C699">
        <v>548.26800000000003</v>
      </c>
      <c r="D699">
        <f t="shared" si="43"/>
        <v>37.553043674189766</v>
      </c>
      <c r="E699">
        <v>-25.680499999999999</v>
      </c>
      <c r="F699">
        <v>41.336100000000002</v>
      </c>
      <c r="G699">
        <v>816.42100000000005</v>
      </c>
      <c r="H699">
        <v>1.23115</v>
      </c>
      <c r="I699">
        <v>-44.662500000000001</v>
      </c>
      <c r="J699">
        <f t="shared" si="42"/>
        <v>-18.982000000000003</v>
      </c>
      <c r="L699">
        <v>11</v>
      </c>
      <c r="M699">
        <v>350.99799999999999</v>
      </c>
      <c r="N699">
        <f t="shared" si="45"/>
        <v>52.792735719564966</v>
      </c>
      <c r="O699">
        <v>-21.225000000000001</v>
      </c>
      <c r="P699">
        <v>39.352400000000003</v>
      </c>
      <c r="Q699">
        <v>878.38900000000001</v>
      </c>
      <c r="R699">
        <v>1.51231</v>
      </c>
      <c r="S699">
        <v>-37.6434</v>
      </c>
      <c r="T699">
        <f t="shared" si="44"/>
        <v>-16.418399999999998</v>
      </c>
    </row>
    <row r="700" spans="2:20" x14ac:dyDescent="0.3">
      <c r="B700">
        <v>17</v>
      </c>
      <c r="C700">
        <v>574.58900000000006</v>
      </c>
      <c r="D700">
        <f t="shared" si="43"/>
        <v>37.992477489457052</v>
      </c>
      <c r="E700">
        <v>-26.3367</v>
      </c>
      <c r="F700">
        <v>41.976900000000001</v>
      </c>
      <c r="G700">
        <v>821.56399999999996</v>
      </c>
      <c r="H700">
        <v>1.2313000000000001</v>
      </c>
      <c r="I700">
        <v>-44.967700000000001</v>
      </c>
      <c r="J700">
        <f t="shared" si="42"/>
        <v>-18.631</v>
      </c>
      <c r="L700">
        <v>12</v>
      </c>
      <c r="M700">
        <v>370.238</v>
      </c>
      <c r="N700">
        <f t="shared" si="45"/>
        <v>51.975051975051947</v>
      </c>
      <c r="O700">
        <v>-21.530200000000001</v>
      </c>
      <c r="P700">
        <v>39.1235</v>
      </c>
      <c r="Q700">
        <v>884</v>
      </c>
      <c r="R700">
        <v>1.5162100000000001</v>
      </c>
      <c r="S700">
        <v>-37.795999999999999</v>
      </c>
      <c r="T700">
        <f t="shared" si="44"/>
        <v>-16.265799999999999</v>
      </c>
    </row>
    <row r="701" spans="2:20" x14ac:dyDescent="0.3">
      <c r="B701">
        <v>18</v>
      </c>
      <c r="C701">
        <v>602.22699999999998</v>
      </c>
      <c r="D701">
        <f t="shared" si="43"/>
        <v>36.182068167016531</v>
      </c>
      <c r="E701">
        <v>-25.0854</v>
      </c>
      <c r="F701">
        <v>39.764400000000002</v>
      </c>
      <c r="G701">
        <v>775.67899999999997</v>
      </c>
      <c r="H701">
        <v>1.2289300000000001</v>
      </c>
      <c r="I701">
        <v>-45.059199999999997</v>
      </c>
      <c r="J701">
        <f t="shared" si="42"/>
        <v>-19.973799999999997</v>
      </c>
      <c r="L701">
        <v>13</v>
      </c>
      <c r="M701">
        <v>389.84199999999998</v>
      </c>
      <c r="N701">
        <f t="shared" si="45"/>
        <v>51.009997959600121</v>
      </c>
      <c r="O701">
        <v>-21.8811</v>
      </c>
      <c r="P701">
        <v>38.864100000000001</v>
      </c>
      <c r="Q701">
        <v>896.48400000000004</v>
      </c>
      <c r="R701">
        <v>1.5374300000000001</v>
      </c>
      <c r="S701">
        <v>-38.085900000000002</v>
      </c>
      <c r="T701">
        <f t="shared" si="44"/>
        <v>-16.204800000000002</v>
      </c>
    </row>
    <row r="702" spans="2:20" x14ac:dyDescent="0.3">
      <c r="B702">
        <v>19</v>
      </c>
      <c r="C702">
        <v>628.21</v>
      </c>
      <c r="D702">
        <f t="shared" si="43"/>
        <v>38.486702844167247</v>
      </c>
      <c r="E702">
        <v>-25.436399999999999</v>
      </c>
      <c r="F702">
        <v>39.901699999999998</v>
      </c>
      <c r="G702">
        <v>770.59500000000003</v>
      </c>
      <c r="H702">
        <v>1.2198599999999999</v>
      </c>
      <c r="I702">
        <v>-45.4559</v>
      </c>
      <c r="J702">
        <f t="shared" si="42"/>
        <v>-20.019500000000001</v>
      </c>
      <c r="L702">
        <v>14</v>
      </c>
      <c r="M702">
        <v>408.79500000000002</v>
      </c>
      <c r="N702">
        <f t="shared" si="45"/>
        <v>52.762095710441528</v>
      </c>
      <c r="O702">
        <v>-22.11</v>
      </c>
      <c r="P702">
        <v>38.604700000000001</v>
      </c>
      <c r="Q702">
        <v>908.09500000000003</v>
      </c>
      <c r="R702">
        <v>1.5482199999999999</v>
      </c>
      <c r="S702">
        <v>-38.314799999999998</v>
      </c>
      <c r="T702">
        <f t="shared" si="44"/>
        <v>-16.204799999999999</v>
      </c>
    </row>
    <row r="703" spans="2:20" x14ac:dyDescent="0.3">
      <c r="B703">
        <v>20</v>
      </c>
      <c r="C703">
        <v>656.95699999999999</v>
      </c>
      <c r="D703">
        <f t="shared" si="43"/>
        <v>34.786238564024124</v>
      </c>
      <c r="E703">
        <v>-25.848400000000002</v>
      </c>
      <c r="F703">
        <v>39.566000000000003</v>
      </c>
      <c r="G703">
        <v>813.87099999999998</v>
      </c>
      <c r="H703">
        <v>1.2560199999999999</v>
      </c>
      <c r="I703">
        <v>-45.364400000000003</v>
      </c>
      <c r="J703">
        <f t="shared" si="42"/>
        <v>-19.516000000000002</v>
      </c>
      <c r="L703">
        <v>15</v>
      </c>
      <c r="M703">
        <v>428.66300000000001</v>
      </c>
      <c r="N703">
        <f t="shared" si="45"/>
        <v>50.332192470304022</v>
      </c>
      <c r="O703">
        <v>-22.0337</v>
      </c>
      <c r="P703">
        <v>38.268999999999998</v>
      </c>
      <c r="Q703">
        <v>884.72699999999998</v>
      </c>
      <c r="R703">
        <v>1.5329999999999999</v>
      </c>
      <c r="S703">
        <v>-38.635300000000001</v>
      </c>
      <c r="T703">
        <f t="shared" si="44"/>
        <v>-16.601600000000001</v>
      </c>
    </row>
    <row r="704" spans="2:20" x14ac:dyDescent="0.3">
      <c r="B704">
        <v>21</v>
      </c>
      <c r="C704">
        <v>685.09199999999998</v>
      </c>
      <c r="D704">
        <f t="shared" si="43"/>
        <v>35.542918073573851</v>
      </c>
      <c r="E704">
        <v>-24.8718</v>
      </c>
      <c r="F704">
        <v>38.146999999999998</v>
      </c>
      <c r="G704">
        <v>751.74800000000005</v>
      </c>
      <c r="H704">
        <v>1.2238199999999999</v>
      </c>
      <c r="I704">
        <v>-45.639000000000003</v>
      </c>
      <c r="J704">
        <f t="shared" si="42"/>
        <v>-20.767200000000003</v>
      </c>
      <c r="L704">
        <v>16</v>
      </c>
      <c r="M704">
        <v>447.68200000000002</v>
      </c>
      <c r="N704">
        <f t="shared" si="45"/>
        <v>52.578999947420982</v>
      </c>
      <c r="O704">
        <v>-22.796600000000002</v>
      </c>
      <c r="P704">
        <v>38.558999999999997</v>
      </c>
      <c r="Q704">
        <v>923.08100000000002</v>
      </c>
      <c r="R704">
        <v>1.5607</v>
      </c>
      <c r="S704">
        <v>-38.864100000000001</v>
      </c>
      <c r="T704">
        <f t="shared" si="44"/>
        <v>-16.067499999999999</v>
      </c>
    </row>
    <row r="705" spans="1:20" x14ac:dyDescent="0.3">
      <c r="J705">
        <f t="shared" si="42"/>
        <v>0</v>
      </c>
      <c r="L705">
        <v>17</v>
      </c>
      <c r="M705">
        <v>467.113</v>
      </c>
      <c r="N705">
        <f t="shared" si="45"/>
        <v>51.464155215892177</v>
      </c>
      <c r="O705">
        <v>-23.025500000000001</v>
      </c>
      <c r="P705">
        <v>38.070700000000002</v>
      </c>
      <c r="Q705">
        <v>913.26700000000005</v>
      </c>
      <c r="R705">
        <v>1.58118</v>
      </c>
      <c r="S705">
        <v>-39.077800000000003</v>
      </c>
      <c r="T705">
        <f t="shared" si="44"/>
        <v>-16.052300000000002</v>
      </c>
    </row>
    <row r="706" spans="1:20" x14ac:dyDescent="0.3">
      <c r="A706">
        <v>4.9000000000000004</v>
      </c>
      <c r="J706">
        <f t="shared" si="42"/>
        <v>0</v>
      </c>
      <c r="L706">
        <v>18</v>
      </c>
      <c r="M706">
        <v>487.57100000000003</v>
      </c>
      <c r="N706">
        <f t="shared" si="45"/>
        <v>48.880633493010002</v>
      </c>
      <c r="O706">
        <v>-22.170999999999999</v>
      </c>
      <c r="P706">
        <v>36.926299999999998</v>
      </c>
      <c r="Q706">
        <v>867.952</v>
      </c>
      <c r="R706">
        <v>1.5258799999999999</v>
      </c>
      <c r="S706">
        <v>-39.260899999999999</v>
      </c>
      <c r="T706">
        <f t="shared" si="44"/>
        <v>-17.0899</v>
      </c>
    </row>
    <row r="707" spans="1:20" x14ac:dyDescent="0.3">
      <c r="B707">
        <v>1</v>
      </c>
      <c r="C707">
        <v>201.005</v>
      </c>
      <c r="E707">
        <v>-35.629300000000001</v>
      </c>
      <c r="F707">
        <v>68.008399999999995</v>
      </c>
      <c r="G707">
        <v>508.85599999999999</v>
      </c>
      <c r="H707">
        <v>0.93619600000000003</v>
      </c>
      <c r="I707">
        <v>-45.715299999999999</v>
      </c>
      <c r="J707">
        <f t="shared" si="42"/>
        <v>-10.085999999999999</v>
      </c>
      <c r="L707">
        <v>19</v>
      </c>
      <c r="M707">
        <v>507.72800000000001</v>
      </c>
      <c r="N707">
        <f t="shared" si="45"/>
        <v>49.610557126556571</v>
      </c>
      <c r="O707">
        <v>-23.712199999999999</v>
      </c>
      <c r="P707">
        <v>38.009599999999999</v>
      </c>
      <c r="Q707">
        <v>954.80700000000002</v>
      </c>
      <c r="R707">
        <v>1.5953900000000001</v>
      </c>
      <c r="S707">
        <v>-39.398200000000003</v>
      </c>
      <c r="T707">
        <f t="shared" si="44"/>
        <v>-15.686000000000003</v>
      </c>
    </row>
    <row r="708" spans="1:20" x14ac:dyDescent="0.3">
      <c r="B708">
        <v>2</v>
      </c>
      <c r="C708">
        <v>208.25</v>
      </c>
      <c r="D708">
        <f t="shared" si="43"/>
        <v>138.02622498274664</v>
      </c>
      <c r="E708">
        <v>-24.826000000000001</v>
      </c>
      <c r="F708">
        <v>44.555700000000002</v>
      </c>
      <c r="G708">
        <v>644.23500000000001</v>
      </c>
      <c r="H708">
        <v>1.12151</v>
      </c>
      <c r="I708">
        <v>-40.908799999999999</v>
      </c>
      <c r="J708">
        <f t="shared" si="42"/>
        <v>-16.082799999999999</v>
      </c>
      <c r="L708">
        <v>20</v>
      </c>
      <c r="M708">
        <v>527.61900000000003</v>
      </c>
      <c r="N708">
        <f t="shared" si="45"/>
        <v>50.273993263284851</v>
      </c>
      <c r="O708">
        <v>-23.4375</v>
      </c>
      <c r="P708">
        <v>37.262</v>
      </c>
      <c r="Q708">
        <v>921.85400000000004</v>
      </c>
      <c r="R708">
        <v>1.59026</v>
      </c>
      <c r="S708">
        <v>-39.642299999999999</v>
      </c>
      <c r="T708">
        <f t="shared" si="44"/>
        <v>-16.204799999999999</v>
      </c>
    </row>
    <row r="709" spans="1:20" x14ac:dyDescent="0.3">
      <c r="B709">
        <v>3</v>
      </c>
      <c r="C709">
        <v>219.25899999999999</v>
      </c>
      <c r="D709">
        <f t="shared" si="43"/>
        <v>90.834771550549661</v>
      </c>
      <c r="E709">
        <v>-22.949200000000001</v>
      </c>
      <c r="F709">
        <v>40.115400000000001</v>
      </c>
      <c r="G709">
        <v>734.56</v>
      </c>
      <c r="H709">
        <v>1.2238800000000001</v>
      </c>
      <c r="I709">
        <v>-40.4816</v>
      </c>
      <c r="J709">
        <f t="shared" si="42"/>
        <v>-17.532399999999999</v>
      </c>
      <c r="L709">
        <v>21</v>
      </c>
      <c r="M709">
        <v>548.55799999999999</v>
      </c>
      <c r="N709">
        <f t="shared" si="45"/>
        <v>47.757772577487067</v>
      </c>
      <c r="O709">
        <v>-24.093599999999999</v>
      </c>
      <c r="P709">
        <v>37.567100000000003</v>
      </c>
      <c r="Q709">
        <v>948.4</v>
      </c>
      <c r="R709">
        <v>1.6142700000000001</v>
      </c>
      <c r="S709">
        <v>-39.840699999999998</v>
      </c>
      <c r="T709">
        <f t="shared" si="44"/>
        <v>-15.7471</v>
      </c>
    </row>
    <row r="710" spans="1:20" x14ac:dyDescent="0.3">
      <c r="B710">
        <v>4</v>
      </c>
      <c r="C710">
        <v>239.59200000000001</v>
      </c>
      <c r="D710">
        <f t="shared" si="43"/>
        <v>49.18113411695267</v>
      </c>
      <c r="E710">
        <v>-22.308299999999999</v>
      </c>
      <c r="F710">
        <v>39.581299999999999</v>
      </c>
      <c r="G710">
        <v>777.29300000000001</v>
      </c>
      <c r="H710">
        <v>1.2343299999999999</v>
      </c>
      <c r="I710">
        <v>-41.061399999999999</v>
      </c>
      <c r="J710">
        <f t="shared" ref="J710:J773" si="46">I710-E710</f>
        <v>-18.7531</v>
      </c>
      <c r="L710">
        <v>22</v>
      </c>
      <c r="M710">
        <v>569.16600000000005</v>
      </c>
      <c r="N710">
        <f t="shared" si="45"/>
        <v>48.524844720496752</v>
      </c>
      <c r="O710">
        <v>-23.971599999999999</v>
      </c>
      <c r="P710">
        <v>36.956800000000001</v>
      </c>
      <c r="Q710">
        <v>937.29100000000005</v>
      </c>
      <c r="R710">
        <v>1.6038699999999999</v>
      </c>
      <c r="S710">
        <v>-40.252699999999997</v>
      </c>
      <c r="T710">
        <f t="shared" si="44"/>
        <v>-16.281099999999999</v>
      </c>
    </row>
    <row r="711" spans="1:20" x14ac:dyDescent="0.3">
      <c r="B711">
        <v>5</v>
      </c>
      <c r="C711">
        <v>262.654</v>
      </c>
      <c r="D711">
        <f t="shared" ref="D711:D773" si="47">1000/(C711-C710)</f>
        <v>43.36137368831848</v>
      </c>
      <c r="E711">
        <v>-23.2544</v>
      </c>
      <c r="F711">
        <v>41.412399999999998</v>
      </c>
      <c r="G711">
        <v>790.51599999999996</v>
      </c>
      <c r="H711">
        <v>1.22401</v>
      </c>
      <c r="I711">
        <v>-41.595500000000001</v>
      </c>
      <c r="J711">
        <f t="shared" si="46"/>
        <v>-18.341100000000001</v>
      </c>
      <c r="L711">
        <v>23</v>
      </c>
      <c r="M711">
        <v>590.35199999999998</v>
      </c>
      <c r="N711">
        <f t="shared" si="45"/>
        <v>47.200981780421209</v>
      </c>
      <c r="O711">
        <v>-23.635899999999999</v>
      </c>
      <c r="P711">
        <v>36.0565</v>
      </c>
      <c r="Q711">
        <v>907.28499999999997</v>
      </c>
      <c r="R711">
        <v>1.5978600000000001</v>
      </c>
      <c r="S711">
        <v>-40.313699999999997</v>
      </c>
      <c r="T711">
        <f t="shared" si="44"/>
        <v>-16.677799999999998</v>
      </c>
    </row>
    <row r="712" spans="1:20" x14ac:dyDescent="0.3">
      <c r="B712">
        <v>6</v>
      </c>
      <c r="C712">
        <v>286.99700000000001</v>
      </c>
      <c r="D712">
        <f t="shared" si="47"/>
        <v>41.079571129277383</v>
      </c>
      <c r="E712">
        <v>-23.2849</v>
      </c>
      <c r="F712">
        <v>41.519199999999998</v>
      </c>
      <c r="G712">
        <v>791.375</v>
      </c>
      <c r="H712">
        <v>1.2175499999999999</v>
      </c>
      <c r="I712">
        <v>-41.915900000000001</v>
      </c>
      <c r="J712">
        <f t="shared" si="46"/>
        <v>-18.631</v>
      </c>
      <c r="L712">
        <v>24</v>
      </c>
      <c r="M712">
        <v>612.15499999999997</v>
      </c>
      <c r="N712">
        <f t="shared" si="45"/>
        <v>45.865247901664915</v>
      </c>
      <c r="O712">
        <v>-23.727399999999999</v>
      </c>
      <c r="P712">
        <v>35.354599999999998</v>
      </c>
      <c r="Q712">
        <v>916.26300000000003</v>
      </c>
      <c r="R712">
        <v>1.6184499999999999</v>
      </c>
      <c r="S712">
        <v>-40.4816</v>
      </c>
      <c r="T712">
        <f t="shared" si="44"/>
        <v>-16.754200000000001</v>
      </c>
    </row>
    <row r="713" spans="1:20" x14ac:dyDescent="0.3">
      <c r="B713">
        <v>7</v>
      </c>
      <c r="C713">
        <v>311.47500000000002</v>
      </c>
      <c r="D713">
        <f t="shared" si="47"/>
        <v>40.853010866900874</v>
      </c>
      <c r="E713">
        <v>-22.735600000000002</v>
      </c>
      <c r="F713">
        <v>41.030900000000003</v>
      </c>
      <c r="G713">
        <v>757.74900000000002</v>
      </c>
      <c r="H713">
        <v>1.1919999999999999</v>
      </c>
      <c r="I713">
        <v>-42.3431</v>
      </c>
      <c r="J713">
        <f t="shared" si="46"/>
        <v>-19.607499999999998</v>
      </c>
      <c r="L713">
        <v>25</v>
      </c>
      <c r="M713">
        <v>633.44000000000005</v>
      </c>
      <c r="N713">
        <f t="shared" si="45"/>
        <v>46.981442330279357</v>
      </c>
      <c r="O713">
        <v>-24.673500000000001</v>
      </c>
      <c r="P713">
        <v>36.087000000000003</v>
      </c>
      <c r="Q713">
        <v>975.44200000000001</v>
      </c>
      <c r="R713">
        <v>1.6386499999999999</v>
      </c>
      <c r="S713">
        <v>-40.6952</v>
      </c>
      <c r="T713">
        <f t="shared" si="44"/>
        <v>-16.021699999999999</v>
      </c>
    </row>
    <row r="714" spans="1:20" x14ac:dyDescent="0.3">
      <c r="B714">
        <v>8</v>
      </c>
      <c r="C714">
        <v>336.33699999999999</v>
      </c>
      <c r="D714">
        <f t="shared" si="47"/>
        <v>40.222025581208321</v>
      </c>
      <c r="E714">
        <v>-23.742699999999999</v>
      </c>
      <c r="F714">
        <v>41.610700000000001</v>
      </c>
      <c r="G714">
        <v>809.42100000000005</v>
      </c>
      <c r="H714">
        <v>1.22296</v>
      </c>
      <c r="I714">
        <v>-42.480499999999999</v>
      </c>
      <c r="J714">
        <f t="shared" si="46"/>
        <v>-18.7378</v>
      </c>
      <c r="L714">
        <v>26</v>
      </c>
      <c r="M714">
        <v>655.47699999999998</v>
      </c>
      <c r="N714">
        <f t="shared" si="45"/>
        <v>45.37822752643298</v>
      </c>
      <c r="O714">
        <v>-23.940999999999999</v>
      </c>
      <c r="P714">
        <v>34.927399999999999</v>
      </c>
      <c r="Q714">
        <v>919.12099999999998</v>
      </c>
      <c r="R714">
        <v>1.6217699999999999</v>
      </c>
      <c r="S714">
        <v>-40.7562</v>
      </c>
      <c r="T714">
        <f t="shared" ref="T714:T777" si="48">S714-O714</f>
        <v>-16.815200000000001</v>
      </c>
    </row>
    <row r="715" spans="1:20" x14ac:dyDescent="0.3">
      <c r="B715">
        <v>9</v>
      </c>
      <c r="C715">
        <v>360.98599999999999</v>
      </c>
      <c r="D715">
        <f t="shared" si="47"/>
        <v>40.56959714390036</v>
      </c>
      <c r="E715">
        <v>-24.414100000000001</v>
      </c>
      <c r="F715">
        <v>42.037999999999997</v>
      </c>
      <c r="G715">
        <v>816.68299999999999</v>
      </c>
      <c r="H715">
        <v>1.23112</v>
      </c>
      <c r="I715">
        <v>-42.739899999999999</v>
      </c>
      <c r="J715">
        <f t="shared" si="46"/>
        <v>-18.325799999999997</v>
      </c>
      <c r="L715">
        <v>27</v>
      </c>
      <c r="M715">
        <v>677.53200000000004</v>
      </c>
      <c r="N715">
        <f t="shared" ref="N715:N778" si="49">1000/(M715-M714)</f>
        <v>45.341192473361922</v>
      </c>
      <c r="O715">
        <v>-23.635899999999999</v>
      </c>
      <c r="P715">
        <v>34.164400000000001</v>
      </c>
      <c r="Q715">
        <v>882.726</v>
      </c>
      <c r="R715">
        <v>1.6161000000000001</v>
      </c>
      <c r="S715">
        <v>-40.954599999999999</v>
      </c>
      <c r="T715">
        <f t="shared" si="48"/>
        <v>-17.3187</v>
      </c>
    </row>
    <row r="716" spans="1:20" x14ac:dyDescent="0.3">
      <c r="B716">
        <v>10</v>
      </c>
      <c r="C716">
        <v>386.21300000000002</v>
      </c>
      <c r="D716">
        <f t="shared" si="47"/>
        <v>39.640068180917218</v>
      </c>
      <c r="E716">
        <v>-23.239100000000001</v>
      </c>
      <c r="F716">
        <v>40.39</v>
      </c>
      <c r="G716">
        <v>766.98900000000003</v>
      </c>
      <c r="H716">
        <v>1.20957</v>
      </c>
      <c r="I716">
        <v>-42.938200000000002</v>
      </c>
      <c r="J716">
        <f t="shared" si="46"/>
        <v>-19.699100000000001</v>
      </c>
      <c r="L716">
        <v>28</v>
      </c>
      <c r="M716">
        <v>699.15099999999995</v>
      </c>
      <c r="N716">
        <f t="shared" si="49"/>
        <v>46.255608492529902</v>
      </c>
      <c r="O716">
        <v>-22.811900000000001</v>
      </c>
      <c r="P716">
        <v>32.333399999999997</v>
      </c>
      <c r="Q716">
        <v>827.25800000000004</v>
      </c>
      <c r="R716">
        <v>1.67754</v>
      </c>
      <c r="S716">
        <v>-56.930500000000002</v>
      </c>
      <c r="T716">
        <f t="shared" si="48"/>
        <v>-34.118600000000001</v>
      </c>
    </row>
    <row r="717" spans="1:20" x14ac:dyDescent="0.3">
      <c r="B717">
        <v>11</v>
      </c>
      <c r="C717">
        <v>410.25400000000002</v>
      </c>
      <c r="D717">
        <f t="shared" si="47"/>
        <v>41.595607503847596</v>
      </c>
      <c r="E717">
        <v>-25.253299999999999</v>
      </c>
      <c r="F717">
        <v>42.648299999999999</v>
      </c>
      <c r="G717">
        <v>826.96100000000001</v>
      </c>
      <c r="H717">
        <v>1.22943</v>
      </c>
      <c r="I717">
        <v>-43.365499999999997</v>
      </c>
      <c r="J717">
        <f t="shared" si="46"/>
        <v>-18.112199999999998</v>
      </c>
      <c r="T717">
        <f t="shared" si="48"/>
        <v>0</v>
      </c>
    </row>
    <row r="718" spans="1:20" x14ac:dyDescent="0.3">
      <c r="B718">
        <v>12</v>
      </c>
      <c r="C718">
        <v>435.53399999999999</v>
      </c>
      <c r="D718">
        <f t="shared" si="47"/>
        <v>39.556962025316501</v>
      </c>
      <c r="E718">
        <v>-23.834199999999999</v>
      </c>
      <c r="F718">
        <v>40.329000000000001</v>
      </c>
      <c r="G718">
        <v>778.16300000000001</v>
      </c>
      <c r="H718">
        <v>1.2163600000000001</v>
      </c>
      <c r="I718">
        <v>-43.472299999999997</v>
      </c>
      <c r="J718">
        <f t="shared" si="46"/>
        <v>-19.638099999999998</v>
      </c>
      <c r="T718">
        <f t="shared" si="48"/>
        <v>0</v>
      </c>
    </row>
    <row r="719" spans="1:20" x14ac:dyDescent="0.3">
      <c r="B719">
        <v>13</v>
      </c>
      <c r="C719">
        <v>463.00099999999998</v>
      </c>
      <c r="D719">
        <f t="shared" si="47"/>
        <v>36.40732515382097</v>
      </c>
      <c r="E719">
        <v>-24.002099999999999</v>
      </c>
      <c r="F719">
        <v>39.733899999999998</v>
      </c>
      <c r="G719">
        <v>787.59400000000005</v>
      </c>
      <c r="H719">
        <v>1.23326</v>
      </c>
      <c r="I719">
        <v>-43.518099999999997</v>
      </c>
      <c r="J719">
        <f t="shared" si="46"/>
        <v>-19.515999999999998</v>
      </c>
      <c r="K719">
        <v>4.7</v>
      </c>
      <c r="T719">
        <f t="shared" si="48"/>
        <v>0</v>
      </c>
    </row>
    <row r="720" spans="1:20" x14ac:dyDescent="0.3">
      <c r="B720">
        <v>14</v>
      </c>
      <c r="C720">
        <v>489.75599999999997</v>
      </c>
      <c r="D720">
        <f t="shared" si="47"/>
        <v>37.376191366099803</v>
      </c>
      <c r="E720">
        <v>-23.2849</v>
      </c>
      <c r="F720">
        <v>38.253799999999998</v>
      </c>
      <c r="G720">
        <v>769.25699999999995</v>
      </c>
      <c r="H720">
        <v>1.238</v>
      </c>
      <c r="I720">
        <v>-43.5486</v>
      </c>
      <c r="J720">
        <f t="shared" si="46"/>
        <v>-20.2637</v>
      </c>
      <c r="L720">
        <v>1</v>
      </c>
      <c r="M720">
        <v>200.53399999999999</v>
      </c>
      <c r="O720">
        <v>-33.767699999999998</v>
      </c>
      <c r="P720">
        <v>72.586100000000002</v>
      </c>
      <c r="Q720">
        <v>522.68200000000002</v>
      </c>
      <c r="R720">
        <v>1.0655399999999999</v>
      </c>
      <c r="S720">
        <v>-41.610700000000001</v>
      </c>
      <c r="T720">
        <f t="shared" si="48"/>
        <v>-7.8430000000000035</v>
      </c>
    </row>
    <row r="721" spans="1:20" x14ac:dyDescent="0.3">
      <c r="B721">
        <v>15</v>
      </c>
      <c r="C721">
        <v>514.43600000000004</v>
      </c>
      <c r="D721">
        <f t="shared" si="47"/>
        <v>40.518638573743814</v>
      </c>
      <c r="E721">
        <v>-26.260400000000001</v>
      </c>
      <c r="F721">
        <v>41.580199999999998</v>
      </c>
      <c r="G721">
        <v>861.61699999999996</v>
      </c>
      <c r="H721">
        <v>1.2740400000000001</v>
      </c>
      <c r="I721">
        <v>-44.204700000000003</v>
      </c>
      <c r="J721">
        <f t="shared" si="46"/>
        <v>-17.944300000000002</v>
      </c>
      <c r="L721">
        <v>2</v>
      </c>
      <c r="M721">
        <v>208.011</v>
      </c>
      <c r="N721">
        <f t="shared" si="49"/>
        <v>133.74348000534968</v>
      </c>
      <c r="O721">
        <v>-22.216799999999999</v>
      </c>
      <c r="P721">
        <v>43.106099999999998</v>
      </c>
      <c r="Q721">
        <v>719.452</v>
      </c>
      <c r="R721">
        <v>1.39167</v>
      </c>
      <c r="S721">
        <v>-35.629300000000001</v>
      </c>
      <c r="T721">
        <f t="shared" si="48"/>
        <v>-13.412500000000001</v>
      </c>
    </row>
    <row r="722" spans="1:20" x14ac:dyDescent="0.3">
      <c r="B722">
        <v>16</v>
      </c>
      <c r="C722">
        <v>541.87699999999995</v>
      </c>
      <c r="D722">
        <f t="shared" si="47"/>
        <v>36.441820633358951</v>
      </c>
      <c r="E722">
        <v>-24.337800000000001</v>
      </c>
      <c r="F722">
        <v>38.711500000000001</v>
      </c>
      <c r="G722">
        <v>776.625</v>
      </c>
      <c r="H722">
        <v>1.2327900000000001</v>
      </c>
      <c r="I722">
        <v>-44.326799999999999</v>
      </c>
      <c r="J722">
        <f t="shared" si="46"/>
        <v>-19.988999999999997</v>
      </c>
      <c r="L722">
        <v>3</v>
      </c>
      <c r="M722">
        <v>217.875</v>
      </c>
      <c r="N722">
        <f t="shared" si="49"/>
        <v>101.37875101378746</v>
      </c>
      <c r="O722">
        <v>-21.255500000000001</v>
      </c>
      <c r="P722">
        <v>37.5214</v>
      </c>
      <c r="Q722">
        <v>918.96699999999998</v>
      </c>
      <c r="R722">
        <v>1.6837800000000001</v>
      </c>
      <c r="S722">
        <v>-34.2102</v>
      </c>
      <c r="T722">
        <f t="shared" si="48"/>
        <v>-12.954699999999999</v>
      </c>
    </row>
    <row r="723" spans="1:20" x14ac:dyDescent="0.3">
      <c r="B723">
        <v>17</v>
      </c>
      <c r="C723">
        <v>568.75699999999995</v>
      </c>
      <c r="D723">
        <f t="shared" si="47"/>
        <v>37.202380952380956</v>
      </c>
      <c r="E723">
        <v>-24.765000000000001</v>
      </c>
      <c r="F723">
        <v>38.711500000000001</v>
      </c>
      <c r="G723">
        <v>795.399</v>
      </c>
      <c r="H723">
        <v>1.25322</v>
      </c>
      <c r="I723">
        <v>-44.479399999999998</v>
      </c>
      <c r="J723">
        <f t="shared" si="46"/>
        <v>-19.714399999999998</v>
      </c>
      <c r="L723">
        <v>4</v>
      </c>
      <c r="M723">
        <v>229.87</v>
      </c>
      <c r="N723">
        <f t="shared" si="49"/>
        <v>83.368070029178796</v>
      </c>
      <c r="O723">
        <v>-20.401</v>
      </c>
      <c r="P723">
        <v>34.561199999999999</v>
      </c>
      <c r="Q723">
        <v>983.90499999999997</v>
      </c>
      <c r="R723">
        <v>1.7939400000000001</v>
      </c>
      <c r="S723">
        <v>-33.447299999999998</v>
      </c>
      <c r="T723">
        <f t="shared" si="48"/>
        <v>-13.046299999999999</v>
      </c>
    </row>
    <row r="724" spans="1:20" x14ac:dyDescent="0.3">
      <c r="B724">
        <v>18</v>
      </c>
      <c r="C724">
        <v>597.16099999999994</v>
      </c>
      <c r="D724">
        <f t="shared" si="47"/>
        <v>35.206308970567527</v>
      </c>
      <c r="E724">
        <v>-25.116</v>
      </c>
      <c r="F724">
        <v>38.528399999999998</v>
      </c>
      <c r="G724">
        <v>809.13900000000001</v>
      </c>
      <c r="H724">
        <v>1.2659</v>
      </c>
      <c r="I724">
        <v>-44.891399999999997</v>
      </c>
      <c r="J724">
        <f t="shared" si="46"/>
        <v>-19.775399999999998</v>
      </c>
      <c r="L724">
        <v>5</v>
      </c>
      <c r="M724">
        <v>243.922</v>
      </c>
      <c r="N724">
        <f t="shared" si="49"/>
        <v>71.164247082265902</v>
      </c>
      <c r="O724">
        <v>-20.812999999999999</v>
      </c>
      <c r="P724">
        <v>34.042400000000001</v>
      </c>
      <c r="Q724">
        <v>1098.19</v>
      </c>
      <c r="R724">
        <v>1.8765499999999999</v>
      </c>
      <c r="S724">
        <v>-34.5154</v>
      </c>
      <c r="T724">
        <f t="shared" si="48"/>
        <v>-13.702400000000001</v>
      </c>
    </row>
    <row r="725" spans="1:20" x14ac:dyDescent="0.3">
      <c r="B725">
        <v>19</v>
      </c>
      <c r="C725">
        <v>625.17100000000005</v>
      </c>
      <c r="D725">
        <f t="shared" si="47"/>
        <v>35.701535166012007</v>
      </c>
      <c r="E725">
        <v>-23.3917</v>
      </c>
      <c r="F725">
        <v>36.178600000000003</v>
      </c>
      <c r="G725">
        <v>728.971</v>
      </c>
      <c r="H725">
        <v>1.2262500000000001</v>
      </c>
      <c r="I725">
        <v>-44.906599999999997</v>
      </c>
      <c r="J725">
        <f t="shared" si="46"/>
        <v>-21.514899999999997</v>
      </c>
      <c r="L725">
        <v>6</v>
      </c>
      <c r="M725">
        <v>260.63299999999998</v>
      </c>
      <c r="N725">
        <f t="shared" si="49"/>
        <v>59.840823409730177</v>
      </c>
      <c r="O725">
        <v>-20.3094</v>
      </c>
      <c r="P725">
        <v>34.759500000000003</v>
      </c>
      <c r="Q725">
        <v>1020.93</v>
      </c>
      <c r="R725">
        <v>1.74383</v>
      </c>
      <c r="S725">
        <v>-35.400399999999998</v>
      </c>
      <c r="T725">
        <f t="shared" si="48"/>
        <v>-15.090999999999998</v>
      </c>
    </row>
    <row r="726" spans="1:20" x14ac:dyDescent="0.3">
      <c r="B726">
        <v>20</v>
      </c>
      <c r="C726">
        <v>660.71</v>
      </c>
      <c r="D726">
        <f t="shared" si="47"/>
        <v>28.138101803652336</v>
      </c>
      <c r="E726">
        <v>-24.612400000000001</v>
      </c>
      <c r="F726">
        <v>36.697400000000002</v>
      </c>
      <c r="G726">
        <v>765.77200000000005</v>
      </c>
      <c r="H726">
        <v>1.2647200000000001</v>
      </c>
      <c r="I726">
        <v>-45.1965</v>
      </c>
      <c r="J726">
        <f t="shared" si="46"/>
        <v>-20.584099999999999</v>
      </c>
      <c r="L726">
        <v>7</v>
      </c>
      <c r="M726">
        <v>277.74700000000001</v>
      </c>
      <c r="N726">
        <f t="shared" si="49"/>
        <v>58.431693350473182</v>
      </c>
      <c r="O726">
        <v>-21.9269</v>
      </c>
      <c r="P726">
        <v>36.193800000000003</v>
      </c>
      <c r="Q726">
        <v>1098.03</v>
      </c>
      <c r="R726">
        <v>1.7926500000000001</v>
      </c>
      <c r="S726">
        <v>-36.026000000000003</v>
      </c>
      <c r="T726">
        <f t="shared" si="48"/>
        <v>-14.099100000000004</v>
      </c>
    </row>
    <row r="727" spans="1:20" x14ac:dyDescent="0.3">
      <c r="B727">
        <v>21</v>
      </c>
      <c r="C727">
        <v>685.19299999999998</v>
      </c>
      <c r="D727">
        <f t="shared" si="47"/>
        <v>40.844667728628117</v>
      </c>
      <c r="E727">
        <v>-26.321400000000001</v>
      </c>
      <c r="F727">
        <v>38.284300000000002</v>
      </c>
      <c r="G727">
        <v>831.91099999999994</v>
      </c>
      <c r="H727">
        <v>1.2941</v>
      </c>
      <c r="I727">
        <v>-45.700099999999999</v>
      </c>
      <c r="J727">
        <f t="shared" si="46"/>
        <v>-19.378699999999998</v>
      </c>
      <c r="L727">
        <v>8</v>
      </c>
      <c r="M727">
        <v>295.59199999999998</v>
      </c>
      <c r="N727">
        <f t="shared" si="49"/>
        <v>56.038105912020264</v>
      </c>
      <c r="O727">
        <v>-21.8811</v>
      </c>
      <c r="P727">
        <v>35.965000000000003</v>
      </c>
      <c r="Q727">
        <v>1073.51</v>
      </c>
      <c r="R727">
        <v>1.7593300000000001</v>
      </c>
      <c r="S727">
        <v>-36.468499999999999</v>
      </c>
      <c r="T727">
        <f t="shared" si="48"/>
        <v>-14.587399999999999</v>
      </c>
    </row>
    <row r="728" spans="1:20" x14ac:dyDescent="0.3">
      <c r="J728">
        <f t="shared" si="46"/>
        <v>0</v>
      </c>
      <c r="L728">
        <v>9</v>
      </c>
      <c r="M728">
        <v>313.90100000000001</v>
      </c>
      <c r="N728">
        <f t="shared" si="49"/>
        <v>54.61794745753447</v>
      </c>
      <c r="O728">
        <v>-22.857700000000001</v>
      </c>
      <c r="P728">
        <v>36.361699999999999</v>
      </c>
      <c r="Q728">
        <v>1101.97</v>
      </c>
      <c r="R728">
        <v>1.7830999999999999</v>
      </c>
      <c r="S728">
        <v>-36.666899999999998</v>
      </c>
      <c r="T728">
        <f t="shared" si="48"/>
        <v>-13.809199999999997</v>
      </c>
    </row>
    <row r="729" spans="1:20" x14ac:dyDescent="0.3">
      <c r="A729">
        <v>5</v>
      </c>
      <c r="J729">
        <f t="shared" si="46"/>
        <v>0</v>
      </c>
      <c r="L729">
        <v>10</v>
      </c>
      <c r="M729">
        <v>332.83</v>
      </c>
      <c r="N729">
        <f t="shared" si="49"/>
        <v>52.828992551112123</v>
      </c>
      <c r="O729">
        <v>-22.415199999999999</v>
      </c>
      <c r="P729">
        <v>35.751300000000001</v>
      </c>
      <c r="Q729">
        <v>1097.0999999999999</v>
      </c>
      <c r="R729">
        <v>1.7465200000000001</v>
      </c>
      <c r="S729">
        <v>-37.200899999999997</v>
      </c>
      <c r="T729">
        <f t="shared" si="48"/>
        <v>-14.785699999999999</v>
      </c>
    </row>
    <row r="730" spans="1:20" x14ac:dyDescent="0.3">
      <c r="B730">
        <v>1</v>
      </c>
      <c r="C730">
        <v>200.96100000000001</v>
      </c>
      <c r="E730">
        <v>-36.0413</v>
      </c>
      <c r="F730">
        <v>68.191500000000005</v>
      </c>
      <c r="G730">
        <v>514.37</v>
      </c>
      <c r="H730">
        <v>0.944017</v>
      </c>
      <c r="I730">
        <v>-45.5627</v>
      </c>
      <c r="J730">
        <f t="shared" si="46"/>
        <v>-9.5213999999999999</v>
      </c>
      <c r="L730">
        <v>11</v>
      </c>
      <c r="M730">
        <v>351.95</v>
      </c>
      <c r="N730">
        <f t="shared" si="49"/>
        <v>52.301255230125513</v>
      </c>
      <c r="O730">
        <v>-22.735600000000002</v>
      </c>
      <c r="P730">
        <v>35.568199999999997</v>
      </c>
      <c r="Q730">
        <v>1076.22</v>
      </c>
      <c r="R730">
        <v>1.76908</v>
      </c>
      <c r="S730">
        <v>-37.4756</v>
      </c>
      <c r="T730">
        <f t="shared" si="48"/>
        <v>-14.739999999999998</v>
      </c>
    </row>
    <row r="731" spans="1:20" x14ac:dyDescent="0.3">
      <c r="B731">
        <v>2</v>
      </c>
      <c r="C731">
        <v>208.15799999999999</v>
      </c>
      <c r="D731">
        <f t="shared" si="47"/>
        <v>138.94678338196519</v>
      </c>
      <c r="E731">
        <v>-24.673500000000001</v>
      </c>
      <c r="F731">
        <v>43.9758</v>
      </c>
      <c r="G731">
        <v>649.04399999999998</v>
      </c>
      <c r="H731">
        <v>1.13218</v>
      </c>
      <c r="I731">
        <v>-40.847799999999999</v>
      </c>
      <c r="J731">
        <f t="shared" si="46"/>
        <v>-16.174299999999999</v>
      </c>
      <c r="L731">
        <v>12</v>
      </c>
      <c r="M731">
        <v>370.714</v>
      </c>
      <c r="N731">
        <f t="shared" si="49"/>
        <v>53.293540822852243</v>
      </c>
      <c r="O731">
        <v>-23.056000000000001</v>
      </c>
      <c r="P731">
        <v>35.354599999999998</v>
      </c>
      <c r="Q731">
        <v>1094.0899999999999</v>
      </c>
      <c r="R731">
        <v>1.78023</v>
      </c>
      <c r="S731">
        <v>-37.841799999999999</v>
      </c>
      <c r="T731">
        <f t="shared" si="48"/>
        <v>-14.785799999999998</v>
      </c>
    </row>
    <row r="732" spans="1:20" x14ac:dyDescent="0.3">
      <c r="B732">
        <v>3</v>
      </c>
      <c r="C732">
        <v>218.85499999999999</v>
      </c>
      <c r="D732">
        <f t="shared" si="47"/>
        <v>93.4841544358231</v>
      </c>
      <c r="E732">
        <v>-23.4985</v>
      </c>
      <c r="F732">
        <v>39.871200000000002</v>
      </c>
      <c r="G732">
        <v>761.10500000000002</v>
      </c>
      <c r="H732">
        <v>1.25589</v>
      </c>
      <c r="I732">
        <v>-40.283200000000001</v>
      </c>
      <c r="J732">
        <f t="shared" si="46"/>
        <v>-16.784700000000001</v>
      </c>
      <c r="L732">
        <v>13</v>
      </c>
      <c r="M732">
        <v>390.226</v>
      </c>
      <c r="N732">
        <f t="shared" si="49"/>
        <v>51.250512505125052</v>
      </c>
      <c r="O732">
        <v>-23.803699999999999</v>
      </c>
      <c r="P732">
        <v>35.598799999999997</v>
      </c>
      <c r="Q732">
        <v>1133.49</v>
      </c>
      <c r="R732">
        <v>1.8203100000000001</v>
      </c>
      <c r="S732">
        <v>-38.101199999999999</v>
      </c>
      <c r="T732">
        <f t="shared" si="48"/>
        <v>-14.297499999999999</v>
      </c>
    </row>
    <row r="733" spans="1:20" x14ac:dyDescent="0.3">
      <c r="B733">
        <v>4</v>
      </c>
      <c r="C733">
        <v>237.77699999999999</v>
      </c>
      <c r="D733">
        <f t="shared" si="47"/>
        <v>52.848536095550159</v>
      </c>
      <c r="E733">
        <v>-21.9574</v>
      </c>
      <c r="F733">
        <v>38.330100000000002</v>
      </c>
      <c r="G733">
        <v>777.69</v>
      </c>
      <c r="H733">
        <v>1.24821</v>
      </c>
      <c r="I733">
        <v>-40.832500000000003</v>
      </c>
      <c r="J733">
        <f t="shared" si="46"/>
        <v>-18.875100000000003</v>
      </c>
      <c r="L733">
        <v>14</v>
      </c>
      <c r="M733">
        <v>410.07100000000003</v>
      </c>
      <c r="N733">
        <f t="shared" si="49"/>
        <v>50.390526581002703</v>
      </c>
      <c r="O733">
        <v>-23.4375</v>
      </c>
      <c r="P733">
        <v>34.4696</v>
      </c>
      <c r="Q733">
        <v>1129.98</v>
      </c>
      <c r="R733">
        <v>1.81863</v>
      </c>
      <c r="S733">
        <v>-38.146999999999998</v>
      </c>
      <c r="T733">
        <f t="shared" si="48"/>
        <v>-14.709499999999998</v>
      </c>
    </row>
    <row r="734" spans="1:20" x14ac:dyDescent="0.3">
      <c r="B734">
        <v>5</v>
      </c>
      <c r="C734">
        <v>261.49299999999999</v>
      </c>
      <c r="D734">
        <f t="shared" si="47"/>
        <v>42.165626581210979</v>
      </c>
      <c r="E734">
        <v>-22.0032</v>
      </c>
      <c r="F734">
        <v>39.138800000000003</v>
      </c>
      <c r="G734">
        <v>767.49099999999999</v>
      </c>
      <c r="H734">
        <v>1.22671</v>
      </c>
      <c r="I734">
        <v>-41.336100000000002</v>
      </c>
      <c r="J734">
        <f t="shared" si="46"/>
        <v>-19.332900000000002</v>
      </c>
      <c r="L734">
        <v>15</v>
      </c>
      <c r="M734">
        <v>430.91199999999998</v>
      </c>
      <c r="N734">
        <f t="shared" si="49"/>
        <v>47.982342497960865</v>
      </c>
      <c r="O734">
        <v>-23.3612</v>
      </c>
      <c r="P734">
        <v>33.721899999999998</v>
      </c>
      <c r="Q734">
        <v>1142.3499999999999</v>
      </c>
      <c r="R734">
        <v>1.8249299999999999</v>
      </c>
      <c r="S734">
        <v>-38.375900000000001</v>
      </c>
      <c r="T734">
        <f t="shared" si="48"/>
        <v>-15.014700000000001</v>
      </c>
    </row>
    <row r="735" spans="1:20" x14ac:dyDescent="0.3">
      <c r="B735">
        <v>6</v>
      </c>
      <c r="C735">
        <v>285.25599999999997</v>
      </c>
      <c r="D735">
        <f t="shared" si="47"/>
        <v>42.08222867483066</v>
      </c>
      <c r="E735">
        <v>-23.040800000000001</v>
      </c>
      <c r="F735">
        <v>40.512099999999997</v>
      </c>
      <c r="G735">
        <v>803.68100000000004</v>
      </c>
      <c r="H735">
        <v>1.2338</v>
      </c>
      <c r="I735">
        <v>-41.595500000000001</v>
      </c>
      <c r="J735">
        <f t="shared" si="46"/>
        <v>-18.5547</v>
      </c>
      <c r="L735">
        <v>16</v>
      </c>
      <c r="M735">
        <v>451.11200000000002</v>
      </c>
      <c r="N735">
        <f t="shared" si="49"/>
        <v>49.504950495049393</v>
      </c>
      <c r="O735">
        <v>-23.132300000000001</v>
      </c>
      <c r="P735">
        <v>33.432000000000002</v>
      </c>
      <c r="Q735">
        <v>1070.6400000000001</v>
      </c>
      <c r="R735">
        <v>1.7850699999999999</v>
      </c>
      <c r="S735">
        <v>-38.665799999999997</v>
      </c>
      <c r="T735">
        <f t="shared" si="48"/>
        <v>-15.533499999999997</v>
      </c>
    </row>
    <row r="736" spans="1:20" x14ac:dyDescent="0.3">
      <c r="B736">
        <v>7</v>
      </c>
      <c r="C736">
        <v>312.33699999999999</v>
      </c>
      <c r="D736">
        <f t="shared" si="47"/>
        <v>36.926258262250265</v>
      </c>
      <c r="E736">
        <v>-22.521999999999998</v>
      </c>
      <c r="F736">
        <v>39.459200000000003</v>
      </c>
      <c r="G736">
        <v>783.97799999999995</v>
      </c>
      <c r="H736">
        <v>1.22942</v>
      </c>
      <c r="I736">
        <v>-41.885399999999997</v>
      </c>
      <c r="J736">
        <f t="shared" si="46"/>
        <v>-19.363399999999999</v>
      </c>
      <c r="L736">
        <v>17</v>
      </c>
      <c r="M736">
        <v>471.83199999999999</v>
      </c>
      <c r="N736">
        <f t="shared" si="49"/>
        <v>48.262548262548329</v>
      </c>
      <c r="O736">
        <v>-23.3459</v>
      </c>
      <c r="P736">
        <v>33.096299999999999</v>
      </c>
      <c r="Q736">
        <v>1083.5</v>
      </c>
      <c r="R736">
        <v>1.81532</v>
      </c>
      <c r="S736">
        <v>-38.757300000000001</v>
      </c>
      <c r="T736">
        <f t="shared" si="48"/>
        <v>-15.4114</v>
      </c>
    </row>
    <row r="737" spans="1:20" x14ac:dyDescent="0.3">
      <c r="B737">
        <v>8</v>
      </c>
      <c r="C737">
        <v>336.274</v>
      </c>
      <c r="D737">
        <f t="shared" si="47"/>
        <v>41.776329531687324</v>
      </c>
      <c r="E737">
        <v>-23.3612</v>
      </c>
      <c r="F737">
        <v>40.176400000000001</v>
      </c>
      <c r="G737">
        <v>805.24199999999996</v>
      </c>
      <c r="H737">
        <v>1.23597</v>
      </c>
      <c r="I737">
        <v>-42.3279</v>
      </c>
      <c r="J737">
        <f t="shared" si="46"/>
        <v>-18.966699999999999</v>
      </c>
      <c r="L737">
        <v>18</v>
      </c>
      <c r="M737">
        <v>492.55099999999999</v>
      </c>
      <c r="N737">
        <f t="shared" si="49"/>
        <v>48.264877648535176</v>
      </c>
      <c r="O737">
        <v>-24.429300000000001</v>
      </c>
      <c r="P737">
        <v>33.386200000000002</v>
      </c>
      <c r="Q737">
        <v>1161.03</v>
      </c>
      <c r="R737">
        <v>1.87381</v>
      </c>
      <c r="S737">
        <v>-39.0167</v>
      </c>
      <c r="T737">
        <f t="shared" si="48"/>
        <v>-14.587399999999999</v>
      </c>
    </row>
    <row r="738" spans="1:20" x14ac:dyDescent="0.3">
      <c r="B738">
        <v>9</v>
      </c>
      <c r="C738">
        <v>362.23700000000002</v>
      </c>
      <c r="D738">
        <f t="shared" si="47"/>
        <v>38.516350190655899</v>
      </c>
      <c r="E738">
        <v>-23.468</v>
      </c>
      <c r="F738">
        <v>39.535499999999999</v>
      </c>
      <c r="G738">
        <v>808.57</v>
      </c>
      <c r="H738">
        <v>1.25305</v>
      </c>
      <c r="I738">
        <v>-42.495699999999999</v>
      </c>
      <c r="J738">
        <f t="shared" si="46"/>
        <v>-19.027699999999999</v>
      </c>
      <c r="L738">
        <v>19</v>
      </c>
      <c r="M738">
        <v>513.65800000000002</v>
      </c>
      <c r="N738">
        <f t="shared" si="49"/>
        <v>47.37764722603869</v>
      </c>
      <c r="O738">
        <v>-24.047899999999998</v>
      </c>
      <c r="P738">
        <v>32.546999999999997</v>
      </c>
      <c r="Q738">
        <v>1128.51</v>
      </c>
      <c r="R738">
        <v>1.8573599999999999</v>
      </c>
      <c r="S738">
        <v>-39.199800000000003</v>
      </c>
      <c r="T738">
        <f t="shared" si="48"/>
        <v>-15.151900000000005</v>
      </c>
    </row>
    <row r="739" spans="1:20" x14ac:dyDescent="0.3">
      <c r="B739">
        <v>10</v>
      </c>
      <c r="C739">
        <v>387.85199999999998</v>
      </c>
      <c r="D739">
        <f t="shared" si="47"/>
        <v>39.039625219597966</v>
      </c>
      <c r="E739">
        <v>-23.2239</v>
      </c>
      <c r="F739">
        <v>39.535499999999999</v>
      </c>
      <c r="G739">
        <v>780.38499999999999</v>
      </c>
      <c r="H739">
        <v>1.2332799999999999</v>
      </c>
      <c r="I739">
        <v>-42.846699999999998</v>
      </c>
      <c r="J739">
        <f t="shared" si="46"/>
        <v>-19.622799999999998</v>
      </c>
      <c r="L739">
        <v>20</v>
      </c>
      <c r="M739">
        <v>534.69200000000001</v>
      </c>
      <c r="N739">
        <f t="shared" si="49"/>
        <v>47.542074736141501</v>
      </c>
      <c r="O739">
        <v>-24.307300000000001</v>
      </c>
      <c r="P739">
        <v>32.440199999999997</v>
      </c>
      <c r="Q739">
        <v>1126.8</v>
      </c>
      <c r="R739">
        <v>1.85684</v>
      </c>
      <c r="S739">
        <v>-39.505000000000003</v>
      </c>
      <c r="T739">
        <f t="shared" si="48"/>
        <v>-15.197700000000001</v>
      </c>
    </row>
    <row r="740" spans="1:20" x14ac:dyDescent="0.3">
      <c r="B740">
        <v>11</v>
      </c>
      <c r="C740">
        <v>413.16199999999998</v>
      </c>
      <c r="D740">
        <f t="shared" si="47"/>
        <v>39.51007506914263</v>
      </c>
      <c r="E740">
        <v>-23.788499999999999</v>
      </c>
      <c r="F740">
        <v>39.260899999999999</v>
      </c>
      <c r="G740">
        <v>802.54200000000003</v>
      </c>
      <c r="H740">
        <v>1.2507699999999999</v>
      </c>
      <c r="I740">
        <v>-42.953499999999998</v>
      </c>
      <c r="J740">
        <f t="shared" si="46"/>
        <v>-19.164999999999999</v>
      </c>
      <c r="L740">
        <v>21</v>
      </c>
      <c r="M740">
        <v>556.81600000000003</v>
      </c>
      <c r="N740">
        <f t="shared" si="49"/>
        <v>45.199783041041357</v>
      </c>
      <c r="O740">
        <v>-24.7803</v>
      </c>
      <c r="P740">
        <v>32.424900000000001</v>
      </c>
      <c r="Q740">
        <v>1191.6500000000001</v>
      </c>
      <c r="R740">
        <v>1.90985</v>
      </c>
      <c r="S740">
        <v>-39.657600000000002</v>
      </c>
      <c r="T740">
        <f t="shared" si="48"/>
        <v>-14.877300000000002</v>
      </c>
    </row>
    <row r="741" spans="1:20" x14ac:dyDescent="0.3">
      <c r="B741">
        <v>12</v>
      </c>
      <c r="C741">
        <v>438.75099999999998</v>
      </c>
      <c r="D741">
        <f t="shared" si="47"/>
        <v>39.079291883231079</v>
      </c>
      <c r="E741">
        <v>-23.6816</v>
      </c>
      <c r="F741">
        <v>38.818399999999997</v>
      </c>
      <c r="G741">
        <v>786.25900000000001</v>
      </c>
      <c r="H741">
        <v>1.2422599999999999</v>
      </c>
      <c r="I741">
        <v>-43.350200000000001</v>
      </c>
      <c r="J741">
        <f t="shared" si="46"/>
        <v>-19.668600000000001</v>
      </c>
      <c r="L741">
        <v>22</v>
      </c>
      <c r="M741">
        <v>578.79499999999996</v>
      </c>
      <c r="N741">
        <f t="shared" si="49"/>
        <v>45.497975340097511</v>
      </c>
      <c r="O741">
        <v>-23.956299999999999</v>
      </c>
      <c r="P741">
        <v>30.883800000000001</v>
      </c>
      <c r="Q741">
        <v>1119.29</v>
      </c>
      <c r="R741">
        <v>1.875</v>
      </c>
      <c r="S741">
        <v>-39.932299999999998</v>
      </c>
      <c r="T741">
        <f t="shared" si="48"/>
        <v>-15.975999999999999</v>
      </c>
    </row>
    <row r="742" spans="1:20" x14ac:dyDescent="0.3">
      <c r="B742">
        <v>13</v>
      </c>
      <c r="C742">
        <v>465.18</v>
      </c>
      <c r="D742">
        <f t="shared" si="47"/>
        <v>37.837224261228151</v>
      </c>
      <c r="E742">
        <v>-24.7803</v>
      </c>
      <c r="F742">
        <v>39.779699999999998</v>
      </c>
      <c r="G742">
        <v>821.67200000000003</v>
      </c>
      <c r="H742">
        <v>1.2652300000000001</v>
      </c>
      <c r="I742">
        <v>-43.502800000000001</v>
      </c>
      <c r="J742">
        <f t="shared" si="46"/>
        <v>-18.7225</v>
      </c>
      <c r="L742">
        <v>23</v>
      </c>
      <c r="M742">
        <v>623.66999999999996</v>
      </c>
      <c r="N742">
        <f t="shared" si="49"/>
        <v>22.284122562674096</v>
      </c>
      <c r="O742">
        <v>-24.459800000000001</v>
      </c>
      <c r="P742">
        <v>30.502300000000002</v>
      </c>
      <c r="Q742">
        <v>1121.27</v>
      </c>
      <c r="R742">
        <v>1.88958</v>
      </c>
      <c r="S742">
        <v>-40.359499999999997</v>
      </c>
      <c r="T742">
        <f t="shared" si="48"/>
        <v>-15.899699999999996</v>
      </c>
    </row>
    <row r="743" spans="1:20" x14ac:dyDescent="0.3">
      <c r="B743">
        <v>14</v>
      </c>
      <c r="C743">
        <v>491.25200000000001</v>
      </c>
      <c r="D743">
        <f t="shared" si="47"/>
        <v>38.355323718932183</v>
      </c>
      <c r="E743">
        <v>-24.505600000000001</v>
      </c>
      <c r="F743">
        <v>38.650500000000001</v>
      </c>
      <c r="G743">
        <v>826.71500000000003</v>
      </c>
      <c r="H743">
        <v>1.2712000000000001</v>
      </c>
      <c r="I743">
        <v>-43.792700000000004</v>
      </c>
      <c r="J743">
        <f t="shared" si="46"/>
        <v>-19.287100000000002</v>
      </c>
      <c r="L743">
        <v>24</v>
      </c>
      <c r="M743">
        <v>647.11800000000005</v>
      </c>
      <c r="N743">
        <f t="shared" si="49"/>
        <v>42.647560559535826</v>
      </c>
      <c r="O743">
        <v>-26.260400000000001</v>
      </c>
      <c r="P743">
        <v>31.707799999999999</v>
      </c>
      <c r="Q743">
        <v>1266.97</v>
      </c>
      <c r="R743">
        <v>1.99203</v>
      </c>
      <c r="S743">
        <v>-40.3748</v>
      </c>
      <c r="T743">
        <f t="shared" si="48"/>
        <v>-14.1144</v>
      </c>
    </row>
    <row r="744" spans="1:20" x14ac:dyDescent="0.3">
      <c r="B744">
        <v>15</v>
      </c>
      <c r="C744">
        <v>519.53800000000001</v>
      </c>
      <c r="D744">
        <f t="shared" si="47"/>
        <v>35.353178250724739</v>
      </c>
      <c r="E744">
        <v>-24.231000000000002</v>
      </c>
      <c r="F744">
        <v>37.612900000000003</v>
      </c>
      <c r="G744">
        <v>809.05799999999999</v>
      </c>
      <c r="H744">
        <v>1.2798400000000001</v>
      </c>
      <c r="I744">
        <v>-44.036900000000003</v>
      </c>
      <c r="J744">
        <f t="shared" si="46"/>
        <v>-19.805900000000001</v>
      </c>
      <c r="L744">
        <v>25</v>
      </c>
      <c r="M744">
        <v>670.55700000000002</v>
      </c>
      <c r="N744">
        <f t="shared" si="49"/>
        <v>42.663936174751548</v>
      </c>
      <c r="O744">
        <v>-25.482199999999999</v>
      </c>
      <c r="P744">
        <v>30.364999999999998</v>
      </c>
      <c r="Q744">
        <v>1214.4100000000001</v>
      </c>
      <c r="R744">
        <v>1.98081</v>
      </c>
      <c r="S744">
        <v>-40.6036</v>
      </c>
      <c r="T744">
        <f t="shared" si="48"/>
        <v>-15.121400000000001</v>
      </c>
    </row>
    <row r="745" spans="1:20" x14ac:dyDescent="0.3">
      <c r="B745">
        <v>16</v>
      </c>
      <c r="C745">
        <v>545.71100000000001</v>
      </c>
      <c r="D745">
        <f t="shared" si="47"/>
        <v>38.207312879685169</v>
      </c>
      <c r="E745">
        <v>-21.499600000000001</v>
      </c>
      <c r="F745">
        <v>34.652700000000003</v>
      </c>
      <c r="G745">
        <v>671.85500000000002</v>
      </c>
      <c r="H745">
        <v>1.1975899999999999</v>
      </c>
      <c r="I745">
        <v>-44.357300000000002</v>
      </c>
      <c r="J745">
        <f t="shared" si="46"/>
        <v>-22.857700000000001</v>
      </c>
      <c r="L745">
        <v>26</v>
      </c>
      <c r="M745">
        <v>693.77099999999996</v>
      </c>
      <c r="N745">
        <f t="shared" si="49"/>
        <v>43.077453260963317</v>
      </c>
      <c r="O745">
        <v>-24.490400000000001</v>
      </c>
      <c r="P745">
        <v>28.915400000000002</v>
      </c>
      <c r="Q745">
        <v>1109.46</v>
      </c>
      <c r="R745">
        <v>1.9148700000000001</v>
      </c>
      <c r="S745">
        <v>-40.741</v>
      </c>
      <c r="T745">
        <f t="shared" si="48"/>
        <v>-16.250599999999999</v>
      </c>
    </row>
    <row r="746" spans="1:20" x14ac:dyDescent="0.3">
      <c r="B746">
        <v>17</v>
      </c>
      <c r="C746">
        <v>571.84100000000001</v>
      </c>
      <c r="D746">
        <f t="shared" si="47"/>
        <v>38.270187523918871</v>
      </c>
      <c r="E746">
        <v>-25.772099999999998</v>
      </c>
      <c r="F746">
        <v>38.9709</v>
      </c>
      <c r="G746">
        <v>848.96</v>
      </c>
      <c r="H746">
        <v>1.2895000000000001</v>
      </c>
      <c r="I746">
        <v>-44.647199999999998</v>
      </c>
      <c r="J746">
        <f t="shared" si="46"/>
        <v>-18.8751</v>
      </c>
      <c r="T746">
        <f t="shared" si="48"/>
        <v>0</v>
      </c>
    </row>
    <row r="747" spans="1:20" x14ac:dyDescent="0.3">
      <c r="B747">
        <v>18</v>
      </c>
      <c r="C747">
        <v>599.298</v>
      </c>
      <c r="D747">
        <f t="shared" si="47"/>
        <v>36.420584914593739</v>
      </c>
      <c r="E747">
        <v>-25.527999999999999</v>
      </c>
      <c r="F747">
        <v>37.811300000000003</v>
      </c>
      <c r="G747">
        <v>830.39</v>
      </c>
      <c r="H747">
        <v>1.2987599999999999</v>
      </c>
      <c r="I747">
        <v>-44.799799999999998</v>
      </c>
      <c r="J747">
        <f t="shared" si="46"/>
        <v>-19.271799999999999</v>
      </c>
      <c r="T747">
        <f t="shared" si="48"/>
        <v>0</v>
      </c>
    </row>
    <row r="748" spans="1:20" x14ac:dyDescent="0.3">
      <c r="B748">
        <v>19</v>
      </c>
      <c r="C748">
        <v>627.07299999999998</v>
      </c>
      <c r="D748">
        <f t="shared" si="47"/>
        <v>36.003600360036032</v>
      </c>
      <c r="E748">
        <v>-24.581900000000001</v>
      </c>
      <c r="F748">
        <v>36.499000000000002</v>
      </c>
      <c r="G748">
        <v>784.72699999999998</v>
      </c>
      <c r="H748">
        <v>1.2802500000000001</v>
      </c>
      <c r="I748">
        <v>-44.967700000000001</v>
      </c>
      <c r="J748">
        <f t="shared" si="46"/>
        <v>-20.3858</v>
      </c>
      <c r="K748">
        <v>4.8</v>
      </c>
      <c r="T748">
        <f t="shared" si="48"/>
        <v>0</v>
      </c>
    </row>
    <row r="749" spans="1:20" x14ac:dyDescent="0.3">
      <c r="B749">
        <v>20</v>
      </c>
      <c r="C749">
        <v>655.16999999999996</v>
      </c>
      <c r="D749">
        <f t="shared" si="47"/>
        <v>35.590988361746831</v>
      </c>
      <c r="E749">
        <v>-25.466899999999999</v>
      </c>
      <c r="F749">
        <v>36.605800000000002</v>
      </c>
      <c r="G749">
        <v>837.15499999999997</v>
      </c>
      <c r="H749">
        <v>1.3116699999999999</v>
      </c>
      <c r="I749">
        <v>-45.379600000000003</v>
      </c>
      <c r="J749">
        <f t="shared" si="46"/>
        <v>-19.912700000000005</v>
      </c>
      <c r="L749">
        <v>1</v>
      </c>
      <c r="M749">
        <v>200.52600000000001</v>
      </c>
      <c r="O749">
        <v>-31.3568</v>
      </c>
      <c r="P749">
        <v>69.686899999999994</v>
      </c>
      <c r="Q749">
        <v>503.964</v>
      </c>
      <c r="R749">
        <v>1.06718</v>
      </c>
      <c r="S749">
        <v>-40.405299999999997</v>
      </c>
      <c r="T749">
        <f t="shared" si="48"/>
        <v>-9.0484999999999971</v>
      </c>
    </row>
    <row r="750" spans="1:20" x14ac:dyDescent="0.3">
      <c r="B750">
        <v>21</v>
      </c>
      <c r="C750">
        <v>684.59199999999998</v>
      </c>
      <c r="D750">
        <f t="shared" si="47"/>
        <v>33.98817211610357</v>
      </c>
      <c r="E750">
        <v>-25.863600000000002</v>
      </c>
      <c r="F750">
        <v>36.331200000000003</v>
      </c>
      <c r="G750">
        <v>861.24900000000002</v>
      </c>
      <c r="H750">
        <v>1.3241099999999999</v>
      </c>
      <c r="I750">
        <v>-45.3033</v>
      </c>
      <c r="J750">
        <f t="shared" si="46"/>
        <v>-19.439699999999998</v>
      </c>
      <c r="L750">
        <v>2</v>
      </c>
      <c r="M750">
        <v>207.91</v>
      </c>
      <c r="N750">
        <f t="shared" si="49"/>
        <v>135.42795232936103</v>
      </c>
      <c r="O750">
        <v>-21.9574</v>
      </c>
      <c r="P750">
        <v>40.847799999999999</v>
      </c>
      <c r="Q750">
        <v>800.54700000000003</v>
      </c>
      <c r="R750">
        <v>1.55158</v>
      </c>
      <c r="S750">
        <v>-33.981299999999997</v>
      </c>
      <c r="T750">
        <f t="shared" si="48"/>
        <v>-12.023899999999998</v>
      </c>
    </row>
    <row r="751" spans="1:20" x14ac:dyDescent="0.3">
      <c r="J751">
        <f t="shared" si="46"/>
        <v>0</v>
      </c>
      <c r="L751">
        <v>3</v>
      </c>
      <c r="M751">
        <v>217.96199999999999</v>
      </c>
      <c r="N751">
        <f t="shared" si="49"/>
        <v>99.48269001193799</v>
      </c>
      <c r="O751">
        <v>-20.2026</v>
      </c>
      <c r="P751">
        <v>33.630400000000002</v>
      </c>
      <c r="Q751">
        <v>1027.52</v>
      </c>
      <c r="R751">
        <v>1.8997999999999999</v>
      </c>
      <c r="S751">
        <v>-32.363900000000001</v>
      </c>
      <c r="T751">
        <f t="shared" si="48"/>
        <v>-12.161300000000001</v>
      </c>
    </row>
    <row r="752" spans="1:20" x14ac:dyDescent="0.3">
      <c r="A752">
        <v>5.0999999999999996</v>
      </c>
      <c r="J752">
        <f t="shared" si="46"/>
        <v>0</v>
      </c>
      <c r="L752">
        <v>4</v>
      </c>
      <c r="M752">
        <v>229.84800000000001</v>
      </c>
      <c r="N752">
        <f t="shared" si="49"/>
        <v>84.132592966515062</v>
      </c>
      <c r="O752">
        <v>-19.866900000000001</v>
      </c>
      <c r="P752">
        <v>31.2805</v>
      </c>
      <c r="Q752">
        <v>1158.17</v>
      </c>
      <c r="R752">
        <v>2.0909200000000001</v>
      </c>
      <c r="S752">
        <v>-31.509399999999999</v>
      </c>
      <c r="T752">
        <f t="shared" si="48"/>
        <v>-11.642499999999998</v>
      </c>
    </row>
    <row r="753" spans="2:20" x14ac:dyDescent="0.3">
      <c r="B753">
        <v>1</v>
      </c>
      <c r="C753">
        <v>200.90899999999999</v>
      </c>
      <c r="E753">
        <v>-37.216200000000001</v>
      </c>
      <c r="F753">
        <v>69.198599999999999</v>
      </c>
      <c r="G753">
        <v>532.50800000000004</v>
      </c>
      <c r="H753">
        <v>0.96085699999999996</v>
      </c>
      <c r="I753">
        <v>-45.608499999999999</v>
      </c>
      <c r="J753">
        <f t="shared" si="46"/>
        <v>-8.3922999999999988</v>
      </c>
      <c r="L753">
        <v>5</v>
      </c>
      <c r="M753">
        <v>244.57</v>
      </c>
      <c r="N753">
        <f t="shared" si="49"/>
        <v>67.925553593261881</v>
      </c>
      <c r="O753">
        <v>-20.2179</v>
      </c>
      <c r="P753">
        <v>29.891999999999999</v>
      </c>
      <c r="Q753">
        <v>1384.5</v>
      </c>
      <c r="R753">
        <v>2.2779400000000001</v>
      </c>
      <c r="S753">
        <v>-32.516500000000001</v>
      </c>
      <c r="T753">
        <f t="shared" si="48"/>
        <v>-12.2986</v>
      </c>
    </row>
    <row r="754" spans="2:20" x14ac:dyDescent="0.3">
      <c r="B754">
        <v>2</v>
      </c>
      <c r="C754">
        <v>208.03899999999999</v>
      </c>
      <c r="D754">
        <f t="shared" si="47"/>
        <v>140.25245441795241</v>
      </c>
      <c r="E754">
        <v>-25.421099999999999</v>
      </c>
      <c r="F754">
        <v>43.9758</v>
      </c>
      <c r="G754">
        <v>682.75199999999995</v>
      </c>
      <c r="H754">
        <v>1.1693199999999999</v>
      </c>
      <c r="I754">
        <v>-40.5426</v>
      </c>
      <c r="J754">
        <f t="shared" si="46"/>
        <v>-15.121500000000001</v>
      </c>
      <c r="L754">
        <v>6</v>
      </c>
      <c r="M754">
        <v>260.85300000000001</v>
      </c>
      <c r="N754">
        <f t="shared" si="49"/>
        <v>61.413744395995764</v>
      </c>
      <c r="O754">
        <v>-20.629899999999999</v>
      </c>
      <c r="P754">
        <v>31.692499999999999</v>
      </c>
      <c r="Q754">
        <v>1281.8599999999999</v>
      </c>
      <c r="R754">
        <v>2.1100400000000001</v>
      </c>
      <c r="S754">
        <v>-33.569299999999998</v>
      </c>
      <c r="T754">
        <f t="shared" si="48"/>
        <v>-12.939399999999999</v>
      </c>
    </row>
    <row r="755" spans="2:20" x14ac:dyDescent="0.3">
      <c r="B755">
        <v>3</v>
      </c>
      <c r="C755">
        <v>218.70599999999999</v>
      </c>
      <c r="D755">
        <f t="shared" si="47"/>
        <v>93.747070404049865</v>
      </c>
      <c r="E755">
        <v>-23.2239</v>
      </c>
      <c r="F755">
        <v>38.757300000000001</v>
      </c>
      <c r="G755">
        <v>779.02700000000004</v>
      </c>
      <c r="H755">
        <v>1.28189</v>
      </c>
      <c r="I755">
        <v>-39.947499999999998</v>
      </c>
      <c r="J755">
        <f t="shared" si="46"/>
        <v>-16.723599999999998</v>
      </c>
      <c r="L755">
        <v>7</v>
      </c>
      <c r="M755">
        <v>277.69499999999999</v>
      </c>
      <c r="N755">
        <f t="shared" si="49"/>
        <v>59.375371096069408</v>
      </c>
      <c r="O755">
        <v>-21.041899999999998</v>
      </c>
      <c r="P755">
        <v>31.951899999999998</v>
      </c>
      <c r="Q755">
        <v>1294.3699999999999</v>
      </c>
      <c r="R755">
        <v>2.09057</v>
      </c>
      <c r="S755">
        <v>-34.088099999999997</v>
      </c>
      <c r="T755">
        <f t="shared" si="48"/>
        <v>-13.046199999999999</v>
      </c>
    </row>
    <row r="756" spans="2:20" x14ac:dyDescent="0.3">
      <c r="B756">
        <v>4</v>
      </c>
      <c r="C756">
        <v>236.43100000000001</v>
      </c>
      <c r="D756">
        <f t="shared" si="47"/>
        <v>56.41748942172066</v>
      </c>
      <c r="E756">
        <v>-22.582999999999998</v>
      </c>
      <c r="F756">
        <v>38.116500000000002</v>
      </c>
      <c r="G756">
        <v>844.87</v>
      </c>
      <c r="H756">
        <v>1.29497</v>
      </c>
      <c r="I756">
        <v>-40.3748</v>
      </c>
      <c r="J756">
        <f t="shared" si="46"/>
        <v>-17.791800000000002</v>
      </c>
      <c r="L756">
        <v>8</v>
      </c>
      <c r="M756">
        <v>295.185</v>
      </c>
      <c r="N756">
        <f t="shared" si="49"/>
        <v>57.175528873642051</v>
      </c>
      <c r="O756">
        <v>-22.262599999999999</v>
      </c>
      <c r="P756">
        <v>33.157299999999999</v>
      </c>
      <c r="Q756">
        <v>1365.74</v>
      </c>
      <c r="R756">
        <v>2.10276</v>
      </c>
      <c r="S756">
        <v>-34.744300000000003</v>
      </c>
      <c r="T756">
        <f t="shared" si="48"/>
        <v>-12.481700000000004</v>
      </c>
    </row>
    <row r="757" spans="2:20" x14ac:dyDescent="0.3">
      <c r="B757">
        <v>5</v>
      </c>
      <c r="C757">
        <v>260.01499999999999</v>
      </c>
      <c r="D757">
        <f t="shared" si="47"/>
        <v>42.40162822252379</v>
      </c>
      <c r="E757">
        <v>-22.781400000000001</v>
      </c>
      <c r="F757">
        <v>39.077800000000003</v>
      </c>
      <c r="G757">
        <v>832.226</v>
      </c>
      <c r="H757">
        <v>1.28122</v>
      </c>
      <c r="I757">
        <v>-41.015599999999999</v>
      </c>
      <c r="J757">
        <f t="shared" si="46"/>
        <v>-18.234199999999998</v>
      </c>
      <c r="L757">
        <v>9</v>
      </c>
      <c r="M757">
        <v>313.73700000000002</v>
      </c>
      <c r="N757">
        <f t="shared" si="49"/>
        <v>53.902544200086183</v>
      </c>
      <c r="O757">
        <v>-21.591200000000001</v>
      </c>
      <c r="P757">
        <v>31.967199999999998</v>
      </c>
      <c r="Q757">
        <v>1311.36</v>
      </c>
      <c r="R757">
        <v>2.0730200000000001</v>
      </c>
      <c r="S757">
        <v>-34.988399999999999</v>
      </c>
      <c r="T757">
        <f t="shared" si="48"/>
        <v>-13.397199999999998</v>
      </c>
    </row>
    <row r="758" spans="2:20" x14ac:dyDescent="0.3">
      <c r="B758">
        <v>6</v>
      </c>
      <c r="C758">
        <v>283.459</v>
      </c>
      <c r="D758">
        <f t="shared" si="47"/>
        <v>42.654837058522403</v>
      </c>
      <c r="E758">
        <v>-23.147600000000001</v>
      </c>
      <c r="F758">
        <v>39.581299999999999</v>
      </c>
      <c r="G758">
        <v>835.08900000000006</v>
      </c>
      <c r="H758">
        <v>1.27565</v>
      </c>
      <c r="I758">
        <v>-41.412399999999998</v>
      </c>
      <c r="J758">
        <f t="shared" si="46"/>
        <v>-18.264799999999997</v>
      </c>
      <c r="L758">
        <v>10</v>
      </c>
      <c r="M758">
        <v>332.298</v>
      </c>
      <c r="N758">
        <f t="shared" si="49"/>
        <v>53.876407521146554</v>
      </c>
      <c r="O758">
        <v>-21.560700000000001</v>
      </c>
      <c r="P758">
        <v>31.4331</v>
      </c>
      <c r="Q758">
        <v>1327.44</v>
      </c>
      <c r="R758">
        <v>2.06602</v>
      </c>
      <c r="S758">
        <v>-35.293599999999998</v>
      </c>
      <c r="T758">
        <f t="shared" si="48"/>
        <v>-13.732899999999997</v>
      </c>
    </row>
    <row r="759" spans="2:20" x14ac:dyDescent="0.3">
      <c r="B759">
        <v>7</v>
      </c>
      <c r="C759">
        <v>307.85000000000002</v>
      </c>
      <c r="D759">
        <f t="shared" si="47"/>
        <v>40.998729039399748</v>
      </c>
      <c r="E759">
        <v>-22.842400000000001</v>
      </c>
      <c r="F759">
        <v>39.1083</v>
      </c>
      <c r="G759">
        <v>816.73500000000001</v>
      </c>
      <c r="H759">
        <v>1.2601899999999999</v>
      </c>
      <c r="I759">
        <v>-41.793799999999997</v>
      </c>
      <c r="J759">
        <f t="shared" si="46"/>
        <v>-18.951399999999996</v>
      </c>
      <c r="L759">
        <v>11</v>
      </c>
      <c r="M759">
        <v>350.471</v>
      </c>
      <c r="N759">
        <f t="shared" si="49"/>
        <v>55.026687943652668</v>
      </c>
      <c r="O759">
        <v>-22.781400000000001</v>
      </c>
      <c r="P759">
        <v>32.409700000000001</v>
      </c>
      <c r="Q759">
        <v>1451.62</v>
      </c>
      <c r="R759">
        <v>2.1177199999999998</v>
      </c>
      <c r="S759">
        <v>-35.537700000000001</v>
      </c>
      <c r="T759">
        <f t="shared" si="48"/>
        <v>-12.7563</v>
      </c>
    </row>
    <row r="760" spans="2:20" x14ac:dyDescent="0.3">
      <c r="B760">
        <v>8</v>
      </c>
      <c r="C760">
        <v>333.041</v>
      </c>
      <c r="D760">
        <f t="shared" si="47"/>
        <v>39.696717081497404</v>
      </c>
      <c r="E760">
        <v>-23.6816</v>
      </c>
      <c r="F760">
        <v>39.337200000000003</v>
      </c>
      <c r="G760">
        <v>859.327</v>
      </c>
      <c r="H760">
        <v>1.28826</v>
      </c>
      <c r="I760">
        <v>-42.053199999999997</v>
      </c>
      <c r="J760">
        <f t="shared" si="46"/>
        <v>-18.371599999999997</v>
      </c>
      <c r="L760">
        <v>12</v>
      </c>
      <c r="M760">
        <v>370.17</v>
      </c>
      <c r="N760">
        <f t="shared" si="49"/>
        <v>50.763998172496031</v>
      </c>
      <c r="O760">
        <v>-21.453900000000001</v>
      </c>
      <c r="P760">
        <v>30.334499999999998</v>
      </c>
      <c r="Q760">
        <v>1310.69</v>
      </c>
      <c r="R760">
        <v>2.0587900000000001</v>
      </c>
      <c r="S760">
        <v>-35.766599999999997</v>
      </c>
      <c r="T760">
        <f t="shared" si="48"/>
        <v>-14.312699999999996</v>
      </c>
    </row>
    <row r="761" spans="2:20" x14ac:dyDescent="0.3">
      <c r="B761">
        <v>9</v>
      </c>
      <c r="C761">
        <v>358.01400000000001</v>
      </c>
      <c r="D761">
        <f t="shared" si="47"/>
        <v>40.043246706442936</v>
      </c>
      <c r="E761">
        <v>-23.178100000000001</v>
      </c>
      <c r="F761">
        <v>38.528399999999998</v>
      </c>
      <c r="G761">
        <v>822.77800000000002</v>
      </c>
      <c r="H761">
        <v>1.27033</v>
      </c>
      <c r="I761">
        <v>-42.3431</v>
      </c>
      <c r="J761">
        <f t="shared" si="46"/>
        <v>-19.164999999999999</v>
      </c>
      <c r="L761">
        <v>13</v>
      </c>
      <c r="M761">
        <v>389.43599999999998</v>
      </c>
      <c r="N761">
        <f t="shared" si="49"/>
        <v>51.904910204505448</v>
      </c>
      <c r="O761">
        <v>-22.888200000000001</v>
      </c>
      <c r="P761">
        <v>31.1584</v>
      </c>
      <c r="Q761">
        <v>1444.35</v>
      </c>
      <c r="R761">
        <v>2.1747999999999998</v>
      </c>
      <c r="S761">
        <v>-36.0413</v>
      </c>
      <c r="T761">
        <f t="shared" si="48"/>
        <v>-13.153099999999998</v>
      </c>
    </row>
    <row r="762" spans="2:20" x14ac:dyDescent="0.3">
      <c r="B762">
        <v>10</v>
      </c>
      <c r="C762">
        <v>382.61599999999999</v>
      </c>
      <c r="D762">
        <f t="shared" si="47"/>
        <v>40.647101861637303</v>
      </c>
      <c r="E762">
        <v>-24.169899999999998</v>
      </c>
      <c r="F762">
        <v>39.520299999999999</v>
      </c>
      <c r="G762">
        <v>843.298</v>
      </c>
      <c r="H762">
        <v>1.27955</v>
      </c>
      <c r="I762">
        <v>-42.602499999999999</v>
      </c>
      <c r="J762">
        <f t="shared" si="46"/>
        <v>-18.432600000000001</v>
      </c>
      <c r="L762">
        <v>14</v>
      </c>
      <c r="M762">
        <v>408.18200000000002</v>
      </c>
      <c r="N762">
        <f t="shared" si="49"/>
        <v>53.344713538888186</v>
      </c>
      <c r="O762">
        <v>-23.4528</v>
      </c>
      <c r="P762">
        <v>31.311</v>
      </c>
      <c r="Q762">
        <v>1480.31</v>
      </c>
      <c r="R762">
        <v>2.1887300000000001</v>
      </c>
      <c r="S762">
        <v>-36.270099999999999</v>
      </c>
      <c r="T762">
        <f t="shared" si="48"/>
        <v>-12.817299999999999</v>
      </c>
    </row>
    <row r="763" spans="2:20" x14ac:dyDescent="0.3">
      <c r="B763">
        <v>11</v>
      </c>
      <c r="C763">
        <v>406.55399999999997</v>
      </c>
      <c r="D763">
        <f t="shared" si="47"/>
        <v>41.774584342885809</v>
      </c>
      <c r="E763">
        <v>-24.551400000000001</v>
      </c>
      <c r="F763">
        <v>39.749099999999999</v>
      </c>
      <c r="G763">
        <v>858.95799999999997</v>
      </c>
      <c r="H763">
        <v>1.28505</v>
      </c>
      <c r="I763">
        <v>-42.953499999999998</v>
      </c>
      <c r="J763">
        <f t="shared" si="46"/>
        <v>-18.402099999999997</v>
      </c>
      <c r="L763">
        <v>15</v>
      </c>
      <c r="M763">
        <v>428.83199999999999</v>
      </c>
      <c r="N763">
        <f t="shared" si="49"/>
        <v>48.426150121065426</v>
      </c>
      <c r="O763">
        <v>-21.8048</v>
      </c>
      <c r="P763">
        <v>28.976400000000002</v>
      </c>
      <c r="Q763">
        <v>1352.54</v>
      </c>
      <c r="R763">
        <v>2.1280199999999998</v>
      </c>
      <c r="S763">
        <v>-36.361699999999999</v>
      </c>
      <c r="T763">
        <f t="shared" si="48"/>
        <v>-14.556899999999999</v>
      </c>
    </row>
    <row r="764" spans="2:20" x14ac:dyDescent="0.3">
      <c r="B764">
        <v>12</v>
      </c>
      <c r="C764">
        <v>432.697</v>
      </c>
      <c r="D764">
        <f t="shared" si="47"/>
        <v>38.251157097502158</v>
      </c>
      <c r="E764">
        <v>-24.124099999999999</v>
      </c>
      <c r="F764">
        <v>38.406399999999998</v>
      </c>
      <c r="G764">
        <v>835.74800000000005</v>
      </c>
      <c r="H764">
        <v>1.2915399999999999</v>
      </c>
      <c r="I764">
        <v>-43.319699999999997</v>
      </c>
      <c r="J764">
        <f t="shared" si="46"/>
        <v>-19.195599999999999</v>
      </c>
      <c r="L764">
        <v>16</v>
      </c>
      <c r="M764">
        <v>450.99</v>
      </c>
      <c r="N764">
        <f t="shared" si="49"/>
        <v>45.130426933838763</v>
      </c>
      <c r="O764">
        <v>-20.919799999999999</v>
      </c>
      <c r="P764">
        <v>27.603100000000001</v>
      </c>
      <c r="Q764">
        <v>1216.21</v>
      </c>
      <c r="R764">
        <v>2.0451000000000001</v>
      </c>
      <c r="S764">
        <v>-36.743200000000002</v>
      </c>
      <c r="T764">
        <f t="shared" si="48"/>
        <v>-15.823400000000003</v>
      </c>
    </row>
    <row r="765" spans="2:20" x14ac:dyDescent="0.3">
      <c r="B765">
        <v>13</v>
      </c>
      <c r="C765">
        <v>457.41399999999999</v>
      </c>
      <c r="D765">
        <f t="shared" si="47"/>
        <v>40.457984383218054</v>
      </c>
      <c r="E765">
        <v>-24.8871</v>
      </c>
      <c r="F765">
        <v>38.8489</v>
      </c>
      <c r="G765">
        <v>857.60799999999995</v>
      </c>
      <c r="H765">
        <v>1.2965500000000001</v>
      </c>
      <c r="I765">
        <v>-43.289200000000001</v>
      </c>
      <c r="J765">
        <f t="shared" si="46"/>
        <v>-18.402100000000001</v>
      </c>
      <c r="L765">
        <v>17</v>
      </c>
      <c r="M765">
        <v>493.851</v>
      </c>
      <c r="N765">
        <f t="shared" si="49"/>
        <v>23.331233522316332</v>
      </c>
      <c r="O765">
        <v>-20.4468</v>
      </c>
      <c r="P765">
        <v>25.787400000000002</v>
      </c>
      <c r="Q765">
        <v>1171.83</v>
      </c>
      <c r="R765">
        <v>2.0499999999999998</v>
      </c>
      <c r="S765">
        <v>-37.170400000000001</v>
      </c>
      <c r="T765">
        <f t="shared" si="48"/>
        <v>-16.723600000000001</v>
      </c>
    </row>
    <row r="766" spans="2:20" x14ac:dyDescent="0.3">
      <c r="B766">
        <v>14</v>
      </c>
      <c r="C766">
        <v>483.39</v>
      </c>
      <c r="D766">
        <f t="shared" si="47"/>
        <v>38.497074222359103</v>
      </c>
      <c r="E766">
        <v>-23.3154</v>
      </c>
      <c r="F766">
        <v>36.697400000000002</v>
      </c>
      <c r="G766">
        <v>788.69399999999996</v>
      </c>
      <c r="H766">
        <v>1.27051</v>
      </c>
      <c r="I766">
        <v>-43.487499999999997</v>
      </c>
      <c r="J766">
        <f t="shared" si="46"/>
        <v>-20.172099999999997</v>
      </c>
      <c r="L766">
        <v>18</v>
      </c>
      <c r="M766">
        <v>516.85199999999998</v>
      </c>
      <c r="N766">
        <f t="shared" si="49"/>
        <v>43.476370592582974</v>
      </c>
      <c r="O766">
        <v>-19.210799999999999</v>
      </c>
      <c r="P766">
        <v>23.834199999999999</v>
      </c>
      <c r="Q766">
        <v>1069.1400000000001</v>
      </c>
      <c r="R766">
        <v>1.9654799999999999</v>
      </c>
      <c r="S766">
        <v>-37.277200000000001</v>
      </c>
      <c r="T766">
        <f t="shared" si="48"/>
        <v>-18.066400000000002</v>
      </c>
    </row>
    <row r="767" spans="2:20" x14ac:dyDescent="0.3">
      <c r="B767">
        <v>15</v>
      </c>
      <c r="C767">
        <v>508.983</v>
      </c>
      <c r="D767">
        <f t="shared" si="47"/>
        <v>39.073184073770143</v>
      </c>
      <c r="E767">
        <v>-26.016200000000001</v>
      </c>
      <c r="F767">
        <v>38.8947</v>
      </c>
      <c r="G767">
        <v>931.85</v>
      </c>
      <c r="H767">
        <v>1.34507</v>
      </c>
      <c r="I767">
        <v>-43.808</v>
      </c>
      <c r="J767">
        <f t="shared" si="46"/>
        <v>-17.791799999999999</v>
      </c>
      <c r="L767">
        <v>19</v>
      </c>
      <c r="M767">
        <v>538.65800000000002</v>
      </c>
      <c r="N767">
        <f t="shared" si="49"/>
        <v>45.858937906997987</v>
      </c>
      <c r="O767">
        <v>-22.613499999999998</v>
      </c>
      <c r="P767">
        <v>26.6876</v>
      </c>
      <c r="Q767">
        <v>1418.34</v>
      </c>
      <c r="R767">
        <v>2.1732900000000002</v>
      </c>
      <c r="S767">
        <v>-37.4908</v>
      </c>
      <c r="T767">
        <f t="shared" si="48"/>
        <v>-14.877300000000002</v>
      </c>
    </row>
    <row r="768" spans="2:20" x14ac:dyDescent="0.3">
      <c r="B768">
        <v>16</v>
      </c>
      <c r="C768">
        <v>536.54300000000001</v>
      </c>
      <c r="D768">
        <f t="shared" si="47"/>
        <v>36.284470246734394</v>
      </c>
      <c r="E768">
        <v>-25.817900000000002</v>
      </c>
      <c r="F768">
        <v>37.994399999999999</v>
      </c>
      <c r="G768">
        <v>898.09500000000003</v>
      </c>
      <c r="H768">
        <v>1.34714</v>
      </c>
      <c r="I768">
        <v>-44.067399999999999</v>
      </c>
      <c r="J768">
        <f t="shared" si="46"/>
        <v>-18.249499999999998</v>
      </c>
      <c r="T768">
        <f t="shared" si="48"/>
        <v>0</v>
      </c>
    </row>
    <row r="769" spans="1:20" x14ac:dyDescent="0.3">
      <c r="B769">
        <v>17</v>
      </c>
      <c r="C769">
        <v>565.59</v>
      </c>
      <c r="D769">
        <f t="shared" si="47"/>
        <v>34.426963197576313</v>
      </c>
      <c r="E769">
        <v>-22.750900000000001</v>
      </c>
      <c r="F769">
        <v>33.950800000000001</v>
      </c>
      <c r="G769">
        <v>762.048</v>
      </c>
      <c r="H769">
        <v>1.28898</v>
      </c>
      <c r="I769">
        <v>-43.991100000000003</v>
      </c>
      <c r="J769">
        <f t="shared" si="46"/>
        <v>-21.240200000000002</v>
      </c>
      <c r="T769">
        <f t="shared" si="48"/>
        <v>0</v>
      </c>
    </row>
    <row r="770" spans="1:20" x14ac:dyDescent="0.3">
      <c r="B770">
        <v>18</v>
      </c>
      <c r="C770">
        <v>593.53</v>
      </c>
      <c r="D770">
        <f t="shared" si="47"/>
        <v>35.790980672870511</v>
      </c>
      <c r="E770">
        <v>-25.558499999999999</v>
      </c>
      <c r="F770">
        <v>36.468499999999999</v>
      </c>
      <c r="G770">
        <v>889.14</v>
      </c>
      <c r="H770">
        <v>1.3599300000000001</v>
      </c>
      <c r="I770">
        <v>-44.509900000000002</v>
      </c>
      <c r="J770">
        <f t="shared" si="46"/>
        <v>-18.951400000000003</v>
      </c>
      <c r="T770">
        <f t="shared" si="48"/>
        <v>0</v>
      </c>
    </row>
    <row r="771" spans="1:20" x14ac:dyDescent="0.3">
      <c r="B771">
        <v>19</v>
      </c>
      <c r="C771">
        <v>620.97400000000005</v>
      </c>
      <c r="D771">
        <f t="shared" si="47"/>
        <v>36.437837049992616</v>
      </c>
      <c r="E771">
        <v>-25.817900000000002</v>
      </c>
      <c r="F771">
        <v>36.026000000000003</v>
      </c>
      <c r="G771">
        <v>899.74</v>
      </c>
      <c r="H771">
        <v>1.3691199999999999</v>
      </c>
      <c r="I771">
        <v>-44.647199999999998</v>
      </c>
      <c r="J771">
        <f t="shared" si="46"/>
        <v>-18.829299999999996</v>
      </c>
      <c r="T771">
        <f t="shared" si="48"/>
        <v>0</v>
      </c>
    </row>
    <row r="772" spans="1:20" x14ac:dyDescent="0.3">
      <c r="B772">
        <v>20</v>
      </c>
      <c r="C772">
        <v>647.13</v>
      </c>
      <c r="D772">
        <f t="shared" si="47"/>
        <v>38.232145588010475</v>
      </c>
      <c r="E772">
        <v>-26.474</v>
      </c>
      <c r="F772">
        <v>36.987299999999998</v>
      </c>
      <c r="G772">
        <v>890.23599999999999</v>
      </c>
      <c r="H772">
        <v>1.34988</v>
      </c>
      <c r="I772">
        <v>-45.150799999999997</v>
      </c>
      <c r="J772">
        <f t="shared" si="46"/>
        <v>-18.676799999999997</v>
      </c>
      <c r="K772">
        <v>4.9000000000000004</v>
      </c>
      <c r="T772">
        <f t="shared" si="48"/>
        <v>0</v>
      </c>
    </row>
    <row r="773" spans="1:20" hidden="1" x14ac:dyDescent="0.3">
      <c r="B773">
        <v>21</v>
      </c>
      <c r="C773">
        <v>678.33399999999995</v>
      </c>
      <c r="D773">
        <f t="shared" si="47"/>
        <v>32.047173439302703</v>
      </c>
      <c r="E773">
        <v>-24.017299999999999</v>
      </c>
      <c r="F773">
        <v>33.340499999999999</v>
      </c>
      <c r="G773">
        <v>788.33299999999997</v>
      </c>
      <c r="H773">
        <v>1.3085500000000001</v>
      </c>
      <c r="I773">
        <v>-45.3491</v>
      </c>
      <c r="J773">
        <f t="shared" si="46"/>
        <v>-21.331800000000001</v>
      </c>
      <c r="L773">
        <v>1</v>
      </c>
      <c r="M773">
        <v>199.828</v>
      </c>
      <c r="O773">
        <v>-49.331699999999998</v>
      </c>
      <c r="P773">
        <v>89.233400000000003</v>
      </c>
      <c r="Q773">
        <v>1018.94</v>
      </c>
      <c r="R773">
        <v>1.3947000000000001</v>
      </c>
      <c r="S773">
        <v>-37.292499999999997</v>
      </c>
      <c r="T773">
        <f t="shared" si="48"/>
        <v>12.039200000000001</v>
      </c>
    </row>
    <row r="774" spans="1:20" x14ac:dyDescent="0.3">
      <c r="J774">
        <f t="shared" ref="J774:J837" si="50">I774-E774</f>
        <v>0</v>
      </c>
      <c r="L774">
        <v>2</v>
      </c>
      <c r="M774">
        <v>207.874</v>
      </c>
      <c r="N774">
        <f t="shared" si="49"/>
        <v>124.28535918468816</v>
      </c>
      <c r="O774">
        <v>-20.019500000000001</v>
      </c>
      <c r="P774">
        <v>39.0015</v>
      </c>
      <c r="Q774">
        <v>892.63400000000001</v>
      </c>
      <c r="R774">
        <v>1.6921299999999999</v>
      </c>
      <c r="S774">
        <v>-30.563400000000001</v>
      </c>
      <c r="T774">
        <f t="shared" si="48"/>
        <v>-10.543900000000001</v>
      </c>
    </row>
    <row r="775" spans="1:20" x14ac:dyDescent="0.3">
      <c r="A775">
        <v>5.2</v>
      </c>
      <c r="J775">
        <f t="shared" si="50"/>
        <v>0</v>
      </c>
      <c r="L775">
        <v>3</v>
      </c>
      <c r="M775">
        <v>218.13</v>
      </c>
      <c r="N775">
        <f t="shared" si="49"/>
        <v>97.503900156006239</v>
      </c>
      <c r="O775">
        <v>-17.379799999999999</v>
      </c>
      <c r="P775">
        <v>30.807500000000001</v>
      </c>
      <c r="Q775">
        <v>1124.94</v>
      </c>
      <c r="R775">
        <v>2.1034899999999999</v>
      </c>
      <c r="S775">
        <v>-28.793299999999999</v>
      </c>
      <c r="T775">
        <f t="shared" si="48"/>
        <v>-11.413499999999999</v>
      </c>
    </row>
    <row r="776" spans="1:20" x14ac:dyDescent="0.3">
      <c r="B776">
        <v>1</v>
      </c>
      <c r="C776">
        <v>200.90299999999999</v>
      </c>
      <c r="E776">
        <v>-36.605800000000002</v>
      </c>
      <c r="F776">
        <v>68.008399999999995</v>
      </c>
      <c r="G776">
        <v>520.75900000000001</v>
      </c>
      <c r="H776">
        <v>0.95536600000000005</v>
      </c>
      <c r="I776">
        <v>-45.578000000000003</v>
      </c>
      <c r="J776">
        <f t="shared" si="50"/>
        <v>-8.9722000000000008</v>
      </c>
      <c r="L776">
        <v>4</v>
      </c>
      <c r="M776">
        <v>230.01499999999999</v>
      </c>
      <c r="N776">
        <f t="shared" si="49"/>
        <v>84.139671855279829</v>
      </c>
      <c r="O776">
        <v>-17.608599999999999</v>
      </c>
      <c r="P776">
        <v>28.2898</v>
      </c>
      <c r="Q776">
        <v>1328.07</v>
      </c>
      <c r="R776">
        <v>2.4192300000000002</v>
      </c>
      <c r="S776">
        <v>-27.9846</v>
      </c>
      <c r="T776">
        <f t="shared" si="48"/>
        <v>-10.376000000000001</v>
      </c>
    </row>
    <row r="777" spans="1:20" x14ac:dyDescent="0.3">
      <c r="B777">
        <v>2</v>
      </c>
      <c r="C777">
        <v>207.87700000000001</v>
      </c>
      <c r="D777">
        <f t="shared" ref="D777:D836" si="51">1000/(C777-C776)</f>
        <v>143.38973329509571</v>
      </c>
      <c r="E777">
        <v>-26.153600000000001</v>
      </c>
      <c r="F777">
        <v>43.624899999999997</v>
      </c>
      <c r="G777">
        <v>707.89700000000005</v>
      </c>
      <c r="H777">
        <v>1.2025999999999999</v>
      </c>
      <c r="I777">
        <v>-40.6494</v>
      </c>
      <c r="J777">
        <f t="shared" si="50"/>
        <v>-14.495799999999999</v>
      </c>
      <c r="L777">
        <v>5</v>
      </c>
      <c r="M777">
        <v>245.095</v>
      </c>
      <c r="N777">
        <f t="shared" si="49"/>
        <v>66.312997347480049</v>
      </c>
      <c r="O777">
        <v>-17.3645</v>
      </c>
      <c r="P777">
        <v>26.3672</v>
      </c>
      <c r="Q777">
        <v>1600.49</v>
      </c>
      <c r="R777">
        <v>2.58562</v>
      </c>
      <c r="S777">
        <v>-29.129000000000001</v>
      </c>
      <c r="T777">
        <f t="shared" si="48"/>
        <v>-11.764500000000002</v>
      </c>
    </row>
    <row r="778" spans="1:20" x14ac:dyDescent="0.3">
      <c r="B778">
        <v>3</v>
      </c>
      <c r="C778">
        <v>218.11099999999999</v>
      </c>
      <c r="D778">
        <f t="shared" si="51"/>
        <v>97.713504006253856</v>
      </c>
      <c r="E778">
        <v>-24.139399999999998</v>
      </c>
      <c r="F778">
        <v>38.8947</v>
      </c>
      <c r="G778">
        <v>829.10199999999998</v>
      </c>
      <c r="H778">
        <v>1.32328</v>
      </c>
      <c r="I778">
        <v>-39.840699999999998</v>
      </c>
      <c r="J778">
        <f t="shared" si="50"/>
        <v>-15.7013</v>
      </c>
      <c r="L778">
        <v>6</v>
      </c>
      <c r="M778">
        <v>261.21199999999999</v>
      </c>
      <c r="N778">
        <f t="shared" si="49"/>
        <v>62.046286529751235</v>
      </c>
      <c r="O778">
        <v>-17.837499999999999</v>
      </c>
      <c r="P778">
        <v>27.786300000000001</v>
      </c>
      <c r="Q778">
        <v>1546.43</v>
      </c>
      <c r="R778">
        <v>2.4505400000000002</v>
      </c>
      <c r="S778">
        <v>-29.9377</v>
      </c>
      <c r="T778">
        <f t="shared" ref="T778:T801" si="52">S778-O778</f>
        <v>-12.100200000000001</v>
      </c>
    </row>
    <row r="779" spans="1:20" x14ac:dyDescent="0.3">
      <c r="B779">
        <v>4</v>
      </c>
      <c r="C779">
        <v>234.96700000000001</v>
      </c>
      <c r="D779">
        <f t="shared" si="51"/>
        <v>59.326056003796786</v>
      </c>
      <c r="E779">
        <v>-23.407</v>
      </c>
      <c r="F779">
        <v>37.765500000000003</v>
      </c>
      <c r="G779">
        <v>885.81200000000001</v>
      </c>
      <c r="H779">
        <v>1.35738</v>
      </c>
      <c r="I779">
        <v>-40.191699999999997</v>
      </c>
      <c r="J779">
        <f t="shared" si="50"/>
        <v>-16.784699999999997</v>
      </c>
      <c r="L779">
        <v>7</v>
      </c>
      <c r="M779">
        <v>277.93599999999998</v>
      </c>
      <c r="N779">
        <f t="shared" ref="N779:N801" si="53">1000/(M779-M778)</f>
        <v>59.79430758191824</v>
      </c>
      <c r="O779">
        <v>-18.7073</v>
      </c>
      <c r="P779">
        <v>28.488199999999999</v>
      </c>
      <c r="Q779">
        <v>1607.92</v>
      </c>
      <c r="R779">
        <v>2.4650599999999998</v>
      </c>
      <c r="S779">
        <v>-30.532800000000002</v>
      </c>
      <c r="T779">
        <f t="shared" si="52"/>
        <v>-11.825500000000002</v>
      </c>
    </row>
    <row r="780" spans="1:20" x14ac:dyDescent="0.3">
      <c r="B780">
        <v>5</v>
      </c>
      <c r="C780">
        <v>259.61399999999998</v>
      </c>
      <c r="D780">
        <f t="shared" si="51"/>
        <v>40.572889195439672</v>
      </c>
      <c r="E780">
        <v>-22.613499999999998</v>
      </c>
      <c r="F780">
        <v>37.353499999999997</v>
      </c>
      <c r="G780">
        <v>865.67100000000005</v>
      </c>
      <c r="H780">
        <v>1.33029</v>
      </c>
      <c r="I780">
        <v>-40.6952</v>
      </c>
      <c r="J780">
        <f t="shared" si="50"/>
        <v>-18.081700000000001</v>
      </c>
      <c r="L780">
        <v>8</v>
      </c>
      <c r="M780">
        <v>294.952</v>
      </c>
      <c r="N780">
        <f t="shared" si="53"/>
        <v>58.768218147625696</v>
      </c>
      <c r="O780">
        <v>-19.164999999999999</v>
      </c>
      <c r="P780">
        <v>28.503399999999999</v>
      </c>
      <c r="Q780">
        <v>1655.06</v>
      </c>
      <c r="R780">
        <v>2.4976799999999999</v>
      </c>
      <c r="S780">
        <v>-31.0822</v>
      </c>
      <c r="T780">
        <f t="shared" si="52"/>
        <v>-11.917200000000001</v>
      </c>
    </row>
    <row r="781" spans="1:20" x14ac:dyDescent="0.3">
      <c r="B781">
        <v>6</v>
      </c>
      <c r="C781">
        <v>282.94600000000003</v>
      </c>
      <c r="D781">
        <f t="shared" si="51"/>
        <v>42.859591976684293</v>
      </c>
      <c r="E781">
        <v>-23.3612</v>
      </c>
      <c r="F781">
        <v>38.650500000000001</v>
      </c>
      <c r="G781">
        <v>861.56100000000004</v>
      </c>
      <c r="H781">
        <v>1.31759</v>
      </c>
      <c r="I781">
        <v>-41.412399999999998</v>
      </c>
      <c r="J781">
        <f t="shared" si="50"/>
        <v>-18.051199999999998</v>
      </c>
      <c r="L781">
        <v>9</v>
      </c>
      <c r="M781">
        <v>313.01100000000002</v>
      </c>
      <c r="N781">
        <f t="shared" si="53"/>
        <v>55.374051719364225</v>
      </c>
      <c r="O781">
        <v>-18.386800000000001</v>
      </c>
      <c r="P781">
        <v>27.404800000000002</v>
      </c>
      <c r="Q781">
        <v>1547.76</v>
      </c>
      <c r="R781">
        <v>2.3903799999999999</v>
      </c>
      <c r="S781">
        <v>-31.4026</v>
      </c>
      <c r="T781">
        <f t="shared" si="52"/>
        <v>-13.015799999999999</v>
      </c>
    </row>
    <row r="782" spans="1:20" x14ac:dyDescent="0.3">
      <c r="B782">
        <v>7</v>
      </c>
      <c r="C782">
        <v>307.09100000000001</v>
      </c>
      <c r="D782">
        <f t="shared" si="51"/>
        <v>41.416442327604088</v>
      </c>
      <c r="E782">
        <v>-23.6053</v>
      </c>
      <c r="F782">
        <v>38.528399999999998</v>
      </c>
      <c r="G782">
        <v>899.26099999999997</v>
      </c>
      <c r="H782">
        <v>1.3283499999999999</v>
      </c>
      <c r="I782">
        <v>-41.717500000000001</v>
      </c>
      <c r="J782">
        <f t="shared" si="50"/>
        <v>-18.112200000000001</v>
      </c>
      <c r="L782">
        <v>10</v>
      </c>
      <c r="M782">
        <v>331.19600000000003</v>
      </c>
      <c r="N782">
        <f t="shared" si="53"/>
        <v>54.990376684080282</v>
      </c>
      <c r="O782">
        <v>-19.760100000000001</v>
      </c>
      <c r="P782">
        <v>28.533899999999999</v>
      </c>
      <c r="Q782">
        <v>1673.89</v>
      </c>
      <c r="R782">
        <v>2.4441700000000002</v>
      </c>
      <c r="S782">
        <v>-31.875599999999999</v>
      </c>
      <c r="T782">
        <f t="shared" si="52"/>
        <v>-12.115499999999997</v>
      </c>
    </row>
    <row r="783" spans="1:20" x14ac:dyDescent="0.3">
      <c r="B783">
        <v>8</v>
      </c>
      <c r="C783">
        <v>332.19299999999998</v>
      </c>
      <c r="D783">
        <f t="shared" si="51"/>
        <v>39.837463150346622</v>
      </c>
      <c r="E783">
        <v>-23.818999999999999</v>
      </c>
      <c r="F783">
        <v>38.177500000000002</v>
      </c>
      <c r="G783">
        <v>903.53599999999994</v>
      </c>
      <c r="H783">
        <v>1.333</v>
      </c>
      <c r="I783">
        <v>-41.885399999999997</v>
      </c>
      <c r="J783">
        <f t="shared" si="50"/>
        <v>-18.066399999999998</v>
      </c>
      <c r="L783">
        <v>11</v>
      </c>
      <c r="M783">
        <v>350.25200000000001</v>
      </c>
      <c r="N783">
        <f t="shared" si="53"/>
        <v>52.476910159529851</v>
      </c>
      <c r="O783">
        <v>-19.668600000000001</v>
      </c>
      <c r="P783">
        <v>27.648900000000001</v>
      </c>
      <c r="Q783">
        <v>1679.73</v>
      </c>
      <c r="R783">
        <v>2.4634100000000001</v>
      </c>
      <c r="S783">
        <v>-32.241799999999998</v>
      </c>
      <c r="T783">
        <f t="shared" si="52"/>
        <v>-12.573199999999996</v>
      </c>
    </row>
    <row r="784" spans="1:20" x14ac:dyDescent="0.3">
      <c r="B784">
        <v>9</v>
      </c>
      <c r="C784">
        <v>356.47300000000001</v>
      </c>
      <c r="D784">
        <f t="shared" si="51"/>
        <v>41.186161449752831</v>
      </c>
      <c r="E784">
        <v>-23.5138</v>
      </c>
      <c r="F784">
        <v>38.131700000000002</v>
      </c>
      <c r="G784">
        <v>843.63400000000001</v>
      </c>
      <c r="H784">
        <v>1.29437</v>
      </c>
      <c r="I784">
        <v>-42.205800000000004</v>
      </c>
      <c r="J784">
        <f t="shared" si="50"/>
        <v>-18.692000000000004</v>
      </c>
      <c r="L784">
        <v>12</v>
      </c>
      <c r="M784">
        <v>370.15800000000002</v>
      </c>
      <c r="N784">
        <f t="shared" si="53"/>
        <v>50.236109715663602</v>
      </c>
      <c r="O784">
        <v>-20.1416</v>
      </c>
      <c r="P784">
        <v>27.801500000000001</v>
      </c>
      <c r="Q784">
        <v>1706.03</v>
      </c>
      <c r="R784">
        <v>2.4816199999999999</v>
      </c>
      <c r="S784">
        <v>-32.455399999999997</v>
      </c>
      <c r="T784">
        <f t="shared" si="52"/>
        <v>-12.313799999999997</v>
      </c>
    </row>
    <row r="785" spans="1:20" x14ac:dyDescent="0.3">
      <c r="B785">
        <v>10</v>
      </c>
      <c r="C785">
        <v>380.99200000000002</v>
      </c>
      <c r="D785">
        <f t="shared" si="51"/>
        <v>40.784697581467427</v>
      </c>
      <c r="E785">
        <v>-24.642900000000001</v>
      </c>
      <c r="F785">
        <v>38.9099</v>
      </c>
      <c r="G785">
        <v>917.46600000000001</v>
      </c>
      <c r="H785">
        <v>1.32379</v>
      </c>
      <c r="I785">
        <v>-42.556800000000003</v>
      </c>
      <c r="J785">
        <f t="shared" si="50"/>
        <v>-17.913900000000002</v>
      </c>
      <c r="L785">
        <v>13</v>
      </c>
      <c r="M785">
        <v>390.67200000000003</v>
      </c>
      <c r="N785">
        <f t="shared" si="53"/>
        <v>48.747197036170398</v>
      </c>
      <c r="O785">
        <v>-17.440799999999999</v>
      </c>
      <c r="P785">
        <v>24.124099999999999</v>
      </c>
      <c r="Q785">
        <v>1435.72</v>
      </c>
      <c r="R785">
        <v>2.3045800000000001</v>
      </c>
      <c r="S785">
        <v>-32.7301</v>
      </c>
      <c r="T785">
        <f t="shared" si="52"/>
        <v>-15.289300000000001</v>
      </c>
    </row>
    <row r="786" spans="1:20" x14ac:dyDescent="0.3">
      <c r="B786">
        <v>11</v>
      </c>
      <c r="C786">
        <v>405.678</v>
      </c>
      <c r="D786">
        <f t="shared" si="51"/>
        <v>40.508790407518468</v>
      </c>
      <c r="E786">
        <v>-24.658200000000001</v>
      </c>
      <c r="F786">
        <v>38.330100000000002</v>
      </c>
      <c r="G786">
        <v>898.59</v>
      </c>
      <c r="H786">
        <v>1.33399</v>
      </c>
      <c r="I786">
        <v>-42.785600000000002</v>
      </c>
      <c r="J786">
        <f t="shared" si="50"/>
        <v>-18.127400000000002</v>
      </c>
      <c r="L786">
        <v>14</v>
      </c>
      <c r="M786">
        <v>434.15199999999999</v>
      </c>
      <c r="N786">
        <f t="shared" si="53"/>
        <v>22.999080036798549</v>
      </c>
      <c r="O786">
        <v>-16.250599999999999</v>
      </c>
      <c r="P786">
        <v>21.255500000000001</v>
      </c>
      <c r="Q786">
        <v>1348.95</v>
      </c>
      <c r="R786">
        <v>2.2742</v>
      </c>
      <c r="S786">
        <v>-33.0505</v>
      </c>
      <c r="T786">
        <f t="shared" si="52"/>
        <v>-16.799900000000001</v>
      </c>
    </row>
    <row r="787" spans="1:20" x14ac:dyDescent="0.3">
      <c r="B787">
        <v>12</v>
      </c>
      <c r="C787">
        <v>431.351</v>
      </c>
      <c r="D787">
        <f t="shared" si="51"/>
        <v>38.951427569820432</v>
      </c>
      <c r="E787">
        <v>-24.795500000000001</v>
      </c>
      <c r="F787">
        <v>38.040199999999999</v>
      </c>
      <c r="G787">
        <v>889.976</v>
      </c>
      <c r="H787">
        <v>1.3342400000000001</v>
      </c>
      <c r="I787">
        <v>-43.167099999999998</v>
      </c>
      <c r="J787">
        <f t="shared" si="50"/>
        <v>-18.371599999999997</v>
      </c>
      <c r="L787">
        <v>15</v>
      </c>
      <c r="M787">
        <v>457.53399999999999</v>
      </c>
      <c r="N787">
        <f t="shared" si="53"/>
        <v>42.767941151312968</v>
      </c>
      <c r="O787">
        <v>-15.884399999999999</v>
      </c>
      <c r="P787">
        <v>19.317599999999999</v>
      </c>
      <c r="Q787">
        <v>1367.06</v>
      </c>
      <c r="R787">
        <v>2.31873</v>
      </c>
      <c r="S787">
        <v>-33.065800000000003</v>
      </c>
      <c r="T787">
        <f t="shared" si="52"/>
        <v>-17.181400000000004</v>
      </c>
    </row>
    <row r="788" spans="1:20" x14ac:dyDescent="0.3">
      <c r="B788">
        <v>13</v>
      </c>
      <c r="C788">
        <v>457.65899999999999</v>
      </c>
      <c r="D788">
        <f t="shared" si="51"/>
        <v>38.011251330393804</v>
      </c>
      <c r="E788">
        <v>-25.0549</v>
      </c>
      <c r="F788">
        <v>37.597700000000003</v>
      </c>
      <c r="G788">
        <v>912.51099999999997</v>
      </c>
      <c r="H788">
        <v>1.35656</v>
      </c>
      <c r="I788">
        <v>-43.106099999999998</v>
      </c>
      <c r="J788">
        <f t="shared" si="50"/>
        <v>-18.051199999999998</v>
      </c>
      <c r="T788">
        <f t="shared" si="52"/>
        <v>0</v>
      </c>
    </row>
    <row r="789" spans="1:20" x14ac:dyDescent="0.3">
      <c r="B789">
        <v>14</v>
      </c>
      <c r="C789">
        <v>488.096</v>
      </c>
      <c r="D789">
        <f t="shared" si="51"/>
        <v>32.854749153990198</v>
      </c>
      <c r="E789">
        <v>-22.811900000000001</v>
      </c>
      <c r="F789">
        <v>33.218400000000003</v>
      </c>
      <c r="G789">
        <v>868.44399999999996</v>
      </c>
      <c r="H789">
        <v>1.37304</v>
      </c>
      <c r="I789">
        <v>-43.090800000000002</v>
      </c>
      <c r="J789">
        <f t="shared" si="50"/>
        <v>-20.2789</v>
      </c>
      <c r="T789">
        <f t="shared" si="52"/>
        <v>0</v>
      </c>
    </row>
    <row r="790" spans="1:20" x14ac:dyDescent="0.3">
      <c r="B790">
        <v>15</v>
      </c>
      <c r="C790">
        <v>513.45600000000002</v>
      </c>
      <c r="D790">
        <f t="shared" si="51"/>
        <v>39.432176656151398</v>
      </c>
      <c r="E790">
        <v>-25.0244</v>
      </c>
      <c r="F790">
        <v>36.1633</v>
      </c>
      <c r="G790">
        <v>896.84199999999998</v>
      </c>
      <c r="H790">
        <v>1.3668</v>
      </c>
      <c r="I790">
        <v>-43.777500000000003</v>
      </c>
      <c r="J790">
        <f t="shared" si="50"/>
        <v>-18.753100000000003</v>
      </c>
      <c r="K790">
        <v>5</v>
      </c>
      <c r="T790">
        <f t="shared" si="52"/>
        <v>0</v>
      </c>
    </row>
    <row r="791" spans="1:20" hidden="1" x14ac:dyDescent="0.3">
      <c r="B791">
        <v>16</v>
      </c>
      <c r="C791">
        <v>540.71900000000005</v>
      </c>
      <c r="D791">
        <f t="shared" si="51"/>
        <v>36.679749110516042</v>
      </c>
      <c r="E791">
        <v>-25.192299999999999</v>
      </c>
      <c r="F791">
        <v>36.1633</v>
      </c>
      <c r="G791">
        <v>896.19399999999996</v>
      </c>
      <c r="H791">
        <v>1.3754299999999999</v>
      </c>
      <c r="I791">
        <v>-43.838500000000003</v>
      </c>
      <c r="J791">
        <f t="shared" si="50"/>
        <v>-18.646200000000004</v>
      </c>
      <c r="L791">
        <v>1</v>
      </c>
      <c r="M791">
        <v>199.82499999999999</v>
      </c>
      <c r="O791">
        <v>-49.438499999999998</v>
      </c>
      <c r="P791">
        <v>90.759299999999996</v>
      </c>
      <c r="Q791">
        <v>1021.81</v>
      </c>
      <c r="R791">
        <v>1.4633799999999999</v>
      </c>
      <c r="S791">
        <v>-34.957900000000002</v>
      </c>
      <c r="T791">
        <f t="shared" si="52"/>
        <v>14.480599999999995</v>
      </c>
    </row>
    <row r="792" spans="1:20" x14ac:dyDescent="0.3">
      <c r="B792">
        <v>17</v>
      </c>
      <c r="C792">
        <v>568.42100000000005</v>
      </c>
      <c r="D792">
        <f t="shared" si="51"/>
        <v>36.098476644285611</v>
      </c>
      <c r="E792">
        <v>-26.001000000000001</v>
      </c>
      <c r="F792">
        <v>36.346400000000003</v>
      </c>
      <c r="G792">
        <v>936.303</v>
      </c>
      <c r="H792">
        <v>1.38673</v>
      </c>
      <c r="I792">
        <v>-44.372599999999998</v>
      </c>
      <c r="J792">
        <f t="shared" si="50"/>
        <v>-18.371599999999997</v>
      </c>
      <c r="L792">
        <v>2</v>
      </c>
      <c r="M792">
        <v>207.74199999999999</v>
      </c>
      <c r="N792">
        <f t="shared" si="53"/>
        <v>126.31047113805732</v>
      </c>
      <c r="O792">
        <v>-18.402100000000001</v>
      </c>
      <c r="P792">
        <v>37.567100000000003</v>
      </c>
      <c r="Q792">
        <v>976.63199999999995</v>
      </c>
      <c r="R792">
        <v>1.8362400000000001</v>
      </c>
      <c r="S792">
        <v>-27.786300000000001</v>
      </c>
      <c r="T792">
        <f t="shared" si="52"/>
        <v>-9.3841999999999999</v>
      </c>
    </row>
    <row r="793" spans="1:20" x14ac:dyDescent="0.3">
      <c r="B793">
        <v>18</v>
      </c>
      <c r="C793">
        <v>596.32000000000005</v>
      </c>
      <c r="D793">
        <f t="shared" si="51"/>
        <v>35.843578622889709</v>
      </c>
      <c r="E793">
        <v>-25.466899999999999</v>
      </c>
      <c r="F793">
        <v>35.324100000000001</v>
      </c>
      <c r="G793">
        <v>899.21100000000001</v>
      </c>
      <c r="H793">
        <v>1.3761099999999999</v>
      </c>
      <c r="I793">
        <v>-44.555700000000002</v>
      </c>
      <c r="J793">
        <f t="shared" si="50"/>
        <v>-19.088800000000003</v>
      </c>
      <c r="L793">
        <v>3</v>
      </c>
      <c r="M793">
        <v>217.89400000000001</v>
      </c>
      <c r="N793">
        <f t="shared" si="53"/>
        <v>98.502758077226019</v>
      </c>
      <c r="O793">
        <v>-15.991199999999999</v>
      </c>
      <c r="P793">
        <v>28.778099999999998</v>
      </c>
      <c r="Q793">
        <v>1292.07</v>
      </c>
      <c r="R793">
        <v>2.4278499999999998</v>
      </c>
      <c r="S793">
        <v>-25.680499999999999</v>
      </c>
      <c r="T793">
        <f t="shared" si="52"/>
        <v>-9.6892999999999994</v>
      </c>
    </row>
    <row r="794" spans="1:20" x14ac:dyDescent="0.3">
      <c r="B794">
        <v>19</v>
      </c>
      <c r="C794">
        <v>625.11</v>
      </c>
      <c r="D794">
        <f t="shared" si="51"/>
        <v>34.734282737061527</v>
      </c>
      <c r="E794">
        <v>-26.229900000000001</v>
      </c>
      <c r="F794">
        <v>35.385100000000001</v>
      </c>
      <c r="G794">
        <v>940.279</v>
      </c>
      <c r="H794">
        <v>1.4084000000000001</v>
      </c>
      <c r="I794">
        <v>-44.738799999999998</v>
      </c>
      <c r="J794">
        <f t="shared" si="50"/>
        <v>-18.508899999999997</v>
      </c>
      <c r="L794">
        <v>4</v>
      </c>
      <c r="M794">
        <v>229.852</v>
      </c>
      <c r="N794">
        <f t="shared" si="53"/>
        <v>83.626024418799147</v>
      </c>
      <c r="O794">
        <v>-15.5792</v>
      </c>
      <c r="P794">
        <v>25.558499999999999</v>
      </c>
      <c r="Q794">
        <v>1577.4</v>
      </c>
      <c r="R794">
        <v>2.8016999999999999</v>
      </c>
      <c r="S794">
        <v>-24.734500000000001</v>
      </c>
      <c r="T794">
        <f t="shared" si="52"/>
        <v>-9.1553000000000004</v>
      </c>
    </row>
    <row r="795" spans="1:20" x14ac:dyDescent="0.3">
      <c r="B795">
        <v>20</v>
      </c>
      <c r="C795">
        <v>650.41</v>
      </c>
      <c r="D795">
        <f t="shared" si="51"/>
        <v>39.525691699604813</v>
      </c>
      <c r="E795">
        <v>-25.512699999999999</v>
      </c>
      <c r="F795">
        <v>34.561199999999999</v>
      </c>
      <c r="G795">
        <v>859.101</v>
      </c>
      <c r="H795">
        <v>1.359</v>
      </c>
      <c r="I795">
        <v>-45.104999999999997</v>
      </c>
      <c r="J795">
        <f t="shared" si="50"/>
        <v>-19.592299999999998</v>
      </c>
      <c r="L795">
        <v>5</v>
      </c>
      <c r="M795">
        <v>245.19</v>
      </c>
      <c r="N795">
        <f t="shared" si="53"/>
        <v>65.197548572173716</v>
      </c>
      <c r="O795">
        <v>-15.5487</v>
      </c>
      <c r="P795">
        <v>23.468</v>
      </c>
      <c r="Q795">
        <v>1917.67</v>
      </c>
      <c r="R795">
        <v>3.0480800000000001</v>
      </c>
      <c r="S795">
        <v>-26.138300000000001</v>
      </c>
      <c r="T795">
        <f t="shared" si="52"/>
        <v>-10.589600000000001</v>
      </c>
    </row>
    <row r="796" spans="1:20" x14ac:dyDescent="0.3">
      <c r="B796">
        <v>21</v>
      </c>
      <c r="C796">
        <v>679.77300000000002</v>
      </c>
      <c r="D796">
        <f t="shared" si="51"/>
        <v>34.056465619997894</v>
      </c>
      <c r="E796">
        <v>-25.573699999999999</v>
      </c>
      <c r="F796">
        <v>33.599899999999998</v>
      </c>
      <c r="G796">
        <v>897.00900000000001</v>
      </c>
      <c r="H796">
        <v>1.3973800000000001</v>
      </c>
      <c r="I796">
        <v>-45.150799999999997</v>
      </c>
      <c r="J796">
        <f t="shared" si="50"/>
        <v>-19.577099999999998</v>
      </c>
      <c r="L796">
        <v>6</v>
      </c>
      <c r="M796">
        <v>261.63299999999998</v>
      </c>
      <c r="N796">
        <f t="shared" si="53"/>
        <v>60.816152770175819</v>
      </c>
      <c r="O796">
        <v>-15.5945</v>
      </c>
      <c r="P796">
        <v>24.551400000000001</v>
      </c>
      <c r="Q796">
        <v>1754.06</v>
      </c>
      <c r="R796">
        <v>2.81562</v>
      </c>
      <c r="S796">
        <v>-26.901199999999999</v>
      </c>
      <c r="T796">
        <f t="shared" si="52"/>
        <v>-11.306699999999999</v>
      </c>
    </row>
    <row r="797" spans="1:20" x14ac:dyDescent="0.3">
      <c r="J797">
        <f t="shared" si="50"/>
        <v>0</v>
      </c>
      <c r="L797">
        <v>7</v>
      </c>
      <c r="M797">
        <v>277.976</v>
      </c>
      <c r="N797">
        <f t="shared" si="53"/>
        <v>61.188276326255824</v>
      </c>
      <c r="O797">
        <v>-17.3492</v>
      </c>
      <c r="P797">
        <v>25.482199999999999</v>
      </c>
      <c r="Q797">
        <v>2015.1</v>
      </c>
      <c r="R797">
        <v>2.9780199999999999</v>
      </c>
      <c r="S797">
        <v>-27.465800000000002</v>
      </c>
      <c r="T797">
        <f t="shared" si="52"/>
        <v>-10.116600000000002</v>
      </c>
    </row>
    <row r="798" spans="1:20" x14ac:dyDescent="0.3">
      <c r="A798">
        <v>5.3</v>
      </c>
      <c r="J798">
        <f t="shared" si="50"/>
        <v>0</v>
      </c>
      <c r="L798">
        <v>8</v>
      </c>
      <c r="M798">
        <v>295.89100000000002</v>
      </c>
      <c r="N798">
        <f t="shared" si="53"/>
        <v>55.819145967066639</v>
      </c>
      <c r="O798">
        <v>-16.403199999999998</v>
      </c>
      <c r="P798">
        <v>24.414100000000001</v>
      </c>
      <c r="Q798">
        <v>1877</v>
      </c>
      <c r="R798">
        <v>2.8279999999999998</v>
      </c>
      <c r="S798">
        <v>-28.0457</v>
      </c>
      <c r="T798">
        <f t="shared" si="52"/>
        <v>-11.642500000000002</v>
      </c>
    </row>
    <row r="799" spans="1:20" x14ac:dyDescent="0.3">
      <c r="B799">
        <v>1</v>
      </c>
      <c r="C799">
        <v>200.91</v>
      </c>
      <c r="E799">
        <v>-36.1633</v>
      </c>
      <c r="F799">
        <v>67.672700000000006</v>
      </c>
      <c r="G799">
        <v>516.66999999999996</v>
      </c>
      <c r="H799">
        <v>0.95897900000000003</v>
      </c>
      <c r="I799">
        <v>-45.150799999999997</v>
      </c>
      <c r="J799">
        <f t="shared" si="50"/>
        <v>-8.9874999999999972</v>
      </c>
      <c r="L799">
        <v>9</v>
      </c>
      <c r="M799">
        <v>313.17399999999998</v>
      </c>
      <c r="N799">
        <f t="shared" si="53"/>
        <v>57.860325175027626</v>
      </c>
      <c r="O799">
        <v>-17.4255</v>
      </c>
      <c r="P799">
        <v>25.0092</v>
      </c>
      <c r="Q799">
        <v>2019.56</v>
      </c>
      <c r="R799">
        <v>2.9172699999999998</v>
      </c>
      <c r="S799">
        <v>-28.457599999999999</v>
      </c>
      <c r="T799">
        <f t="shared" si="52"/>
        <v>-11.0321</v>
      </c>
    </row>
    <row r="800" spans="1:20" x14ac:dyDescent="0.3">
      <c r="B800">
        <v>2</v>
      </c>
      <c r="C800">
        <v>207.89099999999999</v>
      </c>
      <c r="D800">
        <f t="shared" si="51"/>
        <v>143.24595330181933</v>
      </c>
      <c r="E800">
        <v>-25.268599999999999</v>
      </c>
      <c r="F800">
        <v>42.602499999999999</v>
      </c>
      <c r="G800">
        <v>705.52499999999998</v>
      </c>
      <c r="H800">
        <v>1.21414</v>
      </c>
      <c r="I800">
        <v>-39.978000000000002</v>
      </c>
      <c r="J800">
        <f t="shared" si="50"/>
        <v>-14.709400000000002</v>
      </c>
      <c r="L800">
        <v>10</v>
      </c>
      <c r="M800">
        <v>353.47300000000001</v>
      </c>
      <c r="N800">
        <f t="shared" si="53"/>
        <v>24.814511526340581</v>
      </c>
      <c r="O800">
        <v>-12.893700000000001</v>
      </c>
      <c r="P800">
        <v>18.402100000000001</v>
      </c>
      <c r="Q800">
        <v>1488.36</v>
      </c>
      <c r="R800">
        <v>2.4900000000000002</v>
      </c>
      <c r="S800">
        <v>-28.869599999999998</v>
      </c>
      <c r="T800">
        <f t="shared" si="52"/>
        <v>-15.975899999999998</v>
      </c>
    </row>
    <row r="801" spans="2:20" x14ac:dyDescent="0.3">
      <c r="B801">
        <v>3</v>
      </c>
      <c r="C801">
        <v>217.94300000000001</v>
      </c>
      <c r="D801">
        <f t="shared" si="51"/>
        <v>99.48269001193772</v>
      </c>
      <c r="E801">
        <v>-23.773199999999999</v>
      </c>
      <c r="F801">
        <v>37.948599999999999</v>
      </c>
      <c r="G801">
        <v>855.47500000000002</v>
      </c>
      <c r="H801">
        <v>1.3630899999999999</v>
      </c>
      <c r="I801">
        <v>-39.245600000000003</v>
      </c>
      <c r="J801">
        <f t="shared" si="50"/>
        <v>-15.472400000000004</v>
      </c>
      <c r="L801">
        <v>11</v>
      </c>
      <c r="M801">
        <v>373.49</v>
      </c>
      <c r="N801">
        <f t="shared" si="53"/>
        <v>49.957536094319842</v>
      </c>
      <c r="O801">
        <v>-13.3362</v>
      </c>
      <c r="P801">
        <v>17.776499999999999</v>
      </c>
      <c r="Q801">
        <v>1640.67</v>
      </c>
      <c r="R801">
        <v>2.6504500000000002</v>
      </c>
      <c r="S801">
        <v>-29.205300000000001</v>
      </c>
      <c r="T801">
        <f t="shared" si="52"/>
        <v>-15.869100000000001</v>
      </c>
    </row>
    <row r="802" spans="2:20" x14ac:dyDescent="0.3">
      <c r="B802">
        <v>4</v>
      </c>
      <c r="C802">
        <v>233.82300000000001</v>
      </c>
      <c r="D802">
        <f t="shared" si="51"/>
        <v>62.972292191435784</v>
      </c>
      <c r="E802">
        <v>-23.5138</v>
      </c>
      <c r="F802">
        <v>37.612900000000003</v>
      </c>
      <c r="G802">
        <v>918.31</v>
      </c>
      <c r="H802">
        <v>1.38544</v>
      </c>
      <c r="I802">
        <v>-39.779699999999998</v>
      </c>
      <c r="J802">
        <f t="shared" si="50"/>
        <v>-16.265899999999998</v>
      </c>
    </row>
    <row r="803" spans="2:20" x14ac:dyDescent="0.3">
      <c r="B803">
        <v>5</v>
      </c>
      <c r="C803">
        <v>255.99199999999999</v>
      </c>
      <c r="D803">
        <f t="shared" si="51"/>
        <v>45.108033740809276</v>
      </c>
      <c r="E803">
        <v>-22.888200000000001</v>
      </c>
      <c r="F803">
        <v>37.139899999999997</v>
      </c>
      <c r="G803">
        <v>908.33199999999999</v>
      </c>
      <c r="H803">
        <v>1.37239</v>
      </c>
      <c r="I803">
        <v>-40.237400000000001</v>
      </c>
      <c r="J803">
        <f t="shared" si="50"/>
        <v>-17.3492</v>
      </c>
    </row>
    <row r="804" spans="2:20" x14ac:dyDescent="0.3">
      <c r="B804">
        <v>6</v>
      </c>
      <c r="C804">
        <v>278.952</v>
      </c>
      <c r="D804">
        <f t="shared" si="51"/>
        <v>43.554006968641097</v>
      </c>
      <c r="E804">
        <v>-22.949200000000001</v>
      </c>
      <c r="F804">
        <v>37.353499999999997</v>
      </c>
      <c r="G804">
        <v>906.82600000000002</v>
      </c>
      <c r="H804">
        <v>1.3557999999999999</v>
      </c>
      <c r="I804">
        <v>-40.7562</v>
      </c>
      <c r="J804">
        <f t="shared" si="50"/>
        <v>-17.806999999999999</v>
      </c>
    </row>
    <row r="805" spans="2:20" x14ac:dyDescent="0.3">
      <c r="B805">
        <v>7</v>
      </c>
      <c r="C805">
        <v>304.09199999999998</v>
      </c>
      <c r="D805">
        <f t="shared" si="51"/>
        <v>39.777247414478943</v>
      </c>
      <c r="E805">
        <v>-22.857700000000001</v>
      </c>
      <c r="F805">
        <v>37.033099999999997</v>
      </c>
      <c r="G805">
        <v>897.15099999999995</v>
      </c>
      <c r="H805">
        <v>1.3487899999999999</v>
      </c>
      <c r="I805">
        <v>-41.076700000000002</v>
      </c>
      <c r="J805">
        <f t="shared" si="50"/>
        <v>-18.219000000000001</v>
      </c>
    </row>
    <row r="806" spans="2:20" x14ac:dyDescent="0.3">
      <c r="B806">
        <v>8</v>
      </c>
      <c r="C806">
        <v>328.21699999999998</v>
      </c>
      <c r="D806">
        <f t="shared" si="51"/>
        <v>41.450777202072537</v>
      </c>
      <c r="E806">
        <v>-23.4833</v>
      </c>
      <c r="F806">
        <v>37.658700000000003</v>
      </c>
      <c r="G806">
        <v>917.43799999999999</v>
      </c>
      <c r="H806">
        <v>1.3534900000000001</v>
      </c>
      <c r="I806">
        <v>-41.458100000000002</v>
      </c>
      <c r="J806">
        <f t="shared" si="50"/>
        <v>-17.974800000000002</v>
      </c>
    </row>
    <row r="807" spans="2:20" x14ac:dyDescent="0.3">
      <c r="B807">
        <v>9</v>
      </c>
      <c r="C807">
        <v>352.91199999999998</v>
      </c>
      <c r="D807">
        <f t="shared" si="51"/>
        <v>40.494027130998191</v>
      </c>
      <c r="E807">
        <v>-23.834199999999999</v>
      </c>
      <c r="F807">
        <v>37.551900000000003</v>
      </c>
      <c r="G807">
        <v>917.85699999999997</v>
      </c>
      <c r="H807">
        <v>1.3499399999999999</v>
      </c>
      <c r="I807">
        <v>-41.763300000000001</v>
      </c>
      <c r="J807">
        <f t="shared" si="50"/>
        <v>-17.929100000000002</v>
      </c>
    </row>
    <row r="808" spans="2:20" x14ac:dyDescent="0.3">
      <c r="B808">
        <v>10</v>
      </c>
      <c r="C808">
        <v>379.93</v>
      </c>
      <c r="D808">
        <f t="shared" si="51"/>
        <v>37.012362128951033</v>
      </c>
      <c r="E808">
        <v>-23.117100000000001</v>
      </c>
      <c r="F808">
        <v>35.9955</v>
      </c>
      <c r="G808">
        <v>915.15099999999995</v>
      </c>
      <c r="H808">
        <v>1.3642000000000001</v>
      </c>
      <c r="I808">
        <v>-41.885399999999997</v>
      </c>
      <c r="J808">
        <f t="shared" si="50"/>
        <v>-18.768299999999996</v>
      </c>
    </row>
    <row r="809" spans="2:20" x14ac:dyDescent="0.3">
      <c r="B809">
        <v>11</v>
      </c>
      <c r="C809">
        <v>406.05399999999997</v>
      </c>
      <c r="D809">
        <f t="shared" si="51"/>
        <v>38.278977185729644</v>
      </c>
      <c r="E809">
        <v>-23.6053</v>
      </c>
      <c r="F809">
        <v>36.193800000000003</v>
      </c>
      <c r="G809">
        <v>909.452</v>
      </c>
      <c r="H809">
        <v>1.3580399999999999</v>
      </c>
      <c r="I809">
        <v>-42.205800000000004</v>
      </c>
      <c r="J809">
        <f t="shared" si="50"/>
        <v>-18.600500000000004</v>
      </c>
    </row>
    <row r="810" spans="2:20" x14ac:dyDescent="0.3">
      <c r="B810">
        <v>12</v>
      </c>
      <c r="C810">
        <v>430.83</v>
      </c>
      <c r="D810">
        <f t="shared" si="51"/>
        <v>40.361640297061655</v>
      </c>
      <c r="E810">
        <v>-24.536100000000001</v>
      </c>
      <c r="F810">
        <v>37.155200000000001</v>
      </c>
      <c r="G810">
        <v>918.88900000000001</v>
      </c>
      <c r="H810">
        <v>1.3612599999999999</v>
      </c>
      <c r="I810">
        <v>-42.709400000000002</v>
      </c>
      <c r="J810">
        <f t="shared" si="50"/>
        <v>-18.173300000000001</v>
      </c>
    </row>
    <row r="811" spans="2:20" x14ac:dyDescent="0.3">
      <c r="B811">
        <v>13</v>
      </c>
      <c r="C811">
        <v>459.315</v>
      </c>
      <c r="D811">
        <f t="shared" si="51"/>
        <v>35.106196243636987</v>
      </c>
      <c r="E811">
        <v>-22.293099999999999</v>
      </c>
      <c r="F811">
        <v>33.355699999999999</v>
      </c>
      <c r="G811">
        <v>845.053</v>
      </c>
      <c r="H811">
        <v>1.3471500000000001</v>
      </c>
      <c r="I811">
        <v>-42.480499999999999</v>
      </c>
      <c r="J811">
        <f t="shared" si="50"/>
        <v>-20.1874</v>
      </c>
    </row>
    <row r="812" spans="2:20" x14ac:dyDescent="0.3">
      <c r="B812">
        <v>14</v>
      </c>
      <c r="C812">
        <v>484.05799999999999</v>
      </c>
      <c r="D812">
        <f t="shared" si="51"/>
        <v>40.415471042315005</v>
      </c>
      <c r="E812">
        <v>-25.741599999999998</v>
      </c>
      <c r="F812">
        <v>37.4146</v>
      </c>
      <c r="G812">
        <v>972.548</v>
      </c>
      <c r="H812">
        <v>1.4028799999999999</v>
      </c>
      <c r="I812">
        <v>-43.350200000000001</v>
      </c>
      <c r="J812">
        <f t="shared" si="50"/>
        <v>-17.608600000000003</v>
      </c>
    </row>
    <row r="813" spans="2:20" x14ac:dyDescent="0.3">
      <c r="B813">
        <v>15</v>
      </c>
      <c r="C813">
        <v>509.59399999999999</v>
      </c>
      <c r="D813">
        <f t="shared" si="51"/>
        <v>39.160401002506262</v>
      </c>
      <c r="E813">
        <v>-24.322500000000002</v>
      </c>
      <c r="F813">
        <v>35.369900000000001</v>
      </c>
      <c r="G813">
        <v>890.66300000000001</v>
      </c>
      <c r="H813">
        <v>1.3593599999999999</v>
      </c>
      <c r="I813">
        <v>-43.518099999999997</v>
      </c>
      <c r="J813">
        <f t="shared" si="50"/>
        <v>-19.195599999999995</v>
      </c>
    </row>
    <row r="814" spans="2:20" x14ac:dyDescent="0.3">
      <c r="B814">
        <v>16</v>
      </c>
      <c r="C814">
        <v>537.23199999999997</v>
      </c>
      <c r="D814">
        <f t="shared" si="51"/>
        <v>36.18206816701646</v>
      </c>
      <c r="E814">
        <v>-21.637</v>
      </c>
      <c r="F814">
        <v>31.722999999999999</v>
      </c>
      <c r="G814">
        <v>749.02300000000002</v>
      </c>
      <c r="H814">
        <v>1.29314</v>
      </c>
      <c r="I814">
        <v>-43.426499999999997</v>
      </c>
      <c r="J814">
        <f t="shared" si="50"/>
        <v>-21.789499999999997</v>
      </c>
    </row>
    <row r="815" spans="2:20" x14ac:dyDescent="0.3">
      <c r="B815">
        <v>17</v>
      </c>
      <c r="C815">
        <v>564.81200000000001</v>
      </c>
      <c r="D815">
        <f t="shared" si="51"/>
        <v>36.2581580855692</v>
      </c>
      <c r="E815">
        <v>-25.1312</v>
      </c>
      <c r="F815">
        <v>34.942599999999999</v>
      </c>
      <c r="G815">
        <v>928.23699999999997</v>
      </c>
      <c r="H815">
        <v>1.39893</v>
      </c>
      <c r="I815">
        <v>-43.899500000000003</v>
      </c>
      <c r="J815">
        <f t="shared" si="50"/>
        <v>-18.768300000000004</v>
      </c>
    </row>
    <row r="816" spans="2:20" x14ac:dyDescent="0.3">
      <c r="B816">
        <v>18</v>
      </c>
      <c r="C816">
        <v>594.42999999999995</v>
      </c>
      <c r="D816">
        <f t="shared" si="51"/>
        <v>33.763252076440075</v>
      </c>
      <c r="E816">
        <v>-22.537199999999999</v>
      </c>
      <c r="F816">
        <v>30.807500000000001</v>
      </c>
      <c r="G816">
        <v>803.02</v>
      </c>
      <c r="H816">
        <v>1.36714</v>
      </c>
      <c r="I816">
        <v>-43.899500000000003</v>
      </c>
      <c r="J816">
        <f t="shared" si="50"/>
        <v>-21.362300000000005</v>
      </c>
    </row>
    <row r="817" spans="1:10" x14ac:dyDescent="0.3">
      <c r="B817">
        <v>19</v>
      </c>
      <c r="C817">
        <v>626.47199999999998</v>
      </c>
      <c r="D817">
        <f t="shared" si="51"/>
        <v>31.209038137444576</v>
      </c>
      <c r="E817">
        <v>-24.475100000000001</v>
      </c>
      <c r="F817">
        <v>31.3568</v>
      </c>
      <c r="G817">
        <v>990.524</v>
      </c>
      <c r="H817">
        <v>1.48021</v>
      </c>
      <c r="I817">
        <v>-44.006300000000003</v>
      </c>
      <c r="J817">
        <f t="shared" si="50"/>
        <v>-19.531200000000002</v>
      </c>
    </row>
    <row r="818" spans="1:10" x14ac:dyDescent="0.3">
      <c r="B818">
        <v>20</v>
      </c>
      <c r="C818">
        <v>657.73</v>
      </c>
      <c r="D818">
        <f t="shared" si="51"/>
        <v>31.991810096615229</v>
      </c>
      <c r="E818">
        <v>-23.742699999999999</v>
      </c>
      <c r="F818">
        <v>30.517600000000002</v>
      </c>
      <c r="G818">
        <v>869.14300000000003</v>
      </c>
      <c r="H818">
        <v>1.4281600000000001</v>
      </c>
      <c r="I818">
        <v>-44.372599999999998</v>
      </c>
      <c r="J818">
        <f t="shared" si="50"/>
        <v>-20.629899999999999</v>
      </c>
    </row>
    <row r="819" spans="1:10" x14ac:dyDescent="0.3">
      <c r="B819">
        <v>21</v>
      </c>
      <c r="C819">
        <v>682.89400000000001</v>
      </c>
      <c r="D819">
        <f t="shared" si="51"/>
        <v>39.739310125576239</v>
      </c>
      <c r="E819">
        <v>-26.7181</v>
      </c>
      <c r="F819">
        <v>34.835799999999999</v>
      </c>
      <c r="G819">
        <v>963.51300000000003</v>
      </c>
      <c r="H819">
        <v>1.4232400000000001</v>
      </c>
      <c r="I819">
        <v>-45.2271</v>
      </c>
      <c r="J819">
        <f t="shared" si="50"/>
        <v>-18.509</v>
      </c>
    </row>
    <row r="820" spans="1:10" x14ac:dyDescent="0.3">
      <c r="J820">
        <f t="shared" si="50"/>
        <v>0</v>
      </c>
    </row>
    <row r="821" spans="1:10" x14ac:dyDescent="0.3">
      <c r="A821">
        <v>5.4</v>
      </c>
      <c r="J821">
        <f t="shared" si="50"/>
        <v>0</v>
      </c>
    </row>
    <row r="822" spans="1:10" x14ac:dyDescent="0.3">
      <c r="B822">
        <v>1</v>
      </c>
      <c r="C822">
        <v>200.863</v>
      </c>
      <c r="E822">
        <v>-37.078899999999997</v>
      </c>
      <c r="F822">
        <v>68.237300000000005</v>
      </c>
      <c r="G822">
        <v>530.36500000000001</v>
      </c>
      <c r="H822">
        <v>0.97285299999999997</v>
      </c>
      <c r="I822">
        <v>-45.1965</v>
      </c>
      <c r="J822">
        <f t="shared" si="50"/>
        <v>-8.117600000000003</v>
      </c>
    </row>
    <row r="823" spans="1:10" x14ac:dyDescent="0.3">
      <c r="B823">
        <v>2</v>
      </c>
      <c r="C823">
        <v>207.90799999999999</v>
      </c>
      <c r="D823">
        <f t="shared" si="51"/>
        <v>141.94464158978025</v>
      </c>
      <c r="E823">
        <v>-25.634799999999998</v>
      </c>
      <c r="F823">
        <v>42.419400000000003</v>
      </c>
      <c r="G823">
        <v>718.87300000000005</v>
      </c>
      <c r="H823">
        <v>1.22736</v>
      </c>
      <c r="I823">
        <v>-39.932299999999998</v>
      </c>
      <c r="J823">
        <f t="shared" si="50"/>
        <v>-14.297499999999999</v>
      </c>
    </row>
    <row r="824" spans="1:10" x14ac:dyDescent="0.3">
      <c r="B824">
        <v>3</v>
      </c>
      <c r="C824">
        <v>218.27199999999999</v>
      </c>
      <c r="D824">
        <f t="shared" si="51"/>
        <v>96.487842531840954</v>
      </c>
      <c r="E824">
        <v>-23.239100000000001</v>
      </c>
      <c r="F824">
        <v>36.666899999999998</v>
      </c>
      <c r="G824">
        <v>855.77</v>
      </c>
      <c r="H824">
        <v>1.3817699999999999</v>
      </c>
      <c r="I824">
        <v>-39.047199999999997</v>
      </c>
      <c r="J824">
        <f t="shared" si="50"/>
        <v>-15.808099999999996</v>
      </c>
    </row>
    <row r="825" spans="1:10" x14ac:dyDescent="0.3">
      <c r="B825">
        <v>4</v>
      </c>
      <c r="C825">
        <v>234.15799999999999</v>
      </c>
      <c r="D825">
        <f t="shared" si="51"/>
        <v>62.948508120357566</v>
      </c>
      <c r="E825">
        <v>-23.3002</v>
      </c>
      <c r="F825">
        <v>36.346400000000003</v>
      </c>
      <c r="G825">
        <v>956.08399999999995</v>
      </c>
      <c r="H825">
        <v>1.4240900000000001</v>
      </c>
      <c r="I825">
        <v>-39.550800000000002</v>
      </c>
      <c r="J825">
        <f t="shared" si="50"/>
        <v>-16.250600000000002</v>
      </c>
    </row>
    <row r="826" spans="1:10" x14ac:dyDescent="0.3">
      <c r="B826">
        <v>5</v>
      </c>
      <c r="C826">
        <v>256.14100000000002</v>
      </c>
      <c r="D826">
        <f t="shared" si="51"/>
        <v>45.48969658372372</v>
      </c>
      <c r="E826">
        <v>-23.468</v>
      </c>
      <c r="F826">
        <v>36.804200000000002</v>
      </c>
      <c r="G826">
        <v>998.77300000000002</v>
      </c>
      <c r="H826">
        <v>1.43798</v>
      </c>
      <c r="I826">
        <v>-39.901699999999998</v>
      </c>
      <c r="J826">
        <f t="shared" si="50"/>
        <v>-16.433699999999998</v>
      </c>
    </row>
    <row r="827" spans="1:10" x14ac:dyDescent="0.3">
      <c r="B827">
        <v>6</v>
      </c>
      <c r="C827">
        <v>279.988</v>
      </c>
      <c r="D827">
        <f t="shared" si="51"/>
        <v>41.933995890468438</v>
      </c>
      <c r="E827">
        <v>-23.6816</v>
      </c>
      <c r="F827">
        <v>37.277200000000001</v>
      </c>
      <c r="G827">
        <v>985.56</v>
      </c>
      <c r="H827">
        <v>1.4120999999999999</v>
      </c>
      <c r="I827">
        <v>-40.283200000000001</v>
      </c>
      <c r="J827">
        <f t="shared" si="50"/>
        <v>-16.601600000000001</v>
      </c>
    </row>
    <row r="828" spans="1:10" x14ac:dyDescent="0.3">
      <c r="B828">
        <v>7</v>
      </c>
      <c r="C828">
        <v>303.63600000000002</v>
      </c>
      <c r="D828">
        <f t="shared" si="51"/>
        <v>42.28687415426247</v>
      </c>
      <c r="E828">
        <v>-23.712199999999999</v>
      </c>
      <c r="F828">
        <v>37.262</v>
      </c>
      <c r="G828">
        <v>979.91099999999994</v>
      </c>
      <c r="H828">
        <v>1.40158</v>
      </c>
      <c r="I828">
        <v>-40.847799999999999</v>
      </c>
      <c r="J828">
        <f t="shared" si="50"/>
        <v>-17.1356</v>
      </c>
    </row>
    <row r="829" spans="1:10" x14ac:dyDescent="0.3">
      <c r="B829">
        <v>8</v>
      </c>
      <c r="C829">
        <v>330.572</v>
      </c>
      <c r="D829">
        <f t="shared" si="51"/>
        <v>37.125037125037153</v>
      </c>
      <c r="E829">
        <v>-22.491499999999998</v>
      </c>
      <c r="F829">
        <v>35.369900000000001</v>
      </c>
      <c r="G829">
        <v>900.8</v>
      </c>
      <c r="H829">
        <v>1.36714</v>
      </c>
      <c r="I829">
        <v>-41.213999999999999</v>
      </c>
      <c r="J829">
        <f t="shared" si="50"/>
        <v>-18.7225</v>
      </c>
    </row>
    <row r="830" spans="1:10" x14ac:dyDescent="0.3">
      <c r="B830">
        <v>9</v>
      </c>
      <c r="C830">
        <v>355.851</v>
      </c>
      <c r="D830">
        <f t="shared" si="51"/>
        <v>39.558526840460466</v>
      </c>
      <c r="E830">
        <v>-21.7438</v>
      </c>
      <c r="F830">
        <v>34.164400000000001</v>
      </c>
      <c r="G830">
        <v>853.21699999999998</v>
      </c>
      <c r="H830">
        <v>1.35442</v>
      </c>
      <c r="I830">
        <v>-41.503900000000002</v>
      </c>
      <c r="J830">
        <f t="shared" si="50"/>
        <v>-19.760100000000001</v>
      </c>
    </row>
    <row r="831" spans="1:10" x14ac:dyDescent="0.3">
      <c r="B831">
        <v>10</v>
      </c>
      <c r="C831">
        <v>381.53399999999999</v>
      </c>
      <c r="D831">
        <f t="shared" si="51"/>
        <v>38.936261340186128</v>
      </c>
      <c r="E831">
        <v>-23.88</v>
      </c>
      <c r="F831">
        <v>35.934399999999997</v>
      </c>
      <c r="G831">
        <v>977.14300000000003</v>
      </c>
      <c r="H831">
        <v>1.4111100000000001</v>
      </c>
      <c r="I831">
        <v>-41.732799999999997</v>
      </c>
      <c r="J831">
        <f t="shared" si="50"/>
        <v>-17.852799999999998</v>
      </c>
    </row>
    <row r="832" spans="1:10" x14ac:dyDescent="0.3">
      <c r="B832">
        <v>11</v>
      </c>
      <c r="C832">
        <v>412.23200000000003</v>
      </c>
      <c r="D832">
        <f t="shared" si="51"/>
        <v>32.575412078962763</v>
      </c>
      <c r="E832">
        <v>-22.781400000000001</v>
      </c>
      <c r="F832">
        <v>32.8217</v>
      </c>
      <c r="G832">
        <v>957.85400000000004</v>
      </c>
      <c r="H832">
        <v>1.4565999999999999</v>
      </c>
      <c r="I832">
        <v>-41.595500000000001</v>
      </c>
      <c r="J832">
        <f t="shared" si="50"/>
        <v>-18.8141</v>
      </c>
    </row>
    <row r="833" spans="1:10" x14ac:dyDescent="0.3">
      <c r="B833">
        <v>12</v>
      </c>
      <c r="C833">
        <v>438.35199999999998</v>
      </c>
      <c r="D833">
        <f t="shared" si="51"/>
        <v>38.284839203675418</v>
      </c>
      <c r="E833">
        <v>-23.6816</v>
      </c>
      <c r="F833">
        <v>34.3018</v>
      </c>
      <c r="G833">
        <v>947.447</v>
      </c>
      <c r="H833">
        <v>1.4232100000000001</v>
      </c>
      <c r="I833">
        <v>-42.251600000000003</v>
      </c>
      <c r="J833">
        <f t="shared" si="50"/>
        <v>-18.570000000000004</v>
      </c>
    </row>
    <row r="834" spans="1:10" x14ac:dyDescent="0.3">
      <c r="B834">
        <v>13</v>
      </c>
      <c r="C834">
        <v>466.31700000000001</v>
      </c>
      <c r="D834">
        <f t="shared" si="51"/>
        <v>35.758984444841722</v>
      </c>
      <c r="E834">
        <v>-23.757899999999999</v>
      </c>
      <c r="F834">
        <v>33.767699999999998</v>
      </c>
      <c r="G834">
        <v>949.93799999999999</v>
      </c>
      <c r="H834">
        <v>1.4336800000000001</v>
      </c>
      <c r="I834">
        <v>-42.617800000000003</v>
      </c>
      <c r="J834">
        <f t="shared" si="50"/>
        <v>-18.859900000000003</v>
      </c>
    </row>
    <row r="835" spans="1:10" x14ac:dyDescent="0.3">
      <c r="B835">
        <v>14</v>
      </c>
      <c r="C835">
        <v>493.77699999999999</v>
      </c>
      <c r="D835">
        <f t="shared" si="51"/>
        <v>36.41660597232341</v>
      </c>
      <c r="E835">
        <v>-24.765000000000001</v>
      </c>
      <c r="F835">
        <v>34.072899999999997</v>
      </c>
      <c r="G835">
        <v>1006.42</v>
      </c>
      <c r="H835">
        <v>1.46706</v>
      </c>
      <c r="I835">
        <v>-42.984000000000002</v>
      </c>
      <c r="J835">
        <f t="shared" si="50"/>
        <v>-18.219000000000001</v>
      </c>
    </row>
    <row r="836" spans="1:10" x14ac:dyDescent="0.3">
      <c r="B836">
        <v>15</v>
      </c>
      <c r="C836">
        <v>522.19600000000003</v>
      </c>
      <c r="D836">
        <f t="shared" si="51"/>
        <v>35.187726520989429</v>
      </c>
      <c r="E836">
        <v>-23.834199999999999</v>
      </c>
      <c r="F836">
        <v>32.760599999999997</v>
      </c>
      <c r="G836">
        <v>929.80899999999997</v>
      </c>
      <c r="H836">
        <v>1.43862</v>
      </c>
      <c r="I836">
        <v>-43.228099999999998</v>
      </c>
      <c r="J836">
        <f t="shared" si="50"/>
        <v>-19.393899999999999</v>
      </c>
    </row>
    <row r="837" spans="1:10" x14ac:dyDescent="0.3">
      <c r="J837">
        <f t="shared" si="50"/>
        <v>0</v>
      </c>
    </row>
    <row r="838" spans="1:10" x14ac:dyDescent="0.3">
      <c r="A838">
        <v>5.5</v>
      </c>
      <c r="J838">
        <f t="shared" ref="J838:J882" si="54">I838-E838</f>
        <v>0</v>
      </c>
    </row>
    <row r="839" spans="1:10" x14ac:dyDescent="0.3">
      <c r="B839">
        <v>1</v>
      </c>
      <c r="C839">
        <v>200.84</v>
      </c>
      <c r="E839">
        <v>-37.033099999999997</v>
      </c>
      <c r="F839">
        <v>68.786600000000007</v>
      </c>
      <c r="G839">
        <v>537.62900000000002</v>
      </c>
      <c r="H839">
        <v>0.97808899999999999</v>
      </c>
      <c r="I839">
        <v>-44.616700000000002</v>
      </c>
      <c r="J839">
        <f t="shared" si="54"/>
        <v>-7.5836000000000041</v>
      </c>
    </row>
    <row r="840" spans="1:10" x14ac:dyDescent="0.3">
      <c r="B840">
        <v>2</v>
      </c>
      <c r="C840">
        <v>207.803</v>
      </c>
      <c r="D840">
        <f t="shared" ref="D840:D882" si="55">1000/(C840-C839)</f>
        <v>143.61625736033332</v>
      </c>
      <c r="E840">
        <v>-25.253299999999999</v>
      </c>
      <c r="F840">
        <v>42.266800000000003</v>
      </c>
      <c r="G840">
        <v>743.16899999999998</v>
      </c>
      <c r="H840">
        <v>1.2543599999999999</v>
      </c>
      <c r="I840">
        <v>-39.093000000000004</v>
      </c>
      <c r="J840">
        <f t="shared" si="54"/>
        <v>-13.839700000000004</v>
      </c>
    </row>
    <row r="841" spans="1:10" x14ac:dyDescent="0.3">
      <c r="B841">
        <v>3</v>
      </c>
      <c r="C841">
        <v>217.892</v>
      </c>
      <c r="D841">
        <f t="shared" si="55"/>
        <v>99.117851124987624</v>
      </c>
      <c r="E841">
        <v>-22.460899999999999</v>
      </c>
      <c r="F841">
        <v>35.766599999999997</v>
      </c>
      <c r="G841">
        <v>848.84199999999998</v>
      </c>
      <c r="H841">
        <v>1.40463</v>
      </c>
      <c r="I841">
        <v>-38.299599999999998</v>
      </c>
      <c r="J841">
        <f t="shared" si="54"/>
        <v>-15.838699999999999</v>
      </c>
    </row>
    <row r="842" spans="1:10" x14ac:dyDescent="0.3">
      <c r="B842">
        <v>4</v>
      </c>
      <c r="C842">
        <v>232.69399999999999</v>
      </c>
      <c r="D842">
        <f t="shared" si="55"/>
        <v>67.55843804891235</v>
      </c>
      <c r="E842">
        <v>-22.445699999999999</v>
      </c>
      <c r="F842">
        <v>35.430900000000001</v>
      </c>
      <c r="G842">
        <v>957.87699999999995</v>
      </c>
      <c r="H842">
        <v>1.4430499999999999</v>
      </c>
      <c r="I842">
        <v>-38.665799999999997</v>
      </c>
      <c r="J842">
        <f t="shared" si="54"/>
        <v>-16.220099999999999</v>
      </c>
    </row>
    <row r="843" spans="1:10" x14ac:dyDescent="0.3">
      <c r="B843">
        <v>5</v>
      </c>
      <c r="C843">
        <v>251.65600000000001</v>
      </c>
      <c r="D843">
        <f t="shared" si="55"/>
        <v>52.737053053475321</v>
      </c>
      <c r="E843">
        <v>-22.918700000000001</v>
      </c>
      <c r="F843">
        <v>36.178600000000003</v>
      </c>
      <c r="G843">
        <v>1017.11</v>
      </c>
      <c r="H843">
        <v>1.45922</v>
      </c>
      <c r="I843">
        <v>-39.1541</v>
      </c>
      <c r="J843">
        <f t="shared" si="54"/>
        <v>-16.235399999999998</v>
      </c>
    </row>
    <row r="844" spans="1:10" x14ac:dyDescent="0.3">
      <c r="B844">
        <v>6</v>
      </c>
      <c r="C844">
        <v>278.33300000000003</v>
      </c>
      <c r="D844">
        <f t="shared" si="55"/>
        <v>37.485474378678234</v>
      </c>
      <c r="E844">
        <v>-21.545400000000001</v>
      </c>
      <c r="F844">
        <v>33.813499999999998</v>
      </c>
      <c r="G844">
        <v>984.08399999999995</v>
      </c>
      <c r="H844">
        <v>1.4570399999999999</v>
      </c>
      <c r="I844">
        <v>-39.2761</v>
      </c>
      <c r="J844">
        <f t="shared" si="54"/>
        <v>-17.730699999999999</v>
      </c>
    </row>
    <row r="845" spans="1:10" x14ac:dyDescent="0.3">
      <c r="B845">
        <v>7</v>
      </c>
      <c r="C845">
        <v>300.51</v>
      </c>
      <c r="D845">
        <f t="shared" si="55"/>
        <v>45.091761735131065</v>
      </c>
      <c r="E845">
        <v>-23.4375</v>
      </c>
      <c r="F845">
        <v>36.407499999999999</v>
      </c>
      <c r="G845">
        <v>1023.61</v>
      </c>
      <c r="H845">
        <v>1.4452100000000001</v>
      </c>
      <c r="I845">
        <v>-40.084800000000001</v>
      </c>
      <c r="J845">
        <f t="shared" si="54"/>
        <v>-16.647300000000001</v>
      </c>
    </row>
    <row r="846" spans="1:10" x14ac:dyDescent="0.3">
      <c r="B846">
        <v>8</v>
      </c>
      <c r="C846">
        <v>325.11500000000001</v>
      </c>
      <c r="D846">
        <f t="shared" si="55"/>
        <v>40.642145905303771</v>
      </c>
      <c r="E846">
        <v>-23.208600000000001</v>
      </c>
      <c r="F846">
        <v>35.858199999999997</v>
      </c>
      <c r="G846">
        <v>999.31600000000003</v>
      </c>
      <c r="H846">
        <v>1.4364699999999999</v>
      </c>
      <c r="I846">
        <v>-40.39</v>
      </c>
      <c r="J846">
        <f t="shared" si="54"/>
        <v>-17.1814</v>
      </c>
    </row>
    <row r="847" spans="1:10" x14ac:dyDescent="0.3">
      <c r="B847">
        <v>9</v>
      </c>
      <c r="C847">
        <v>349.13200000000001</v>
      </c>
      <c r="D847">
        <f t="shared" si="55"/>
        <v>41.637173668651378</v>
      </c>
      <c r="E847">
        <v>-21.270800000000001</v>
      </c>
      <c r="F847">
        <v>33.508299999999998</v>
      </c>
      <c r="G847">
        <v>857.69799999999998</v>
      </c>
      <c r="H847">
        <v>1.35884</v>
      </c>
      <c r="I847">
        <v>-40.847799999999999</v>
      </c>
      <c r="J847">
        <f t="shared" si="54"/>
        <v>-19.576999999999998</v>
      </c>
    </row>
    <row r="848" spans="1:10" x14ac:dyDescent="0.3">
      <c r="B848">
        <v>10</v>
      </c>
      <c r="C848">
        <v>374.87099999999998</v>
      </c>
      <c r="D848">
        <f t="shared" si="55"/>
        <v>38.851548234197168</v>
      </c>
      <c r="E848">
        <v>-22.308299999999999</v>
      </c>
      <c r="F848">
        <v>33.386200000000002</v>
      </c>
      <c r="G848">
        <v>937.23299999999995</v>
      </c>
      <c r="H848">
        <v>1.4138200000000001</v>
      </c>
      <c r="I848">
        <v>-41.061399999999999</v>
      </c>
      <c r="J848">
        <f t="shared" si="54"/>
        <v>-18.7531</v>
      </c>
    </row>
    <row r="849" spans="1:10" x14ac:dyDescent="0.3">
      <c r="B849">
        <v>11</v>
      </c>
      <c r="C849">
        <v>401.755</v>
      </c>
      <c r="D849">
        <f t="shared" si="55"/>
        <v>37.196845707483988</v>
      </c>
      <c r="E849">
        <v>-21.9879</v>
      </c>
      <c r="F849">
        <v>32.577500000000001</v>
      </c>
      <c r="G849">
        <v>917.86599999999999</v>
      </c>
      <c r="H849">
        <v>1.4181699999999999</v>
      </c>
      <c r="I849">
        <v>-41.183500000000002</v>
      </c>
      <c r="J849">
        <f t="shared" si="54"/>
        <v>-19.195600000000002</v>
      </c>
    </row>
    <row r="850" spans="1:10" x14ac:dyDescent="0.3">
      <c r="B850">
        <v>12</v>
      </c>
      <c r="C850">
        <v>427.49799999999999</v>
      </c>
      <c r="D850">
        <f t="shared" si="55"/>
        <v>38.845511401157601</v>
      </c>
      <c r="E850">
        <v>-23.742699999999999</v>
      </c>
      <c r="F850">
        <v>33.676099999999998</v>
      </c>
      <c r="G850">
        <v>1039.31</v>
      </c>
      <c r="H850">
        <v>1.49021</v>
      </c>
      <c r="I850">
        <v>-41.564900000000002</v>
      </c>
      <c r="J850">
        <f t="shared" si="54"/>
        <v>-17.822200000000002</v>
      </c>
    </row>
    <row r="851" spans="1:10" x14ac:dyDescent="0.3">
      <c r="B851">
        <v>13</v>
      </c>
      <c r="C851">
        <v>453.81400000000002</v>
      </c>
      <c r="D851">
        <f t="shared" si="55"/>
        <v>37.999696002431939</v>
      </c>
      <c r="E851">
        <v>-23.818999999999999</v>
      </c>
      <c r="F851">
        <v>33.538800000000002</v>
      </c>
      <c r="G851">
        <v>1000.5</v>
      </c>
      <c r="H851">
        <v>1.4611400000000001</v>
      </c>
      <c r="I851">
        <v>-41.9617</v>
      </c>
      <c r="J851">
        <f t="shared" si="54"/>
        <v>-18.142700000000001</v>
      </c>
    </row>
    <row r="852" spans="1:10" x14ac:dyDescent="0.3">
      <c r="J852">
        <f t="shared" si="54"/>
        <v>0</v>
      </c>
    </row>
    <row r="853" spans="1:10" x14ac:dyDescent="0.3">
      <c r="A853">
        <v>5.6</v>
      </c>
      <c r="J853">
        <f t="shared" si="54"/>
        <v>0</v>
      </c>
    </row>
    <row r="854" spans="1:10" x14ac:dyDescent="0.3">
      <c r="B854">
        <v>1</v>
      </c>
      <c r="C854">
        <v>200.566</v>
      </c>
      <c r="E854">
        <v>-40.741</v>
      </c>
      <c r="F854">
        <v>75.363200000000006</v>
      </c>
      <c r="G854">
        <v>665.14800000000002</v>
      </c>
      <c r="H854">
        <v>1.06206</v>
      </c>
      <c r="I854">
        <v>-41.549700000000001</v>
      </c>
      <c r="J854">
        <f t="shared" si="54"/>
        <v>-0.80870000000000175</v>
      </c>
    </row>
    <row r="855" spans="1:10" x14ac:dyDescent="0.3">
      <c r="B855">
        <v>2</v>
      </c>
      <c r="C855">
        <v>207.70400000000001</v>
      </c>
      <c r="D855">
        <f t="shared" si="55"/>
        <v>140.09526478005034</v>
      </c>
      <c r="E855">
        <v>-22.506699999999999</v>
      </c>
      <c r="F855">
        <v>42.1143</v>
      </c>
      <c r="G855">
        <v>769.68600000000004</v>
      </c>
      <c r="H855">
        <v>1.28888</v>
      </c>
      <c r="I855">
        <v>-35.598799999999997</v>
      </c>
      <c r="J855">
        <f t="shared" si="54"/>
        <v>-13.092099999999999</v>
      </c>
    </row>
    <row r="856" spans="1:10" x14ac:dyDescent="0.3">
      <c r="B856">
        <v>3</v>
      </c>
      <c r="C856">
        <v>217.54400000000001</v>
      </c>
      <c r="D856">
        <f t="shared" si="55"/>
        <v>101.62601626016257</v>
      </c>
      <c r="E856">
        <v>-20.3247</v>
      </c>
      <c r="F856">
        <v>36.270099999999999</v>
      </c>
      <c r="G856">
        <v>917.20500000000004</v>
      </c>
      <c r="H856">
        <v>1.45652</v>
      </c>
      <c r="I856">
        <v>-34.759500000000003</v>
      </c>
      <c r="J856">
        <f t="shared" si="54"/>
        <v>-14.434800000000003</v>
      </c>
    </row>
    <row r="857" spans="1:10" x14ac:dyDescent="0.3">
      <c r="B857">
        <v>4</v>
      </c>
      <c r="C857">
        <v>230.86600000000001</v>
      </c>
      <c r="D857">
        <f t="shared" si="55"/>
        <v>75.063804233598546</v>
      </c>
      <c r="E857">
        <v>-19.897500000000001</v>
      </c>
      <c r="F857">
        <v>35.263100000000001</v>
      </c>
      <c r="G857">
        <v>1013.67</v>
      </c>
      <c r="H857">
        <v>1.51495</v>
      </c>
      <c r="I857">
        <v>-34.942599999999999</v>
      </c>
      <c r="J857">
        <f t="shared" si="54"/>
        <v>-15.045099999999998</v>
      </c>
    </row>
    <row r="858" spans="1:10" x14ac:dyDescent="0.3">
      <c r="B858">
        <v>5</v>
      </c>
      <c r="C858">
        <v>248.19399999999999</v>
      </c>
      <c r="D858">
        <f t="shared" si="55"/>
        <v>57.710064635272474</v>
      </c>
      <c r="E858">
        <v>-20.2332</v>
      </c>
      <c r="F858">
        <v>36.239600000000003</v>
      </c>
      <c r="G858">
        <v>1050.95</v>
      </c>
      <c r="H858">
        <v>1.49604</v>
      </c>
      <c r="I858">
        <v>-35.400399999999998</v>
      </c>
      <c r="J858">
        <f t="shared" si="54"/>
        <v>-15.167199999999998</v>
      </c>
    </row>
    <row r="859" spans="1:10" x14ac:dyDescent="0.3">
      <c r="B859">
        <v>6</v>
      </c>
      <c r="C859">
        <v>269.77800000000002</v>
      </c>
      <c r="D859">
        <f t="shared" si="55"/>
        <v>46.330615270570725</v>
      </c>
      <c r="E859">
        <v>-19.836400000000001</v>
      </c>
      <c r="F859">
        <v>35.674999999999997</v>
      </c>
      <c r="G859">
        <v>1052.5999999999999</v>
      </c>
      <c r="H859">
        <v>1.4794</v>
      </c>
      <c r="I859">
        <v>-35.858199999999997</v>
      </c>
      <c r="J859">
        <f t="shared" si="54"/>
        <v>-16.021799999999995</v>
      </c>
    </row>
    <row r="860" spans="1:10" x14ac:dyDescent="0.3">
      <c r="B860">
        <v>7</v>
      </c>
      <c r="C860">
        <v>292.95</v>
      </c>
      <c r="D860">
        <f t="shared" si="55"/>
        <v>43.15553253927159</v>
      </c>
      <c r="E860">
        <v>-20.2942</v>
      </c>
      <c r="F860">
        <v>35.873399999999997</v>
      </c>
      <c r="G860">
        <v>1079.05</v>
      </c>
      <c r="H860">
        <v>1.49407</v>
      </c>
      <c r="I860">
        <v>-36.499000000000002</v>
      </c>
      <c r="J860">
        <f t="shared" si="54"/>
        <v>-16.204800000000002</v>
      </c>
    </row>
    <row r="861" spans="1:10" x14ac:dyDescent="0.3">
      <c r="B861">
        <v>8</v>
      </c>
      <c r="C861">
        <v>315.08999999999997</v>
      </c>
      <c r="D861">
        <f t="shared" si="55"/>
        <v>45.16711833785007</v>
      </c>
      <c r="E861">
        <v>-18.142700000000001</v>
      </c>
      <c r="F861">
        <v>33.386200000000002</v>
      </c>
      <c r="G861">
        <v>915.63900000000001</v>
      </c>
      <c r="H861">
        <v>1.4005399999999999</v>
      </c>
      <c r="I861">
        <v>-36.941499999999998</v>
      </c>
      <c r="J861">
        <f t="shared" si="54"/>
        <v>-18.798799999999996</v>
      </c>
    </row>
    <row r="862" spans="1:10" x14ac:dyDescent="0.3">
      <c r="B862">
        <v>9</v>
      </c>
      <c r="C862">
        <v>337.13099999999997</v>
      </c>
      <c r="D862">
        <f t="shared" si="55"/>
        <v>45.369992287101319</v>
      </c>
      <c r="E862">
        <v>-17.4255</v>
      </c>
      <c r="F862">
        <v>32.363900000000001</v>
      </c>
      <c r="G862">
        <v>854.23</v>
      </c>
      <c r="H862">
        <v>1.36269</v>
      </c>
      <c r="I862">
        <v>-37.262</v>
      </c>
      <c r="J862">
        <f t="shared" si="54"/>
        <v>-19.836500000000001</v>
      </c>
    </row>
    <row r="863" spans="1:10" x14ac:dyDescent="0.3">
      <c r="B863">
        <v>10</v>
      </c>
      <c r="C863">
        <v>359.71800000000002</v>
      </c>
      <c r="D863">
        <f t="shared" si="55"/>
        <v>44.273254526940185</v>
      </c>
      <c r="E863">
        <v>-21.316500000000001</v>
      </c>
      <c r="F863">
        <v>35.7819</v>
      </c>
      <c r="G863">
        <v>1095.22</v>
      </c>
      <c r="H863">
        <v>1.4907999999999999</v>
      </c>
      <c r="I863">
        <v>-37.658700000000003</v>
      </c>
      <c r="J863">
        <f t="shared" si="54"/>
        <v>-16.342200000000002</v>
      </c>
    </row>
    <row r="864" spans="1:10" x14ac:dyDescent="0.3">
      <c r="B864">
        <v>11</v>
      </c>
      <c r="C864">
        <v>383.28100000000001</v>
      </c>
      <c r="D864">
        <f t="shared" si="55"/>
        <v>42.439417731188747</v>
      </c>
      <c r="E864">
        <v>-21.392800000000001</v>
      </c>
      <c r="F864">
        <v>35.278300000000002</v>
      </c>
      <c r="G864">
        <v>1078.05</v>
      </c>
      <c r="H864">
        <v>1.4966999999999999</v>
      </c>
      <c r="I864">
        <v>-37.902799999999999</v>
      </c>
      <c r="J864">
        <f t="shared" si="54"/>
        <v>-16.509999999999998</v>
      </c>
    </row>
    <row r="865" spans="1:10" x14ac:dyDescent="0.3">
      <c r="B865">
        <v>12</v>
      </c>
      <c r="C865">
        <v>407.83800000000002</v>
      </c>
      <c r="D865">
        <f t="shared" si="55"/>
        <v>40.721586513010521</v>
      </c>
      <c r="E865">
        <v>-21.179200000000002</v>
      </c>
      <c r="F865">
        <v>34.1492</v>
      </c>
      <c r="G865">
        <v>1093</v>
      </c>
      <c r="H865">
        <v>1.5180800000000001</v>
      </c>
      <c r="I865">
        <v>-38.040199999999999</v>
      </c>
      <c r="J865">
        <f t="shared" si="54"/>
        <v>-16.860999999999997</v>
      </c>
    </row>
    <row r="866" spans="1:10" x14ac:dyDescent="0.3">
      <c r="B866">
        <v>13</v>
      </c>
      <c r="C866">
        <v>434.714</v>
      </c>
      <c r="D866">
        <f t="shared" si="55"/>
        <v>37.207917844917432</v>
      </c>
      <c r="E866">
        <v>-17.776499999999999</v>
      </c>
      <c r="F866">
        <v>29.541</v>
      </c>
      <c r="G866">
        <v>901.4</v>
      </c>
      <c r="H866">
        <v>1.43492</v>
      </c>
      <c r="I866">
        <v>-38.238500000000002</v>
      </c>
      <c r="J866">
        <f t="shared" si="54"/>
        <v>-20.462000000000003</v>
      </c>
    </row>
    <row r="867" spans="1:10" x14ac:dyDescent="0.3">
      <c r="B867">
        <v>14</v>
      </c>
      <c r="C867">
        <v>462.91500000000002</v>
      </c>
      <c r="D867">
        <f t="shared" si="55"/>
        <v>35.45973547037336</v>
      </c>
      <c r="E867">
        <v>-18.447900000000001</v>
      </c>
      <c r="F867">
        <v>28.671299999999999</v>
      </c>
      <c r="G867">
        <v>962.45500000000004</v>
      </c>
      <c r="H867">
        <v>1.5121500000000001</v>
      </c>
      <c r="I867">
        <v>-38.192700000000002</v>
      </c>
      <c r="J867">
        <f t="shared" si="54"/>
        <v>-19.744800000000001</v>
      </c>
    </row>
    <row r="868" spans="1:10" x14ac:dyDescent="0.3">
      <c r="B868">
        <v>15</v>
      </c>
      <c r="C868">
        <v>550.94299999999998</v>
      </c>
      <c r="D868">
        <f t="shared" si="55"/>
        <v>11.360021811241882</v>
      </c>
      <c r="E868">
        <v>-20.1721</v>
      </c>
      <c r="F868">
        <v>28.0609</v>
      </c>
      <c r="G868">
        <v>1099.9000000000001</v>
      </c>
      <c r="H868">
        <v>1.60162</v>
      </c>
      <c r="I868">
        <v>-38.9099</v>
      </c>
      <c r="J868">
        <f t="shared" si="54"/>
        <v>-18.7378</v>
      </c>
    </row>
    <row r="869" spans="1:10" x14ac:dyDescent="0.3">
      <c r="J869">
        <f t="shared" si="54"/>
        <v>0</v>
      </c>
    </row>
    <row r="870" spans="1:10" x14ac:dyDescent="0.3">
      <c r="A870">
        <v>5.7</v>
      </c>
      <c r="J870">
        <f t="shared" si="54"/>
        <v>0</v>
      </c>
    </row>
    <row r="871" spans="1:10" x14ac:dyDescent="0.3">
      <c r="B871">
        <v>1</v>
      </c>
      <c r="C871">
        <v>200.71700000000001</v>
      </c>
      <c r="E871">
        <v>-35.430900000000001</v>
      </c>
      <c r="F871">
        <v>69.885300000000001</v>
      </c>
      <c r="G871">
        <v>555.202</v>
      </c>
      <c r="H871">
        <v>1.00589</v>
      </c>
      <c r="I871">
        <v>-41.336100000000002</v>
      </c>
      <c r="J871">
        <f t="shared" si="54"/>
        <v>-5.9052000000000007</v>
      </c>
    </row>
    <row r="872" spans="1:10" x14ac:dyDescent="0.3">
      <c r="B872">
        <v>2</v>
      </c>
      <c r="C872">
        <v>207.654</v>
      </c>
      <c r="D872">
        <f t="shared" si="55"/>
        <v>144.15453366008396</v>
      </c>
      <c r="E872">
        <v>-22.1252</v>
      </c>
      <c r="F872">
        <v>41.412399999999998</v>
      </c>
      <c r="G872">
        <v>763.03700000000003</v>
      </c>
      <c r="H872">
        <v>1.28979</v>
      </c>
      <c r="I872">
        <v>-35.415599999999998</v>
      </c>
      <c r="J872">
        <f t="shared" si="54"/>
        <v>-13.290399999999998</v>
      </c>
    </row>
    <row r="873" spans="1:10" x14ac:dyDescent="0.3">
      <c r="B873">
        <v>3</v>
      </c>
      <c r="C873">
        <v>217.499</v>
      </c>
      <c r="D873">
        <f t="shared" si="55"/>
        <v>101.57440325038091</v>
      </c>
      <c r="E873">
        <v>-19.790600000000001</v>
      </c>
      <c r="F873">
        <v>35.201999999999998</v>
      </c>
      <c r="G873">
        <v>903.95</v>
      </c>
      <c r="H873">
        <v>1.4637500000000001</v>
      </c>
      <c r="I873">
        <v>-34.5154</v>
      </c>
      <c r="J873">
        <f t="shared" si="54"/>
        <v>-14.724799999999998</v>
      </c>
    </row>
    <row r="874" spans="1:10" x14ac:dyDescent="0.3">
      <c r="B874">
        <v>4</v>
      </c>
      <c r="C874">
        <v>230.54599999999999</v>
      </c>
      <c r="D874">
        <f t="shared" si="55"/>
        <v>76.645972254158067</v>
      </c>
      <c r="E874">
        <v>-20.2026</v>
      </c>
      <c r="F874">
        <v>35.003700000000002</v>
      </c>
      <c r="G874">
        <v>1067.3599999999999</v>
      </c>
      <c r="H874">
        <v>1.5626199999999999</v>
      </c>
      <c r="I874">
        <v>-34.683199999999999</v>
      </c>
      <c r="J874">
        <f t="shared" si="54"/>
        <v>-14.480599999999999</v>
      </c>
    </row>
    <row r="875" spans="1:10" x14ac:dyDescent="0.3">
      <c r="B875">
        <v>5</v>
      </c>
      <c r="C875">
        <v>246.67699999999999</v>
      </c>
      <c r="D875">
        <f t="shared" si="55"/>
        <v>61.992436922695433</v>
      </c>
      <c r="E875">
        <v>-20.004300000000001</v>
      </c>
      <c r="F875">
        <v>35.064700000000002</v>
      </c>
      <c r="G875">
        <v>1088.69</v>
      </c>
      <c r="H875">
        <v>1.54775</v>
      </c>
      <c r="I875">
        <v>-35.034199999999998</v>
      </c>
      <c r="J875">
        <f t="shared" si="54"/>
        <v>-15.029899999999998</v>
      </c>
    </row>
    <row r="876" spans="1:10" x14ac:dyDescent="0.3">
      <c r="B876">
        <v>6</v>
      </c>
      <c r="C876">
        <v>270.67399999999998</v>
      </c>
      <c r="D876">
        <f t="shared" si="55"/>
        <v>41.671875651123081</v>
      </c>
      <c r="E876">
        <v>-17.990100000000002</v>
      </c>
      <c r="F876">
        <v>31.2195</v>
      </c>
      <c r="G876">
        <v>1077.67</v>
      </c>
      <c r="H876">
        <v>1.5717399999999999</v>
      </c>
      <c r="I876">
        <v>-35.08</v>
      </c>
      <c r="J876">
        <f t="shared" si="54"/>
        <v>-17.089899999999997</v>
      </c>
    </row>
    <row r="877" spans="1:10" x14ac:dyDescent="0.3">
      <c r="B877">
        <v>7</v>
      </c>
      <c r="C877">
        <v>292.11500000000001</v>
      </c>
      <c r="D877">
        <f t="shared" si="55"/>
        <v>46.639615689566654</v>
      </c>
      <c r="E877">
        <v>-19.775400000000001</v>
      </c>
      <c r="F877">
        <v>34.027099999999997</v>
      </c>
      <c r="G877">
        <v>1111.81</v>
      </c>
      <c r="H877">
        <v>1.5437700000000001</v>
      </c>
      <c r="I877">
        <v>-36.0107</v>
      </c>
      <c r="J877">
        <f t="shared" si="54"/>
        <v>-16.235299999999999</v>
      </c>
    </row>
    <row r="878" spans="1:10" x14ac:dyDescent="0.3">
      <c r="B878">
        <v>8</v>
      </c>
      <c r="C878">
        <v>312.95699999999999</v>
      </c>
      <c r="D878">
        <f t="shared" si="55"/>
        <v>47.980040303233892</v>
      </c>
      <c r="E878">
        <v>-20.751999999999999</v>
      </c>
      <c r="F878">
        <v>35.491900000000001</v>
      </c>
      <c r="G878">
        <v>1101.78</v>
      </c>
      <c r="H878">
        <v>1.5098199999999999</v>
      </c>
      <c r="I878">
        <v>-36.697400000000002</v>
      </c>
      <c r="J878">
        <f t="shared" si="54"/>
        <v>-15.945400000000003</v>
      </c>
    </row>
    <row r="879" spans="1:10" x14ac:dyDescent="0.3">
      <c r="B879">
        <v>9</v>
      </c>
      <c r="C879">
        <v>338.70400000000001</v>
      </c>
      <c r="D879">
        <f t="shared" si="55"/>
        <v>38.839476443857514</v>
      </c>
      <c r="E879">
        <v>-19.393899999999999</v>
      </c>
      <c r="F879">
        <v>32.073999999999998</v>
      </c>
      <c r="G879">
        <v>1092.22</v>
      </c>
      <c r="H879">
        <v>1.5665100000000001</v>
      </c>
      <c r="I879">
        <v>-36.483800000000002</v>
      </c>
      <c r="J879">
        <f t="shared" si="54"/>
        <v>-17.089900000000004</v>
      </c>
    </row>
    <row r="880" spans="1:10" x14ac:dyDescent="0.3">
      <c r="B880">
        <v>10</v>
      </c>
      <c r="C880">
        <v>361.77</v>
      </c>
      <c r="D880">
        <f t="shared" si="55"/>
        <v>43.353854157634665</v>
      </c>
      <c r="E880">
        <v>-17.959599999999998</v>
      </c>
      <c r="F880">
        <v>31.2042</v>
      </c>
      <c r="G880">
        <v>922.952</v>
      </c>
      <c r="H880">
        <v>1.4453400000000001</v>
      </c>
      <c r="I880">
        <v>-37.139899999999997</v>
      </c>
      <c r="J880">
        <f t="shared" si="54"/>
        <v>-19.180299999999999</v>
      </c>
    </row>
    <row r="881" spans="2:10" x14ac:dyDescent="0.3">
      <c r="B881">
        <v>11</v>
      </c>
      <c r="C881">
        <v>385.47699999999998</v>
      </c>
      <c r="D881">
        <f t="shared" si="55"/>
        <v>42.181634116505684</v>
      </c>
      <c r="E881">
        <v>-19.760100000000001</v>
      </c>
      <c r="F881">
        <v>31.997699999999998</v>
      </c>
      <c r="G881">
        <v>1069.3499999999999</v>
      </c>
      <c r="H881">
        <v>1.5342499999999999</v>
      </c>
      <c r="I881">
        <v>-37.4298</v>
      </c>
      <c r="J881">
        <f t="shared" si="54"/>
        <v>-17.669699999999999</v>
      </c>
    </row>
    <row r="882" spans="2:10" x14ac:dyDescent="0.3">
      <c r="B882">
        <v>12</v>
      </c>
      <c r="C882">
        <v>410.69</v>
      </c>
      <c r="D882">
        <f t="shared" si="55"/>
        <v>39.662079086185663</v>
      </c>
      <c r="E882">
        <v>-18.173200000000001</v>
      </c>
      <c r="F882">
        <v>29.418900000000001</v>
      </c>
      <c r="G882">
        <v>974.11800000000005</v>
      </c>
      <c r="H882">
        <v>1.4880599999999999</v>
      </c>
      <c r="I882">
        <v>-37.597700000000003</v>
      </c>
      <c r="J882">
        <f t="shared" si="54"/>
        <v>-19.424500000000002</v>
      </c>
    </row>
  </sheetData>
  <autoFilter ref="T1:T882">
    <filterColumn colId="0">
      <filters blank="1">
        <filter val="0"/>
        <filter val="-10.1166"/>
        <filter val="-10.2691"/>
        <filter val="-10.376"/>
        <filter val="-10.5439"/>
        <filter val="-10.5896"/>
        <filter val="-11.0321"/>
        <filter val="-11.2609"/>
        <filter val="-11.3067"/>
        <filter val="-11.4135"/>
        <filter val="-11.5967"/>
        <filter val="-11.6425"/>
        <filter val="-11.7645"/>
        <filter val="-11.8255"/>
        <filter val="-11.9172"/>
        <filter val="-12.0239"/>
        <filter val="-12.1002"/>
        <filter val="-12.1155"/>
        <filter val="-12.1613"/>
        <filter val="-12.2375"/>
        <filter val="-12.2986"/>
        <filter val="-12.3138"/>
        <filter val="-12.4817"/>
        <filter val="-12.5428"/>
        <filter val="-12.5732"/>
        <filter val="-12.6495"/>
        <filter val="-12.7563"/>
        <filter val="-12.8173"/>
        <filter val="-12.8632"/>
        <filter val="-12.909"/>
        <filter val="-12.9394"/>
        <filter val="-12.9547"/>
        <filter val="-13.0158"/>
        <filter val="-13.0462"/>
        <filter val="-13.0463"/>
        <filter val="-13.1379"/>
        <filter val="-13.1531"/>
        <filter val="-13.3514"/>
        <filter val="-13.3972"/>
        <filter val="-13.4125"/>
        <filter val="-13.4278"/>
        <filter val="-13.7024"/>
        <filter val="-13.7329"/>
        <filter val="-13.8092"/>
        <filter val="-13.8397"/>
        <filter val="-13.855"/>
        <filter val="-13.9007"/>
        <filter val="-13.9465"/>
        <filter val="-14.0991"/>
        <filter val="-14.1144"/>
        <filter val="-14.1754"/>
        <filter val="-14.1755"/>
        <filter val="-14.2212"/>
        <filter val="-14.267"/>
        <filter val="-14.2975"/>
        <filter val="-14.3127"/>
        <filter val="-14.4043"/>
        <filter val="-14.4195"/>
        <filter val="-14.4196"/>
        <filter val="-14.4348"/>
        <filter val="-14.5569"/>
        <filter val="-14.5874"/>
        <filter val="-14.6484"/>
        <filter val="-14.6789"/>
        <filter val="-14.7095"/>
        <filter val="-14.74"/>
        <filter val="-14.7705"/>
        <filter val="-14.7857"/>
        <filter val="-14.7858"/>
        <filter val="-14.801"/>
        <filter val="-14.8316"/>
        <filter val="-14.8621"/>
        <filter val="-14.8773"/>
        <filter val="-14.9384"/>
        <filter val="-14.9994"/>
        <filter val="-15.0147"/>
        <filter val="-15.0757"/>
        <filter val="-15.091"/>
        <filter val="-15.1062"/>
        <filter val="-15.1214"/>
        <filter val="-15.1215"/>
        <filter val="-15.1519"/>
        <filter val="-15.152"/>
        <filter val="-15.1977"/>
        <filter val="-15.1978"/>
        <filter val="-15.274"/>
        <filter val="-15.2893"/>
        <filter val="-15.3503"/>
        <filter val="-15.3656"/>
        <filter val="-15.3961"/>
        <filter val="-15.4114"/>
        <filter val="-15.4419"/>
        <filter val="-15.5335"/>
        <filter val="-15.5487"/>
        <filter val="-15.564"/>
        <filter val="-15.5792"/>
        <filter val="-15.6097"/>
        <filter val="-15.625"/>
        <filter val="-15.6403"/>
        <filter val="-15.6555"/>
        <filter val="-15.686"/>
        <filter val="-15.7471"/>
        <filter val="-15.7928"/>
        <filter val="-15.8234"/>
        <filter val="-15.8386"/>
        <filter val="-15.8691"/>
        <filter val="-15.8692"/>
        <filter val="-15.8997"/>
        <filter val="-15.9759"/>
        <filter val="-15.976"/>
        <filter val="-16.0217"/>
        <filter val="-16.037"/>
        <filter val="-16.0523"/>
        <filter val="-16.0675"/>
        <filter val="-16.0828"/>
        <filter val="-16.1286"/>
        <filter val="-16.1438"/>
        <filter val="-16.159"/>
        <filter val="-16.2048"/>
        <filter val="-16.2354"/>
        <filter val="-16.2506"/>
        <filter val="-16.2658"/>
        <filter val="-16.2659"/>
        <filter val="-16.2811"/>
        <filter val="-16.3574"/>
        <filter val="-16.3726"/>
        <filter val="-16.3727"/>
        <filter val="-16.4184"/>
        <filter val="-16.4338"/>
        <filter val="-16.4795"/>
        <filter val="-16.571"/>
        <filter val="-16.6016"/>
        <filter val="-16.6168"/>
        <filter val="-16.6321"/>
        <filter val="-16.6778"/>
        <filter val="-16.6931"/>
        <filter val="-16.7236"/>
        <filter val="-16.7237"/>
        <filter val="-16.7542"/>
        <filter val="-16.7847"/>
        <filter val="-16.7999"/>
        <filter val="-16.8152"/>
        <filter val="-16.8305"/>
        <filter val="-16.8762"/>
        <filter val="-16.922"/>
        <filter val="-16.9373"/>
        <filter val="-16.9525"/>
        <filter val="-16.9831"/>
        <filter val="-16.9983"/>
        <filter val="-17.0288"/>
        <filter val="-17.044"/>
        <filter val="-17.0441"/>
        <filter val="-17.0746"/>
        <filter val="-17.0899"/>
        <filter val="-17.1356"/>
        <filter val="-17.1509"/>
        <filter val="-17.1814"/>
        <filter val="-17.2271"/>
        <filter val="-17.2424"/>
        <filter val="-17.2425"/>
        <filter val="-17.2577"/>
        <filter val="-17.273"/>
        <filter val="-17.3187"/>
        <filter val="-17.3339"/>
        <filter val="-17.3797"/>
        <filter val="-17.4255"/>
        <filter val="-17.456"/>
        <filter val="-17.4713"/>
        <filter val="-17.4714"/>
        <filter val="-17.5323"/>
        <filter val="-17.5934"/>
        <filter val="-17.6239"/>
        <filter val="-17.6544"/>
        <filter val="-17.6849"/>
        <filter val="-17.7155"/>
        <filter val="-17.746"/>
        <filter val="-17.807"/>
        <filter val="-17.868"/>
        <filter val="-17.8681"/>
        <filter val="-17.8833"/>
        <filter val="-17.8985"/>
        <filter val="-17.9443"/>
        <filter val="-17.9596"/>
        <filter val="-17.9902"/>
        <filter val="-18.0054"/>
        <filter val="-18.0664"/>
        <filter val="-18.0817"/>
        <filter val="-18.0969"/>
        <filter val="-18.158"/>
        <filter val="-18.1732"/>
        <filter val="-18.1733"/>
        <filter val="-18.219"/>
        <filter val="-18.2953"/>
        <filter val="-18.3258"/>
        <filter val="-18.3563"/>
        <filter val="-18.3716"/>
        <filter val="-18.4021"/>
        <filter val="-18.4173"/>
        <filter val="-18.4174"/>
        <filter val="-18.4479"/>
        <filter val="-18.4784"/>
        <filter val="-18.5241"/>
        <filter val="-18.5242"/>
        <filter val="-18.5547"/>
        <filter val="-18.6005"/>
        <filter val="-18.6157"/>
        <filter val="-18.692"/>
        <filter val="-18.7072"/>
        <filter val="-18.7378"/>
        <filter val="-18.7836"/>
        <filter val="-18.8751"/>
        <filter val="-18.8904"/>
        <filter val="-18.9056"/>
        <filter val="-18.9057"/>
        <filter val="-18.9361"/>
        <filter val="-18.9362"/>
        <filter val="-18.9514"/>
        <filter val="-18.982"/>
        <filter val="-19.0277"/>
        <filter val="-19.043"/>
        <filter val="-19.0582"/>
        <filter val="-19.0735"/>
        <filter val="-19.0887"/>
        <filter val="-19.0888"/>
        <filter val="-19.1345"/>
        <filter val="-19.1803"/>
        <filter val="-19.1955"/>
        <filter val="-19.2261"/>
        <filter val="-19.2566"/>
        <filter val="-19.2719"/>
        <filter val="-19.3329"/>
        <filter val="-19.3787"/>
        <filter val="-19.4245"/>
        <filter val="-19.455"/>
        <filter val="-19.4702"/>
        <filter val="-19.4703"/>
        <filter val="-19.516"/>
        <filter val="-19.5465"/>
        <filter val="-19.5923"/>
        <filter val="-19.6075"/>
        <filter val="-19.6228"/>
        <filter val="-19.6533"/>
        <filter val="-19.7297"/>
        <filter val="-19.7601"/>
        <filter val="-19.7907"/>
        <filter val="-19.8365"/>
        <filter val="-19.8517"/>
        <filter val="-19.8669"/>
        <filter val="-19.8822"/>
        <filter val="-19.9128"/>
        <filter val="-19.9432"/>
        <filter val="-19.9584"/>
        <filter val="-19.9738"/>
        <filter val="-20.0043"/>
        <filter val="-20.0501"/>
        <filter val="-20.0805"/>
        <filter val="-20.0806"/>
        <filter val="-20.0959"/>
        <filter val="-20.1111"/>
        <filter val="-20.2026"/>
        <filter val="-20.2331"/>
        <filter val="-20.2789"/>
        <filter val="-20.2942"/>
        <filter val="-20.3247"/>
        <filter val="-20.34"/>
        <filter val="-20.3858"/>
        <filter val="-20.401"/>
        <filter val="-20.4315"/>
        <filter val="-20.4468"/>
        <filter val="-20.4773"/>
        <filter val="-20.5231"/>
        <filter val="-20.5383"/>
        <filter val="-20.5688"/>
        <filter val="-20.5689"/>
        <filter val="-20.6146"/>
        <filter val="-20.6604"/>
        <filter val="-20.6756"/>
        <filter val="-20.7214"/>
        <filter val="-20.7519"/>
        <filter val="-20.813"/>
        <filter val="-20.8436"/>
        <filter val="-20.874"/>
        <filter val="-20.9198"/>
        <filter val="-20.9351"/>
        <filter val="-20.9808"/>
        <filter val="-20.9961"/>
        <filter val="-21.0114"/>
        <filter val="-21.0419"/>
        <filter val="-21.0724"/>
        <filter val="-21.1029"/>
        <filter val="-21.1334"/>
        <filter val="-21.164"/>
        <filter val="-21.1792"/>
        <filter val="-21.2249"/>
        <filter val="-21.286"/>
        <filter val="-21.3013"/>
        <filter val="-21.3318"/>
        <filter val="-21.347"/>
        <filter val="-21.3623"/>
        <filter val="-21.4234"/>
        <filter val="-21.4386"/>
        <filter val="-21.4539"/>
        <filter val="-21.4691"/>
        <filter val="-21.4692"/>
        <filter val="-21.4996"/>
        <filter val="-21.5302"/>
        <filter val="-21.5912"/>
        <filter val="-21.6064"/>
        <filter val="-21.6217"/>
        <filter val="-21.6522"/>
        <filter val="-21.6523"/>
        <filter val="-21.698"/>
        <filter val="-21.7132"/>
        <filter val="-21.7591"/>
        <filter val="-21.7895"/>
        <filter val="-21.7896"/>
        <filter val="-21.8048"/>
        <filter val="-21.8506"/>
        <filter val="-21.8658"/>
        <filter val="-21.8659"/>
        <filter val="-21.9421"/>
        <filter val="-21.9574"/>
        <filter val="-21.9879"/>
        <filter val="-22.0337"/>
        <filter val="-22.0642"/>
        <filter val="-22.2167"/>
        <filter val="-22.232"/>
        <filter val="-22.2473"/>
        <filter val="-22.2931"/>
        <filter val="-22.3084"/>
        <filter val="-22.3236"/>
        <filter val="-22.3237"/>
        <filter val="-22.3389"/>
        <filter val="-22.3694"/>
        <filter val="-22.4304"/>
        <filter val="-22.4609"/>
        <filter val="-22.5678"/>
        <filter val="-22.583"/>
        <filter val="-22.6135"/>
        <filter val="-22.644"/>
        <filter val="-22.6441"/>
        <filter val="-22.6745"/>
        <filter val="-22.6746"/>
        <filter val="-22.7051"/>
        <filter val="-22.7203"/>
        <filter val="-22.7356"/>
        <filter val="-22.7508"/>
        <filter val="-22.7509"/>
        <filter val="-22.7814"/>
        <filter val="-22.8119"/>
        <filter val="-22.8577"/>
        <filter val="-22.8882"/>
        <filter val="-22.9187"/>
        <filter val="-22.9645"/>
        <filter val="-22.9797"/>
        <filter val="-22.9798"/>
        <filter val="-23.0103"/>
        <filter val="-23.0255"/>
        <filter val="-23.0256"/>
        <filter val="-23.0408"/>
        <filter val="-23.056"/>
        <filter val="-23.0866"/>
        <filter val="-23.1018"/>
        <filter val="-23.1323"/>
        <filter val="-23.1628"/>
        <filter val="-23.1629"/>
        <filter val="-23.1781"/>
        <filter val="-23.1934"/>
        <filter val="-23.2239"/>
        <filter val="-23.2391"/>
        <filter val="-23.2392"/>
        <filter val="-23.2697"/>
        <filter val="-23.2849"/>
        <filter val="-23.3002"/>
        <filter val="-23.3154"/>
        <filter val="-23.3155"/>
        <filter val="-23.346"/>
        <filter val="-23.3612"/>
        <filter val="-23.3765"/>
        <filter val="-23.407"/>
        <filter val="-23.4222"/>
        <filter val="-23.4527"/>
        <filter val="-23.468"/>
        <filter val="-23.4832"/>
        <filter val="-23.4985"/>
        <filter val="-23.4986"/>
        <filter val="-23.5443"/>
        <filter val="-23.5596"/>
        <filter val="-23.5748"/>
        <filter val="-23.5901"/>
        <filter val="-23.6054"/>
        <filter val="-23.6206"/>
        <filter val="-23.6664"/>
        <filter val="-23.6817"/>
        <filter val="-23.6969"/>
        <filter val="-23.7122"/>
        <filter val="-23.7274"/>
        <filter val="-23.7732"/>
        <filter val="-23.7885"/>
        <filter val="-23.8037"/>
        <filter val="-23.8647"/>
        <filter val="-23.9105"/>
        <filter val="-23.9106"/>
        <filter val="-23.9715"/>
        <filter val="-23.9716"/>
        <filter val="-23.9868"/>
        <filter val="-24.0325"/>
        <filter val="-24.0326"/>
        <filter val="-24.0478"/>
        <filter val="-24.0631"/>
        <filter val="-24.0784"/>
        <filter val="-24.0936"/>
        <filter val="-24.1089"/>
        <filter val="-24.1241"/>
        <filter val="-24.1394"/>
        <filter val="-24.1547"/>
        <filter val="-24.1699"/>
        <filter val="-24.1851"/>
        <filter val="-24.1852"/>
        <filter val="-24.2004"/>
        <filter val="-24.2005"/>
        <filter val="-24.231"/>
        <filter val="-24.2768"/>
        <filter val="-24.3378"/>
        <filter val="-24.3683"/>
        <filter val="-24.3835"/>
        <filter val="-24.4141"/>
        <filter val="-24.4293"/>
        <filter val="-24.4446"/>
        <filter val="-24.4904"/>
        <filter val="-24.5209"/>
        <filter val="-24.5514"/>
        <filter val="-24.5971"/>
        <filter val="-24.6276"/>
        <filter val="-24.6277"/>
        <filter val="-24.6582"/>
        <filter val="-24.6735"/>
        <filter val="-24.6887"/>
        <filter val="-24.704"/>
        <filter val="-24.7345"/>
        <filter val="-24.765"/>
        <filter val="-24.8413"/>
        <filter val="-24.8566"/>
        <filter val="-24.8871"/>
        <filter val="-24.9176"/>
        <filter val="-24.9328"/>
        <filter val="-24.9634"/>
        <filter val="-24.9786"/>
        <filter val="-24.9938"/>
        <filter val="-25.0092"/>
        <filter val="-25.0397"/>
        <filter val="-25.0549"/>
        <filter val="-25.0702"/>
        <filter val="-25.1007"/>
        <filter val="-25.1159"/>
        <filter val="-25.116"/>
        <filter val="-25.1312"/>
        <filter val="-25.1465"/>
        <filter val="-25.1617"/>
        <filter val="-25.1618"/>
        <filter val="-25.1922"/>
        <filter val="-25.2075"/>
        <filter val="-25.2228"/>
        <filter val="-25.2685"/>
        <filter val="-25.2686"/>
        <filter val="-25.2838"/>
        <filter val="-25.299"/>
        <filter val="-25.3601"/>
        <filter val="-25.3754"/>
        <filter val="-25.3906"/>
        <filter val="-25.4211"/>
        <filter val="-25.4516"/>
        <filter val="-25.4517"/>
        <filter val="-25.4669"/>
        <filter val="-25.4822"/>
        <filter val="-25.5127"/>
        <filter val="-25.5279"/>
        <filter val="-25.5432"/>
        <filter val="-25.5585"/>
        <filter val="-25.589"/>
        <filter val="-25.6043"/>
        <filter val="-25.6958"/>
        <filter val="-25.7263"/>
        <filter val="-25.7416"/>
        <filter val="-25.7568"/>
        <filter val="-25.7873"/>
        <filter val="-25.7874"/>
        <filter val="-25.8026"/>
        <filter val="-25.8331"/>
        <filter val="-25.8789"/>
        <filter val="-25.8942"/>
        <filter val="-25.9399"/>
        <filter val="-25.9552"/>
        <filter val="-25.9857"/>
        <filter val="-26.0162"/>
        <filter val="-26.062"/>
        <filter val="-26.1383"/>
        <filter val="-26.1688"/>
        <filter val="-26.1689"/>
        <filter val="-26.1993"/>
        <filter val="-26.2298"/>
        <filter val="-26.2451"/>
        <filter val="-26.2603"/>
        <filter val="-26.2604"/>
        <filter val="-26.3367"/>
        <filter val="-26.3519"/>
        <filter val="-26.3672"/>
        <filter val="-26.3824"/>
        <filter val="-26.3825"/>
        <filter val="-26.3977"/>
        <filter val="-26.4434"/>
        <filter val="-26.4435"/>
        <filter val="-26.4587"/>
        <filter val="-26.474"/>
        <filter val="-26.535"/>
        <filter val="-26.5502"/>
        <filter val="-26.5503"/>
        <filter val="-26.5656"/>
        <filter val="-26.596"/>
        <filter val="-26.6113"/>
        <filter val="-26.6266"/>
        <filter val="-26.6723"/>
        <filter val="-26.6724"/>
        <filter val="-26.7029"/>
        <filter val="-26.7334"/>
        <filter val="-26.7486"/>
        <filter val="-26.7639"/>
        <filter val="-26.7944"/>
        <filter val="-26.8097"/>
        <filter val="-26.825"/>
        <filter val="-26.8555"/>
        <filter val="-26.9165"/>
        <filter val="-26.9317"/>
        <filter val="-26.9318"/>
        <filter val="-26.9775"/>
        <filter val="-26.9776"/>
        <filter val="-26.9928"/>
        <filter val="-27.0081"/>
        <filter val="-27.0233"/>
        <filter val="-27.0843"/>
        <filter val="-27.1149"/>
        <filter val="-27.1759"/>
        <filter val="-27.2522"/>
        <filter val="-27.2674"/>
        <filter val="-27.3132"/>
        <filter val="-27.4047"/>
        <filter val="-27.42"/>
        <filter val="-27.4505"/>
        <filter val="-27.4811"/>
        <filter val="-27.5268"/>
        <filter val="-27.6032"/>
        <filter val="-27.6337"/>
        <filter val="-28.0151"/>
        <filter val="-28.1219"/>
        <filter val="-34.1186"/>
        <filter val="-34.256"/>
        <filter val="-7.843"/>
        <filter val="-9.0485"/>
        <filter val="-9.1553"/>
        <filter val="-9.3842"/>
        <filter val="-9.6893"/>
      </filters>
    </filterColumn>
  </autoFilter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J18"/>
  <sheetViews>
    <sheetView topLeftCell="I1" workbookViewId="0">
      <selection sqref="A1:AJ15"/>
    </sheetView>
  </sheetViews>
  <sheetFormatPr defaultRowHeight="14.4" x14ac:dyDescent="0.3"/>
  <sheetData>
    <row r="1" spans="1:36" x14ac:dyDescent="0.3">
      <c r="A1" t="s">
        <v>178</v>
      </c>
      <c r="B1" t="s">
        <v>271</v>
      </c>
      <c r="C1" t="s">
        <v>272</v>
      </c>
      <c r="D1" t="s">
        <v>100</v>
      </c>
      <c r="E1" t="s">
        <v>273</v>
      </c>
      <c r="F1" t="s">
        <v>274</v>
      </c>
      <c r="G1" t="s">
        <v>275</v>
      </c>
      <c r="H1" t="s">
        <v>276</v>
      </c>
      <c r="I1" t="s">
        <v>103</v>
      </c>
      <c r="J1" t="s">
        <v>344</v>
      </c>
      <c r="K1" t="s">
        <v>248</v>
      </c>
      <c r="L1" t="s">
        <v>339</v>
      </c>
      <c r="M1" t="s">
        <v>36</v>
      </c>
      <c r="N1" t="s">
        <v>280</v>
      </c>
      <c r="O1" t="s">
        <v>299</v>
      </c>
      <c r="P1" t="s">
        <v>61</v>
      </c>
      <c r="Q1" t="s">
        <v>300</v>
      </c>
      <c r="R1" t="s">
        <v>328</v>
      </c>
      <c r="S1" t="s">
        <v>327</v>
      </c>
      <c r="T1" t="s">
        <v>330</v>
      </c>
      <c r="U1" t="s">
        <v>329</v>
      </c>
      <c r="V1" t="s">
        <v>331</v>
      </c>
      <c r="W1" t="s">
        <v>332</v>
      </c>
      <c r="X1" t="s">
        <v>333</v>
      </c>
      <c r="Y1" t="s">
        <v>334</v>
      </c>
      <c r="Z1" t="s">
        <v>335</v>
      </c>
      <c r="AA1" t="s">
        <v>301</v>
      </c>
      <c r="AB1" s="12" t="s">
        <v>302</v>
      </c>
      <c r="AC1" t="s">
        <v>303</v>
      </c>
      <c r="AD1" t="s">
        <v>126</v>
      </c>
      <c r="AE1" t="s">
        <v>118</v>
      </c>
      <c r="AF1" t="s">
        <v>134</v>
      </c>
      <c r="AG1" t="s">
        <v>304</v>
      </c>
      <c r="AH1" t="s">
        <v>306</v>
      </c>
      <c r="AI1" t="s">
        <v>343</v>
      </c>
      <c r="AJ1" t="s">
        <v>320</v>
      </c>
    </row>
    <row r="2" spans="1:36" x14ac:dyDescent="0.3">
      <c r="A2" t="s">
        <v>315</v>
      </c>
      <c r="B2">
        <v>126.75877804537949</v>
      </c>
      <c r="C2">
        <v>108.58211929934885</v>
      </c>
      <c r="D2">
        <v>49.492102800044947</v>
      </c>
      <c r="E2">
        <v>35.631547095493339</v>
      </c>
      <c r="F2">
        <v>34.443564220025472</v>
      </c>
      <c r="G2">
        <v>30.510716219350467</v>
      </c>
      <c r="H2">
        <v>18</v>
      </c>
      <c r="I2" t="s">
        <v>278</v>
      </c>
      <c r="J2" t="s">
        <v>345</v>
      </c>
      <c r="K2" t="s">
        <v>232</v>
      </c>
      <c r="L2" t="s">
        <v>347</v>
      </c>
      <c r="M2">
        <v>14</v>
      </c>
      <c r="N2" t="s">
        <v>336</v>
      </c>
      <c r="O2">
        <v>80.01218181818183</v>
      </c>
      <c r="P2">
        <v>1.1125454545454547</v>
      </c>
      <c r="Q2">
        <v>-4.1165454545454558</v>
      </c>
      <c r="R2">
        <v>1.8037499999999997</v>
      </c>
      <c r="S2">
        <v>1.2110000000000001</v>
      </c>
      <c r="T2">
        <v>1.851</v>
      </c>
      <c r="U2">
        <v>-14.757399999999999</v>
      </c>
      <c r="V2">
        <v>-4.4989999999999997</v>
      </c>
      <c r="W2">
        <v>-15.869</v>
      </c>
      <c r="X2">
        <v>68.469874999999988</v>
      </c>
      <c r="Y2">
        <v>78.736999999999995</v>
      </c>
      <c r="Z2">
        <v>64.78</v>
      </c>
      <c r="AD2">
        <v>0.27500000000000002</v>
      </c>
      <c r="AE2">
        <v>60</v>
      </c>
      <c r="AF2">
        <v>1.8596600000000001E-2</v>
      </c>
      <c r="AG2">
        <f>(AF2/AE2)*1000000</f>
        <v>309.94333333333333</v>
      </c>
      <c r="AH2">
        <v>1.85</v>
      </c>
      <c r="AI2" t="s">
        <v>322</v>
      </c>
      <c r="AJ2" t="s">
        <v>21</v>
      </c>
    </row>
    <row r="3" spans="1:36" x14ac:dyDescent="0.3">
      <c r="A3" t="s">
        <v>315</v>
      </c>
      <c r="B3">
        <v>110.22927689594353</v>
      </c>
      <c r="C3">
        <v>117.63726482742409</v>
      </c>
      <c r="D3">
        <v>41.517532244335847</v>
      </c>
      <c r="E3">
        <v>41.954901663255839</v>
      </c>
      <c r="F3">
        <v>34.129692832764555</v>
      </c>
      <c r="G3">
        <v>35.859091444553982</v>
      </c>
      <c r="H3">
        <v>22</v>
      </c>
      <c r="I3" t="s">
        <v>18</v>
      </c>
      <c r="J3" t="s">
        <v>346</v>
      </c>
      <c r="K3" t="s">
        <v>232</v>
      </c>
      <c r="L3" t="s">
        <v>347</v>
      </c>
      <c r="M3">
        <v>14</v>
      </c>
      <c r="N3" t="s">
        <v>336</v>
      </c>
      <c r="O3">
        <v>65.505272727272725</v>
      </c>
      <c r="P3">
        <v>1.3485454545454545</v>
      </c>
      <c r="Q3">
        <v>-1.8129999999999997</v>
      </c>
      <c r="R3">
        <v>2.1492</v>
      </c>
      <c r="S3">
        <v>1.306</v>
      </c>
      <c r="T3">
        <v>2.13</v>
      </c>
      <c r="U3">
        <v>-17.019300000000001</v>
      </c>
      <c r="V3">
        <v>-3.8919999999999999</v>
      </c>
      <c r="W3">
        <v>-14.182</v>
      </c>
      <c r="X3">
        <v>57.438199999999995</v>
      </c>
      <c r="Y3">
        <v>66.603999999999999</v>
      </c>
      <c r="Z3">
        <v>52.651000000000003</v>
      </c>
      <c r="AD3">
        <v>0.2</v>
      </c>
      <c r="AE3">
        <v>78</v>
      </c>
      <c r="AF3">
        <v>2.2239999999999999E-2</v>
      </c>
      <c r="AG3">
        <f>(AF3/AE3)*1000000</f>
        <v>285.12820512820514</v>
      </c>
      <c r="AH3">
        <v>1.5</v>
      </c>
      <c r="AI3" t="s">
        <v>322</v>
      </c>
      <c r="AJ3" t="s">
        <v>21</v>
      </c>
    </row>
    <row r="4" spans="1:36" x14ac:dyDescent="0.3">
      <c r="A4" t="s">
        <v>316</v>
      </c>
      <c r="B4">
        <v>102.36462278636527</v>
      </c>
      <c r="C4">
        <v>55.64347938937356</v>
      </c>
      <c r="D4">
        <v>41.515844421921031</v>
      </c>
      <c r="E4">
        <v>22.346406679853384</v>
      </c>
      <c r="F4">
        <v>37.16643127926848</v>
      </c>
      <c r="G4">
        <v>20.131707827671956</v>
      </c>
      <c r="H4">
        <v>20</v>
      </c>
      <c r="I4" t="s">
        <v>278</v>
      </c>
      <c r="J4" t="s">
        <v>345</v>
      </c>
      <c r="K4" t="s">
        <v>232</v>
      </c>
      <c r="L4" t="s">
        <v>347</v>
      </c>
      <c r="M4">
        <v>14</v>
      </c>
      <c r="N4" t="s">
        <v>336</v>
      </c>
      <c r="O4">
        <v>87.851749999999996</v>
      </c>
      <c r="P4">
        <v>1.2015</v>
      </c>
      <c r="Q4">
        <v>-43.504571428571431</v>
      </c>
      <c r="R4">
        <v>1.8350000000000002</v>
      </c>
      <c r="S4">
        <v>1.163</v>
      </c>
      <c r="T4">
        <v>1.8540000000000001</v>
      </c>
      <c r="U4">
        <v>-17.9146</v>
      </c>
      <c r="V4">
        <v>1.2370000000000001</v>
      </c>
      <c r="W4">
        <v>-15.467000000000001</v>
      </c>
      <c r="X4">
        <v>67.120666666666665</v>
      </c>
      <c r="Y4">
        <v>86.325000000000003</v>
      </c>
      <c r="Z4">
        <v>67.566999999999993</v>
      </c>
      <c r="AD4">
        <v>0.2</v>
      </c>
      <c r="AE4">
        <v>55</v>
      </c>
      <c r="AF4">
        <v>2.5376699999999999E-2</v>
      </c>
      <c r="AG4">
        <f t="shared" ref="AG4:AG15" si="0">(AF4/AE4)*1000000</f>
        <v>461.39454545454544</v>
      </c>
      <c r="AH4">
        <v>2.9</v>
      </c>
      <c r="AI4" t="s">
        <v>322</v>
      </c>
      <c r="AJ4" t="s">
        <v>21</v>
      </c>
    </row>
    <row r="5" spans="1:36" x14ac:dyDescent="0.3">
      <c r="A5" t="s">
        <v>316</v>
      </c>
      <c r="B5">
        <v>130.36110024768621</v>
      </c>
      <c r="C5">
        <v>82.502843842425079</v>
      </c>
      <c r="D5">
        <v>41.585708601326111</v>
      </c>
      <c r="E5">
        <v>27.014077572375797</v>
      </c>
      <c r="F5">
        <v>32.439095598014731</v>
      </c>
      <c r="G5">
        <v>17.646978893015699</v>
      </c>
      <c r="H5">
        <v>22</v>
      </c>
      <c r="I5" t="s">
        <v>18</v>
      </c>
      <c r="J5" t="s">
        <v>346</v>
      </c>
      <c r="K5" t="s">
        <v>232</v>
      </c>
      <c r="L5" t="s">
        <v>347</v>
      </c>
      <c r="M5">
        <v>14</v>
      </c>
      <c r="N5" t="s">
        <v>336</v>
      </c>
      <c r="O5">
        <v>84.201562499999994</v>
      </c>
      <c r="P5">
        <v>1.2044999999999999</v>
      </c>
      <c r="Q5">
        <v>-37.187750000000001</v>
      </c>
      <c r="R5">
        <v>1.8284545454545453</v>
      </c>
      <c r="S5">
        <v>1.196</v>
      </c>
      <c r="T5">
        <v>2.3530000000000002</v>
      </c>
      <c r="U5">
        <v>-12.553266666666666</v>
      </c>
      <c r="V5">
        <v>6.2910000000000004</v>
      </c>
      <c r="W5">
        <v>-11.468</v>
      </c>
      <c r="X5">
        <v>63.013933333333327</v>
      </c>
      <c r="Y5">
        <v>90.51</v>
      </c>
      <c r="Z5">
        <v>61.634</v>
      </c>
      <c r="AD5">
        <v>0.4</v>
      </c>
      <c r="AE5">
        <v>44</v>
      </c>
      <c r="AF5">
        <v>2.3527900000000001E-2</v>
      </c>
      <c r="AG5">
        <f t="shared" si="0"/>
        <v>534.72500000000002</v>
      </c>
      <c r="AH5">
        <v>2.1</v>
      </c>
      <c r="AI5" t="s">
        <v>322</v>
      </c>
      <c r="AJ5" t="s">
        <v>21</v>
      </c>
    </row>
    <row r="6" spans="1:36" x14ac:dyDescent="0.3">
      <c r="A6" t="s">
        <v>317</v>
      </c>
      <c r="B6">
        <v>115.47344110854507</v>
      </c>
      <c r="C6">
        <v>134.29943559112289</v>
      </c>
      <c r="D6">
        <v>41.601261634399592</v>
      </c>
      <c r="E6">
        <v>46.290355171889487</v>
      </c>
      <c r="F6">
        <v>32.213381438649606</v>
      </c>
      <c r="G6">
        <v>37.842442136981546</v>
      </c>
      <c r="H6">
        <v>19</v>
      </c>
      <c r="I6" t="s">
        <v>278</v>
      </c>
      <c r="J6" t="s">
        <v>345</v>
      </c>
      <c r="K6" t="s">
        <v>232</v>
      </c>
      <c r="L6" t="s">
        <v>347</v>
      </c>
      <c r="M6">
        <v>14</v>
      </c>
      <c r="N6" t="s">
        <v>336</v>
      </c>
      <c r="O6">
        <v>88.822307692307703</v>
      </c>
      <c r="P6">
        <v>1.1333076923076921</v>
      </c>
      <c r="Q6">
        <v>-5.4893846153846164</v>
      </c>
      <c r="R6">
        <v>2.5820000000000007</v>
      </c>
      <c r="S6">
        <v>1.048</v>
      </c>
      <c r="T6">
        <v>3.133</v>
      </c>
      <c r="U6">
        <v>-14.161500000000002</v>
      </c>
      <c r="V6">
        <v>-2.4780000000000002</v>
      </c>
      <c r="W6">
        <v>-11.667999999999999</v>
      </c>
      <c r="X6">
        <v>59.870714285714293</v>
      </c>
      <c r="Y6">
        <v>88.58</v>
      </c>
      <c r="Z6">
        <v>55.847000000000001</v>
      </c>
      <c r="AD6">
        <v>0.25</v>
      </c>
      <c r="AE6">
        <v>75</v>
      </c>
      <c r="AF6">
        <v>1.57834E-2</v>
      </c>
      <c r="AG6">
        <f t="shared" si="0"/>
        <v>210.44533333333331</v>
      </c>
      <c r="AH6">
        <v>1.3</v>
      </c>
      <c r="AI6" t="s">
        <v>322</v>
      </c>
      <c r="AJ6" t="s">
        <v>21</v>
      </c>
    </row>
    <row r="7" spans="1:36" x14ac:dyDescent="0.3">
      <c r="A7" t="s">
        <v>317</v>
      </c>
      <c r="B7">
        <v>104.37323870159703</v>
      </c>
      <c r="C7">
        <v>191.39963935840862</v>
      </c>
      <c r="D7">
        <v>42.814576929864288</v>
      </c>
      <c r="E7">
        <v>71.775789316225442</v>
      </c>
      <c r="F7">
        <v>29.078220412910742</v>
      </c>
      <c r="G7">
        <v>45.096154544346192</v>
      </c>
      <c r="H7">
        <v>23</v>
      </c>
      <c r="I7" t="s">
        <v>18</v>
      </c>
      <c r="J7" t="s">
        <v>346</v>
      </c>
      <c r="K7" t="s">
        <v>232</v>
      </c>
      <c r="L7" t="s">
        <v>347</v>
      </c>
      <c r="M7">
        <v>14</v>
      </c>
      <c r="N7" t="s">
        <v>336</v>
      </c>
      <c r="O7">
        <v>86.366933333333321</v>
      </c>
      <c r="P7">
        <v>1.2343999999999999</v>
      </c>
      <c r="Q7">
        <v>-2.8358666666666665</v>
      </c>
      <c r="R7">
        <v>5.6092941176470594</v>
      </c>
      <c r="S7">
        <v>1.1339999999999999</v>
      </c>
      <c r="T7">
        <v>5.8570000000000002</v>
      </c>
      <c r="U7">
        <v>-8.6322727272727278</v>
      </c>
      <c r="V7">
        <v>-0.73699999999999999</v>
      </c>
      <c r="W7">
        <v>0</v>
      </c>
      <c r="X7">
        <v>26.545529411764708</v>
      </c>
      <c r="Y7">
        <v>85.646000000000001</v>
      </c>
      <c r="Z7">
        <v>19.693000000000001</v>
      </c>
      <c r="AD7">
        <v>0.4</v>
      </c>
      <c r="AE7">
        <v>82</v>
      </c>
      <c r="AF7">
        <v>1.78987E-2</v>
      </c>
      <c r="AG7">
        <f t="shared" si="0"/>
        <v>218.27682926829269</v>
      </c>
      <c r="AH7">
        <v>0.95</v>
      </c>
      <c r="AI7" t="s">
        <v>322</v>
      </c>
      <c r="AJ7" t="s">
        <v>21</v>
      </c>
    </row>
    <row r="8" spans="1:36" x14ac:dyDescent="0.3">
      <c r="A8" t="s">
        <v>318</v>
      </c>
      <c r="B8">
        <v>100.85728693898142</v>
      </c>
      <c r="C8">
        <v>54.663178841037556</v>
      </c>
      <c r="D8">
        <v>36.927705928120083</v>
      </c>
      <c r="E8">
        <v>34.973837773661906</v>
      </c>
      <c r="F8">
        <v>35.462250434412624</v>
      </c>
      <c r="G8">
        <v>24.562930863020288</v>
      </c>
      <c r="H8">
        <v>19</v>
      </c>
      <c r="I8" t="s">
        <v>278</v>
      </c>
      <c r="J8" t="s">
        <v>345</v>
      </c>
      <c r="K8" t="s">
        <v>232</v>
      </c>
      <c r="L8" t="s">
        <v>347</v>
      </c>
      <c r="M8">
        <v>14</v>
      </c>
      <c r="N8" t="s">
        <v>336</v>
      </c>
      <c r="O8">
        <v>83.837294117647062</v>
      </c>
      <c r="P8">
        <v>1.0804705882352938</v>
      </c>
      <c r="Q8">
        <v>-8.4785294117647059</v>
      </c>
      <c r="R8">
        <v>1.4946923076923078</v>
      </c>
      <c r="S8">
        <v>1.0620000000000001</v>
      </c>
      <c r="T8">
        <v>1.49</v>
      </c>
      <c r="U8">
        <v>-14.662000000000003</v>
      </c>
      <c r="V8">
        <v>3.73</v>
      </c>
      <c r="W8">
        <v>-12.28</v>
      </c>
      <c r="X8">
        <v>63.226923076923079</v>
      </c>
      <c r="Y8">
        <v>83.718000000000004</v>
      </c>
      <c r="Z8">
        <v>62.421999999999997</v>
      </c>
      <c r="AD8">
        <v>0.4</v>
      </c>
      <c r="AE8">
        <v>40</v>
      </c>
      <c r="AF8">
        <v>1.27911E-2</v>
      </c>
      <c r="AG8">
        <f t="shared" si="0"/>
        <v>319.77749999999997</v>
      </c>
      <c r="AH8">
        <v>2.4</v>
      </c>
      <c r="AI8" t="s">
        <v>322</v>
      </c>
      <c r="AJ8" t="s">
        <v>21</v>
      </c>
    </row>
    <row r="9" spans="1:36" x14ac:dyDescent="0.3">
      <c r="A9" t="s">
        <v>318</v>
      </c>
      <c r="B9">
        <v>110.75423634954042</v>
      </c>
      <c r="C9">
        <v>152.11156351197087</v>
      </c>
      <c r="D9">
        <v>47.570766662016112</v>
      </c>
      <c r="E9">
        <v>42.413352921822948</v>
      </c>
      <c r="F9">
        <v>44.183272213140249</v>
      </c>
      <c r="G9">
        <v>29.159293425220334</v>
      </c>
      <c r="H9">
        <v>26</v>
      </c>
      <c r="I9" t="s">
        <v>18</v>
      </c>
      <c r="J9" t="s">
        <v>346</v>
      </c>
      <c r="K9" t="s">
        <v>232</v>
      </c>
      <c r="L9" t="s">
        <v>347</v>
      </c>
      <c r="M9">
        <v>14</v>
      </c>
      <c r="N9" t="s">
        <v>336</v>
      </c>
      <c r="O9">
        <v>77.756062500000013</v>
      </c>
      <c r="P9">
        <v>1.105</v>
      </c>
      <c r="Q9">
        <v>-10.830874999999999</v>
      </c>
      <c r="R9">
        <v>2.2578888888888891</v>
      </c>
      <c r="S9">
        <v>1.077</v>
      </c>
      <c r="T9">
        <v>2.2919999999999998</v>
      </c>
      <c r="U9">
        <v>-10.190999999999999</v>
      </c>
      <c r="V9">
        <v>6.7430000000000003</v>
      </c>
      <c r="W9">
        <v>-9.532</v>
      </c>
      <c r="X9">
        <v>47.144000000000005</v>
      </c>
      <c r="Y9">
        <v>80.334000000000003</v>
      </c>
      <c r="Z9">
        <v>46.84</v>
      </c>
      <c r="AD9">
        <v>0.4</v>
      </c>
      <c r="AE9">
        <v>36</v>
      </c>
      <c r="AF9">
        <v>1.2526900000000001E-2</v>
      </c>
      <c r="AG9">
        <f t="shared" si="0"/>
        <v>347.96944444444449</v>
      </c>
      <c r="AH9">
        <v>1.1200000000000001</v>
      </c>
      <c r="AI9" t="s">
        <v>322</v>
      </c>
      <c r="AJ9" t="s">
        <v>21</v>
      </c>
    </row>
    <row r="10" spans="1:36" x14ac:dyDescent="0.3">
      <c r="A10" t="s">
        <v>319</v>
      </c>
      <c r="B10">
        <v>78.839482812992756</v>
      </c>
      <c r="C10">
        <v>69.388870412397239</v>
      </c>
      <c r="D10">
        <v>35.333900753182832</v>
      </c>
      <c r="E10">
        <v>49.050004328470486</v>
      </c>
      <c r="F10">
        <v>30.892801977139321</v>
      </c>
      <c r="G10">
        <v>42.837237443873256</v>
      </c>
      <c r="H10">
        <v>17</v>
      </c>
      <c r="I10" t="s">
        <v>278</v>
      </c>
      <c r="J10" t="s">
        <v>345</v>
      </c>
      <c r="K10" t="s">
        <v>232</v>
      </c>
      <c r="L10" t="s">
        <v>347</v>
      </c>
      <c r="M10">
        <v>14</v>
      </c>
      <c r="N10" t="s">
        <v>336</v>
      </c>
      <c r="O10">
        <v>88.843249999999998</v>
      </c>
      <c r="P10">
        <v>1.074125</v>
      </c>
      <c r="Q10">
        <v>-9.8586666666666662</v>
      </c>
      <c r="R10">
        <v>1.3927</v>
      </c>
      <c r="S10">
        <v>1.385</v>
      </c>
      <c r="T10">
        <v>1.403</v>
      </c>
      <c r="U10">
        <v>-15.905400000000004</v>
      </c>
      <c r="V10">
        <v>-13.379</v>
      </c>
      <c r="W10">
        <v>-9.1449999999999996</v>
      </c>
      <c r="X10">
        <v>72.155799999999999</v>
      </c>
      <c r="Y10">
        <v>86.290999999999997</v>
      </c>
      <c r="Z10">
        <v>70.061999999999998</v>
      </c>
      <c r="AD10">
        <v>0.2</v>
      </c>
      <c r="AE10">
        <v>73</v>
      </c>
      <c r="AF10">
        <v>2.5279099999999999E-2</v>
      </c>
      <c r="AG10">
        <f t="shared" si="0"/>
        <v>346.28904109589041</v>
      </c>
      <c r="AH10">
        <v>1.35</v>
      </c>
      <c r="AI10" t="s">
        <v>322</v>
      </c>
      <c r="AJ10" t="s">
        <v>21</v>
      </c>
    </row>
    <row r="11" spans="1:36" x14ac:dyDescent="0.3">
      <c r="A11" t="s">
        <v>319</v>
      </c>
      <c r="B11">
        <v>110.74197120708747</v>
      </c>
      <c r="C11">
        <v>242.87502229085092</v>
      </c>
      <c r="D11">
        <v>43.058587000259408</v>
      </c>
      <c r="E11">
        <v>78.1929145651917</v>
      </c>
      <c r="F11">
        <v>36.927621861152083</v>
      </c>
      <c r="G11">
        <v>59.630902906033818</v>
      </c>
      <c r="H11">
        <v>29</v>
      </c>
      <c r="I11" t="s">
        <v>18</v>
      </c>
      <c r="J11" t="s">
        <v>346</v>
      </c>
      <c r="K11" t="s">
        <v>232</v>
      </c>
      <c r="L11" t="s">
        <v>347</v>
      </c>
      <c r="M11">
        <v>14</v>
      </c>
      <c r="N11" t="s">
        <v>336</v>
      </c>
      <c r="O11">
        <v>80.68183333333333</v>
      </c>
      <c r="P11">
        <v>1.1045</v>
      </c>
      <c r="Q11">
        <v>-2.984666666666667</v>
      </c>
      <c r="R11">
        <v>3.6425555555555555</v>
      </c>
      <c r="S11">
        <v>2.5939999999999999</v>
      </c>
      <c r="T11">
        <v>3.5720000000000001</v>
      </c>
      <c r="U11">
        <v>-12.925444444444445</v>
      </c>
      <c r="V11">
        <v>-2.919</v>
      </c>
      <c r="W11">
        <v>-11.012</v>
      </c>
      <c r="X11">
        <v>34.964611111111118</v>
      </c>
      <c r="Y11">
        <v>82.614000000000004</v>
      </c>
      <c r="Z11">
        <v>33.098999999999997</v>
      </c>
      <c r="AD11">
        <v>0.25</v>
      </c>
      <c r="AE11">
        <v>66</v>
      </c>
      <c r="AF11">
        <v>2.7393799999999999E-2</v>
      </c>
      <c r="AG11">
        <f t="shared" si="0"/>
        <v>415.05757575757576</v>
      </c>
      <c r="AH11">
        <v>0.9</v>
      </c>
      <c r="AI11" t="s">
        <v>322</v>
      </c>
      <c r="AJ11" t="s">
        <v>21</v>
      </c>
    </row>
    <row r="12" spans="1:36" x14ac:dyDescent="0.3">
      <c r="A12" t="s">
        <v>325</v>
      </c>
      <c r="B12">
        <v>141.08352144469538</v>
      </c>
      <c r="C12">
        <v>134.64222325927722</v>
      </c>
      <c r="D12">
        <v>54.619544642635979</v>
      </c>
      <c r="E12">
        <v>44.682184661266703</v>
      </c>
      <c r="F12">
        <v>40.94501085042787</v>
      </c>
      <c r="G12">
        <v>38.064786266225177</v>
      </c>
      <c r="H12">
        <v>22</v>
      </c>
      <c r="I12" t="s">
        <v>278</v>
      </c>
      <c r="J12" t="s">
        <v>345</v>
      </c>
      <c r="K12" t="s">
        <v>232</v>
      </c>
      <c r="L12" t="s">
        <v>347</v>
      </c>
      <c r="M12">
        <v>14</v>
      </c>
      <c r="N12" t="s">
        <v>336</v>
      </c>
      <c r="O12">
        <v>76.005500000000012</v>
      </c>
      <c r="P12">
        <v>1.141375</v>
      </c>
      <c r="Q12">
        <v>-8.4160000000000004</v>
      </c>
      <c r="R12">
        <v>2.294</v>
      </c>
      <c r="S12">
        <v>1.1619999999999999</v>
      </c>
      <c r="T12">
        <v>2.42</v>
      </c>
      <c r="U12">
        <v>-11.466800000000001</v>
      </c>
      <c r="V12">
        <v>-3.7629999999999999</v>
      </c>
      <c r="W12">
        <v>-11.707000000000001</v>
      </c>
      <c r="X12">
        <v>59.603400000000001</v>
      </c>
      <c r="Y12">
        <v>75.415999999999997</v>
      </c>
      <c r="Z12">
        <v>57.624000000000002</v>
      </c>
      <c r="AD12">
        <v>0.25</v>
      </c>
      <c r="AE12">
        <v>87</v>
      </c>
      <c r="AF12">
        <v>2.48296E-2</v>
      </c>
      <c r="AG12">
        <f t="shared" si="0"/>
        <v>285.3977011494253</v>
      </c>
      <c r="AH12">
        <v>1.65</v>
      </c>
      <c r="AI12" t="s">
        <v>322</v>
      </c>
      <c r="AJ12" t="s">
        <v>324</v>
      </c>
    </row>
    <row r="13" spans="1:36" x14ac:dyDescent="0.3">
      <c r="A13" t="s">
        <v>325</v>
      </c>
      <c r="B13">
        <v>123.67054167697279</v>
      </c>
      <c r="C13">
        <v>144.16130683303314</v>
      </c>
      <c r="D13">
        <v>53.573310565490438</v>
      </c>
      <c r="E13">
        <v>55.352090865737402</v>
      </c>
      <c r="F13">
        <v>34.810065251311279</v>
      </c>
      <c r="G13">
        <v>30.147192458630002</v>
      </c>
      <c r="H13">
        <v>21</v>
      </c>
      <c r="I13" t="s">
        <v>279</v>
      </c>
      <c r="J13" t="s">
        <v>346</v>
      </c>
      <c r="K13" t="s">
        <v>232</v>
      </c>
      <c r="L13" t="s">
        <v>347</v>
      </c>
      <c r="M13">
        <v>14</v>
      </c>
      <c r="N13" t="s">
        <v>336</v>
      </c>
      <c r="O13">
        <v>74.731111111111105</v>
      </c>
      <c r="P13">
        <v>1.2125000000000001</v>
      </c>
      <c r="Q13">
        <v>-9.8999444444444435</v>
      </c>
      <c r="R13">
        <v>2.5205000000000002</v>
      </c>
      <c r="S13">
        <v>1.137</v>
      </c>
      <c r="T13">
        <v>2.5569999999999999</v>
      </c>
      <c r="U13">
        <v>-10.689749999999997</v>
      </c>
      <c r="V13">
        <v>-3.3279999999999998</v>
      </c>
      <c r="W13">
        <v>-8.2219999999999995</v>
      </c>
      <c r="X13">
        <v>54.409875000000007</v>
      </c>
      <c r="Y13">
        <v>75.031999999999996</v>
      </c>
      <c r="Z13">
        <v>51.884</v>
      </c>
      <c r="AD13">
        <v>0.25</v>
      </c>
      <c r="AE13">
        <v>65</v>
      </c>
      <c r="AF13">
        <v>2.48121E-2</v>
      </c>
      <c r="AG13">
        <f t="shared" si="0"/>
        <v>381.72461538461539</v>
      </c>
      <c r="AH13">
        <v>1.2</v>
      </c>
      <c r="AI13" t="s">
        <v>322</v>
      </c>
      <c r="AJ13" t="s">
        <v>324</v>
      </c>
    </row>
    <row r="14" spans="1:36" x14ac:dyDescent="0.3">
      <c r="A14" t="s">
        <v>326</v>
      </c>
      <c r="B14">
        <v>127.71392081736889</v>
      </c>
      <c r="C14">
        <v>136.10764841097631</v>
      </c>
      <c r="D14">
        <v>45.76357708720051</v>
      </c>
      <c r="E14">
        <v>51.42051963986794</v>
      </c>
      <c r="F14">
        <v>70.293828201883883</v>
      </c>
      <c r="G14">
        <v>41.564804244414503</v>
      </c>
      <c r="H14">
        <v>23</v>
      </c>
      <c r="I14" t="s">
        <v>278</v>
      </c>
      <c r="J14" t="s">
        <v>345</v>
      </c>
      <c r="K14" t="s">
        <v>232</v>
      </c>
      <c r="L14" t="s">
        <v>347</v>
      </c>
      <c r="M14">
        <v>14</v>
      </c>
      <c r="N14" t="s">
        <v>336</v>
      </c>
      <c r="O14">
        <v>80.031000000000006</v>
      </c>
      <c r="P14">
        <v>0.96349999999999991</v>
      </c>
      <c r="Q14">
        <v>-10.810500000000001</v>
      </c>
      <c r="R14">
        <v>1.9195714285714283</v>
      </c>
      <c r="S14">
        <v>0.93400000000000005</v>
      </c>
      <c r="T14">
        <v>2.0859999999999999</v>
      </c>
      <c r="U14">
        <v>-18.545714285714286</v>
      </c>
      <c r="V14">
        <v>-7.5229999999999997</v>
      </c>
      <c r="W14">
        <v>-16.478999999999999</v>
      </c>
      <c r="X14">
        <v>63.681357142857152</v>
      </c>
      <c r="Y14">
        <v>80.966999999999999</v>
      </c>
      <c r="Z14">
        <v>60.728999999999999</v>
      </c>
      <c r="AD14">
        <v>0.4</v>
      </c>
      <c r="AE14">
        <v>51</v>
      </c>
      <c r="AF14">
        <v>1.3643000000000001E-2</v>
      </c>
      <c r="AG14">
        <f t="shared" si="0"/>
        <v>267.50980392156862</v>
      </c>
      <c r="AH14">
        <v>2</v>
      </c>
      <c r="AI14" t="s">
        <v>322</v>
      </c>
      <c r="AJ14" t="s">
        <v>324</v>
      </c>
    </row>
    <row r="15" spans="1:36" x14ac:dyDescent="0.3">
      <c r="A15" t="s">
        <v>326</v>
      </c>
      <c r="B15">
        <v>137.34377145996419</v>
      </c>
      <c r="C15">
        <v>172.53053998929173</v>
      </c>
      <c r="D15">
        <v>51.033121555686009</v>
      </c>
      <c r="E15">
        <v>60.630193589148391</v>
      </c>
      <c r="F15">
        <v>41.19973632168746</v>
      </c>
      <c r="G15">
        <v>48.199163083767353</v>
      </c>
      <c r="H15">
        <v>26</v>
      </c>
      <c r="I15" t="s">
        <v>279</v>
      </c>
      <c r="J15" t="s">
        <v>346</v>
      </c>
      <c r="K15" t="s">
        <v>232</v>
      </c>
      <c r="L15" t="s">
        <v>347</v>
      </c>
      <c r="M15">
        <v>14</v>
      </c>
      <c r="N15" t="s">
        <v>336</v>
      </c>
      <c r="O15">
        <v>63.944499999999991</v>
      </c>
      <c r="P15">
        <v>1.237625</v>
      </c>
      <c r="Q15">
        <v>-6.7528749999999995</v>
      </c>
      <c r="R15">
        <v>3.0435555555555558</v>
      </c>
      <c r="S15">
        <v>1.3009999999999999</v>
      </c>
      <c r="T15">
        <v>3.165</v>
      </c>
      <c r="U15">
        <v>-12.630555555555555</v>
      </c>
      <c r="V15">
        <v>-2.7810000000000001</v>
      </c>
      <c r="W15">
        <v>-10.519</v>
      </c>
      <c r="X15">
        <v>43.576111111111111</v>
      </c>
      <c r="Y15">
        <v>56.25</v>
      </c>
      <c r="Z15">
        <v>42.886000000000003</v>
      </c>
      <c r="AD15">
        <v>0.3</v>
      </c>
      <c r="AE15">
        <v>67</v>
      </c>
      <c r="AF15">
        <v>1.6347899999999999E-2</v>
      </c>
      <c r="AG15">
        <f t="shared" si="0"/>
        <v>243.99850746268655</v>
      </c>
      <c r="AH15">
        <v>1.5</v>
      </c>
      <c r="AI15" t="s">
        <v>322</v>
      </c>
      <c r="AJ15" t="s">
        <v>324</v>
      </c>
    </row>
    <row r="18" spans="28:28" x14ac:dyDescent="0.3">
      <c r="AB18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W1"/>
  <sheetViews>
    <sheetView workbookViewId="0">
      <selection sqref="A1:W1"/>
    </sheetView>
  </sheetViews>
  <sheetFormatPr defaultRowHeight="14.4" x14ac:dyDescent="0.3"/>
  <sheetData>
    <row r="1" spans="1:23" x14ac:dyDescent="0.3">
      <c r="A1" t="s">
        <v>178</v>
      </c>
      <c r="B1" t="s">
        <v>271</v>
      </c>
      <c r="C1" t="s">
        <v>272</v>
      </c>
      <c r="D1" t="s">
        <v>100</v>
      </c>
      <c r="E1" t="s">
        <v>273</v>
      </c>
      <c r="F1" t="s">
        <v>274</v>
      </c>
      <c r="G1" t="s">
        <v>275</v>
      </c>
      <c r="H1" t="s">
        <v>276</v>
      </c>
      <c r="I1" t="s">
        <v>103</v>
      </c>
      <c r="J1" t="s">
        <v>248</v>
      </c>
      <c r="K1" t="s">
        <v>36</v>
      </c>
      <c r="L1" t="s">
        <v>280</v>
      </c>
      <c r="M1" t="s">
        <v>299</v>
      </c>
      <c r="N1" t="s">
        <v>61</v>
      </c>
      <c r="O1" t="s">
        <v>300</v>
      </c>
      <c r="P1" t="s">
        <v>301</v>
      </c>
      <c r="Q1" s="12" t="s">
        <v>302</v>
      </c>
      <c r="R1" t="s">
        <v>303</v>
      </c>
      <c r="S1" t="s">
        <v>118</v>
      </c>
      <c r="T1" t="s">
        <v>126</v>
      </c>
      <c r="U1" t="s">
        <v>134</v>
      </c>
      <c r="V1" t="s">
        <v>304</v>
      </c>
      <c r="W1" t="s">
        <v>306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H1"/>
  <sheetViews>
    <sheetView workbookViewId="0">
      <selection activeCell="H27" sqref="H27"/>
    </sheetView>
  </sheetViews>
  <sheetFormatPr defaultRowHeight="14.4" x14ac:dyDescent="0.3"/>
  <sheetData>
    <row r="1" spans="1:34" x14ac:dyDescent="0.3">
      <c r="A1" t="s">
        <v>35</v>
      </c>
      <c r="B1" t="s">
        <v>36</v>
      </c>
      <c r="C1" t="s">
        <v>47</v>
      </c>
      <c r="D1" t="s">
        <v>49</v>
      </c>
      <c r="E1" t="s">
        <v>45</v>
      </c>
      <c r="F1" t="s">
        <v>37</v>
      </c>
      <c r="G1" t="s">
        <v>38</v>
      </c>
      <c r="H1" t="s">
        <v>101</v>
      </c>
      <c r="I1" s="2" t="s">
        <v>61</v>
      </c>
      <c r="J1" t="s">
        <v>100</v>
      </c>
      <c r="K1" t="s">
        <v>99</v>
      </c>
      <c r="L1" t="s">
        <v>98</v>
      </c>
      <c r="M1" t="s">
        <v>111</v>
      </c>
      <c r="N1" t="s">
        <v>112</v>
      </c>
      <c r="O1" t="s">
        <v>94</v>
      </c>
      <c r="P1" s="2" t="s">
        <v>118</v>
      </c>
      <c r="Q1" t="s">
        <v>126</v>
      </c>
      <c r="R1" t="s">
        <v>134</v>
      </c>
      <c r="S1" t="s">
        <v>127</v>
      </c>
      <c r="T1" t="s">
        <v>135</v>
      </c>
      <c r="U1" t="s">
        <v>136</v>
      </c>
      <c r="V1" t="s">
        <v>162</v>
      </c>
      <c r="W1" t="s">
        <v>129</v>
      </c>
      <c r="X1" t="s">
        <v>98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s="3" t="s">
        <v>159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29"/>
  <sheetViews>
    <sheetView zoomScale="90" zoomScaleNormal="90" workbookViewId="0">
      <selection activeCell="I33" sqref="I33"/>
    </sheetView>
  </sheetViews>
  <sheetFormatPr defaultRowHeight="14.4" x14ac:dyDescent="0.3"/>
  <sheetData>
    <row r="1" spans="1:7" x14ac:dyDescent="0.3">
      <c r="A1" t="s">
        <v>195</v>
      </c>
      <c r="B1" t="s">
        <v>98</v>
      </c>
      <c r="C1" t="s">
        <v>196</v>
      </c>
      <c r="F1">
        <v>4289</v>
      </c>
      <c r="G1">
        <v>4213</v>
      </c>
    </row>
    <row r="2" spans="1:7" x14ac:dyDescent="0.3">
      <c r="A2" s="12" t="s">
        <v>139</v>
      </c>
      <c r="B2" t="s">
        <v>16</v>
      </c>
      <c r="C2">
        <f>4789-500</f>
        <v>4289</v>
      </c>
      <c r="F2">
        <v>3382</v>
      </c>
      <c r="G2">
        <v>2148</v>
      </c>
    </row>
    <row r="3" spans="1:7" x14ac:dyDescent="0.3">
      <c r="A3" s="12" t="s">
        <v>139</v>
      </c>
      <c r="B3" t="s">
        <v>11</v>
      </c>
      <c r="C3">
        <f>4713-500</f>
        <v>4213</v>
      </c>
      <c r="F3">
        <v>3240</v>
      </c>
      <c r="G3">
        <v>1569</v>
      </c>
    </row>
    <row r="4" spans="1:7" x14ac:dyDescent="0.3">
      <c r="A4" s="12" t="s">
        <v>140</v>
      </c>
      <c r="B4" t="s">
        <v>16</v>
      </c>
      <c r="C4">
        <f>3882-500</f>
        <v>3382</v>
      </c>
      <c r="F4">
        <v>3372</v>
      </c>
      <c r="G4">
        <v>2148</v>
      </c>
    </row>
    <row r="5" spans="1:7" x14ac:dyDescent="0.3">
      <c r="A5" s="12" t="s">
        <v>140</v>
      </c>
      <c r="B5" t="s">
        <v>11</v>
      </c>
      <c r="C5">
        <f>2648-500</f>
        <v>2148</v>
      </c>
      <c r="F5">
        <v>2469</v>
      </c>
      <c r="G5">
        <v>4016</v>
      </c>
    </row>
    <row r="6" spans="1:7" x14ac:dyDescent="0.3">
      <c r="A6" s="12" t="s">
        <v>141</v>
      </c>
      <c r="B6" t="s">
        <v>16</v>
      </c>
      <c r="C6">
        <f>3740-500</f>
        <v>3240</v>
      </c>
      <c r="F6">
        <v>3776</v>
      </c>
      <c r="G6">
        <v>2765</v>
      </c>
    </row>
    <row r="7" spans="1:7" x14ac:dyDescent="0.3">
      <c r="A7" s="12" t="s">
        <v>141</v>
      </c>
      <c r="B7" t="s">
        <v>11</v>
      </c>
      <c r="C7">
        <f>2069-500</f>
        <v>1569</v>
      </c>
      <c r="F7">
        <v>2312</v>
      </c>
      <c r="G7">
        <v>2224</v>
      </c>
    </row>
    <row r="8" spans="1:7" x14ac:dyDescent="0.3">
      <c r="A8" s="12" t="s">
        <v>143</v>
      </c>
      <c r="B8" t="s">
        <v>16</v>
      </c>
      <c r="C8">
        <f>3872-500</f>
        <v>3372</v>
      </c>
      <c r="F8">
        <v>2504</v>
      </c>
      <c r="G8">
        <v>1868</v>
      </c>
    </row>
    <row r="9" spans="1:7" x14ac:dyDescent="0.3">
      <c r="A9" s="12" t="s">
        <v>143</v>
      </c>
      <c r="B9" t="s">
        <v>11</v>
      </c>
      <c r="C9">
        <f>2648-500</f>
        <v>2148</v>
      </c>
      <c r="F9">
        <v>3654</v>
      </c>
      <c r="G9">
        <v>2520</v>
      </c>
    </row>
    <row r="10" spans="1:7" x14ac:dyDescent="0.3">
      <c r="A10" s="12" t="s">
        <v>144</v>
      </c>
      <c r="B10" t="s">
        <v>16</v>
      </c>
      <c r="C10">
        <f>2969-500</f>
        <v>2469</v>
      </c>
      <c r="F10">
        <v>3116</v>
      </c>
      <c r="G10">
        <v>1022</v>
      </c>
    </row>
    <row r="11" spans="1:7" x14ac:dyDescent="0.3">
      <c r="A11" s="12" t="s">
        <v>144</v>
      </c>
      <c r="B11" t="s">
        <v>11</v>
      </c>
      <c r="C11">
        <f>4516-500</f>
        <v>4016</v>
      </c>
      <c r="F11">
        <v>2835</v>
      </c>
      <c r="G11">
        <v>931</v>
      </c>
    </row>
    <row r="12" spans="1:7" x14ac:dyDescent="0.3">
      <c r="A12" s="12" t="s">
        <v>157</v>
      </c>
      <c r="B12" t="s">
        <v>16</v>
      </c>
      <c r="C12">
        <f>4276-500</f>
        <v>3776</v>
      </c>
      <c r="F12">
        <v>3546</v>
      </c>
      <c r="G12">
        <v>3017</v>
      </c>
    </row>
    <row r="13" spans="1:7" x14ac:dyDescent="0.3">
      <c r="A13" s="12" t="s">
        <v>157</v>
      </c>
      <c r="B13" t="s">
        <v>11</v>
      </c>
      <c r="C13">
        <f>3265-500</f>
        <v>2765</v>
      </c>
      <c r="F13">
        <v>3695</v>
      </c>
      <c r="G13">
        <v>2619</v>
      </c>
    </row>
    <row r="14" spans="1:7" x14ac:dyDescent="0.3">
      <c r="A14" s="12" t="s">
        <v>188</v>
      </c>
      <c r="B14" t="s">
        <v>16</v>
      </c>
      <c r="C14">
        <f>2812-500</f>
        <v>2312</v>
      </c>
      <c r="F14">
        <v>1974</v>
      </c>
      <c r="G14">
        <v>1303</v>
      </c>
    </row>
    <row r="15" spans="1:7" x14ac:dyDescent="0.3">
      <c r="A15" s="12" t="s">
        <v>188</v>
      </c>
      <c r="B15" t="s">
        <v>11</v>
      </c>
      <c r="C15">
        <f>2724-500</f>
        <v>2224</v>
      </c>
    </row>
    <row r="16" spans="1:7" x14ac:dyDescent="0.3">
      <c r="A16" s="12" t="s">
        <v>189</v>
      </c>
      <c r="B16" t="s">
        <v>16</v>
      </c>
      <c r="C16">
        <f>3004-500</f>
        <v>2504</v>
      </c>
    </row>
    <row r="17" spans="1:3" x14ac:dyDescent="0.3">
      <c r="A17" s="12" t="s">
        <v>189</v>
      </c>
      <c r="B17" t="s">
        <v>11</v>
      </c>
      <c r="C17">
        <f>2368-500</f>
        <v>1868</v>
      </c>
    </row>
    <row r="18" spans="1:3" x14ac:dyDescent="0.3">
      <c r="A18" s="12" t="s">
        <v>190</v>
      </c>
      <c r="B18" t="s">
        <v>16</v>
      </c>
      <c r="C18">
        <f>4154-500</f>
        <v>3654</v>
      </c>
    </row>
    <row r="19" spans="1:3" x14ac:dyDescent="0.3">
      <c r="A19" s="12" t="s">
        <v>190</v>
      </c>
      <c r="B19" t="s">
        <v>11</v>
      </c>
      <c r="C19">
        <f>3020-500</f>
        <v>2520</v>
      </c>
    </row>
    <row r="20" spans="1:3" x14ac:dyDescent="0.3">
      <c r="A20" s="12" t="s">
        <v>191</v>
      </c>
      <c r="B20" t="s">
        <v>16</v>
      </c>
      <c r="C20">
        <f>3616-500</f>
        <v>3116</v>
      </c>
    </row>
    <row r="21" spans="1:3" x14ac:dyDescent="0.3">
      <c r="A21" s="12" t="s">
        <v>191</v>
      </c>
      <c r="B21" t="s">
        <v>11</v>
      </c>
      <c r="C21">
        <f>1522-500</f>
        <v>1022</v>
      </c>
    </row>
    <row r="22" spans="1:3" x14ac:dyDescent="0.3">
      <c r="A22" s="12" t="s">
        <v>192</v>
      </c>
      <c r="B22" t="s">
        <v>16</v>
      </c>
      <c r="C22">
        <f>3335-500</f>
        <v>2835</v>
      </c>
    </row>
    <row r="23" spans="1:3" x14ac:dyDescent="0.3">
      <c r="A23" s="12" t="s">
        <v>192</v>
      </c>
      <c r="B23" t="s">
        <v>11</v>
      </c>
      <c r="C23">
        <f>1431-500</f>
        <v>931</v>
      </c>
    </row>
    <row r="24" spans="1:3" x14ac:dyDescent="0.3">
      <c r="A24" s="12" t="s">
        <v>193</v>
      </c>
      <c r="B24" t="s">
        <v>16</v>
      </c>
      <c r="C24">
        <f>4046-500</f>
        <v>3546</v>
      </c>
    </row>
    <row r="25" spans="1:3" x14ac:dyDescent="0.3">
      <c r="A25" s="12" t="s">
        <v>193</v>
      </c>
      <c r="B25" t="s">
        <v>11</v>
      </c>
      <c r="C25">
        <f>3517-500</f>
        <v>3017</v>
      </c>
    </row>
    <row r="26" spans="1:3" x14ac:dyDescent="0.3">
      <c r="A26" s="12" t="s">
        <v>194</v>
      </c>
      <c r="B26" t="s">
        <v>16</v>
      </c>
      <c r="C26">
        <f>4195-500</f>
        <v>3695</v>
      </c>
    </row>
    <row r="27" spans="1:3" x14ac:dyDescent="0.3">
      <c r="A27" s="12" t="s">
        <v>194</v>
      </c>
      <c r="B27" t="s">
        <v>11</v>
      </c>
      <c r="C27">
        <f>3119-500</f>
        <v>2619</v>
      </c>
    </row>
    <row r="28" spans="1:3" x14ac:dyDescent="0.3">
      <c r="A28" s="12" t="s">
        <v>122</v>
      </c>
      <c r="B28" t="s">
        <v>16</v>
      </c>
      <c r="C28">
        <f>2474-500</f>
        <v>1974</v>
      </c>
    </row>
    <row r="29" spans="1:3" x14ac:dyDescent="0.3">
      <c r="A29" s="12" t="s">
        <v>122</v>
      </c>
      <c r="B29" t="s">
        <v>11</v>
      </c>
      <c r="C29">
        <f>1803-500</f>
        <v>1303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T1255"/>
  <sheetViews>
    <sheetView topLeftCell="T1" zoomScale="40" zoomScaleNormal="40" workbookViewId="0">
      <selection activeCell="AO8" sqref="AO8:AS9"/>
    </sheetView>
  </sheetViews>
  <sheetFormatPr defaultRowHeight="14.4" x14ac:dyDescent="0.3"/>
  <sheetData>
    <row r="1" spans="1:46" x14ac:dyDescent="0.3">
      <c r="A1" t="s">
        <v>9</v>
      </c>
      <c r="K1" t="s">
        <v>11</v>
      </c>
      <c r="U1" t="s">
        <v>16</v>
      </c>
      <c r="AD1" t="s">
        <v>10</v>
      </c>
      <c r="AO1" t="s">
        <v>15</v>
      </c>
      <c r="AP1" t="s">
        <v>26</v>
      </c>
      <c r="AQ1" t="s">
        <v>27</v>
      </c>
      <c r="AR1" t="s">
        <v>29</v>
      </c>
      <c r="AS1" t="s">
        <v>31</v>
      </c>
      <c r="AT1" t="s">
        <v>34</v>
      </c>
    </row>
    <row r="2" spans="1:4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12</v>
      </c>
      <c r="W2" t="s">
        <v>15</v>
      </c>
      <c r="X2" t="s">
        <v>19</v>
      </c>
      <c r="Y2" t="s">
        <v>14</v>
      </c>
      <c r="Z2" t="s">
        <v>13</v>
      </c>
      <c r="AA2" t="s">
        <v>17</v>
      </c>
      <c r="AD2" t="s">
        <v>0</v>
      </c>
      <c r="AE2" t="s">
        <v>12</v>
      </c>
      <c r="AF2" t="s">
        <v>15</v>
      </c>
      <c r="AG2" t="s">
        <v>19</v>
      </c>
      <c r="AH2" t="s">
        <v>14</v>
      </c>
      <c r="AI2" t="s">
        <v>13</v>
      </c>
      <c r="AO2" t="s">
        <v>25</v>
      </c>
    </row>
    <row r="3" spans="1:46" x14ac:dyDescent="0.3">
      <c r="AN3" t="s">
        <v>9</v>
      </c>
      <c r="AO3">
        <f>(W32-W5)/(U32-U5)</f>
        <v>51.323950615942621</v>
      </c>
      <c r="AP3">
        <f>(X32-X11)/(U32-U11)</f>
        <v>9.5998034503158891</v>
      </c>
      <c r="AR3">
        <f>MAX(AA:AA)</f>
        <v>34</v>
      </c>
      <c r="AS3">
        <f>MAX(X5:X47)</f>
        <v>60.441220912662587</v>
      </c>
      <c r="AT3">
        <f>Z32-Z10</f>
        <v>1.5509838734819095</v>
      </c>
    </row>
    <row r="4" spans="1:46" x14ac:dyDescent="0.3">
      <c r="A4">
        <v>1.2</v>
      </c>
      <c r="K4">
        <f>U25_09_17_C1!AS3</f>
        <v>60.441220912662587</v>
      </c>
      <c r="U4">
        <v>1.2</v>
      </c>
      <c r="AD4">
        <v>1.2</v>
      </c>
      <c r="AE4">
        <f>AVERAGE(N85:N103)</f>
        <v>39.780933930288768</v>
      </c>
      <c r="AF4">
        <f>N85</f>
        <v>55.282215711205708</v>
      </c>
      <c r="AG4">
        <f>N103</f>
        <v>37.999696002431939</v>
      </c>
      <c r="AI4">
        <f>AF4/AG4</f>
        <v>1.4548067886560909</v>
      </c>
      <c r="AJ4">
        <v>20</v>
      </c>
      <c r="AN4" t="s">
        <v>18</v>
      </c>
      <c r="AO4">
        <f>(AF32-AF5)/(AD32-AD5)</f>
        <v>30.984934170365889</v>
      </c>
      <c r="AP4">
        <f>(AG32-AG4)/(AD32-AD4)</f>
        <v>10.141770573652154</v>
      </c>
      <c r="AR4">
        <f>MAX(AJ:AJ)</f>
        <v>36</v>
      </c>
      <c r="AS4">
        <f>MAX(AG4:AG32)</f>
        <v>66.396653608657971</v>
      </c>
      <c r="AT4">
        <f>AI32-AI4</f>
        <v>0.69922639212194038</v>
      </c>
    </row>
    <row r="5" spans="1:46" x14ac:dyDescent="0.3">
      <c r="B5">
        <v>1</v>
      </c>
      <c r="C5">
        <v>596.14</v>
      </c>
      <c r="E5">
        <v>-29.6021</v>
      </c>
      <c r="F5">
        <v>62.088000000000001</v>
      </c>
      <c r="G5">
        <v>311.53300000000002</v>
      </c>
      <c r="H5">
        <v>0.68303000000000003</v>
      </c>
      <c r="I5">
        <v>-54.138199999999998</v>
      </c>
      <c r="J5">
        <f>I5-E5</f>
        <v>-24.536099999999998</v>
      </c>
      <c r="L5">
        <v>1</v>
      </c>
      <c r="M5">
        <v>343.56599999999997</v>
      </c>
      <c r="O5">
        <v>-27.694700000000001</v>
      </c>
      <c r="P5">
        <v>63.201900000000002</v>
      </c>
      <c r="Q5">
        <v>344.53699999999998</v>
      </c>
      <c r="R5">
        <v>0.82232400000000005</v>
      </c>
      <c r="S5">
        <v>-50.353999999999999</v>
      </c>
      <c r="T5">
        <f>S5-O5</f>
        <v>-22.659299999999998</v>
      </c>
      <c r="U5">
        <v>1.3</v>
      </c>
      <c r="V5">
        <f>AVERAGE(D10:D16)</f>
        <v>19.183617987460366</v>
      </c>
      <c r="W5">
        <f>D10</f>
        <v>18.583906337112062</v>
      </c>
      <c r="X5">
        <f>D16</f>
        <v>20.123153700647983</v>
      </c>
      <c r="Z5">
        <f>W5/X5</f>
        <v>0.92350864151644596</v>
      </c>
      <c r="AA5">
        <v>8</v>
      </c>
      <c r="AD5">
        <v>1.3</v>
      </c>
      <c r="AE5">
        <f>AVERAGE(N110:N128)</f>
        <v>40.025723512532025</v>
      </c>
      <c r="AF5">
        <f>N110</f>
        <v>59.361272705686794</v>
      </c>
      <c r="AG5">
        <f>N128</f>
        <v>38.443795171459406</v>
      </c>
      <c r="AI5">
        <f t="shared" ref="AI5:AI32" si="0">AF5/AG5</f>
        <v>1.5441054256203217</v>
      </c>
      <c r="AJ5">
        <v>20</v>
      </c>
    </row>
    <row r="6" spans="1:46" x14ac:dyDescent="0.3">
      <c r="B6">
        <v>2</v>
      </c>
      <c r="C6">
        <v>697.15899999999999</v>
      </c>
      <c r="D6">
        <f>1000/(C6-C5)</f>
        <v>9.8991278868331687</v>
      </c>
      <c r="E6">
        <v>-30.181899999999999</v>
      </c>
      <c r="F6">
        <v>62.988300000000002</v>
      </c>
      <c r="G6">
        <v>312.12</v>
      </c>
      <c r="H6">
        <v>0.68434499999999998</v>
      </c>
      <c r="I6">
        <v>-54.077100000000002</v>
      </c>
      <c r="J6">
        <f t="shared" ref="J6:J69" si="1">I6-E6</f>
        <v>-23.895200000000003</v>
      </c>
      <c r="L6">
        <v>2</v>
      </c>
      <c r="M6">
        <v>403.36200000000002</v>
      </c>
      <c r="N6">
        <f>1000/(M6-M5)</f>
        <v>16.723526657301477</v>
      </c>
      <c r="O6">
        <v>-27.847300000000001</v>
      </c>
      <c r="P6">
        <v>63.445999999999998</v>
      </c>
      <c r="Q6">
        <v>350.38299999999998</v>
      </c>
      <c r="R6">
        <v>0.82473799999999997</v>
      </c>
      <c r="S6">
        <v>-51.071199999999997</v>
      </c>
      <c r="T6">
        <f t="shared" ref="T6:T69" si="2">S6-O6</f>
        <v>-23.223899999999997</v>
      </c>
      <c r="U6">
        <v>1.4</v>
      </c>
      <c r="V6">
        <f>AVERAGE(D20:D30)</f>
        <v>24.479342057340929</v>
      </c>
      <c r="W6">
        <f>D20</f>
        <v>23.727607070826917</v>
      </c>
      <c r="X6">
        <f>D30</f>
        <v>24.791134690234777</v>
      </c>
      <c r="Z6">
        <f t="shared" ref="Z6:Z46" si="3">W6/X6</f>
        <v>0.95710048641594514</v>
      </c>
      <c r="AA6">
        <v>12</v>
      </c>
      <c r="AD6">
        <v>1.4</v>
      </c>
      <c r="AE6">
        <f>AVERAGE(N133:N151)</f>
        <v>40.374844151804361</v>
      </c>
      <c r="AF6">
        <f>N133</f>
        <v>58.917103635185349</v>
      </c>
      <c r="AG6">
        <f>N151</f>
        <v>37.911817113394314</v>
      </c>
      <c r="AI6">
        <f t="shared" si="0"/>
        <v>1.5540564425852812</v>
      </c>
      <c r="AJ6">
        <v>20</v>
      </c>
    </row>
    <row r="7" spans="1:46" x14ac:dyDescent="0.3">
      <c r="J7">
        <f t="shared" si="1"/>
        <v>0</v>
      </c>
      <c r="L7">
        <v>3</v>
      </c>
      <c r="M7">
        <v>468.00599999999997</v>
      </c>
      <c r="N7">
        <f t="shared" ref="N7:N70" si="4">1000/(M7-M6)</f>
        <v>15.46933976857869</v>
      </c>
      <c r="O7">
        <v>-28.0762</v>
      </c>
      <c r="P7">
        <v>63.613900000000001</v>
      </c>
      <c r="Q7">
        <v>356.75599999999997</v>
      </c>
      <c r="R7">
        <v>0.83092999999999995</v>
      </c>
      <c r="S7">
        <v>-50.918599999999998</v>
      </c>
      <c r="T7">
        <f t="shared" si="2"/>
        <v>-22.842399999999998</v>
      </c>
      <c r="U7">
        <v>1.5</v>
      </c>
      <c r="V7">
        <f>AVERAGE(D34:D46)</f>
        <v>28.193014614436851</v>
      </c>
      <c r="W7">
        <f>D34</f>
        <v>28.657400773749814</v>
      </c>
      <c r="X7">
        <f>D46</f>
        <v>27.878449958182323</v>
      </c>
      <c r="Z7">
        <f t="shared" si="3"/>
        <v>1.0279409657544059</v>
      </c>
      <c r="AA7">
        <v>14</v>
      </c>
      <c r="AD7">
        <v>1.5</v>
      </c>
      <c r="AE7">
        <f>AVERAGE(N159:N178)</f>
        <v>41.549254721258478</v>
      </c>
      <c r="AF7">
        <f>N159</f>
        <v>50.694514853492855</v>
      </c>
      <c r="AG7">
        <f>N178</f>
        <v>38.968124074507003</v>
      </c>
      <c r="AI7">
        <f t="shared" si="0"/>
        <v>1.3009226401703353</v>
      </c>
      <c r="AJ7">
        <v>21</v>
      </c>
    </row>
    <row r="8" spans="1:46" x14ac:dyDescent="0.3">
      <c r="A8">
        <v>1.3</v>
      </c>
      <c r="J8">
        <f t="shared" si="1"/>
        <v>0</v>
      </c>
      <c r="L8">
        <v>4</v>
      </c>
      <c r="M8">
        <v>527.33199999999999</v>
      </c>
      <c r="N8">
        <f t="shared" si="4"/>
        <v>16.856015912079016</v>
      </c>
      <c r="O8">
        <v>-27.526900000000001</v>
      </c>
      <c r="P8">
        <v>62.759399999999999</v>
      </c>
      <c r="Q8">
        <v>349.40199999999999</v>
      </c>
      <c r="R8">
        <v>0.83181499999999997</v>
      </c>
      <c r="S8">
        <v>-50.903300000000002</v>
      </c>
      <c r="T8">
        <f t="shared" si="2"/>
        <v>-23.3764</v>
      </c>
      <c r="U8">
        <v>1.6</v>
      </c>
      <c r="V8">
        <f>AVERAGE(D50:D64)</f>
        <v>31.538675845333159</v>
      </c>
      <c r="W8">
        <f>D50</f>
        <v>33.36113427856548</v>
      </c>
      <c r="X8">
        <f>D64</f>
        <v>31.045295085529776</v>
      </c>
      <c r="Z8">
        <f t="shared" si="3"/>
        <v>1.0745954962468731</v>
      </c>
      <c r="AA8">
        <v>16</v>
      </c>
      <c r="AD8">
        <v>1.6</v>
      </c>
      <c r="AE8">
        <f>AVERAGE(N188:N208)</f>
        <v>43.002336815117573</v>
      </c>
      <c r="AF8">
        <f>N188</f>
        <v>64.905562406698209</v>
      </c>
      <c r="AG8">
        <f>N208</f>
        <v>41.790296293200768</v>
      </c>
      <c r="AI8">
        <f t="shared" si="0"/>
        <v>1.5531252028298796</v>
      </c>
      <c r="AJ8">
        <v>22</v>
      </c>
      <c r="AO8" t="s">
        <v>52</v>
      </c>
      <c r="AP8" t="s">
        <v>69</v>
      </c>
      <c r="AQ8" t="s">
        <v>70</v>
      </c>
      <c r="AR8" t="s">
        <v>71</v>
      </c>
    </row>
    <row r="9" spans="1:46" x14ac:dyDescent="0.3">
      <c r="B9">
        <v>1</v>
      </c>
      <c r="C9">
        <v>308.23700000000002</v>
      </c>
      <c r="E9">
        <v>-30.364999999999998</v>
      </c>
      <c r="F9">
        <v>62.5916</v>
      </c>
      <c r="G9">
        <v>308.84899999999999</v>
      </c>
      <c r="H9">
        <v>0.68676499999999996</v>
      </c>
      <c r="I9">
        <v>-53.298999999999999</v>
      </c>
      <c r="J9">
        <f t="shared" si="1"/>
        <v>-22.934000000000001</v>
      </c>
      <c r="L9">
        <v>5</v>
      </c>
      <c r="M9">
        <v>572.70000000000005</v>
      </c>
      <c r="N9">
        <f t="shared" si="4"/>
        <v>22.041967906894701</v>
      </c>
      <c r="O9">
        <v>-27.862500000000001</v>
      </c>
      <c r="P9">
        <v>63.293500000000002</v>
      </c>
      <c r="Q9">
        <v>354.53300000000002</v>
      </c>
      <c r="R9">
        <v>0.83315300000000003</v>
      </c>
      <c r="S9">
        <v>-50.765999999999998</v>
      </c>
      <c r="T9">
        <f t="shared" si="2"/>
        <v>-22.903499999999998</v>
      </c>
      <c r="U9">
        <v>1.7</v>
      </c>
      <c r="V9">
        <f>AVERAGE(D68:D83)</f>
        <v>33.846275554226288</v>
      </c>
      <c r="W9">
        <f>D68</f>
        <v>38.211692777990081</v>
      </c>
      <c r="X9">
        <f>D83</f>
        <v>33.484011384563864</v>
      </c>
      <c r="Z9">
        <f t="shared" si="3"/>
        <v>1.1411922048146741</v>
      </c>
      <c r="AA9">
        <v>17</v>
      </c>
      <c r="AD9">
        <v>1.7</v>
      </c>
      <c r="AE9">
        <f>AVERAGE(N218:N239)</f>
        <v>45.403759222327608</v>
      </c>
      <c r="AF9">
        <f>N218</f>
        <v>74.261102034754302</v>
      </c>
      <c r="AG9">
        <f>N239</f>
        <v>43.308791684711935</v>
      </c>
      <c r="AI9">
        <f t="shared" si="0"/>
        <v>1.7146888459824794</v>
      </c>
      <c r="AJ9">
        <v>23</v>
      </c>
      <c r="AO9">
        <f>MAX(V1:V47)</f>
        <v>69.99306137980048</v>
      </c>
      <c r="AP9">
        <f>MAX(AE3:AE40)</f>
        <v>76.386721232878983</v>
      </c>
      <c r="AQ9">
        <f>(V39-V5)/(U39-U5)</f>
        <v>14.044857936415678</v>
      </c>
      <c r="AR9">
        <f>(AE32-AE4)/(AD32-AD4)</f>
        <v>13.073495465210792</v>
      </c>
    </row>
    <row r="10" spans="1:46" x14ac:dyDescent="0.3">
      <c r="B10">
        <v>2</v>
      </c>
      <c r="C10">
        <v>362.04700000000003</v>
      </c>
      <c r="D10">
        <f t="shared" ref="D10:D70" si="5">1000/(C10-C9)</f>
        <v>18.583906337112062</v>
      </c>
      <c r="E10">
        <v>-31.2653</v>
      </c>
      <c r="F10">
        <v>64.636200000000002</v>
      </c>
      <c r="G10">
        <v>311.04399999999998</v>
      </c>
      <c r="H10">
        <v>0.68101900000000004</v>
      </c>
      <c r="I10">
        <v>-54.138199999999998</v>
      </c>
      <c r="J10">
        <f t="shared" si="1"/>
        <v>-22.872899999999998</v>
      </c>
      <c r="L10">
        <v>6</v>
      </c>
      <c r="M10">
        <v>626.90899999999999</v>
      </c>
      <c r="N10">
        <f t="shared" si="4"/>
        <v>18.447121326716985</v>
      </c>
      <c r="O10">
        <v>-28.442399999999999</v>
      </c>
      <c r="P10">
        <v>63.720700000000001</v>
      </c>
      <c r="Q10">
        <v>361.40600000000001</v>
      </c>
      <c r="R10">
        <v>0.83953800000000001</v>
      </c>
      <c r="S10">
        <v>-51.010100000000001</v>
      </c>
      <c r="T10">
        <f t="shared" si="2"/>
        <v>-22.567700000000002</v>
      </c>
      <c r="U10">
        <v>1.8</v>
      </c>
      <c r="V10">
        <f>AVERAGE(D87:D103)</f>
        <v>36.031029738242886</v>
      </c>
      <c r="W10">
        <f>D87</f>
        <v>42.430414120841846</v>
      </c>
      <c r="X10">
        <f>D103</f>
        <v>35.491198182850738</v>
      </c>
      <c r="Z10">
        <f t="shared" si="3"/>
        <v>1.1955193482688369</v>
      </c>
      <c r="AA10">
        <v>18</v>
      </c>
      <c r="AD10">
        <v>1.8</v>
      </c>
      <c r="AE10">
        <f>AVERAGE(N249:N270)</f>
        <v>45.672007774403987</v>
      </c>
      <c r="AF10">
        <f>N249</f>
        <v>75.471698113207552</v>
      </c>
      <c r="AG10">
        <f>N270</f>
        <v>43.417853421326988</v>
      </c>
      <c r="AI10">
        <f t="shared" si="0"/>
        <v>1.7382641509433907</v>
      </c>
      <c r="AJ10">
        <v>23</v>
      </c>
    </row>
    <row r="11" spans="1:46" x14ac:dyDescent="0.3">
      <c r="B11">
        <v>3</v>
      </c>
      <c r="C11">
        <v>414.80700000000002</v>
      </c>
      <c r="D11">
        <f t="shared" si="5"/>
        <v>18.953752843062929</v>
      </c>
      <c r="E11">
        <v>-30.746500000000001</v>
      </c>
      <c r="F11">
        <v>64.0411</v>
      </c>
      <c r="G11">
        <v>305.19499999999999</v>
      </c>
      <c r="H11">
        <v>0.67973399999999995</v>
      </c>
      <c r="I11">
        <v>-54.077100000000002</v>
      </c>
      <c r="J11">
        <f t="shared" si="1"/>
        <v>-23.3306</v>
      </c>
      <c r="L11">
        <v>7</v>
      </c>
      <c r="M11">
        <v>699.92899999999997</v>
      </c>
      <c r="N11">
        <f t="shared" si="4"/>
        <v>13.694878115584775</v>
      </c>
      <c r="O11">
        <v>-28.3813</v>
      </c>
      <c r="P11">
        <v>65.200800000000001</v>
      </c>
      <c r="Q11">
        <v>382.46600000000001</v>
      </c>
      <c r="R11">
        <v>0.86491899999999999</v>
      </c>
      <c r="S11">
        <v>-50.231900000000003</v>
      </c>
      <c r="T11">
        <f t="shared" si="2"/>
        <v>-21.850600000000004</v>
      </c>
      <c r="U11">
        <v>1.9</v>
      </c>
      <c r="V11">
        <f>AVERAGE(D107:D124)</f>
        <v>37.836850889224706</v>
      </c>
      <c r="W11">
        <f>D107</f>
        <v>47.553378667554341</v>
      </c>
      <c r="X11">
        <f>D124</f>
        <v>37.061744866948217</v>
      </c>
      <c r="Z11">
        <f t="shared" si="3"/>
        <v>1.2830852632079552</v>
      </c>
      <c r="AA11">
        <v>19</v>
      </c>
      <c r="AD11">
        <v>1.9</v>
      </c>
      <c r="AE11">
        <f>AVERAGE(N278:N298)</f>
        <v>44.598365049478176</v>
      </c>
      <c r="AF11">
        <f>N278</f>
        <v>76.202087937209541</v>
      </c>
      <c r="AG11">
        <f>N298</f>
        <v>42.029168242760463</v>
      </c>
      <c r="AI11">
        <f t="shared" si="0"/>
        <v>1.8130762782900272</v>
      </c>
      <c r="AJ11">
        <v>22</v>
      </c>
    </row>
    <row r="12" spans="1:46" x14ac:dyDescent="0.3">
      <c r="B12">
        <v>4</v>
      </c>
      <c r="C12">
        <v>467.26799999999997</v>
      </c>
      <c r="D12">
        <f t="shared" si="5"/>
        <v>19.061779226473014</v>
      </c>
      <c r="E12">
        <v>-31.524699999999999</v>
      </c>
      <c r="F12">
        <v>64.697299999999998</v>
      </c>
      <c r="G12">
        <v>314.93200000000002</v>
      </c>
      <c r="H12">
        <v>0.68778799999999995</v>
      </c>
      <c r="I12">
        <v>-54.229700000000001</v>
      </c>
      <c r="J12">
        <f t="shared" si="1"/>
        <v>-22.705000000000002</v>
      </c>
      <c r="T12">
        <f t="shared" si="2"/>
        <v>0</v>
      </c>
      <c r="U12">
        <v>2</v>
      </c>
      <c r="V12">
        <f>AVERAGE(D128:D146)</f>
        <v>39.907181559771736</v>
      </c>
      <c r="W12">
        <f>D128</f>
        <v>53.564732979806067</v>
      </c>
      <c r="X12">
        <f>D146</f>
        <v>39.007645498517761</v>
      </c>
      <c r="Z12">
        <f t="shared" si="3"/>
        <v>1.3731854946703066</v>
      </c>
      <c r="AA12">
        <v>20</v>
      </c>
      <c r="AD12">
        <v>2</v>
      </c>
      <c r="AE12">
        <f>AVERAGE(N303:N324)</f>
        <v>45.562529193636827</v>
      </c>
      <c r="AF12">
        <f>N303</f>
        <v>76.828518746158622</v>
      </c>
      <c r="AG12">
        <f>N324</f>
        <v>42.925824175824083</v>
      </c>
      <c r="AI12">
        <f t="shared" si="0"/>
        <v>1.7897971727105151</v>
      </c>
      <c r="AJ12">
        <v>23</v>
      </c>
    </row>
    <row r="13" spans="1:46" x14ac:dyDescent="0.3">
      <c r="B13">
        <v>5</v>
      </c>
      <c r="C13">
        <v>520.62599999999998</v>
      </c>
      <c r="D13">
        <f t="shared" si="5"/>
        <v>18.741332133888076</v>
      </c>
      <c r="E13">
        <v>-30.593900000000001</v>
      </c>
      <c r="F13">
        <v>63.491799999999998</v>
      </c>
      <c r="G13">
        <v>309.77499999999998</v>
      </c>
      <c r="H13">
        <v>0.68418199999999996</v>
      </c>
      <c r="I13">
        <v>-54.275500000000001</v>
      </c>
      <c r="J13">
        <f t="shared" si="1"/>
        <v>-23.6816</v>
      </c>
      <c r="T13">
        <f t="shared" si="2"/>
        <v>0</v>
      </c>
      <c r="U13">
        <v>2.1</v>
      </c>
      <c r="V13">
        <f>AVERAGE(D150:D169)</f>
        <v>41.484501705485627</v>
      </c>
      <c r="W13">
        <f>D150</f>
        <v>58.38734162433591</v>
      </c>
      <c r="X13">
        <f>D169</f>
        <v>39.446175693266539</v>
      </c>
      <c r="Z13">
        <f t="shared" si="3"/>
        <v>1.4801774975185396</v>
      </c>
      <c r="AA13">
        <v>21</v>
      </c>
      <c r="AD13">
        <v>2.1</v>
      </c>
      <c r="AE13">
        <f>AVERAGE(N330:N351)</f>
        <v>47.216874475059505</v>
      </c>
      <c r="AF13">
        <f>N330</f>
        <v>83.998320033599313</v>
      </c>
      <c r="AG13">
        <f>N351</f>
        <v>44.066452209932613</v>
      </c>
      <c r="AI13">
        <f t="shared" si="0"/>
        <v>1.9061738765224676</v>
      </c>
      <c r="AJ13">
        <v>23</v>
      </c>
    </row>
    <row r="14" spans="1:46" x14ac:dyDescent="0.3">
      <c r="B14">
        <v>6</v>
      </c>
      <c r="C14">
        <v>572.46900000000005</v>
      </c>
      <c r="D14">
        <f t="shared" si="5"/>
        <v>19.289007194799655</v>
      </c>
      <c r="E14">
        <v>-31.646699999999999</v>
      </c>
      <c r="F14">
        <v>65.017700000000005</v>
      </c>
      <c r="G14">
        <v>315.43099999999998</v>
      </c>
      <c r="H14">
        <v>0.68797799999999998</v>
      </c>
      <c r="I14">
        <v>-54.290799999999997</v>
      </c>
      <c r="J14">
        <f t="shared" si="1"/>
        <v>-22.644099999999998</v>
      </c>
      <c r="T14">
        <f t="shared" si="2"/>
        <v>0</v>
      </c>
      <c r="U14">
        <v>2.2000000000000002</v>
      </c>
      <c r="V14">
        <f>AVERAGE(D173:D193)</f>
        <v>42.959001450135908</v>
      </c>
      <c r="W14">
        <f>D173</f>
        <v>63.004032258064463</v>
      </c>
      <c r="X14">
        <f>D193</f>
        <v>40.911508407315004</v>
      </c>
      <c r="Z14">
        <f t="shared" si="3"/>
        <v>1.5400075604838686</v>
      </c>
      <c r="AA14">
        <v>22</v>
      </c>
      <c r="AD14">
        <v>2.2000000000000002</v>
      </c>
      <c r="AE14">
        <f>AVERAGE(N360:N382)</f>
        <v>47.96332024232116</v>
      </c>
      <c r="AF14">
        <f>N360</f>
        <v>86.385625431928176</v>
      </c>
      <c r="AG14">
        <f>N382</f>
        <v>44.620945071616504</v>
      </c>
      <c r="AI14">
        <f t="shared" si="0"/>
        <v>1.9359882515549474</v>
      </c>
      <c r="AJ14">
        <v>24</v>
      </c>
    </row>
    <row r="15" spans="1:46" x14ac:dyDescent="0.3">
      <c r="B15">
        <v>7</v>
      </c>
      <c r="C15">
        <v>623.66600000000005</v>
      </c>
      <c r="D15">
        <f t="shared" si="5"/>
        <v>19.532394476238842</v>
      </c>
      <c r="E15">
        <v>-31.021100000000001</v>
      </c>
      <c r="F15">
        <v>64.27</v>
      </c>
      <c r="G15">
        <v>311.24</v>
      </c>
      <c r="H15">
        <v>0.68564099999999994</v>
      </c>
      <c r="I15">
        <v>-54.260300000000001</v>
      </c>
      <c r="J15">
        <f t="shared" si="1"/>
        <v>-23.2392</v>
      </c>
      <c r="T15">
        <f t="shared" si="2"/>
        <v>0</v>
      </c>
      <c r="U15">
        <v>2.2999999999999998</v>
      </c>
      <c r="V15">
        <f>AVERAGE(D197:D217)</f>
        <v>44.388512403381</v>
      </c>
      <c r="W15">
        <f>D197</f>
        <v>69.876318915519491</v>
      </c>
      <c r="X15">
        <f>D217</f>
        <v>43.007053156717582</v>
      </c>
      <c r="Z15">
        <f t="shared" si="3"/>
        <v>1.6247641674236637</v>
      </c>
      <c r="AA15">
        <v>22</v>
      </c>
      <c r="AD15">
        <v>2.2999999999999998</v>
      </c>
      <c r="AE15">
        <f>AVERAGE(N390:N413)</f>
        <v>49.309421810738577</v>
      </c>
      <c r="AF15">
        <f>N390</f>
        <v>89.782725803555351</v>
      </c>
      <c r="AG15">
        <f>N413</f>
        <v>46.700602437771423</v>
      </c>
      <c r="AI15">
        <f t="shared" si="0"/>
        <v>1.9225175076315317</v>
      </c>
      <c r="AJ15">
        <v>25</v>
      </c>
    </row>
    <row r="16" spans="1:46" x14ac:dyDescent="0.3">
      <c r="B16">
        <v>8</v>
      </c>
      <c r="C16">
        <v>673.36</v>
      </c>
      <c r="D16">
        <f t="shared" si="5"/>
        <v>20.123153700647983</v>
      </c>
      <c r="E16">
        <v>-30.807500000000001</v>
      </c>
      <c r="F16">
        <v>64.163200000000003</v>
      </c>
      <c r="G16">
        <v>308.79500000000002</v>
      </c>
      <c r="H16">
        <v>0.68201999999999996</v>
      </c>
      <c r="I16">
        <v>-54.168700000000001</v>
      </c>
      <c r="J16">
        <f t="shared" si="1"/>
        <v>-23.3612</v>
      </c>
      <c r="K16">
        <v>0.9</v>
      </c>
      <c r="T16">
        <f t="shared" si="2"/>
        <v>0</v>
      </c>
      <c r="U16">
        <v>2.4</v>
      </c>
      <c r="V16">
        <f>AVERAGE(D221:D242)</f>
        <v>45.696910513293425</v>
      </c>
      <c r="W16">
        <f>D221</f>
        <v>72.066878062842292</v>
      </c>
      <c r="X16">
        <f>D242</f>
        <v>44.34589800443468</v>
      </c>
      <c r="Z16">
        <f t="shared" si="3"/>
        <v>1.6251081003170904</v>
      </c>
      <c r="AA16">
        <v>23</v>
      </c>
      <c r="AD16">
        <v>2.4</v>
      </c>
      <c r="AE16">
        <f>AVERAGE(N420:N443)</f>
        <v>50.152258882502544</v>
      </c>
      <c r="AF16">
        <f>N420</f>
        <v>93.562874251496865</v>
      </c>
      <c r="AG16">
        <f>N443</f>
        <v>46.472720513058775</v>
      </c>
      <c r="AI16">
        <f t="shared" si="0"/>
        <v>2.0132859281437123</v>
      </c>
      <c r="AJ16">
        <v>25</v>
      </c>
    </row>
    <row r="17" spans="1:36" x14ac:dyDescent="0.3">
      <c r="J17">
        <f t="shared" si="1"/>
        <v>0</v>
      </c>
      <c r="L17">
        <v>1</v>
      </c>
      <c r="M17">
        <v>204.71799999999999</v>
      </c>
      <c r="O17">
        <v>-30.487100000000002</v>
      </c>
      <c r="P17">
        <v>67.718500000000006</v>
      </c>
      <c r="Q17">
        <v>342.72800000000001</v>
      </c>
      <c r="R17">
        <v>0.83847499999999997</v>
      </c>
      <c r="S17">
        <v>-50.353999999999999</v>
      </c>
      <c r="T17">
        <f t="shared" si="2"/>
        <v>-19.866899999999998</v>
      </c>
      <c r="U17">
        <v>2.5</v>
      </c>
      <c r="V17">
        <f>AVERAGE(D246:D268)</f>
        <v>47.138586773680288</v>
      </c>
      <c r="W17">
        <f>D246</f>
        <v>80.899603591942281</v>
      </c>
      <c r="X17">
        <f>D268</f>
        <v>45.248868778280496</v>
      </c>
      <c r="Z17">
        <f t="shared" si="3"/>
        <v>1.7878812393819263</v>
      </c>
      <c r="AA17">
        <v>24</v>
      </c>
      <c r="AD17">
        <v>2.5</v>
      </c>
      <c r="AE17">
        <f>AVERAGE(N451:N474)</f>
        <v>51.48181398998085</v>
      </c>
      <c r="AF17">
        <f>N451</f>
        <v>103.41261633919352</v>
      </c>
      <c r="AG17">
        <f>N474</f>
        <v>48.470747903640216</v>
      </c>
      <c r="AI17">
        <f t="shared" si="0"/>
        <v>2.1335056876938987</v>
      </c>
      <c r="AJ17">
        <v>25</v>
      </c>
    </row>
    <row r="18" spans="1:36" x14ac:dyDescent="0.3">
      <c r="A18">
        <v>1.4</v>
      </c>
      <c r="J18">
        <f t="shared" si="1"/>
        <v>0</v>
      </c>
      <c r="L18">
        <v>2</v>
      </c>
      <c r="M18">
        <v>231.67400000000001</v>
      </c>
      <c r="N18">
        <f t="shared" si="4"/>
        <v>37.097492209526614</v>
      </c>
      <c r="O18">
        <v>-27.9236</v>
      </c>
      <c r="P18">
        <v>62.805199999999999</v>
      </c>
      <c r="Q18">
        <v>349.89100000000002</v>
      </c>
      <c r="R18">
        <v>0.84920799999999996</v>
      </c>
      <c r="S18">
        <v>-49.713099999999997</v>
      </c>
      <c r="T18">
        <f t="shared" si="2"/>
        <v>-21.789499999999997</v>
      </c>
      <c r="U18">
        <v>2.6</v>
      </c>
      <c r="V18">
        <f>AVERAGE(D272:D294)</f>
        <v>48.420452749115199</v>
      </c>
      <c r="W18">
        <f>D272</f>
        <v>84.66683600033862</v>
      </c>
      <c r="X18">
        <f>D294</f>
        <v>46.176579239010081</v>
      </c>
      <c r="Z18">
        <f t="shared" si="3"/>
        <v>1.8335450004233289</v>
      </c>
      <c r="AA18">
        <v>24</v>
      </c>
      <c r="AD18">
        <v>2.6</v>
      </c>
      <c r="AE18">
        <f>AVERAGE(N483:N507)</f>
        <v>52.138651620486407</v>
      </c>
      <c r="AF18">
        <f>N483</f>
        <v>102.16591744993859</v>
      </c>
      <c r="AG18">
        <f>N507</f>
        <v>48.035354020559168</v>
      </c>
      <c r="AI18">
        <f t="shared" si="0"/>
        <v>2.1268900694728199</v>
      </c>
      <c r="AJ18">
        <v>26</v>
      </c>
    </row>
    <row r="19" spans="1:36" x14ac:dyDescent="0.3">
      <c r="B19">
        <v>1</v>
      </c>
      <c r="C19">
        <v>270.56400000000002</v>
      </c>
      <c r="E19">
        <v>-30.425999999999998</v>
      </c>
      <c r="F19">
        <v>62.377899999999997</v>
      </c>
      <c r="G19">
        <v>306.38499999999999</v>
      </c>
      <c r="H19">
        <v>0.68917899999999999</v>
      </c>
      <c r="I19">
        <v>-52.581800000000001</v>
      </c>
      <c r="J19">
        <f t="shared" si="1"/>
        <v>-22.155800000000003</v>
      </c>
      <c r="L19">
        <v>3</v>
      </c>
      <c r="M19">
        <v>264.43900000000002</v>
      </c>
      <c r="N19">
        <f t="shared" si="4"/>
        <v>30.52037234854264</v>
      </c>
      <c r="O19">
        <v>-28.0762</v>
      </c>
      <c r="P19">
        <v>62.988300000000002</v>
      </c>
      <c r="Q19">
        <v>355.68900000000002</v>
      </c>
      <c r="R19">
        <v>0.85332200000000002</v>
      </c>
      <c r="S19">
        <v>-50.125100000000003</v>
      </c>
      <c r="T19">
        <f t="shared" si="2"/>
        <v>-22.048900000000003</v>
      </c>
      <c r="U19">
        <v>2.7</v>
      </c>
      <c r="V19">
        <f>AVERAGE(D298:D321)</f>
        <v>49.902973599224367</v>
      </c>
      <c r="W19">
        <f>D298</f>
        <v>95.721259691777774</v>
      </c>
      <c r="X19">
        <f>D321</f>
        <v>46.33061527057091</v>
      </c>
      <c r="Z19">
        <f t="shared" si="3"/>
        <v>2.0660476691873262</v>
      </c>
      <c r="AA19">
        <v>25</v>
      </c>
      <c r="AD19">
        <v>2.7</v>
      </c>
      <c r="AE19">
        <f>AVERAGE(N516:N540)</f>
        <v>53.392627727926047</v>
      </c>
      <c r="AF19">
        <f>N516</f>
        <v>105.56317956296829</v>
      </c>
      <c r="AG19">
        <f>N540</f>
        <v>48.673643222195281</v>
      </c>
      <c r="AI19">
        <f t="shared" si="0"/>
        <v>2.1687955241211792</v>
      </c>
      <c r="AJ19">
        <v>26</v>
      </c>
    </row>
    <row r="20" spans="1:36" x14ac:dyDescent="0.3">
      <c r="B20">
        <v>2</v>
      </c>
      <c r="C20">
        <v>312.709</v>
      </c>
      <c r="D20">
        <f t="shared" si="5"/>
        <v>23.727607070826917</v>
      </c>
      <c r="E20">
        <v>-31.722999999999999</v>
      </c>
      <c r="F20">
        <v>65.017700000000005</v>
      </c>
      <c r="G20">
        <v>311.185</v>
      </c>
      <c r="H20">
        <v>0.68386199999999997</v>
      </c>
      <c r="I20">
        <v>-53.893999999999998</v>
      </c>
      <c r="J20">
        <f t="shared" si="1"/>
        <v>-22.170999999999999</v>
      </c>
      <c r="L20">
        <v>4</v>
      </c>
      <c r="M20">
        <v>297.17700000000002</v>
      </c>
      <c r="N20">
        <f t="shared" si="4"/>
        <v>30.545543405217177</v>
      </c>
      <c r="O20">
        <v>-28.1219</v>
      </c>
      <c r="P20">
        <v>62.5916</v>
      </c>
      <c r="Q20">
        <v>359.084</v>
      </c>
      <c r="R20">
        <v>0.86061100000000001</v>
      </c>
      <c r="S20">
        <v>-50.125100000000003</v>
      </c>
      <c r="T20">
        <f t="shared" si="2"/>
        <v>-22.003200000000003</v>
      </c>
      <c r="U20">
        <v>2.8</v>
      </c>
      <c r="V20">
        <f>AVERAGE(D325:D349)</f>
        <v>51.15376953786442</v>
      </c>
      <c r="W20">
        <f>D325</f>
        <v>95.666315890175042</v>
      </c>
      <c r="X20">
        <f>D349</f>
        <v>47.449584816133012</v>
      </c>
      <c r="Z20">
        <f t="shared" si="3"/>
        <v>2.0161676073854324</v>
      </c>
      <c r="AA20">
        <v>26</v>
      </c>
      <c r="AD20">
        <v>2.8</v>
      </c>
      <c r="AE20">
        <f>AVERAGE(N550:N575)</f>
        <v>54.545450360965248</v>
      </c>
      <c r="AF20">
        <f>N550</f>
        <v>114.09013120365107</v>
      </c>
      <c r="AG20">
        <f>N575</f>
        <v>49.810719266786158</v>
      </c>
      <c r="AI20">
        <f t="shared" si="0"/>
        <v>2.2904734740445014</v>
      </c>
      <c r="AJ20">
        <v>27</v>
      </c>
    </row>
    <row r="21" spans="1:36" x14ac:dyDescent="0.3">
      <c r="B21">
        <v>3</v>
      </c>
      <c r="C21">
        <v>353.608</v>
      </c>
      <c r="D21">
        <f t="shared" si="5"/>
        <v>24.450475561749677</v>
      </c>
      <c r="E21">
        <v>-31.692499999999999</v>
      </c>
      <c r="F21">
        <v>64.971900000000005</v>
      </c>
      <c r="G21">
        <v>312.142</v>
      </c>
      <c r="H21">
        <v>0.68660200000000005</v>
      </c>
      <c r="I21">
        <v>-54.183999999999997</v>
      </c>
      <c r="J21">
        <f t="shared" si="1"/>
        <v>-22.491499999999998</v>
      </c>
      <c r="L21">
        <v>5</v>
      </c>
      <c r="M21">
        <v>328.262</v>
      </c>
      <c r="N21">
        <f t="shared" si="4"/>
        <v>32.169856844137065</v>
      </c>
      <c r="O21">
        <v>-28.1067</v>
      </c>
      <c r="P21">
        <v>62.6678</v>
      </c>
      <c r="Q21">
        <v>358.613</v>
      </c>
      <c r="R21">
        <v>0.85801000000000005</v>
      </c>
      <c r="S21">
        <v>-50.338700000000003</v>
      </c>
      <c r="T21">
        <f t="shared" si="2"/>
        <v>-22.232000000000003</v>
      </c>
      <c r="U21">
        <v>2.9</v>
      </c>
      <c r="V21">
        <f>AVERAGE(D353:D377)</f>
        <v>52.021581599831642</v>
      </c>
      <c r="W21">
        <f>D353</f>
        <v>108.1782778018174</v>
      </c>
      <c r="X21">
        <f>D377</f>
        <v>48.522490174195653</v>
      </c>
      <c r="Z21">
        <f t="shared" si="3"/>
        <v>2.2294461272176589</v>
      </c>
      <c r="AA21">
        <v>26</v>
      </c>
      <c r="AD21">
        <v>2.9</v>
      </c>
      <c r="AE21">
        <f>AVERAGE(N581:N606)</f>
        <v>55.381656996691582</v>
      </c>
      <c r="AF21">
        <f>N581</f>
        <v>115.99582415033046</v>
      </c>
      <c r="AG21">
        <f>N606</f>
        <v>49.975012493753148</v>
      </c>
      <c r="AI21">
        <f t="shared" si="0"/>
        <v>2.3210764412481115</v>
      </c>
      <c r="AJ21">
        <v>27</v>
      </c>
    </row>
    <row r="22" spans="1:36" x14ac:dyDescent="0.3">
      <c r="B22">
        <v>4</v>
      </c>
      <c r="C22">
        <v>394.64600000000002</v>
      </c>
      <c r="D22">
        <f t="shared" si="5"/>
        <v>24.367659242653144</v>
      </c>
      <c r="E22">
        <v>-31.4636</v>
      </c>
      <c r="F22">
        <v>64.727800000000002</v>
      </c>
      <c r="G22">
        <v>310.34800000000001</v>
      </c>
      <c r="H22">
        <v>0.68518100000000004</v>
      </c>
      <c r="I22">
        <v>-54.260300000000001</v>
      </c>
      <c r="J22">
        <f t="shared" si="1"/>
        <v>-22.796700000000001</v>
      </c>
      <c r="L22">
        <v>6</v>
      </c>
      <c r="M22">
        <v>360.495</v>
      </c>
      <c r="N22">
        <f t="shared" si="4"/>
        <v>31.024105730152325</v>
      </c>
      <c r="O22">
        <v>-28.411899999999999</v>
      </c>
      <c r="P22">
        <v>63.110399999999998</v>
      </c>
      <c r="Q22">
        <v>361.77</v>
      </c>
      <c r="R22">
        <v>0.86274700000000004</v>
      </c>
      <c r="S22">
        <v>-50.292999999999999</v>
      </c>
      <c r="T22">
        <f t="shared" si="2"/>
        <v>-21.8811</v>
      </c>
      <c r="U22">
        <v>3</v>
      </c>
      <c r="V22">
        <f>AVERAGE(D381:D406)</f>
        <v>53.984771932965714</v>
      </c>
      <c r="W22">
        <f>D381</f>
        <v>85.200647524921223</v>
      </c>
      <c r="X22">
        <f>D406</f>
        <v>51.485352417237294</v>
      </c>
      <c r="Z22">
        <f t="shared" si="3"/>
        <v>1.654852176876545</v>
      </c>
      <c r="AA22">
        <v>27</v>
      </c>
      <c r="AD22">
        <v>3</v>
      </c>
      <c r="AE22">
        <f>AVERAGE(N613:N641)</f>
        <v>60.749529302166621</v>
      </c>
      <c r="AF22">
        <f>N613</f>
        <v>119.53143676786975</v>
      </c>
      <c r="AG22">
        <f>N641</f>
        <v>55.346468895284531</v>
      </c>
      <c r="AI22">
        <f t="shared" si="0"/>
        <v>2.1596939995218687</v>
      </c>
      <c r="AJ22">
        <v>30</v>
      </c>
    </row>
    <row r="23" spans="1:36" x14ac:dyDescent="0.3">
      <c r="B23">
        <v>5</v>
      </c>
      <c r="C23">
        <v>437.75400000000002</v>
      </c>
      <c r="D23">
        <f t="shared" si="5"/>
        <v>23.197550338684234</v>
      </c>
      <c r="E23">
        <v>-30.487100000000002</v>
      </c>
      <c r="F23">
        <v>63.125599999999999</v>
      </c>
      <c r="G23">
        <v>306.86599999999999</v>
      </c>
      <c r="H23">
        <v>0.687442</v>
      </c>
      <c r="I23">
        <v>-54.000900000000001</v>
      </c>
      <c r="J23">
        <f t="shared" si="1"/>
        <v>-23.5138</v>
      </c>
      <c r="L23">
        <v>7</v>
      </c>
      <c r="M23">
        <v>392.69</v>
      </c>
      <c r="N23">
        <f t="shared" si="4"/>
        <v>31.060723714862561</v>
      </c>
      <c r="O23">
        <v>-28.808599999999998</v>
      </c>
      <c r="P23">
        <v>63.308700000000002</v>
      </c>
      <c r="Q23">
        <v>366.53100000000001</v>
      </c>
      <c r="R23">
        <v>0.86879600000000001</v>
      </c>
      <c r="S23">
        <v>-50.476100000000002</v>
      </c>
      <c r="T23">
        <f t="shared" si="2"/>
        <v>-21.667500000000004</v>
      </c>
      <c r="U23">
        <v>3.1</v>
      </c>
      <c r="V23">
        <f>AVERAGE(D410:D435)</f>
        <v>54.457042358061507</v>
      </c>
      <c r="W23">
        <f>D410</f>
        <v>109.277674571085</v>
      </c>
      <c r="X23">
        <f>D435</f>
        <v>51.04645227156734</v>
      </c>
      <c r="Z23">
        <f t="shared" si="3"/>
        <v>2.140749644847546</v>
      </c>
      <c r="AA23">
        <v>27</v>
      </c>
      <c r="AD23">
        <v>3.1</v>
      </c>
      <c r="AE23">
        <f>AVERAGE(N649:N675)</f>
        <v>58.137960627568603</v>
      </c>
      <c r="AF23">
        <f>N649</f>
        <v>121.84720360667733</v>
      </c>
      <c r="AG23">
        <f>N675</f>
        <v>52.178450300026185</v>
      </c>
      <c r="AI23">
        <f t="shared" si="0"/>
        <v>2.3352016571219667</v>
      </c>
      <c r="AJ23">
        <v>28</v>
      </c>
    </row>
    <row r="24" spans="1:36" x14ac:dyDescent="0.3">
      <c r="B24">
        <v>6</v>
      </c>
      <c r="C24">
        <v>477.80799999999999</v>
      </c>
      <c r="D24">
        <f t="shared" si="5"/>
        <v>24.966295501073567</v>
      </c>
      <c r="E24">
        <v>-32.119799999999998</v>
      </c>
      <c r="F24">
        <v>65.521199999999993</v>
      </c>
      <c r="G24">
        <v>316.20400000000001</v>
      </c>
      <c r="H24">
        <v>0.693604</v>
      </c>
      <c r="I24">
        <v>-54.229700000000001</v>
      </c>
      <c r="J24">
        <f t="shared" si="1"/>
        <v>-22.109900000000003</v>
      </c>
      <c r="L24">
        <v>8</v>
      </c>
      <c r="M24">
        <v>424.726</v>
      </c>
      <c r="N24">
        <f t="shared" si="4"/>
        <v>31.21488325633662</v>
      </c>
      <c r="O24">
        <v>-28.640699999999999</v>
      </c>
      <c r="P24">
        <v>63.308700000000002</v>
      </c>
      <c r="Q24">
        <v>367.279</v>
      </c>
      <c r="R24">
        <v>0.86689300000000002</v>
      </c>
      <c r="S24">
        <v>-50.323500000000003</v>
      </c>
      <c r="T24">
        <f t="shared" si="2"/>
        <v>-21.682800000000004</v>
      </c>
      <c r="U24">
        <v>3.2</v>
      </c>
      <c r="V24">
        <f>AVERAGE(D439:D464)</f>
        <v>55.147590668182303</v>
      </c>
      <c r="W24">
        <f>D439</f>
        <v>118.52554225435604</v>
      </c>
      <c r="X24">
        <f>D464</f>
        <v>50.377833753148558</v>
      </c>
      <c r="Z24">
        <f t="shared" si="3"/>
        <v>2.35273201374897</v>
      </c>
      <c r="AA24">
        <v>27</v>
      </c>
      <c r="AD24">
        <v>3.2</v>
      </c>
      <c r="AE24">
        <f>AVERAGE(N682:N709)</f>
        <v>58.291617188932584</v>
      </c>
      <c r="AF24">
        <f>N682</f>
        <v>124.98437695288082</v>
      </c>
      <c r="AG24">
        <f>N709</f>
        <v>52.887666596149735</v>
      </c>
      <c r="AI24">
        <f t="shared" si="0"/>
        <v>2.3632045994250723</v>
      </c>
      <c r="AJ24">
        <v>29</v>
      </c>
    </row>
    <row r="25" spans="1:36" x14ac:dyDescent="0.3">
      <c r="B25">
        <v>7</v>
      </c>
      <c r="C25">
        <v>519.18499999999995</v>
      </c>
      <c r="D25">
        <f t="shared" si="5"/>
        <v>24.168016047562684</v>
      </c>
      <c r="E25">
        <v>-31.0974</v>
      </c>
      <c r="F25">
        <v>64.3005</v>
      </c>
      <c r="G25">
        <v>310.30799999999999</v>
      </c>
      <c r="H25">
        <v>0.69066300000000003</v>
      </c>
      <c r="I25">
        <v>-54.168700000000001</v>
      </c>
      <c r="J25">
        <f t="shared" si="1"/>
        <v>-23.071300000000001</v>
      </c>
      <c r="L25">
        <v>9</v>
      </c>
      <c r="M25">
        <v>456.93900000000002</v>
      </c>
      <c r="N25">
        <f t="shared" si="4"/>
        <v>31.043367584515547</v>
      </c>
      <c r="O25">
        <v>-28.0914</v>
      </c>
      <c r="P25">
        <v>62.7136</v>
      </c>
      <c r="Q25">
        <v>359.50299999999999</v>
      </c>
      <c r="R25">
        <v>0.86459600000000003</v>
      </c>
      <c r="S25">
        <v>-50.2014</v>
      </c>
      <c r="T25">
        <f t="shared" si="2"/>
        <v>-22.11</v>
      </c>
      <c r="U25">
        <v>3.3</v>
      </c>
      <c r="V25">
        <f>AVERAGE(D468:D494)</f>
        <v>56.269845867970488</v>
      </c>
      <c r="W25">
        <f>D468</f>
        <v>121.74336498660826</v>
      </c>
      <c r="X25">
        <f>D494</f>
        <v>52.695368077146085</v>
      </c>
      <c r="Z25">
        <f t="shared" si="3"/>
        <v>2.3103238373508619</v>
      </c>
      <c r="AA25">
        <v>28</v>
      </c>
      <c r="AD25">
        <v>3.3</v>
      </c>
      <c r="AE25">
        <f>AVERAGE(N716:N743)</f>
        <v>58.939682262731722</v>
      </c>
      <c r="AF25">
        <f>N716</f>
        <v>131.56163662675965</v>
      </c>
      <c r="AG25">
        <f>N743</f>
        <v>50.551005965018895</v>
      </c>
      <c r="AI25">
        <f t="shared" si="0"/>
        <v>2.6025522957505496</v>
      </c>
      <c r="AJ25">
        <v>29</v>
      </c>
    </row>
    <row r="26" spans="1:36" x14ac:dyDescent="0.3">
      <c r="B26">
        <v>8</v>
      </c>
      <c r="C26">
        <v>560.572</v>
      </c>
      <c r="D26">
        <f t="shared" si="5"/>
        <v>24.162176528861686</v>
      </c>
      <c r="E26">
        <v>-30.929600000000001</v>
      </c>
      <c r="F26">
        <v>64.1327</v>
      </c>
      <c r="G26">
        <v>309.20800000000003</v>
      </c>
      <c r="H26">
        <v>0.68718699999999999</v>
      </c>
      <c r="I26">
        <v>-54.183999999999997</v>
      </c>
      <c r="J26">
        <f t="shared" si="1"/>
        <v>-23.254399999999997</v>
      </c>
      <c r="L26">
        <v>10</v>
      </c>
      <c r="M26">
        <v>489.35300000000001</v>
      </c>
      <c r="N26">
        <f t="shared" si="4"/>
        <v>30.850866909360164</v>
      </c>
      <c r="O26">
        <v>-28.1982</v>
      </c>
      <c r="P26">
        <v>62.774700000000003</v>
      </c>
      <c r="Q26">
        <v>361.51299999999998</v>
      </c>
      <c r="R26">
        <v>0.866089</v>
      </c>
      <c r="S26">
        <v>-50.262500000000003</v>
      </c>
      <c r="T26">
        <f t="shared" si="2"/>
        <v>-22.064300000000003</v>
      </c>
      <c r="U26">
        <v>3.4</v>
      </c>
      <c r="V26">
        <f>AVERAGE(D498:D524)</f>
        <v>57.366354143038883</v>
      </c>
      <c r="W26">
        <f>D498</f>
        <v>127.76287210936505</v>
      </c>
      <c r="X26">
        <f>D524</f>
        <v>52.642661612971203</v>
      </c>
      <c r="Z26">
        <f t="shared" si="3"/>
        <v>2.4269835185894961</v>
      </c>
      <c r="AA26">
        <v>28</v>
      </c>
      <c r="AD26">
        <v>3.4</v>
      </c>
      <c r="AE26">
        <f>AVERAGE(N748:N775)</f>
        <v>59.011604820794183</v>
      </c>
      <c r="AF26">
        <f>N748</f>
        <v>132.1178491214165</v>
      </c>
      <c r="AG26">
        <f>N775</f>
        <v>51.47475163432361</v>
      </c>
      <c r="AI26">
        <f t="shared" si="0"/>
        <v>2.5666534548817461</v>
      </c>
      <c r="AJ26">
        <v>29</v>
      </c>
    </row>
    <row r="27" spans="1:36" x14ac:dyDescent="0.3">
      <c r="B27">
        <v>9</v>
      </c>
      <c r="C27">
        <v>600.27099999999996</v>
      </c>
      <c r="D27">
        <f t="shared" si="5"/>
        <v>25.189551374090055</v>
      </c>
      <c r="E27">
        <v>-31.2347</v>
      </c>
      <c r="F27">
        <v>64.666700000000006</v>
      </c>
      <c r="G27">
        <v>308.69099999999997</v>
      </c>
      <c r="H27">
        <v>0.68723299999999998</v>
      </c>
      <c r="I27">
        <v>-54.153399999999998</v>
      </c>
      <c r="J27">
        <f t="shared" si="1"/>
        <v>-22.918699999999998</v>
      </c>
      <c r="L27">
        <v>11</v>
      </c>
      <c r="M27">
        <v>521.18899999999996</v>
      </c>
      <c r="N27">
        <f t="shared" si="4"/>
        <v>31.4109812790552</v>
      </c>
      <c r="O27">
        <v>-28.808599999999998</v>
      </c>
      <c r="P27">
        <v>63.415500000000002</v>
      </c>
      <c r="Q27">
        <v>369.60899999999998</v>
      </c>
      <c r="R27">
        <v>0.87106300000000003</v>
      </c>
      <c r="S27">
        <v>-50.216700000000003</v>
      </c>
      <c r="T27">
        <f t="shared" si="2"/>
        <v>-21.408100000000005</v>
      </c>
      <c r="U27">
        <v>3.5</v>
      </c>
      <c r="V27">
        <f>AVERAGE(D528:D555)</f>
        <v>58.106209686112187</v>
      </c>
      <c r="W27">
        <f>D528</f>
        <v>138.08340237503415</v>
      </c>
      <c r="X27">
        <f>D555</f>
        <v>53.564732979806145</v>
      </c>
      <c r="Z27">
        <f t="shared" si="3"/>
        <v>2.5778790389395101</v>
      </c>
      <c r="AA27">
        <v>29</v>
      </c>
      <c r="AD27">
        <v>3.5</v>
      </c>
      <c r="AE27">
        <f>AVERAGE(N785:N812)</f>
        <v>59.491696989757159</v>
      </c>
      <c r="AF27">
        <f>N785</f>
        <v>131.92612137203145</v>
      </c>
      <c r="AG27">
        <f>N812</f>
        <v>51.387461459403809</v>
      </c>
      <c r="AI27">
        <f t="shared" si="0"/>
        <v>2.5672823218997367</v>
      </c>
      <c r="AJ27">
        <v>29</v>
      </c>
    </row>
    <row r="28" spans="1:36" x14ac:dyDescent="0.3">
      <c r="B28">
        <v>10</v>
      </c>
      <c r="C28">
        <v>640.18399999999997</v>
      </c>
      <c r="D28">
        <f t="shared" si="5"/>
        <v>25.054493523413417</v>
      </c>
      <c r="E28">
        <v>-31.555199999999999</v>
      </c>
      <c r="F28">
        <v>64.804100000000005</v>
      </c>
      <c r="G28">
        <v>313.00400000000002</v>
      </c>
      <c r="H28">
        <v>0.69263799999999998</v>
      </c>
      <c r="I28">
        <v>-54.199199999999998</v>
      </c>
      <c r="J28">
        <f t="shared" si="1"/>
        <v>-22.643999999999998</v>
      </c>
      <c r="L28">
        <v>12</v>
      </c>
      <c r="M28">
        <v>553.03599999999994</v>
      </c>
      <c r="N28">
        <f t="shared" si="4"/>
        <v>31.400131880553918</v>
      </c>
      <c r="O28">
        <v>-27.9541</v>
      </c>
      <c r="P28">
        <v>62.255899999999997</v>
      </c>
      <c r="Q28">
        <v>360.86599999999999</v>
      </c>
      <c r="R28">
        <v>0.86568299999999998</v>
      </c>
      <c r="S28">
        <v>-50.1556</v>
      </c>
      <c r="T28">
        <f t="shared" si="2"/>
        <v>-22.201499999999999</v>
      </c>
      <c r="U28">
        <v>3.6</v>
      </c>
      <c r="V28">
        <f>AVERAGE(D559:D586)</f>
        <v>59.075208275007512</v>
      </c>
      <c r="W28">
        <f>D559</f>
        <v>136.53741125068245</v>
      </c>
      <c r="X28">
        <f>D586</f>
        <v>53.850296176628824</v>
      </c>
      <c r="Z28">
        <f t="shared" si="3"/>
        <v>2.5354997269251802</v>
      </c>
      <c r="AA28">
        <v>29</v>
      </c>
      <c r="AD28">
        <v>3.6</v>
      </c>
      <c r="AE28">
        <f>AVERAGE(N820:N847)</f>
        <v>59.412039166658701</v>
      </c>
      <c r="AF28">
        <f>N820</f>
        <v>131.1819493637677</v>
      </c>
      <c r="AG28">
        <f>N847</f>
        <v>52.132207277656093</v>
      </c>
      <c r="AI28">
        <f t="shared" si="0"/>
        <v>2.516332152695794</v>
      </c>
      <c r="AJ28">
        <v>29</v>
      </c>
    </row>
    <row r="29" spans="1:36" x14ac:dyDescent="0.3">
      <c r="B29">
        <v>11</v>
      </c>
      <c r="C29">
        <v>679.87</v>
      </c>
      <c r="D29">
        <f t="shared" si="5"/>
        <v>25.197802751600037</v>
      </c>
      <c r="E29">
        <v>-31.4636</v>
      </c>
      <c r="F29">
        <v>64.895600000000002</v>
      </c>
      <c r="G29">
        <v>313.21499999999997</v>
      </c>
      <c r="H29">
        <v>0.69325000000000003</v>
      </c>
      <c r="I29">
        <v>-54.138199999999998</v>
      </c>
      <c r="J29">
        <f t="shared" si="1"/>
        <v>-22.674599999999998</v>
      </c>
      <c r="L29">
        <v>13</v>
      </c>
      <c r="M29">
        <v>585.69899999999996</v>
      </c>
      <c r="N29">
        <f t="shared" si="4"/>
        <v>30.615681351988478</v>
      </c>
      <c r="O29">
        <v>-28.305099999999999</v>
      </c>
      <c r="P29">
        <v>62.881500000000003</v>
      </c>
      <c r="Q29">
        <v>364.24900000000002</v>
      </c>
      <c r="R29">
        <v>0.86635600000000001</v>
      </c>
      <c r="S29">
        <v>-50.1404</v>
      </c>
      <c r="T29">
        <f t="shared" si="2"/>
        <v>-21.8353</v>
      </c>
      <c r="U29">
        <v>3.7</v>
      </c>
      <c r="V29">
        <f>AVERAGE(D590:D617)</f>
        <v>59.926485110182952</v>
      </c>
      <c r="W29">
        <f>D590</f>
        <v>145.01160092807453</v>
      </c>
      <c r="X29">
        <f>D617</f>
        <v>54.277029960920601</v>
      </c>
      <c r="Z29">
        <f t="shared" si="3"/>
        <v>2.6716937354988421</v>
      </c>
      <c r="AA29">
        <v>29</v>
      </c>
      <c r="AD29">
        <v>3.7</v>
      </c>
      <c r="AE29">
        <f>AVERAGE(N854:N881)</f>
        <v>59.883968920810084</v>
      </c>
      <c r="AF29">
        <f>N854</f>
        <v>134.04825737265401</v>
      </c>
      <c r="AG29">
        <f>N881</f>
        <v>52.3697302958889</v>
      </c>
      <c r="AI29">
        <f t="shared" si="0"/>
        <v>2.5596514745308321</v>
      </c>
      <c r="AJ29">
        <v>29</v>
      </c>
    </row>
    <row r="30" spans="1:36" x14ac:dyDescent="0.3">
      <c r="B30">
        <v>12</v>
      </c>
      <c r="C30">
        <v>720.20699999999999</v>
      </c>
      <c r="D30">
        <f t="shared" si="5"/>
        <v>24.791134690234777</v>
      </c>
      <c r="E30">
        <v>-29.190100000000001</v>
      </c>
      <c r="F30">
        <v>65.277100000000004</v>
      </c>
      <c r="G30">
        <v>343.94400000000002</v>
      </c>
      <c r="H30">
        <v>0.71479000000000004</v>
      </c>
      <c r="I30">
        <v>-52.139299999999999</v>
      </c>
      <c r="J30">
        <f t="shared" si="1"/>
        <v>-22.949199999999998</v>
      </c>
      <c r="L30">
        <v>14</v>
      </c>
      <c r="M30">
        <v>615.66999999999996</v>
      </c>
      <c r="N30">
        <f t="shared" si="4"/>
        <v>33.365586733842711</v>
      </c>
      <c r="O30">
        <v>-28.762799999999999</v>
      </c>
      <c r="P30">
        <v>63.140900000000002</v>
      </c>
      <c r="Q30">
        <v>370.12299999999999</v>
      </c>
      <c r="R30">
        <v>0.876162</v>
      </c>
      <c r="S30">
        <v>-50.064100000000003</v>
      </c>
      <c r="T30">
        <f t="shared" si="2"/>
        <v>-21.301300000000005</v>
      </c>
      <c r="U30">
        <v>3.8</v>
      </c>
      <c r="V30">
        <f>AVERAGE(D621:D649)</f>
        <v>61.266298717390882</v>
      </c>
      <c r="W30">
        <f>D621</f>
        <v>149.36519790888738</v>
      </c>
      <c r="X30">
        <f>D649</f>
        <v>54.731541787531938</v>
      </c>
      <c r="Z30">
        <f t="shared" si="3"/>
        <v>2.7290515309932921</v>
      </c>
      <c r="AA30">
        <v>30</v>
      </c>
      <c r="AD30">
        <v>3.8</v>
      </c>
      <c r="AE30">
        <f>AVERAGE(N891:N918)</f>
        <v>59.758561427087166</v>
      </c>
      <c r="AF30">
        <f>N891</f>
        <v>134.98920086393059</v>
      </c>
      <c r="AG30">
        <f>N918</f>
        <v>50.76142131979713</v>
      </c>
      <c r="AI30">
        <f t="shared" si="0"/>
        <v>2.6592872570194235</v>
      </c>
      <c r="AJ30">
        <v>29</v>
      </c>
    </row>
    <row r="31" spans="1:36" x14ac:dyDescent="0.3">
      <c r="J31">
        <f t="shared" si="1"/>
        <v>0</v>
      </c>
      <c r="L31">
        <v>15</v>
      </c>
      <c r="M31">
        <v>645.93799999999999</v>
      </c>
      <c r="N31">
        <f t="shared" si="4"/>
        <v>33.038192150125511</v>
      </c>
      <c r="O31">
        <v>-27.664200000000001</v>
      </c>
      <c r="P31">
        <v>61.965899999999998</v>
      </c>
      <c r="Q31">
        <v>359.60899999999998</v>
      </c>
      <c r="R31">
        <v>0.867587</v>
      </c>
      <c r="S31">
        <v>-50.0336</v>
      </c>
      <c r="T31">
        <f t="shared" si="2"/>
        <v>-22.369399999999999</v>
      </c>
      <c r="U31">
        <v>3.9</v>
      </c>
      <c r="V31">
        <f>AVERAGE(D653:D681)</f>
        <v>61.946707803688234</v>
      </c>
      <c r="W31">
        <f>D653</f>
        <v>148.34594273846579</v>
      </c>
      <c r="X31">
        <f>D681</f>
        <v>56.129321957791014</v>
      </c>
      <c r="Z31">
        <f t="shared" si="3"/>
        <v>2.6429313158284944</v>
      </c>
      <c r="AA31">
        <v>30</v>
      </c>
      <c r="AD31">
        <v>3.9</v>
      </c>
      <c r="AE31">
        <f>AVERAGE(N925:N952)</f>
        <v>60.606949684821814</v>
      </c>
      <c r="AF31">
        <f>N925</f>
        <v>136.48150675583463</v>
      </c>
      <c r="AG31">
        <f>N952</f>
        <v>50.433730078676682</v>
      </c>
      <c r="AI31">
        <f t="shared" si="0"/>
        <v>2.7061553159546858</v>
      </c>
      <c r="AJ31">
        <v>29</v>
      </c>
    </row>
    <row r="32" spans="1:36" x14ac:dyDescent="0.3">
      <c r="A32">
        <v>1.5</v>
      </c>
      <c r="J32">
        <f t="shared" si="1"/>
        <v>0</v>
      </c>
      <c r="L32">
        <v>16</v>
      </c>
      <c r="M32">
        <v>678.60199999999998</v>
      </c>
      <c r="N32">
        <f t="shared" si="4"/>
        <v>30.614744060739664</v>
      </c>
      <c r="O32">
        <v>-28.335599999999999</v>
      </c>
      <c r="P32">
        <v>62.835700000000003</v>
      </c>
      <c r="Q32">
        <v>365.51299999999998</v>
      </c>
      <c r="R32">
        <v>0.87252200000000002</v>
      </c>
      <c r="S32">
        <v>-50.109900000000003</v>
      </c>
      <c r="T32">
        <f t="shared" si="2"/>
        <v>-21.774300000000004</v>
      </c>
      <c r="U32">
        <v>4</v>
      </c>
      <c r="V32">
        <f>AVERAGE(D685:D714)</f>
        <v>62.61934657495339</v>
      </c>
      <c r="W32">
        <f>D685</f>
        <v>157.15857300015716</v>
      </c>
      <c r="X32">
        <f>D714</f>
        <v>57.221332112611584</v>
      </c>
      <c r="Z32">
        <f t="shared" si="3"/>
        <v>2.7465032217507463</v>
      </c>
      <c r="AA32">
        <v>31</v>
      </c>
      <c r="AD32">
        <v>4</v>
      </c>
      <c r="AE32">
        <f>AVERAGE(N958:N992)</f>
        <v>76.386721232878983</v>
      </c>
      <c r="AF32">
        <f>N958</f>
        <v>143.02059496567469</v>
      </c>
      <c r="AG32">
        <f>N992</f>
        <v>66.396653608657971</v>
      </c>
      <c r="AI32">
        <f t="shared" si="0"/>
        <v>2.1540331807780313</v>
      </c>
      <c r="AJ32">
        <v>36</v>
      </c>
    </row>
    <row r="33" spans="1:30" x14ac:dyDescent="0.3">
      <c r="B33">
        <v>1</v>
      </c>
      <c r="C33">
        <v>233.143</v>
      </c>
      <c r="E33">
        <v>-32.8827</v>
      </c>
      <c r="F33">
        <v>65.078699999999998</v>
      </c>
      <c r="G33">
        <v>301.97300000000001</v>
      </c>
      <c r="H33">
        <v>0.689114</v>
      </c>
      <c r="I33">
        <v>-52.764899999999997</v>
      </c>
      <c r="J33">
        <f t="shared" si="1"/>
        <v>-19.882199999999997</v>
      </c>
      <c r="T33">
        <f t="shared" si="2"/>
        <v>0</v>
      </c>
      <c r="U33">
        <v>4.0999999999999996</v>
      </c>
      <c r="V33">
        <f>AVERAGE(D718:D747)</f>
        <v>62.947260039904549</v>
      </c>
      <c r="W33">
        <f>D718</f>
        <v>156.15240474703319</v>
      </c>
      <c r="X33">
        <f>D747</f>
        <v>55.944055944055947</v>
      </c>
      <c r="Z33">
        <f t="shared" si="3"/>
        <v>2.7912242348532179</v>
      </c>
      <c r="AA33">
        <v>31</v>
      </c>
      <c r="AD33">
        <v>4.0999999999999996</v>
      </c>
    </row>
    <row r="34" spans="1:30" x14ac:dyDescent="0.3">
      <c r="B34">
        <v>2</v>
      </c>
      <c r="C34">
        <v>268.03800000000001</v>
      </c>
      <c r="D34">
        <f t="shared" si="5"/>
        <v>28.657400773749814</v>
      </c>
      <c r="E34">
        <v>-31.2042</v>
      </c>
      <c r="F34">
        <v>64.163200000000003</v>
      </c>
      <c r="G34">
        <v>303.43599999999998</v>
      </c>
      <c r="H34">
        <v>0.68505899999999997</v>
      </c>
      <c r="I34">
        <v>-53.3142</v>
      </c>
      <c r="J34">
        <f t="shared" si="1"/>
        <v>-22.11</v>
      </c>
      <c r="T34">
        <f t="shared" si="2"/>
        <v>0</v>
      </c>
      <c r="U34">
        <v>4.2</v>
      </c>
      <c r="V34">
        <f>AVERAGE(D751:D780)</f>
        <v>63.85134621733981</v>
      </c>
      <c r="W34">
        <f>D751</f>
        <v>158.17779183802588</v>
      </c>
      <c r="X34">
        <f>D780</f>
        <v>57.597051030986947</v>
      </c>
      <c r="Z34">
        <f t="shared" si="3"/>
        <v>2.746282821891818</v>
      </c>
      <c r="AA34">
        <v>31</v>
      </c>
      <c r="AD34">
        <v>4.2</v>
      </c>
    </row>
    <row r="35" spans="1:30" x14ac:dyDescent="0.3">
      <c r="B35">
        <v>3</v>
      </c>
      <c r="C35">
        <v>302.952</v>
      </c>
      <c r="D35">
        <f t="shared" si="5"/>
        <v>28.641805579423739</v>
      </c>
      <c r="E35">
        <v>-30.654900000000001</v>
      </c>
      <c r="F35">
        <v>63.476599999999998</v>
      </c>
      <c r="G35">
        <v>302.12099999999998</v>
      </c>
      <c r="H35">
        <v>0.68601599999999996</v>
      </c>
      <c r="I35">
        <v>-53.573599999999999</v>
      </c>
      <c r="J35">
        <f t="shared" si="1"/>
        <v>-22.918699999999998</v>
      </c>
      <c r="T35">
        <f t="shared" si="2"/>
        <v>0</v>
      </c>
      <c r="U35">
        <v>4.3</v>
      </c>
      <c r="V35">
        <f>AVERAGE(D784:D813)</f>
        <v>64.600721440031734</v>
      </c>
      <c r="W35">
        <f>D784</f>
        <v>159.56598053295048</v>
      </c>
      <c r="X35">
        <f>D813</f>
        <v>55.242514639266453</v>
      </c>
      <c r="Z35">
        <f t="shared" si="3"/>
        <v>2.8884633796074657</v>
      </c>
      <c r="AA35">
        <v>31</v>
      </c>
      <c r="AD35">
        <v>4.3</v>
      </c>
    </row>
    <row r="36" spans="1:30" x14ac:dyDescent="0.3">
      <c r="B36">
        <v>4</v>
      </c>
      <c r="C36">
        <v>340.31200000000001</v>
      </c>
      <c r="D36">
        <f t="shared" si="5"/>
        <v>26.76659528907922</v>
      </c>
      <c r="E36">
        <v>-30.227699999999999</v>
      </c>
      <c r="F36">
        <v>62.820399999999999</v>
      </c>
      <c r="G36">
        <v>302.21499999999997</v>
      </c>
      <c r="H36">
        <v>0.68436699999999995</v>
      </c>
      <c r="I36">
        <v>-53.955100000000002</v>
      </c>
      <c r="J36">
        <f t="shared" si="1"/>
        <v>-23.727400000000003</v>
      </c>
      <c r="K36">
        <v>1</v>
      </c>
      <c r="T36">
        <f t="shared" si="2"/>
        <v>0</v>
      </c>
      <c r="U36">
        <v>4.4000000000000004</v>
      </c>
      <c r="V36">
        <f>AVERAGE(D817:D847)</f>
        <v>65.266435273742687</v>
      </c>
      <c r="W36">
        <f>D817</f>
        <v>163.07893020221775</v>
      </c>
      <c r="X36">
        <f>D847</f>
        <v>57.75005775005765</v>
      </c>
      <c r="Z36">
        <f t="shared" si="3"/>
        <v>2.8238747553816075</v>
      </c>
      <c r="AA36">
        <v>32</v>
      </c>
      <c r="AD36">
        <v>4.4000000000000004</v>
      </c>
    </row>
    <row r="37" spans="1:30" x14ac:dyDescent="0.3">
      <c r="B37">
        <v>5</v>
      </c>
      <c r="C37">
        <v>375.18599999999998</v>
      </c>
      <c r="D37">
        <f t="shared" si="5"/>
        <v>28.674657337844842</v>
      </c>
      <c r="E37">
        <v>-32.058700000000002</v>
      </c>
      <c r="F37">
        <v>64.804100000000005</v>
      </c>
      <c r="G37">
        <v>314.98899999999998</v>
      </c>
      <c r="H37">
        <v>0.69758699999999996</v>
      </c>
      <c r="I37">
        <v>-54.092399999999998</v>
      </c>
      <c r="J37">
        <f t="shared" si="1"/>
        <v>-22.033699999999996</v>
      </c>
      <c r="L37">
        <v>1</v>
      </c>
      <c r="M37">
        <v>202.64400000000001</v>
      </c>
      <c r="O37">
        <v>-31.3263</v>
      </c>
      <c r="P37">
        <v>68.298299999999998</v>
      </c>
      <c r="Q37">
        <v>354.822</v>
      </c>
      <c r="R37">
        <v>0.87009300000000001</v>
      </c>
      <c r="S37">
        <v>-49.9268</v>
      </c>
      <c r="T37">
        <f t="shared" si="2"/>
        <v>-18.6005</v>
      </c>
      <c r="U37">
        <v>4.5</v>
      </c>
      <c r="V37">
        <f>AVERAGE(D851:D881)</f>
        <v>65.735420307934135</v>
      </c>
      <c r="W37">
        <f>D851</f>
        <v>161.60310277957367</v>
      </c>
      <c r="X37">
        <f>D881</f>
        <v>57.126535275635547</v>
      </c>
      <c r="Z37">
        <f t="shared" si="3"/>
        <v>2.8288623141564364</v>
      </c>
      <c r="AA37">
        <v>32</v>
      </c>
      <c r="AD37">
        <v>4.5</v>
      </c>
    </row>
    <row r="38" spans="1:30" x14ac:dyDescent="0.3">
      <c r="B38">
        <v>6</v>
      </c>
      <c r="C38">
        <v>411.33199999999999</v>
      </c>
      <c r="D38">
        <f t="shared" si="5"/>
        <v>27.665578487246158</v>
      </c>
      <c r="E38">
        <v>-30.868500000000001</v>
      </c>
      <c r="F38">
        <v>63.568100000000001</v>
      </c>
      <c r="G38">
        <v>306.51</v>
      </c>
      <c r="H38">
        <v>0.68969499999999995</v>
      </c>
      <c r="I38">
        <v>-54.153399999999998</v>
      </c>
      <c r="J38">
        <f t="shared" si="1"/>
        <v>-23.284899999999997</v>
      </c>
      <c r="L38">
        <v>2</v>
      </c>
      <c r="M38">
        <v>223.67599999999999</v>
      </c>
      <c r="N38">
        <f t="shared" si="4"/>
        <v>47.546595663750516</v>
      </c>
      <c r="O38">
        <v>-27.938800000000001</v>
      </c>
      <c r="P38">
        <v>61.737099999999998</v>
      </c>
      <c r="Q38">
        <v>360.24700000000001</v>
      </c>
      <c r="R38">
        <v>0.88899600000000001</v>
      </c>
      <c r="S38">
        <v>-48.858600000000003</v>
      </c>
      <c r="T38">
        <f t="shared" si="2"/>
        <v>-20.919800000000002</v>
      </c>
      <c r="U38">
        <v>4.5999999999999996</v>
      </c>
      <c r="V38">
        <f>AVERAGE(D885:D915)</f>
        <v>66.419064184314223</v>
      </c>
      <c r="W38">
        <f>D885</f>
        <v>168.12373907195675</v>
      </c>
      <c r="X38">
        <f>D915</f>
        <v>57.38880918220962</v>
      </c>
      <c r="Z38">
        <f t="shared" si="3"/>
        <v>2.9295561533288388</v>
      </c>
      <c r="AA38">
        <v>32</v>
      </c>
      <c r="AD38">
        <v>4.5999999999999996</v>
      </c>
    </row>
    <row r="39" spans="1:30" x14ac:dyDescent="0.3">
      <c r="B39">
        <v>7</v>
      </c>
      <c r="C39">
        <v>446.62700000000001</v>
      </c>
      <c r="D39">
        <f t="shared" si="5"/>
        <v>28.332625017707876</v>
      </c>
      <c r="E39">
        <v>-31.829799999999999</v>
      </c>
      <c r="F39">
        <v>64.742999999999995</v>
      </c>
      <c r="G39">
        <v>315.42</v>
      </c>
      <c r="H39">
        <v>0.69715099999999997</v>
      </c>
      <c r="I39">
        <v>-54.199199999999998</v>
      </c>
      <c r="J39">
        <f t="shared" si="1"/>
        <v>-22.369399999999999</v>
      </c>
      <c r="L39">
        <v>3</v>
      </c>
      <c r="M39">
        <v>250.14099999999999</v>
      </c>
      <c r="N39">
        <f t="shared" si="4"/>
        <v>37.785754770451533</v>
      </c>
      <c r="O39">
        <v>-28.732299999999999</v>
      </c>
      <c r="P39">
        <v>62.439</v>
      </c>
      <c r="Q39">
        <v>370.76600000000002</v>
      </c>
      <c r="R39">
        <v>0.89409000000000005</v>
      </c>
      <c r="S39">
        <v>-49.377400000000002</v>
      </c>
      <c r="T39">
        <f t="shared" si="2"/>
        <v>-20.645100000000003</v>
      </c>
      <c r="U39">
        <v>4.7</v>
      </c>
      <c r="V39">
        <f>AVERAGE(D919:D949)</f>
        <v>66.936134971273674</v>
      </c>
      <c r="W39">
        <f>D919</f>
        <v>170.61934823408922</v>
      </c>
      <c r="X39">
        <f>D949</f>
        <v>57.786766830396004</v>
      </c>
      <c r="Z39">
        <f t="shared" si="3"/>
        <v>2.9525678211909057</v>
      </c>
      <c r="AA39">
        <v>34</v>
      </c>
      <c r="AD39">
        <v>4.7</v>
      </c>
    </row>
    <row r="40" spans="1:30" x14ac:dyDescent="0.3">
      <c r="B40">
        <v>8</v>
      </c>
      <c r="C40">
        <v>482.01</v>
      </c>
      <c r="D40">
        <f t="shared" si="5"/>
        <v>28.262159794251492</v>
      </c>
      <c r="E40">
        <v>-31.829799999999999</v>
      </c>
      <c r="F40">
        <v>64.666700000000006</v>
      </c>
      <c r="G40">
        <v>314.69799999999998</v>
      </c>
      <c r="H40">
        <v>0.69662500000000005</v>
      </c>
      <c r="I40">
        <v>-54.077100000000002</v>
      </c>
      <c r="J40">
        <f t="shared" si="1"/>
        <v>-22.247300000000003</v>
      </c>
      <c r="L40">
        <v>4</v>
      </c>
      <c r="M40">
        <v>276.93700000000001</v>
      </c>
      <c r="N40">
        <f t="shared" si="4"/>
        <v>37.319002836244188</v>
      </c>
      <c r="O40">
        <v>-28.655999999999999</v>
      </c>
      <c r="P40">
        <v>62.5458</v>
      </c>
      <c r="Q40">
        <v>373.00299999999999</v>
      </c>
      <c r="R40">
        <v>0.89240699999999995</v>
      </c>
      <c r="S40">
        <v>-49.453699999999998</v>
      </c>
      <c r="T40">
        <f t="shared" si="2"/>
        <v>-20.797699999999999</v>
      </c>
      <c r="U40">
        <v>4.8</v>
      </c>
      <c r="V40">
        <f>AVERAGE(D953:D984)</f>
        <v>67.482528515922979</v>
      </c>
      <c r="W40">
        <f>D953</f>
        <v>170.9401709401711</v>
      </c>
      <c r="X40">
        <f>D984</f>
        <v>58.285248003730509</v>
      </c>
      <c r="Z40">
        <f t="shared" si="3"/>
        <v>2.9328205128205029</v>
      </c>
      <c r="AA40">
        <v>33</v>
      </c>
      <c r="AD40">
        <v>4.8</v>
      </c>
    </row>
    <row r="41" spans="1:30" x14ac:dyDescent="0.3">
      <c r="B41">
        <v>9</v>
      </c>
      <c r="C41">
        <v>517.42600000000004</v>
      </c>
      <c r="D41">
        <f t="shared" si="5"/>
        <v>28.235825615540957</v>
      </c>
      <c r="E41">
        <v>-32.073999999999998</v>
      </c>
      <c r="F41">
        <v>64.865099999999998</v>
      </c>
      <c r="G41">
        <v>319.40699999999998</v>
      </c>
      <c r="H41">
        <v>0.70069099999999995</v>
      </c>
      <c r="I41">
        <v>-54.107700000000001</v>
      </c>
      <c r="J41">
        <f t="shared" si="1"/>
        <v>-22.033700000000003</v>
      </c>
      <c r="L41">
        <v>5</v>
      </c>
      <c r="M41">
        <v>304.96199999999999</v>
      </c>
      <c r="N41">
        <f t="shared" si="4"/>
        <v>35.682426404995567</v>
      </c>
      <c r="O41">
        <v>-28.488199999999999</v>
      </c>
      <c r="P41">
        <v>62.2864</v>
      </c>
      <c r="Q41">
        <v>371.291</v>
      </c>
      <c r="R41">
        <v>0.88985300000000001</v>
      </c>
      <c r="S41">
        <v>-49.499499999999998</v>
      </c>
      <c r="T41">
        <f t="shared" si="2"/>
        <v>-21.011299999999999</v>
      </c>
      <c r="U41">
        <v>4.9000000000000004</v>
      </c>
      <c r="V41">
        <f>AVERAGE(D989:D1020)</f>
        <v>68.186971919835045</v>
      </c>
      <c r="W41">
        <f>D989</f>
        <v>171.1742553919895</v>
      </c>
      <c r="X41">
        <f>D1020</f>
        <v>57.547332681130385</v>
      </c>
      <c r="Z41">
        <f t="shared" si="3"/>
        <v>2.9744950359465938</v>
      </c>
      <c r="AA41">
        <v>33</v>
      </c>
      <c r="AD41">
        <v>4.9000000000000004</v>
      </c>
    </row>
    <row r="42" spans="1:30" x14ac:dyDescent="0.3">
      <c r="B42">
        <v>10</v>
      </c>
      <c r="C42">
        <v>552.904</v>
      </c>
      <c r="D42">
        <f t="shared" si="5"/>
        <v>28.186481763346336</v>
      </c>
      <c r="E42">
        <v>-31.722999999999999</v>
      </c>
      <c r="F42">
        <v>64.453100000000006</v>
      </c>
      <c r="G42">
        <v>314.29199999999997</v>
      </c>
      <c r="H42">
        <v>0.698824</v>
      </c>
      <c r="I42">
        <v>-54.183999999999997</v>
      </c>
      <c r="J42">
        <f t="shared" si="1"/>
        <v>-22.460999999999999</v>
      </c>
      <c r="L42">
        <v>6</v>
      </c>
      <c r="M42">
        <v>332.22800000000001</v>
      </c>
      <c r="N42">
        <f t="shared" si="4"/>
        <v>36.675713342624491</v>
      </c>
      <c r="O42">
        <v>-29.312100000000001</v>
      </c>
      <c r="P42">
        <v>63.064599999999999</v>
      </c>
      <c r="Q42">
        <v>383.245</v>
      </c>
      <c r="R42">
        <v>0.90462600000000004</v>
      </c>
      <c r="S42">
        <v>-49.606299999999997</v>
      </c>
      <c r="T42">
        <f t="shared" si="2"/>
        <v>-20.294199999999996</v>
      </c>
      <c r="U42">
        <v>5</v>
      </c>
      <c r="V42">
        <f>AVERAGE(D1024:D1055)</f>
        <v>69.073004185029617</v>
      </c>
      <c r="W42">
        <f>D1024</f>
        <v>174.48961786773617</v>
      </c>
      <c r="X42">
        <f>D1055</f>
        <v>59.587653438207468</v>
      </c>
      <c r="Z42">
        <f t="shared" si="3"/>
        <v>2.928284767056355</v>
      </c>
      <c r="AA42">
        <v>33</v>
      </c>
      <c r="AD42">
        <v>5</v>
      </c>
    </row>
    <row r="43" spans="1:30" x14ac:dyDescent="0.3">
      <c r="B43">
        <v>11</v>
      </c>
      <c r="C43">
        <v>588.35400000000004</v>
      </c>
      <c r="D43">
        <f t="shared" si="5"/>
        <v>28.20874471086033</v>
      </c>
      <c r="E43">
        <v>-30.853300000000001</v>
      </c>
      <c r="F43">
        <v>63.690199999999997</v>
      </c>
      <c r="G43">
        <v>307.81599999999997</v>
      </c>
      <c r="H43">
        <v>0.69320000000000004</v>
      </c>
      <c r="I43">
        <v>-54.046599999999998</v>
      </c>
      <c r="J43">
        <f t="shared" si="1"/>
        <v>-23.193299999999997</v>
      </c>
      <c r="L43">
        <v>7</v>
      </c>
      <c r="M43">
        <v>360.45699999999999</v>
      </c>
      <c r="N43">
        <f t="shared" si="4"/>
        <v>35.424563392256211</v>
      </c>
      <c r="O43">
        <v>-29.007000000000001</v>
      </c>
      <c r="P43">
        <v>62.850999999999999</v>
      </c>
      <c r="Q43">
        <v>378.90499999999997</v>
      </c>
      <c r="R43">
        <v>0.90189200000000003</v>
      </c>
      <c r="S43">
        <v>-49.484299999999998</v>
      </c>
      <c r="T43">
        <f t="shared" si="2"/>
        <v>-20.477299999999996</v>
      </c>
      <c r="U43">
        <v>5.0999999999999996</v>
      </c>
      <c r="V43">
        <f>AVERAGE(D1059:D1090)</f>
        <v>69.463753287827558</v>
      </c>
      <c r="W43">
        <f>D1059</f>
        <v>176.08733932030282</v>
      </c>
      <c r="X43">
        <f>D1090</f>
        <v>59.530896535301814</v>
      </c>
      <c r="Z43">
        <f t="shared" si="3"/>
        <v>2.957915125902447</v>
      </c>
      <c r="AA43">
        <v>34</v>
      </c>
      <c r="AD43">
        <v>5.0999999999999996</v>
      </c>
    </row>
    <row r="44" spans="1:30" x14ac:dyDescent="0.3">
      <c r="B44">
        <v>12</v>
      </c>
      <c r="C44">
        <v>623.82500000000005</v>
      </c>
      <c r="D44">
        <f t="shared" si="5"/>
        <v>28.19204420512531</v>
      </c>
      <c r="E44">
        <v>-31.906099999999999</v>
      </c>
      <c r="F44">
        <v>64.651499999999999</v>
      </c>
      <c r="G44">
        <v>318.49299999999999</v>
      </c>
      <c r="H44">
        <v>0.70397100000000001</v>
      </c>
      <c r="I44">
        <v>-53.848300000000002</v>
      </c>
      <c r="J44">
        <f t="shared" si="1"/>
        <v>-21.942200000000003</v>
      </c>
      <c r="L44">
        <v>8</v>
      </c>
      <c r="M44">
        <v>388.61</v>
      </c>
      <c r="N44">
        <f t="shared" si="4"/>
        <v>35.520193229851145</v>
      </c>
      <c r="O44">
        <v>-29.159500000000001</v>
      </c>
      <c r="P44">
        <v>62.957799999999999</v>
      </c>
      <c r="Q44">
        <v>380.31299999999999</v>
      </c>
      <c r="R44">
        <v>0.90041400000000005</v>
      </c>
      <c r="S44">
        <v>-49.758899999999997</v>
      </c>
      <c r="T44">
        <f t="shared" si="2"/>
        <v>-20.599399999999996</v>
      </c>
      <c r="U44">
        <v>5.2</v>
      </c>
      <c r="V44">
        <f>AVERAGE(D1094:D1126)</f>
        <v>69.99306137980048</v>
      </c>
      <c r="W44">
        <f>D1094</f>
        <v>176.49135192375584</v>
      </c>
      <c r="X44">
        <f>D1126</f>
        <v>60.441220912662587</v>
      </c>
      <c r="Z44">
        <f t="shared" si="3"/>
        <v>2.9200494175785332</v>
      </c>
      <c r="AA44">
        <v>34</v>
      </c>
      <c r="AD44">
        <v>5.2</v>
      </c>
    </row>
    <row r="45" spans="1:30" x14ac:dyDescent="0.3">
      <c r="B45">
        <v>13</v>
      </c>
      <c r="C45">
        <v>658.53899999999999</v>
      </c>
      <c r="D45">
        <f t="shared" si="5"/>
        <v>28.806821455320669</v>
      </c>
      <c r="E45">
        <v>-31.616199999999999</v>
      </c>
      <c r="F45">
        <v>64.453100000000006</v>
      </c>
      <c r="G45">
        <v>314.88600000000002</v>
      </c>
      <c r="H45">
        <v>0.70123999999999997</v>
      </c>
      <c r="I45">
        <v>-54.046599999999998</v>
      </c>
      <c r="J45">
        <f t="shared" si="1"/>
        <v>-22.430399999999999</v>
      </c>
      <c r="L45">
        <v>9</v>
      </c>
      <c r="M45">
        <v>417.03800000000001</v>
      </c>
      <c r="N45">
        <f t="shared" si="4"/>
        <v>35.176586464049535</v>
      </c>
      <c r="O45">
        <v>-28.1067</v>
      </c>
      <c r="P45">
        <v>61.965899999999998</v>
      </c>
      <c r="Q45">
        <v>367.84199999999998</v>
      </c>
      <c r="R45">
        <v>0.88962399999999997</v>
      </c>
      <c r="S45">
        <v>-49.682600000000001</v>
      </c>
      <c r="T45">
        <f t="shared" si="2"/>
        <v>-21.575900000000001</v>
      </c>
      <c r="U45">
        <v>5.3</v>
      </c>
      <c r="V45">
        <f>AVERAGE(D1130:D1162)</f>
        <v>67.143440449241709</v>
      </c>
      <c r="W45">
        <f>D1130</f>
        <v>177.93594306049809</v>
      </c>
      <c r="X45">
        <f>D1162</f>
        <v>58.934464875058673</v>
      </c>
      <c r="Z45">
        <f t="shared" si="3"/>
        <v>3.0192170818505448</v>
      </c>
      <c r="AA45">
        <v>33</v>
      </c>
      <c r="AD45">
        <v>5.3</v>
      </c>
    </row>
    <row r="46" spans="1:30" x14ac:dyDescent="0.3">
      <c r="B46">
        <v>14</v>
      </c>
      <c r="C46">
        <v>694.40899999999999</v>
      </c>
      <c r="D46">
        <f t="shared" si="5"/>
        <v>27.878449958182323</v>
      </c>
      <c r="E46">
        <v>-31.951899999999998</v>
      </c>
      <c r="F46">
        <v>64.285300000000007</v>
      </c>
      <c r="G46">
        <v>320.44400000000002</v>
      </c>
      <c r="H46">
        <v>0.70950299999999999</v>
      </c>
      <c r="I46">
        <v>-53.878799999999998</v>
      </c>
      <c r="J46">
        <f t="shared" si="1"/>
        <v>-21.9269</v>
      </c>
      <c r="L46">
        <v>10</v>
      </c>
      <c r="M46">
        <v>444.83300000000003</v>
      </c>
      <c r="N46">
        <f t="shared" si="4"/>
        <v>35.97769382982549</v>
      </c>
      <c r="O46">
        <v>-28.396599999999999</v>
      </c>
      <c r="P46">
        <v>62.133800000000001</v>
      </c>
      <c r="Q46">
        <v>373.06400000000002</v>
      </c>
      <c r="R46">
        <v>0.89608500000000002</v>
      </c>
      <c r="S46">
        <v>-49.652099999999997</v>
      </c>
      <c r="T46">
        <f t="shared" si="2"/>
        <v>-21.255499999999998</v>
      </c>
      <c r="U46">
        <v>5.4</v>
      </c>
      <c r="V46">
        <f>AVERAGE(D1166:D1197)</f>
        <v>66.461030490592222</v>
      </c>
      <c r="W46">
        <f>D1166</f>
        <v>178.89087656529506</v>
      </c>
      <c r="X46">
        <f>D1197</f>
        <v>60.230078901403537</v>
      </c>
      <c r="Z46">
        <f t="shared" si="3"/>
        <v>2.9701252236135853</v>
      </c>
      <c r="AA46">
        <v>31</v>
      </c>
      <c r="AD46">
        <v>5.4</v>
      </c>
    </row>
    <row r="47" spans="1:30" x14ac:dyDescent="0.3">
      <c r="J47">
        <f t="shared" si="1"/>
        <v>0</v>
      </c>
      <c r="L47">
        <v>11</v>
      </c>
      <c r="M47">
        <v>472.77800000000002</v>
      </c>
      <c r="N47">
        <f t="shared" si="4"/>
        <v>35.784576847378787</v>
      </c>
      <c r="O47">
        <v>-28.747599999999998</v>
      </c>
      <c r="P47">
        <v>62.3322</v>
      </c>
      <c r="Q47">
        <v>377.66699999999997</v>
      </c>
      <c r="R47">
        <v>0.89946499999999996</v>
      </c>
      <c r="S47">
        <v>-49.636800000000001</v>
      </c>
      <c r="T47">
        <f t="shared" si="2"/>
        <v>-20.889200000000002</v>
      </c>
      <c r="U47">
        <v>5.5</v>
      </c>
      <c r="V47">
        <f>AVERAGE(D1201:D1230)</f>
        <v>63.577403778800537</v>
      </c>
      <c r="W47">
        <f>D1201</f>
        <v>181.38944313440942</v>
      </c>
      <c r="X47">
        <f>D1230</f>
        <v>29.260299625468125</v>
      </c>
      <c r="AA47">
        <v>23</v>
      </c>
      <c r="AD47">
        <v>5.5</v>
      </c>
    </row>
    <row r="48" spans="1:30" x14ac:dyDescent="0.3">
      <c r="A48">
        <v>1.6</v>
      </c>
      <c r="J48">
        <f t="shared" si="1"/>
        <v>0</v>
      </c>
      <c r="L48">
        <v>12</v>
      </c>
      <c r="M48">
        <v>500.40199999999999</v>
      </c>
      <c r="N48">
        <f t="shared" si="4"/>
        <v>36.200405444541019</v>
      </c>
      <c r="O48">
        <v>-28.869599999999998</v>
      </c>
      <c r="P48">
        <v>62.7136</v>
      </c>
      <c r="Q48">
        <v>380.78800000000001</v>
      </c>
      <c r="R48">
        <v>0.903586</v>
      </c>
      <c r="S48">
        <v>-49.408000000000001</v>
      </c>
      <c r="T48">
        <f t="shared" si="2"/>
        <v>-20.538400000000003</v>
      </c>
    </row>
    <row r="49" spans="2:25" x14ac:dyDescent="0.3">
      <c r="B49">
        <v>1</v>
      </c>
      <c r="C49">
        <v>229.59299999999999</v>
      </c>
      <c r="E49">
        <v>-33.752400000000002</v>
      </c>
      <c r="F49">
        <v>67.443799999999996</v>
      </c>
      <c r="G49">
        <v>297.49</v>
      </c>
      <c r="H49">
        <v>0.67842899999999995</v>
      </c>
      <c r="I49">
        <v>-53.298999999999999</v>
      </c>
      <c r="J49">
        <f t="shared" si="1"/>
        <v>-19.546599999999998</v>
      </c>
      <c r="L49">
        <v>13</v>
      </c>
      <c r="M49">
        <v>529.19100000000003</v>
      </c>
      <c r="N49">
        <f t="shared" si="4"/>
        <v>34.735489249366026</v>
      </c>
      <c r="O49">
        <v>-28.472899999999999</v>
      </c>
      <c r="P49">
        <v>62.164299999999997</v>
      </c>
      <c r="Q49">
        <v>372.96</v>
      </c>
      <c r="R49">
        <v>0.89954699999999999</v>
      </c>
      <c r="S49">
        <v>-49.53</v>
      </c>
      <c r="T49">
        <f t="shared" si="2"/>
        <v>-21.057100000000002</v>
      </c>
    </row>
    <row r="50" spans="2:25" x14ac:dyDescent="0.3">
      <c r="B50">
        <v>2</v>
      </c>
      <c r="C50">
        <v>259.56799999999998</v>
      </c>
      <c r="D50">
        <f t="shared" si="5"/>
        <v>33.36113427856548</v>
      </c>
      <c r="E50">
        <v>-31.2347</v>
      </c>
      <c r="F50">
        <v>63.583399999999997</v>
      </c>
      <c r="G50">
        <v>304.97300000000001</v>
      </c>
      <c r="H50">
        <v>0.69355100000000003</v>
      </c>
      <c r="I50">
        <v>-52.9938</v>
      </c>
      <c r="J50">
        <f t="shared" si="1"/>
        <v>-21.7591</v>
      </c>
      <c r="L50">
        <v>14</v>
      </c>
      <c r="M50">
        <v>556.601</v>
      </c>
      <c r="N50">
        <f t="shared" si="4"/>
        <v>36.483035388544373</v>
      </c>
      <c r="O50">
        <v>-28.930700000000002</v>
      </c>
      <c r="P50">
        <v>62.5458</v>
      </c>
      <c r="Q50">
        <v>380.375</v>
      </c>
      <c r="R50">
        <v>0.90573000000000004</v>
      </c>
      <c r="S50">
        <v>-49.423200000000001</v>
      </c>
      <c r="T50">
        <f t="shared" si="2"/>
        <v>-20.4925</v>
      </c>
    </row>
    <row r="51" spans="2:25" x14ac:dyDescent="0.3">
      <c r="B51">
        <v>3</v>
      </c>
      <c r="C51">
        <v>291.24400000000003</v>
      </c>
      <c r="D51">
        <f t="shared" si="5"/>
        <v>31.569642631645365</v>
      </c>
      <c r="E51">
        <v>-31.600999999999999</v>
      </c>
      <c r="F51">
        <v>63.888500000000001</v>
      </c>
      <c r="G51">
        <v>312.685</v>
      </c>
      <c r="H51">
        <v>0.698291</v>
      </c>
      <c r="I51">
        <v>-53.573599999999999</v>
      </c>
      <c r="J51">
        <f t="shared" si="1"/>
        <v>-21.9726</v>
      </c>
      <c r="L51">
        <v>15</v>
      </c>
      <c r="M51">
        <v>585.34299999999996</v>
      </c>
      <c r="N51">
        <f t="shared" si="4"/>
        <v>34.792290028529727</v>
      </c>
      <c r="O51">
        <v>-28.610199999999999</v>
      </c>
      <c r="P51">
        <v>62.2864</v>
      </c>
      <c r="Q51">
        <v>374.27199999999999</v>
      </c>
      <c r="R51">
        <v>0.90277600000000002</v>
      </c>
      <c r="S51">
        <v>-49.591099999999997</v>
      </c>
      <c r="T51">
        <f t="shared" si="2"/>
        <v>-20.980899999999998</v>
      </c>
    </row>
    <row r="52" spans="2:25" x14ac:dyDescent="0.3">
      <c r="B52">
        <v>4</v>
      </c>
      <c r="C52">
        <v>322.49</v>
      </c>
      <c r="D52">
        <f t="shared" si="5"/>
        <v>32.004096524355134</v>
      </c>
      <c r="E52">
        <v>-31.631499999999999</v>
      </c>
      <c r="F52">
        <v>64.025899999999993</v>
      </c>
      <c r="G52">
        <v>311.82100000000003</v>
      </c>
      <c r="H52">
        <v>0.69972000000000001</v>
      </c>
      <c r="I52">
        <v>-53.634599999999999</v>
      </c>
      <c r="J52">
        <f t="shared" si="1"/>
        <v>-22.0031</v>
      </c>
      <c r="L52">
        <v>16</v>
      </c>
      <c r="M52">
        <v>613.48400000000004</v>
      </c>
      <c r="N52">
        <f t="shared" si="4"/>
        <v>35.535339895526008</v>
      </c>
      <c r="O52">
        <v>-28.991700000000002</v>
      </c>
      <c r="P52">
        <v>62.576300000000003</v>
      </c>
      <c r="Q52">
        <v>380.41500000000002</v>
      </c>
      <c r="R52">
        <v>0.90823799999999999</v>
      </c>
      <c r="S52">
        <v>-49.423200000000001</v>
      </c>
      <c r="T52">
        <f t="shared" si="2"/>
        <v>-20.4315</v>
      </c>
    </row>
    <row r="53" spans="2:25" x14ac:dyDescent="0.3">
      <c r="B53">
        <v>5</v>
      </c>
      <c r="C53">
        <v>354.33800000000002</v>
      </c>
      <c r="D53">
        <f t="shared" si="5"/>
        <v>31.39914594323033</v>
      </c>
      <c r="E53">
        <v>-31.3721</v>
      </c>
      <c r="F53">
        <v>63.613900000000001</v>
      </c>
      <c r="G53">
        <v>308.52600000000001</v>
      </c>
      <c r="H53">
        <v>0.69601299999999999</v>
      </c>
      <c r="I53">
        <v>-53.909300000000002</v>
      </c>
      <c r="J53">
        <f t="shared" si="1"/>
        <v>-22.537200000000002</v>
      </c>
      <c r="L53">
        <v>17</v>
      </c>
      <c r="M53">
        <v>641.23199999999997</v>
      </c>
      <c r="N53">
        <f t="shared" si="4"/>
        <v>36.038633415020989</v>
      </c>
      <c r="O53">
        <v>-28.0914</v>
      </c>
      <c r="P53">
        <v>61.767600000000002</v>
      </c>
      <c r="Q53">
        <v>370.53100000000001</v>
      </c>
      <c r="R53">
        <v>0.900536</v>
      </c>
      <c r="S53">
        <v>-49.331699999999998</v>
      </c>
      <c r="T53">
        <f t="shared" si="2"/>
        <v>-21.240299999999998</v>
      </c>
    </row>
    <row r="54" spans="2:25" x14ac:dyDescent="0.3">
      <c r="B54">
        <v>6</v>
      </c>
      <c r="C54">
        <v>386.4</v>
      </c>
      <c r="D54">
        <f t="shared" si="5"/>
        <v>31.189570207722582</v>
      </c>
      <c r="E54">
        <v>-31.3416</v>
      </c>
      <c r="F54">
        <v>63.842799999999997</v>
      </c>
      <c r="G54">
        <v>311.16899999999998</v>
      </c>
      <c r="H54">
        <v>0.69642499999999996</v>
      </c>
      <c r="I54">
        <v>-53.893999999999998</v>
      </c>
      <c r="J54">
        <f t="shared" si="1"/>
        <v>-22.552399999999999</v>
      </c>
      <c r="L54">
        <v>18</v>
      </c>
      <c r="M54">
        <v>669.28399999999999</v>
      </c>
      <c r="N54">
        <f t="shared" si="4"/>
        <v>35.648082133181205</v>
      </c>
      <c r="O54">
        <v>-28.961200000000002</v>
      </c>
      <c r="P54">
        <v>62.423699999999997</v>
      </c>
      <c r="Q54">
        <v>383.548</v>
      </c>
      <c r="R54">
        <v>0.91074699999999997</v>
      </c>
      <c r="S54">
        <v>-49.377400000000002</v>
      </c>
      <c r="T54">
        <f t="shared" si="2"/>
        <v>-20.4162</v>
      </c>
      <c r="X54" t="s">
        <v>20</v>
      </c>
      <c r="Y54" t="s">
        <v>21</v>
      </c>
    </row>
    <row r="55" spans="2:25" x14ac:dyDescent="0.3">
      <c r="B55">
        <v>7</v>
      </c>
      <c r="C55">
        <v>418.166</v>
      </c>
      <c r="D55">
        <f t="shared" si="5"/>
        <v>31.480198954857375</v>
      </c>
      <c r="E55">
        <v>-32.134999999999998</v>
      </c>
      <c r="F55">
        <v>64.544700000000006</v>
      </c>
      <c r="G55">
        <v>319.05</v>
      </c>
      <c r="H55">
        <v>0.70615399999999995</v>
      </c>
      <c r="I55">
        <v>-53.909300000000002</v>
      </c>
      <c r="J55">
        <f t="shared" si="1"/>
        <v>-21.774300000000004</v>
      </c>
      <c r="L55">
        <v>19</v>
      </c>
      <c r="M55">
        <v>697.29899999999998</v>
      </c>
      <c r="N55">
        <f t="shared" si="4"/>
        <v>35.695163305372141</v>
      </c>
      <c r="O55">
        <v>-28.716999999999999</v>
      </c>
      <c r="P55">
        <v>62.133800000000001</v>
      </c>
      <c r="Q55">
        <v>381.94</v>
      </c>
      <c r="R55">
        <v>0.91432400000000003</v>
      </c>
      <c r="S55">
        <v>-48.629800000000003</v>
      </c>
      <c r="T55">
        <f t="shared" si="2"/>
        <v>-19.912800000000004</v>
      </c>
      <c r="W55" t="s">
        <v>22</v>
      </c>
      <c r="X55">
        <f>AVERAGE(V5:V32)</f>
        <v>46.941004989842945</v>
      </c>
      <c r="Y55">
        <f>AVERAGE(AE5:AE32)</f>
        <v>52.80147243469424</v>
      </c>
    </row>
    <row r="56" spans="2:25" x14ac:dyDescent="0.3">
      <c r="B56">
        <v>8</v>
      </c>
      <c r="C56">
        <v>450.505</v>
      </c>
      <c r="D56">
        <f t="shared" si="5"/>
        <v>30.922415659111291</v>
      </c>
      <c r="E56">
        <v>-32.302900000000001</v>
      </c>
      <c r="F56">
        <v>64.666700000000006</v>
      </c>
      <c r="G56">
        <v>320.53699999999998</v>
      </c>
      <c r="H56">
        <v>0.70812399999999998</v>
      </c>
      <c r="I56">
        <v>-53.985599999999998</v>
      </c>
      <c r="J56">
        <f t="shared" si="1"/>
        <v>-21.682699999999997</v>
      </c>
      <c r="T56">
        <f t="shared" si="2"/>
        <v>0</v>
      </c>
      <c r="W56" t="s">
        <v>23</v>
      </c>
      <c r="X56">
        <f>AVERAGE(W5:W47)</f>
        <v>116.19278270002097</v>
      </c>
      <c r="Y56">
        <f>AVERAGE(AF4:AF32)</f>
        <v>100.98522152206063</v>
      </c>
    </row>
    <row r="57" spans="2:25" x14ac:dyDescent="0.3">
      <c r="B57">
        <v>9</v>
      </c>
      <c r="C57">
        <v>482.15499999999997</v>
      </c>
      <c r="D57">
        <f t="shared" si="5"/>
        <v>31.595576619273324</v>
      </c>
      <c r="E57">
        <v>-31.524699999999999</v>
      </c>
      <c r="F57">
        <v>64.025899999999993</v>
      </c>
      <c r="G57">
        <v>313.13200000000001</v>
      </c>
      <c r="H57">
        <v>0.70104900000000003</v>
      </c>
      <c r="I57">
        <v>-53.955100000000002</v>
      </c>
      <c r="J57">
        <f t="shared" si="1"/>
        <v>-22.430400000000002</v>
      </c>
      <c r="T57">
        <f t="shared" si="2"/>
        <v>0</v>
      </c>
      <c r="W57" t="s">
        <v>24</v>
      </c>
      <c r="X57">
        <f>AVERAGE(X5:X32)</f>
        <v>44.226547500527154</v>
      </c>
      <c r="Y57">
        <f>AVERAGE(AG4:AG32)</f>
        <v>47.570383129303927</v>
      </c>
    </row>
    <row r="58" spans="2:25" x14ac:dyDescent="0.3">
      <c r="B58">
        <v>10</v>
      </c>
      <c r="C58">
        <v>513.90599999999995</v>
      </c>
      <c r="D58">
        <f t="shared" si="5"/>
        <v>31.495071021385176</v>
      </c>
      <c r="E58">
        <v>-31.936599999999999</v>
      </c>
      <c r="F58">
        <v>64.27</v>
      </c>
      <c r="G58">
        <v>316.47899999999998</v>
      </c>
      <c r="H58">
        <v>0.70573799999999998</v>
      </c>
      <c r="I58">
        <v>-54.077100000000002</v>
      </c>
      <c r="J58">
        <f t="shared" si="1"/>
        <v>-22.140500000000003</v>
      </c>
      <c r="T58">
        <f t="shared" si="2"/>
        <v>0</v>
      </c>
      <c r="W58" t="s">
        <v>13</v>
      </c>
      <c r="X58">
        <f>AVERAGE(Z5:Z46)</f>
        <v>2.2055288399229189</v>
      </c>
      <c r="Y58">
        <f>AVERAGE(AI4:AI32)</f>
        <v>2.0852274971655587</v>
      </c>
    </row>
    <row r="59" spans="2:25" x14ac:dyDescent="0.3">
      <c r="B59">
        <v>11</v>
      </c>
      <c r="C59">
        <v>545.91499999999996</v>
      </c>
      <c r="D59">
        <f t="shared" si="5"/>
        <v>31.241213408728782</v>
      </c>
      <c r="E59">
        <v>-31.600999999999999</v>
      </c>
      <c r="F59">
        <v>64.117400000000004</v>
      </c>
      <c r="G59">
        <v>314.26900000000001</v>
      </c>
      <c r="H59">
        <v>0.704322</v>
      </c>
      <c r="I59">
        <v>-53.985599999999998</v>
      </c>
      <c r="J59">
        <f t="shared" si="1"/>
        <v>-22.384599999999999</v>
      </c>
      <c r="T59">
        <f t="shared" si="2"/>
        <v>0</v>
      </c>
    </row>
    <row r="60" spans="2:25" x14ac:dyDescent="0.3">
      <c r="B60">
        <v>12</v>
      </c>
      <c r="C60">
        <v>578.29700000000003</v>
      </c>
      <c r="D60">
        <f t="shared" si="5"/>
        <v>30.881353838552222</v>
      </c>
      <c r="E60">
        <v>-31.661999999999999</v>
      </c>
      <c r="F60">
        <v>64.010599999999997</v>
      </c>
      <c r="G60">
        <v>314.3</v>
      </c>
      <c r="H60">
        <v>0.70574599999999998</v>
      </c>
      <c r="I60">
        <v>-53.939799999999998</v>
      </c>
      <c r="J60">
        <f t="shared" si="1"/>
        <v>-22.277799999999999</v>
      </c>
      <c r="T60">
        <f t="shared" si="2"/>
        <v>0</v>
      </c>
    </row>
    <row r="61" spans="2:25" x14ac:dyDescent="0.3">
      <c r="B61">
        <v>13</v>
      </c>
      <c r="C61">
        <v>610.053</v>
      </c>
      <c r="D61">
        <f t="shared" si="5"/>
        <v>31.49011210479912</v>
      </c>
      <c r="E61">
        <v>-31.768799999999999</v>
      </c>
      <c r="F61">
        <v>64.1327</v>
      </c>
      <c r="G61">
        <v>315.51600000000002</v>
      </c>
      <c r="H61">
        <v>0.70723499999999995</v>
      </c>
      <c r="I61">
        <v>-53.909300000000002</v>
      </c>
      <c r="J61">
        <f t="shared" si="1"/>
        <v>-22.140500000000003</v>
      </c>
      <c r="K61">
        <v>1.1000000000000001</v>
      </c>
      <c r="T61">
        <f t="shared" si="2"/>
        <v>0</v>
      </c>
    </row>
    <row r="62" spans="2:25" x14ac:dyDescent="0.3">
      <c r="B62">
        <v>14</v>
      </c>
      <c r="C62">
        <v>641.70899999999995</v>
      </c>
      <c r="D62">
        <f t="shared" si="5"/>
        <v>31.589588071771594</v>
      </c>
      <c r="E62">
        <v>-31.845099999999999</v>
      </c>
      <c r="F62">
        <v>64.224199999999996</v>
      </c>
      <c r="G62">
        <v>316.29899999999998</v>
      </c>
      <c r="H62">
        <v>0.70803899999999997</v>
      </c>
      <c r="I62">
        <v>-53.863500000000002</v>
      </c>
      <c r="J62">
        <f t="shared" si="1"/>
        <v>-22.018400000000003</v>
      </c>
      <c r="L62">
        <v>1</v>
      </c>
      <c r="M62">
        <v>203.73099999999999</v>
      </c>
      <c r="O62">
        <v>-31.4026</v>
      </c>
      <c r="P62">
        <v>67.779499999999999</v>
      </c>
      <c r="Q62">
        <v>355.69600000000003</v>
      </c>
      <c r="R62">
        <v>0.87943700000000002</v>
      </c>
      <c r="S62">
        <v>-49.438499999999998</v>
      </c>
      <c r="T62">
        <f t="shared" si="2"/>
        <v>-18.035899999999998</v>
      </c>
    </row>
    <row r="63" spans="2:25" x14ac:dyDescent="0.3">
      <c r="B63">
        <v>15</v>
      </c>
      <c r="C63">
        <v>673.14</v>
      </c>
      <c r="D63">
        <f t="shared" si="5"/>
        <v>31.815723330469879</v>
      </c>
      <c r="E63">
        <v>-31.753499999999999</v>
      </c>
      <c r="F63">
        <v>63.9801</v>
      </c>
      <c r="G63">
        <v>316.72899999999998</v>
      </c>
      <c r="H63">
        <v>0.70705799999999996</v>
      </c>
      <c r="I63">
        <v>-53.909300000000002</v>
      </c>
      <c r="J63">
        <f t="shared" si="1"/>
        <v>-22.155800000000003</v>
      </c>
      <c r="L63">
        <v>2</v>
      </c>
      <c r="M63">
        <v>223.86699999999999</v>
      </c>
      <c r="N63">
        <f t="shared" si="4"/>
        <v>49.662296384584835</v>
      </c>
      <c r="O63">
        <v>-29.190100000000001</v>
      </c>
      <c r="P63">
        <v>62.133800000000001</v>
      </c>
      <c r="Q63">
        <v>380.18799999999999</v>
      </c>
      <c r="R63">
        <v>0.91917800000000005</v>
      </c>
      <c r="S63">
        <v>-48.263500000000001</v>
      </c>
      <c r="T63">
        <f t="shared" si="2"/>
        <v>-19.073399999999999</v>
      </c>
    </row>
    <row r="64" spans="2:25" x14ac:dyDescent="0.3">
      <c r="B64">
        <v>16</v>
      </c>
      <c r="C64">
        <v>705.351</v>
      </c>
      <c r="D64">
        <f t="shared" si="5"/>
        <v>31.045295085529776</v>
      </c>
      <c r="E64">
        <v>-31.616199999999999</v>
      </c>
      <c r="F64">
        <v>64.1327</v>
      </c>
      <c r="G64">
        <v>315.65699999999998</v>
      </c>
      <c r="H64">
        <v>0.70925700000000003</v>
      </c>
      <c r="I64">
        <v>-53.817700000000002</v>
      </c>
      <c r="J64">
        <f t="shared" si="1"/>
        <v>-22.201500000000003</v>
      </c>
      <c r="L64">
        <v>3</v>
      </c>
      <c r="M64">
        <v>249.37299999999999</v>
      </c>
      <c r="N64">
        <f t="shared" si="4"/>
        <v>39.20646122480985</v>
      </c>
      <c r="O64">
        <v>-28.823899999999998</v>
      </c>
      <c r="P64">
        <v>61.340299999999999</v>
      </c>
      <c r="Q64">
        <v>380.37400000000002</v>
      </c>
      <c r="R64">
        <v>0.91650699999999996</v>
      </c>
      <c r="S64">
        <v>-48.690800000000003</v>
      </c>
      <c r="T64">
        <f t="shared" si="2"/>
        <v>-19.866900000000005</v>
      </c>
    </row>
    <row r="65" spans="1:20" x14ac:dyDescent="0.3">
      <c r="J65">
        <f t="shared" si="1"/>
        <v>0</v>
      </c>
      <c r="L65">
        <v>4</v>
      </c>
      <c r="M65">
        <v>275.779</v>
      </c>
      <c r="N65">
        <f t="shared" si="4"/>
        <v>37.870181019465264</v>
      </c>
      <c r="O65">
        <v>-28.472899999999999</v>
      </c>
      <c r="P65">
        <v>61.264000000000003</v>
      </c>
      <c r="Q65">
        <v>376.80500000000001</v>
      </c>
      <c r="R65">
        <v>0.91363499999999997</v>
      </c>
      <c r="S65">
        <v>-48.980699999999999</v>
      </c>
      <c r="T65">
        <f t="shared" si="2"/>
        <v>-20.5078</v>
      </c>
    </row>
    <row r="66" spans="1:20" x14ac:dyDescent="0.3">
      <c r="A66">
        <v>1.7</v>
      </c>
      <c r="J66">
        <f t="shared" si="1"/>
        <v>0</v>
      </c>
      <c r="L66">
        <v>5</v>
      </c>
      <c r="M66">
        <v>302.75900000000001</v>
      </c>
      <c r="N66">
        <f t="shared" si="4"/>
        <v>37.064492216456607</v>
      </c>
      <c r="O66">
        <v>-28.915400000000002</v>
      </c>
      <c r="P66">
        <v>61.935400000000001</v>
      </c>
      <c r="Q66">
        <v>381.69900000000001</v>
      </c>
      <c r="R66">
        <v>0.91491</v>
      </c>
      <c r="S66">
        <v>-49.209600000000002</v>
      </c>
      <c r="T66">
        <f t="shared" si="2"/>
        <v>-20.2942</v>
      </c>
    </row>
    <row r="67" spans="1:20" x14ac:dyDescent="0.3">
      <c r="B67">
        <v>1</v>
      </c>
      <c r="C67">
        <v>227.89400000000001</v>
      </c>
      <c r="E67">
        <v>-34.988399999999999</v>
      </c>
      <c r="F67">
        <v>68.862899999999996</v>
      </c>
      <c r="G67">
        <v>303.94299999999998</v>
      </c>
      <c r="H67">
        <v>0.68699100000000002</v>
      </c>
      <c r="I67">
        <v>-53.665199999999999</v>
      </c>
      <c r="J67">
        <f t="shared" si="1"/>
        <v>-18.6768</v>
      </c>
      <c r="L67">
        <v>6</v>
      </c>
      <c r="M67">
        <v>329.33100000000002</v>
      </c>
      <c r="N67">
        <f t="shared" si="4"/>
        <v>37.63359927743489</v>
      </c>
      <c r="O67">
        <v>-29.068000000000001</v>
      </c>
      <c r="P67">
        <v>61.950699999999998</v>
      </c>
      <c r="Q67">
        <v>384.06299999999999</v>
      </c>
      <c r="R67">
        <v>0.92014399999999996</v>
      </c>
      <c r="S67">
        <v>-49.331699999999998</v>
      </c>
      <c r="T67">
        <f t="shared" si="2"/>
        <v>-20.263699999999996</v>
      </c>
    </row>
    <row r="68" spans="1:20" x14ac:dyDescent="0.3">
      <c r="B68">
        <v>2</v>
      </c>
      <c r="C68">
        <v>254.06399999999999</v>
      </c>
      <c r="D68">
        <f t="shared" si="5"/>
        <v>38.211692777990081</v>
      </c>
      <c r="E68">
        <v>-31.570399999999999</v>
      </c>
      <c r="F68">
        <v>63.262900000000002</v>
      </c>
      <c r="G68">
        <v>310.27100000000002</v>
      </c>
      <c r="H68">
        <v>0.70450100000000004</v>
      </c>
      <c r="I68">
        <v>-52.673299999999998</v>
      </c>
      <c r="J68">
        <f t="shared" si="1"/>
        <v>-21.102899999999998</v>
      </c>
      <c r="L68">
        <v>7</v>
      </c>
      <c r="M68">
        <v>356.988</v>
      </c>
      <c r="N68">
        <f t="shared" si="4"/>
        <v>36.157211555844839</v>
      </c>
      <c r="O68">
        <v>-29.129000000000001</v>
      </c>
      <c r="P68">
        <v>62.133800000000001</v>
      </c>
      <c r="Q68">
        <v>384.65300000000002</v>
      </c>
      <c r="R68">
        <v>0.919435</v>
      </c>
      <c r="S68">
        <v>-49.163800000000002</v>
      </c>
      <c r="T68">
        <f t="shared" si="2"/>
        <v>-20.034800000000001</v>
      </c>
    </row>
    <row r="69" spans="1:20" x14ac:dyDescent="0.3">
      <c r="B69">
        <v>3</v>
      </c>
      <c r="C69">
        <v>283.48</v>
      </c>
      <c r="D69">
        <f t="shared" si="5"/>
        <v>33.995104704922461</v>
      </c>
      <c r="E69">
        <v>-31.570399999999999</v>
      </c>
      <c r="F69">
        <v>63.369799999999998</v>
      </c>
      <c r="G69">
        <v>312.33800000000002</v>
      </c>
      <c r="H69">
        <v>0.70615000000000006</v>
      </c>
      <c r="I69">
        <v>-53.283700000000003</v>
      </c>
      <c r="J69">
        <f t="shared" si="1"/>
        <v>-21.713300000000004</v>
      </c>
      <c r="L69">
        <v>8</v>
      </c>
      <c r="M69">
        <v>384.08300000000003</v>
      </c>
      <c r="N69">
        <f t="shared" si="4"/>
        <v>36.907178446207752</v>
      </c>
      <c r="O69">
        <v>-28.655999999999999</v>
      </c>
      <c r="P69">
        <v>61.554000000000002</v>
      </c>
      <c r="Q69">
        <v>378.51400000000001</v>
      </c>
      <c r="R69">
        <v>0.91572500000000001</v>
      </c>
      <c r="S69">
        <v>-49.362200000000001</v>
      </c>
      <c r="T69">
        <f t="shared" si="2"/>
        <v>-20.706200000000003</v>
      </c>
    </row>
    <row r="70" spans="1:20" x14ac:dyDescent="0.3">
      <c r="B70">
        <v>4</v>
      </c>
      <c r="C70">
        <v>313.32299999999998</v>
      </c>
      <c r="D70">
        <f t="shared" si="5"/>
        <v>33.508695506483974</v>
      </c>
      <c r="E70">
        <v>-31.600999999999999</v>
      </c>
      <c r="F70">
        <v>63.476599999999998</v>
      </c>
      <c r="G70">
        <v>312.774</v>
      </c>
      <c r="H70">
        <v>0.706403</v>
      </c>
      <c r="I70">
        <v>-53.619399999999999</v>
      </c>
      <c r="J70">
        <f t="shared" ref="J70:J133" si="6">I70-E70</f>
        <v>-22.0184</v>
      </c>
      <c r="L70">
        <v>9</v>
      </c>
      <c r="M70">
        <v>411.48200000000003</v>
      </c>
      <c r="N70">
        <f t="shared" si="4"/>
        <v>36.497682397167779</v>
      </c>
      <c r="O70">
        <v>-28.778099999999998</v>
      </c>
      <c r="P70">
        <v>61.691299999999998</v>
      </c>
      <c r="Q70">
        <v>379.09100000000001</v>
      </c>
      <c r="R70">
        <v>0.91604099999999999</v>
      </c>
      <c r="S70">
        <v>-49.255400000000002</v>
      </c>
      <c r="T70">
        <f t="shared" ref="T70:T133" si="7">S70-O70</f>
        <v>-20.477300000000003</v>
      </c>
    </row>
    <row r="71" spans="1:20" x14ac:dyDescent="0.3">
      <c r="B71">
        <v>5</v>
      </c>
      <c r="C71">
        <v>342.68</v>
      </c>
      <c r="D71">
        <f t="shared" ref="D71:D134" si="8">1000/(C71-C70)</f>
        <v>34.063426099397049</v>
      </c>
      <c r="E71">
        <v>-31.677199999999999</v>
      </c>
      <c r="F71">
        <v>63.629199999999997</v>
      </c>
      <c r="G71">
        <v>314.113</v>
      </c>
      <c r="H71">
        <v>0.70778700000000005</v>
      </c>
      <c r="I71">
        <v>-53.695700000000002</v>
      </c>
      <c r="J71">
        <f t="shared" si="6"/>
        <v>-22.018500000000003</v>
      </c>
      <c r="L71">
        <v>10</v>
      </c>
      <c r="M71">
        <v>438.089</v>
      </c>
      <c r="N71">
        <f t="shared" ref="N71:N134" si="9">1000/(M71-M70)</f>
        <v>37.584094411245204</v>
      </c>
      <c r="O71">
        <v>-29.007000000000001</v>
      </c>
      <c r="P71">
        <v>61.996499999999997</v>
      </c>
      <c r="Q71">
        <v>384.40300000000002</v>
      </c>
      <c r="R71">
        <v>0.91667399999999999</v>
      </c>
      <c r="S71">
        <v>-49.118000000000002</v>
      </c>
      <c r="T71">
        <f t="shared" si="7"/>
        <v>-20.111000000000001</v>
      </c>
    </row>
    <row r="72" spans="1:20" x14ac:dyDescent="0.3">
      <c r="B72">
        <v>6</v>
      </c>
      <c r="C72">
        <v>372.77800000000002</v>
      </c>
      <c r="D72">
        <f t="shared" si="8"/>
        <v>33.224798989966096</v>
      </c>
      <c r="E72">
        <v>-31.051600000000001</v>
      </c>
      <c r="F72">
        <v>62.957799999999999</v>
      </c>
      <c r="G72">
        <v>310.59500000000003</v>
      </c>
      <c r="H72">
        <v>0.70133900000000005</v>
      </c>
      <c r="I72">
        <v>-53.863500000000002</v>
      </c>
      <c r="J72">
        <f t="shared" si="6"/>
        <v>-22.811900000000001</v>
      </c>
      <c r="L72">
        <v>11</v>
      </c>
      <c r="M72">
        <v>465.07400000000001</v>
      </c>
      <c r="N72">
        <f t="shared" si="9"/>
        <v>37.057624606262721</v>
      </c>
      <c r="O72">
        <v>-29.327400000000001</v>
      </c>
      <c r="P72">
        <v>62.3474</v>
      </c>
      <c r="Q72">
        <v>387.18200000000002</v>
      </c>
      <c r="R72">
        <v>0.92707200000000001</v>
      </c>
      <c r="S72">
        <v>-49.240099999999998</v>
      </c>
      <c r="T72">
        <f t="shared" si="7"/>
        <v>-19.912699999999997</v>
      </c>
    </row>
    <row r="73" spans="1:20" x14ac:dyDescent="0.3">
      <c r="B73">
        <v>7</v>
      </c>
      <c r="C73">
        <v>402.49799999999999</v>
      </c>
      <c r="D73">
        <f t="shared" si="8"/>
        <v>33.647375504710666</v>
      </c>
      <c r="E73">
        <v>-31.738299999999999</v>
      </c>
      <c r="F73">
        <v>63.690199999999997</v>
      </c>
      <c r="G73">
        <v>317.71199999999999</v>
      </c>
      <c r="H73">
        <v>0.706897</v>
      </c>
      <c r="I73">
        <v>-53.848300000000002</v>
      </c>
      <c r="J73">
        <f t="shared" si="6"/>
        <v>-22.110000000000003</v>
      </c>
      <c r="L73">
        <v>12</v>
      </c>
      <c r="M73">
        <v>492.41</v>
      </c>
      <c r="N73">
        <f t="shared" si="9"/>
        <v>36.581796897863605</v>
      </c>
      <c r="O73">
        <v>-29.098500000000001</v>
      </c>
      <c r="P73">
        <v>62.011699999999998</v>
      </c>
      <c r="Q73">
        <v>383.77100000000002</v>
      </c>
      <c r="R73">
        <v>0.91875399999999996</v>
      </c>
      <c r="S73">
        <v>-49.346899999999998</v>
      </c>
      <c r="T73">
        <f t="shared" si="7"/>
        <v>-20.248399999999997</v>
      </c>
    </row>
    <row r="74" spans="1:20" x14ac:dyDescent="0.3">
      <c r="B74">
        <v>8</v>
      </c>
      <c r="C74">
        <v>432.55900000000003</v>
      </c>
      <c r="D74">
        <f t="shared" si="8"/>
        <v>33.265693090715509</v>
      </c>
      <c r="E74">
        <v>-31.845099999999999</v>
      </c>
      <c r="F74">
        <v>63.751199999999997</v>
      </c>
      <c r="G74">
        <v>315.64400000000001</v>
      </c>
      <c r="H74">
        <v>0.70791499999999996</v>
      </c>
      <c r="I74">
        <v>-53.848300000000002</v>
      </c>
      <c r="J74">
        <f t="shared" si="6"/>
        <v>-22.003200000000003</v>
      </c>
      <c r="L74">
        <v>13</v>
      </c>
      <c r="M74">
        <v>520.32100000000003</v>
      </c>
      <c r="N74">
        <f t="shared" si="9"/>
        <v>35.828168105764753</v>
      </c>
      <c r="O74">
        <v>-28.839099999999998</v>
      </c>
      <c r="P74">
        <v>61.920200000000001</v>
      </c>
      <c r="Q74">
        <v>382.94499999999999</v>
      </c>
      <c r="R74">
        <v>0.91883300000000001</v>
      </c>
      <c r="S74">
        <v>-49.346899999999998</v>
      </c>
      <c r="T74">
        <f t="shared" si="7"/>
        <v>-20.5078</v>
      </c>
    </row>
    <row r="75" spans="1:20" x14ac:dyDescent="0.3">
      <c r="B75">
        <v>9</v>
      </c>
      <c r="C75">
        <v>462.42</v>
      </c>
      <c r="D75">
        <f t="shared" si="8"/>
        <v>33.488496701383085</v>
      </c>
      <c r="E75">
        <v>-31.2347</v>
      </c>
      <c r="F75">
        <v>63.247700000000002</v>
      </c>
      <c r="G75">
        <v>312.16000000000003</v>
      </c>
      <c r="H75">
        <v>0.70433599999999996</v>
      </c>
      <c r="I75">
        <v>-53.893999999999998</v>
      </c>
      <c r="J75">
        <f t="shared" si="6"/>
        <v>-22.659299999999998</v>
      </c>
      <c r="L75">
        <v>14</v>
      </c>
      <c r="M75">
        <v>548.30999999999995</v>
      </c>
      <c r="N75">
        <f t="shared" si="9"/>
        <v>35.728321840723247</v>
      </c>
      <c r="O75">
        <v>-29.541</v>
      </c>
      <c r="P75">
        <v>62.622100000000003</v>
      </c>
      <c r="Q75">
        <v>390.87599999999998</v>
      </c>
      <c r="R75">
        <v>0.92847900000000005</v>
      </c>
      <c r="S75">
        <v>-49.285899999999998</v>
      </c>
      <c r="T75">
        <f t="shared" si="7"/>
        <v>-19.744899999999998</v>
      </c>
    </row>
    <row r="76" spans="1:20" x14ac:dyDescent="0.3">
      <c r="B76">
        <v>10</v>
      </c>
      <c r="C76">
        <v>492.51499999999999</v>
      </c>
      <c r="D76">
        <f t="shared" si="8"/>
        <v>33.228110981890715</v>
      </c>
      <c r="E76">
        <v>-31.967199999999998</v>
      </c>
      <c r="F76">
        <v>63.857999999999997</v>
      </c>
      <c r="G76">
        <v>318.14999999999998</v>
      </c>
      <c r="H76">
        <v>0.709982</v>
      </c>
      <c r="I76">
        <v>-54.016100000000002</v>
      </c>
      <c r="J76">
        <f t="shared" si="6"/>
        <v>-22.048900000000003</v>
      </c>
      <c r="L76">
        <v>15</v>
      </c>
      <c r="M76">
        <v>575.87800000000004</v>
      </c>
      <c r="N76">
        <f t="shared" si="9"/>
        <v>36.273940800928486</v>
      </c>
      <c r="O76">
        <v>-29.220600000000001</v>
      </c>
      <c r="P76">
        <v>62.240600000000001</v>
      </c>
      <c r="Q76">
        <v>387.80200000000002</v>
      </c>
      <c r="R76">
        <v>0.92568899999999998</v>
      </c>
      <c r="S76">
        <v>-49.194299999999998</v>
      </c>
      <c r="T76">
        <f t="shared" si="7"/>
        <v>-19.973699999999997</v>
      </c>
    </row>
    <row r="77" spans="1:20" x14ac:dyDescent="0.3">
      <c r="B77">
        <v>11</v>
      </c>
      <c r="C77">
        <v>522.24900000000002</v>
      </c>
      <c r="D77">
        <f t="shared" si="8"/>
        <v>33.63153292527069</v>
      </c>
      <c r="E77">
        <v>-32.195999999999998</v>
      </c>
      <c r="F77">
        <v>64.147900000000007</v>
      </c>
      <c r="G77">
        <v>322.95299999999997</v>
      </c>
      <c r="H77">
        <v>0.71506499999999995</v>
      </c>
      <c r="I77">
        <v>-53.848300000000002</v>
      </c>
      <c r="J77">
        <f t="shared" si="6"/>
        <v>-21.652300000000004</v>
      </c>
      <c r="L77">
        <v>16</v>
      </c>
      <c r="M77">
        <v>603.67600000000004</v>
      </c>
      <c r="N77">
        <f t="shared" si="9"/>
        <v>35.973811065544282</v>
      </c>
      <c r="O77">
        <v>-28.701799999999999</v>
      </c>
      <c r="P77">
        <v>61.599699999999999</v>
      </c>
      <c r="Q77">
        <v>380.69099999999997</v>
      </c>
      <c r="R77">
        <v>0.92003699999999999</v>
      </c>
      <c r="S77">
        <v>-49.240099999999998</v>
      </c>
      <c r="T77">
        <f t="shared" si="7"/>
        <v>-20.5383</v>
      </c>
    </row>
    <row r="78" spans="1:20" x14ac:dyDescent="0.3">
      <c r="B78">
        <v>12</v>
      </c>
      <c r="C78">
        <v>551.92399999999998</v>
      </c>
      <c r="D78">
        <f t="shared" si="8"/>
        <v>33.698399326032067</v>
      </c>
      <c r="E78">
        <v>-31.982399999999998</v>
      </c>
      <c r="F78">
        <v>63.903799999999997</v>
      </c>
      <c r="G78">
        <v>318.08800000000002</v>
      </c>
      <c r="H78">
        <v>0.71282299999999998</v>
      </c>
      <c r="I78">
        <v>-53.970300000000002</v>
      </c>
      <c r="J78">
        <f t="shared" si="6"/>
        <v>-21.987900000000003</v>
      </c>
      <c r="L78">
        <v>17</v>
      </c>
      <c r="M78">
        <v>631.65700000000004</v>
      </c>
      <c r="N78">
        <f t="shared" si="9"/>
        <v>35.738536864300784</v>
      </c>
      <c r="O78">
        <v>-28.869599999999998</v>
      </c>
      <c r="P78">
        <v>61.752299999999998</v>
      </c>
      <c r="Q78">
        <v>382.916</v>
      </c>
      <c r="R78">
        <v>0.92188300000000001</v>
      </c>
      <c r="S78">
        <v>-49.301099999999998</v>
      </c>
      <c r="T78">
        <f t="shared" si="7"/>
        <v>-20.4315</v>
      </c>
    </row>
    <row r="79" spans="1:20" x14ac:dyDescent="0.3">
      <c r="B79">
        <v>13</v>
      </c>
      <c r="C79">
        <v>581.81500000000005</v>
      </c>
      <c r="D79">
        <f t="shared" si="8"/>
        <v>33.454886086112793</v>
      </c>
      <c r="E79">
        <v>-31.3873</v>
      </c>
      <c r="F79">
        <v>63.415500000000002</v>
      </c>
      <c r="G79">
        <v>313.84199999999998</v>
      </c>
      <c r="H79">
        <v>0.70854200000000001</v>
      </c>
      <c r="I79">
        <v>-53.741500000000002</v>
      </c>
      <c r="J79">
        <f t="shared" si="6"/>
        <v>-22.354200000000002</v>
      </c>
      <c r="L79">
        <v>18</v>
      </c>
      <c r="M79">
        <v>659.49900000000002</v>
      </c>
      <c r="N79">
        <f t="shared" si="9"/>
        <v>35.916959988506591</v>
      </c>
      <c r="O79">
        <v>-29.052700000000002</v>
      </c>
      <c r="P79">
        <v>62.042200000000001</v>
      </c>
      <c r="Q79">
        <v>387.69400000000002</v>
      </c>
      <c r="R79">
        <v>0.92878400000000005</v>
      </c>
      <c r="S79">
        <v>-49.011200000000002</v>
      </c>
      <c r="T79">
        <f t="shared" si="7"/>
        <v>-19.958500000000001</v>
      </c>
    </row>
    <row r="80" spans="1:20" x14ac:dyDescent="0.3">
      <c r="B80">
        <v>14</v>
      </c>
      <c r="C80">
        <v>611.22199999999998</v>
      </c>
      <c r="D80">
        <f t="shared" si="8"/>
        <v>34.005508892440659</v>
      </c>
      <c r="E80">
        <v>-32.302900000000001</v>
      </c>
      <c r="F80">
        <v>63.9191</v>
      </c>
      <c r="G80">
        <v>323.03899999999999</v>
      </c>
      <c r="H80">
        <v>0.71784599999999998</v>
      </c>
      <c r="I80">
        <v>-53.985599999999998</v>
      </c>
      <c r="J80">
        <f t="shared" si="6"/>
        <v>-21.682699999999997</v>
      </c>
      <c r="L80">
        <v>19</v>
      </c>
      <c r="M80">
        <v>688.12800000000004</v>
      </c>
      <c r="O80">
        <v>-28.533899999999999</v>
      </c>
      <c r="P80">
        <v>61.340299999999999</v>
      </c>
      <c r="Q80">
        <v>382.791</v>
      </c>
      <c r="R80">
        <v>0.92197399999999996</v>
      </c>
      <c r="S80">
        <v>-49.240099999999998</v>
      </c>
      <c r="T80">
        <f t="shared" si="7"/>
        <v>-20.706199999999999</v>
      </c>
    </row>
    <row r="81" spans="1:20" x14ac:dyDescent="0.3">
      <c r="B81">
        <v>15</v>
      </c>
      <c r="C81">
        <v>641.428</v>
      </c>
      <c r="D81">
        <f t="shared" si="8"/>
        <v>33.106005429384872</v>
      </c>
      <c r="E81">
        <v>-32.104500000000002</v>
      </c>
      <c r="F81">
        <v>63.9191</v>
      </c>
      <c r="G81">
        <v>323.21899999999999</v>
      </c>
      <c r="H81">
        <v>0.72005600000000003</v>
      </c>
      <c r="I81">
        <v>-53.863500000000002</v>
      </c>
      <c r="J81">
        <f t="shared" si="6"/>
        <v>-21.759</v>
      </c>
      <c r="T81">
        <f t="shared" si="7"/>
        <v>0</v>
      </c>
    </row>
    <row r="82" spans="1:20" x14ac:dyDescent="0.3">
      <c r="B82">
        <v>16</v>
      </c>
      <c r="C82">
        <v>671.255</v>
      </c>
      <c r="D82">
        <f t="shared" si="8"/>
        <v>33.526670466355988</v>
      </c>
      <c r="E82">
        <v>-31.600999999999999</v>
      </c>
      <c r="F82">
        <v>63.461300000000001</v>
      </c>
      <c r="G82">
        <v>315.99799999999999</v>
      </c>
      <c r="H82">
        <v>0.71392900000000004</v>
      </c>
      <c r="I82">
        <v>-53.909300000000002</v>
      </c>
      <c r="J82">
        <f t="shared" si="6"/>
        <v>-22.308300000000003</v>
      </c>
      <c r="T82">
        <f t="shared" si="7"/>
        <v>0</v>
      </c>
    </row>
    <row r="83" spans="1:20" x14ac:dyDescent="0.3">
      <c r="B83">
        <v>17</v>
      </c>
      <c r="C83">
        <v>701.12</v>
      </c>
      <c r="D83">
        <f t="shared" si="8"/>
        <v>33.484011384563864</v>
      </c>
      <c r="E83">
        <v>-31.3416</v>
      </c>
      <c r="F83">
        <v>63.232399999999998</v>
      </c>
      <c r="G83">
        <v>315.01</v>
      </c>
      <c r="H83">
        <v>0.71334600000000004</v>
      </c>
      <c r="I83">
        <v>-53.741500000000002</v>
      </c>
      <c r="J83">
        <f t="shared" si="6"/>
        <v>-22.399900000000002</v>
      </c>
      <c r="K83">
        <v>1.2</v>
      </c>
      <c r="T83">
        <f t="shared" si="7"/>
        <v>0</v>
      </c>
    </row>
    <row r="84" spans="1:20" x14ac:dyDescent="0.3">
      <c r="J84">
        <f t="shared" si="6"/>
        <v>0</v>
      </c>
      <c r="L84">
        <v>1</v>
      </c>
      <c r="M84">
        <v>202.648</v>
      </c>
      <c r="O84">
        <v>-32.852200000000003</v>
      </c>
      <c r="P84">
        <v>68.6798</v>
      </c>
      <c r="Q84">
        <v>372.29700000000003</v>
      </c>
      <c r="R84">
        <v>0.91040600000000005</v>
      </c>
      <c r="S84">
        <v>-49.255400000000002</v>
      </c>
      <c r="T84">
        <f t="shared" si="7"/>
        <v>-16.403199999999998</v>
      </c>
    </row>
    <row r="85" spans="1:20" x14ac:dyDescent="0.3">
      <c r="A85">
        <v>1.8</v>
      </c>
      <c r="J85">
        <f t="shared" si="6"/>
        <v>0</v>
      </c>
      <c r="L85">
        <v>2</v>
      </c>
      <c r="M85">
        <v>220.73699999999999</v>
      </c>
      <c r="N85">
        <f t="shared" si="9"/>
        <v>55.282215711205708</v>
      </c>
      <c r="O85">
        <v>-28.808599999999998</v>
      </c>
      <c r="P85">
        <v>60.668900000000001</v>
      </c>
      <c r="Q85">
        <v>382.51100000000002</v>
      </c>
      <c r="R85">
        <v>0.94388099999999997</v>
      </c>
      <c r="S85">
        <v>-47.607399999999998</v>
      </c>
      <c r="T85">
        <f t="shared" si="7"/>
        <v>-18.7988</v>
      </c>
    </row>
    <row r="86" spans="1:20" x14ac:dyDescent="0.3">
      <c r="B86">
        <v>1</v>
      </c>
      <c r="C86">
        <v>226.92500000000001</v>
      </c>
      <c r="E86">
        <v>-35.919199999999996</v>
      </c>
      <c r="F86">
        <v>69.320700000000002</v>
      </c>
      <c r="G86">
        <v>309.93099999999998</v>
      </c>
      <c r="H86">
        <v>0.69680900000000001</v>
      </c>
      <c r="I86">
        <v>-53.344700000000003</v>
      </c>
      <c r="J86">
        <f t="shared" si="6"/>
        <v>-17.425500000000007</v>
      </c>
      <c r="L86">
        <v>3</v>
      </c>
      <c r="M86">
        <v>245.83199999999999</v>
      </c>
      <c r="N86">
        <f t="shared" si="9"/>
        <v>39.848575413428975</v>
      </c>
      <c r="O86">
        <v>-28.884899999999998</v>
      </c>
      <c r="P86">
        <v>60.73</v>
      </c>
      <c r="Q86">
        <v>388.459</v>
      </c>
      <c r="R86">
        <v>0.93933699999999998</v>
      </c>
      <c r="S86">
        <v>-48.141500000000001</v>
      </c>
      <c r="T86">
        <f t="shared" si="7"/>
        <v>-19.256600000000002</v>
      </c>
    </row>
    <row r="87" spans="1:20" x14ac:dyDescent="0.3">
      <c r="B87">
        <v>2</v>
      </c>
      <c r="C87">
        <v>250.49299999999999</v>
      </c>
      <c r="D87">
        <f t="shared" si="8"/>
        <v>42.430414120841846</v>
      </c>
      <c r="E87">
        <v>-31.1432</v>
      </c>
      <c r="F87">
        <v>62.194800000000001</v>
      </c>
      <c r="G87">
        <v>307.69099999999997</v>
      </c>
      <c r="H87">
        <v>0.70731699999999997</v>
      </c>
      <c r="I87">
        <v>-52.429200000000002</v>
      </c>
      <c r="J87">
        <f t="shared" si="6"/>
        <v>-21.286000000000001</v>
      </c>
      <c r="L87">
        <v>4</v>
      </c>
      <c r="M87">
        <v>270.74099999999999</v>
      </c>
      <c r="N87">
        <f t="shared" si="9"/>
        <v>40.146131920189504</v>
      </c>
      <c r="O87">
        <v>-29.174800000000001</v>
      </c>
      <c r="P87">
        <v>60.989400000000003</v>
      </c>
      <c r="Q87">
        <v>392.46800000000002</v>
      </c>
      <c r="R87">
        <v>0.940527</v>
      </c>
      <c r="S87">
        <v>-48.645000000000003</v>
      </c>
      <c r="T87">
        <f t="shared" si="7"/>
        <v>-19.470200000000002</v>
      </c>
    </row>
    <row r="88" spans="1:20" x14ac:dyDescent="0.3">
      <c r="B88">
        <v>3</v>
      </c>
      <c r="C88">
        <v>278.35199999999998</v>
      </c>
      <c r="D88">
        <f t="shared" si="8"/>
        <v>35.895042894576285</v>
      </c>
      <c r="E88">
        <v>-31.0669</v>
      </c>
      <c r="F88">
        <v>62.149000000000001</v>
      </c>
      <c r="G88">
        <v>311.49900000000002</v>
      </c>
      <c r="H88">
        <v>0.71003000000000005</v>
      </c>
      <c r="I88">
        <v>-53.009</v>
      </c>
      <c r="J88">
        <f t="shared" si="6"/>
        <v>-21.9421</v>
      </c>
      <c r="L88">
        <v>5</v>
      </c>
      <c r="M88">
        <v>296.05900000000003</v>
      </c>
      <c r="N88">
        <f t="shared" si="9"/>
        <v>39.497590646970473</v>
      </c>
      <c r="O88">
        <v>-29.022200000000002</v>
      </c>
      <c r="P88">
        <v>60.546900000000001</v>
      </c>
      <c r="Q88">
        <v>390.44600000000003</v>
      </c>
      <c r="R88">
        <v>0.94070200000000004</v>
      </c>
      <c r="S88">
        <v>-48.782299999999999</v>
      </c>
      <c r="T88">
        <f t="shared" si="7"/>
        <v>-19.760099999999998</v>
      </c>
    </row>
    <row r="89" spans="1:20" x14ac:dyDescent="0.3">
      <c r="B89">
        <v>4</v>
      </c>
      <c r="C89">
        <v>306.21100000000001</v>
      </c>
      <c r="D89">
        <f t="shared" si="8"/>
        <v>35.895042894576214</v>
      </c>
      <c r="E89">
        <v>-31.3263</v>
      </c>
      <c r="F89">
        <v>62.5916</v>
      </c>
      <c r="G89">
        <v>311.16199999999998</v>
      </c>
      <c r="H89">
        <v>0.706681</v>
      </c>
      <c r="I89">
        <v>-53.558300000000003</v>
      </c>
      <c r="J89">
        <f t="shared" si="6"/>
        <v>-22.232000000000003</v>
      </c>
      <c r="L89">
        <v>6</v>
      </c>
      <c r="M89">
        <v>321.64</v>
      </c>
      <c r="N89">
        <f t="shared" si="9"/>
        <v>39.09151323247729</v>
      </c>
      <c r="O89">
        <v>-29.7241</v>
      </c>
      <c r="P89">
        <v>61.569200000000002</v>
      </c>
      <c r="Q89">
        <v>398.09800000000001</v>
      </c>
      <c r="R89">
        <v>0.94859800000000005</v>
      </c>
      <c r="S89">
        <v>-48.782299999999999</v>
      </c>
      <c r="T89">
        <f t="shared" si="7"/>
        <v>-19.058199999999999</v>
      </c>
    </row>
    <row r="90" spans="1:20" x14ac:dyDescent="0.3">
      <c r="B90">
        <v>5</v>
      </c>
      <c r="C90">
        <v>334.11099999999999</v>
      </c>
      <c r="D90">
        <f t="shared" si="8"/>
        <v>35.842293906810063</v>
      </c>
      <c r="E90">
        <v>-31.509399999999999</v>
      </c>
      <c r="F90">
        <v>62.698399999999999</v>
      </c>
      <c r="G90">
        <v>315.27999999999997</v>
      </c>
      <c r="H90">
        <v>0.71264499999999997</v>
      </c>
      <c r="I90">
        <v>-53.573599999999999</v>
      </c>
      <c r="J90">
        <f t="shared" si="6"/>
        <v>-22.0642</v>
      </c>
      <c r="L90">
        <v>7</v>
      </c>
      <c r="M90">
        <v>347.029</v>
      </c>
      <c r="N90">
        <f t="shared" si="9"/>
        <v>39.387136161329693</v>
      </c>
      <c r="O90">
        <v>-29.174800000000001</v>
      </c>
      <c r="P90">
        <v>61.157200000000003</v>
      </c>
      <c r="Q90">
        <v>393.18200000000002</v>
      </c>
      <c r="R90">
        <v>0.94274899999999995</v>
      </c>
      <c r="S90">
        <v>-48.736600000000003</v>
      </c>
      <c r="T90">
        <f t="shared" si="7"/>
        <v>-19.561800000000002</v>
      </c>
    </row>
    <row r="91" spans="1:20" x14ac:dyDescent="0.3">
      <c r="B91">
        <v>6</v>
      </c>
      <c r="C91">
        <v>361.91</v>
      </c>
      <c r="D91">
        <f t="shared" si="8"/>
        <v>35.972516997014239</v>
      </c>
      <c r="E91">
        <v>-33.248899999999999</v>
      </c>
      <c r="F91">
        <v>64.682000000000002</v>
      </c>
      <c r="G91">
        <v>331.72199999999998</v>
      </c>
      <c r="H91">
        <v>0.72692500000000004</v>
      </c>
      <c r="I91">
        <v>-53.665199999999999</v>
      </c>
      <c r="J91">
        <f t="shared" si="6"/>
        <v>-20.4163</v>
      </c>
      <c r="L91">
        <v>8</v>
      </c>
      <c r="M91">
        <v>372.63600000000002</v>
      </c>
      <c r="N91">
        <f t="shared" si="9"/>
        <v>39.051821767485414</v>
      </c>
      <c r="O91">
        <v>-29.48</v>
      </c>
      <c r="P91">
        <v>61.340299999999999</v>
      </c>
      <c r="Q91">
        <v>398.44499999999999</v>
      </c>
      <c r="R91">
        <v>0.94876700000000003</v>
      </c>
      <c r="S91">
        <v>-48.889200000000002</v>
      </c>
      <c r="T91">
        <f t="shared" si="7"/>
        <v>-19.409200000000002</v>
      </c>
    </row>
    <row r="92" spans="1:20" x14ac:dyDescent="0.3">
      <c r="B92">
        <v>7</v>
      </c>
      <c r="C92">
        <v>389.87799999999999</v>
      </c>
      <c r="D92">
        <f t="shared" si="8"/>
        <v>35.755148741418814</v>
      </c>
      <c r="E92">
        <v>-32.104500000000002</v>
      </c>
      <c r="F92">
        <v>63.476599999999998</v>
      </c>
      <c r="G92">
        <v>320.17899999999997</v>
      </c>
      <c r="H92">
        <v>0.71470599999999995</v>
      </c>
      <c r="I92">
        <v>-53.741500000000002</v>
      </c>
      <c r="J92">
        <f t="shared" si="6"/>
        <v>-21.637</v>
      </c>
      <c r="L92">
        <v>9</v>
      </c>
      <c r="M92">
        <v>397.928</v>
      </c>
      <c r="N92">
        <f t="shared" si="9"/>
        <v>39.538193895302904</v>
      </c>
      <c r="O92">
        <v>-30.090299999999999</v>
      </c>
      <c r="P92">
        <v>61.965899999999998</v>
      </c>
      <c r="Q92">
        <v>403.952</v>
      </c>
      <c r="R92">
        <v>0.950264</v>
      </c>
      <c r="S92">
        <v>-48.812899999999999</v>
      </c>
      <c r="T92">
        <f t="shared" si="7"/>
        <v>-18.7226</v>
      </c>
    </row>
    <row r="93" spans="1:20" x14ac:dyDescent="0.3">
      <c r="B93">
        <v>8</v>
      </c>
      <c r="C93">
        <v>418.30200000000002</v>
      </c>
      <c r="D93">
        <f t="shared" si="8"/>
        <v>35.181536729524304</v>
      </c>
      <c r="E93">
        <v>-31.784099999999999</v>
      </c>
      <c r="F93">
        <v>63.079799999999999</v>
      </c>
      <c r="G93">
        <v>319.99299999999999</v>
      </c>
      <c r="H93">
        <v>0.71578200000000003</v>
      </c>
      <c r="I93">
        <v>-53.619399999999999</v>
      </c>
      <c r="J93">
        <f t="shared" si="6"/>
        <v>-21.8353</v>
      </c>
      <c r="L93">
        <v>10</v>
      </c>
      <c r="M93">
        <v>423.75700000000001</v>
      </c>
      <c r="N93">
        <f t="shared" si="9"/>
        <v>38.716171744937846</v>
      </c>
      <c r="O93">
        <v>-29.144300000000001</v>
      </c>
      <c r="P93">
        <v>60.989400000000003</v>
      </c>
      <c r="Q93">
        <v>392.88299999999998</v>
      </c>
      <c r="R93">
        <v>0.94259800000000005</v>
      </c>
      <c r="S93">
        <v>-48.6755</v>
      </c>
      <c r="T93">
        <f t="shared" si="7"/>
        <v>-19.531199999999998</v>
      </c>
    </row>
    <row r="94" spans="1:20" x14ac:dyDescent="0.3">
      <c r="B94">
        <v>9</v>
      </c>
      <c r="C94">
        <v>446.09899999999999</v>
      </c>
      <c r="D94">
        <f t="shared" si="8"/>
        <v>35.97510522718283</v>
      </c>
      <c r="E94">
        <v>-32.333399999999997</v>
      </c>
      <c r="F94">
        <v>63.766500000000001</v>
      </c>
      <c r="G94">
        <v>323.10599999999999</v>
      </c>
      <c r="H94">
        <v>0.71885399999999999</v>
      </c>
      <c r="I94">
        <v>-53.924599999999998</v>
      </c>
      <c r="J94">
        <f t="shared" si="6"/>
        <v>-21.591200000000001</v>
      </c>
      <c r="L94">
        <v>11</v>
      </c>
      <c r="M94">
        <v>449.57400000000001</v>
      </c>
      <c r="N94">
        <f t="shared" si="9"/>
        <v>38.734167409071532</v>
      </c>
      <c r="O94">
        <v>-28.854399999999998</v>
      </c>
      <c r="P94">
        <v>60.745199999999997</v>
      </c>
      <c r="Q94">
        <v>389.50900000000001</v>
      </c>
      <c r="R94">
        <v>0.94115000000000004</v>
      </c>
      <c r="S94">
        <v>-48.6755</v>
      </c>
      <c r="T94">
        <f t="shared" si="7"/>
        <v>-19.821100000000001</v>
      </c>
    </row>
    <row r="95" spans="1:20" x14ac:dyDescent="0.3">
      <c r="B95">
        <v>10</v>
      </c>
      <c r="C95">
        <v>474.11700000000002</v>
      </c>
      <c r="D95">
        <f t="shared" si="8"/>
        <v>35.691341280605286</v>
      </c>
      <c r="E95">
        <v>-31.997699999999998</v>
      </c>
      <c r="F95">
        <v>63.369799999999998</v>
      </c>
      <c r="G95">
        <v>318.80500000000001</v>
      </c>
      <c r="H95">
        <v>0.715862</v>
      </c>
      <c r="I95">
        <v>-53.726199999999999</v>
      </c>
      <c r="J95">
        <f t="shared" si="6"/>
        <v>-21.7285</v>
      </c>
      <c r="L95">
        <v>12</v>
      </c>
      <c r="M95">
        <v>475.30799999999999</v>
      </c>
      <c r="N95">
        <f t="shared" si="9"/>
        <v>38.859096914587731</v>
      </c>
      <c r="O95">
        <v>-29.357900000000001</v>
      </c>
      <c r="P95">
        <v>61.050400000000003</v>
      </c>
      <c r="Q95">
        <v>396.178</v>
      </c>
      <c r="R95">
        <v>0.94581099999999996</v>
      </c>
      <c r="S95">
        <v>-48.6145</v>
      </c>
      <c r="T95">
        <f t="shared" si="7"/>
        <v>-19.256599999999999</v>
      </c>
    </row>
    <row r="96" spans="1:20" x14ac:dyDescent="0.3">
      <c r="B96">
        <v>11</v>
      </c>
      <c r="C96">
        <v>502.82100000000003</v>
      </c>
      <c r="D96">
        <f t="shared" si="8"/>
        <v>34.838350055741351</v>
      </c>
      <c r="E96">
        <v>-31.829799999999999</v>
      </c>
      <c r="F96">
        <v>63.278199999999998</v>
      </c>
      <c r="G96">
        <v>318.12700000000001</v>
      </c>
      <c r="H96">
        <v>0.71699299999999999</v>
      </c>
      <c r="I96">
        <v>-53.741500000000002</v>
      </c>
      <c r="J96">
        <f t="shared" si="6"/>
        <v>-21.911700000000003</v>
      </c>
      <c r="L96">
        <v>13</v>
      </c>
      <c r="M96">
        <v>500.94900000000001</v>
      </c>
      <c r="N96">
        <f t="shared" si="9"/>
        <v>39.000039000038967</v>
      </c>
      <c r="O96">
        <v>-29.7241</v>
      </c>
      <c r="P96">
        <v>61.386099999999999</v>
      </c>
      <c r="Q96">
        <v>403.05200000000002</v>
      </c>
      <c r="R96">
        <v>0.95298799999999995</v>
      </c>
      <c r="S96">
        <v>-48.477200000000003</v>
      </c>
      <c r="T96">
        <f t="shared" si="7"/>
        <v>-18.753100000000003</v>
      </c>
    </row>
    <row r="97" spans="1:20" x14ac:dyDescent="0.3">
      <c r="B97">
        <v>12</v>
      </c>
      <c r="C97">
        <v>531.16300000000001</v>
      </c>
      <c r="D97">
        <f t="shared" si="8"/>
        <v>35.283325100557498</v>
      </c>
      <c r="E97">
        <v>-32.119799999999998</v>
      </c>
      <c r="F97">
        <v>63.461300000000001</v>
      </c>
      <c r="G97">
        <v>322.96499999999997</v>
      </c>
      <c r="H97">
        <v>0.71907299999999996</v>
      </c>
      <c r="I97">
        <v>-53.634599999999999</v>
      </c>
      <c r="J97">
        <f t="shared" si="6"/>
        <v>-21.514800000000001</v>
      </c>
      <c r="L97">
        <v>14</v>
      </c>
      <c r="M97">
        <v>526.83900000000006</v>
      </c>
      <c r="N97">
        <f t="shared" si="9"/>
        <v>38.624951718810287</v>
      </c>
      <c r="O97">
        <v>-29.022200000000002</v>
      </c>
      <c r="P97">
        <v>60.836799999999997</v>
      </c>
      <c r="Q97">
        <v>392.75299999999999</v>
      </c>
      <c r="R97">
        <v>0.94712099999999999</v>
      </c>
      <c r="S97">
        <v>-48.584000000000003</v>
      </c>
      <c r="T97">
        <f t="shared" si="7"/>
        <v>-19.561800000000002</v>
      </c>
    </row>
    <row r="98" spans="1:20" x14ac:dyDescent="0.3">
      <c r="B98">
        <v>13</v>
      </c>
      <c r="C98">
        <v>559.26800000000003</v>
      </c>
      <c r="D98">
        <f t="shared" si="8"/>
        <v>35.580857498665694</v>
      </c>
      <c r="E98">
        <v>-32.287599999999998</v>
      </c>
      <c r="F98">
        <v>63.659700000000001</v>
      </c>
      <c r="G98">
        <v>325.68700000000001</v>
      </c>
      <c r="H98">
        <v>0.72403600000000001</v>
      </c>
      <c r="I98">
        <v>-53.604100000000003</v>
      </c>
      <c r="J98">
        <f t="shared" si="6"/>
        <v>-21.316500000000005</v>
      </c>
      <c r="L98">
        <v>15</v>
      </c>
      <c r="M98">
        <v>552.78200000000004</v>
      </c>
      <c r="N98">
        <f t="shared" si="9"/>
        <v>38.546043248660553</v>
      </c>
      <c r="O98">
        <v>-29.6326</v>
      </c>
      <c r="P98">
        <v>61.416600000000003</v>
      </c>
      <c r="Q98">
        <v>402.30900000000003</v>
      </c>
      <c r="R98">
        <v>0.95786300000000002</v>
      </c>
      <c r="S98">
        <v>-48.6755</v>
      </c>
      <c r="T98">
        <f t="shared" si="7"/>
        <v>-19.042899999999999</v>
      </c>
    </row>
    <row r="99" spans="1:20" x14ac:dyDescent="0.3">
      <c r="B99">
        <v>14</v>
      </c>
      <c r="C99">
        <v>586.82500000000005</v>
      </c>
      <c r="D99">
        <f t="shared" si="8"/>
        <v>36.288420365061491</v>
      </c>
      <c r="E99">
        <v>-32.409700000000001</v>
      </c>
      <c r="F99">
        <v>63.674900000000001</v>
      </c>
      <c r="G99">
        <v>325.00200000000001</v>
      </c>
      <c r="H99">
        <v>0.72306499999999996</v>
      </c>
      <c r="I99">
        <v>-53.771999999999998</v>
      </c>
      <c r="J99">
        <f t="shared" si="6"/>
        <v>-21.362299999999998</v>
      </c>
      <c r="L99">
        <v>16</v>
      </c>
      <c r="M99">
        <v>578.70000000000005</v>
      </c>
      <c r="N99">
        <f t="shared" si="9"/>
        <v>38.58322401419862</v>
      </c>
      <c r="O99">
        <v>-29.068000000000001</v>
      </c>
      <c r="P99">
        <v>60.623199999999997</v>
      </c>
      <c r="Q99">
        <v>393.904</v>
      </c>
      <c r="R99">
        <v>0.95195200000000002</v>
      </c>
      <c r="S99">
        <v>-48.599200000000003</v>
      </c>
      <c r="T99">
        <f t="shared" si="7"/>
        <v>-19.531200000000002</v>
      </c>
    </row>
    <row r="100" spans="1:20" x14ac:dyDescent="0.3">
      <c r="B100">
        <v>15</v>
      </c>
      <c r="C100">
        <v>615.15</v>
      </c>
      <c r="D100">
        <f t="shared" si="8"/>
        <v>35.304501323918885</v>
      </c>
      <c r="E100">
        <v>-32.546999999999997</v>
      </c>
      <c r="F100">
        <v>63.735999999999997</v>
      </c>
      <c r="G100">
        <v>326.70999999999998</v>
      </c>
      <c r="H100">
        <v>0.72731900000000005</v>
      </c>
      <c r="I100">
        <v>-53.482100000000003</v>
      </c>
      <c r="J100">
        <f t="shared" si="6"/>
        <v>-20.935100000000006</v>
      </c>
      <c r="L100">
        <v>17</v>
      </c>
      <c r="M100">
        <v>604.60599999999999</v>
      </c>
      <c r="N100">
        <f t="shared" si="9"/>
        <v>38.601096271134175</v>
      </c>
      <c r="O100">
        <v>-29.4495</v>
      </c>
      <c r="P100">
        <v>61.203000000000003</v>
      </c>
      <c r="Q100">
        <v>398.98599999999999</v>
      </c>
      <c r="R100">
        <v>0.95710200000000001</v>
      </c>
      <c r="S100">
        <v>-48.5229</v>
      </c>
      <c r="T100">
        <f t="shared" si="7"/>
        <v>-19.073399999999999</v>
      </c>
    </row>
    <row r="101" spans="1:20" x14ac:dyDescent="0.3">
      <c r="B101">
        <v>16</v>
      </c>
      <c r="C101">
        <v>643.23800000000006</v>
      </c>
      <c r="D101">
        <f t="shared" si="8"/>
        <v>35.602392480774611</v>
      </c>
      <c r="E101">
        <v>-32.379199999999997</v>
      </c>
      <c r="F101">
        <v>63.674900000000001</v>
      </c>
      <c r="G101">
        <v>325.637</v>
      </c>
      <c r="H101">
        <v>0.72762199999999999</v>
      </c>
      <c r="I101">
        <v>-53.573599999999999</v>
      </c>
      <c r="J101">
        <f t="shared" si="6"/>
        <v>-21.194400000000002</v>
      </c>
      <c r="L101">
        <v>18</v>
      </c>
      <c r="M101">
        <v>630.82399999999996</v>
      </c>
      <c r="N101">
        <f t="shared" si="9"/>
        <v>38.141734686093578</v>
      </c>
      <c r="O101">
        <v>-28.930700000000002</v>
      </c>
      <c r="P101">
        <v>60.607900000000001</v>
      </c>
      <c r="Q101">
        <v>394.16699999999997</v>
      </c>
      <c r="R101">
        <v>0.94745800000000002</v>
      </c>
      <c r="S101">
        <v>-48.431399999999996</v>
      </c>
      <c r="T101">
        <f t="shared" si="7"/>
        <v>-19.500699999999995</v>
      </c>
    </row>
    <row r="102" spans="1:20" x14ac:dyDescent="0.3">
      <c r="B102">
        <v>17</v>
      </c>
      <c r="C102">
        <v>671.40700000000004</v>
      </c>
      <c r="D102">
        <f t="shared" si="8"/>
        <v>35.500017750008894</v>
      </c>
      <c r="E102">
        <v>-31.906099999999999</v>
      </c>
      <c r="F102">
        <v>63.186599999999999</v>
      </c>
      <c r="G102">
        <v>321.70100000000002</v>
      </c>
      <c r="H102">
        <v>0.72305600000000003</v>
      </c>
      <c r="I102">
        <v>-53.588900000000002</v>
      </c>
      <c r="J102">
        <f t="shared" si="6"/>
        <v>-21.682800000000004</v>
      </c>
      <c r="L102">
        <v>19</v>
      </c>
      <c r="M102">
        <v>657.01</v>
      </c>
      <c r="N102">
        <f t="shared" si="9"/>
        <v>38.188344917131239</v>
      </c>
      <c r="O102">
        <v>-29.174800000000001</v>
      </c>
      <c r="P102">
        <v>60.653700000000001</v>
      </c>
      <c r="Q102">
        <v>397.50900000000001</v>
      </c>
      <c r="R102">
        <v>0.95531699999999997</v>
      </c>
      <c r="S102">
        <v>-48.431399999999996</v>
      </c>
      <c r="T102">
        <f t="shared" si="7"/>
        <v>-19.256599999999995</v>
      </c>
    </row>
    <row r="103" spans="1:20" x14ac:dyDescent="0.3">
      <c r="B103">
        <v>18</v>
      </c>
      <c r="C103">
        <v>699.58299999999997</v>
      </c>
      <c r="D103">
        <f t="shared" si="8"/>
        <v>35.491198182850738</v>
      </c>
      <c r="E103">
        <v>-32.012900000000002</v>
      </c>
      <c r="F103">
        <v>63.217199999999998</v>
      </c>
      <c r="G103">
        <v>324.18400000000003</v>
      </c>
      <c r="H103">
        <v>0.726468</v>
      </c>
      <c r="I103">
        <v>-53.588900000000002</v>
      </c>
      <c r="J103">
        <f t="shared" si="6"/>
        <v>-21.576000000000001</v>
      </c>
      <c r="L103">
        <v>20</v>
      </c>
      <c r="M103">
        <v>683.32600000000002</v>
      </c>
      <c r="N103">
        <f t="shared" si="9"/>
        <v>37.999696002431939</v>
      </c>
      <c r="O103">
        <v>-29.235800000000001</v>
      </c>
      <c r="P103">
        <v>60.989400000000003</v>
      </c>
      <c r="Q103">
        <v>399.452</v>
      </c>
      <c r="R103">
        <v>0.95606599999999997</v>
      </c>
      <c r="S103">
        <v>-48.3551</v>
      </c>
      <c r="T103">
        <f t="shared" si="7"/>
        <v>-19.119299999999999</v>
      </c>
    </row>
    <row r="104" spans="1:20" x14ac:dyDescent="0.3">
      <c r="J104">
        <f t="shared" si="6"/>
        <v>0</v>
      </c>
      <c r="T104">
        <f t="shared" si="7"/>
        <v>0</v>
      </c>
    </row>
    <row r="105" spans="1:20" x14ac:dyDescent="0.3">
      <c r="A105">
        <v>1.9</v>
      </c>
      <c r="J105">
        <f t="shared" si="6"/>
        <v>0</v>
      </c>
      <c r="T105">
        <f t="shared" si="7"/>
        <v>0</v>
      </c>
    </row>
    <row r="106" spans="1:20" x14ac:dyDescent="0.3">
      <c r="B106">
        <v>1</v>
      </c>
      <c r="C106">
        <v>226.12700000000001</v>
      </c>
      <c r="E106">
        <v>-36.758400000000002</v>
      </c>
      <c r="F106">
        <v>70.159899999999993</v>
      </c>
      <c r="G106">
        <v>314.27600000000001</v>
      </c>
      <c r="H106">
        <v>0.70144399999999996</v>
      </c>
      <c r="I106">
        <v>-53.451500000000003</v>
      </c>
      <c r="J106">
        <f t="shared" si="6"/>
        <v>-16.693100000000001</v>
      </c>
      <c r="T106">
        <f t="shared" si="7"/>
        <v>0</v>
      </c>
    </row>
    <row r="107" spans="1:20" x14ac:dyDescent="0.3">
      <c r="B107">
        <v>2</v>
      </c>
      <c r="C107">
        <v>247.15600000000001</v>
      </c>
      <c r="D107">
        <f t="shared" si="8"/>
        <v>47.553378667554341</v>
      </c>
      <c r="E107">
        <v>-31.570399999999999</v>
      </c>
      <c r="F107">
        <v>61.752299999999998</v>
      </c>
      <c r="G107">
        <v>314.62099999999998</v>
      </c>
      <c r="H107">
        <v>0.72423300000000002</v>
      </c>
      <c r="I107">
        <v>-52.017200000000003</v>
      </c>
      <c r="J107">
        <f t="shared" si="6"/>
        <v>-20.446800000000003</v>
      </c>
      <c r="T107">
        <f t="shared" si="7"/>
        <v>0</v>
      </c>
    </row>
    <row r="108" spans="1:20" x14ac:dyDescent="0.3">
      <c r="B108">
        <v>3</v>
      </c>
      <c r="C108">
        <v>273.76100000000002</v>
      </c>
      <c r="D108">
        <f t="shared" si="8"/>
        <v>37.586919751926303</v>
      </c>
      <c r="E108">
        <v>-31.814599999999999</v>
      </c>
      <c r="F108">
        <v>62.164299999999997</v>
      </c>
      <c r="G108">
        <v>321.13099999999997</v>
      </c>
      <c r="H108">
        <v>0.72225799999999996</v>
      </c>
      <c r="I108">
        <v>-52.810699999999997</v>
      </c>
      <c r="J108">
        <f t="shared" si="6"/>
        <v>-20.996099999999998</v>
      </c>
      <c r="K108">
        <v>1.3</v>
      </c>
      <c r="T108">
        <f t="shared" si="7"/>
        <v>0</v>
      </c>
    </row>
    <row r="109" spans="1:20" x14ac:dyDescent="0.3">
      <c r="B109">
        <v>4</v>
      </c>
      <c r="C109">
        <v>300.53100000000001</v>
      </c>
      <c r="D109">
        <f t="shared" si="8"/>
        <v>37.35524841240197</v>
      </c>
      <c r="E109">
        <v>-31.814599999999999</v>
      </c>
      <c r="F109">
        <v>62.255899999999997</v>
      </c>
      <c r="G109">
        <v>320.435</v>
      </c>
      <c r="H109">
        <v>0.71894199999999997</v>
      </c>
      <c r="I109">
        <v>-53.2532</v>
      </c>
      <c r="J109">
        <f t="shared" si="6"/>
        <v>-21.438600000000001</v>
      </c>
      <c r="L109">
        <v>1</v>
      </c>
      <c r="M109">
        <v>203.089</v>
      </c>
      <c r="O109">
        <v>-33.432000000000002</v>
      </c>
      <c r="P109">
        <v>68.7714</v>
      </c>
      <c r="Q109">
        <v>377.40699999999998</v>
      </c>
      <c r="R109">
        <v>0.92212499999999997</v>
      </c>
      <c r="S109">
        <v>-48.919699999999999</v>
      </c>
      <c r="T109">
        <f t="shared" si="7"/>
        <v>-15.487699999999997</v>
      </c>
    </row>
    <row r="110" spans="1:20" x14ac:dyDescent="0.3">
      <c r="B110">
        <v>5</v>
      </c>
      <c r="C110">
        <v>327.70499999999998</v>
      </c>
      <c r="D110">
        <f t="shared" si="8"/>
        <v>36.79988224037686</v>
      </c>
      <c r="E110">
        <v>-32.180799999999998</v>
      </c>
      <c r="F110">
        <v>63.095100000000002</v>
      </c>
      <c r="G110">
        <v>323.98</v>
      </c>
      <c r="H110">
        <v>0.72218899999999997</v>
      </c>
      <c r="I110">
        <v>-53.436300000000003</v>
      </c>
      <c r="J110">
        <f t="shared" si="6"/>
        <v>-21.255500000000005</v>
      </c>
      <c r="L110">
        <v>2</v>
      </c>
      <c r="M110">
        <v>219.935</v>
      </c>
      <c r="N110">
        <f t="shared" si="9"/>
        <v>59.361272705686794</v>
      </c>
      <c r="O110">
        <v>-29.129000000000001</v>
      </c>
      <c r="P110">
        <v>59.890700000000002</v>
      </c>
      <c r="Q110">
        <v>387.58199999999999</v>
      </c>
      <c r="R110">
        <v>0.96648000000000001</v>
      </c>
      <c r="S110">
        <v>-47.302199999999999</v>
      </c>
      <c r="T110">
        <f t="shared" si="7"/>
        <v>-18.173199999999998</v>
      </c>
    </row>
    <row r="111" spans="1:20" x14ac:dyDescent="0.3">
      <c r="B111">
        <v>6</v>
      </c>
      <c r="C111">
        <v>354.08699999999999</v>
      </c>
      <c r="D111">
        <f t="shared" si="8"/>
        <v>37.904631946023798</v>
      </c>
      <c r="E111">
        <v>-32.211300000000001</v>
      </c>
      <c r="F111">
        <v>63.003500000000003</v>
      </c>
      <c r="G111">
        <v>323.78300000000002</v>
      </c>
      <c r="H111">
        <v>0.72292000000000001</v>
      </c>
      <c r="I111">
        <v>-53.604100000000003</v>
      </c>
      <c r="J111">
        <f t="shared" si="6"/>
        <v>-21.392800000000001</v>
      </c>
      <c r="L111">
        <v>3</v>
      </c>
      <c r="M111">
        <v>244.38200000000001</v>
      </c>
      <c r="N111">
        <f t="shared" si="9"/>
        <v>40.904814496666255</v>
      </c>
      <c r="O111">
        <v>-29.159500000000001</v>
      </c>
      <c r="P111">
        <v>59.936500000000002</v>
      </c>
      <c r="Q111">
        <v>397.26799999999997</v>
      </c>
      <c r="R111">
        <v>0.95867899999999995</v>
      </c>
      <c r="S111">
        <v>-47.805799999999998</v>
      </c>
      <c r="T111">
        <f t="shared" si="7"/>
        <v>-18.646299999999997</v>
      </c>
    </row>
    <row r="112" spans="1:20" x14ac:dyDescent="0.3">
      <c r="B112">
        <v>7</v>
      </c>
      <c r="C112">
        <v>380.97800000000001</v>
      </c>
      <c r="D112">
        <f t="shared" si="8"/>
        <v>37.187162991335363</v>
      </c>
      <c r="E112">
        <v>-32.180799999999998</v>
      </c>
      <c r="F112">
        <v>62.881500000000003</v>
      </c>
      <c r="G112">
        <v>322.26</v>
      </c>
      <c r="H112">
        <v>0.72360000000000002</v>
      </c>
      <c r="I112">
        <v>-53.604100000000003</v>
      </c>
      <c r="J112">
        <f t="shared" si="6"/>
        <v>-21.423300000000005</v>
      </c>
      <c r="L112">
        <v>4</v>
      </c>
      <c r="M112">
        <v>268.70499999999998</v>
      </c>
      <c r="N112">
        <f t="shared" si="9"/>
        <v>41.113349504584171</v>
      </c>
      <c r="O112">
        <v>-29.4495</v>
      </c>
      <c r="P112">
        <v>60.195900000000002</v>
      </c>
      <c r="Q112">
        <v>402.762</v>
      </c>
      <c r="R112">
        <v>0.96329200000000004</v>
      </c>
      <c r="S112">
        <v>-48.049900000000001</v>
      </c>
      <c r="T112">
        <f t="shared" si="7"/>
        <v>-18.6004</v>
      </c>
    </row>
    <row r="113" spans="1:20" x14ac:dyDescent="0.3">
      <c r="B113">
        <v>8</v>
      </c>
      <c r="C113">
        <v>407.34899999999999</v>
      </c>
      <c r="D113">
        <f t="shared" si="8"/>
        <v>37.920442910773225</v>
      </c>
      <c r="E113">
        <v>-32.455399999999997</v>
      </c>
      <c r="F113">
        <v>63.278199999999998</v>
      </c>
      <c r="G113">
        <v>325.70999999999998</v>
      </c>
      <c r="H113">
        <v>0.72708300000000003</v>
      </c>
      <c r="I113">
        <v>-53.466799999999999</v>
      </c>
      <c r="J113">
        <f t="shared" si="6"/>
        <v>-21.011400000000002</v>
      </c>
      <c r="L113">
        <v>5</v>
      </c>
      <c r="M113">
        <v>293.99</v>
      </c>
      <c r="N113">
        <f t="shared" si="9"/>
        <v>39.549139806209176</v>
      </c>
      <c r="O113">
        <v>-29.281600000000001</v>
      </c>
      <c r="P113">
        <v>60.256999999999998</v>
      </c>
      <c r="Q113">
        <v>397.53899999999999</v>
      </c>
      <c r="R113">
        <v>0.95515499999999998</v>
      </c>
      <c r="S113">
        <v>-48.4467</v>
      </c>
      <c r="T113">
        <f t="shared" si="7"/>
        <v>-19.165099999999999</v>
      </c>
    </row>
    <row r="114" spans="1:20" x14ac:dyDescent="0.3">
      <c r="B114">
        <v>9</v>
      </c>
      <c r="C114">
        <v>434.27100000000002</v>
      </c>
      <c r="D114">
        <f t="shared" si="8"/>
        <v>37.14434291657377</v>
      </c>
      <c r="E114">
        <v>-31.860399999999998</v>
      </c>
      <c r="F114">
        <v>62.6068</v>
      </c>
      <c r="G114">
        <v>318.31</v>
      </c>
      <c r="H114">
        <v>0.72272599999999998</v>
      </c>
      <c r="I114">
        <v>-53.604100000000003</v>
      </c>
      <c r="J114">
        <f t="shared" si="6"/>
        <v>-21.743700000000004</v>
      </c>
      <c r="L114">
        <v>6</v>
      </c>
      <c r="M114">
        <v>319.03899999999999</v>
      </c>
      <c r="N114">
        <f t="shared" si="9"/>
        <v>39.921753363407753</v>
      </c>
      <c r="O114">
        <v>-28.915400000000002</v>
      </c>
      <c r="P114">
        <v>59.890700000000002</v>
      </c>
      <c r="Q114">
        <v>391.596</v>
      </c>
      <c r="R114">
        <v>0.95017399999999996</v>
      </c>
      <c r="S114">
        <v>-48.584000000000003</v>
      </c>
      <c r="T114">
        <f t="shared" si="7"/>
        <v>-19.668600000000001</v>
      </c>
    </row>
    <row r="115" spans="1:20" x14ac:dyDescent="0.3">
      <c r="B115">
        <v>10</v>
      </c>
      <c r="C115">
        <v>460.53100000000001</v>
      </c>
      <c r="D115">
        <f t="shared" si="8"/>
        <v>38.080731150038091</v>
      </c>
      <c r="E115">
        <v>-32.043500000000002</v>
      </c>
      <c r="F115">
        <v>62.744100000000003</v>
      </c>
      <c r="G115">
        <v>321.45699999999999</v>
      </c>
      <c r="H115">
        <v>0.72393399999999997</v>
      </c>
      <c r="I115">
        <v>-53.634599999999999</v>
      </c>
      <c r="J115">
        <f t="shared" si="6"/>
        <v>-21.591099999999997</v>
      </c>
      <c r="L115">
        <v>7</v>
      </c>
      <c r="M115">
        <v>344.42899999999997</v>
      </c>
      <c r="N115">
        <f t="shared" si="9"/>
        <v>39.385584875935429</v>
      </c>
      <c r="O115">
        <v>-29.541</v>
      </c>
      <c r="P115">
        <v>60.623199999999997</v>
      </c>
      <c r="Q115">
        <v>401.21499999999997</v>
      </c>
      <c r="R115">
        <v>0.95737799999999995</v>
      </c>
      <c r="S115">
        <v>-48.5687</v>
      </c>
      <c r="T115">
        <f t="shared" si="7"/>
        <v>-19.027699999999999</v>
      </c>
    </row>
    <row r="116" spans="1:20" x14ac:dyDescent="0.3">
      <c r="B116">
        <v>11</v>
      </c>
      <c r="C116">
        <v>487.411</v>
      </c>
      <c r="D116">
        <f t="shared" si="8"/>
        <v>37.202380952380956</v>
      </c>
      <c r="E116">
        <v>-31.829799999999999</v>
      </c>
      <c r="F116">
        <v>62.6678</v>
      </c>
      <c r="G116">
        <v>320.70800000000003</v>
      </c>
      <c r="H116">
        <v>0.724916</v>
      </c>
      <c r="I116">
        <v>-53.604100000000003</v>
      </c>
      <c r="J116">
        <f t="shared" si="6"/>
        <v>-21.774300000000004</v>
      </c>
      <c r="L116">
        <v>8</v>
      </c>
      <c r="M116">
        <v>370.12700000000001</v>
      </c>
      <c r="N116">
        <f t="shared" si="9"/>
        <v>38.913534127169378</v>
      </c>
      <c r="O116">
        <v>-29.495200000000001</v>
      </c>
      <c r="P116">
        <v>60.6995</v>
      </c>
      <c r="Q116">
        <v>401.017</v>
      </c>
      <c r="R116">
        <v>0.95257400000000003</v>
      </c>
      <c r="S116">
        <v>-48.645000000000003</v>
      </c>
      <c r="T116">
        <f t="shared" si="7"/>
        <v>-19.149800000000003</v>
      </c>
    </row>
    <row r="117" spans="1:20" x14ac:dyDescent="0.3">
      <c r="B117">
        <v>12</v>
      </c>
      <c r="C117">
        <v>515.17999999999995</v>
      </c>
      <c r="D117">
        <f t="shared" si="8"/>
        <v>36.011379595952384</v>
      </c>
      <c r="E117">
        <v>-32.134999999999998</v>
      </c>
      <c r="F117">
        <v>62.744100000000003</v>
      </c>
      <c r="G117">
        <v>325.505</v>
      </c>
      <c r="H117">
        <v>0.73084499999999997</v>
      </c>
      <c r="I117">
        <v>-53.497300000000003</v>
      </c>
      <c r="J117">
        <f t="shared" si="6"/>
        <v>-21.362300000000005</v>
      </c>
      <c r="L117">
        <v>9</v>
      </c>
      <c r="M117">
        <v>395.68700000000001</v>
      </c>
      <c r="N117">
        <f t="shared" si="9"/>
        <v>39.123630672926446</v>
      </c>
      <c r="O117">
        <v>-29.296900000000001</v>
      </c>
      <c r="P117">
        <v>60.501100000000001</v>
      </c>
      <c r="Q117">
        <v>394.91</v>
      </c>
      <c r="R117">
        <v>0.95308300000000001</v>
      </c>
      <c r="S117">
        <v>-48.751800000000003</v>
      </c>
      <c r="T117">
        <f t="shared" si="7"/>
        <v>-19.454900000000002</v>
      </c>
    </row>
    <row r="118" spans="1:20" x14ac:dyDescent="0.3">
      <c r="B118">
        <v>13</v>
      </c>
      <c r="C118">
        <v>541.78700000000003</v>
      </c>
      <c r="D118">
        <f t="shared" si="8"/>
        <v>37.58409441124504</v>
      </c>
      <c r="E118">
        <v>-32.501199999999997</v>
      </c>
      <c r="F118">
        <v>63.278199999999998</v>
      </c>
      <c r="G118">
        <v>328.05700000000002</v>
      </c>
      <c r="H118">
        <v>0.73025200000000001</v>
      </c>
      <c r="I118">
        <v>-53.588900000000002</v>
      </c>
      <c r="J118">
        <f t="shared" si="6"/>
        <v>-21.087700000000005</v>
      </c>
      <c r="L118">
        <v>10</v>
      </c>
      <c r="M118">
        <v>421.42599999999999</v>
      </c>
      <c r="N118">
        <f t="shared" si="9"/>
        <v>38.851548234197168</v>
      </c>
      <c r="O118">
        <v>-29.6936</v>
      </c>
      <c r="P118">
        <v>60.8215</v>
      </c>
      <c r="Q118">
        <v>401.197</v>
      </c>
      <c r="R118">
        <v>0.96274700000000002</v>
      </c>
      <c r="S118">
        <v>-48.645000000000003</v>
      </c>
      <c r="T118">
        <f t="shared" si="7"/>
        <v>-18.951400000000003</v>
      </c>
    </row>
    <row r="119" spans="1:20" x14ac:dyDescent="0.3">
      <c r="B119">
        <v>14</v>
      </c>
      <c r="C119">
        <v>568.34299999999996</v>
      </c>
      <c r="D119">
        <f t="shared" si="8"/>
        <v>37.656273535171067</v>
      </c>
      <c r="E119">
        <v>-32.394399999999997</v>
      </c>
      <c r="F119">
        <v>63.293500000000002</v>
      </c>
      <c r="G119">
        <v>328.80200000000002</v>
      </c>
      <c r="H119">
        <v>0.728078</v>
      </c>
      <c r="I119">
        <v>-53.451500000000003</v>
      </c>
      <c r="J119">
        <f t="shared" si="6"/>
        <v>-21.057100000000005</v>
      </c>
      <c r="L119">
        <v>11</v>
      </c>
      <c r="M119">
        <v>447.02600000000001</v>
      </c>
      <c r="N119">
        <f t="shared" si="9"/>
        <v>39.062499999999964</v>
      </c>
      <c r="O119">
        <v>-29.952999999999999</v>
      </c>
      <c r="P119">
        <v>60.9741</v>
      </c>
      <c r="Q119">
        <v>409.55099999999999</v>
      </c>
      <c r="R119">
        <v>0.96959099999999998</v>
      </c>
      <c r="S119">
        <v>-48.538200000000003</v>
      </c>
      <c r="T119">
        <f t="shared" si="7"/>
        <v>-18.585200000000004</v>
      </c>
    </row>
    <row r="120" spans="1:20" x14ac:dyDescent="0.3">
      <c r="B120">
        <v>15</v>
      </c>
      <c r="C120">
        <v>595.375</v>
      </c>
      <c r="D120">
        <f t="shared" si="8"/>
        <v>36.9931932524415</v>
      </c>
      <c r="E120">
        <v>-32.241799999999998</v>
      </c>
      <c r="F120">
        <v>63.034100000000002</v>
      </c>
      <c r="G120">
        <v>329.12299999999999</v>
      </c>
      <c r="H120">
        <v>0.728966</v>
      </c>
      <c r="I120">
        <v>-53.420999999999999</v>
      </c>
      <c r="J120">
        <f t="shared" si="6"/>
        <v>-21.179200000000002</v>
      </c>
      <c r="L120">
        <v>12</v>
      </c>
      <c r="M120">
        <v>472.94499999999999</v>
      </c>
      <c r="N120">
        <f t="shared" si="9"/>
        <v>38.581735406458606</v>
      </c>
      <c r="O120">
        <v>-29.220600000000001</v>
      </c>
      <c r="P120">
        <v>60.440100000000001</v>
      </c>
      <c r="Q120">
        <v>396.70100000000002</v>
      </c>
      <c r="R120">
        <v>0.95573600000000003</v>
      </c>
      <c r="S120">
        <v>-48.645000000000003</v>
      </c>
      <c r="T120">
        <f t="shared" si="7"/>
        <v>-19.424400000000002</v>
      </c>
    </row>
    <row r="121" spans="1:20" x14ac:dyDescent="0.3">
      <c r="B121">
        <v>16</v>
      </c>
      <c r="C121">
        <v>622.15099999999995</v>
      </c>
      <c r="D121">
        <f t="shared" si="8"/>
        <v>37.3468778010159</v>
      </c>
      <c r="E121">
        <v>-31.692499999999999</v>
      </c>
      <c r="F121">
        <v>62.3474</v>
      </c>
      <c r="G121">
        <v>321.71499999999997</v>
      </c>
      <c r="H121">
        <v>0.72849399999999997</v>
      </c>
      <c r="I121">
        <v>-53.482100000000003</v>
      </c>
      <c r="J121">
        <f t="shared" si="6"/>
        <v>-21.789600000000004</v>
      </c>
      <c r="L121">
        <v>13</v>
      </c>
      <c r="M121">
        <v>498.59899999999999</v>
      </c>
      <c r="N121">
        <f t="shared" si="9"/>
        <v>38.980275980353944</v>
      </c>
      <c r="O121">
        <v>-29.5715</v>
      </c>
      <c r="P121">
        <v>60.745199999999997</v>
      </c>
      <c r="Q121">
        <v>402.25099999999998</v>
      </c>
      <c r="R121">
        <v>0.96090600000000004</v>
      </c>
      <c r="S121">
        <v>-48.812899999999999</v>
      </c>
      <c r="T121">
        <f t="shared" si="7"/>
        <v>-19.241399999999999</v>
      </c>
    </row>
    <row r="122" spans="1:20" x14ac:dyDescent="0.3">
      <c r="B122">
        <v>17</v>
      </c>
      <c r="C122">
        <v>649.24199999999996</v>
      </c>
      <c r="D122">
        <f t="shared" si="8"/>
        <v>36.912627809973777</v>
      </c>
      <c r="E122">
        <v>-31.814599999999999</v>
      </c>
      <c r="F122">
        <v>62.561</v>
      </c>
      <c r="G122">
        <v>324.43</v>
      </c>
      <c r="H122">
        <v>0.72882999999999998</v>
      </c>
      <c r="I122">
        <v>-53.405799999999999</v>
      </c>
      <c r="J122">
        <f t="shared" si="6"/>
        <v>-21.591200000000001</v>
      </c>
      <c r="L122">
        <v>14</v>
      </c>
      <c r="M122">
        <v>525.13300000000004</v>
      </c>
      <c r="N122">
        <f t="shared" si="9"/>
        <v>37.687495289063023</v>
      </c>
      <c r="O122">
        <v>-29.022200000000002</v>
      </c>
      <c r="P122">
        <v>60.058599999999998</v>
      </c>
      <c r="Q122">
        <v>394.75200000000001</v>
      </c>
      <c r="R122">
        <v>0.954619</v>
      </c>
      <c r="S122">
        <v>-48.660299999999999</v>
      </c>
      <c r="T122">
        <f t="shared" si="7"/>
        <v>-19.638099999999998</v>
      </c>
    </row>
    <row r="123" spans="1:20" x14ac:dyDescent="0.3">
      <c r="B123">
        <v>18</v>
      </c>
      <c r="C123">
        <v>676.44399999999996</v>
      </c>
      <c r="D123">
        <f t="shared" si="8"/>
        <v>36.762002793912217</v>
      </c>
      <c r="E123">
        <v>-31.951899999999998</v>
      </c>
      <c r="F123">
        <v>62.6526</v>
      </c>
      <c r="G123">
        <v>324.67200000000003</v>
      </c>
      <c r="H123">
        <v>0.72908200000000001</v>
      </c>
      <c r="I123">
        <v>-53.482100000000003</v>
      </c>
      <c r="J123">
        <f t="shared" si="6"/>
        <v>-21.530200000000004</v>
      </c>
      <c r="L123">
        <v>15</v>
      </c>
      <c r="M123">
        <v>550.952</v>
      </c>
      <c r="N123">
        <f t="shared" si="9"/>
        <v>38.731166970060869</v>
      </c>
      <c r="O123">
        <v>-28.655999999999999</v>
      </c>
      <c r="P123">
        <v>59.860199999999999</v>
      </c>
      <c r="Q123">
        <v>387.887</v>
      </c>
      <c r="R123">
        <v>0.953206</v>
      </c>
      <c r="S123">
        <v>-48.645000000000003</v>
      </c>
      <c r="T123">
        <f t="shared" si="7"/>
        <v>-19.989000000000004</v>
      </c>
    </row>
    <row r="124" spans="1:20" x14ac:dyDescent="0.3">
      <c r="B124">
        <v>19</v>
      </c>
      <c r="C124">
        <v>703.42600000000004</v>
      </c>
      <c r="D124">
        <f t="shared" si="8"/>
        <v>37.061744866948217</v>
      </c>
      <c r="E124">
        <v>-32.7759</v>
      </c>
      <c r="F124">
        <v>63.461300000000001</v>
      </c>
      <c r="G124">
        <v>332.08199999999999</v>
      </c>
      <c r="H124">
        <v>0.73758299999999999</v>
      </c>
      <c r="I124">
        <v>-53.436300000000003</v>
      </c>
      <c r="J124">
        <f t="shared" si="6"/>
        <v>-20.660400000000003</v>
      </c>
      <c r="L124">
        <v>16</v>
      </c>
      <c r="M124">
        <v>577.37199999999996</v>
      </c>
      <c r="N124">
        <f t="shared" si="9"/>
        <v>37.850113550340708</v>
      </c>
      <c r="O124">
        <v>-29.052700000000002</v>
      </c>
      <c r="P124">
        <v>60.195900000000002</v>
      </c>
      <c r="Q124">
        <v>395.61799999999999</v>
      </c>
      <c r="R124">
        <v>0.95990500000000001</v>
      </c>
      <c r="S124">
        <v>-48.782299999999999</v>
      </c>
      <c r="T124">
        <f t="shared" si="7"/>
        <v>-19.729599999999998</v>
      </c>
    </row>
    <row r="125" spans="1:20" x14ac:dyDescent="0.3">
      <c r="J125">
        <f t="shared" si="6"/>
        <v>0</v>
      </c>
      <c r="L125">
        <v>17</v>
      </c>
      <c r="M125">
        <v>603.83399999999995</v>
      </c>
      <c r="N125">
        <f t="shared" si="9"/>
        <v>37.79003854583933</v>
      </c>
      <c r="O125">
        <v>-29.251100000000001</v>
      </c>
      <c r="P125">
        <v>60.378999999999998</v>
      </c>
      <c r="Q125">
        <v>395.8</v>
      </c>
      <c r="R125">
        <v>0.96011599999999997</v>
      </c>
      <c r="S125">
        <v>-48.690800000000003</v>
      </c>
      <c r="T125">
        <f t="shared" si="7"/>
        <v>-19.439700000000002</v>
      </c>
    </row>
    <row r="126" spans="1:20" x14ac:dyDescent="0.3">
      <c r="A126">
        <v>2</v>
      </c>
      <c r="J126">
        <f t="shared" si="6"/>
        <v>0</v>
      </c>
      <c r="L126">
        <v>18</v>
      </c>
      <c r="M126">
        <v>630.09</v>
      </c>
      <c r="N126">
        <f t="shared" si="9"/>
        <v>38.086532602071784</v>
      </c>
      <c r="O126">
        <v>-29.5868</v>
      </c>
      <c r="P126">
        <v>60.9131</v>
      </c>
      <c r="Q126">
        <v>402.61799999999999</v>
      </c>
      <c r="R126">
        <v>0.96613899999999997</v>
      </c>
      <c r="S126">
        <v>-48.5535</v>
      </c>
      <c r="T126">
        <f t="shared" si="7"/>
        <v>-18.966699999999999</v>
      </c>
    </row>
    <row r="127" spans="1:20" x14ac:dyDescent="0.3">
      <c r="B127">
        <v>1</v>
      </c>
      <c r="C127">
        <v>225.458</v>
      </c>
      <c r="E127">
        <v>-36.239600000000003</v>
      </c>
      <c r="F127">
        <v>69.641099999999994</v>
      </c>
      <c r="G127">
        <v>308.81099999999998</v>
      </c>
      <c r="H127">
        <v>0.69891700000000001</v>
      </c>
      <c r="I127">
        <v>-53.527799999999999</v>
      </c>
      <c r="J127">
        <f t="shared" si="6"/>
        <v>-17.288199999999996</v>
      </c>
      <c r="L127">
        <v>19</v>
      </c>
      <c r="M127">
        <v>656.30200000000002</v>
      </c>
      <c r="N127">
        <f t="shared" si="9"/>
        <v>38.150465435678328</v>
      </c>
      <c r="O127">
        <v>-29.327400000000001</v>
      </c>
      <c r="P127">
        <v>60.455300000000001</v>
      </c>
      <c r="Q127">
        <v>398.23099999999999</v>
      </c>
      <c r="R127">
        <v>0.962144</v>
      </c>
      <c r="S127">
        <v>-48.706099999999999</v>
      </c>
      <c r="T127">
        <f t="shared" si="7"/>
        <v>-19.378699999999998</v>
      </c>
    </row>
    <row r="128" spans="1:20" x14ac:dyDescent="0.3">
      <c r="B128">
        <v>2</v>
      </c>
      <c r="C128">
        <v>244.12700000000001</v>
      </c>
      <c r="D128">
        <f t="shared" si="8"/>
        <v>53.564732979806067</v>
      </c>
      <c r="E128">
        <v>-31.799299999999999</v>
      </c>
      <c r="F128">
        <v>61.447099999999999</v>
      </c>
      <c r="G128">
        <v>321.471</v>
      </c>
      <c r="H128">
        <v>0.72960199999999997</v>
      </c>
      <c r="I128">
        <v>-51.925699999999999</v>
      </c>
      <c r="J128">
        <f t="shared" si="6"/>
        <v>-20.1264</v>
      </c>
      <c r="L128">
        <v>20</v>
      </c>
      <c r="M128">
        <v>682.31399999999996</v>
      </c>
      <c r="N128">
        <f t="shared" si="9"/>
        <v>38.443795171459406</v>
      </c>
      <c r="O128">
        <v>-29.342700000000001</v>
      </c>
      <c r="P128">
        <v>60.317999999999998</v>
      </c>
      <c r="Q128">
        <v>398.12400000000002</v>
      </c>
      <c r="R128">
        <v>0.96301000000000003</v>
      </c>
      <c r="S128">
        <v>-48.5229</v>
      </c>
      <c r="T128">
        <f t="shared" si="7"/>
        <v>-19.180199999999999</v>
      </c>
    </row>
    <row r="129" spans="2:20" x14ac:dyDescent="0.3">
      <c r="B129">
        <v>3</v>
      </c>
      <c r="C129">
        <v>269.48700000000002</v>
      </c>
      <c r="D129">
        <f t="shared" si="8"/>
        <v>39.432176656151398</v>
      </c>
      <c r="E129">
        <v>-32.409700000000001</v>
      </c>
      <c r="F129">
        <v>62.240600000000001</v>
      </c>
      <c r="G129">
        <v>327.721</v>
      </c>
      <c r="H129">
        <v>0.73196600000000001</v>
      </c>
      <c r="I129">
        <v>-52.841200000000001</v>
      </c>
      <c r="J129">
        <f t="shared" si="6"/>
        <v>-20.4315</v>
      </c>
      <c r="T129">
        <f t="shared" si="7"/>
        <v>0</v>
      </c>
    </row>
    <row r="130" spans="2:20" x14ac:dyDescent="0.3">
      <c r="B130">
        <v>4</v>
      </c>
      <c r="C130">
        <v>295.44200000000001</v>
      </c>
      <c r="D130">
        <f t="shared" si="8"/>
        <v>38.528221922558295</v>
      </c>
      <c r="E130">
        <v>-32.150300000000001</v>
      </c>
      <c r="F130">
        <v>62.118499999999997</v>
      </c>
      <c r="G130">
        <v>326.97300000000001</v>
      </c>
      <c r="H130">
        <v>0.729325</v>
      </c>
      <c r="I130">
        <v>-53.1616</v>
      </c>
      <c r="J130">
        <f t="shared" si="6"/>
        <v>-21.011299999999999</v>
      </c>
      <c r="T130">
        <f t="shared" si="7"/>
        <v>0</v>
      </c>
    </row>
    <row r="131" spans="2:20" x14ac:dyDescent="0.3">
      <c r="B131">
        <v>5</v>
      </c>
      <c r="C131">
        <v>320.57900000000001</v>
      </c>
      <c r="D131">
        <f t="shared" si="8"/>
        <v>39.781994669212715</v>
      </c>
      <c r="E131">
        <v>-32.089199999999998</v>
      </c>
      <c r="F131">
        <v>62.179600000000001</v>
      </c>
      <c r="G131">
        <v>326.66399999999999</v>
      </c>
      <c r="H131">
        <v>0.73006800000000005</v>
      </c>
      <c r="I131">
        <v>-53.176900000000003</v>
      </c>
      <c r="J131">
        <f t="shared" si="6"/>
        <v>-21.087700000000005</v>
      </c>
      <c r="K131">
        <v>1.4</v>
      </c>
      <c r="T131">
        <f t="shared" si="7"/>
        <v>0</v>
      </c>
    </row>
    <row r="132" spans="2:20" x14ac:dyDescent="0.3">
      <c r="B132">
        <v>6</v>
      </c>
      <c r="C132">
        <v>345.68</v>
      </c>
      <c r="D132">
        <f t="shared" si="8"/>
        <v>39.83905023704235</v>
      </c>
      <c r="E132">
        <v>-32.073999999999998</v>
      </c>
      <c r="F132">
        <v>62.240600000000001</v>
      </c>
      <c r="G132">
        <v>325.64299999999997</v>
      </c>
      <c r="H132">
        <v>0.72657499999999997</v>
      </c>
      <c r="I132">
        <v>-53.497300000000003</v>
      </c>
      <c r="J132">
        <f t="shared" si="6"/>
        <v>-21.423300000000005</v>
      </c>
      <c r="L132">
        <v>1</v>
      </c>
      <c r="M132">
        <v>204.16200000000001</v>
      </c>
      <c r="O132">
        <v>-33.584600000000002</v>
      </c>
      <c r="P132">
        <v>68.099999999999994</v>
      </c>
      <c r="Q132">
        <v>376.95699999999999</v>
      </c>
      <c r="R132">
        <v>0.91919799999999996</v>
      </c>
      <c r="S132">
        <v>-48.645000000000003</v>
      </c>
      <c r="T132">
        <f t="shared" si="7"/>
        <v>-15.060400000000001</v>
      </c>
    </row>
    <row r="133" spans="2:20" x14ac:dyDescent="0.3">
      <c r="B133">
        <v>7</v>
      </c>
      <c r="C133">
        <v>371.11599999999999</v>
      </c>
      <c r="D133">
        <f t="shared" si="8"/>
        <v>39.314357603396793</v>
      </c>
      <c r="E133">
        <v>-31.997699999999998</v>
      </c>
      <c r="F133">
        <v>62.149000000000001</v>
      </c>
      <c r="G133">
        <v>322.59300000000002</v>
      </c>
      <c r="H133">
        <v>0.72830899999999998</v>
      </c>
      <c r="I133">
        <v>-53.527799999999999</v>
      </c>
      <c r="J133">
        <f t="shared" si="6"/>
        <v>-21.530100000000001</v>
      </c>
      <c r="L133">
        <v>2</v>
      </c>
      <c r="M133">
        <v>221.13499999999999</v>
      </c>
      <c r="N133">
        <f t="shared" si="9"/>
        <v>58.917103635185349</v>
      </c>
      <c r="O133">
        <v>-28.854399999999998</v>
      </c>
      <c r="P133">
        <v>58.593800000000002</v>
      </c>
      <c r="Q133">
        <v>388.995</v>
      </c>
      <c r="R133">
        <v>0.96742899999999998</v>
      </c>
      <c r="S133">
        <v>-46.7682</v>
      </c>
      <c r="T133">
        <f t="shared" si="7"/>
        <v>-17.913800000000002</v>
      </c>
    </row>
    <row r="134" spans="2:20" x14ac:dyDescent="0.3">
      <c r="B134">
        <v>8</v>
      </c>
      <c r="C134">
        <v>396.24599999999998</v>
      </c>
      <c r="D134">
        <f t="shared" si="8"/>
        <v>39.793076004775173</v>
      </c>
      <c r="E134">
        <v>-32.470700000000001</v>
      </c>
      <c r="F134">
        <v>62.637300000000003</v>
      </c>
      <c r="G134">
        <v>329.67899999999997</v>
      </c>
      <c r="H134">
        <v>0.73279899999999998</v>
      </c>
      <c r="I134">
        <v>-53.344700000000003</v>
      </c>
      <c r="J134">
        <f t="shared" ref="J134:J197" si="10">I134-E134</f>
        <v>-20.874000000000002</v>
      </c>
      <c r="L134">
        <v>3</v>
      </c>
      <c r="M134">
        <v>244.43100000000001</v>
      </c>
      <c r="N134">
        <f t="shared" si="9"/>
        <v>42.92582417582414</v>
      </c>
      <c r="O134">
        <v>-28.411899999999999</v>
      </c>
      <c r="P134">
        <v>58.075000000000003</v>
      </c>
      <c r="Q134">
        <v>391.21100000000001</v>
      </c>
      <c r="R134">
        <v>0.95395099999999999</v>
      </c>
      <c r="S134">
        <v>-47.698999999999998</v>
      </c>
      <c r="T134">
        <f t="shared" ref="T134:T197" si="11">S134-O134</f>
        <v>-19.287099999999999</v>
      </c>
    </row>
    <row r="135" spans="2:20" x14ac:dyDescent="0.3">
      <c r="B135">
        <v>9</v>
      </c>
      <c r="C135">
        <v>421.59800000000001</v>
      </c>
      <c r="D135">
        <f t="shared" ref="D135:D198" si="12">1000/(C135-C134)</f>
        <v>39.444619753865524</v>
      </c>
      <c r="E135">
        <v>-32.211300000000001</v>
      </c>
      <c r="F135">
        <v>62.3932</v>
      </c>
      <c r="G135">
        <v>328.3</v>
      </c>
      <c r="H135">
        <v>0.73302100000000003</v>
      </c>
      <c r="I135">
        <v>-53.497300000000003</v>
      </c>
      <c r="J135">
        <f t="shared" si="10"/>
        <v>-21.286000000000001</v>
      </c>
      <c r="L135">
        <v>4</v>
      </c>
      <c r="M135">
        <v>268.47500000000002</v>
      </c>
      <c r="N135">
        <f t="shared" ref="N135:N198" si="13">1000/(M135-M134)</f>
        <v>41.590417567792365</v>
      </c>
      <c r="O135">
        <v>-28.915400000000002</v>
      </c>
      <c r="P135">
        <v>58.792099999999998</v>
      </c>
      <c r="Q135">
        <v>397.09199999999998</v>
      </c>
      <c r="R135">
        <v>0.96026100000000003</v>
      </c>
      <c r="S135">
        <v>-48.004199999999997</v>
      </c>
      <c r="T135">
        <f t="shared" si="11"/>
        <v>-19.088799999999996</v>
      </c>
    </row>
    <row r="136" spans="2:20" x14ac:dyDescent="0.3">
      <c r="B136">
        <v>10</v>
      </c>
      <c r="C136">
        <v>447.31700000000001</v>
      </c>
      <c r="D136">
        <f t="shared" si="12"/>
        <v>38.881760566118444</v>
      </c>
      <c r="E136">
        <v>-31.967199999999998</v>
      </c>
      <c r="F136">
        <v>62.149000000000001</v>
      </c>
      <c r="G136">
        <v>322.47399999999999</v>
      </c>
      <c r="H136">
        <v>0.72968900000000003</v>
      </c>
      <c r="I136">
        <v>-53.588900000000002</v>
      </c>
      <c r="J136">
        <f t="shared" si="10"/>
        <v>-21.621700000000004</v>
      </c>
      <c r="L136">
        <v>5</v>
      </c>
      <c r="M136">
        <v>293.41000000000003</v>
      </c>
      <c r="N136">
        <f t="shared" si="13"/>
        <v>40.104271104872666</v>
      </c>
      <c r="O136">
        <v>-29.6783</v>
      </c>
      <c r="P136">
        <v>59.829700000000003</v>
      </c>
      <c r="Q136">
        <v>406.89499999999998</v>
      </c>
      <c r="R136">
        <v>0.96746200000000004</v>
      </c>
      <c r="S136">
        <v>-48.3551</v>
      </c>
      <c r="T136">
        <f t="shared" si="11"/>
        <v>-18.6768</v>
      </c>
    </row>
    <row r="137" spans="2:20" x14ac:dyDescent="0.3">
      <c r="B137">
        <v>11</v>
      </c>
      <c r="C137">
        <v>472.815</v>
      </c>
      <c r="D137">
        <f t="shared" si="12"/>
        <v>39.218762255863219</v>
      </c>
      <c r="E137">
        <v>-31.845099999999999</v>
      </c>
      <c r="F137">
        <v>61.950699999999998</v>
      </c>
      <c r="G137">
        <v>323.26600000000002</v>
      </c>
      <c r="H137">
        <v>0.73244699999999996</v>
      </c>
      <c r="I137">
        <v>-53.512599999999999</v>
      </c>
      <c r="J137">
        <f t="shared" si="10"/>
        <v>-21.6675</v>
      </c>
      <c r="L137">
        <v>6</v>
      </c>
      <c r="M137">
        <v>318.74900000000002</v>
      </c>
      <c r="N137">
        <f t="shared" si="13"/>
        <v>39.464856545246462</v>
      </c>
      <c r="O137">
        <v>-29.6936</v>
      </c>
      <c r="P137">
        <v>60.043300000000002</v>
      </c>
      <c r="Q137">
        <v>403.09699999999998</v>
      </c>
      <c r="R137">
        <v>0.96138999999999997</v>
      </c>
      <c r="S137">
        <v>-48.767099999999999</v>
      </c>
      <c r="T137">
        <f t="shared" si="11"/>
        <v>-19.073499999999999</v>
      </c>
    </row>
    <row r="138" spans="2:20" x14ac:dyDescent="0.3">
      <c r="B138">
        <v>12</v>
      </c>
      <c r="C138">
        <v>498.327</v>
      </c>
      <c r="D138">
        <f t="shared" si="12"/>
        <v>39.197240514267797</v>
      </c>
      <c r="E138">
        <v>-32.211300000000001</v>
      </c>
      <c r="F138">
        <v>62.530500000000004</v>
      </c>
      <c r="G138">
        <v>328.41</v>
      </c>
      <c r="H138">
        <v>0.734124</v>
      </c>
      <c r="I138">
        <v>-53.2684</v>
      </c>
      <c r="J138">
        <f t="shared" si="10"/>
        <v>-21.057099999999998</v>
      </c>
      <c r="L138">
        <v>7</v>
      </c>
      <c r="M138">
        <v>344.49400000000003</v>
      </c>
      <c r="N138">
        <f t="shared" si="13"/>
        <v>38.84249368809477</v>
      </c>
      <c r="O138">
        <v>-29.022200000000002</v>
      </c>
      <c r="P138">
        <v>59.570300000000003</v>
      </c>
      <c r="Q138">
        <v>392.69799999999998</v>
      </c>
      <c r="R138">
        <v>0.94947099999999995</v>
      </c>
      <c r="S138">
        <v>-48.782299999999999</v>
      </c>
      <c r="T138">
        <f t="shared" si="11"/>
        <v>-19.760099999999998</v>
      </c>
    </row>
    <row r="139" spans="2:20" x14ac:dyDescent="0.3">
      <c r="B139">
        <v>13</v>
      </c>
      <c r="C139">
        <v>523.82600000000002</v>
      </c>
      <c r="D139">
        <f t="shared" si="12"/>
        <v>39.217224204870746</v>
      </c>
      <c r="E139">
        <v>-32.363900000000001</v>
      </c>
      <c r="F139">
        <v>62.530500000000004</v>
      </c>
      <c r="G139">
        <v>329.589</v>
      </c>
      <c r="H139">
        <v>0.73661699999999997</v>
      </c>
      <c r="I139">
        <v>-53.451500000000003</v>
      </c>
      <c r="J139">
        <f t="shared" si="10"/>
        <v>-21.087600000000002</v>
      </c>
      <c r="L139">
        <v>8</v>
      </c>
      <c r="M139">
        <v>370.02499999999998</v>
      </c>
      <c r="N139">
        <f t="shared" si="13"/>
        <v>39.168070189181854</v>
      </c>
      <c r="O139">
        <v>-29.5715</v>
      </c>
      <c r="P139">
        <v>60.134900000000002</v>
      </c>
      <c r="Q139">
        <v>403.17099999999999</v>
      </c>
      <c r="R139">
        <v>0.96110700000000004</v>
      </c>
      <c r="S139">
        <v>-48.812899999999999</v>
      </c>
      <c r="T139">
        <f t="shared" si="11"/>
        <v>-19.241399999999999</v>
      </c>
    </row>
    <row r="140" spans="2:20" x14ac:dyDescent="0.3">
      <c r="B140">
        <v>14</v>
      </c>
      <c r="C140">
        <v>549.23800000000006</v>
      </c>
      <c r="D140">
        <f t="shared" si="12"/>
        <v>39.351487486226922</v>
      </c>
      <c r="E140">
        <v>-31.982399999999998</v>
      </c>
      <c r="F140">
        <v>62.057499999999997</v>
      </c>
      <c r="G140">
        <v>325.69799999999998</v>
      </c>
      <c r="H140">
        <v>0.73415900000000001</v>
      </c>
      <c r="I140">
        <v>-53.497300000000003</v>
      </c>
      <c r="J140">
        <f t="shared" si="10"/>
        <v>-21.514900000000004</v>
      </c>
      <c r="L140">
        <v>9</v>
      </c>
      <c r="M140">
        <v>395.31</v>
      </c>
      <c r="N140">
        <f t="shared" si="13"/>
        <v>39.549139806209176</v>
      </c>
      <c r="O140">
        <v>-30.059799999999999</v>
      </c>
      <c r="P140">
        <v>60.668900000000001</v>
      </c>
      <c r="Q140">
        <v>408.45600000000002</v>
      </c>
      <c r="R140">
        <v>0.96755999999999998</v>
      </c>
      <c r="S140">
        <v>-48.797600000000003</v>
      </c>
      <c r="T140">
        <f t="shared" si="11"/>
        <v>-18.737800000000004</v>
      </c>
    </row>
    <row r="141" spans="2:20" x14ac:dyDescent="0.3">
      <c r="B141">
        <v>15</v>
      </c>
      <c r="C141">
        <v>575.49800000000005</v>
      </c>
      <c r="D141">
        <f t="shared" si="12"/>
        <v>38.080731150038091</v>
      </c>
      <c r="E141">
        <v>-32.287599999999998</v>
      </c>
      <c r="F141">
        <v>62.362699999999997</v>
      </c>
      <c r="G141">
        <v>328.98399999999998</v>
      </c>
      <c r="H141">
        <v>0.73702699999999999</v>
      </c>
      <c r="I141">
        <v>-53.451500000000003</v>
      </c>
      <c r="J141">
        <f t="shared" si="10"/>
        <v>-21.163900000000005</v>
      </c>
      <c r="L141">
        <v>10</v>
      </c>
      <c r="M141">
        <v>420.822</v>
      </c>
      <c r="N141">
        <f t="shared" si="13"/>
        <v>39.197240514267797</v>
      </c>
      <c r="O141">
        <v>-29.891999999999999</v>
      </c>
      <c r="P141">
        <v>60.394300000000001</v>
      </c>
      <c r="Q141">
        <v>404.22</v>
      </c>
      <c r="R141">
        <v>0.96182299999999998</v>
      </c>
      <c r="S141">
        <v>-48.858600000000003</v>
      </c>
      <c r="T141">
        <f t="shared" si="11"/>
        <v>-18.966600000000003</v>
      </c>
    </row>
    <row r="142" spans="2:20" x14ac:dyDescent="0.3">
      <c r="B142">
        <v>16</v>
      </c>
      <c r="C142">
        <v>601.26099999999997</v>
      </c>
      <c r="D142">
        <f t="shared" si="12"/>
        <v>38.815355354578394</v>
      </c>
      <c r="E142">
        <v>-32.058700000000002</v>
      </c>
      <c r="F142">
        <v>62.240600000000001</v>
      </c>
      <c r="G142">
        <v>328.27600000000001</v>
      </c>
      <c r="H142">
        <v>0.73492800000000003</v>
      </c>
      <c r="I142">
        <v>-53.451500000000003</v>
      </c>
      <c r="J142">
        <f t="shared" si="10"/>
        <v>-21.392800000000001</v>
      </c>
      <c r="L142">
        <v>11</v>
      </c>
      <c r="M142">
        <v>446.358</v>
      </c>
      <c r="N142">
        <f t="shared" si="13"/>
        <v>39.160401002506262</v>
      </c>
      <c r="O142">
        <v>-29.9072</v>
      </c>
      <c r="P142">
        <v>60.394300000000001</v>
      </c>
      <c r="Q142">
        <v>408.67099999999999</v>
      </c>
      <c r="R142">
        <v>0.96568699999999996</v>
      </c>
      <c r="S142">
        <v>-48.812899999999999</v>
      </c>
      <c r="T142">
        <f t="shared" si="11"/>
        <v>-18.9057</v>
      </c>
    </row>
    <row r="143" spans="2:20" x14ac:dyDescent="0.3">
      <c r="B143">
        <v>17</v>
      </c>
      <c r="C143">
        <v>626.61</v>
      </c>
      <c r="D143">
        <f t="shared" si="12"/>
        <v>39.449287940352605</v>
      </c>
      <c r="E143">
        <v>-32.8979</v>
      </c>
      <c r="F143">
        <v>63.018799999999999</v>
      </c>
      <c r="G143">
        <v>335.97300000000001</v>
      </c>
      <c r="H143">
        <v>0.74563500000000005</v>
      </c>
      <c r="I143">
        <v>-53.420999999999999</v>
      </c>
      <c r="J143">
        <f t="shared" si="10"/>
        <v>-20.523099999999999</v>
      </c>
      <c r="L143">
        <v>12</v>
      </c>
      <c r="M143">
        <v>472.28300000000002</v>
      </c>
      <c r="N143">
        <f t="shared" si="13"/>
        <v>38.572806171648971</v>
      </c>
      <c r="O143">
        <v>-29.6326</v>
      </c>
      <c r="P143">
        <v>60.348500000000001</v>
      </c>
      <c r="Q143">
        <v>402.34199999999998</v>
      </c>
      <c r="R143">
        <v>0.95969499999999996</v>
      </c>
      <c r="S143">
        <v>-48.889200000000002</v>
      </c>
      <c r="T143">
        <f t="shared" si="11"/>
        <v>-19.256600000000002</v>
      </c>
    </row>
    <row r="144" spans="2:20" x14ac:dyDescent="0.3">
      <c r="B144">
        <v>18</v>
      </c>
      <c r="C144">
        <v>652.51099999999997</v>
      </c>
      <c r="D144">
        <f t="shared" si="12"/>
        <v>38.60854793251233</v>
      </c>
      <c r="E144">
        <v>-31.2653</v>
      </c>
      <c r="F144">
        <v>61.401400000000002</v>
      </c>
      <c r="G144">
        <v>318.57299999999998</v>
      </c>
      <c r="H144">
        <v>0.72841500000000003</v>
      </c>
      <c r="I144">
        <v>-53.3752</v>
      </c>
      <c r="J144">
        <f t="shared" si="10"/>
        <v>-22.1099</v>
      </c>
      <c r="L144">
        <v>13</v>
      </c>
      <c r="M144">
        <v>497.928</v>
      </c>
      <c r="N144">
        <f t="shared" si="13"/>
        <v>38.993955936829821</v>
      </c>
      <c r="O144">
        <v>-30.273399999999999</v>
      </c>
      <c r="P144">
        <v>60.8063</v>
      </c>
      <c r="Q144">
        <v>411.22500000000002</v>
      </c>
      <c r="R144">
        <v>0.96966699999999995</v>
      </c>
      <c r="S144">
        <v>-48.965499999999999</v>
      </c>
      <c r="T144">
        <f t="shared" si="11"/>
        <v>-18.6921</v>
      </c>
    </row>
    <row r="145" spans="1:20" x14ac:dyDescent="0.3">
      <c r="B145">
        <v>19</v>
      </c>
      <c r="C145">
        <v>678.34400000000005</v>
      </c>
      <c r="D145">
        <f t="shared" si="12"/>
        <v>38.710176905508334</v>
      </c>
      <c r="E145">
        <v>-32.348599999999998</v>
      </c>
      <c r="F145">
        <v>62.469499999999996</v>
      </c>
      <c r="G145">
        <v>332.28199999999998</v>
      </c>
      <c r="H145">
        <v>0.74218499999999998</v>
      </c>
      <c r="I145">
        <v>-53.3142</v>
      </c>
      <c r="J145">
        <f t="shared" si="10"/>
        <v>-20.965600000000002</v>
      </c>
      <c r="L145">
        <v>14</v>
      </c>
      <c r="M145">
        <v>523.75199999999995</v>
      </c>
      <c r="N145">
        <f t="shared" si="13"/>
        <v>38.723667905824108</v>
      </c>
      <c r="O145">
        <v>-29.022200000000002</v>
      </c>
      <c r="P145">
        <v>59.631300000000003</v>
      </c>
      <c r="Q145">
        <v>395.81900000000002</v>
      </c>
      <c r="R145">
        <v>0.956036</v>
      </c>
      <c r="S145">
        <v>-48.751800000000003</v>
      </c>
      <c r="T145">
        <f t="shared" si="11"/>
        <v>-19.729600000000001</v>
      </c>
    </row>
    <row r="146" spans="1:20" x14ac:dyDescent="0.3">
      <c r="B146">
        <v>20</v>
      </c>
      <c r="C146">
        <v>703.98</v>
      </c>
      <c r="D146">
        <f t="shared" si="12"/>
        <v>39.007645498517761</v>
      </c>
      <c r="E146">
        <v>-32.577500000000001</v>
      </c>
      <c r="F146">
        <v>62.683100000000003</v>
      </c>
      <c r="G146">
        <v>334.79500000000002</v>
      </c>
      <c r="H146">
        <v>0.74329100000000004</v>
      </c>
      <c r="I146">
        <v>-53.329500000000003</v>
      </c>
      <c r="J146">
        <f t="shared" si="10"/>
        <v>-20.752000000000002</v>
      </c>
      <c r="L146">
        <v>15</v>
      </c>
      <c r="M146">
        <v>549.79899999999998</v>
      </c>
      <c r="N146">
        <f t="shared" si="13"/>
        <v>38.392137290282911</v>
      </c>
      <c r="O146">
        <v>-29.5258</v>
      </c>
      <c r="P146">
        <v>60.211199999999998</v>
      </c>
      <c r="Q146">
        <v>401.21499999999997</v>
      </c>
      <c r="R146">
        <v>0.95901800000000004</v>
      </c>
      <c r="S146">
        <v>-48.812899999999999</v>
      </c>
      <c r="T146">
        <f t="shared" si="11"/>
        <v>-19.287099999999999</v>
      </c>
    </row>
    <row r="147" spans="1:20" x14ac:dyDescent="0.3">
      <c r="J147">
        <f t="shared" si="10"/>
        <v>0</v>
      </c>
      <c r="L147">
        <v>16</v>
      </c>
      <c r="M147">
        <v>575.4</v>
      </c>
      <c r="N147">
        <f t="shared" si="13"/>
        <v>39.060974180696071</v>
      </c>
      <c r="O147">
        <v>-29.861499999999999</v>
      </c>
      <c r="P147">
        <v>60.348500000000001</v>
      </c>
      <c r="Q147">
        <v>407.33499999999998</v>
      </c>
      <c r="R147">
        <v>0.96975999999999996</v>
      </c>
      <c r="S147">
        <v>-48.629800000000003</v>
      </c>
      <c r="T147">
        <f t="shared" si="11"/>
        <v>-18.768300000000004</v>
      </c>
    </row>
    <row r="148" spans="1:20" x14ac:dyDescent="0.3">
      <c r="A148">
        <v>2.1</v>
      </c>
      <c r="J148">
        <f t="shared" si="10"/>
        <v>0</v>
      </c>
      <c r="L148">
        <v>17</v>
      </c>
      <c r="M148">
        <v>601.25699999999995</v>
      </c>
      <c r="N148">
        <f t="shared" si="13"/>
        <v>38.67424681904324</v>
      </c>
      <c r="O148">
        <v>-29.5105</v>
      </c>
      <c r="P148">
        <v>59.905999999999999</v>
      </c>
      <c r="Q148">
        <v>399.39299999999997</v>
      </c>
      <c r="R148">
        <v>0.96092</v>
      </c>
      <c r="S148">
        <v>-48.706099999999999</v>
      </c>
      <c r="T148">
        <f t="shared" si="11"/>
        <v>-19.195599999999999</v>
      </c>
    </row>
    <row r="149" spans="1:20" x14ac:dyDescent="0.3">
      <c r="B149">
        <v>1</v>
      </c>
      <c r="C149">
        <v>224.88300000000001</v>
      </c>
      <c r="E149">
        <v>-37.673999999999999</v>
      </c>
      <c r="F149">
        <v>70.922899999999998</v>
      </c>
      <c r="G149">
        <v>321.07600000000002</v>
      </c>
      <c r="H149">
        <v>0.71142399999999995</v>
      </c>
      <c r="I149">
        <v>-53.482100000000003</v>
      </c>
      <c r="J149">
        <f t="shared" si="10"/>
        <v>-15.808100000000003</v>
      </c>
      <c r="L149">
        <v>18</v>
      </c>
      <c r="M149">
        <v>626.96799999999996</v>
      </c>
      <c r="N149">
        <f t="shared" si="13"/>
        <v>38.893858659717608</v>
      </c>
      <c r="O149">
        <v>-29.7699</v>
      </c>
      <c r="P149">
        <v>60.241700000000002</v>
      </c>
      <c r="Q149">
        <v>408.54899999999998</v>
      </c>
      <c r="R149">
        <v>0.97504100000000005</v>
      </c>
      <c r="S149">
        <v>-48.5229</v>
      </c>
      <c r="T149">
        <f t="shared" si="11"/>
        <v>-18.753</v>
      </c>
    </row>
    <row r="150" spans="1:20" x14ac:dyDescent="0.3">
      <c r="B150">
        <v>2</v>
      </c>
      <c r="C150">
        <v>242.01</v>
      </c>
      <c r="D150">
        <f t="shared" si="12"/>
        <v>58.38734162433591</v>
      </c>
      <c r="E150">
        <v>-31.982399999999998</v>
      </c>
      <c r="F150">
        <v>61.050400000000003</v>
      </c>
      <c r="G150">
        <v>325.125</v>
      </c>
      <c r="H150">
        <v>0.73836299999999999</v>
      </c>
      <c r="I150">
        <v>-51.757800000000003</v>
      </c>
      <c r="J150">
        <f t="shared" si="10"/>
        <v>-19.775400000000005</v>
      </c>
      <c r="L150">
        <v>19</v>
      </c>
      <c r="M150">
        <v>652.62300000000005</v>
      </c>
      <c r="N150">
        <f t="shared" si="13"/>
        <v>38.978756577665038</v>
      </c>
      <c r="O150">
        <v>-29.7546</v>
      </c>
      <c r="P150">
        <v>60.134900000000002</v>
      </c>
      <c r="Q150">
        <v>409.613</v>
      </c>
      <c r="R150">
        <v>0.97211700000000001</v>
      </c>
      <c r="S150">
        <v>-48.5077</v>
      </c>
      <c r="T150">
        <f t="shared" si="11"/>
        <v>-18.7531</v>
      </c>
    </row>
    <row r="151" spans="1:20" x14ac:dyDescent="0.3">
      <c r="B151">
        <v>3</v>
      </c>
      <c r="C151">
        <v>266.392</v>
      </c>
      <c r="D151">
        <f t="shared" si="12"/>
        <v>41.013862685587718</v>
      </c>
      <c r="E151">
        <v>-31.600999999999999</v>
      </c>
      <c r="F151">
        <v>61.111499999999999</v>
      </c>
      <c r="G151">
        <v>324.51900000000001</v>
      </c>
      <c r="H151">
        <v>0.73209800000000003</v>
      </c>
      <c r="I151">
        <v>-52.612299999999998</v>
      </c>
      <c r="J151">
        <f t="shared" si="10"/>
        <v>-21.011299999999999</v>
      </c>
      <c r="L151">
        <v>20</v>
      </c>
      <c r="M151">
        <v>679</v>
      </c>
      <c r="N151">
        <f t="shared" si="13"/>
        <v>37.911817113394314</v>
      </c>
      <c r="O151">
        <v>-29.464700000000001</v>
      </c>
      <c r="P151">
        <v>59.951799999999999</v>
      </c>
      <c r="Q151">
        <v>405.02600000000001</v>
      </c>
      <c r="R151">
        <v>0.96294999999999997</v>
      </c>
      <c r="S151">
        <v>-48.6145</v>
      </c>
      <c r="T151">
        <f t="shared" si="11"/>
        <v>-19.149799999999999</v>
      </c>
    </row>
    <row r="152" spans="1:20" x14ac:dyDescent="0.3">
      <c r="B152">
        <v>4</v>
      </c>
      <c r="C152">
        <v>290.49400000000003</v>
      </c>
      <c r="D152">
        <f t="shared" si="12"/>
        <v>41.490332752468618</v>
      </c>
      <c r="E152">
        <v>-31.4026</v>
      </c>
      <c r="F152">
        <v>60.9131</v>
      </c>
      <c r="G152">
        <v>319.69200000000001</v>
      </c>
      <c r="H152">
        <v>0.72748000000000002</v>
      </c>
      <c r="I152">
        <v>-53.009</v>
      </c>
      <c r="J152">
        <f t="shared" si="10"/>
        <v>-21.606400000000001</v>
      </c>
      <c r="T152">
        <f t="shared" si="11"/>
        <v>0</v>
      </c>
    </row>
    <row r="153" spans="1:20" x14ac:dyDescent="0.3">
      <c r="B153">
        <v>5</v>
      </c>
      <c r="C153">
        <v>314.79500000000002</v>
      </c>
      <c r="D153">
        <f t="shared" si="12"/>
        <v>41.150569935393627</v>
      </c>
      <c r="E153">
        <v>-31.967199999999998</v>
      </c>
      <c r="F153">
        <v>61.599699999999999</v>
      </c>
      <c r="G153">
        <v>323.95699999999999</v>
      </c>
      <c r="H153">
        <v>0.73411300000000002</v>
      </c>
      <c r="I153">
        <v>-53.329500000000003</v>
      </c>
      <c r="J153">
        <f t="shared" si="10"/>
        <v>-21.362300000000005</v>
      </c>
      <c r="T153">
        <f t="shared" si="11"/>
        <v>0</v>
      </c>
    </row>
    <row r="154" spans="1:20" x14ac:dyDescent="0.3">
      <c r="B154">
        <v>6</v>
      </c>
      <c r="C154">
        <v>339.62200000000001</v>
      </c>
      <c r="D154">
        <f t="shared" si="12"/>
        <v>40.27872880331897</v>
      </c>
      <c r="E154">
        <v>-32.5623</v>
      </c>
      <c r="F154">
        <v>62.362699999999997</v>
      </c>
      <c r="G154">
        <v>331.94</v>
      </c>
      <c r="H154">
        <v>0.73588100000000001</v>
      </c>
      <c r="I154">
        <v>-53.344700000000003</v>
      </c>
      <c r="J154">
        <f t="shared" si="10"/>
        <v>-20.782400000000003</v>
      </c>
      <c r="T154">
        <f t="shared" si="11"/>
        <v>0</v>
      </c>
    </row>
    <row r="155" spans="1:20" x14ac:dyDescent="0.3">
      <c r="B155">
        <v>7</v>
      </c>
      <c r="C155">
        <v>363.84300000000002</v>
      </c>
      <c r="D155">
        <f t="shared" si="12"/>
        <v>41.286486932826882</v>
      </c>
      <c r="E155">
        <v>-32.302900000000001</v>
      </c>
      <c r="F155">
        <v>62.088000000000001</v>
      </c>
      <c r="G155">
        <v>329.57400000000001</v>
      </c>
      <c r="H155">
        <v>0.73616199999999998</v>
      </c>
      <c r="I155">
        <v>-53.420999999999999</v>
      </c>
      <c r="J155">
        <f t="shared" si="10"/>
        <v>-21.118099999999998</v>
      </c>
      <c r="T155">
        <f t="shared" si="11"/>
        <v>0</v>
      </c>
    </row>
    <row r="156" spans="1:20" x14ac:dyDescent="0.3">
      <c r="B156">
        <v>8</v>
      </c>
      <c r="C156">
        <v>388.07299999999998</v>
      </c>
      <c r="D156">
        <f t="shared" si="12"/>
        <v>41.271151465125946</v>
      </c>
      <c r="E156">
        <v>-31.890899999999998</v>
      </c>
      <c r="F156">
        <v>61.843899999999998</v>
      </c>
      <c r="G156">
        <v>325.92099999999999</v>
      </c>
      <c r="H156">
        <v>0.73380599999999996</v>
      </c>
      <c r="I156">
        <v>-53.482100000000003</v>
      </c>
      <c r="J156">
        <f t="shared" si="10"/>
        <v>-21.591200000000004</v>
      </c>
      <c r="T156">
        <f t="shared" si="11"/>
        <v>0</v>
      </c>
    </row>
    <row r="157" spans="1:20" x14ac:dyDescent="0.3">
      <c r="B157">
        <v>9</v>
      </c>
      <c r="C157">
        <v>412.44099999999997</v>
      </c>
      <c r="D157">
        <f t="shared" si="12"/>
        <v>41.037426132632973</v>
      </c>
      <c r="E157">
        <v>-32.9285</v>
      </c>
      <c r="F157">
        <v>62.866199999999999</v>
      </c>
      <c r="G157">
        <v>334.87</v>
      </c>
      <c r="H157">
        <v>0.74150799999999994</v>
      </c>
      <c r="I157">
        <v>-53.527799999999999</v>
      </c>
      <c r="J157">
        <f t="shared" si="10"/>
        <v>-20.599299999999999</v>
      </c>
      <c r="K157">
        <v>1.5</v>
      </c>
      <c r="T157">
        <f t="shared" si="11"/>
        <v>0</v>
      </c>
    </row>
    <row r="158" spans="1:20" x14ac:dyDescent="0.3">
      <c r="B158">
        <v>10</v>
      </c>
      <c r="C158">
        <v>437.185</v>
      </c>
      <c r="D158">
        <f t="shared" si="12"/>
        <v>40.413837698027756</v>
      </c>
      <c r="E158">
        <v>-32.7911</v>
      </c>
      <c r="F158">
        <v>62.484699999999997</v>
      </c>
      <c r="G158">
        <v>334.89400000000001</v>
      </c>
      <c r="H158">
        <v>0.74054900000000001</v>
      </c>
      <c r="I158">
        <v>-53.512599999999999</v>
      </c>
      <c r="J158">
        <f t="shared" si="10"/>
        <v>-20.721499999999999</v>
      </c>
      <c r="L158">
        <v>1</v>
      </c>
      <c r="M158">
        <v>204.32</v>
      </c>
      <c r="O158">
        <v>-33.645600000000002</v>
      </c>
      <c r="P158">
        <v>68.176299999999998</v>
      </c>
      <c r="Q158">
        <v>366.65899999999999</v>
      </c>
      <c r="R158">
        <v>0.88539000000000001</v>
      </c>
      <c r="S158">
        <v>-49.7742</v>
      </c>
      <c r="T158">
        <f t="shared" si="11"/>
        <v>-16.128599999999999</v>
      </c>
    </row>
    <row r="159" spans="1:20" x14ac:dyDescent="0.3">
      <c r="B159">
        <v>11</v>
      </c>
      <c r="C159">
        <v>461.79500000000002</v>
      </c>
      <c r="D159">
        <f t="shared" si="12"/>
        <v>40.633888663145044</v>
      </c>
      <c r="E159">
        <v>-32.867400000000004</v>
      </c>
      <c r="F159">
        <v>62.744100000000003</v>
      </c>
      <c r="G159">
        <v>336.41199999999998</v>
      </c>
      <c r="H159">
        <v>0.74355499999999997</v>
      </c>
      <c r="I159">
        <v>-53.543100000000003</v>
      </c>
      <c r="J159">
        <f t="shared" si="10"/>
        <v>-20.675699999999999</v>
      </c>
      <c r="L159">
        <v>2</v>
      </c>
      <c r="M159">
        <v>224.04599999999999</v>
      </c>
      <c r="N159">
        <f t="shared" si="13"/>
        <v>50.694514853492855</v>
      </c>
      <c r="O159">
        <v>-29.8004</v>
      </c>
      <c r="P159">
        <v>60.241700000000002</v>
      </c>
      <c r="Q159">
        <v>385.43099999999998</v>
      </c>
      <c r="R159">
        <v>0.93604600000000004</v>
      </c>
      <c r="S159">
        <v>-48.110999999999997</v>
      </c>
      <c r="T159">
        <f t="shared" si="11"/>
        <v>-18.310599999999997</v>
      </c>
    </row>
    <row r="160" spans="1:20" x14ac:dyDescent="0.3">
      <c r="B160">
        <v>12</v>
      </c>
      <c r="C160">
        <v>486.41800000000001</v>
      </c>
      <c r="D160">
        <f t="shared" si="12"/>
        <v>40.612435527758613</v>
      </c>
      <c r="E160">
        <v>-32.333399999999997</v>
      </c>
      <c r="F160">
        <v>62.240600000000001</v>
      </c>
      <c r="G160">
        <v>333.38600000000002</v>
      </c>
      <c r="H160">
        <v>0.74010100000000001</v>
      </c>
      <c r="I160">
        <v>-53.3142</v>
      </c>
      <c r="J160">
        <f t="shared" si="10"/>
        <v>-20.980800000000002</v>
      </c>
      <c r="L160">
        <v>3</v>
      </c>
      <c r="M160">
        <v>247.07499999999999</v>
      </c>
      <c r="N160">
        <f t="shared" si="13"/>
        <v>43.423509488036828</v>
      </c>
      <c r="O160">
        <v>-28.549199999999999</v>
      </c>
      <c r="P160">
        <v>57.525599999999997</v>
      </c>
      <c r="Q160">
        <v>390.09</v>
      </c>
      <c r="R160">
        <v>0.93629700000000005</v>
      </c>
      <c r="S160">
        <v>-48.217799999999997</v>
      </c>
      <c r="T160">
        <f t="shared" si="11"/>
        <v>-19.668599999999998</v>
      </c>
    </row>
    <row r="161" spans="1:20" x14ac:dyDescent="0.3">
      <c r="B161">
        <v>13</v>
      </c>
      <c r="C161">
        <v>511.12</v>
      </c>
      <c r="D161">
        <f t="shared" si="12"/>
        <v>40.482552020079346</v>
      </c>
      <c r="E161">
        <v>-32.226599999999998</v>
      </c>
      <c r="F161">
        <v>62.057499999999997</v>
      </c>
      <c r="G161">
        <v>329.50700000000001</v>
      </c>
      <c r="H161">
        <v>0.74096300000000004</v>
      </c>
      <c r="I161">
        <v>-53.405799999999999</v>
      </c>
      <c r="J161">
        <f t="shared" si="10"/>
        <v>-21.179200000000002</v>
      </c>
      <c r="L161">
        <v>4</v>
      </c>
      <c r="M161">
        <v>268.86599999999999</v>
      </c>
      <c r="N161">
        <f t="shared" si="13"/>
        <v>45.890505254462859</v>
      </c>
      <c r="O161">
        <v>-29.464700000000001</v>
      </c>
      <c r="P161">
        <v>58.548000000000002</v>
      </c>
      <c r="Q161">
        <v>402.22500000000002</v>
      </c>
      <c r="R161">
        <v>0.95038</v>
      </c>
      <c r="S161">
        <v>-48.431399999999996</v>
      </c>
      <c r="T161">
        <f t="shared" si="11"/>
        <v>-18.966699999999996</v>
      </c>
    </row>
    <row r="162" spans="1:20" x14ac:dyDescent="0.3">
      <c r="B162">
        <v>14</v>
      </c>
      <c r="C162">
        <v>535.90499999999997</v>
      </c>
      <c r="D162">
        <f t="shared" si="12"/>
        <v>40.346984062941345</v>
      </c>
      <c r="E162">
        <v>-32.470700000000001</v>
      </c>
      <c r="F162">
        <v>62.164299999999997</v>
      </c>
      <c r="G162">
        <v>333.27300000000002</v>
      </c>
      <c r="H162">
        <v>0.74298799999999998</v>
      </c>
      <c r="I162">
        <v>-53.649900000000002</v>
      </c>
      <c r="J162">
        <f t="shared" si="10"/>
        <v>-21.179200000000002</v>
      </c>
      <c r="L162">
        <v>5</v>
      </c>
      <c r="M162">
        <v>292.03699999999998</v>
      </c>
      <c r="N162">
        <f t="shared" si="13"/>
        <v>43.157395019636631</v>
      </c>
      <c r="O162">
        <v>-29.251100000000001</v>
      </c>
      <c r="P162">
        <v>58.67</v>
      </c>
      <c r="Q162">
        <v>398.63200000000001</v>
      </c>
      <c r="R162">
        <v>0.93900799999999995</v>
      </c>
      <c r="S162">
        <v>-48.751800000000003</v>
      </c>
      <c r="T162">
        <f t="shared" si="11"/>
        <v>-19.500700000000002</v>
      </c>
    </row>
    <row r="163" spans="1:20" x14ac:dyDescent="0.3">
      <c r="B163">
        <v>15</v>
      </c>
      <c r="C163">
        <v>560.67899999999997</v>
      </c>
      <c r="D163">
        <f t="shared" si="12"/>
        <v>40.364898684104304</v>
      </c>
      <c r="E163">
        <v>-32.257100000000001</v>
      </c>
      <c r="F163">
        <v>62.057499999999997</v>
      </c>
      <c r="G163">
        <v>331.67500000000001</v>
      </c>
      <c r="H163">
        <v>0.741035</v>
      </c>
      <c r="I163">
        <v>-53.451500000000003</v>
      </c>
      <c r="J163">
        <f t="shared" si="10"/>
        <v>-21.194400000000002</v>
      </c>
      <c r="L163">
        <v>6</v>
      </c>
      <c r="M163">
        <v>315.875</v>
      </c>
      <c r="N163">
        <f t="shared" si="13"/>
        <v>41.949828005705136</v>
      </c>
      <c r="O163">
        <v>-29.174800000000001</v>
      </c>
      <c r="P163">
        <v>58.929400000000001</v>
      </c>
      <c r="Q163">
        <v>393.73500000000001</v>
      </c>
      <c r="R163">
        <v>0.93392200000000003</v>
      </c>
      <c r="S163">
        <v>-49.041699999999999</v>
      </c>
      <c r="T163">
        <f t="shared" si="11"/>
        <v>-19.866899999999998</v>
      </c>
    </row>
    <row r="164" spans="1:20" x14ac:dyDescent="0.3">
      <c r="B164">
        <v>16</v>
      </c>
      <c r="C164">
        <v>585.40700000000004</v>
      </c>
      <c r="D164">
        <f t="shared" si="12"/>
        <v>40.439987059204036</v>
      </c>
      <c r="E164">
        <v>-32.7301</v>
      </c>
      <c r="F164">
        <v>62.6068</v>
      </c>
      <c r="G164">
        <v>337.04</v>
      </c>
      <c r="H164">
        <v>0.74799800000000005</v>
      </c>
      <c r="I164">
        <v>-53.3752</v>
      </c>
      <c r="J164">
        <f t="shared" si="10"/>
        <v>-20.645099999999999</v>
      </c>
      <c r="L164">
        <v>7</v>
      </c>
      <c r="M164">
        <v>340.31799999999998</v>
      </c>
      <c r="N164">
        <f t="shared" si="13"/>
        <v>40.911508407315004</v>
      </c>
      <c r="O164">
        <v>-28.991700000000002</v>
      </c>
      <c r="P164">
        <v>58.990499999999997</v>
      </c>
      <c r="Q164">
        <v>392.1</v>
      </c>
      <c r="R164">
        <v>0.92776199999999998</v>
      </c>
      <c r="S164">
        <v>-49.346899999999998</v>
      </c>
      <c r="T164">
        <f t="shared" si="11"/>
        <v>-20.355199999999996</v>
      </c>
    </row>
    <row r="165" spans="1:20" x14ac:dyDescent="0.3">
      <c r="B165">
        <v>17</v>
      </c>
      <c r="C165">
        <v>610.75900000000001</v>
      </c>
      <c r="D165">
        <f t="shared" si="12"/>
        <v>39.444619753865609</v>
      </c>
      <c r="E165">
        <v>-32.318100000000001</v>
      </c>
      <c r="F165">
        <v>62.027000000000001</v>
      </c>
      <c r="G165">
        <v>332.49299999999999</v>
      </c>
      <c r="H165">
        <v>0.74332399999999998</v>
      </c>
      <c r="I165">
        <v>-53.36</v>
      </c>
      <c r="J165">
        <f t="shared" si="10"/>
        <v>-21.041899999999998</v>
      </c>
      <c r="L165">
        <v>8</v>
      </c>
      <c r="M165">
        <v>364.65300000000002</v>
      </c>
      <c r="N165">
        <f t="shared" si="13"/>
        <v>41.09307581672482</v>
      </c>
      <c r="O165">
        <v>-29.022200000000002</v>
      </c>
      <c r="P165">
        <v>59.204099999999997</v>
      </c>
      <c r="Q165">
        <v>388.75400000000002</v>
      </c>
      <c r="R165">
        <v>0.92824099999999998</v>
      </c>
      <c r="S165">
        <v>-49.377400000000002</v>
      </c>
      <c r="T165">
        <f t="shared" si="11"/>
        <v>-20.3552</v>
      </c>
    </row>
    <row r="166" spans="1:20" x14ac:dyDescent="0.3">
      <c r="B166">
        <v>18</v>
      </c>
      <c r="C166">
        <v>634.90800000000002</v>
      </c>
      <c r="D166">
        <f t="shared" si="12"/>
        <v>41.409582177315826</v>
      </c>
      <c r="E166">
        <v>-32.592799999999997</v>
      </c>
      <c r="F166">
        <v>62.2864</v>
      </c>
      <c r="G166">
        <v>335.548</v>
      </c>
      <c r="H166">
        <v>0.74594199999999999</v>
      </c>
      <c r="I166">
        <v>-53.543100000000003</v>
      </c>
      <c r="J166">
        <f t="shared" si="10"/>
        <v>-20.950300000000006</v>
      </c>
      <c r="L166">
        <v>9</v>
      </c>
      <c r="M166">
        <v>389.09899999999999</v>
      </c>
      <c r="N166">
        <f t="shared" si="13"/>
        <v>40.906487768960211</v>
      </c>
      <c r="O166">
        <v>-29.998799999999999</v>
      </c>
      <c r="P166">
        <v>59.966999999999999</v>
      </c>
      <c r="Q166">
        <v>399.85700000000003</v>
      </c>
      <c r="R166">
        <v>0.94178799999999996</v>
      </c>
      <c r="S166">
        <v>-49.469000000000001</v>
      </c>
      <c r="T166">
        <f t="shared" si="11"/>
        <v>-19.470200000000002</v>
      </c>
    </row>
    <row r="167" spans="1:20" x14ac:dyDescent="0.3">
      <c r="B167">
        <v>19</v>
      </c>
      <c r="C167">
        <v>660</v>
      </c>
      <c r="D167">
        <f t="shared" si="12"/>
        <v>39.853339709867711</v>
      </c>
      <c r="E167">
        <v>-32.379199999999997</v>
      </c>
      <c r="F167">
        <v>61.981200000000001</v>
      </c>
      <c r="G167">
        <v>333.322</v>
      </c>
      <c r="H167">
        <v>0.74552099999999999</v>
      </c>
      <c r="I167">
        <v>-53.3142</v>
      </c>
      <c r="J167">
        <f t="shared" si="10"/>
        <v>-20.935000000000002</v>
      </c>
      <c r="L167">
        <v>10</v>
      </c>
      <c r="M167">
        <v>414.05</v>
      </c>
      <c r="N167">
        <f t="shared" si="13"/>
        <v>40.078553965772883</v>
      </c>
      <c r="O167">
        <v>-29.495200000000001</v>
      </c>
      <c r="P167">
        <v>59.677100000000003</v>
      </c>
      <c r="Q167">
        <v>394.04399999999998</v>
      </c>
      <c r="R167">
        <v>0.93133600000000005</v>
      </c>
      <c r="S167">
        <v>-49.53</v>
      </c>
      <c r="T167">
        <f t="shared" si="11"/>
        <v>-20.034800000000001</v>
      </c>
    </row>
    <row r="168" spans="1:20" x14ac:dyDescent="0.3">
      <c r="B168">
        <v>20</v>
      </c>
      <c r="C168">
        <v>684.798</v>
      </c>
      <c r="D168">
        <f t="shared" si="12"/>
        <v>40.325832728445839</v>
      </c>
      <c r="E168">
        <v>-31.921399999999998</v>
      </c>
      <c r="F168">
        <v>61.615000000000002</v>
      </c>
      <c r="G168">
        <v>328.77800000000002</v>
      </c>
      <c r="H168">
        <v>0.74279799999999996</v>
      </c>
      <c r="I168">
        <v>-53.298999999999999</v>
      </c>
      <c r="J168">
        <f t="shared" si="10"/>
        <v>-21.377600000000001</v>
      </c>
      <c r="L168">
        <v>11</v>
      </c>
      <c r="M168">
        <v>438.01799999999997</v>
      </c>
      <c r="N168">
        <f t="shared" si="13"/>
        <v>41.722296395193659</v>
      </c>
      <c r="O168">
        <v>-29.5258</v>
      </c>
      <c r="P168">
        <v>59.875500000000002</v>
      </c>
      <c r="Q168">
        <v>396.35599999999999</v>
      </c>
      <c r="R168">
        <v>0.93631900000000001</v>
      </c>
      <c r="S168">
        <v>-49.469000000000001</v>
      </c>
      <c r="T168">
        <f t="shared" si="11"/>
        <v>-19.943200000000001</v>
      </c>
    </row>
    <row r="169" spans="1:20" x14ac:dyDescent="0.3">
      <c r="B169">
        <v>21</v>
      </c>
      <c r="C169">
        <v>710.149</v>
      </c>
      <c r="D169">
        <f t="shared" si="12"/>
        <v>39.446175693266539</v>
      </c>
      <c r="E169">
        <v>-32.531700000000001</v>
      </c>
      <c r="F169">
        <v>62.164299999999997</v>
      </c>
      <c r="G169">
        <v>337.024</v>
      </c>
      <c r="H169">
        <v>0.74900599999999995</v>
      </c>
      <c r="I169">
        <v>-53.3142</v>
      </c>
      <c r="J169">
        <f t="shared" si="10"/>
        <v>-20.782499999999999</v>
      </c>
      <c r="L169">
        <v>12</v>
      </c>
      <c r="M169">
        <v>462.99799999999999</v>
      </c>
      <c r="N169">
        <f t="shared" si="13"/>
        <v>40.03202562049637</v>
      </c>
      <c r="O169">
        <v>-29.068000000000001</v>
      </c>
      <c r="P169">
        <v>59.310899999999997</v>
      </c>
      <c r="Q169">
        <v>391.61200000000002</v>
      </c>
      <c r="R169">
        <v>0.931311</v>
      </c>
      <c r="S169">
        <v>-49.346899999999998</v>
      </c>
      <c r="T169">
        <f t="shared" si="11"/>
        <v>-20.278899999999997</v>
      </c>
    </row>
    <row r="170" spans="1:20" x14ac:dyDescent="0.3">
      <c r="J170">
        <f t="shared" si="10"/>
        <v>0</v>
      </c>
      <c r="L170">
        <v>13</v>
      </c>
      <c r="M170">
        <v>487.416</v>
      </c>
      <c r="N170">
        <f t="shared" si="13"/>
        <v>40.953395036448512</v>
      </c>
      <c r="O170">
        <v>-29.7852</v>
      </c>
      <c r="P170">
        <v>59.905999999999999</v>
      </c>
      <c r="Q170">
        <v>399.62099999999998</v>
      </c>
      <c r="R170">
        <v>0.93957400000000002</v>
      </c>
      <c r="S170">
        <v>-49.484299999999998</v>
      </c>
      <c r="T170">
        <f t="shared" si="11"/>
        <v>-19.699099999999998</v>
      </c>
    </row>
    <row r="171" spans="1:20" x14ac:dyDescent="0.3">
      <c r="A171">
        <v>2.2000000000000002</v>
      </c>
      <c r="J171">
        <f t="shared" si="10"/>
        <v>0</v>
      </c>
      <c r="L171">
        <v>14</v>
      </c>
      <c r="M171">
        <v>511.87</v>
      </c>
      <c r="N171">
        <f t="shared" si="13"/>
        <v>40.893105422425769</v>
      </c>
      <c r="O171">
        <v>-29.9072</v>
      </c>
      <c r="P171">
        <v>60.058599999999998</v>
      </c>
      <c r="Q171">
        <v>402.38299999999998</v>
      </c>
      <c r="R171">
        <v>0.945886</v>
      </c>
      <c r="S171">
        <v>-49.362200000000001</v>
      </c>
      <c r="T171">
        <f t="shared" si="11"/>
        <v>-19.455000000000002</v>
      </c>
    </row>
    <row r="172" spans="1:20" x14ac:dyDescent="0.3">
      <c r="B172">
        <v>1</v>
      </c>
      <c r="C172">
        <v>224.40899999999999</v>
      </c>
      <c r="E172">
        <v>-37.612900000000003</v>
      </c>
      <c r="F172">
        <v>70.571899999999999</v>
      </c>
      <c r="G172">
        <v>317.46100000000001</v>
      </c>
      <c r="H172">
        <v>0.71001899999999996</v>
      </c>
      <c r="I172">
        <v>-53.695700000000002</v>
      </c>
      <c r="J172">
        <f t="shared" si="10"/>
        <v>-16.082799999999999</v>
      </c>
      <c r="L172">
        <v>15</v>
      </c>
      <c r="M172">
        <v>536.85299999999995</v>
      </c>
      <c r="N172">
        <f t="shared" si="13"/>
        <v>40.027218508585925</v>
      </c>
      <c r="O172">
        <v>-29.388400000000001</v>
      </c>
      <c r="P172">
        <v>59.524500000000003</v>
      </c>
      <c r="Q172">
        <v>393.33</v>
      </c>
      <c r="R172">
        <v>0.93861300000000003</v>
      </c>
      <c r="S172">
        <v>-49.270600000000002</v>
      </c>
      <c r="T172">
        <f t="shared" si="11"/>
        <v>-19.882200000000001</v>
      </c>
    </row>
    <row r="173" spans="1:20" x14ac:dyDescent="0.3">
      <c r="B173">
        <v>2</v>
      </c>
      <c r="C173">
        <v>240.28100000000001</v>
      </c>
      <c r="D173">
        <f t="shared" si="12"/>
        <v>63.004032258064463</v>
      </c>
      <c r="E173">
        <v>-32.394399999999997</v>
      </c>
      <c r="F173">
        <v>60.653700000000001</v>
      </c>
      <c r="G173">
        <v>332.06099999999998</v>
      </c>
      <c r="H173">
        <v>0.74891099999999999</v>
      </c>
      <c r="I173">
        <v>-51.651000000000003</v>
      </c>
      <c r="J173">
        <f t="shared" si="10"/>
        <v>-19.256600000000006</v>
      </c>
      <c r="L173">
        <v>16</v>
      </c>
      <c r="M173">
        <v>561.75</v>
      </c>
      <c r="N173">
        <f t="shared" si="13"/>
        <v>40.165481784953933</v>
      </c>
      <c r="O173">
        <v>-29.9072</v>
      </c>
      <c r="P173">
        <v>60.150100000000002</v>
      </c>
      <c r="Q173">
        <v>403.54899999999998</v>
      </c>
      <c r="R173">
        <v>0.94308700000000001</v>
      </c>
      <c r="S173">
        <v>-49.301099999999998</v>
      </c>
      <c r="T173">
        <f t="shared" si="11"/>
        <v>-19.393899999999999</v>
      </c>
    </row>
    <row r="174" spans="1:20" x14ac:dyDescent="0.3">
      <c r="B174">
        <v>3</v>
      </c>
      <c r="C174">
        <v>263.91899999999998</v>
      </c>
      <c r="D174">
        <f t="shared" si="12"/>
        <v>42.304763516371985</v>
      </c>
      <c r="E174">
        <v>-31.570399999999999</v>
      </c>
      <c r="F174">
        <v>60.363799999999998</v>
      </c>
      <c r="G174">
        <v>322.05500000000001</v>
      </c>
      <c r="H174">
        <v>0.73849100000000001</v>
      </c>
      <c r="I174">
        <v>-52.520800000000001</v>
      </c>
      <c r="J174">
        <f t="shared" si="10"/>
        <v>-20.950400000000002</v>
      </c>
      <c r="L174">
        <v>17</v>
      </c>
      <c r="M174">
        <v>586.53</v>
      </c>
      <c r="N174">
        <f t="shared" si="13"/>
        <v>40.355125100887854</v>
      </c>
      <c r="O174">
        <v>-30.242899999999999</v>
      </c>
      <c r="P174">
        <v>60.470599999999997</v>
      </c>
      <c r="Q174">
        <v>406.036</v>
      </c>
      <c r="R174">
        <v>0.94603400000000004</v>
      </c>
      <c r="S174">
        <v>-49.362200000000001</v>
      </c>
      <c r="T174">
        <f t="shared" si="11"/>
        <v>-19.119300000000003</v>
      </c>
    </row>
    <row r="175" spans="1:20" x14ac:dyDescent="0.3">
      <c r="B175">
        <v>4</v>
      </c>
      <c r="C175">
        <v>287.11200000000002</v>
      </c>
      <c r="D175">
        <f t="shared" si="12"/>
        <v>43.116457551847468</v>
      </c>
      <c r="E175">
        <v>-31.539899999999999</v>
      </c>
      <c r="F175">
        <v>60.302700000000002</v>
      </c>
      <c r="G175">
        <v>323.20600000000002</v>
      </c>
      <c r="H175">
        <v>0.73710600000000004</v>
      </c>
      <c r="I175">
        <v>-52.810699999999997</v>
      </c>
      <c r="J175">
        <f t="shared" si="10"/>
        <v>-21.270799999999998</v>
      </c>
      <c r="L175">
        <v>18</v>
      </c>
      <c r="M175">
        <v>611.673</v>
      </c>
      <c r="N175">
        <f t="shared" si="13"/>
        <v>39.772501292606243</v>
      </c>
      <c r="O175">
        <v>-29.312100000000001</v>
      </c>
      <c r="P175">
        <v>59.417700000000004</v>
      </c>
      <c r="Q175">
        <v>396.24700000000001</v>
      </c>
      <c r="R175">
        <v>0.93969800000000003</v>
      </c>
      <c r="S175">
        <v>-49.209600000000002</v>
      </c>
      <c r="T175">
        <f t="shared" si="11"/>
        <v>-19.897500000000001</v>
      </c>
    </row>
    <row r="176" spans="1:20" x14ac:dyDescent="0.3">
      <c r="B176">
        <v>5</v>
      </c>
      <c r="C176">
        <v>310.68400000000003</v>
      </c>
      <c r="D176">
        <f t="shared" si="12"/>
        <v>42.423213982691323</v>
      </c>
      <c r="E176">
        <v>-32.104500000000002</v>
      </c>
      <c r="F176">
        <v>61.0657</v>
      </c>
      <c r="G176">
        <v>330.238</v>
      </c>
      <c r="H176">
        <v>0.74177300000000002</v>
      </c>
      <c r="I176">
        <v>-53.237900000000003</v>
      </c>
      <c r="J176">
        <f t="shared" si="10"/>
        <v>-21.133400000000002</v>
      </c>
      <c r="L176">
        <v>19</v>
      </c>
      <c r="M176">
        <v>636.69399999999996</v>
      </c>
      <c r="N176">
        <f t="shared" si="13"/>
        <v>39.966428200311803</v>
      </c>
      <c r="O176">
        <v>-29.129000000000001</v>
      </c>
      <c r="P176">
        <v>59.265099999999997</v>
      </c>
      <c r="Q176">
        <v>392.50200000000001</v>
      </c>
      <c r="R176">
        <v>0.93628599999999995</v>
      </c>
      <c r="S176">
        <v>-49.194299999999998</v>
      </c>
      <c r="T176">
        <f t="shared" si="11"/>
        <v>-20.065299999999997</v>
      </c>
    </row>
    <row r="177" spans="2:20" x14ac:dyDescent="0.3">
      <c r="B177">
        <v>6</v>
      </c>
      <c r="C177">
        <v>334.19900000000001</v>
      </c>
      <c r="D177">
        <f t="shared" si="12"/>
        <v>42.52604720391242</v>
      </c>
      <c r="E177">
        <v>-32.363900000000001</v>
      </c>
      <c r="F177">
        <v>61.279299999999999</v>
      </c>
      <c r="G177">
        <v>330.22199999999998</v>
      </c>
      <c r="H177">
        <v>0.74488200000000004</v>
      </c>
      <c r="I177">
        <v>-53.3142</v>
      </c>
      <c r="J177">
        <f t="shared" si="10"/>
        <v>-20.950299999999999</v>
      </c>
      <c r="L177">
        <v>20</v>
      </c>
      <c r="M177">
        <v>661.67899999999997</v>
      </c>
      <c r="N177">
        <f t="shared" si="13"/>
        <v>40.024014408645165</v>
      </c>
      <c r="O177">
        <v>-29.6783</v>
      </c>
      <c r="P177">
        <v>59.707599999999999</v>
      </c>
      <c r="Q177">
        <v>401.51299999999998</v>
      </c>
      <c r="R177">
        <v>0.94786800000000004</v>
      </c>
      <c r="S177">
        <v>-49.194299999999998</v>
      </c>
      <c r="T177">
        <f t="shared" si="11"/>
        <v>-19.515999999999998</v>
      </c>
    </row>
    <row r="178" spans="2:20" x14ac:dyDescent="0.3">
      <c r="B178">
        <v>7</v>
      </c>
      <c r="C178">
        <v>357.99</v>
      </c>
      <c r="D178">
        <f t="shared" si="12"/>
        <v>42.032701441721663</v>
      </c>
      <c r="E178">
        <v>-32.546999999999997</v>
      </c>
      <c r="F178">
        <v>61.615000000000002</v>
      </c>
      <c r="G178">
        <v>336.15199999999999</v>
      </c>
      <c r="H178">
        <v>0.74515699999999996</v>
      </c>
      <c r="I178">
        <v>-53.3142</v>
      </c>
      <c r="J178">
        <f t="shared" si="10"/>
        <v>-20.767200000000003</v>
      </c>
      <c r="L178">
        <v>21</v>
      </c>
      <c r="M178">
        <v>687.34100000000001</v>
      </c>
      <c r="N178">
        <f t="shared" si="13"/>
        <v>38.968124074507003</v>
      </c>
      <c r="O178">
        <v>-29.342700000000001</v>
      </c>
      <c r="P178">
        <v>59.417700000000004</v>
      </c>
      <c r="Q178">
        <v>395.62099999999998</v>
      </c>
      <c r="R178">
        <v>0.94204500000000002</v>
      </c>
      <c r="S178">
        <v>-49.240099999999998</v>
      </c>
      <c r="T178">
        <f t="shared" si="11"/>
        <v>-19.897399999999998</v>
      </c>
    </row>
    <row r="179" spans="2:20" x14ac:dyDescent="0.3">
      <c r="B179">
        <v>8</v>
      </c>
      <c r="C179">
        <v>381.44099999999997</v>
      </c>
      <c r="D179">
        <f t="shared" si="12"/>
        <v>42.642104814293695</v>
      </c>
      <c r="E179">
        <v>-32.394399999999997</v>
      </c>
      <c r="F179">
        <v>61.447099999999999</v>
      </c>
      <c r="G179">
        <v>334.01100000000002</v>
      </c>
      <c r="H179">
        <v>0.74605900000000003</v>
      </c>
      <c r="I179">
        <v>-53.222700000000003</v>
      </c>
      <c r="J179">
        <f t="shared" si="10"/>
        <v>-20.828300000000006</v>
      </c>
      <c r="T179">
        <f t="shared" si="11"/>
        <v>0</v>
      </c>
    </row>
    <row r="180" spans="2:20" x14ac:dyDescent="0.3">
      <c r="B180">
        <v>9</v>
      </c>
      <c r="C180">
        <v>405.298</v>
      </c>
      <c r="D180">
        <f t="shared" si="12"/>
        <v>41.916418661189539</v>
      </c>
      <c r="E180">
        <v>-32.577500000000001</v>
      </c>
      <c r="F180">
        <v>61.767600000000002</v>
      </c>
      <c r="G180">
        <v>336.964</v>
      </c>
      <c r="H180">
        <v>0.747923</v>
      </c>
      <c r="I180">
        <v>-53.2074</v>
      </c>
      <c r="J180">
        <f t="shared" si="10"/>
        <v>-20.629899999999999</v>
      </c>
      <c r="T180">
        <f t="shared" si="11"/>
        <v>0</v>
      </c>
    </row>
    <row r="181" spans="2:20" x14ac:dyDescent="0.3">
      <c r="B181">
        <v>10</v>
      </c>
      <c r="C181">
        <v>428.916</v>
      </c>
      <c r="D181">
        <f t="shared" si="12"/>
        <v>42.340587687357107</v>
      </c>
      <c r="E181">
        <v>-32.607999999999997</v>
      </c>
      <c r="F181">
        <v>61.721800000000002</v>
      </c>
      <c r="G181">
        <v>335.452</v>
      </c>
      <c r="H181">
        <v>0.74803699999999995</v>
      </c>
      <c r="I181">
        <v>-53.3142</v>
      </c>
      <c r="J181">
        <f t="shared" si="10"/>
        <v>-20.706200000000003</v>
      </c>
      <c r="T181">
        <f t="shared" si="11"/>
        <v>0</v>
      </c>
    </row>
    <row r="182" spans="2:20" x14ac:dyDescent="0.3">
      <c r="B182">
        <v>11</v>
      </c>
      <c r="C182">
        <v>453.35500000000002</v>
      </c>
      <c r="D182">
        <f t="shared" si="12"/>
        <v>40.918204509186104</v>
      </c>
      <c r="E182">
        <v>-32.363900000000001</v>
      </c>
      <c r="F182">
        <v>61.492899999999999</v>
      </c>
      <c r="G182">
        <v>331.90300000000002</v>
      </c>
      <c r="H182">
        <v>0.74162899999999998</v>
      </c>
      <c r="I182">
        <v>-53.3752</v>
      </c>
      <c r="J182">
        <f t="shared" si="10"/>
        <v>-21.011299999999999</v>
      </c>
      <c r="T182">
        <f t="shared" si="11"/>
        <v>0</v>
      </c>
    </row>
    <row r="183" spans="2:20" x14ac:dyDescent="0.3">
      <c r="B183">
        <v>12</v>
      </c>
      <c r="C183">
        <v>476.892</v>
      </c>
      <c r="D183">
        <f t="shared" si="12"/>
        <v>42.486298168840591</v>
      </c>
      <c r="E183">
        <v>-32.257100000000001</v>
      </c>
      <c r="F183">
        <v>61.431899999999999</v>
      </c>
      <c r="G183">
        <v>332.69400000000002</v>
      </c>
      <c r="H183">
        <v>0.74614499999999995</v>
      </c>
      <c r="I183">
        <v>-53.344700000000003</v>
      </c>
      <c r="J183">
        <f t="shared" si="10"/>
        <v>-21.087600000000002</v>
      </c>
      <c r="T183">
        <f t="shared" si="11"/>
        <v>0</v>
      </c>
    </row>
    <row r="184" spans="2:20" x14ac:dyDescent="0.3">
      <c r="B184">
        <v>13</v>
      </c>
      <c r="C184">
        <v>500.995</v>
      </c>
      <c r="D184">
        <f t="shared" si="12"/>
        <v>41.488611376177225</v>
      </c>
      <c r="E184">
        <v>-32.653799999999997</v>
      </c>
      <c r="F184">
        <v>61.889600000000002</v>
      </c>
      <c r="G184">
        <v>338.04899999999998</v>
      </c>
      <c r="H184">
        <v>0.75175499999999995</v>
      </c>
      <c r="I184">
        <v>-53.2532</v>
      </c>
      <c r="J184">
        <f t="shared" si="10"/>
        <v>-20.599400000000003</v>
      </c>
      <c r="T184">
        <f t="shared" si="11"/>
        <v>0</v>
      </c>
    </row>
    <row r="185" spans="2:20" x14ac:dyDescent="0.3">
      <c r="B185">
        <v>14</v>
      </c>
      <c r="C185">
        <v>524.95000000000005</v>
      </c>
      <c r="D185">
        <f t="shared" si="12"/>
        <v>41.744938426215747</v>
      </c>
      <c r="E185">
        <v>-32.7759</v>
      </c>
      <c r="F185">
        <v>61.904899999999998</v>
      </c>
      <c r="G185">
        <v>338.74099999999999</v>
      </c>
      <c r="H185">
        <v>0.752058</v>
      </c>
      <c r="I185">
        <v>-53.344700000000003</v>
      </c>
      <c r="J185">
        <f t="shared" si="10"/>
        <v>-20.568800000000003</v>
      </c>
      <c r="T185">
        <f t="shared" si="11"/>
        <v>0</v>
      </c>
    </row>
    <row r="186" spans="2:20" x14ac:dyDescent="0.3">
      <c r="B186">
        <v>15</v>
      </c>
      <c r="C186">
        <v>548.82500000000005</v>
      </c>
      <c r="D186">
        <f t="shared" si="12"/>
        <v>41.8848167539267</v>
      </c>
      <c r="E186">
        <v>-32.7759</v>
      </c>
      <c r="F186">
        <v>61.782800000000002</v>
      </c>
      <c r="G186">
        <v>339.97800000000001</v>
      </c>
      <c r="H186">
        <v>0.75298200000000004</v>
      </c>
      <c r="I186">
        <v>-53.298999999999999</v>
      </c>
      <c r="J186">
        <f t="shared" si="10"/>
        <v>-20.523099999999999</v>
      </c>
      <c r="K186">
        <v>1.6</v>
      </c>
      <c r="T186">
        <f t="shared" si="11"/>
        <v>0</v>
      </c>
    </row>
    <row r="187" spans="2:20" x14ac:dyDescent="0.3">
      <c r="B187">
        <v>16</v>
      </c>
      <c r="C187">
        <v>572.71699999999998</v>
      </c>
      <c r="D187">
        <f t="shared" si="12"/>
        <v>41.855014230704946</v>
      </c>
      <c r="E187">
        <v>-32.195999999999998</v>
      </c>
      <c r="F187">
        <v>61.142000000000003</v>
      </c>
      <c r="G187">
        <v>331.63200000000001</v>
      </c>
      <c r="H187">
        <v>0.747811</v>
      </c>
      <c r="I187">
        <v>-53.436300000000003</v>
      </c>
      <c r="J187">
        <f t="shared" si="10"/>
        <v>-21.240300000000005</v>
      </c>
      <c r="L187">
        <v>1</v>
      </c>
      <c r="M187">
        <v>203.34899999999999</v>
      </c>
      <c r="O187">
        <v>-34.713700000000003</v>
      </c>
      <c r="P187">
        <v>68.649299999999997</v>
      </c>
      <c r="Q187">
        <v>383.16199999999998</v>
      </c>
      <c r="R187">
        <v>0.91361899999999996</v>
      </c>
      <c r="S187">
        <v>-49.240099999999998</v>
      </c>
      <c r="T187">
        <f t="shared" si="11"/>
        <v>-14.526399999999995</v>
      </c>
    </row>
    <row r="188" spans="2:20" x14ac:dyDescent="0.3">
      <c r="B188">
        <v>17</v>
      </c>
      <c r="C188">
        <v>596.68499999999995</v>
      </c>
      <c r="D188">
        <f t="shared" si="12"/>
        <v>41.722296395193659</v>
      </c>
      <c r="E188">
        <v>-32.714799999999997</v>
      </c>
      <c r="F188">
        <v>61.660800000000002</v>
      </c>
      <c r="G188">
        <v>339.18799999999999</v>
      </c>
      <c r="H188">
        <v>0.75486500000000001</v>
      </c>
      <c r="I188">
        <v>-53.192100000000003</v>
      </c>
      <c r="J188">
        <f t="shared" si="10"/>
        <v>-20.477300000000007</v>
      </c>
      <c r="L188">
        <v>2</v>
      </c>
      <c r="M188">
        <v>218.756</v>
      </c>
      <c r="N188">
        <f t="shared" si="13"/>
        <v>64.905562406698209</v>
      </c>
      <c r="O188">
        <v>-29.281600000000001</v>
      </c>
      <c r="P188">
        <v>57.815600000000003</v>
      </c>
      <c r="Q188">
        <v>396.346</v>
      </c>
      <c r="R188">
        <v>0.96941299999999997</v>
      </c>
      <c r="S188">
        <v>-46.997100000000003</v>
      </c>
      <c r="T188">
        <f t="shared" si="11"/>
        <v>-17.715500000000002</v>
      </c>
    </row>
    <row r="189" spans="2:20" x14ac:dyDescent="0.3">
      <c r="B189">
        <v>18</v>
      </c>
      <c r="C189">
        <v>620.58100000000002</v>
      </c>
      <c r="D189">
        <f t="shared" si="12"/>
        <v>41.848008034817418</v>
      </c>
      <c r="E189">
        <v>-32.440199999999997</v>
      </c>
      <c r="F189">
        <v>61.492899999999999</v>
      </c>
      <c r="G189">
        <v>336.286</v>
      </c>
      <c r="H189">
        <v>0.75204000000000004</v>
      </c>
      <c r="I189">
        <v>-53.024299999999997</v>
      </c>
      <c r="J189">
        <f t="shared" si="10"/>
        <v>-20.584099999999999</v>
      </c>
      <c r="L189">
        <v>3</v>
      </c>
      <c r="M189">
        <v>240.41800000000001</v>
      </c>
      <c r="N189">
        <f t="shared" si="13"/>
        <v>46.16378912381127</v>
      </c>
      <c r="O189">
        <v>-29.007000000000001</v>
      </c>
      <c r="P189">
        <v>56.961100000000002</v>
      </c>
      <c r="Q189">
        <v>406.899</v>
      </c>
      <c r="R189">
        <v>0.97140000000000004</v>
      </c>
      <c r="S189">
        <v>-47.409100000000002</v>
      </c>
      <c r="T189">
        <f t="shared" si="11"/>
        <v>-18.402100000000001</v>
      </c>
    </row>
    <row r="190" spans="2:20" x14ac:dyDescent="0.3">
      <c r="B190">
        <v>19</v>
      </c>
      <c r="C190">
        <v>644.50300000000004</v>
      </c>
      <c r="D190">
        <f t="shared" si="12"/>
        <v>41.802524872502254</v>
      </c>
      <c r="E190">
        <v>-32.424900000000001</v>
      </c>
      <c r="F190">
        <v>61.477699999999999</v>
      </c>
      <c r="G190">
        <v>337.14600000000002</v>
      </c>
      <c r="H190">
        <v>0.75167200000000001</v>
      </c>
      <c r="I190">
        <v>-53.1616</v>
      </c>
      <c r="J190">
        <f t="shared" si="10"/>
        <v>-20.736699999999999</v>
      </c>
      <c r="L190">
        <v>4</v>
      </c>
      <c r="M190">
        <v>262.36599999999999</v>
      </c>
      <c r="N190">
        <f t="shared" si="13"/>
        <v>45.562238017131442</v>
      </c>
      <c r="O190">
        <v>-28.961200000000002</v>
      </c>
      <c r="P190">
        <v>56.9</v>
      </c>
      <c r="Q190">
        <v>407.34100000000001</v>
      </c>
      <c r="R190">
        <v>0.96804800000000002</v>
      </c>
      <c r="S190">
        <v>-47.958399999999997</v>
      </c>
      <c r="T190">
        <f t="shared" si="11"/>
        <v>-18.997199999999996</v>
      </c>
    </row>
    <row r="191" spans="2:20" x14ac:dyDescent="0.3">
      <c r="B191">
        <v>20</v>
      </c>
      <c r="C191">
        <v>668.53700000000003</v>
      </c>
      <c r="D191">
        <f t="shared" si="12"/>
        <v>41.607722393276205</v>
      </c>
      <c r="E191">
        <v>-32.272300000000001</v>
      </c>
      <c r="F191">
        <v>61.264000000000003</v>
      </c>
      <c r="G191">
        <v>336.666</v>
      </c>
      <c r="H191">
        <v>0.75383199999999995</v>
      </c>
      <c r="I191">
        <v>-53.222700000000003</v>
      </c>
      <c r="J191">
        <f t="shared" si="10"/>
        <v>-20.950400000000002</v>
      </c>
      <c r="L191">
        <v>5</v>
      </c>
      <c r="M191">
        <v>286.36099999999999</v>
      </c>
      <c r="N191">
        <f t="shared" si="13"/>
        <v>41.675349031048128</v>
      </c>
      <c r="O191">
        <v>-29.6326</v>
      </c>
      <c r="P191">
        <v>58.044400000000003</v>
      </c>
      <c r="Q191">
        <v>409.03</v>
      </c>
      <c r="R191">
        <v>0.96577400000000002</v>
      </c>
      <c r="S191">
        <v>-48.5687</v>
      </c>
      <c r="T191">
        <f t="shared" si="11"/>
        <v>-18.9361</v>
      </c>
    </row>
    <row r="192" spans="2:20" x14ac:dyDescent="0.3">
      <c r="B192">
        <v>21</v>
      </c>
      <c r="C192">
        <v>692.59699999999998</v>
      </c>
      <c r="D192">
        <f t="shared" si="12"/>
        <v>41.562759767248643</v>
      </c>
      <c r="E192">
        <v>-32.760599999999997</v>
      </c>
      <c r="F192">
        <v>61.615000000000002</v>
      </c>
      <c r="G192">
        <v>338.35</v>
      </c>
      <c r="H192">
        <v>0.755158</v>
      </c>
      <c r="I192">
        <v>-53.283700000000003</v>
      </c>
      <c r="J192">
        <f t="shared" si="10"/>
        <v>-20.523100000000007</v>
      </c>
      <c r="L192">
        <v>6</v>
      </c>
      <c r="M192">
        <v>310.18799999999999</v>
      </c>
      <c r="N192">
        <f t="shared" si="13"/>
        <v>41.969194611155416</v>
      </c>
      <c r="O192">
        <v>-29.6783</v>
      </c>
      <c r="P192">
        <v>58.288600000000002</v>
      </c>
      <c r="Q192">
        <v>406.58300000000003</v>
      </c>
      <c r="R192">
        <v>0.96346200000000004</v>
      </c>
      <c r="S192">
        <v>-48.797600000000003</v>
      </c>
      <c r="T192">
        <f t="shared" si="11"/>
        <v>-19.119300000000003</v>
      </c>
    </row>
    <row r="193" spans="1:20" x14ac:dyDescent="0.3">
      <c r="B193">
        <v>22</v>
      </c>
      <c r="C193">
        <v>717.04</v>
      </c>
      <c r="D193">
        <f t="shared" si="12"/>
        <v>40.911508407315004</v>
      </c>
      <c r="E193">
        <v>-32.6843</v>
      </c>
      <c r="F193">
        <v>61.599699999999999</v>
      </c>
      <c r="G193">
        <v>341.96600000000001</v>
      </c>
      <c r="H193">
        <v>0.75983299999999998</v>
      </c>
      <c r="I193">
        <v>-53.2684</v>
      </c>
      <c r="J193">
        <f t="shared" si="10"/>
        <v>-20.584099999999999</v>
      </c>
      <c r="L193">
        <v>7</v>
      </c>
      <c r="M193">
        <v>334.26600000000002</v>
      </c>
      <c r="N193">
        <f t="shared" si="13"/>
        <v>41.531688678461613</v>
      </c>
      <c r="O193">
        <v>-29.6783</v>
      </c>
      <c r="P193">
        <v>58.715800000000002</v>
      </c>
      <c r="Q193">
        <v>403.45</v>
      </c>
      <c r="R193">
        <v>0.95848599999999995</v>
      </c>
      <c r="S193">
        <v>-48.889200000000002</v>
      </c>
      <c r="T193">
        <f t="shared" si="11"/>
        <v>-19.210900000000002</v>
      </c>
    </row>
    <row r="194" spans="1:20" x14ac:dyDescent="0.3">
      <c r="J194">
        <f t="shared" si="10"/>
        <v>0</v>
      </c>
      <c r="L194">
        <v>8</v>
      </c>
      <c r="M194">
        <v>358.24900000000002</v>
      </c>
      <c r="N194">
        <f t="shared" si="13"/>
        <v>41.696201476045523</v>
      </c>
      <c r="O194">
        <v>-29.7394</v>
      </c>
      <c r="P194">
        <v>58.685299999999998</v>
      </c>
      <c r="Q194">
        <v>407.49200000000002</v>
      </c>
      <c r="R194">
        <v>0.96529900000000002</v>
      </c>
      <c r="S194">
        <v>-48.904400000000003</v>
      </c>
      <c r="T194">
        <f t="shared" si="11"/>
        <v>-19.165000000000003</v>
      </c>
    </row>
    <row r="195" spans="1:20" x14ac:dyDescent="0.3">
      <c r="A195">
        <v>2.2999999999999998</v>
      </c>
      <c r="J195">
        <f t="shared" si="10"/>
        <v>0</v>
      </c>
      <c r="L195">
        <v>9</v>
      </c>
      <c r="M195">
        <v>382.404</v>
      </c>
      <c r="N195">
        <f t="shared" si="13"/>
        <v>41.39929621196444</v>
      </c>
      <c r="O195">
        <v>-29.48</v>
      </c>
      <c r="P195">
        <v>58.425899999999999</v>
      </c>
      <c r="Q195">
        <v>403.4</v>
      </c>
      <c r="R195">
        <v>0.96020300000000003</v>
      </c>
      <c r="S195">
        <v>-48.904400000000003</v>
      </c>
      <c r="T195">
        <f t="shared" si="11"/>
        <v>-19.424400000000002</v>
      </c>
    </row>
    <row r="196" spans="1:20" x14ac:dyDescent="0.3">
      <c r="B196">
        <v>1</v>
      </c>
      <c r="C196">
        <v>223.965</v>
      </c>
      <c r="E196">
        <v>-38.192700000000002</v>
      </c>
      <c r="F196">
        <v>70.785499999999999</v>
      </c>
      <c r="G196">
        <v>322.26499999999999</v>
      </c>
      <c r="H196">
        <v>0.71638800000000002</v>
      </c>
      <c r="I196">
        <v>-53.771999999999998</v>
      </c>
      <c r="J196">
        <f t="shared" si="10"/>
        <v>-15.579299999999996</v>
      </c>
      <c r="L196">
        <v>10</v>
      </c>
      <c r="M196">
        <v>406.35700000000003</v>
      </c>
      <c r="N196">
        <f t="shared" si="13"/>
        <v>41.748423996994056</v>
      </c>
      <c r="O196">
        <v>-29.8767</v>
      </c>
      <c r="P196">
        <v>58.929400000000001</v>
      </c>
      <c r="Q196">
        <v>406.49200000000002</v>
      </c>
      <c r="R196">
        <v>0.95983099999999999</v>
      </c>
      <c r="S196">
        <v>-48.996000000000002</v>
      </c>
      <c r="T196">
        <f t="shared" si="11"/>
        <v>-19.119300000000003</v>
      </c>
    </row>
    <row r="197" spans="1:20" x14ac:dyDescent="0.3">
      <c r="B197">
        <v>2</v>
      </c>
      <c r="C197">
        <v>238.27600000000001</v>
      </c>
      <c r="D197">
        <f t="shared" si="12"/>
        <v>69.876318915519491</v>
      </c>
      <c r="E197">
        <v>-31.707799999999999</v>
      </c>
      <c r="F197">
        <v>59.3262</v>
      </c>
      <c r="G197">
        <v>326.71199999999999</v>
      </c>
      <c r="H197">
        <v>0.75400400000000001</v>
      </c>
      <c r="I197">
        <v>-51.437399999999997</v>
      </c>
      <c r="J197">
        <f t="shared" si="10"/>
        <v>-19.729599999999998</v>
      </c>
      <c r="L197">
        <v>11</v>
      </c>
      <c r="M197">
        <v>430.52699999999999</v>
      </c>
      <c r="N197">
        <f t="shared" si="13"/>
        <v>41.373603640877192</v>
      </c>
      <c r="O197">
        <v>-30.319199999999999</v>
      </c>
      <c r="P197">
        <v>59.356699999999996</v>
      </c>
      <c r="Q197">
        <v>412.85599999999999</v>
      </c>
      <c r="R197">
        <v>0.96952400000000005</v>
      </c>
      <c r="S197">
        <v>-48.873899999999999</v>
      </c>
      <c r="T197">
        <f t="shared" si="11"/>
        <v>-18.5547</v>
      </c>
    </row>
    <row r="198" spans="1:20" x14ac:dyDescent="0.3">
      <c r="B198">
        <v>3</v>
      </c>
      <c r="C198">
        <v>260.93099999999998</v>
      </c>
      <c r="D198">
        <f t="shared" si="12"/>
        <v>44.140366365040883</v>
      </c>
      <c r="E198">
        <v>-31.2195</v>
      </c>
      <c r="F198">
        <v>59.112499999999997</v>
      </c>
      <c r="G198">
        <v>325.72899999999998</v>
      </c>
      <c r="H198">
        <v>0.74536000000000002</v>
      </c>
      <c r="I198">
        <v>-52.246099999999998</v>
      </c>
      <c r="J198">
        <f t="shared" ref="J198:J261" si="14">I198-E198</f>
        <v>-21.026599999999998</v>
      </c>
      <c r="L198">
        <v>12</v>
      </c>
      <c r="M198">
        <v>454.226</v>
      </c>
      <c r="N198">
        <f t="shared" si="13"/>
        <v>42.195873243596758</v>
      </c>
      <c r="O198">
        <v>-29.952999999999999</v>
      </c>
      <c r="P198">
        <v>58.914200000000001</v>
      </c>
      <c r="Q198">
        <v>409.32799999999997</v>
      </c>
      <c r="R198">
        <v>0.96786799999999995</v>
      </c>
      <c r="S198">
        <v>-48.919699999999999</v>
      </c>
      <c r="T198">
        <f t="shared" ref="T198:T261" si="15">S198-O198</f>
        <v>-18.966699999999999</v>
      </c>
    </row>
    <row r="199" spans="1:20" x14ac:dyDescent="0.3">
      <c r="B199">
        <v>4</v>
      </c>
      <c r="C199">
        <v>283.601</v>
      </c>
      <c r="D199">
        <f t="shared" ref="D199:D262" si="16">1000/(C199-C198)</f>
        <v>44.111160123511219</v>
      </c>
      <c r="E199">
        <v>-32.302900000000001</v>
      </c>
      <c r="F199">
        <v>60.363799999999998</v>
      </c>
      <c r="G199">
        <v>336.12700000000001</v>
      </c>
      <c r="H199">
        <v>0.75287899999999996</v>
      </c>
      <c r="I199">
        <v>-52.642800000000001</v>
      </c>
      <c r="J199">
        <f t="shared" si="14"/>
        <v>-20.3399</v>
      </c>
      <c r="L199">
        <v>13</v>
      </c>
      <c r="M199">
        <v>478.67099999999999</v>
      </c>
      <c r="N199">
        <f t="shared" ref="N199:N262" si="17">1000/(M199-M198)</f>
        <v>40.908161178155055</v>
      </c>
      <c r="O199">
        <v>-28.732299999999999</v>
      </c>
      <c r="P199">
        <v>57.7393</v>
      </c>
      <c r="Q199">
        <v>397.59500000000003</v>
      </c>
      <c r="R199">
        <v>0.957561</v>
      </c>
      <c r="S199">
        <v>-48.736600000000003</v>
      </c>
      <c r="T199">
        <f t="shared" si="15"/>
        <v>-20.004300000000004</v>
      </c>
    </row>
    <row r="200" spans="1:20" x14ac:dyDescent="0.3">
      <c r="B200">
        <v>5</v>
      </c>
      <c r="C200">
        <v>306.79199999999997</v>
      </c>
      <c r="D200">
        <f t="shared" si="16"/>
        <v>43.120175930317842</v>
      </c>
      <c r="E200">
        <v>-31.478899999999999</v>
      </c>
      <c r="F200">
        <v>59.570300000000003</v>
      </c>
      <c r="G200">
        <v>327.45499999999998</v>
      </c>
      <c r="H200">
        <v>0.74704000000000004</v>
      </c>
      <c r="I200">
        <v>-52.780200000000001</v>
      </c>
      <c r="J200">
        <f t="shared" si="14"/>
        <v>-21.301300000000001</v>
      </c>
      <c r="L200">
        <v>14</v>
      </c>
      <c r="M200">
        <v>502.79700000000003</v>
      </c>
      <c r="N200">
        <f t="shared" si="17"/>
        <v>41.449059106358227</v>
      </c>
      <c r="O200">
        <v>-29.4495</v>
      </c>
      <c r="P200">
        <v>58.319099999999999</v>
      </c>
      <c r="Q200">
        <v>404.14100000000002</v>
      </c>
      <c r="R200">
        <v>0.96506000000000003</v>
      </c>
      <c r="S200">
        <v>-48.736600000000003</v>
      </c>
      <c r="T200">
        <f t="shared" si="15"/>
        <v>-19.287100000000002</v>
      </c>
    </row>
    <row r="201" spans="1:20" x14ac:dyDescent="0.3">
      <c r="B201">
        <v>6</v>
      </c>
      <c r="C201">
        <v>329.43799999999999</v>
      </c>
      <c r="D201">
        <f t="shared" si="16"/>
        <v>44.157908681444816</v>
      </c>
      <c r="E201">
        <v>-32.379199999999997</v>
      </c>
      <c r="F201">
        <v>60.6995</v>
      </c>
      <c r="G201">
        <v>335.94600000000003</v>
      </c>
      <c r="H201">
        <v>0.75359799999999999</v>
      </c>
      <c r="I201">
        <v>-53.0396</v>
      </c>
      <c r="J201">
        <f t="shared" si="14"/>
        <v>-20.660400000000003</v>
      </c>
      <c r="L201">
        <v>15</v>
      </c>
      <c r="M201">
        <v>526.72900000000004</v>
      </c>
      <c r="N201">
        <f t="shared" si="17"/>
        <v>41.785057663379547</v>
      </c>
      <c r="O201">
        <v>-30.227699999999999</v>
      </c>
      <c r="P201">
        <v>59.066800000000001</v>
      </c>
      <c r="Q201">
        <v>416.45</v>
      </c>
      <c r="R201">
        <v>0.97604400000000002</v>
      </c>
      <c r="S201">
        <v>-48.706099999999999</v>
      </c>
      <c r="T201">
        <f t="shared" si="15"/>
        <v>-18.478400000000001</v>
      </c>
    </row>
    <row r="202" spans="1:20" x14ac:dyDescent="0.3">
      <c r="B202">
        <v>7</v>
      </c>
      <c r="C202">
        <v>352.61799999999999</v>
      </c>
      <c r="D202">
        <f t="shared" si="16"/>
        <v>43.140638481449514</v>
      </c>
      <c r="E202">
        <v>-31.982399999999998</v>
      </c>
      <c r="F202">
        <v>60.501100000000001</v>
      </c>
      <c r="G202">
        <v>334.18</v>
      </c>
      <c r="H202">
        <v>0.75058400000000003</v>
      </c>
      <c r="I202">
        <v>-53.009</v>
      </c>
      <c r="J202">
        <f t="shared" si="14"/>
        <v>-21.026600000000002</v>
      </c>
      <c r="L202">
        <v>16</v>
      </c>
      <c r="M202">
        <v>551.04100000000005</v>
      </c>
      <c r="N202">
        <f t="shared" si="17"/>
        <v>41.131951299769639</v>
      </c>
      <c r="O202">
        <v>-29.6478</v>
      </c>
      <c r="P202">
        <v>58.395400000000002</v>
      </c>
      <c r="Q202">
        <v>408.51299999999998</v>
      </c>
      <c r="R202">
        <v>0.96997900000000004</v>
      </c>
      <c r="S202">
        <v>-48.645000000000003</v>
      </c>
      <c r="T202">
        <f t="shared" si="15"/>
        <v>-18.997200000000003</v>
      </c>
    </row>
    <row r="203" spans="1:20" x14ac:dyDescent="0.3">
      <c r="B203">
        <v>8</v>
      </c>
      <c r="C203">
        <v>375.49</v>
      </c>
      <c r="D203">
        <f t="shared" si="16"/>
        <v>43.721580972367931</v>
      </c>
      <c r="E203">
        <v>-32.638500000000001</v>
      </c>
      <c r="F203">
        <v>61.1267</v>
      </c>
      <c r="G203">
        <v>340.98200000000003</v>
      </c>
      <c r="H203">
        <v>0.756606</v>
      </c>
      <c r="I203">
        <v>-53.176900000000003</v>
      </c>
      <c r="J203">
        <f t="shared" si="14"/>
        <v>-20.538400000000003</v>
      </c>
      <c r="L203">
        <v>17</v>
      </c>
      <c r="M203">
        <v>575.20500000000004</v>
      </c>
      <c r="N203">
        <f t="shared" si="17"/>
        <v>41.383876841582541</v>
      </c>
      <c r="O203">
        <v>-29.434200000000001</v>
      </c>
      <c r="P203">
        <v>58.197000000000003</v>
      </c>
      <c r="Q203">
        <v>405.35399999999998</v>
      </c>
      <c r="R203">
        <v>0.96952700000000003</v>
      </c>
      <c r="S203">
        <v>-48.599200000000003</v>
      </c>
      <c r="T203">
        <f t="shared" si="15"/>
        <v>-19.165000000000003</v>
      </c>
    </row>
    <row r="204" spans="1:20" x14ac:dyDescent="0.3">
      <c r="B204">
        <v>9</v>
      </c>
      <c r="C204">
        <v>398.77300000000002</v>
      </c>
      <c r="D204">
        <f t="shared" si="16"/>
        <v>42.949791693510257</v>
      </c>
      <c r="E204">
        <v>-32.333399999999997</v>
      </c>
      <c r="F204">
        <v>60.8215</v>
      </c>
      <c r="G204">
        <v>335.76</v>
      </c>
      <c r="H204">
        <v>0.75239900000000004</v>
      </c>
      <c r="I204">
        <v>-53.1464</v>
      </c>
      <c r="J204">
        <f t="shared" si="14"/>
        <v>-20.813000000000002</v>
      </c>
      <c r="L204">
        <v>18</v>
      </c>
      <c r="M204">
        <v>599.51099999999997</v>
      </c>
      <c r="N204">
        <f t="shared" si="17"/>
        <v>41.142104830083234</v>
      </c>
      <c r="O204">
        <v>-29.342700000000001</v>
      </c>
      <c r="P204">
        <v>58.303800000000003</v>
      </c>
      <c r="Q204">
        <v>405.38499999999999</v>
      </c>
      <c r="R204">
        <v>0.96635300000000002</v>
      </c>
      <c r="S204">
        <v>-48.660299999999999</v>
      </c>
      <c r="T204">
        <f t="shared" si="15"/>
        <v>-19.317599999999999</v>
      </c>
    </row>
    <row r="205" spans="1:20" x14ac:dyDescent="0.3">
      <c r="B205">
        <v>10</v>
      </c>
      <c r="C205">
        <v>421.80900000000003</v>
      </c>
      <c r="D205">
        <f t="shared" si="16"/>
        <v>43.410314290675458</v>
      </c>
      <c r="E205">
        <v>-32.7759</v>
      </c>
      <c r="F205">
        <v>61.264000000000003</v>
      </c>
      <c r="G205">
        <v>339.51400000000001</v>
      </c>
      <c r="H205">
        <v>0.756081</v>
      </c>
      <c r="I205">
        <v>-53.298999999999999</v>
      </c>
      <c r="J205">
        <f t="shared" si="14"/>
        <v>-20.523099999999999</v>
      </c>
      <c r="L205">
        <v>19</v>
      </c>
      <c r="M205">
        <v>623.85299999999995</v>
      </c>
      <c r="N205">
        <f t="shared" si="17"/>
        <v>41.081258729767505</v>
      </c>
      <c r="O205">
        <v>-30.044599999999999</v>
      </c>
      <c r="P205">
        <v>58.837899999999998</v>
      </c>
      <c r="Q205">
        <v>416.61399999999998</v>
      </c>
      <c r="R205">
        <v>0.97799000000000003</v>
      </c>
      <c r="S205">
        <v>-48.690800000000003</v>
      </c>
      <c r="T205">
        <f t="shared" si="15"/>
        <v>-18.646200000000004</v>
      </c>
    </row>
    <row r="206" spans="1:20" x14ac:dyDescent="0.3">
      <c r="B206">
        <v>11</v>
      </c>
      <c r="C206">
        <v>445.49099999999999</v>
      </c>
      <c r="D206">
        <f t="shared" si="16"/>
        <v>42.226163330799835</v>
      </c>
      <c r="E206">
        <v>-32.302900000000001</v>
      </c>
      <c r="F206">
        <v>60.7605</v>
      </c>
      <c r="G206">
        <v>332.96300000000002</v>
      </c>
      <c r="H206">
        <v>0.75242100000000001</v>
      </c>
      <c r="I206">
        <v>-53.2532</v>
      </c>
      <c r="J206">
        <f t="shared" si="14"/>
        <v>-20.950299999999999</v>
      </c>
      <c r="L206">
        <v>20</v>
      </c>
      <c r="M206">
        <v>648.149</v>
      </c>
      <c r="N206">
        <f t="shared" si="17"/>
        <v>41.159038524859973</v>
      </c>
      <c r="O206">
        <v>-29.891999999999999</v>
      </c>
      <c r="P206">
        <v>58.624299999999998</v>
      </c>
      <c r="Q206">
        <v>413.02100000000002</v>
      </c>
      <c r="R206">
        <v>0.97654399999999997</v>
      </c>
      <c r="S206">
        <v>-48.660299999999999</v>
      </c>
      <c r="T206">
        <f t="shared" si="15"/>
        <v>-18.7683</v>
      </c>
    </row>
    <row r="207" spans="1:20" x14ac:dyDescent="0.3">
      <c r="B207">
        <v>12</v>
      </c>
      <c r="C207">
        <v>468.18099999999998</v>
      </c>
      <c r="D207">
        <f t="shared" si="16"/>
        <v>44.072278536800354</v>
      </c>
      <c r="E207">
        <v>-32.714799999999997</v>
      </c>
      <c r="F207">
        <v>61.218299999999999</v>
      </c>
      <c r="G207">
        <v>340.90300000000002</v>
      </c>
      <c r="H207">
        <v>0.75712500000000005</v>
      </c>
      <c r="I207">
        <v>-53.192100000000003</v>
      </c>
      <c r="J207">
        <f t="shared" si="14"/>
        <v>-20.477300000000007</v>
      </c>
      <c r="L207">
        <v>21</v>
      </c>
      <c r="M207">
        <v>672.54100000000005</v>
      </c>
      <c r="N207">
        <f t="shared" si="17"/>
        <v>40.997048212528611</v>
      </c>
      <c r="O207">
        <v>-29.6783</v>
      </c>
      <c r="P207">
        <v>58.349600000000002</v>
      </c>
      <c r="Q207">
        <v>411.44</v>
      </c>
      <c r="R207">
        <v>0.97501800000000005</v>
      </c>
      <c r="S207">
        <v>-48.5077</v>
      </c>
      <c r="T207">
        <f t="shared" si="15"/>
        <v>-18.8294</v>
      </c>
    </row>
    <row r="208" spans="1:20" x14ac:dyDescent="0.3">
      <c r="B208">
        <v>13</v>
      </c>
      <c r="C208">
        <v>491.428</v>
      </c>
      <c r="D208">
        <f t="shared" si="16"/>
        <v>43.016303178904778</v>
      </c>
      <c r="E208">
        <v>-32.7911</v>
      </c>
      <c r="F208">
        <v>61.157200000000003</v>
      </c>
      <c r="G208">
        <v>342.19799999999998</v>
      </c>
      <c r="H208">
        <v>0.76234299999999999</v>
      </c>
      <c r="I208">
        <v>-53.1464</v>
      </c>
      <c r="J208">
        <f t="shared" si="14"/>
        <v>-20.3553</v>
      </c>
      <c r="L208">
        <v>22</v>
      </c>
      <c r="M208">
        <v>696.47</v>
      </c>
      <c r="N208">
        <f t="shared" si="17"/>
        <v>41.790296293200768</v>
      </c>
      <c r="O208">
        <v>-29.7699</v>
      </c>
      <c r="P208">
        <v>58.334400000000002</v>
      </c>
      <c r="Q208">
        <v>414.47699999999998</v>
      </c>
      <c r="R208">
        <v>0.98032600000000003</v>
      </c>
      <c r="S208">
        <v>-48.3093</v>
      </c>
      <c r="T208">
        <f t="shared" si="15"/>
        <v>-18.539400000000001</v>
      </c>
    </row>
    <row r="209" spans="1:20" x14ac:dyDescent="0.3">
      <c r="B209">
        <v>14</v>
      </c>
      <c r="C209">
        <v>514.77099999999996</v>
      </c>
      <c r="D209">
        <f t="shared" si="16"/>
        <v>42.839395107741147</v>
      </c>
      <c r="E209">
        <v>-31.936599999999999</v>
      </c>
      <c r="F209">
        <v>60.363799999999998</v>
      </c>
      <c r="G209">
        <v>332.2</v>
      </c>
      <c r="H209">
        <v>0.75365300000000002</v>
      </c>
      <c r="I209">
        <v>-53.0548</v>
      </c>
      <c r="J209">
        <f t="shared" si="14"/>
        <v>-21.118200000000002</v>
      </c>
      <c r="T209">
        <f t="shared" si="15"/>
        <v>0</v>
      </c>
    </row>
    <row r="210" spans="1:20" x14ac:dyDescent="0.3">
      <c r="B210">
        <v>15</v>
      </c>
      <c r="C210">
        <v>538.12300000000005</v>
      </c>
      <c r="D210">
        <f t="shared" si="16"/>
        <v>42.822884549503094</v>
      </c>
      <c r="E210">
        <v>-32.8827</v>
      </c>
      <c r="F210">
        <v>61.264000000000003</v>
      </c>
      <c r="G210">
        <v>345.05099999999999</v>
      </c>
      <c r="H210">
        <v>0.76346899999999995</v>
      </c>
      <c r="I210">
        <v>-53.176900000000003</v>
      </c>
      <c r="J210">
        <f t="shared" si="14"/>
        <v>-20.294200000000004</v>
      </c>
      <c r="T210">
        <f t="shared" si="15"/>
        <v>0</v>
      </c>
    </row>
    <row r="211" spans="1:20" x14ac:dyDescent="0.3">
      <c r="B211">
        <v>16</v>
      </c>
      <c r="C211">
        <v>561.29499999999996</v>
      </c>
      <c r="D211">
        <f t="shared" si="16"/>
        <v>43.155532539271697</v>
      </c>
      <c r="E211">
        <v>-32.501199999999997</v>
      </c>
      <c r="F211">
        <v>60.8063</v>
      </c>
      <c r="G211">
        <v>341.50299999999999</v>
      </c>
      <c r="H211">
        <v>0.76125600000000004</v>
      </c>
      <c r="I211">
        <v>-53.024299999999997</v>
      </c>
      <c r="J211">
        <f t="shared" si="14"/>
        <v>-20.523099999999999</v>
      </c>
      <c r="T211">
        <f t="shared" si="15"/>
        <v>0</v>
      </c>
    </row>
    <row r="212" spans="1:20" x14ac:dyDescent="0.3">
      <c r="B212">
        <v>17</v>
      </c>
      <c r="C212">
        <v>584.50099999999998</v>
      </c>
      <c r="D212">
        <f t="shared" si="16"/>
        <v>43.09230371455655</v>
      </c>
      <c r="E212">
        <v>-32.959000000000003</v>
      </c>
      <c r="F212">
        <v>61.1877</v>
      </c>
      <c r="G212">
        <v>345.24799999999999</v>
      </c>
      <c r="H212">
        <v>0.76620999999999995</v>
      </c>
      <c r="I212">
        <v>-53.0396</v>
      </c>
      <c r="J212">
        <f t="shared" si="14"/>
        <v>-20.080599999999997</v>
      </c>
      <c r="T212">
        <f t="shared" si="15"/>
        <v>0</v>
      </c>
    </row>
    <row r="213" spans="1:20" x14ac:dyDescent="0.3">
      <c r="B213">
        <v>18</v>
      </c>
      <c r="C213">
        <v>608.54499999999996</v>
      </c>
      <c r="D213">
        <f t="shared" si="16"/>
        <v>41.590417567792407</v>
      </c>
      <c r="E213">
        <v>-32.852200000000003</v>
      </c>
      <c r="F213">
        <v>61.172499999999999</v>
      </c>
      <c r="G213">
        <v>345.96199999999999</v>
      </c>
      <c r="H213">
        <v>0.76683900000000005</v>
      </c>
      <c r="I213">
        <v>-53.085299999999997</v>
      </c>
      <c r="J213">
        <f t="shared" si="14"/>
        <v>-20.233099999999993</v>
      </c>
      <c r="T213">
        <f t="shared" si="15"/>
        <v>0</v>
      </c>
    </row>
    <row r="214" spans="1:20" x14ac:dyDescent="0.3">
      <c r="B214">
        <v>19</v>
      </c>
      <c r="C214">
        <v>631.87</v>
      </c>
      <c r="D214">
        <f t="shared" si="16"/>
        <v>42.872454448017066</v>
      </c>
      <c r="E214">
        <v>-32.424900000000001</v>
      </c>
      <c r="F214">
        <v>60.775799999999997</v>
      </c>
      <c r="G214">
        <v>342.35199999999998</v>
      </c>
      <c r="H214">
        <v>0.76550399999999996</v>
      </c>
      <c r="I214">
        <v>-52.917499999999997</v>
      </c>
      <c r="J214">
        <f t="shared" si="14"/>
        <v>-20.492599999999996</v>
      </c>
      <c r="T214">
        <f t="shared" si="15"/>
        <v>0</v>
      </c>
    </row>
    <row r="215" spans="1:20" x14ac:dyDescent="0.3">
      <c r="B215">
        <v>20</v>
      </c>
      <c r="C215">
        <v>655.46900000000005</v>
      </c>
      <c r="D215">
        <f t="shared" si="16"/>
        <v>42.374676893088605</v>
      </c>
      <c r="E215">
        <v>-33.172600000000003</v>
      </c>
      <c r="F215">
        <v>61.691299999999998</v>
      </c>
      <c r="G215">
        <v>348.39299999999997</v>
      </c>
      <c r="H215">
        <v>0.76704300000000003</v>
      </c>
      <c r="I215">
        <v>-53.1464</v>
      </c>
      <c r="J215">
        <f t="shared" si="14"/>
        <v>-19.973799999999997</v>
      </c>
      <c r="T215">
        <f t="shared" si="15"/>
        <v>0</v>
      </c>
    </row>
    <row r="216" spans="1:20" x14ac:dyDescent="0.3">
      <c r="B216">
        <v>21</v>
      </c>
      <c r="C216">
        <v>679.02</v>
      </c>
      <c r="D216">
        <f t="shared" si="16"/>
        <v>42.461041993970653</v>
      </c>
      <c r="E216">
        <v>-32.119799999999998</v>
      </c>
      <c r="F216">
        <v>60.440100000000001</v>
      </c>
      <c r="G216">
        <v>334.733</v>
      </c>
      <c r="H216">
        <v>0.75801399999999997</v>
      </c>
      <c r="I216">
        <v>-53.0548</v>
      </c>
      <c r="J216">
        <f t="shared" si="14"/>
        <v>-20.935000000000002</v>
      </c>
      <c r="K216">
        <v>1.7</v>
      </c>
      <c r="T216">
        <f t="shared" si="15"/>
        <v>0</v>
      </c>
    </row>
    <row r="217" spans="1:20" x14ac:dyDescent="0.3">
      <c r="B217">
        <v>22</v>
      </c>
      <c r="C217">
        <v>702.27200000000005</v>
      </c>
      <c r="D217">
        <f t="shared" si="16"/>
        <v>43.007053156717582</v>
      </c>
      <c r="E217">
        <v>-32.150300000000001</v>
      </c>
      <c r="F217">
        <v>60.272199999999998</v>
      </c>
      <c r="G217">
        <v>337.00200000000001</v>
      </c>
      <c r="H217">
        <v>0.76468199999999997</v>
      </c>
      <c r="I217">
        <v>-53.1006</v>
      </c>
      <c r="J217">
        <f t="shared" si="14"/>
        <v>-20.950299999999999</v>
      </c>
      <c r="L217">
        <v>1</v>
      </c>
      <c r="M217">
        <v>202.97800000000001</v>
      </c>
      <c r="O217">
        <v>-34.347499999999997</v>
      </c>
      <c r="P217">
        <v>68.038899999999998</v>
      </c>
      <c r="Q217">
        <v>379.197</v>
      </c>
      <c r="R217">
        <v>0.92202600000000001</v>
      </c>
      <c r="S217">
        <v>-49.011200000000002</v>
      </c>
      <c r="T217">
        <f t="shared" si="15"/>
        <v>-14.663700000000006</v>
      </c>
    </row>
    <row r="218" spans="1:20" x14ac:dyDescent="0.3">
      <c r="J218">
        <f t="shared" si="14"/>
        <v>0</v>
      </c>
      <c r="L218">
        <v>2</v>
      </c>
      <c r="M218">
        <v>216.44399999999999</v>
      </c>
      <c r="N218">
        <f t="shared" si="17"/>
        <v>74.261102034754302</v>
      </c>
      <c r="O218">
        <v>-30.303999999999998</v>
      </c>
      <c r="P218">
        <v>57.891800000000003</v>
      </c>
      <c r="Q218">
        <v>412.12599999999998</v>
      </c>
      <c r="R218">
        <v>1.00617</v>
      </c>
      <c r="S218">
        <v>-46.6614</v>
      </c>
      <c r="T218">
        <f t="shared" si="15"/>
        <v>-16.357400000000002</v>
      </c>
    </row>
    <row r="219" spans="1:20" x14ac:dyDescent="0.3">
      <c r="A219">
        <v>2.4</v>
      </c>
      <c r="J219">
        <f t="shared" si="14"/>
        <v>0</v>
      </c>
      <c r="L219">
        <v>3</v>
      </c>
      <c r="M219">
        <v>237.285</v>
      </c>
      <c r="N219">
        <f t="shared" si="17"/>
        <v>47.98234249796073</v>
      </c>
      <c r="O219">
        <v>-29.5715</v>
      </c>
      <c r="P219">
        <v>56.503300000000003</v>
      </c>
      <c r="Q219">
        <v>419.02199999999999</v>
      </c>
      <c r="R219">
        <v>1.0065500000000001</v>
      </c>
      <c r="S219">
        <v>-46.9666</v>
      </c>
      <c r="T219">
        <f t="shared" si="15"/>
        <v>-17.395099999999999</v>
      </c>
    </row>
    <row r="220" spans="1:20" x14ac:dyDescent="0.3">
      <c r="B220">
        <v>1</v>
      </c>
      <c r="C220">
        <v>223.761</v>
      </c>
      <c r="E220">
        <v>-38.284300000000002</v>
      </c>
      <c r="F220">
        <v>70.648200000000003</v>
      </c>
      <c r="G220">
        <v>321.678</v>
      </c>
      <c r="H220">
        <v>0.72224999999999995</v>
      </c>
      <c r="I220">
        <v>-53.466799999999999</v>
      </c>
      <c r="J220">
        <f t="shared" si="14"/>
        <v>-15.182499999999997</v>
      </c>
      <c r="L220">
        <v>4</v>
      </c>
      <c r="M220">
        <v>258.31</v>
      </c>
      <c r="N220">
        <f t="shared" si="17"/>
        <v>47.562425683709854</v>
      </c>
      <c r="O220">
        <v>-28.884899999999998</v>
      </c>
      <c r="P220">
        <v>55.679299999999998</v>
      </c>
      <c r="Q220">
        <v>411.62400000000002</v>
      </c>
      <c r="R220">
        <v>0.99279099999999998</v>
      </c>
      <c r="S220">
        <v>-47.347999999999999</v>
      </c>
      <c r="T220">
        <f t="shared" si="15"/>
        <v>-18.463100000000001</v>
      </c>
    </row>
    <row r="221" spans="1:20" x14ac:dyDescent="0.3">
      <c r="B221">
        <v>2</v>
      </c>
      <c r="C221">
        <v>237.637</v>
      </c>
      <c r="D221">
        <f t="shared" si="16"/>
        <v>72.066878062842292</v>
      </c>
      <c r="E221">
        <v>-31.921399999999998</v>
      </c>
      <c r="F221">
        <v>58.624299999999998</v>
      </c>
      <c r="G221">
        <v>331.19099999999997</v>
      </c>
      <c r="H221">
        <v>0.76315</v>
      </c>
      <c r="I221">
        <v>-51.238999999999997</v>
      </c>
      <c r="J221">
        <f t="shared" si="14"/>
        <v>-19.317599999999999</v>
      </c>
      <c r="L221">
        <v>5</v>
      </c>
      <c r="M221">
        <v>280.88400000000001</v>
      </c>
      <c r="N221">
        <f t="shared" si="17"/>
        <v>44.298750775228115</v>
      </c>
      <c r="O221">
        <v>-29.5868</v>
      </c>
      <c r="P221">
        <v>56.869500000000002</v>
      </c>
      <c r="Q221">
        <v>418.375</v>
      </c>
      <c r="R221">
        <v>0.99406899999999998</v>
      </c>
      <c r="S221">
        <v>-47.866799999999998</v>
      </c>
      <c r="T221">
        <f t="shared" si="15"/>
        <v>-18.279999999999998</v>
      </c>
    </row>
    <row r="222" spans="1:20" x14ac:dyDescent="0.3">
      <c r="B222">
        <v>3</v>
      </c>
      <c r="C222">
        <v>259.63200000000001</v>
      </c>
      <c r="D222">
        <f t="shared" si="16"/>
        <v>45.464878381450319</v>
      </c>
      <c r="E222">
        <v>-31.555199999999999</v>
      </c>
      <c r="F222">
        <v>58.639499999999998</v>
      </c>
      <c r="G222">
        <v>332.45400000000001</v>
      </c>
      <c r="H222">
        <v>0.75709800000000005</v>
      </c>
      <c r="I222">
        <v>-52.032499999999999</v>
      </c>
      <c r="J222">
        <f t="shared" si="14"/>
        <v>-20.4773</v>
      </c>
      <c r="L222">
        <v>6</v>
      </c>
      <c r="M222">
        <v>303.90699999999998</v>
      </c>
      <c r="N222">
        <f t="shared" si="17"/>
        <v>43.43482604352176</v>
      </c>
      <c r="O222">
        <v>-29.6783</v>
      </c>
      <c r="P222">
        <v>57.357799999999997</v>
      </c>
      <c r="Q222">
        <v>418.00700000000001</v>
      </c>
      <c r="R222">
        <v>0.98599499999999995</v>
      </c>
      <c r="S222">
        <v>-48.202500000000001</v>
      </c>
      <c r="T222">
        <f t="shared" si="15"/>
        <v>-18.5242</v>
      </c>
    </row>
    <row r="223" spans="1:20" x14ac:dyDescent="0.3">
      <c r="B223">
        <v>4</v>
      </c>
      <c r="C223">
        <v>281.86599999999999</v>
      </c>
      <c r="D223">
        <f t="shared" si="16"/>
        <v>44.976162633804122</v>
      </c>
      <c r="E223">
        <v>-32.6233</v>
      </c>
      <c r="F223">
        <v>60.058599999999998</v>
      </c>
      <c r="G223">
        <v>341.84</v>
      </c>
      <c r="H223">
        <v>0.76547600000000005</v>
      </c>
      <c r="I223">
        <v>-52.475000000000001</v>
      </c>
      <c r="J223">
        <f t="shared" si="14"/>
        <v>-19.851700000000001</v>
      </c>
      <c r="L223">
        <v>7</v>
      </c>
      <c r="M223">
        <v>326.666</v>
      </c>
      <c r="N223">
        <f t="shared" si="17"/>
        <v>43.938661628366773</v>
      </c>
      <c r="O223">
        <v>-30.517600000000002</v>
      </c>
      <c r="P223">
        <v>58.502200000000002</v>
      </c>
      <c r="Q223">
        <v>424.274</v>
      </c>
      <c r="R223">
        <v>0.99791600000000003</v>
      </c>
      <c r="S223">
        <v>-48.2483</v>
      </c>
      <c r="T223">
        <f t="shared" si="15"/>
        <v>-17.730699999999999</v>
      </c>
    </row>
    <row r="224" spans="1:20" x14ac:dyDescent="0.3">
      <c r="B224">
        <v>5</v>
      </c>
      <c r="C224">
        <v>304.37400000000002</v>
      </c>
      <c r="D224">
        <f t="shared" si="16"/>
        <v>44.428647591967227</v>
      </c>
      <c r="E224">
        <v>-32.180799999999998</v>
      </c>
      <c r="F224">
        <v>59.890700000000002</v>
      </c>
      <c r="G224">
        <v>337.14499999999998</v>
      </c>
      <c r="H224">
        <v>0.75848899999999997</v>
      </c>
      <c r="I224">
        <v>-52.703899999999997</v>
      </c>
      <c r="J224">
        <f t="shared" si="14"/>
        <v>-20.523099999999999</v>
      </c>
      <c r="L224">
        <v>8</v>
      </c>
      <c r="M224">
        <v>349.33</v>
      </c>
      <c r="N224">
        <f t="shared" si="17"/>
        <v>44.122837980938961</v>
      </c>
      <c r="O224">
        <v>-30.212399999999999</v>
      </c>
      <c r="P224">
        <v>58.151200000000003</v>
      </c>
      <c r="Q224">
        <v>422.05</v>
      </c>
      <c r="R224">
        <v>0.98954500000000001</v>
      </c>
      <c r="S224">
        <v>-48.324599999999997</v>
      </c>
      <c r="T224">
        <f t="shared" si="15"/>
        <v>-18.112199999999998</v>
      </c>
    </row>
    <row r="225" spans="2:20" x14ac:dyDescent="0.3">
      <c r="B225">
        <v>6</v>
      </c>
      <c r="C225">
        <v>326.19299999999998</v>
      </c>
      <c r="D225">
        <f t="shared" si="16"/>
        <v>45.831614647784129</v>
      </c>
      <c r="E225">
        <v>-32.058700000000002</v>
      </c>
      <c r="F225">
        <v>59.661900000000003</v>
      </c>
      <c r="G225">
        <v>338.14100000000002</v>
      </c>
      <c r="H225">
        <v>0.76044599999999996</v>
      </c>
      <c r="I225">
        <v>-52.841200000000001</v>
      </c>
      <c r="J225">
        <f t="shared" si="14"/>
        <v>-20.782499999999999</v>
      </c>
      <c r="L225">
        <v>9</v>
      </c>
      <c r="M225">
        <v>372.27300000000002</v>
      </c>
      <c r="N225">
        <f t="shared" si="17"/>
        <v>43.586279039358331</v>
      </c>
      <c r="O225">
        <v>-29.7089</v>
      </c>
      <c r="P225">
        <v>57.6477</v>
      </c>
      <c r="Q225">
        <v>416.928</v>
      </c>
      <c r="R225">
        <v>0.98388799999999998</v>
      </c>
      <c r="S225">
        <v>-48.3093</v>
      </c>
      <c r="T225">
        <f t="shared" si="15"/>
        <v>-18.6004</v>
      </c>
    </row>
    <row r="226" spans="2:20" x14ac:dyDescent="0.3">
      <c r="B226">
        <v>7</v>
      </c>
      <c r="C226">
        <v>348.66500000000002</v>
      </c>
      <c r="D226">
        <f t="shared" si="16"/>
        <v>44.499822000711923</v>
      </c>
      <c r="E226">
        <v>-32.546999999999997</v>
      </c>
      <c r="F226">
        <v>60.287500000000001</v>
      </c>
      <c r="G226">
        <v>340.858</v>
      </c>
      <c r="H226">
        <v>0.76064299999999996</v>
      </c>
      <c r="I226">
        <v>-52.841200000000001</v>
      </c>
      <c r="J226">
        <f t="shared" si="14"/>
        <v>-20.294200000000004</v>
      </c>
      <c r="L226">
        <v>10</v>
      </c>
      <c r="M226">
        <v>395.05500000000001</v>
      </c>
      <c r="N226">
        <f t="shared" si="17"/>
        <v>43.894302519532999</v>
      </c>
      <c r="O226">
        <v>-29.861499999999999</v>
      </c>
      <c r="P226">
        <v>57.7393</v>
      </c>
      <c r="Q226">
        <v>417.78500000000003</v>
      </c>
      <c r="R226">
        <v>0.99306300000000003</v>
      </c>
      <c r="S226">
        <v>-48.4161</v>
      </c>
      <c r="T226">
        <f t="shared" si="15"/>
        <v>-18.554600000000001</v>
      </c>
    </row>
    <row r="227" spans="2:20" x14ac:dyDescent="0.3">
      <c r="B227">
        <v>8</v>
      </c>
      <c r="C227">
        <v>371.00599999999997</v>
      </c>
      <c r="D227">
        <f t="shared" si="16"/>
        <v>44.760753771093604</v>
      </c>
      <c r="E227">
        <v>-32.867400000000004</v>
      </c>
      <c r="F227">
        <v>60.470599999999997</v>
      </c>
      <c r="G227">
        <v>344.642</v>
      </c>
      <c r="H227">
        <v>0.76725299999999996</v>
      </c>
      <c r="I227">
        <v>-52.978499999999997</v>
      </c>
      <c r="J227">
        <f t="shared" si="14"/>
        <v>-20.111099999999993</v>
      </c>
      <c r="L227">
        <v>11</v>
      </c>
      <c r="M227">
        <v>417.96</v>
      </c>
      <c r="N227">
        <f t="shared" si="17"/>
        <v>43.658589827548624</v>
      </c>
      <c r="O227">
        <v>-29.861499999999999</v>
      </c>
      <c r="P227">
        <v>57.678199999999997</v>
      </c>
      <c r="Q227">
        <v>417.51600000000002</v>
      </c>
      <c r="R227">
        <v>0.99440700000000004</v>
      </c>
      <c r="S227">
        <v>-48.3551</v>
      </c>
      <c r="T227">
        <f t="shared" si="15"/>
        <v>-18.493600000000001</v>
      </c>
    </row>
    <row r="228" spans="2:20" x14ac:dyDescent="0.3">
      <c r="B228">
        <v>9</v>
      </c>
      <c r="C228">
        <v>393.34500000000003</v>
      </c>
      <c r="D228">
        <f t="shared" si="16"/>
        <v>44.764761179998992</v>
      </c>
      <c r="E228">
        <v>-32.974200000000003</v>
      </c>
      <c r="F228">
        <v>60.623199999999997</v>
      </c>
      <c r="G228">
        <v>346.30900000000003</v>
      </c>
      <c r="H228">
        <v>0.76502599999999998</v>
      </c>
      <c r="I228">
        <v>-53.1158</v>
      </c>
      <c r="J228">
        <f t="shared" si="14"/>
        <v>-20.141599999999997</v>
      </c>
      <c r="L228">
        <v>12</v>
      </c>
      <c r="M228">
        <v>440.99</v>
      </c>
      <c r="N228">
        <f t="shared" si="17"/>
        <v>43.421623968736377</v>
      </c>
      <c r="O228">
        <v>-30.731200000000001</v>
      </c>
      <c r="P228">
        <v>58.685299999999998</v>
      </c>
      <c r="Q228">
        <v>428.86799999999999</v>
      </c>
      <c r="R228">
        <v>1.00397</v>
      </c>
      <c r="S228">
        <v>-48.156700000000001</v>
      </c>
      <c r="T228">
        <f t="shared" si="15"/>
        <v>-17.4255</v>
      </c>
    </row>
    <row r="229" spans="2:20" x14ac:dyDescent="0.3">
      <c r="B229">
        <v>10</v>
      </c>
      <c r="C229">
        <v>415.66699999999997</v>
      </c>
      <c r="D229">
        <f t="shared" si="16"/>
        <v>44.798853149359488</v>
      </c>
      <c r="E229">
        <v>-32.974200000000003</v>
      </c>
      <c r="F229">
        <v>60.607900000000001</v>
      </c>
      <c r="G229">
        <v>343.76799999999997</v>
      </c>
      <c r="H229">
        <v>0.76672399999999996</v>
      </c>
      <c r="I229">
        <v>-53.1158</v>
      </c>
      <c r="J229">
        <f t="shared" si="14"/>
        <v>-20.141599999999997</v>
      </c>
      <c r="L229">
        <v>13</v>
      </c>
      <c r="M229">
        <v>463.72300000000001</v>
      </c>
      <c r="N229">
        <f t="shared" si="17"/>
        <v>43.988914793472034</v>
      </c>
      <c r="O229">
        <v>-30.013999999999999</v>
      </c>
      <c r="P229">
        <v>57.9071</v>
      </c>
      <c r="Q229">
        <v>421.77199999999999</v>
      </c>
      <c r="R229">
        <v>0.998027</v>
      </c>
      <c r="S229">
        <v>-48.110999999999997</v>
      </c>
      <c r="T229">
        <f t="shared" si="15"/>
        <v>-18.096999999999998</v>
      </c>
    </row>
    <row r="230" spans="2:20" x14ac:dyDescent="0.3">
      <c r="B230">
        <v>11</v>
      </c>
      <c r="C230">
        <v>438.03300000000002</v>
      </c>
      <c r="D230">
        <f t="shared" si="16"/>
        <v>44.710721631047043</v>
      </c>
      <c r="E230">
        <v>-32.714799999999997</v>
      </c>
      <c r="F230">
        <v>60.302700000000002</v>
      </c>
      <c r="G230">
        <v>342.452</v>
      </c>
      <c r="H230">
        <v>0.76634599999999997</v>
      </c>
      <c r="I230">
        <v>-52.948</v>
      </c>
      <c r="J230">
        <f t="shared" si="14"/>
        <v>-20.233200000000004</v>
      </c>
      <c r="L230">
        <v>14</v>
      </c>
      <c r="M230">
        <v>486.77600000000001</v>
      </c>
      <c r="N230">
        <f t="shared" si="17"/>
        <v>43.378302173252941</v>
      </c>
      <c r="O230">
        <v>-29.5868</v>
      </c>
      <c r="P230">
        <v>57.449300000000001</v>
      </c>
      <c r="Q230">
        <v>420.01299999999998</v>
      </c>
      <c r="R230">
        <v>0.99591300000000005</v>
      </c>
      <c r="S230">
        <v>-48.217799999999997</v>
      </c>
      <c r="T230">
        <f t="shared" si="15"/>
        <v>-18.630999999999997</v>
      </c>
    </row>
    <row r="231" spans="2:20" x14ac:dyDescent="0.3">
      <c r="B231">
        <v>12</v>
      </c>
      <c r="C231">
        <v>460.44600000000003</v>
      </c>
      <c r="D231">
        <f t="shared" si="16"/>
        <v>44.616963369473055</v>
      </c>
      <c r="E231">
        <v>-32.7911</v>
      </c>
      <c r="F231">
        <v>60.577399999999997</v>
      </c>
      <c r="G231">
        <v>342.70699999999999</v>
      </c>
      <c r="H231">
        <v>0.76691100000000001</v>
      </c>
      <c r="I231">
        <v>-53.1006</v>
      </c>
      <c r="J231">
        <f t="shared" si="14"/>
        <v>-20.3095</v>
      </c>
      <c r="L231">
        <v>15</v>
      </c>
      <c r="M231">
        <v>509.714</v>
      </c>
      <c r="N231">
        <f t="shared" si="17"/>
        <v>43.595779928502942</v>
      </c>
      <c r="O231">
        <v>-29.6783</v>
      </c>
      <c r="P231">
        <v>57.495100000000001</v>
      </c>
      <c r="Q231">
        <v>417.56400000000002</v>
      </c>
      <c r="R231">
        <v>0.99691399999999997</v>
      </c>
      <c r="S231">
        <v>-48.110999999999997</v>
      </c>
      <c r="T231">
        <f t="shared" si="15"/>
        <v>-18.432699999999997</v>
      </c>
    </row>
    <row r="232" spans="2:20" x14ac:dyDescent="0.3">
      <c r="B232">
        <v>13</v>
      </c>
      <c r="C232">
        <v>482.99799999999999</v>
      </c>
      <c r="D232">
        <f t="shared" si="16"/>
        <v>44.341965235899323</v>
      </c>
      <c r="E232">
        <v>-33.096299999999999</v>
      </c>
      <c r="F232">
        <v>61.0199</v>
      </c>
      <c r="G232">
        <v>346.21300000000002</v>
      </c>
      <c r="H232">
        <v>0.76941599999999999</v>
      </c>
      <c r="I232">
        <v>-53.024299999999997</v>
      </c>
      <c r="J232">
        <f t="shared" si="14"/>
        <v>-19.927999999999997</v>
      </c>
      <c r="L232">
        <v>16</v>
      </c>
      <c r="M232">
        <v>532.62699999999995</v>
      </c>
      <c r="N232">
        <f t="shared" si="17"/>
        <v>43.643346571815215</v>
      </c>
      <c r="O232">
        <v>-30.029299999999999</v>
      </c>
      <c r="P232">
        <v>57.6935</v>
      </c>
      <c r="Q232">
        <v>425.55</v>
      </c>
      <c r="R232">
        <v>1.0012000000000001</v>
      </c>
      <c r="S232">
        <v>-48.080399999999997</v>
      </c>
      <c r="T232">
        <f t="shared" si="15"/>
        <v>-18.051099999999998</v>
      </c>
    </row>
    <row r="233" spans="2:20" x14ac:dyDescent="0.3">
      <c r="B233">
        <v>14</v>
      </c>
      <c r="C233">
        <v>505.68200000000002</v>
      </c>
      <c r="D233">
        <f t="shared" si="16"/>
        <v>44.083935813789402</v>
      </c>
      <c r="E233">
        <v>-33.157299999999999</v>
      </c>
      <c r="F233">
        <v>60.989400000000003</v>
      </c>
      <c r="G233">
        <v>348.88299999999998</v>
      </c>
      <c r="H233">
        <v>0.77166900000000005</v>
      </c>
      <c r="I233">
        <v>-53.0548</v>
      </c>
      <c r="J233">
        <f t="shared" si="14"/>
        <v>-19.897500000000001</v>
      </c>
      <c r="L233">
        <v>17</v>
      </c>
      <c r="M233">
        <v>555.81299999999999</v>
      </c>
      <c r="N233">
        <f t="shared" si="17"/>
        <v>43.129474682998293</v>
      </c>
      <c r="O233">
        <v>-29.5715</v>
      </c>
      <c r="P233">
        <v>57.266199999999998</v>
      </c>
      <c r="Q233">
        <v>416.64499999999998</v>
      </c>
      <c r="R233">
        <v>0.999247</v>
      </c>
      <c r="S233">
        <v>-48.080399999999997</v>
      </c>
      <c r="T233">
        <f t="shared" si="15"/>
        <v>-18.508899999999997</v>
      </c>
    </row>
    <row r="234" spans="2:20" x14ac:dyDescent="0.3">
      <c r="B234">
        <v>15</v>
      </c>
      <c r="C234">
        <v>528.279</v>
      </c>
      <c r="D234">
        <f t="shared" si="16"/>
        <v>44.253661990529757</v>
      </c>
      <c r="E234">
        <v>-32.8369</v>
      </c>
      <c r="F234">
        <v>60.440100000000001</v>
      </c>
      <c r="G234">
        <v>344.43700000000001</v>
      </c>
      <c r="H234">
        <v>0.76822299999999999</v>
      </c>
      <c r="I234">
        <v>-52.932699999999997</v>
      </c>
      <c r="J234">
        <f t="shared" si="14"/>
        <v>-20.095799999999997</v>
      </c>
      <c r="L234">
        <v>18</v>
      </c>
      <c r="M234">
        <v>578.63699999999994</v>
      </c>
      <c r="N234">
        <f t="shared" si="17"/>
        <v>43.813529617946109</v>
      </c>
      <c r="O234">
        <v>-29.983499999999999</v>
      </c>
      <c r="P234">
        <v>57.571399999999997</v>
      </c>
      <c r="Q234">
        <v>424.94499999999999</v>
      </c>
      <c r="R234">
        <v>1.00485</v>
      </c>
      <c r="S234">
        <v>-47.866799999999998</v>
      </c>
      <c r="T234">
        <f t="shared" si="15"/>
        <v>-17.883299999999998</v>
      </c>
    </row>
    <row r="235" spans="2:20" x14ac:dyDescent="0.3">
      <c r="B235">
        <v>16</v>
      </c>
      <c r="C235">
        <v>550.89700000000005</v>
      </c>
      <c r="D235">
        <f t="shared" si="16"/>
        <v>44.212574056061442</v>
      </c>
      <c r="E235">
        <v>-32.379199999999997</v>
      </c>
      <c r="F235">
        <v>59.905999999999999</v>
      </c>
      <c r="G235">
        <v>342.23099999999999</v>
      </c>
      <c r="H235">
        <v>0.76719899999999996</v>
      </c>
      <c r="I235">
        <v>-52.9938</v>
      </c>
      <c r="J235">
        <f t="shared" si="14"/>
        <v>-20.614600000000003</v>
      </c>
      <c r="L235">
        <v>19</v>
      </c>
      <c r="M235">
        <v>601.59900000000005</v>
      </c>
      <c r="N235">
        <f t="shared" si="17"/>
        <v>43.550213396045443</v>
      </c>
      <c r="O235">
        <v>-29.5105</v>
      </c>
      <c r="P235">
        <v>57.083100000000002</v>
      </c>
      <c r="Q235">
        <v>420.25900000000001</v>
      </c>
      <c r="R235">
        <v>1.00413</v>
      </c>
      <c r="S235">
        <v>-47.927900000000001</v>
      </c>
      <c r="T235">
        <f t="shared" si="15"/>
        <v>-18.417400000000001</v>
      </c>
    </row>
    <row r="236" spans="2:20" x14ac:dyDescent="0.3">
      <c r="B236">
        <v>17</v>
      </c>
      <c r="C236">
        <v>573.56799999999998</v>
      </c>
      <c r="D236">
        <f t="shared" si="16"/>
        <v>44.109214414891397</v>
      </c>
      <c r="E236">
        <v>-32.592799999999997</v>
      </c>
      <c r="F236">
        <v>60.058599999999998</v>
      </c>
      <c r="G236">
        <v>342.38900000000001</v>
      </c>
      <c r="H236">
        <v>0.76812999999999998</v>
      </c>
      <c r="I236">
        <v>-53.0548</v>
      </c>
      <c r="J236">
        <f t="shared" si="14"/>
        <v>-20.462000000000003</v>
      </c>
      <c r="L236">
        <v>20</v>
      </c>
      <c r="M236">
        <v>624.65899999999999</v>
      </c>
      <c r="N236">
        <f t="shared" si="17"/>
        <v>43.365134431916843</v>
      </c>
      <c r="O236">
        <v>-30.090299999999999</v>
      </c>
      <c r="P236">
        <v>57.6935</v>
      </c>
      <c r="Q236">
        <v>427.62900000000002</v>
      </c>
      <c r="R236">
        <v>1.0092000000000001</v>
      </c>
      <c r="S236">
        <v>-47.973599999999998</v>
      </c>
      <c r="T236">
        <f t="shared" si="15"/>
        <v>-17.883299999999998</v>
      </c>
    </row>
    <row r="237" spans="2:20" x14ac:dyDescent="0.3">
      <c r="B237">
        <v>18</v>
      </c>
      <c r="C237">
        <v>596.226</v>
      </c>
      <c r="D237">
        <f t="shared" si="16"/>
        <v>44.134522023126458</v>
      </c>
      <c r="E237">
        <v>-32.714799999999997</v>
      </c>
      <c r="F237">
        <v>60.134900000000002</v>
      </c>
      <c r="G237">
        <v>345.18799999999999</v>
      </c>
      <c r="H237">
        <v>0.77179299999999995</v>
      </c>
      <c r="I237">
        <v>-52.963299999999997</v>
      </c>
      <c r="J237">
        <f t="shared" si="14"/>
        <v>-20.2485</v>
      </c>
      <c r="L237">
        <v>21</v>
      </c>
      <c r="M237">
        <v>647.71100000000001</v>
      </c>
      <c r="N237">
        <f t="shared" si="17"/>
        <v>43.380183931979829</v>
      </c>
      <c r="O237">
        <v>-29.388400000000001</v>
      </c>
      <c r="P237">
        <v>56.9</v>
      </c>
      <c r="Q237">
        <v>419.279</v>
      </c>
      <c r="R237">
        <v>1.00501</v>
      </c>
      <c r="S237">
        <v>-47.897300000000001</v>
      </c>
      <c r="T237">
        <f t="shared" si="15"/>
        <v>-18.508900000000001</v>
      </c>
    </row>
    <row r="238" spans="2:20" x14ac:dyDescent="0.3">
      <c r="B238">
        <v>19</v>
      </c>
      <c r="C238">
        <v>619.09100000000001</v>
      </c>
      <c r="D238">
        <f t="shared" si="16"/>
        <v>43.734966105401249</v>
      </c>
      <c r="E238">
        <v>-32.577500000000001</v>
      </c>
      <c r="F238">
        <v>60.165399999999998</v>
      </c>
      <c r="G238">
        <v>343.43</v>
      </c>
      <c r="H238">
        <v>0.77176800000000001</v>
      </c>
      <c r="I238">
        <v>-52.917499999999997</v>
      </c>
      <c r="J238">
        <f t="shared" si="14"/>
        <v>-20.339999999999996</v>
      </c>
      <c r="L238">
        <v>22</v>
      </c>
      <c r="M238">
        <v>670.66399999999999</v>
      </c>
      <c r="N238">
        <f t="shared" si="17"/>
        <v>43.567289678909127</v>
      </c>
      <c r="O238">
        <v>-30.013999999999999</v>
      </c>
      <c r="P238">
        <v>57.556199999999997</v>
      </c>
      <c r="Q238">
        <v>427.95600000000002</v>
      </c>
      <c r="R238">
        <v>1.01451</v>
      </c>
      <c r="S238">
        <v>-47.76</v>
      </c>
      <c r="T238">
        <f t="shared" si="15"/>
        <v>-17.745999999999999</v>
      </c>
    </row>
    <row r="239" spans="2:20" x14ac:dyDescent="0.3">
      <c r="B239">
        <v>20</v>
      </c>
      <c r="C239">
        <v>642.05899999999997</v>
      </c>
      <c r="D239">
        <f t="shared" si="16"/>
        <v>43.538836642284991</v>
      </c>
      <c r="E239">
        <v>-32.531700000000001</v>
      </c>
      <c r="F239">
        <v>59.997599999999998</v>
      </c>
      <c r="G239">
        <v>344.25400000000002</v>
      </c>
      <c r="H239">
        <v>0.77091500000000002</v>
      </c>
      <c r="I239">
        <v>-52.734400000000001</v>
      </c>
      <c r="J239">
        <f t="shared" si="14"/>
        <v>-20.2027</v>
      </c>
      <c r="L239">
        <v>23</v>
      </c>
      <c r="M239">
        <v>693.75400000000002</v>
      </c>
      <c r="N239">
        <f t="shared" si="17"/>
        <v>43.308791684711935</v>
      </c>
      <c r="O239">
        <v>-29.6478</v>
      </c>
      <c r="P239">
        <v>57.205199999999998</v>
      </c>
      <c r="Q239">
        <v>421.22699999999998</v>
      </c>
      <c r="R239">
        <v>1.0090300000000001</v>
      </c>
      <c r="S239">
        <v>-47.927900000000001</v>
      </c>
      <c r="T239">
        <f t="shared" si="15"/>
        <v>-18.280100000000001</v>
      </c>
    </row>
    <row r="240" spans="2:20" x14ac:dyDescent="0.3">
      <c r="B240">
        <v>21</v>
      </c>
      <c r="C240">
        <v>664.81899999999996</v>
      </c>
      <c r="D240">
        <f t="shared" si="16"/>
        <v>43.936731107205638</v>
      </c>
      <c r="E240">
        <v>-32.607999999999997</v>
      </c>
      <c r="F240">
        <v>60.302700000000002</v>
      </c>
      <c r="G240">
        <v>344.75700000000001</v>
      </c>
      <c r="H240">
        <v>0.77212000000000003</v>
      </c>
      <c r="I240">
        <v>-52.825899999999997</v>
      </c>
      <c r="J240">
        <f t="shared" si="14"/>
        <v>-20.2179</v>
      </c>
      <c r="T240">
        <f t="shared" si="15"/>
        <v>0</v>
      </c>
    </row>
    <row r="241" spans="1:20" x14ac:dyDescent="0.3">
      <c r="B241">
        <v>22</v>
      </c>
      <c r="C241">
        <v>687.69200000000001</v>
      </c>
      <c r="D241">
        <f t="shared" si="16"/>
        <v>43.719669479298645</v>
      </c>
      <c r="E241">
        <v>-32.150300000000001</v>
      </c>
      <c r="F241">
        <v>59.524500000000003</v>
      </c>
      <c r="G241">
        <v>339.46699999999998</v>
      </c>
      <c r="H241">
        <v>0.770949</v>
      </c>
      <c r="I241">
        <v>-52.856400000000001</v>
      </c>
      <c r="J241">
        <f t="shared" si="14"/>
        <v>-20.706099999999999</v>
      </c>
      <c r="T241">
        <f t="shared" si="15"/>
        <v>0</v>
      </c>
    </row>
    <row r="242" spans="1:20" x14ac:dyDescent="0.3">
      <c r="B242">
        <v>23</v>
      </c>
      <c r="C242">
        <v>710.24199999999996</v>
      </c>
      <c r="D242">
        <f t="shared" si="16"/>
        <v>44.34589800443468</v>
      </c>
      <c r="E242">
        <v>-32.653799999999997</v>
      </c>
      <c r="F242">
        <v>60.073900000000002</v>
      </c>
      <c r="G242">
        <v>344.36900000000003</v>
      </c>
      <c r="H242">
        <v>0.77736899999999998</v>
      </c>
      <c r="I242">
        <v>-52.673299999999998</v>
      </c>
      <c r="J242">
        <f t="shared" si="14"/>
        <v>-20.019500000000001</v>
      </c>
      <c r="T242">
        <f t="shared" si="15"/>
        <v>0</v>
      </c>
    </row>
    <row r="243" spans="1:20" x14ac:dyDescent="0.3">
      <c r="J243">
        <f t="shared" si="14"/>
        <v>0</v>
      </c>
      <c r="T243">
        <f t="shared" si="15"/>
        <v>0</v>
      </c>
    </row>
    <row r="244" spans="1:20" x14ac:dyDescent="0.3">
      <c r="A244">
        <v>2.5</v>
      </c>
      <c r="J244">
        <f t="shared" si="14"/>
        <v>0</v>
      </c>
      <c r="T244">
        <f t="shared" si="15"/>
        <v>0</v>
      </c>
    </row>
    <row r="245" spans="1:20" x14ac:dyDescent="0.3">
      <c r="B245">
        <v>1</v>
      </c>
      <c r="C245">
        <v>223.39</v>
      </c>
      <c r="E245">
        <v>-39.077800000000003</v>
      </c>
      <c r="F245">
        <v>71.075400000000002</v>
      </c>
      <c r="G245">
        <v>326.51900000000001</v>
      </c>
      <c r="H245">
        <v>0.72683900000000001</v>
      </c>
      <c r="I245">
        <v>-53.619399999999999</v>
      </c>
      <c r="J245">
        <f t="shared" si="14"/>
        <v>-14.541599999999995</v>
      </c>
      <c r="T245">
        <f t="shared" si="15"/>
        <v>0</v>
      </c>
    </row>
    <row r="246" spans="1:20" x14ac:dyDescent="0.3">
      <c r="B246">
        <v>2</v>
      </c>
      <c r="C246">
        <v>235.751</v>
      </c>
      <c r="D246">
        <f t="shared" si="16"/>
        <v>80.899603591942281</v>
      </c>
      <c r="E246">
        <v>-32.226599999999998</v>
      </c>
      <c r="F246">
        <v>58.197000000000003</v>
      </c>
      <c r="G246">
        <v>334.27199999999999</v>
      </c>
      <c r="H246">
        <v>0.77260099999999998</v>
      </c>
      <c r="I246">
        <v>-51.238999999999997</v>
      </c>
      <c r="J246">
        <f t="shared" si="14"/>
        <v>-19.0124</v>
      </c>
      <c r="T246">
        <f t="shared" si="15"/>
        <v>0</v>
      </c>
    </row>
    <row r="247" spans="1:20" x14ac:dyDescent="0.3">
      <c r="B247">
        <v>3</v>
      </c>
      <c r="C247">
        <v>257.16399999999999</v>
      </c>
      <c r="D247">
        <f t="shared" si="16"/>
        <v>46.700602437771487</v>
      </c>
      <c r="E247">
        <v>-32.592799999999997</v>
      </c>
      <c r="F247">
        <v>59.051499999999997</v>
      </c>
      <c r="G247">
        <v>344.53800000000001</v>
      </c>
      <c r="H247">
        <v>0.77405599999999997</v>
      </c>
      <c r="I247">
        <v>-51.773099999999999</v>
      </c>
      <c r="J247">
        <f t="shared" si="14"/>
        <v>-19.180300000000003</v>
      </c>
      <c r="K247">
        <v>1.8</v>
      </c>
      <c r="T247">
        <f t="shared" si="15"/>
        <v>0</v>
      </c>
    </row>
    <row r="248" spans="1:20" x14ac:dyDescent="0.3">
      <c r="B248">
        <v>4</v>
      </c>
      <c r="C248">
        <v>278.76799999999997</v>
      </c>
      <c r="D248">
        <f t="shared" si="16"/>
        <v>46.287724495463834</v>
      </c>
      <c r="E248">
        <v>-32.867400000000004</v>
      </c>
      <c r="F248">
        <v>59.5398</v>
      </c>
      <c r="G248">
        <v>350.077</v>
      </c>
      <c r="H248">
        <v>0.77619300000000002</v>
      </c>
      <c r="I248">
        <v>-52.261400000000002</v>
      </c>
      <c r="J248">
        <f t="shared" si="14"/>
        <v>-19.393999999999998</v>
      </c>
      <c r="L248">
        <v>1</v>
      </c>
      <c r="M248">
        <v>202.82599999999999</v>
      </c>
      <c r="O248">
        <v>-35.018900000000002</v>
      </c>
      <c r="P248">
        <v>68.130499999999998</v>
      </c>
      <c r="Q248">
        <v>388.87900000000002</v>
      </c>
      <c r="R248">
        <v>0.93969100000000005</v>
      </c>
      <c r="S248">
        <v>-48.797600000000003</v>
      </c>
      <c r="T248">
        <f t="shared" si="15"/>
        <v>-13.778700000000001</v>
      </c>
    </row>
    <row r="249" spans="1:20" x14ac:dyDescent="0.3">
      <c r="B249">
        <v>5</v>
      </c>
      <c r="C249">
        <v>299.99799999999999</v>
      </c>
      <c r="D249">
        <f t="shared" si="16"/>
        <v>47.103155911446024</v>
      </c>
      <c r="E249">
        <v>-32.638500000000001</v>
      </c>
      <c r="F249">
        <v>59.585599999999999</v>
      </c>
      <c r="G249">
        <v>344.67399999999998</v>
      </c>
      <c r="H249">
        <v>0.76980899999999997</v>
      </c>
      <c r="I249">
        <v>-52.719099999999997</v>
      </c>
      <c r="J249">
        <f t="shared" si="14"/>
        <v>-20.080599999999997</v>
      </c>
      <c r="L249">
        <v>2</v>
      </c>
      <c r="M249">
        <v>216.07599999999999</v>
      </c>
      <c r="N249">
        <f t="shared" si="17"/>
        <v>75.471698113207552</v>
      </c>
      <c r="O249">
        <v>-29.8309</v>
      </c>
      <c r="P249">
        <v>56.411700000000003</v>
      </c>
      <c r="Q249">
        <v>415.303</v>
      </c>
      <c r="R249">
        <v>1.02596</v>
      </c>
      <c r="S249">
        <v>-45.959499999999998</v>
      </c>
      <c r="T249">
        <f t="shared" si="15"/>
        <v>-16.128599999999999</v>
      </c>
    </row>
    <row r="250" spans="1:20" x14ac:dyDescent="0.3">
      <c r="B250">
        <v>6</v>
      </c>
      <c r="C250">
        <v>321.55200000000002</v>
      </c>
      <c r="D250">
        <f t="shared" si="16"/>
        <v>46.395100677368404</v>
      </c>
      <c r="E250">
        <v>-32.302900000000001</v>
      </c>
      <c r="F250">
        <v>59.3262</v>
      </c>
      <c r="G250">
        <v>341.84699999999998</v>
      </c>
      <c r="H250">
        <v>0.76727500000000004</v>
      </c>
      <c r="I250">
        <v>-52.581800000000001</v>
      </c>
      <c r="J250">
        <f t="shared" si="14"/>
        <v>-20.2789</v>
      </c>
      <c r="L250">
        <v>3</v>
      </c>
      <c r="M250">
        <v>236.006</v>
      </c>
      <c r="N250">
        <f t="shared" si="17"/>
        <v>50.17561465127946</v>
      </c>
      <c r="O250">
        <v>-29.7699</v>
      </c>
      <c r="P250">
        <v>55.481000000000002</v>
      </c>
      <c r="Q250">
        <v>436.12400000000002</v>
      </c>
      <c r="R250">
        <v>1.0355700000000001</v>
      </c>
      <c r="S250">
        <v>-46.463000000000001</v>
      </c>
      <c r="T250">
        <f t="shared" si="15"/>
        <v>-16.693100000000001</v>
      </c>
    </row>
    <row r="251" spans="1:20" x14ac:dyDescent="0.3">
      <c r="B251">
        <v>7</v>
      </c>
      <c r="C251">
        <v>343.40300000000002</v>
      </c>
      <c r="D251">
        <f t="shared" si="16"/>
        <v>45.76449590407762</v>
      </c>
      <c r="E251">
        <v>-32.470700000000001</v>
      </c>
      <c r="F251">
        <v>59.494</v>
      </c>
      <c r="G251">
        <v>344.60700000000003</v>
      </c>
      <c r="H251">
        <v>0.76837200000000005</v>
      </c>
      <c r="I251">
        <v>-52.734400000000001</v>
      </c>
      <c r="J251">
        <f t="shared" si="14"/>
        <v>-20.2637</v>
      </c>
      <c r="L251">
        <v>4</v>
      </c>
      <c r="M251">
        <v>256.964</v>
      </c>
      <c r="N251">
        <f t="shared" si="17"/>
        <v>47.714476572192005</v>
      </c>
      <c r="O251">
        <v>-29.5868</v>
      </c>
      <c r="P251">
        <v>55.648800000000001</v>
      </c>
      <c r="Q251">
        <v>430.35599999999999</v>
      </c>
      <c r="R251">
        <v>1.0301899999999999</v>
      </c>
      <c r="S251">
        <v>-46.844499999999996</v>
      </c>
      <c r="T251">
        <f t="shared" si="15"/>
        <v>-17.257699999999996</v>
      </c>
    </row>
    <row r="252" spans="1:20" x14ac:dyDescent="0.3">
      <c r="B252">
        <v>8</v>
      </c>
      <c r="C252">
        <v>365.31799999999998</v>
      </c>
      <c r="D252">
        <f t="shared" si="16"/>
        <v>45.630846452201766</v>
      </c>
      <c r="E252">
        <v>-32.302900000000001</v>
      </c>
      <c r="F252">
        <v>59.4482</v>
      </c>
      <c r="G252">
        <v>342.24</v>
      </c>
      <c r="H252">
        <v>0.76416399999999995</v>
      </c>
      <c r="I252">
        <v>-52.9938</v>
      </c>
      <c r="J252">
        <f t="shared" si="14"/>
        <v>-20.690899999999999</v>
      </c>
      <c r="L252">
        <v>5</v>
      </c>
      <c r="M252">
        <v>278.71199999999999</v>
      </c>
      <c r="N252">
        <f t="shared" si="17"/>
        <v>45.981239654221099</v>
      </c>
      <c r="O252">
        <v>-29.6326</v>
      </c>
      <c r="P252">
        <v>55.969200000000001</v>
      </c>
      <c r="Q252">
        <v>431.53800000000001</v>
      </c>
      <c r="R252">
        <v>1.0221800000000001</v>
      </c>
      <c r="S252">
        <v>-47.332799999999999</v>
      </c>
      <c r="T252">
        <f t="shared" si="15"/>
        <v>-17.700199999999999</v>
      </c>
    </row>
    <row r="253" spans="1:20" x14ac:dyDescent="0.3">
      <c r="B253">
        <v>9</v>
      </c>
      <c r="C253">
        <v>387.12299999999999</v>
      </c>
      <c r="D253">
        <f t="shared" si="16"/>
        <v>45.861041045631723</v>
      </c>
      <c r="E253">
        <v>-32.9895</v>
      </c>
      <c r="F253">
        <v>60.104399999999998</v>
      </c>
      <c r="G253">
        <v>346.40899999999999</v>
      </c>
      <c r="H253">
        <v>0.77288500000000004</v>
      </c>
      <c r="I253">
        <v>-52.902200000000001</v>
      </c>
      <c r="J253">
        <f t="shared" si="14"/>
        <v>-19.912700000000001</v>
      </c>
      <c r="L253">
        <v>6</v>
      </c>
      <c r="M253">
        <v>301.27699999999999</v>
      </c>
      <c r="N253">
        <f t="shared" si="17"/>
        <v>44.316419233325952</v>
      </c>
      <c r="O253">
        <v>-29.8004</v>
      </c>
      <c r="P253">
        <v>56.488</v>
      </c>
      <c r="Q253">
        <v>427.36900000000003</v>
      </c>
      <c r="R253">
        <v>1.0166999999999999</v>
      </c>
      <c r="S253">
        <v>-47.866799999999998</v>
      </c>
      <c r="T253">
        <f t="shared" si="15"/>
        <v>-18.066399999999998</v>
      </c>
    </row>
    <row r="254" spans="1:20" x14ac:dyDescent="0.3">
      <c r="B254">
        <v>10</v>
      </c>
      <c r="C254">
        <v>408.63200000000001</v>
      </c>
      <c r="D254">
        <f t="shared" si="16"/>
        <v>46.49216607001717</v>
      </c>
      <c r="E254">
        <v>-32.6691</v>
      </c>
      <c r="F254">
        <v>59.646599999999999</v>
      </c>
      <c r="G254">
        <v>345.642</v>
      </c>
      <c r="H254">
        <v>0.77676999999999996</v>
      </c>
      <c r="I254">
        <v>-52.917499999999997</v>
      </c>
      <c r="J254">
        <f t="shared" si="14"/>
        <v>-20.248399999999997</v>
      </c>
      <c r="L254">
        <v>7</v>
      </c>
      <c r="M254">
        <v>323.98399999999998</v>
      </c>
      <c r="N254">
        <f t="shared" si="17"/>
        <v>44.039283040472114</v>
      </c>
      <c r="O254">
        <v>-29.8767</v>
      </c>
      <c r="P254">
        <v>56.747399999999999</v>
      </c>
      <c r="Q254">
        <v>427.16399999999999</v>
      </c>
      <c r="R254">
        <v>1.0127999999999999</v>
      </c>
      <c r="S254">
        <v>-47.866799999999998</v>
      </c>
      <c r="T254">
        <f t="shared" si="15"/>
        <v>-17.990099999999998</v>
      </c>
    </row>
    <row r="255" spans="1:20" x14ac:dyDescent="0.3">
      <c r="B255">
        <v>11</v>
      </c>
      <c r="C255">
        <v>430.59800000000001</v>
      </c>
      <c r="D255">
        <f t="shared" si="16"/>
        <v>45.524902121460421</v>
      </c>
      <c r="E255">
        <v>-32.6233</v>
      </c>
      <c r="F255">
        <v>59.783900000000003</v>
      </c>
      <c r="G255">
        <v>345.41199999999998</v>
      </c>
      <c r="H255">
        <v>0.76819599999999999</v>
      </c>
      <c r="I255">
        <v>-53.085299999999997</v>
      </c>
      <c r="J255">
        <f t="shared" si="14"/>
        <v>-20.461999999999996</v>
      </c>
      <c r="L255">
        <v>8</v>
      </c>
      <c r="M255">
        <v>346.447</v>
      </c>
      <c r="N255">
        <f t="shared" si="17"/>
        <v>44.517651248720071</v>
      </c>
      <c r="O255">
        <v>-30.120799999999999</v>
      </c>
      <c r="P255">
        <v>57.098399999999998</v>
      </c>
      <c r="Q255">
        <v>429.233</v>
      </c>
      <c r="R255">
        <v>1.01132</v>
      </c>
      <c r="S255">
        <v>-48.110999999999997</v>
      </c>
      <c r="T255">
        <f t="shared" si="15"/>
        <v>-17.990199999999998</v>
      </c>
    </row>
    <row r="256" spans="1:20" x14ac:dyDescent="0.3">
      <c r="B256">
        <v>12</v>
      </c>
      <c r="C256">
        <v>452.49</v>
      </c>
      <c r="D256">
        <f t="shared" si="16"/>
        <v>45.678786771423361</v>
      </c>
      <c r="E256">
        <v>-33.340499999999999</v>
      </c>
      <c r="F256">
        <v>60.256999999999998</v>
      </c>
      <c r="G256">
        <v>353.11599999999999</v>
      </c>
      <c r="H256">
        <v>0.78011600000000003</v>
      </c>
      <c r="I256">
        <v>-52.841200000000001</v>
      </c>
      <c r="J256">
        <f t="shared" si="14"/>
        <v>-19.500700000000002</v>
      </c>
      <c r="L256">
        <v>9</v>
      </c>
      <c r="M256">
        <v>369.238</v>
      </c>
      <c r="N256">
        <f t="shared" si="17"/>
        <v>43.876968978982937</v>
      </c>
      <c r="O256">
        <v>-29.891999999999999</v>
      </c>
      <c r="P256">
        <v>56.854199999999999</v>
      </c>
      <c r="Q256">
        <v>425.46300000000002</v>
      </c>
      <c r="R256">
        <v>1.0079400000000001</v>
      </c>
      <c r="S256">
        <v>-48.095700000000001</v>
      </c>
      <c r="T256">
        <f t="shared" si="15"/>
        <v>-18.203700000000001</v>
      </c>
    </row>
    <row r="257" spans="1:20" x14ac:dyDescent="0.3">
      <c r="B257">
        <v>13</v>
      </c>
      <c r="C257">
        <v>474.27</v>
      </c>
      <c r="D257">
        <f t="shared" si="16"/>
        <v>45.913682277318699</v>
      </c>
      <c r="E257">
        <v>-32.653799999999997</v>
      </c>
      <c r="F257">
        <v>59.661900000000003</v>
      </c>
      <c r="G257">
        <v>344.55399999999997</v>
      </c>
      <c r="H257">
        <v>0.77265200000000001</v>
      </c>
      <c r="I257">
        <v>-52.978499999999997</v>
      </c>
      <c r="J257">
        <f t="shared" si="14"/>
        <v>-20.3247</v>
      </c>
      <c r="L257">
        <v>10</v>
      </c>
      <c r="M257">
        <v>391.96</v>
      </c>
      <c r="N257">
        <f t="shared" si="17"/>
        <v>44.010210368805602</v>
      </c>
      <c r="O257">
        <v>-29.968299999999999</v>
      </c>
      <c r="P257">
        <v>56.945799999999998</v>
      </c>
      <c r="Q257">
        <v>426.01299999999998</v>
      </c>
      <c r="R257">
        <v>1.0117100000000001</v>
      </c>
      <c r="S257">
        <v>-48.034700000000001</v>
      </c>
      <c r="T257">
        <f t="shared" si="15"/>
        <v>-18.066400000000002</v>
      </c>
    </row>
    <row r="258" spans="1:20" x14ac:dyDescent="0.3">
      <c r="B258">
        <v>14</v>
      </c>
      <c r="C258">
        <v>496.48099999999999</v>
      </c>
      <c r="D258">
        <f t="shared" si="16"/>
        <v>45.022736481923346</v>
      </c>
      <c r="E258">
        <v>-32.745399999999997</v>
      </c>
      <c r="F258">
        <v>59.814500000000002</v>
      </c>
      <c r="G258">
        <v>347.39</v>
      </c>
      <c r="H258">
        <v>0.77166100000000004</v>
      </c>
      <c r="I258">
        <v>-52.963299999999997</v>
      </c>
      <c r="J258">
        <f t="shared" si="14"/>
        <v>-20.2179</v>
      </c>
      <c r="L258">
        <v>11</v>
      </c>
      <c r="M258">
        <v>415.00700000000001</v>
      </c>
      <c r="N258">
        <f t="shared" si="17"/>
        <v>43.38959517507697</v>
      </c>
      <c r="O258">
        <v>-30.181899999999999</v>
      </c>
      <c r="P258">
        <v>57.174700000000001</v>
      </c>
      <c r="Q258">
        <v>428.95499999999998</v>
      </c>
      <c r="R258">
        <v>1.0146299999999999</v>
      </c>
      <c r="S258">
        <v>-47.866799999999998</v>
      </c>
      <c r="T258">
        <f t="shared" si="15"/>
        <v>-17.684899999999999</v>
      </c>
    </row>
    <row r="259" spans="1:20" x14ac:dyDescent="0.3">
      <c r="B259">
        <v>15</v>
      </c>
      <c r="C259">
        <v>518.322</v>
      </c>
      <c r="D259">
        <f t="shared" si="16"/>
        <v>45.785449384185689</v>
      </c>
      <c r="E259">
        <v>-33.279400000000003</v>
      </c>
      <c r="F259">
        <v>60.333300000000001</v>
      </c>
      <c r="G259">
        <v>355.005</v>
      </c>
      <c r="H259">
        <v>0.78015999999999996</v>
      </c>
      <c r="I259">
        <v>-52.932699999999997</v>
      </c>
      <c r="J259">
        <f t="shared" si="14"/>
        <v>-19.653299999999994</v>
      </c>
      <c r="L259">
        <v>12</v>
      </c>
      <c r="M259">
        <v>437.524</v>
      </c>
      <c r="N259">
        <f t="shared" si="17"/>
        <v>44.410889550117695</v>
      </c>
      <c r="O259">
        <v>-30.136099999999999</v>
      </c>
      <c r="P259">
        <v>57.128900000000002</v>
      </c>
      <c r="Q259">
        <v>431.94200000000001</v>
      </c>
      <c r="R259">
        <v>1.0204599999999999</v>
      </c>
      <c r="S259">
        <v>-47.897300000000001</v>
      </c>
      <c r="T259">
        <f t="shared" si="15"/>
        <v>-17.761200000000002</v>
      </c>
    </row>
    <row r="260" spans="1:20" x14ac:dyDescent="0.3">
      <c r="B260">
        <v>16</v>
      </c>
      <c r="C260">
        <v>540.33500000000004</v>
      </c>
      <c r="D260">
        <f t="shared" si="16"/>
        <v>45.427701812565232</v>
      </c>
      <c r="E260">
        <v>-32.257100000000001</v>
      </c>
      <c r="F260">
        <v>59.066800000000001</v>
      </c>
      <c r="G260">
        <v>344.53800000000001</v>
      </c>
      <c r="H260">
        <v>0.77144199999999996</v>
      </c>
      <c r="I260">
        <v>-52.764899999999997</v>
      </c>
      <c r="J260">
        <f t="shared" si="14"/>
        <v>-20.507799999999996</v>
      </c>
      <c r="L260">
        <v>13</v>
      </c>
      <c r="M260">
        <v>460.166</v>
      </c>
      <c r="N260">
        <f t="shared" si="17"/>
        <v>44.165709742955578</v>
      </c>
      <c r="O260">
        <v>-30.456499999999998</v>
      </c>
      <c r="P260">
        <v>57.556199999999997</v>
      </c>
      <c r="Q260">
        <v>436.45</v>
      </c>
      <c r="R260">
        <v>1.0235700000000001</v>
      </c>
      <c r="S260">
        <v>-48.034700000000001</v>
      </c>
      <c r="T260">
        <f t="shared" si="15"/>
        <v>-17.578200000000002</v>
      </c>
    </row>
    <row r="261" spans="1:20" x14ac:dyDescent="0.3">
      <c r="B261">
        <v>17</v>
      </c>
      <c r="C261">
        <v>562.36800000000005</v>
      </c>
      <c r="D261">
        <f t="shared" si="16"/>
        <v>45.386465755911559</v>
      </c>
      <c r="E261">
        <v>-33.447299999999998</v>
      </c>
      <c r="F261">
        <v>60.546900000000001</v>
      </c>
      <c r="G261">
        <v>355.30200000000002</v>
      </c>
      <c r="H261">
        <v>0.78082499999999999</v>
      </c>
      <c r="I261">
        <v>-52.871699999999997</v>
      </c>
      <c r="J261">
        <f t="shared" si="14"/>
        <v>-19.424399999999999</v>
      </c>
      <c r="L261">
        <v>14</v>
      </c>
      <c r="M261">
        <v>483.01299999999998</v>
      </c>
      <c r="N261">
        <f t="shared" si="17"/>
        <v>43.769422681314872</v>
      </c>
      <c r="O261">
        <v>-29.6478</v>
      </c>
      <c r="P261">
        <v>56.686399999999999</v>
      </c>
      <c r="Q261">
        <v>425.50900000000001</v>
      </c>
      <c r="R261">
        <v>1.01329</v>
      </c>
      <c r="S261">
        <v>-47.943100000000001</v>
      </c>
      <c r="T261">
        <f t="shared" si="15"/>
        <v>-18.295300000000001</v>
      </c>
    </row>
    <row r="262" spans="1:20" x14ac:dyDescent="0.3">
      <c r="B262">
        <v>18</v>
      </c>
      <c r="C262">
        <v>584.51</v>
      </c>
      <c r="D262">
        <f t="shared" si="16"/>
        <v>45.163038569235063</v>
      </c>
      <c r="E262">
        <v>-33.309899999999999</v>
      </c>
      <c r="F262">
        <v>60.424799999999998</v>
      </c>
      <c r="G262">
        <v>354.13</v>
      </c>
      <c r="H262">
        <v>0.78139700000000001</v>
      </c>
      <c r="I262">
        <v>-52.902200000000001</v>
      </c>
      <c r="J262">
        <f t="shared" ref="J262:J325" si="18">I262-E262</f>
        <v>-19.592300000000002</v>
      </c>
      <c r="L262">
        <v>15</v>
      </c>
      <c r="M262">
        <v>505.94499999999999</v>
      </c>
      <c r="N262">
        <f t="shared" si="17"/>
        <v>43.607186464329288</v>
      </c>
      <c r="O262">
        <v>-30.227699999999999</v>
      </c>
      <c r="P262">
        <v>57.189900000000002</v>
      </c>
      <c r="Q262">
        <v>431.76299999999998</v>
      </c>
      <c r="R262">
        <v>1.0235399999999999</v>
      </c>
      <c r="S262">
        <v>-47.988900000000001</v>
      </c>
      <c r="T262">
        <f t="shared" ref="T262:T325" si="19">S262-O262</f>
        <v>-17.761200000000002</v>
      </c>
    </row>
    <row r="263" spans="1:20" x14ac:dyDescent="0.3">
      <c r="B263">
        <v>19</v>
      </c>
      <c r="C263">
        <v>606.64800000000002</v>
      </c>
      <c r="D263">
        <f t="shared" ref="D263:D326" si="20">1000/(C263-C262)</f>
        <v>45.17119884361724</v>
      </c>
      <c r="E263">
        <v>-33.081099999999999</v>
      </c>
      <c r="F263">
        <v>59.936500000000002</v>
      </c>
      <c r="G263">
        <v>352.07</v>
      </c>
      <c r="H263">
        <v>0.78234400000000004</v>
      </c>
      <c r="I263">
        <v>-52.841200000000001</v>
      </c>
      <c r="J263">
        <f t="shared" si="18"/>
        <v>-19.760100000000001</v>
      </c>
      <c r="L263">
        <v>16</v>
      </c>
      <c r="M263">
        <v>528.91700000000003</v>
      </c>
      <c r="N263">
        <f t="shared" ref="N263:N324" si="21">1000/(M263-M262)</f>
        <v>43.531255441406863</v>
      </c>
      <c r="O263">
        <v>-30.029299999999999</v>
      </c>
      <c r="P263">
        <v>56.991599999999998</v>
      </c>
      <c r="Q263">
        <v>429.524</v>
      </c>
      <c r="R263">
        <v>1.0200100000000001</v>
      </c>
      <c r="S263">
        <v>-47.897300000000001</v>
      </c>
      <c r="T263">
        <f t="shared" si="19"/>
        <v>-17.868000000000002</v>
      </c>
    </row>
    <row r="264" spans="1:20" x14ac:dyDescent="0.3">
      <c r="B264">
        <v>20</v>
      </c>
      <c r="C264">
        <v>628.63300000000004</v>
      </c>
      <c r="D264">
        <f t="shared" si="20"/>
        <v>45.485558335228539</v>
      </c>
      <c r="E264">
        <v>-32.165500000000002</v>
      </c>
      <c r="F264">
        <v>59.158299999999997</v>
      </c>
      <c r="G264">
        <v>341.81900000000002</v>
      </c>
      <c r="H264">
        <v>0.77337800000000001</v>
      </c>
      <c r="I264">
        <v>-52.810699999999997</v>
      </c>
      <c r="J264">
        <f t="shared" si="18"/>
        <v>-20.645199999999996</v>
      </c>
      <c r="L264">
        <v>17</v>
      </c>
      <c r="M264">
        <v>552.23199999999997</v>
      </c>
      <c r="N264">
        <f t="shared" si="21"/>
        <v>42.890842805061226</v>
      </c>
      <c r="O264">
        <v>-29.6783</v>
      </c>
      <c r="P264">
        <v>56.640599999999999</v>
      </c>
      <c r="Q264">
        <v>426.54899999999998</v>
      </c>
      <c r="R264">
        <v>1.01905</v>
      </c>
      <c r="S264">
        <v>-47.820999999999998</v>
      </c>
      <c r="T264">
        <f t="shared" si="19"/>
        <v>-18.142699999999998</v>
      </c>
    </row>
    <row r="265" spans="1:20" x14ac:dyDescent="0.3">
      <c r="B265">
        <v>21</v>
      </c>
      <c r="C265">
        <v>651.34299999999996</v>
      </c>
      <c r="D265">
        <f t="shared" si="20"/>
        <v>44.033465433729788</v>
      </c>
      <c r="E265">
        <v>-32.867400000000004</v>
      </c>
      <c r="F265">
        <v>59.753399999999999</v>
      </c>
      <c r="G265">
        <v>352.42700000000002</v>
      </c>
      <c r="H265">
        <v>0.78197700000000003</v>
      </c>
      <c r="I265">
        <v>-52.871699999999997</v>
      </c>
      <c r="J265">
        <f t="shared" si="18"/>
        <v>-20.004299999999994</v>
      </c>
      <c r="L265">
        <v>18</v>
      </c>
      <c r="M265">
        <v>575.46600000000001</v>
      </c>
      <c r="N265">
        <f t="shared" si="21"/>
        <v>43.040371868812876</v>
      </c>
      <c r="O265">
        <v>-30.136099999999999</v>
      </c>
      <c r="P265">
        <v>57.022100000000002</v>
      </c>
      <c r="Q265">
        <v>432.49799999999999</v>
      </c>
      <c r="R265">
        <v>1.0279199999999999</v>
      </c>
      <c r="S265">
        <v>-47.698999999999998</v>
      </c>
      <c r="T265">
        <f t="shared" si="19"/>
        <v>-17.562899999999999</v>
      </c>
    </row>
    <row r="266" spans="1:20" x14ac:dyDescent="0.3">
      <c r="B266">
        <v>22</v>
      </c>
      <c r="C266">
        <v>673.42499999999995</v>
      </c>
      <c r="D266">
        <f t="shared" si="20"/>
        <v>45.285753102074104</v>
      </c>
      <c r="E266">
        <v>-33.096299999999999</v>
      </c>
      <c r="F266">
        <v>59.692399999999999</v>
      </c>
      <c r="G266">
        <v>355.15</v>
      </c>
      <c r="H266">
        <v>0.78831300000000004</v>
      </c>
      <c r="I266">
        <v>-52.658099999999997</v>
      </c>
      <c r="J266">
        <f t="shared" si="18"/>
        <v>-19.561799999999998</v>
      </c>
      <c r="L266">
        <v>19</v>
      </c>
      <c r="M266">
        <v>598.63400000000001</v>
      </c>
      <c r="N266">
        <f t="shared" si="21"/>
        <v>43.162983425414353</v>
      </c>
      <c r="O266">
        <v>-29.7089</v>
      </c>
      <c r="P266">
        <v>56.823700000000002</v>
      </c>
      <c r="Q266">
        <v>427.98399999999998</v>
      </c>
      <c r="R266">
        <v>1.0182199999999999</v>
      </c>
      <c r="S266">
        <v>-47.76</v>
      </c>
      <c r="T266">
        <f t="shared" si="19"/>
        <v>-18.051099999999998</v>
      </c>
    </row>
    <row r="267" spans="1:20" x14ac:dyDescent="0.3">
      <c r="B267">
        <v>23</v>
      </c>
      <c r="C267">
        <v>696.19100000000003</v>
      </c>
      <c r="D267">
        <f t="shared" si="20"/>
        <v>43.925151541772671</v>
      </c>
      <c r="E267">
        <v>-32.6233</v>
      </c>
      <c r="F267">
        <v>59.4788</v>
      </c>
      <c r="G267">
        <v>347.07100000000003</v>
      </c>
      <c r="H267">
        <v>0.78004700000000005</v>
      </c>
      <c r="I267">
        <v>-52.703899999999997</v>
      </c>
      <c r="J267">
        <f t="shared" si="18"/>
        <v>-20.080599999999997</v>
      </c>
      <c r="L267">
        <v>20</v>
      </c>
      <c r="M267">
        <v>621.78800000000001</v>
      </c>
      <c r="N267">
        <f t="shared" si="21"/>
        <v>43.189081800120938</v>
      </c>
      <c r="O267">
        <v>-30.303999999999998</v>
      </c>
      <c r="P267">
        <v>57.083100000000002</v>
      </c>
      <c r="Q267">
        <v>438.589</v>
      </c>
      <c r="R267">
        <v>1.03559</v>
      </c>
      <c r="S267">
        <v>-47.76</v>
      </c>
      <c r="T267">
        <f t="shared" si="19"/>
        <v>-17.456</v>
      </c>
    </row>
    <row r="268" spans="1:20" x14ac:dyDescent="0.3">
      <c r="B268">
        <v>24</v>
      </c>
      <c r="C268">
        <v>718.29100000000005</v>
      </c>
      <c r="D268">
        <f t="shared" si="20"/>
        <v>45.248868778280496</v>
      </c>
      <c r="E268">
        <v>-32.134999999999998</v>
      </c>
      <c r="F268">
        <v>58.944699999999997</v>
      </c>
      <c r="G268">
        <v>343.57</v>
      </c>
      <c r="H268">
        <v>0.77952999999999995</v>
      </c>
      <c r="I268">
        <v>-41.809100000000001</v>
      </c>
      <c r="J268">
        <f t="shared" si="18"/>
        <v>-9.6741000000000028</v>
      </c>
      <c r="L268">
        <v>21</v>
      </c>
      <c r="M268">
        <v>645.07600000000002</v>
      </c>
      <c r="N268">
        <f t="shared" si="21"/>
        <v>42.940570250772907</v>
      </c>
      <c r="O268">
        <v>-29.327400000000001</v>
      </c>
      <c r="P268">
        <v>56.1218</v>
      </c>
      <c r="Q268">
        <v>423.08499999999998</v>
      </c>
      <c r="R268">
        <v>1.01555</v>
      </c>
      <c r="S268">
        <v>-47.790500000000002</v>
      </c>
      <c r="T268">
        <f t="shared" si="19"/>
        <v>-18.463100000000001</v>
      </c>
    </row>
    <row r="269" spans="1:20" x14ac:dyDescent="0.3">
      <c r="J269">
        <f t="shared" si="18"/>
        <v>0</v>
      </c>
      <c r="L269">
        <v>22</v>
      </c>
      <c r="M269">
        <v>668.24300000000005</v>
      </c>
      <c r="N269">
        <f t="shared" si="21"/>
        <v>43.164846548970459</v>
      </c>
      <c r="O269">
        <v>-30.242899999999999</v>
      </c>
      <c r="P269">
        <v>57.037399999999998</v>
      </c>
      <c r="Q269">
        <v>434.54199999999997</v>
      </c>
      <c r="R269">
        <v>1.0284899999999999</v>
      </c>
      <c r="S269">
        <v>-47.76</v>
      </c>
      <c r="T269">
        <f t="shared" si="19"/>
        <v>-17.517099999999999</v>
      </c>
    </row>
    <row r="270" spans="1:20" x14ac:dyDescent="0.3">
      <c r="A270">
        <v>2.6</v>
      </c>
      <c r="J270">
        <f t="shared" si="18"/>
        <v>0</v>
      </c>
      <c r="L270">
        <v>23</v>
      </c>
      <c r="M270">
        <v>691.27499999999998</v>
      </c>
      <c r="N270">
        <f t="shared" si="21"/>
        <v>43.417853421326988</v>
      </c>
      <c r="O270">
        <v>-29.952999999999999</v>
      </c>
      <c r="P270">
        <v>56.747399999999999</v>
      </c>
      <c r="Q270">
        <v>431.45800000000003</v>
      </c>
      <c r="R270">
        <v>1.0282</v>
      </c>
      <c r="S270">
        <v>-47.714199999999998</v>
      </c>
      <c r="T270">
        <f t="shared" si="19"/>
        <v>-17.761199999999999</v>
      </c>
    </row>
    <row r="271" spans="1:20" x14ac:dyDescent="0.3">
      <c r="B271">
        <v>1</v>
      </c>
      <c r="C271">
        <v>223.298</v>
      </c>
      <c r="E271">
        <v>-38.650500000000001</v>
      </c>
      <c r="F271">
        <v>70.1447</v>
      </c>
      <c r="G271">
        <v>321.48099999999999</v>
      </c>
      <c r="H271">
        <v>0.72603899999999999</v>
      </c>
      <c r="I271">
        <v>-53.558300000000003</v>
      </c>
      <c r="J271">
        <f t="shared" si="18"/>
        <v>-14.907800000000002</v>
      </c>
      <c r="T271">
        <f t="shared" si="19"/>
        <v>0</v>
      </c>
    </row>
    <row r="272" spans="1:20" x14ac:dyDescent="0.3">
      <c r="B272">
        <v>2</v>
      </c>
      <c r="C272">
        <v>235.10900000000001</v>
      </c>
      <c r="D272">
        <f t="shared" si="20"/>
        <v>84.66683600033862</v>
      </c>
      <c r="E272">
        <v>-32.745399999999997</v>
      </c>
      <c r="F272">
        <v>57.662999999999997</v>
      </c>
      <c r="G272">
        <v>348.995</v>
      </c>
      <c r="H272">
        <v>0.79190499999999997</v>
      </c>
      <c r="I272">
        <v>-50.857500000000002</v>
      </c>
      <c r="J272">
        <f t="shared" si="18"/>
        <v>-18.112100000000005</v>
      </c>
      <c r="T272">
        <f t="shared" si="19"/>
        <v>0</v>
      </c>
    </row>
    <row r="273" spans="2:20" x14ac:dyDescent="0.3">
      <c r="B273">
        <v>3</v>
      </c>
      <c r="C273">
        <v>255.7</v>
      </c>
      <c r="D273">
        <f t="shared" si="20"/>
        <v>48.564906998203149</v>
      </c>
      <c r="E273">
        <v>-32.134999999999998</v>
      </c>
      <c r="F273">
        <v>57.769799999999996</v>
      </c>
      <c r="G273">
        <v>344.29399999999998</v>
      </c>
      <c r="H273">
        <v>0.77812099999999995</v>
      </c>
      <c r="I273">
        <v>-51.7273</v>
      </c>
      <c r="J273">
        <f t="shared" si="18"/>
        <v>-19.592300000000002</v>
      </c>
      <c r="T273">
        <f t="shared" si="19"/>
        <v>0</v>
      </c>
    </row>
    <row r="274" spans="2:20" x14ac:dyDescent="0.3">
      <c r="B274">
        <v>4</v>
      </c>
      <c r="C274">
        <v>277.02499999999998</v>
      </c>
      <c r="D274">
        <f t="shared" si="20"/>
        <v>46.893317702227456</v>
      </c>
      <c r="E274">
        <v>-31.982399999999998</v>
      </c>
      <c r="F274">
        <v>57.998699999999999</v>
      </c>
      <c r="G274">
        <v>341.50799999999998</v>
      </c>
      <c r="H274">
        <v>0.76992899999999997</v>
      </c>
      <c r="I274">
        <v>-52.200299999999999</v>
      </c>
      <c r="J274">
        <f t="shared" si="18"/>
        <v>-20.2179</v>
      </c>
      <c r="T274">
        <f t="shared" si="19"/>
        <v>0</v>
      </c>
    </row>
    <row r="275" spans="2:20" x14ac:dyDescent="0.3">
      <c r="B275">
        <v>5</v>
      </c>
      <c r="C275">
        <v>297.971</v>
      </c>
      <c r="D275">
        <f t="shared" si="20"/>
        <v>47.741812279194058</v>
      </c>
      <c r="E275">
        <v>-32.257100000000001</v>
      </c>
      <c r="F275">
        <v>58.319099999999999</v>
      </c>
      <c r="G275">
        <v>343.82600000000002</v>
      </c>
      <c r="H275">
        <v>0.77384799999999998</v>
      </c>
      <c r="I275">
        <v>-52.475000000000001</v>
      </c>
      <c r="J275">
        <f t="shared" si="18"/>
        <v>-20.2179</v>
      </c>
      <c r="T275">
        <f t="shared" si="19"/>
        <v>0</v>
      </c>
    </row>
    <row r="276" spans="2:20" x14ac:dyDescent="0.3">
      <c r="B276">
        <v>6</v>
      </c>
      <c r="C276">
        <v>319.08</v>
      </c>
      <c r="D276">
        <f t="shared" si="20"/>
        <v>47.373158368468467</v>
      </c>
      <c r="E276">
        <v>-32.745399999999997</v>
      </c>
      <c r="F276">
        <v>58.883699999999997</v>
      </c>
      <c r="G276">
        <v>348.85199999999998</v>
      </c>
      <c r="H276">
        <v>0.77833699999999995</v>
      </c>
      <c r="I276">
        <v>-52.658099999999997</v>
      </c>
      <c r="J276">
        <f t="shared" si="18"/>
        <v>-19.912700000000001</v>
      </c>
      <c r="K276">
        <v>1.9</v>
      </c>
      <c r="T276">
        <f t="shared" si="19"/>
        <v>0</v>
      </c>
    </row>
    <row r="277" spans="2:20" x14ac:dyDescent="0.3">
      <c r="B277">
        <v>7</v>
      </c>
      <c r="C277">
        <v>340.23200000000003</v>
      </c>
      <c r="D277">
        <f t="shared" si="20"/>
        <v>47.276853252647406</v>
      </c>
      <c r="E277">
        <v>-32.379199999999997</v>
      </c>
      <c r="F277">
        <v>58.563200000000002</v>
      </c>
      <c r="G277">
        <v>344.93799999999999</v>
      </c>
      <c r="H277">
        <v>0.77915100000000004</v>
      </c>
      <c r="I277">
        <v>-52.688600000000001</v>
      </c>
      <c r="J277">
        <f t="shared" si="18"/>
        <v>-20.309400000000004</v>
      </c>
      <c r="L277">
        <v>1</v>
      </c>
      <c r="M277">
        <v>204.172</v>
      </c>
      <c r="O277">
        <v>-35.064700000000002</v>
      </c>
      <c r="P277">
        <v>67.184399999999997</v>
      </c>
      <c r="Q277">
        <v>388.63299999999998</v>
      </c>
      <c r="R277">
        <v>0.931979</v>
      </c>
      <c r="S277">
        <v>-48.828099999999999</v>
      </c>
      <c r="T277">
        <f t="shared" si="19"/>
        <v>-13.763399999999997</v>
      </c>
    </row>
    <row r="278" spans="2:20" x14ac:dyDescent="0.3">
      <c r="B278">
        <v>8</v>
      </c>
      <c r="C278">
        <v>361.34399999999999</v>
      </c>
      <c r="D278">
        <f t="shared" si="20"/>
        <v>47.366426676771582</v>
      </c>
      <c r="E278">
        <v>-33.020000000000003</v>
      </c>
      <c r="F278">
        <v>59.3872</v>
      </c>
      <c r="G278">
        <v>353.2</v>
      </c>
      <c r="H278">
        <v>0.77962500000000001</v>
      </c>
      <c r="I278">
        <v>-52.795400000000001</v>
      </c>
      <c r="J278">
        <f t="shared" si="18"/>
        <v>-19.775399999999998</v>
      </c>
      <c r="L278">
        <v>2</v>
      </c>
      <c r="M278">
        <v>217.29499999999999</v>
      </c>
      <c r="N278">
        <f t="shared" si="21"/>
        <v>76.202087937209541</v>
      </c>
      <c r="O278">
        <v>-29.5563</v>
      </c>
      <c r="P278">
        <v>55.252099999999999</v>
      </c>
      <c r="Q278">
        <v>418.392</v>
      </c>
      <c r="R278">
        <v>1.02329</v>
      </c>
      <c r="S278">
        <v>-46.035800000000002</v>
      </c>
      <c r="T278">
        <f t="shared" si="19"/>
        <v>-16.479500000000002</v>
      </c>
    </row>
    <row r="279" spans="2:20" x14ac:dyDescent="0.3">
      <c r="B279">
        <v>9</v>
      </c>
      <c r="C279">
        <v>382.44</v>
      </c>
      <c r="D279">
        <f t="shared" si="20"/>
        <v>47.402351156617357</v>
      </c>
      <c r="E279">
        <v>-33.020000000000003</v>
      </c>
      <c r="F279">
        <v>59.249899999999997</v>
      </c>
      <c r="G279">
        <v>355.00099999999998</v>
      </c>
      <c r="H279">
        <v>0.78642000000000001</v>
      </c>
      <c r="I279">
        <v>-52.825899999999997</v>
      </c>
      <c r="J279">
        <f t="shared" si="18"/>
        <v>-19.805899999999994</v>
      </c>
      <c r="L279">
        <v>3</v>
      </c>
      <c r="M279">
        <v>237.43299999999999</v>
      </c>
      <c r="N279">
        <f t="shared" si="21"/>
        <v>49.657364187108932</v>
      </c>
      <c r="O279">
        <v>-28.579699999999999</v>
      </c>
      <c r="P279">
        <v>53.512599999999999</v>
      </c>
      <c r="Q279">
        <v>419.22500000000002</v>
      </c>
      <c r="R279">
        <v>1.01935</v>
      </c>
      <c r="S279">
        <v>-46.402000000000001</v>
      </c>
      <c r="T279">
        <f t="shared" si="19"/>
        <v>-17.822300000000002</v>
      </c>
    </row>
    <row r="280" spans="2:20" x14ac:dyDescent="0.3">
      <c r="B280">
        <v>10</v>
      </c>
      <c r="C280">
        <v>403.404</v>
      </c>
      <c r="D280">
        <f t="shared" si="20"/>
        <v>47.700820454111813</v>
      </c>
      <c r="E280">
        <v>-32.867400000000004</v>
      </c>
      <c r="F280">
        <v>59.402500000000003</v>
      </c>
      <c r="G280">
        <v>348.65300000000002</v>
      </c>
      <c r="H280">
        <v>0.77835699999999997</v>
      </c>
      <c r="I280">
        <v>-52.764899999999997</v>
      </c>
      <c r="J280">
        <f t="shared" si="18"/>
        <v>-19.897499999999994</v>
      </c>
      <c r="L280">
        <v>4</v>
      </c>
      <c r="M280">
        <v>257.90100000000001</v>
      </c>
      <c r="N280">
        <f t="shared" si="21"/>
        <v>48.856752003126793</v>
      </c>
      <c r="O280">
        <v>-29.220600000000001</v>
      </c>
      <c r="P280">
        <v>54.122900000000001</v>
      </c>
      <c r="Q280">
        <v>431.029</v>
      </c>
      <c r="R280">
        <v>1.03359</v>
      </c>
      <c r="S280">
        <v>-46.798699999999997</v>
      </c>
      <c r="T280">
        <f t="shared" si="19"/>
        <v>-17.578099999999996</v>
      </c>
    </row>
    <row r="281" spans="2:20" x14ac:dyDescent="0.3">
      <c r="B281">
        <v>11</v>
      </c>
      <c r="C281">
        <v>425.01799999999997</v>
      </c>
      <c r="D281">
        <f t="shared" si="20"/>
        <v>46.266308873878096</v>
      </c>
      <c r="E281">
        <v>-32.348599999999998</v>
      </c>
      <c r="F281">
        <v>58.807400000000001</v>
      </c>
      <c r="G281">
        <v>344.66899999999998</v>
      </c>
      <c r="H281">
        <v>0.776115</v>
      </c>
      <c r="I281">
        <v>-52.749600000000001</v>
      </c>
      <c r="J281">
        <f t="shared" si="18"/>
        <v>-20.401000000000003</v>
      </c>
      <c r="L281">
        <v>5</v>
      </c>
      <c r="M281">
        <v>280.11500000000001</v>
      </c>
      <c r="N281">
        <f t="shared" si="21"/>
        <v>45.01665616278023</v>
      </c>
      <c r="O281">
        <v>-29.8157</v>
      </c>
      <c r="P281">
        <v>55.389400000000002</v>
      </c>
      <c r="Q281">
        <v>434.31</v>
      </c>
      <c r="R281">
        <v>1.01769</v>
      </c>
      <c r="S281">
        <v>-47.637900000000002</v>
      </c>
      <c r="T281">
        <f t="shared" si="19"/>
        <v>-17.822200000000002</v>
      </c>
    </row>
    <row r="282" spans="2:20" x14ac:dyDescent="0.3">
      <c r="B282">
        <v>12</v>
      </c>
      <c r="C282">
        <v>446.48200000000003</v>
      </c>
      <c r="D282">
        <f t="shared" si="20"/>
        <v>46.589638464405397</v>
      </c>
      <c r="E282">
        <v>-32.806399999999996</v>
      </c>
      <c r="F282">
        <v>59.188800000000001</v>
      </c>
      <c r="G282">
        <v>350.32499999999999</v>
      </c>
      <c r="H282">
        <v>0.78276500000000004</v>
      </c>
      <c r="I282">
        <v>-52.581800000000001</v>
      </c>
      <c r="J282">
        <f t="shared" si="18"/>
        <v>-19.775400000000005</v>
      </c>
      <c r="L282">
        <v>6</v>
      </c>
      <c r="M282">
        <v>303.54899999999998</v>
      </c>
      <c r="N282">
        <f t="shared" si="21"/>
        <v>42.673039173850015</v>
      </c>
      <c r="O282">
        <v>-30.288699999999999</v>
      </c>
      <c r="P282">
        <v>56.533799999999999</v>
      </c>
      <c r="Q282">
        <v>432.77800000000002</v>
      </c>
      <c r="R282">
        <v>1.0131300000000001</v>
      </c>
      <c r="S282">
        <v>-48.217799999999997</v>
      </c>
      <c r="T282">
        <f t="shared" si="19"/>
        <v>-17.929099999999998</v>
      </c>
    </row>
    <row r="283" spans="2:20" x14ac:dyDescent="0.3">
      <c r="B283">
        <v>13</v>
      </c>
      <c r="C283">
        <v>468.245</v>
      </c>
      <c r="D283">
        <f t="shared" si="20"/>
        <v>45.949547396958188</v>
      </c>
      <c r="E283">
        <v>-32.959000000000003</v>
      </c>
      <c r="F283">
        <v>59.524500000000003</v>
      </c>
      <c r="G283">
        <v>352.63600000000002</v>
      </c>
      <c r="H283">
        <v>0.78405800000000003</v>
      </c>
      <c r="I283">
        <v>-52.566499999999998</v>
      </c>
      <c r="J283">
        <f t="shared" si="18"/>
        <v>-19.607499999999995</v>
      </c>
      <c r="L283">
        <v>7</v>
      </c>
      <c r="M283">
        <v>327.01600000000002</v>
      </c>
      <c r="N283">
        <f t="shared" si="21"/>
        <v>42.613031064899573</v>
      </c>
      <c r="O283">
        <v>-30.013999999999999</v>
      </c>
      <c r="P283">
        <v>56.594799999999999</v>
      </c>
      <c r="Q283">
        <v>425.47199999999998</v>
      </c>
      <c r="R283">
        <v>0.99977899999999997</v>
      </c>
      <c r="S283">
        <v>-48.370399999999997</v>
      </c>
      <c r="T283">
        <f t="shared" si="19"/>
        <v>-18.356399999999997</v>
      </c>
    </row>
    <row r="284" spans="2:20" x14ac:dyDescent="0.3">
      <c r="B284">
        <v>14</v>
      </c>
      <c r="C284">
        <v>489.37</v>
      </c>
      <c r="D284">
        <f t="shared" si="20"/>
        <v>47.337278106508876</v>
      </c>
      <c r="E284">
        <v>-32.089199999999998</v>
      </c>
      <c r="F284">
        <v>58.548000000000002</v>
      </c>
      <c r="G284">
        <v>345.66300000000001</v>
      </c>
      <c r="H284">
        <v>0.77703299999999997</v>
      </c>
      <c r="I284">
        <v>-52.627600000000001</v>
      </c>
      <c r="J284">
        <f t="shared" si="18"/>
        <v>-20.538400000000003</v>
      </c>
      <c r="L284">
        <v>8</v>
      </c>
      <c r="M284">
        <v>350.52100000000002</v>
      </c>
      <c r="N284">
        <f t="shared" si="21"/>
        <v>42.544139544777714</v>
      </c>
      <c r="O284">
        <v>-29.8767</v>
      </c>
      <c r="P284">
        <v>56.594799999999999</v>
      </c>
      <c r="Q284">
        <v>420.87299999999999</v>
      </c>
      <c r="R284">
        <v>0.99661100000000002</v>
      </c>
      <c r="S284">
        <v>-48.5687</v>
      </c>
      <c r="T284">
        <f t="shared" si="19"/>
        <v>-18.692</v>
      </c>
    </row>
    <row r="285" spans="2:20" x14ac:dyDescent="0.3">
      <c r="B285">
        <v>15</v>
      </c>
      <c r="C285">
        <v>510.61700000000002</v>
      </c>
      <c r="D285">
        <f t="shared" si="20"/>
        <v>47.065468066079887</v>
      </c>
      <c r="E285">
        <v>-32.7759</v>
      </c>
      <c r="F285">
        <v>59.204099999999997</v>
      </c>
      <c r="G285">
        <v>352.548</v>
      </c>
      <c r="H285">
        <v>0.78206200000000003</v>
      </c>
      <c r="I285">
        <v>-52.642800000000001</v>
      </c>
      <c r="J285">
        <f t="shared" si="18"/>
        <v>-19.866900000000001</v>
      </c>
      <c r="L285">
        <v>9</v>
      </c>
      <c r="M285">
        <v>374.10199999999998</v>
      </c>
      <c r="N285">
        <f t="shared" si="21"/>
        <v>42.407022602943115</v>
      </c>
      <c r="O285">
        <v>-30.609100000000002</v>
      </c>
      <c r="P285">
        <v>57.510399999999997</v>
      </c>
      <c r="Q285">
        <v>431.76900000000001</v>
      </c>
      <c r="R285">
        <v>1.0075499999999999</v>
      </c>
      <c r="S285">
        <v>-48.5077</v>
      </c>
      <c r="T285">
        <f t="shared" si="19"/>
        <v>-17.898599999999998</v>
      </c>
    </row>
    <row r="286" spans="2:20" x14ac:dyDescent="0.3">
      <c r="B286">
        <v>16</v>
      </c>
      <c r="C286">
        <v>532.10199999999998</v>
      </c>
      <c r="D286">
        <f t="shared" si="20"/>
        <v>46.54410053525725</v>
      </c>
      <c r="E286">
        <v>-33.294699999999999</v>
      </c>
      <c r="F286">
        <v>59.631300000000003</v>
      </c>
      <c r="G286">
        <v>357.73399999999998</v>
      </c>
      <c r="H286">
        <v>0.79021200000000003</v>
      </c>
      <c r="I286">
        <v>-52.566499999999998</v>
      </c>
      <c r="J286">
        <f t="shared" si="18"/>
        <v>-19.271799999999999</v>
      </c>
      <c r="L286">
        <v>10</v>
      </c>
      <c r="M286">
        <v>397.57799999999997</v>
      </c>
      <c r="N286">
        <f t="shared" si="21"/>
        <v>42.59669449650707</v>
      </c>
      <c r="O286">
        <v>-30.700700000000001</v>
      </c>
      <c r="P286">
        <v>57.601900000000001</v>
      </c>
      <c r="Q286">
        <v>431.55200000000002</v>
      </c>
      <c r="R286">
        <v>1.0125900000000001</v>
      </c>
      <c r="S286">
        <v>-48.4619</v>
      </c>
      <c r="T286">
        <f t="shared" si="19"/>
        <v>-17.761199999999999</v>
      </c>
    </row>
    <row r="287" spans="2:20" x14ac:dyDescent="0.3">
      <c r="B287">
        <v>17</v>
      </c>
      <c r="C287">
        <v>553.95799999999997</v>
      </c>
      <c r="D287">
        <f t="shared" si="20"/>
        <v>45.754026354319194</v>
      </c>
      <c r="E287">
        <v>-32.806399999999996</v>
      </c>
      <c r="F287">
        <v>59.097299999999997</v>
      </c>
      <c r="G287">
        <v>351.79199999999997</v>
      </c>
      <c r="H287">
        <v>0.78708900000000004</v>
      </c>
      <c r="I287">
        <v>-52.551299999999998</v>
      </c>
      <c r="J287">
        <f t="shared" si="18"/>
        <v>-19.744900000000001</v>
      </c>
      <c r="L287">
        <v>11</v>
      </c>
      <c r="M287">
        <v>421.70299999999997</v>
      </c>
      <c r="N287">
        <f t="shared" si="21"/>
        <v>41.450777202072537</v>
      </c>
      <c r="O287">
        <v>-29.861499999999999</v>
      </c>
      <c r="P287">
        <v>56.762700000000002</v>
      </c>
      <c r="Q287">
        <v>422.43299999999999</v>
      </c>
      <c r="R287">
        <v>0.99438199999999999</v>
      </c>
      <c r="S287">
        <v>-48.751800000000003</v>
      </c>
      <c r="T287">
        <f t="shared" si="19"/>
        <v>-18.890300000000003</v>
      </c>
    </row>
    <row r="288" spans="2:20" x14ac:dyDescent="0.3">
      <c r="B288">
        <v>18</v>
      </c>
      <c r="C288">
        <v>575.22500000000002</v>
      </c>
      <c r="D288">
        <f t="shared" si="20"/>
        <v>47.021206564160323</v>
      </c>
      <c r="E288">
        <v>-33.386200000000002</v>
      </c>
      <c r="F288">
        <v>59.646599999999999</v>
      </c>
      <c r="G288">
        <v>359.16500000000002</v>
      </c>
      <c r="H288">
        <v>0.79374800000000001</v>
      </c>
      <c r="I288">
        <v>-52.597000000000001</v>
      </c>
      <c r="J288">
        <f t="shared" si="18"/>
        <v>-19.210799999999999</v>
      </c>
      <c r="L288">
        <v>12</v>
      </c>
      <c r="M288">
        <v>445.28399999999999</v>
      </c>
      <c r="N288">
        <f t="shared" si="21"/>
        <v>42.407022602943016</v>
      </c>
      <c r="O288">
        <v>-29.952999999999999</v>
      </c>
      <c r="P288">
        <v>56.747399999999999</v>
      </c>
      <c r="Q288">
        <v>423.964</v>
      </c>
      <c r="R288">
        <v>1.00499</v>
      </c>
      <c r="S288">
        <v>-48.599200000000003</v>
      </c>
      <c r="T288">
        <f t="shared" si="19"/>
        <v>-18.646200000000004</v>
      </c>
    </row>
    <row r="289" spans="1:20" x14ac:dyDescent="0.3">
      <c r="B289">
        <v>19</v>
      </c>
      <c r="C289">
        <v>597.077</v>
      </c>
      <c r="D289">
        <f t="shared" si="20"/>
        <v>45.762401610836591</v>
      </c>
      <c r="E289">
        <v>-32.7759</v>
      </c>
      <c r="F289">
        <v>59.097299999999997</v>
      </c>
      <c r="G289">
        <v>349.81200000000001</v>
      </c>
      <c r="H289">
        <v>0.78747900000000004</v>
      </c>
      <c r="I289">
        <v>-52.764899999999997</v>
      </c>
      <c r="J289">
        <f t="shared" si="18"/>
        <v>-19.988999999999997</v>
      </c>
      <c r="L289">
        <v>13</v>
      </c>
      <c r="M289">
        <v>468.80700000000002</v>
      </c>
      <c r="N289">
        <f t="shared" si="21"/>
        <v>42.511584406750792</v>
      </c>
      <c r="O289">
        <v>-30.639600000000002</v>
      </c>
      <c r="P289">
        <v>57.601900000000001</v>
      </c>
      <c r="Q289">
        <v>433.75400000000002</v>
      </c>
      <c r="R289">
        <v>1.0086999999999999</v>
      </c>
      <c r="S289">
        <v>-48.584000000000003</v>
      </c>
      <c r="T289">
        <f t="shared" si="19"/>
        <v>-17.944400000000002</v>
      </c>
    </row>
    <row r="290" spans="1:20" x14ac:dyDescent="0.3">
      <c r="B290">
        <v>20</v>
      </c>
      <c r="C290">
        <v>618.70699999999999</v>
      </c>
      <c r="D290">
        <f t="shared" si="20"/>
        <v>46.232085067036536</v>
      </c>
      <c r="E290">
        <v>-33.432000000000002</v>
      </c>
      <c r="F290">
        <v>59.555100000000003</v>
      </c>
      <c r="G290">
        <v>358.625</v>
      </c>
      <c r="H290">
        <v>0.79699299999999995</v>
      </c>
      <c r="I290">
        <v>-52.627600000000001</v>
      </c>
      <c r="J290">
        <f t="shared" si="18"/>
        <v>-19.195599999999999</v>
      </c>
      <c r="L290">
        <v>14</v>
      </c>
      <c r="M290">
        <v>492.43900000000002</v>
      </c>
      <c r="N290">
        <f t="shared" si="21"/>
        <v>42.315504400812451</v>
      </c>
      <c r="O290">
        <v>-29.9072</v>
      </c>
      <c r="P290">
        <v>56.747399999999999</v>
      </c>
      <c r="Q290">
        <v>423.47300000000001</v>
      </c>
      <c r="R290">
        <v>1.00217</v>
      </c>
      <c r="S290">
        <v>-48.5229</v>
      </c>
      <c r="T290">
        <f t="shared" si="19"/>
        <v>-18.6157</v>
      </c>
    </row>
    <row r="291" spans="1:20" x14ac:dyDescent="0.3">
      <c r="B291">
        <v>21</v>
      </c>
      <c r="C291">
        <v>640.47299999999996</v>
      </c>
      <c r="D291">
        <f t="shared" si="20"/>
        <v>45.943214187264623</v>
      </c>
      <c r="E291">
        <v>-32.546999999999997</v>
      </c>
      <c r="F291">
        <v>58.700600000000001</v>
      </c>
      <c r="G291">
        <v>349.64100000000002</v>
      </c>
      <c r="H291">
        <v>0.78663000000000005</v>
      </c>
      <c r="I291">
        <v>-52.581800000000001</v>
      </c>
      <c r="J291">
        <f t="shared" si="18"/>
        <v>-20.034800000000004</v>
      </c>
      <c r="L291">
        <v>15</v>
      </c>
      <c r="M291">
        <v>516.15</v>
      </c>
      <c r="N291">
        <f t="shared" si="21"/>
        <v>42.174518156130148</v>
      </c>
      <c r="O291">
        <v>-29.9377</v>
      </c>
      <c r="P291">
        <v>56.869500000000002</v>
      </c>
      <c r="Q291">
        <v>424.512</v>
      </c>
      <c r="R291">
        <v>1.0083800000000001</v>
      </c>
      <c r="S291">
        <v>-48.385599999999997</v>
      </c>
      <c r="T291">
        <f t="shared" si="19"/>
        <v>-18.447899999999997</v>
      </c>
    </row>
    <row r="292" spans="1:20" x14ac:dyDescent="0.3">
      <c r="B292">
        <v>22</v>
      </c>
      <c r="C292">
        <v>661.95799999999997</v>
      </c>
      <c r="D292">
        <f t="shared" si="20"/>
        <v>46.54410053525713</v>
      </c>
      <c r="E292">
        <v>-33.187899999999999</v>
      </c>
      <c r="F292">
        <v>59.463500000000003</v>
      </c>
      <c r="G292">
        <v>357.71300000000002</v>
      </c>
      <c r="H292">
        <v>0.79291999999999996</v>
      </c>
      <c r="I292">
        <v>-52.597000000000001</v>
      </c>
      <c r="J292">
        <f t="shared" si="18"/>
        <v>-19.409100000000002</v>
      </c>
      <c r="L292">
        <v>16</v>
      </c>
      <c r="M292">
        <v>539.87199999999996</v>
      </c>
      <c r="N292">
        <f t="shared" si="21"/>
        <v>42.154961638984943</v>
      </c>
      <c r="O292">
        <v>-30.288699999999999</v>
      </c>
      <c r="P292">
        <v>57.067900000000002</v>
      </c>
      <c r="Q292">
        <v>432.43599999999998</v>
      </c>
      <c r="R292">
        <v>1.0159199999999999</v>
      </c>
      <c r="S292">
        <v>-48.339799999999997</v>
      </c>
      <c r="T292">
        <f t="shared" si="19"/>
        <v>-18.051099999999998</v>
      </c>
    </row>
    <row r="293" spans="1:20" x14ac:dyDescent="0.3">
      <c r="B293">
        <v>23</v>
      </c>
      <c r="C293">
        <v>683.93700000000001</v>
      </c>
      <c r="D293">
        <f t="shared" si="20"/>
        <v>45.497975340097277</v>
      </c>
      <c r="E293">
        <v>-32.6233</v>
      </c>
      <c r="F293">
        <v>58.776899999999998</v>
      </c>
      <c r="G293">
        <v>351.34199999999998</v>
      </c>
      <c r="H293">
        <v>0.78818600000000005</v>
      </c>
      <c r="I293">
        <v>-52.536000000000001</v>
      </c>
      <c r="J293">
        <f t="shared" si="18"/>
        <v>-19.912700000000001</v>
      </c>
      <c r="L293">
        <v>17</v>
      </c>
      <c r="M293">
        <v>563.71900000000005</v>
      </c>
      <c r="N293">
        <f t="shared" si="21"/>
        <v>41.933995890468239</v>
      </c>
      <c r="O293">
        <v>-29.9072</v>
      </c>
      <c r="P293">
        <v>56.671100000000003</v>
      </c>
      <c r="Q293">
        <v>426.221</v>
      </c>
      <c r="R293">
        <v>1.0099400000000001</v>
      </c>
      <c r="S293">
        <v>-48.4467</v>
      </c>
      <c r="T293">
        <f t="shared" si="19"/>
        <v>-18.5395</v>
      </c>
    </row>
    <row r="294" spans="1:20" x14ac:dyDescent="0.3">
      <c r="B294">
        <v>24</v>
      </c>
      <c r="C294">
        <v>705.59299999999996</v>
      </c>
      <c r="D294">
        <f t="shared" si="20"/>
        <v>46.176579239010081</v>
      </c>
      <c r="E294">
        <v>-33.233600000000003</v>
      </c>
      <c r="F294">
        <v>59.417700000000004</v>
      </c>
      <c r="G294">
        <v>358.71300000000002</v>
      </c>
      <c r="H294">
        <v>0.794458</v>
      </c>
      <c r="I294">
        <v>-52.505499999999998</v>
      </c>
      <c r="J294">
        <f t="shared" si="18"/>
        <v>-19.271899999999995</v>
      </c>
      <c r="L294">
        <v>18</v>
      </c>
      <c r="M294">
        <v>587.67600000000004</v>
      </c>
      <c r="N294">
        <f t="shared" si="21"/>
        <v>41.741453437408701</v>
      </c>
      <c r="O294">
        <v>-30.242899999999999</v>
      </c>
      <c r="P294">
        <v>56.976300000000002</v>
      </c>
      <c r="Q294">
        <v>429.73500000000001</v>
      </c>
      <c r="R294">
        <v>1.01549</v>
      </c>
      <c r="S294">
        <v>-48.3551</v>
      </c>
      <c r="T294">
        <f t="shared" si="19"/>
        <v>-18.112200000000001</v>
      </c>
    </row>
    <row r="295" spans="1:20" x14ac:dyDescent="0.3">
      <c r="J295">
        <f t="shared" si="18"/>
        <v>0</v>
      </c>
      <c r="L295">
        <v>19</v>
      </c>
      <c r="M295">
        <v>611.73099999999999</v>
      </c>
      <c r="N295">
        <f t="shared" si="21"/>
        <v>41.571398877572314</v>
      </c>
      <c r="O295">
        <v>-29.998799999999999</v>
      </c>
      <c r="P295">
        <v>56.640599999999999</v>
      </c>
      <c r="Q295">
        <v>429.61599999999999</v>
      </c>
      <c r="R295">
        <v>1.0148699999999999</v>
      </c>
      <c r="S295">
        <v>-48.217799999999997</v>
      </c>
      <c r="T295">
        <f t="shared" si="19"/>
        <v>-18.218999999999998</v>
      </c>
    </row>
    <row r="296" spans="1:20" x14ac:dyDescent="0.3">
      <c r="A296">
        <v>2.7</v>
      </c>
      <c r="J296">
        <f t="shared" si="18"/>
        <v>0</v>
      </c>
      <c r="L296">
        <v>20</v>
      </c>
      <c r="M296">
        <v>635.58500000000004</v>
      </c>
      <c r="N296">
        <f t="shared" si="21"/>
        <v>41.92169028255212</v>
      </c>
      <c r="O296">
        <v>-29.983499999999999</v>
      </c>
      <c r="P296">
        <v>56.732199999999999</v>
      </c>
      <c r="Q296">
        <v>430.92700000000002</v>
      </c>
      <c r="R296">
        <v>1.01468</v>
      </c>
      <c r="S296">
        <v>-48.217799999999997</v>
      </c>
      <c r="T296">
        <f t="shared" si="19"/>
        <v>-18.234299999999998</v>
      </c>
    </row>
    <row r="297" spans="1:20" x14ac:dyDescent="0.3">
      <c r="B297">
        <v>1</v>
      </c>
      <c r="C297">
        <v>223.07400000000001</v>
      </c>
      <c r="E297">
        <v>-38.833599999999997</v>
      </c>
      <c r="F297">
        <v>70.2209</v>
      </c>
      <c r="G297">
        <v>321.28899999999999</v>
      </c>
      <c r="H297">
        <v>0.72737700000000005</v>
      </c>
      <c r="I297">
        <v>-53.649900000000002</v>
      </c>
      <c r="J297">
        <f t="shared" si="18"/>
        <v>-14.816300000000005</v>
      </c>
      <c r="L297">
        <v>21</v>
      </c>
      <c r="M297">
        <v>659.51599999999996</v>
      </c>
      <c r="N297">
        <f t="shared" si="21"/>
        <v>41.786803727383024</v>
      </c>
      <c r="O297">
        <v>-29.6173</v>
      </c>
      <c r="P297">
        <v>56.3354</v>
      </c>
      <c r="Q297">
        <v>422.70400000000001</v>
      </c>
      <c r="R297">
        <v>1.0083500000000001</v>
      </c>
      <c r="S297">
        <v>-48.2483</v>
      </c>
      <c r="T297">
        <f t="shared" si="19"/>
        <v>-18.631</v>
      </c>
    </row>
    <row r="298" spans="1:20" x14ac:dyDescent="0.3">
      <c r="B298">
        <v>2</v>
      </c>
      <c r="C298">
        <v>233.52099999999999</v>
      </c>
      <c r="D298">
        <f t="shared" si="20"/>
        <v>95.721259691777774</v>
      </c>
      <c r="E298">
        <v>-33.264200000000002</v>
      </c>
      <c r="F298">
        <v>57.7393</v>
      </c>
      <c r="G298">
        <v>348.62</v>
      </c>
      <c r="H298">
        <v>0.79807099999999997</v>
      </c>
      <c r="I298">
        <v>-51.101700000000001</v>
      </c>
      <c r="J298">
        <f t="shared" si="18"/>
        <v>-17.837499999999999</v>
      </c>
      <c r="L298">
        <v>22</v>
      </c>
      <c r="M298">
        <v>683.30899999999997</v>
      </c>
      <c r="N298">
        <f t="shared" si="21"/>
        <v>42.029168242760463</v>
      </c>
      <c r="O298">
        <v>-30.487100000000002</v>
      </c>
      <c r="P298">
        <v>57.113599999999998</v>
      </c>
      <c r="Q298">
        <v>436.80399999999997</v>
      </c>
      <c r="R298">
        <v>1.0264899999999999</v>
      </c>
      <c r="S298">
        <v>-48.202500000000001</v>
      </c>
      <c r="T298">
        <f t="shared" si="19"/>
        <v>-17.715399999999999</v>
      </c>
    </row>
    <row r="299" spans="1:20" x14ac:dyDescent="0.3">
      <c r="B299">
        <v>3</v>
      </c>
      <c r="C299">
        <v>253.41499999999999</v>
      </c>
      <c r="D299">
        <f t="shared" si="20"/>
        <v>50.266411983512604</v>
      </c>
      <c r="E299">
        <v>-32.8979</v>
      </c>
      <c r="F299">
        <v>57.9071</v>
      </c>
      <c r="G299">
        <v>351.86200000000002</v>
      </c>
      <c r="H299">
        <v>0.79034099999999996</v>
      </c>
      <c r="I299">
        <v>-51.6663</v>
      </c>
      <c r="J299">
        <f t="shared" si="18"/>
        <v>-18.7684</v>
      </c>
      <c r="T299">
        <f t="shared" si="19"/>
        <v>0</v>
      </c>
    </row>
    <row r="300" spans="1:20" x14ac:dyDescent="0.3">
      <c r="B300">
        <v>4</v>
      </c>
      <c r="C300">
        <v>273.61099999999999</v>
      </c>
      <c r="D300">
        <f t="shared" si="20"/>
        <v>49.514755397108345</v>
      </c>
      <c r="E300">
        <v>-31.4636</v>
      </c>
      <c r="F300">
        <v>56.564300000000003</v>
      </c>
      <c r="G300">
        <v>339.20299999999997</v>
      </c>
      <c r="H300">
        <v>0.77737100000000003</v>
      </c>
      <c r="I300">
        <v>-51.818800000000003</v>
      </c>
      <c r="J300">
        <f t="shared" si="18"/>
        <v>-20.355200000000004</v>
      </c>
      <c r="T300">
        <f t="shared" si="19"/>
        <v>0</v>
      </c>
    </row>
    <row r="301" spans="1:20" x14ac:dyDescent="0.3">
      <c r="B301">
        <v>5</v>
      </c>
      <c r="C301">
        <v>294.142</v>
      </c>
      <c r="D301">
        <f t="shared" si="20"/>
        <v>48.70683356874968</v>
      </c>
      <c r="E301">
        <v>-32.531700000000001</v>
      </c>
      <c r="F301">
        <v>57.7087</v>
      </c>
      <c r="G301">
        <v>351.34500000000003</v>
      </c>
      <c r="H301">
        <v>0.78900099999999995</v>
      </c>
      <c r="I301">
        <v>-52.200299999999999</v>
      </c>
      <c r="J301">
        <f t="shared" si="18"/>
        <v>-19.668599999999998</v>
      </c>
      <c r="K301">
        <v>2</v>
      </c>
      <c r="T301">
        <f t="shared" si="19"/>
        <v>0</v>
      </c>
    </row>
    <row r="302" spans="1:20" x14ac:dyDescent="0.3">
      <c r="B302">
        <v>6</v>
      </c>
      <c r="C302">
        <v>314.964</v>
      </c>
      <c r="D302">
        <f t="shared" si="20"/>
        <v>48.026126212659683</v>
      </c>
      <c r="E302">
        <v>-33.035299999999999</v>
      </c>
      <c r="F302">
        <v>58.410600000000002</v>
      </c>
      <c r="G302">
        <v>355.67</v>
      </c>
      <c r="H302">
        <v>0.79088000000000003</v>
      </c>
      <c r="I302">
        <v>-52.520800000000001</v>
      </c>
      <c r="J302">
        <f t="shared" si="18"/>
        <v>-19.485500000000002</v>
      </c>
      <c r="L302">
        <v>1</v>
      </c>
      <c r="M302">
        <v>203.94200000000001</v>
      </c>
      <c r="O302">
        <v>-35.568199999999997</v>
      </c>
      <c r="P302">
        <v>67.459100000000007</v>
      </c>
      <c r="Q302">
        <v>393.46899999999999</v>
      </c>
      <c r="R302">
        <v>0.930064</v>
      </c>
      <c r="S302">
        <v>-49.087499999999999</v>
      </c>
      <c r="T302">
        <f t="shared" si="19"/>
        <v>-13.519300000000001</v>
      </c>
    </row>
    <row r="303" spans="1:20" x14ac:dyDescent="0.3">
      <c r="B303">
        <v>7</v>
      </c>
      <c r="C303">
        <v>335.93200000000002</v>
      </c>
      <c r="D303">
        <f t="shared" si="20"/>
        <v>47.691720717283438</v>
      </c>
      <c r="E303">
        <v>-32.333399999999997</v>
      </c>
      <c r="F303">
        <v>57.723999999999997</v>
      </c>
      <c r="G303">
        <v>346.32400000000001</v>
      </c>
      <c r="H303">
        <v>0.78220100000000004</v>
      </c>
      <c r="I303">
        <v>-52.322400000000002</v>
      </c>
      <c r="J303">
        <f t="shared" si="18"/>
        <v>-19.989000000000004</v>
      </c>
      <c r="L303">
        <v>2</v>
      </c>
      <c r="M303">
        <v>216.958</v>
      </c>
      <c r="N303">
        <f t="shared" si="21"/>
        <v>76.828518746158622</v>
      </c>
      <c r="O303">
        <v>-30.181899999999999</v>
      </c>
      <c r="P303">
        <v>55.313099999999999</v>
      </c>
      <c r="Q303">
        <v>429.18</v>
      </c>
      <c r="R303">
        <v>1.02739</v>
      </c>
      <c r="S303">
        <v>-46.157800000000002</v>
      </c>
      <c r="T303">
        <f t="shared" si="19"/>
        <v>-15.975900000000003</v>
      </c>
    </row>
    <row r="304" spans="1:20" x14ac:dyDescent="0.3">
      <c r="B304">
        <v>8</v>
      </c>
      <c r="C304">
        <v>356.62900000000002</v>
      </c>
      <c r="D304">
        <f t="shared" si="20"/>
        <v>48.316181089046715</v>
      </c>
      <c r="E304">
        <v>-33.737200000000001</v>
      </c>
      <c r="F304">
        <v>59.4788</v>
      </c>
      <c r="G304">
        <v>361.73399999999998</v>
      </c>
      <c r="H304">
        <v>0.79345399999999999</v>
      </c>
      <c r="I304">
        <v>-52.566499999999998</v>
      </c>
      <c r="J304">
        <f t="shared" si="18"/>
        <v>-18.829299999999996</v>
      </c>
      <c r="L304">
        <v>3</v>
      </c>
      <c r="M304">
        <v>236.006</v>
      </c>
      <c r="N304">
        <f t="shared" si="21"/>
        <v>52.498950020999573</v>
      </c>
      <c r="O304">
        <v>-29.129000000000001</v>
      </c>
      <c r="P304">
        <v>53.222700000000003</v>
      </c>
      <c r="Q304">
        <v>433.85500000000002</v>
      </c>
      <c r="R304">
        <v>1.0364100000000001</v>
      </c>
      <c r="S304">
        <v>-46.173099999999998</v>
      </c>
      <c r="T304">
        <f t="shared" si="19"/>
        <v>-17.044099999999997</v>
      </c>
    </row>
    <row r="305" spans="2:20" x14ac:dyDescent="0.3">
      <c r="B305">
        <v>9</v>
      </c>
      <c r="C305">
        <v>377.19900000000001</v>
      </c>
      <c r="D305">
        <f t="shared" si="20"/>
        <v>48.614487117160927</v>
      </c>
      <c r="E305">
        <v>-33.569299999999998</v>
      </c>
      <c r="F305">
        <v>59.3414</v>
      </c>
      <c r="G305">
        <v>358.50299999999999</v>
      </c>
      <c r="H305">
        <v>0.79077500000000001</v>
      </c>
      <c r="I305">
        <v>-52.597000000000001</v>
      </c>
      <c r="J305">
        <f t="shared" si="18"/>
        <v>-19.027700000000003</v>
      </c>
      <c r="L305">
        <v>4</v>
      </c>
      <c r="M305">
        <v>256.041</v>
      </c>
      <c r="N305">
        <f t="shared" si="21"/>
        <v>49.912652857499381</v>
      </c>
      <c r="O305">
        <v>-29.007000000000001</v>
      </c>
      <c r="P305">
        <v>52.841200000000001</v>
      </c>
      <c r="Q305">
        <v>436.17200000000003</v>
      </c>
      <c r="R305">
        <v>1.0326299999999999</v>
      </c>
      <c r="S305">
        <v>-46.6614</v>
      </c>
      <c r="T305">
        <f t="shared" si="19"/>
        <v>-17.654399999999999</v>
      </c>
    </row>
    <row r="306" spans="2:20" x14ac:dyDescent="0.3">
      <c r="B306">
        <v>10</v>
      </c>
      <c r="C306">
        <v>398.12200000000001</v>
      </c>
      <c r="D306">
        <f t="shared" si="20"/>
        <v>47.794293361372645</v>
      </c>
      <c r="E306">
        <v>-32.8369</v>
      </c>
      <c r="F306">
        <v>58.639499999999998</v>
      </c>
      <c r="G306">
        <v>352.79</v>
      </c>
      <c r="H306">
        <v>0.78532900000000005</v>
      </c>
      <c r="I306">
        <v>-52.673299999999998</v>
      </c>
      <c r="J306">
        <f t="shared" si="18"/>
        <v>-19.836399999999998</v>
      </c>
      <c r="L306">
        <v>5</v>
      </c>
      <c r="M306">
        <v>278.32</v>
      </c>
      <c r="N306">
        <f t="shared" si="21"/>
        <v>44.885318012478123</v>
      </c>
      <c r="O306">
        <v>-29.7852</v>
      </c>
      <c r="P306">
        <v>54.7333</v>
      </c>
      <c r="Q306">
        <v>437.13900000000001</v>
      </c>
      <c r="R306">
        <v>1.01508</v>
      </c>
      <c r="S306">
        <v>-47.637900000000002</v>
      </c>
      <c r="T306">
        <f t="shared" si="19"/>
        <v>-17.852700000000002</v>
      </c>
    </row>
    <row r="307" spans="2:20" x14ac:dyDescent="0.3">
      <c r="B307">
        <v>11</v>
      </c>
      <c r="C307">
        <v>418.67599999999999</v>
      </c>
      <c r="D307">
        <f t="shared" si="20"/>
        <v>48.652330446628454</v>
      </c>
      <c r="E307">
        <v>-32.760599999999997</v>
      </c>
      <c r="F307">
        <v>58.395400000000002</v>
      </c>
      <c r="G307">
        <v>352.55399999999997</v>
      </c>
      <c r="H307">
        <v>0.78915299999999999</v>
      </c>
      <c r="I307">
        <v>-52.597000000000001</v>
      </c>
      <c r="J307">
        <f t="shared" si="18"/>
        <v>-19.836400000000005</v>
      </c>
      <c r="L307">
        <v>6</v>
      </c>
      <c r="M307">
        <v>301.38499999999999</v>
      </c>
      <c r="N307">
        <f t="shared" si="21"/>
        <v>43.355733795794499</v>
      </c>
      <c r="O307">
        <v>-29.983499999999999</v>
      </c>
      <c r="P307">
        <v>55.481000000000002</v>
      </c>
      <c r="Q307">
        <v>432.54</v>
      </c>
      <c r="R307">
        <v>1.00712</v>
      </c>
      <c r="S307">
        <v>-48.141500000000001</v>
      </c>
      <c r="T307">
        <f t="shared" si="19"/>
        <v>-18.158000000000001</v>
      </c>
    </row>
    <row r="308" spans="2:20" x14ac:dyDescent="0.3">
      <c r="B308">
        <v>12</v>
      </c>
      <c r="C308">
        <v>439.84</v>
      </c>
      <c r="D308">
        <f t="shared" si="20"/>
        <v>47.250047250047281</v>
      </c>
      <c r="E308">
        <v>-32.806399999999996</v>
      </c>
      <c r="F308">
        <v>58.486899999999999</v>
      </c>
      <c r="G308">
        <v>353.65499999999997</v>
      </c>
      <c r="H308">
        <v>0.78850600000000004</v>
      </c>
      <c r="I308">
        <v>-52.642800000000001</v>
      </c>
      <c r="J308">
        <f t="shared" si="18"/>
        <v>-19.836400000000005</v>
      </c>
      <c r="L308">
        <v>7</v>
      </c>
      <c r="M308">
        <v>323.839</v>
      </c>
      <c r="N308">
        <f t="shared" si="21"/>
        <v>44.535494789347098</v>
      </c>
      <c r="O308">
        <v>-30.181899999999999</v>
      </c>
      <c r="P308">
        <v>55.984499999999997</v>
      </c>
      <c r="Q308">
        <v>432.113</v>
      </c>
      <c r="R308">
        <v>1.0087299999999999</v>
      </c>
      <c r="S308">
        <v>-48.5077</v>
      </c>
      <c r="T308">
        <f t="shared" si="19"/>
        <v>-18.325800000000001</v>
      </c>
    </row>
    <row r="309" spans="2:20" x14ac:dyDescent="0.3">
      <c r="B309">
        <v>13</v>
      </c>
      <c r="C309">
        <v>460.99299999999999</v>
      </c>
      <c r="D309">
        <f t="shared" si="20"/>
        <v>47.274618257457526</v>
      </c>
      <c r="E309">
        <v>-33.218400000000003</v>
      </c>
      <c r="F309">
        <v>58.822600000000001</v>
      </c>
      <c r="G309">
        <v>357.45600000000002</v>
      </c>
      <c r="H309">
        <v>0.79561300000000001</v>
      </c>
      <c r="I309">
        <v>-52.581800000000001</v>
      </c>
      <c r="J309">
        <f t="shared" si="18"/>
        <v>-19.363399999999999</v>
      </c>
      <c r="L309">
        <v>8</v>
      </c>
      <c r="M309">
        <v>346.93900000000002</v>
      </c>
      <c r="N309">
        <f t="shared" si="21"/>
        <v>43.290043290043251</v>
      </c>
      <c r="O309">
        <v>-30.120799999999999</v>
      </c>
      <c r="P309">
        <v>56.076000000000001</v>
      </c>
      <c r="Q309">
        <v>428.13</v>
      </c>
      <c r="R309">
        <v>1.0047900000000001</v>
      </c>
      <c r="S309">
        <v>-48.5535</v>
      </c>
      <c r="T309">
        <f t="shared" si="19"/>
        <v>-18.432700000000001</v>
      </c>
    </row>
    <row r="310" spans="2:20" x14ac:dyDescent="0.3">
      <c r="B310">
        <v>14</v>
      </c>
      <c r="C310">
        <v>481.49799999999999</v>
      </c>
      <c r="D310">
        <f t="shared" si="20"/>
        <v>48.76859302609121</v>
      </c>
      <c r="E310">
        <v>-32.852200000000003</v>
      </c>
      <c r="F310">
        <v>58.609000000000002</v>
      </c>
      <c r="G310">
        <v>352.88900000000001</v>
      </c>
      <c r="H310">
        <v>0.78990199999999999</v>
      </c>
      <c r="I310">
        <v>-52.551299999999998</v>
      </c>
      <c r="J310">
        <f t="shared" si="18"/>
        <v>-19.699099999999994</v>
      </c>
      <c r="L310">
        <v>9</v>
      </c>
      <c r="M310">
        <v>369.76299999999998</v>
      </c>
      <c r="N310">
        <f t="shared" si="21"/>
        <v>43.813529617946109</v>
      </c>
      <c r="O310">
        <v>-30.334499999999998</v>
      </c>
      <c r="P310">
        <v>56.350700000000003</v>
      </c>
      <c r="Q310">
        <v>430.65699999999998</v>
      </c>
      <c r="R310">
        <v>1.0078100000000001</v>
      </c>
      <c r="S310">
        <v>-48.629800000000003</v>
      </c>
      <c r="T310">
        <f t="shared" si="19"/>
        <v>-18.295300000000005</v>
      </c>
    </row>
    <row r="311" spans="2:20" x14ac:dyDescent="0.3">
      <c r="B311">
        <v>15</v>
      </c>
      <c r="C311">
        <v>502.54199999999997</v>
      </c>
      <c r="D311">
        <f t="shared" si="20"/>
        <v>47.519482988025132</v>
      </c>
      <c r="E311">
        <v>-33.035299999999999</v>
      </c>
      <c r="F311">
        <v>58.67</v>
      </c>
      <c r="G311">
        <v>357.613</v>
      </c>
      <c r="H311">
        <v>0.79605499999999996</v>
      </c>
      <c r="I311">
        <v>-52.505499999999998</v>
      </c>
      <c r="J311">
        <f t="shared" si="18"/>
        <v>-19.470199999999998</v>
      </c>
      <c r="L311">
        <v>10</v>
      </c>
      <c r="M311">
        <v>392.875</v>
      </c>
      <c r="N311">
        <f t="shared" si="21"/>
        <v>43.267566632052571</v>
      </c>
      <c r="O311">
        <v>-30.532800000000002</v>
      </c>
      <c r="P311">
        <v>56.808500000000002</v>
      </c>
      <c r="Q311">
        <v>432.053</v>
      </c>
      <c r="R311">
        <v>1.00302</v>
      </c>
      <c r="S311">
        <v>-48.538200000000003</v>
      </c>
      <c r="T311">
        <f t="shared" si="19"/>
        <v>-18.005400000000002</v>
      </c>
    </row>
    <row r="312" spans="2:20" x14ac:dyDescent="0.3">
      <c r="B312">
        <v>16</v>
      </c>
      <c r="C312">
        <v>523.726</v>
      </c>
      <c r="D312">
        <f t="shared" si="20"/>
        <v>47.205438066465199</v>
      </c>
      <c r="E312">
        <v>-33.157299999999999</v>
      </c>
      <c r="F312">
        <v>59.051499999999997</v>
      </c>
      <c r="G312">
        <v>355.67200000000003</v>
      </c>
      <c r="H312">
        <v>0.79158300000000004</v>
      </c>
      <c r="I312">
        <v>-52.612299999999998</v>
      </c>
      <c r="J312">
        <f t="shared" si="18"/>
        <v>-19.454999999999998</v>
      </c>
      <c r="L312">
        <v>11</v>
      </c>
      <c r="M312">
        <v>415.67</v>
      </c>
      <c r="N312">
        <f t="shared" si="21"/>
        <v>43.869269576661516</v>
      </c>
      <c r="O312">
        <v>-30.136099999999999</v>
      </c>
      <c r="P312">
        <v>56.366</v>
      </c>
      <c r="Q312">
        <v>428.67099999999999</v>
      </c>
      <c r="R312">
        <v>1.0060800000000001</v>
      </c>
      <c r="S312">
        <v>-48.5077</v>
      </c>
      <c r="T312">
        <f t="shared" si="19"/>
        <v>-18.371600000000001</v>
      </c>
    </row>
    <row r="313" spans="2:20" x14ac:dyDescent="0.3">
      <c r="B313">
        <v>17</v>
      </c>
      <c r="C313">
        <v>544.42700000000002</v>
      </c>
      <c r="D313">
        <f t="shared" si="20"/>
        <v>48.306845079947777</v>
      </c>
      <c r="E313">
        <v>-32.9437</v>
      </c>
      <c r="F313">
        <v>58.563200000000002</v>
      </c>
      <c r="G313">
        <v>357.62599999999998</v>
      </c>
      <c r="H313">
        <v>0.797481</v>
      </c>
      <c r="I313">
        <v>-52.398699999999998</v>
      </c>
      <c r="J313">
        <f t="shared" si="18"/>
        <v>-19.454999999999998</v>
      </c>
      <c r="L313">
        <v>12</v>
      </c>
      <c r="M313">
        <v>438.82900000000001</v>
      </c>
      <c r="N313">
        <f t="shared" si="21"/>
        <v>43.179757329763824</v>
      </c>
      <c r="O313">
        <v>-30.548100000000002</v>
      </c>
      <c r="P313">
        <v>56.869500000000002</v>
      </c>
      <c r="Q313">
        <v>433.96</v>
      </c>
      <c r="R313">
        <v>1.0113000000000001</v>
      </c>
      <c r="S313">
        <v>-48.599200000000003</v>
      </c>
      <c r="T313">
        <f t="shared" si="19"/>
        <v>-18.051100000000002</v>
      </c>
    </row>
    <row r="314" spans="2:20" x14ac:dyDescent="0.3">
      <c r="B314">
        <v>18</v>
      </c>
      <c r="C314">
        <v>565.13099999999997</v>
      </c>
      <c r="D314">
        <f t="shared" si="20"/>
        <v>48.299845440494707</v>
      </c>
      <c r="E314">
        <v>-32.516500000000001</v>
      </c>
      <c r="F314">
        <v>58.212299999999999</v>
      </c>
      <c r="G314">
        <v>353.209</v>
      </c>
      <c r="H314">
        <v>0.79118299999999997</v>
      </c>
      <c r="I314">
        <v>-52.551299999999998</v>
      </c>
      <c r="J314">
        <f t="shared" si="18"/>
        <v>-20.034799999999997</v>
      </c>
      <c r="L314">
        <v>13</v>
      </c>
      <c r="M314">
        <v>462.33800000000002</v>
      </c>
      <c r="N314">
        <f t="shared" si="21"/>
        <v>42.5369007614105</v>
      </c>
      <c r="O314">
        <v>-29.8004</v>
      </c>
      <c r="P314">
        <v>55.984499999999997</v>
      </c>
      <c r="Q314">
        <v>424.392</v>
      </c>
      <c r="R314">
        <v>0.99848499999999996</v>
      </c>
      <c r="S314">
        <v>-48.4161</v>
      </c>
      <c r="T314">
        <f t="shared" si="19"/>
        <v>-18.6157</v>
      </c>
    </row>
    <row r="315" spans="2:20" x14ac:dyDescent="0.3">
      <c r="B315">
        <v>19</v>
      </c>
      <c r="C315">
        <v>586.63800000000003</v>
      </c>
      <c r="D315">
        <f t="shared" si="20"/>
        <v>46.496489515041482</v>
      </c>
      <c r="E315">
        <v>-32.867400000000004</v>
      </c>
      <c r="F315">
        <v>58.441200000000002</v>
      </c>
      <c r="G315">
        <v>356.39800000000002</v>
      </c>
      <c r="H315">
        <v>0.79638399999999998</v>
      </c>
      <c r="I315">
        <v>-52.368200000000002</v>
      </c>
      <c r="J315">
        <f t="shared" si="18"/>
        <v>-19.500799999999998</v>
      </c>
      <c r="L315">
        <v>14</v>
      </c>
      <c r="M315">
        <v>485.38</v>
      </c>
      <c r="N315">
        <f t="shared" si="21"/>
        <v>43.399010502560593</v>
      </c>
      <c r="O315">
        <v>-30.151399999999999</v>
      </c>
      <c r="P315">
        <v>56.152299999999997</v>
      </c>
      <c r="Q315">
        <v>431.08100000000002</v>
      </c>
      <c r="R315">
        <v>1.0108699999999999</v>
      </c>
      <c r="S315">
        <v>-48.5687</v>
      </c>
      <c r="T315">
        <f t="shared" si="19"/>
        <v>-18.417300000000001</v>
      </c>
    </row>
    <row r="316" spans="2:20" x14ac:dyDescent="0.3">
      <c r="B316">
        <v>20</v>
      </c>
      <c r="C316">
        <v>607.61199999999997</v>
      </c>
      <c r="D316">
        <f t="shared" si="20"/>
        <v>47.678077619910518</v>
      </c>
      <c r="E316">
        <v>-33.523600000000002</v>
      </c>
      <c r="F316">
        <v>59.112499999999997</v>
      </c>
      <c r="G316">
        <v>366.05500000000001</v>
      </c>
      <c r="H316">
        <v>0.80263799999999996</v>
      </c>
      <c r="I316">
        <v>-52.505499999999998</v>
      </c>
      <c r="J316">
        <f t="shared" si="18"/>
        <v>-18.981899999999996</v>
      </c>
      <c r="L316">
        <v>15</v>
      </c>
      <c r="M316">
        <v>508.654</v>
      </c>
      <c r="N316">
        <f t="shared" si="21"/>
        <v>42.966400274984963</v>
      </c>
      <c r="O316">
        <v>-29.6631</v>
      </c>
      <c r="P316">
        <v>55.694600000000001</v>
      </c>
      <c r="Q316">
        <v>424.04500000000002</v>
      </c>
      <c r="R316">
        <v>1.0064200000000001</v>
      </c>
      <c r="S316">
        <v>-48.278799999999997</v>
      </c>
      <c r="T316">
        <f t="shared" si="19"/>
        <v>-18.615699999999997</v>
      </c>
    </row>
    <row r="317" spans="2:20" x14ac:dyDescent="0.3">
      <c r="B317">
        <v>21</v>
      </c>
      <c r="C317">
        <v>628.83100000000002</v>
      </c>
      <c r="D317">
        <f t="shared" si="20"/>
        <v>47.127574343748414</v>
      </c>
      <c r="E317">
        <v>-32.8217</v>
      </c>
      <c r="F317">
        <v>58.349600000000002</v>
      </c>
      <c r="G317">
        <v>356.36200000000002</v>
      </c>
      <c r="H317">
        <v>0.79683700000000002</v>
      </c>
      <c r="I317">
        <v>-52.536000000000001</v>
      </c>
      <c r="J317">
        <f t="shared" si="18"/>
        <v>-19.714300000000001</v>
      </c>
      <c r="L317">
        <v>16</v>
      </c>
      <c r="M317">
        <v>531.529</v>
      </c>
      <c r="N317">
        <f t="shared" si="21"/>
        <v>43.715846994535518</v>
      </c>
      <c r="O317">
        <v>-30.227699999999999</v>
      </c>
      <c r="P317">
        <v>56.289700000000003</v>
      </c>
      <c r="Q317">
        <v>434.21699999999998</v>
      </c>
      <c r="R317">
        <v>1.01555</v>
      </c>
      <c r="S317">
        <v>-48.339799999999997</v>
      </c>
      <c r="T317">
        <f t="shared" si="19"/>
        <v>-18.112099999999998</v>
      </c>
    </row>
    <row r="318" spans="2:20" x14ac:dyDescent="0.3">
      <c r="B318">
        <v>22</v>
      </c>
      <c r="C318">
        <v>649.78099999999995</v>
      </c>
      <c r="D318">
        <f t="shared" si="20"/>
        <v>47.732696897374858</v>
      </c>
      <c r="E318">
        <v>-32.9437</v>
      </c>
      <c r="F318">
        <v>58.441200000000002</v>
      </c>
      <c r="G318">
        <v>356.51499999999999</v>
      </c>
      <c r="H318">
        <v>0.80163799999999996</v>
      </c>
      <c r="I318">
        <v>-52.475000000000001</v>
      </c>
      <c r="J318">
        <f t="shared" si="18"/>
        <v>-19.531300000000002</v>
      </c>
      <c r="L318">
        <v>17</v>
      </c>
      <c r="M318">
        <v>554.99800000000005</v>
      </c>
      <c r="N318">
        <f t="shared" si="21"/>
        <v>42.609399633559072</v>
      </c>
      <c r="O318">
        <v>-29.5868</v>
      </c>
      <c r="P318">
        <v>55.603000000000002</v>
      </c>
      <c r="Q318">
        <v>427.50799999999998</v>
      </c>
      <c r="R318">
        <v>1.0050300000000001</v>
      </c>
      <c r="S318">
        <v>-48.278799999999997</v>
      </c>
      <c r="T318">
        <f t="shared" si="19"/>
        <v>-18.691999999999997</v>
      </c>
    </row>
    <row r="319" spans="2:20" x14ac:dyDescent="0.3">
      <c r="B319">
        <v>23</v>
      </c>
      <c r="C319">
        <v>670.84199999999998</v>
      </c>
      <c r="D319">
        <f t="shared" si="20"/>
        <v>47.481126252314624</v>
      </c>
      <c r="E319">
        <v>-32.9437</v>
      </c>
      <c r="F319">
        <v>58.441200000000002</v>
      </c>
      <c r="G319">
        <v>359.36399999999998</v>
      </c>
      <c r="H319">
        <v>0.79730400000000001</v>
      </c>
      <c r="I319">
        <v>-52.413899999999998</v>
      </c>
      <c r="J319">
        <f t="shared" si="18"/>
        <v>-19.470199999999998</v>
      </c>
      <c r="L319">
        <v>18</v>
      </c>
      <c r="M319">
        <v>578.26300000000003</v>
      </c>
      <c r="N319">
        <f t="shared" si="21"/>
        <v>42.983021706425987</v>
      </c>
      <c r="O319">
        <v>-30.044599999999999</v>
      </c>
      <c r="P319">
        <v>56.152299999999997</v>
      </c>
      <c r="Q319">
        <v>433.70699999999999</v>
      </c>
      <c r="R319">
        <v>1.01437</v>
      </c>
      <c r="S319">
        <v>-48.2941</v>
      </c>
      <c r="T319">
        <f t="shared" si="19"/>
        <v>-18.249500000000001</v>
      </c>
    </row>
    <row r="320" spans="2:20" x14ac:dyDescent="0.3">
      <c r="B320">
        <v>24</v>
      </c>
      <c r="C320">
        <v>692.16600000000005</v>
      </c>
      <c r="D320">
        <f t="shared" si="20"/>
        <v>46.895516788594861</v>
      </c>
      <c r="E320">
        <v>-33.294699999999999</v>
      </c>
      <c r="F320">
        <v>58.792099999999998</v>
      </c>
      <c r="G320">
        <v>361.88600000000002</v>
      </c>
      <c r="H320">
        <v>0.80394299999999996</v>
      </c>
      <c r="I320">
        <v>-52.536000000000001</v>
      </c>
      <c r="J320">
        <f t="shared" si="18"/>
        <v>-19.241300000000003</v>
      </c>
      <c r="L320">
        <v>19</v>
      </c>
      <c r="M320">
        <v>601.60599999999999</v>
      </c>
      <c r="N320">
        <f t="shared" si="21"/>
        <v>42.839395107741147</v>
      </c>
      <c r="O320">
        <v>-30.212399999999999</v>
      </c>
      <c r="P320">
        <v>56.2592</v>
      </c>
      <c r="Q320">
        <v>436.30599999999998</v>
      </c>
      <c r="R320">
        <v>1.0178400000000001</v>
      </c>
      <c r="S320">
        <v>-48.3093</v>
      </c>
      <c r="T320">
        <f t="shared" si="19"/>
        <v>-18.096900000000002</v>
      </c>
    </row>
    <row r="321" spans="1:20" x14ac:dyDescent="0.3">
      <c r="B321">
        <v>25</v>
      </c>
      <c r="C321">
        <v>713.75</v>
      </c>
      <c r="D321">
        <f t="shared" si="20"/>
        <v>46.33061527057091</v>
      </c>
      <c r="E321">
        <v>-33.432000000000002</v>
      </c>
      <c r="F321">
        <v>58.837899999999998</v>
      </c>
      <c r="G321">
        <v>363.96100000000001</v>
      </c>
      <c r="H321">
        <v>0.80417499999999997</v>
      </c>
      <c r="I321">
        <v>-52.429200000000002</v>
      </c>
      <c r="J321">
        <f t="shared" si="18"/>
        <v>-18.997199999999999</v>
      </c>
      <c r="L321">
        <v>20</v>
      </c>
      <c r="M321">
        <v>624.58199999999999</v>
      </c>
      <c r="N321">
        <f t="shared" si="21"/>
        <v>43.523676880222844</v>
      </c>
      <c r="O321">
        <v>-30.334499999999998</v>
      </c>
      <c r="P321">
        <v>56.3354</v>
      </c>
      <c r="Q321">
        <v>437.09699999999998</v>
      </c>
      <c r="R321">
        <v>1.0237799999999999</v>
      </c>
      <c r="S321">
        <v>-48.4161</v>
      </c>
      <c r="T321">
        <f t="shared" si="19"/>
        <v>-18.081600000000002</v>
      </c>
    </row>
    <row r="322" spans="1:20" x14ac:dyDescent="0.3">
      <c r="J322">
        <f t="shared" si="18"/>
        <v>0</v>
      </c>
      <c r="L322">
        <v>21</v>
      </c>
      <c r="M322">
        <v>648.03300000000002</v>
      </c>
      <c r="N322">
        <f t="shared" si="21"/>
        <v>42.642104814293596</v>
      </c>
      <c r="O322">
        <v>-29.8157</v>
      </c>
      <c r="P322">
        <v>55.755600000000001</v>
      </c>
      <c r="Q322">
        <v>428.524</v>
      </c>
      <c r="R322">
        <v>1.0143899999999999</v>
      </c>
      <c r="S322">
        <v>-48.232999999999997</v>
      </c>
      <c r="T322">
        <f t="shared" si="19"/>
        <v>-18.417299999999997</v>
      </c>
    </row>
    <row r="323" spans="1:20" x14ac:dyDescent="0.3">
      <c r="A323">
        <v>2.8</v>
      </c>
      <c r="J323">
        <f t="shared" si="18"/>
        <v>0</v>
      </c>
      <c r="L323">
        <v>22</v>
      </c>
      <c r="M323">
        <v>671.399</v>
      </c>
      <c r="N323">
        <f t="shared" si="21"/>
        <v>42.797226739707291</v>
      </c>
      <c r="O323">
        <v>-29.7394</v>
      </c>
      <c r="P323">
        <v>55.694600000000001</v>
      </c>
      <c r="Q323">
        <v>430.78500000000003</v>
      </c>
      <c r="R323">
        <v>1.01359</v>
      </c>
      <c r="S323">
        <v>-48.217799999999997</v>
      </c>
      <c r="T323">
        <f t="shared" si="19"/>
        <v>-18.478399999999997</v>
      </c>
    </row>
    <row r="324" spans="1:20" x14ac:dyDescent="0.3">
      <c r="B324">
        <v>1</v>
      </c>
      <c r="C324">
        <v>222.82300000000001</v>
      </c>
      <c r="E324">
        <v>-39.489699999999999</v>
      </c>
      <c r="F324">
        <v>70.602400000000003</v>
      </c>
      <c r="G324">
        <v>325.904</v>
      </c>
      <c r="H324">
        <v>0.73164600000000002</v>
      </c>
      <c r="I324">
        <v>-53.955100000000002</v>
      </c>
      <c r="J324">
        <f t="shared" si="18"/>
        <v>-14.465400000000002</v>
      </c>
      <c r="L324">
        <v>23</v>
      </c>
      <c r="M324">
        <v>694.69500000000005</v>
      </c>
      <c r="N324">
        <f t="shared" si="21"/>
        <v>42.925824175824083</v>
      </c>
      <c r="O324">
        <v>-29.7852</v>
      </c>
      <c r="P324">
        <v>55.831899999999997</v>
      </c>
      <c r="Q324">
        <v>430.69</v>
      </c>
      <c r="R324">
        <v>1.0162599999999999</v>
      </c>
      <c r="S324">
        <v>-48.126199999999997</v>
      </c>
      <c r="T324">
        <f t="shared" si="19"/>
        <v>-18.340999999999998</v>
      </c>
    </row>
    <row r="325" spans="1:20" x14ac:dyDescent="0.3">
      <c r="B325">
        <v>2</v>
      </c>
      <c r="C325">
        <v>233.27600000000001</v>
      </c>
      <c r="D325">
        <f t="shared" si="20"/>
        <v>95.666315890175042</v>
      </c>
      <c r="E325">
        <v>-32.806399999999996</v>
      </c>
      <c r="F325">
        <v>57.098399999999998</v>
      </c>
      <c r="G325">
        <v>344.98099999999999</v>
      </c>
      <c r="H325">
        <v>0.79773700000000003</v>
      </c>
      <c r="I325">
        <v>-51.025399999999998</v>
      </c>
      <c r="J325">
        <f t="shared" si="18"/>
        <v>-18.219000000000001</v>
      </c>
      <c r="T325">
        <f t="shared" si="19"/>
        <v>0</v>
      </c>
    </row>
    <row r="326" spans="1:20" x14ac:dyDescent="0.3">
      <c r="B326">
        <v>3</v>
      </c>
      <c r="C326">
        <v>252.07599999999999</v>
      </c>
      <c r="D326">
        <f t="shared" si="20"/>
        <v>53.191489361702175</v>
      </c>
      <c r="E326">
        <v>-32.195999999999998</v>
      </c>
      <c r="F326">
        <v>56.488</v>
      </c>
      <c r="G326">
        <v>350.35199999999998</v>
      </c>
      <c r="H326">
        <v>0.79352599999999995</v>
      </c>
      <c r="I326">
        <v>-51.315300000000001</v>
      </c>
      <c r="J326">
        <f t="shared" ref="J326:J389" si="22">I326-E326</f>
        <v>-19.119300000000003</v>
      </c>
      <c r="T326">
        <f t="shared" ref="T326:T389" si="23">S326-O326</f>
        <v>0</v>
      </c>
    </row>
    <row r="327" spans="1:20" x14ac:dyDescent="0.3">
      <c r="B327">
        <v>4</v>
      </c>
      <c r="C327">
        <v>271.94400000000002</v>
      </c>
      <c r="D327">
        <f t="shared" ref="D327:D390" si="24">1000/(C327-C326)</f>
        <v>50.332192470303944</v>
      </c>
      <c r="E327">
        <v>-32.913200000000003</v>
      </c>
      <c r="F327">
        <v>57.632399999999997</v>
      </c>
      <c r="G327">
        <v>358.53699999999998</v>
      </c>
      <c r="H327">
        <v>0.79548200000000002</v>
      </c>
      <c r="I327">
        <v>-51.986699999999999</v>
      </c>
      <c r="J327">
        <f t="shared" si="22"/>
        <v>-19.073499999999996</v>
      </c>
      <c r="T327">
        <f t="shared" si="23"/>
        <v>0</v>
      </c>
    </row>
    <row r="328" spans="1:20" x14ac:dyDescent="0.3">
      <c r="B328">
        <v>5</v>
      </c>
      <c r="C328">
        <v>291.64299999999997</v>
      </c>
      <c r="D328">
        <f t="shared" si="24"/>
        <v>50.76399817249618</v>
      </c>
      <c r="E328">
        <v>-32.8979</v>
      </c>
      <c r="F328">
        <v>57.7545</v>
      </c>
      <c r="G328">
        <v>359.988</v>
      </c>
      <c r="H328">
        <v>0.79530400000000001</v>
      </c>
      <c r="I328">
        <v>-52.352899999999998</v>
      </c>
      <c r="J328">
        <f t="shared" si="22"/>
        <v>-19.454999999999998</v>
      </c>
      <c r="K328">
        <v>2.1</v>
      </c>
      <c r="T328">
        <f t="shared" si="23"/>
        <v>0</v>
      </c>
    </row>
    <row r="329" spans="1:20" x14ac:dyDescent="0.3">
      <c r="B329">
        <v>6</v>
      </c>
      <c r="C329">
        <v>311.803</v>
      </c>
      <c r="D329">
        <f t="shared" si="24"/>
        <v>49.603174603174544</v>
      </c>
      <c r="E329">
        <v>-32.852200000000003</v>
      </c>
      <c r="F329">
        <v>58.059699999999999</v>
      </c>
      <c r="G329">
        <v>355.041</v>
      </c>
      <c r="H329">
        <v>0.791439</v>
      </c>
      <c r="I329">
        <v>-52.459699999999998</v>
      </c>
      <c r="J329">
        <f t="shared" si="22"/>
        <v>-19.607499999999995</v>
      </c>
      <c r="L329">
        <v>1</v>
      </c>
      <c r="M329">
        <v>203.45699999999999</v>
      </c>
      <c r="O329">
        <v>-35.324100000000001</v>
      </c>
      <c r="P329">
        <v>66.848799999999997</v>
      </c>
      <c r="Q329">
        <v>387.04899999999998</v>
      </c>
      <c r="R329">
        <v>0.931504</v>
      </c>
      <c r="S329">
        <v>-49.026499999999999</v>
      </c>
      <c r="T329">
        <f t="shared" si="23"/>
        <v>-13.702399999999997</v>
      </c>
    </row>
    <row r="330" spans="1:20" x14ac:dyDescent="0.3">
      <c r="B330">
        <v>7</v>
      </c>
      <c r="C330">
        <v>331.81900000000002</v>
      </c>
      <c r="D330">
        <f t="shared" si="24"/>
        <v>49.960031974420417</v>
      </c>
      <c r="E330">
        <v>-32.714799999999997</v>
      </c>
      <c r="F330">
        <v>57.8461</v>
      </c>
      <c r="G330">
        <v>355.29300000000001</v>
      </c>
      <c r="H330">
        <v>0.78888199999999997</v>
      </c>
      <c r="I330">
        <v>-52.536000000000001</v>
      </c>
      <c r="J330">
        <f t="shared" si="22"/>
        <v>-19.821200000000005</v>
      </c>
      <c r="L330">
        <v>2</v>
      </c>
      <c r="M330">
        <v>215.36199999999999</v>
      </c>
      <c r="N330">
        <f t="shared" ref="N330:N390" si="25">1000/(M330-M329)</f>
        <v>83.998320033599313</v>
      </c>
      <c r="O330">
        <v>-30.456499999999998</v>
      </c>
      <c r="P330">
        <v>54.718000000000004</v>
      </c>
      <c r="Q330">
        <v>431.577</v>
      </c>
      <c r="R330">
        <v>1.0422800000000001</v>
      </c>
      <c r="S330">
        <v>-46.035800000000002</v>
      </c>
      <c r="T330">
        <f t="shared" si="23"/>
        <v>-15.579300000000003</v>
      </c>
    </row>
    <row r="331" spans="1:20" x14ac:dyDescent="0.3">
      <c r="B331">
        <v>8</v>
      </c>
      <c r="C331">
        <v>352.214</v>
      </c>
      <c r="D331">
        <f t="shared" si="24"/>
        <v>49.031625398381998</v>
      </c>
      <c r="E331">
        <v>-32.424900000000001</v>
      </c>
      <c r="F331">
        <v>57.556199999999997</v>
      </c>
      <c r="G331">
        <v>349.69299999999998</v>
      </c>
      <c r="H331">
        <v>0.78676699999999999</v>
      </c>
      <c r="I331">
        <v>-52.612299999999998</v>
      </c>
      <c r="J331">
        <f t="shared" si="22"/>
        <v>-20.187399999999997</v>
      </c>
      <c r="L331">
        <v>3</v>
      </c>
      <c r="M331">
        <v>234.54</v>
      </c>
      <c r="N331">
        <f t="shared" si="25"/>
        <v>52.143080613202635</v>
      </c>
      <c r="O331">
        <v>-29.312100000000001</v>
      </c>
      <c r="P331">
        <v>52.749600000000001</v>
      </c>
      <c r="Q331">
        <v>438.30700000000002</v>
      </c>
      <c r="R331">
        <v>1.0441400000000001</v>
      </c>
      <c r="S331">
        <v>-46.142600000000002</v>
      </c>
      <c r="T331">
        <f t="shared" si="23"/>
        <v>-16.830500000000001</v>
      </c>
    </row>
    <row r="332" spans="1:20" x14ac:dyDescent="0.3">
      <c r="B332">
        <v>9</v>
      </c>
      <c r="C332">
        <v>372.339</v>
      </c>
      <c r="D332">
        <f t="shared" si="24"/>
        <v>49.689440993788821</v>
      </c>
      <c r="E332">
        <v>-32.7911</v>
      </c>
      <c r="F332">
        <v>58.029200000000003</v>
      </c>
      <c r="G332">
        <v>355.03</v>
      </c>
      <c r="H332">
        <v>0.79215400000000002</v>
      </c>
      <c r="I332">
        <v>-52.642800000000001</v>
      </c>
      <c r="J332">
        <f t="shared" si="22"/>
        <v>-19.851700000000001</v>
      </c>
      <c r="L332">
        <v>4</v>
      </c>
      <c r="M332">
        <v>253.547</v>
      </c>
      <c r="N332">
        <f t="shared" si="25"/>
        <v>52.612195506918489</v>
      </c>
      <c r="O332">
        <v>-29.434200000000001</v>
      </c>
      <c r="P332">
        <v>52.383400000000002</v>
      </c>
      <c r="Q332">
        <v>450.85300000000001</v>
      </c>
      <c r="R332">
        <v>1.0616099999999999</v>
      </c>
      <c r="S332">
        <v>-46.188400000000001</v>
      </c>
      <c r="T332">
        <f t="shared" si="23"/>
        <v>-16.754200000000001</v>
      </c>
    </row>
    <row r="333" spans="1:20" x14ac:dyDescent="0.3">
      <c r="B333">
        <v>10</v>
      </c>
      <c r="C333">
        <v>392.68799999999999</v>
      </c>
      <c r="D333">
        <f t="shared" si="24"/>
        <v>49.142464003145143</v>
      </c>
      <c r="E333">
        <v>-32.9895</v>
      </c>
      <c r="F333">
        <v>58.181800000000003</v>
      </c>
      <c r="G333">
        <v>360.58499999999998</v>
      </c>
      <c r="H333">
        <v>0.79708900000000005</v>
      </c>
      <c r="I333">
        <v>-52.505499999999998</v>
      </c>
      <c r="J333">
        <f t="shared" si="22"/>
        <v>-19.515999999999998</v>
      </c>
      <c r="L333">
        <v>5</v>
      </c>
      <c r="M333">
        <v>275.27300000000002</v>
      </c>
      <c r="N333">
        <f t="shared" si="25"/>
        <v>46.027800791678118</v>
      </c>
      <c r="O333">
        <v>-29.5715</v>
      </c>
      <c r="P333">
        <v>53.405799999999999</v>
      </c>
      <c r="Q333">
        <v>442.43099999999998</v>
      </c>
      <c r="R333">
        <v>1.0401400000000001</v>
      </c>
      <c r="S333">
        <v>-47.332799999999999</v>
      </c>
      <c r="T333">
        <f t="shared" si="23"/>
        <v>-17.761299999999999</v>
      </c>
    </row>
    <row r="334" spans="1:20" x14ac:dyDescent="0.3">
      <c r="B334">
        <v>11</v>
      </c>
      <c r="C334">
        <v>413.012</v>
      </c>
      <c r="D334">
        <f t="shared" si="24"/>
        <v>49.20291281243847</v>
      </c>
      <c r="E334">
        <v>-32.8369</v>
      </c>
      <c r="F334">
        <v>58.120699999999999</v>
      </c>
      <c r="G334">
        <v>354.67700000000002</v>
      </c>
      <c r="H334">
        <v>0.79025599999999996</v>
      </c>
      <c r="I334">
        <v>-52.764899999999997</v>
      </c>
      <c r="J334">
        <f t="shared" si="22"/>
        <v>-19.927999999999997</v>
      </c>
      <c r="L334">
        <v>6</v>
      </c>
      <c r="M334">
        <v>297.471</v>
      </c>
      <c r="N334">
        <f t="shared" si="25"/>
        <v>45.049103522839935</v>
      </c>
      <c r="O334">
        <v>-29.220600000000001</v>
      </c>
      <c r="P334">
        <v>53.909300000000002</v>
      </c>
      <c r="Q334">
        <v>430.24599999999998</v>
      </c>
      <c r="R334">
        <v>1.0123800000000001</v>
      </c>
      <c r="S334">
        <v>-47.973599999999998</v>
      </c>
      <c r="T334">
        <f t="shared" si="23"/>
        <v>-18.752999999999997</v>
      </c>
    </row>
    <row r="335" spans="1:20" x14ac:dyDescent="0.3">
      <c r="B335">
        <v>12</v>
      </c>
      <c r="C335">
        <v>433.12599999999998</v>
      </c>
      <c r="D335">
        <f t="shared" si="24"/>
        <v>49.716615292830923</v>
      </c>
      <c r="E335">
        <v>-33.523600000000002</v>
      </c>
      <c r="F335">
        <v>58.685299999999998</v>
      </c>
      <c r="G335">
        <v>362.78800000000001</v>
      </c>
      <c r="H335">
        <v>0.80430599999999997</v>
      </c>
      <c r="I335">
        <v>-52.627600000000001</v>
      </c>
      <c r="J335">
        <f t="shared" si="22"/>
        <v>-19.103999999999999</v>
      </c>
      <c r="L335">
        <v>7</v>
      </c>
      <c r="M335">
        <v>319.76</v>
      </c>
      <c r="N335">
        <f t="shared" si="25"/>
        <v>44.86518013369826</v>
      </c>
      <c r="O335">
        <v>-30.380199999999999</v>
      </c>
      <c r="P335">
        <v>55.542000000000002</v>
      </c>
      <c r="Q335">
        <v>439.33199999999999</v>
      </c>
      <c r="R335">
        <v>1.0198499999999999</v>
      </c>
      <c r="S335">
        <v>-48.2483</v>
      </c>
      <c r="T335">
        <f t="shared" si="23"/>
        <v>-17.868100000000002</v>
      </c>
    </row>
    <row r="336" spans="1:20" x14ac:dyDescent="0.3">
      <c r="B336">
        <v>13</v>
      </c>
      <c r="C336">
        <v>453.46100000000001</v>
      </c>
      <c r="D336">
        <f t="shared" si="24"/>
        <v>49.176297024833943</v>
      </c>
      <c r="E336">
        <v>-33.065800000000003</v>
      </c>
      <c r="F336">
        <v>58.151200000000003</v>
      </c>
      <c r="G336">
        <v>361.34699999999998</v>
      </c>
      <c r="H336">
        <v>0.79914200000000002</v>
      </c>
      <c r="I336">
        <v>-52.627600000000001</v>
      </c>
      <c r="J336">
        <f t="shared" si="22"/>
        <v>-19.561799999999998</v>
      </c>
      <c r="L336">
        <v>8</v>
      </c>
      <c r="M336">
        <v>341.79399999999998</v>
      </c>
      <c r="N336">
        <f t="shared" si="25"/>
        <v>45.384405918126546</v>
      </c>
      <c r="O336">
        <v>-29.9072</v>
      </c>
      <c r="P336">
        <v>55.114699999999999</v>
      </c>
      <c r="Q336">
        <v>430.96100000000001</v>
      </c>
      <c r="R336">
        <v>1.00973</v>
      </c>
      <c r="S336">
        <v>-48.3093</v>
      </c>
      <c r="T336">
        <f t="shared" si="23"/>
        <v>-18.402100000000001</v>
      </c>
    </row>
    <row r="337" spans="1:20" x14ac:dyDescent="0.3">
      <c r="B337">
        <v>14</v>
      </c>
      <c r="C337">
        <v>473.81200000000001</v>
      </c>
      <c r="D337">
        <f t="shared" si="24"/>
        <v>49.137634514274488</v>
      </c>
      <c r="E337">
        <v>-33.081099999999999</v>
      </c>
      <c r="F337">
        <v>58.090200000000003</v>
      </c>
      <c r="G337">
        <v>360.45400000000001</v>
      </c>
      <c r="H337">
        <v>0.80187900000000001</v>
      </c>
      <c r="I337">
        <v>-52.566499999999998</v>
      </c>
      <c r="J337">
        <f t="shared" si="22"/>
        <v>-19.485399999999998</v>
      </c>
      <c r="L337">
        <v>9</v>
      </c>
      <c r="M337">
        <v>363.83100000000002</v>
      </c>
      <c r="N337">
        <f t="shared" si="25"/>
        <v>45.378227526432745</v>
      </c>
      <c r="O337">
        <v>-30.212399999999999</v>
      </c>
      <c r="P337">
        <v>55.542000000000002</v>
      </c>
      <c r="Q337">
        <v>434.19900000000001</v>
      </c>
      <c r="R337">
        <v>1.01288</v>
      </c>
      <c r="S337">
        <v>-48.4467</v>
      </c>
      <c r="T337">
        <f t="shared" si="23"/>
        <v>-18.234300000000001</v>
      </c>
    </row>
    <row r="338" spans="1:20" x14ac:dyDescent="0.3">
      <c r="B338">
        <v>15</v>
      </c>
      <c r="C338">
        <v>493.82</v>
      </c>
      <c r="D338">
        <f t="shared" si="24"/>
        <v>49.980007996801326</v>
      </c>
      <c r="E338">
        <v>-33.401499999999999</v>
      </c>
      <c r="F338">
        <v>58.609000000000002</v>
      </c>
      <c r="G338">
        <v>361.26400000000001</v>
      </c>
      <c r="H338">
        <v>0.80156000000000005</v>
      </c>
      <c r="I338">
        <v>-52.703899999999997</v>
      </c>
      <c r="J338">
        <f t="shared" si="22"/>
        <v>-19.302399999999999</v>
      </c>
      <c r="L338">
        <v>10</v>
      </c>
      <c r="M338">
        <v>386.09300000000002</v>
      </c>
      <c r="N338">
        <f t="shared" si="25"/>
        <v>44.919593926870903</v>
      </c>
      <c r="O338">
        <v>-30.090299999999999</v>
      </c>
      <c r="P338">
        <v>55.465699999999998</v>
      </c>
      <c r="Q338">
        <v>432.98</v>
      </c>
      <c r="R338">
        <v>1.01281</v>
      </c>
      <c r="S338">
        <v>-48.477200000000003</v>
      </c>
      <c r="T338">
        <f t="shared" si="23"/>
        <v>-18.386900000000004</v>
      </c>
    </row>
    <row r="339" spans="1:20" x14ac:dyDescent="0.3">
      <c r="B339">
        <v>16</v>
      </c>
      <c r="C339">
        <v>514.33399999999995</v>
      </c>
      <c r="D339">
        <f t="shared" si="24"/>
        <v>48.747197036170533</v>
      </c>
      <c r="E339">
        <v>-33.065800000000003</v>
      </c>
      <c r="F339">
        <v>58.197000000000003</v>
      </c>
      <c r="G339">
        <v>359.60399999999998</v>
      </c>
      <c r="H339">
        <v>0.79757500000000003</v>
      </c>
      <c r="I339">
        <v>-52.719099999999997</v>
      </c>
      <c r="J339">
        <f t="shared" si="22"/>
        <v>-19.653299999999994</v>
      </c>
      <c r="L339">
        <v>11</v>
      </c>
      <c r="M339">
        <v>408.476</v>
      </c>
      <c r="N339">
        <f t="shared" si="25"/>
        <v>44.67676361524375</v>
      </c>
      <c r="O339">
        <v>-30.761700000000001</v>
      </c>
      <c r="P339">
        <v>55.954000000000001</v>
      </c>
      <c r="Q339">
        <v>443.26499999999999</v>
      </c>
      <c r="R339">
        <v>1.0303</v>
      </c>
      <c r="S339">
        <v>-48.370399999999997</v>
      </c>
      <c r="T339">
        <f t="shared" si="23"/>
        <v>-17.608699999999995</v>
      </c>
    </row>
    <row r="340" spans="1:20" x14ac:dyDescent="0.3">
      <c r="B340">
        <v>17</v>
      </c>
      <c r="C340">
        <v>534.48</v>
      </c>
      <c r="D340">
        <f t="shared" si="24"/>
        <v>49.637645190112003</v>
      </c>
      <c r="E340">
        <v>-33.203099999999999</v>
      </c>
      <c r="F340">
        <v>58.380099999999999</v>
      </c>
      <c r="G340">
        <v>361.42500000000001</v>
      </c>
      <c r="H340">
        <v>0.80155200000000004</v>
      </c>
      <c r="I340">
        <v>-52.642800000000001</v>
      </c>
      <c r="J340">
        <f t="shared" si="22"/>
        <v>-19.439700000000002</v>
      </c>
      <c r="L340">
        <v>12</v>
      </c>
      <c r="M340">
        <v>430.89600000000002</v>
      </c>
      <c r="N340">
        <f t="shared" si="25"/>
        <v>44.603033006244395</v>
      </c>
      <c r="O340">
        <v>-30.090299999999999</v>
      </c>
      <c r="P340">
        <v>55.313099999999999</v>
      </c>
      <c r="Q340">
        <v>435.44099999999997</v>
      </c>
      <c r="R340">
        <v>1.02067</v>
      </c>
      <c r="S340">
        <v>-48.3551</v>
      </c>
      <c r="T340">
        <f t="shared" si="23"/>
        <v>-18.264800000000001</v>
      </c>
    </row>
    <row r="341" spans="1:20" x14ac:dyDescent="0.3">
      <c r="B341">
        <v>18</v>
      </c>
      <c r="C341">
        <v>555.08199999999999</v>
      </c>
      <c r="D341">
        <f t="shared" si="24"/>
        <v>48.538976798369148</v>
      </c>
      <c r="E341">
        <v>-33.096299999999999</v>
      </c>
      <c r="F341">
        <v>58.181800000000003</v>
      </c>
      <c r="G341">
        <v>359.702</v>
      </c>
      <c r="H341">
        <v>0.79977900000000002</v>
      </c>
      <c r="I341">
        <v>-52.612299999999998</v>
      </c>
      <c r="J341">
        <f t="shared" si="22"/>
        <v>-19.515999999999998</v>
      </c>
      <c r="L341">
        <v>13</v>
      </c>
      <c r="M341">
        <v>453.07799999999997</v>
      </c>
      <c r="N341">
        <f t="shared" si="25"/>
        <v>45.081597691822282</v>
      </c>
      <c r="O341">
        <v>-30.013999999999999</v>
      </c>
      <c r="P341">
        <v>55.328400000000002</v>
      </c>
      <c r="Q341">
        <v>434.36099999999999</v>
      </c>
      <c r="R341">
        <v>1.02291</v>
      </c>
      <c r="S341">
        <v>-48.217799999999997</v>
      </c>
      <c r="T341">
        <f t="shared" si="23"/>
        <v>-18.203799999999998</v>
      </c>
    </row>
    <row r="342" spans="1:20" x14ac:dyDescent="0.3">
      <c r="B342">
        <v>19</v>
      </c>
      <c r="C342">
        <v>575.72799999999995</v>
      </c>
      <c r="D342">
        <f t="shared" si="24"/>
        <v>48.43553230650015</v>
      </c>
      <c r="E342">
        <v>-33.096299999999999</v>
      </c>
      <c r="F342">
        <v>58.151200000000003</v>
      </c>
      <c r="G342">
        <v>361.28699999999998</v>
      </c>
      <c r="H342">
        <v>0.80116900000000002</v>
      </c>
      <c r="I342">
        <v>-52.581800000000001</v>
      </c>
      <c r="J342">
        <f t="shared" si="22"/>
        <v>-19.485500000000002</v>
      </c>
      <c r="L342">
        <v>14</v>
      </c>
      <c r="M342">
        <v>475.51400000000001</v>
      </c>
      <c r="N342">
        <f t="shared" si="25"/>
        <v>44.571224817257907</v>
      </c>
      <c r="O342">
        <v>-29.8462</v>
      </c>
      <c r="P342">
        <v>55.191000000000003</v>
      </c>
      <c r="Q342">
        <v>431.65699999999998</v>
      </c>
      <c r="R342">
        <v>1.01285</v>
      </c>
      <c r="S342">
        <v>-48.1873</v>
      </c>
      <c r="T342">
        <f t="shared" si="23"/>
        <v>-18.341100000000001</v>
      </c>
    </row>
    <row r="343" spans="1:20" x14ac:dyDescent="0.3">
      <c r="B343">
        <v>20</v>
      </c>
      <c r="C343">
        <v>596.07399999999996</v>
      </c>
      <c r="D343">
        <f t="shared" si="24"/>
        <v>49.149710016710891</v>
      </c>
      <c r="E343">
        <v>-32.592799999999997</v>
      </c>
      <c r="F343">
        <v>57.5867</v>
      </c>
      <c r="G343">
        <v>354.47300000000001</v>
      </c>
      <c r="H343">
        <v>0.79508999999999996</v>
      </c>
      <c r="I343">
        <v>-52.536000000000001</v>
      </c>
      <c r="J343">
        <f t="shared" si="22"/>
        <v>-19.943200000000004</v>
      </c>
      <c r="L343">
        <v>15</v>
      </c>
      <c r="M343">
        <v>498.00200000000001</v>
      </c>
      <c r="N343">
        <f t="shared" si="25"/>
        <v>44.468160796869441</v>
      </c>
      <c r="O343">
        <v>-29.8004</v>
      </c>
      <c r="P343">
        <v>55.114699999999999</v>
      </c>
      <c r="Q343">
        <v>434.608</v>
      </c>
      <c r="R343">
        <v>1.0197499999999999</v>
      </c>
      <c r="S343">
        <v>-48.1873</v>
      </c>
      <c r="T343">
        <f t="shared" si="23"/>
        <v>-18.386900000000001</v>
      </c>
    </row>
    <row r="344" spans="1:20" x14ac:dyDescent="0.3">
      <c r="B344">
        <v>21</v>
      </c>
      <c r="C344">
        <v>617.173</v>
      </c>
      <c r="D344">
        <f t="shared" si="24"/>
        <v>47.395611166405885</v>
      </c>
      <c r="E344">
        <v>-32.8979</v>
      </c>
      <c r="F344">
        <v>57.662999999999997</v>
      </c>
      <c r="G344">
        <v>356.68599999999998</v>
      </c>
      <c r="H344">
        <v>0.80040999999999995</v>
      </c>
      <c r="I344">
        <v>-52.459699999999998</v>
      </c>
      <c r="J344">
        <f t="shared" si="22"/>
        <v>-19.561799999999998</v>
      </c>
      <c r="L344">
        <v>16</v>
      </c>
      <c r="M344">
        <v>520.08699999999999</v>
      </c>
      <c r="N344">
        <f t="shared" si="25"/>
        <v>45.279601539506494</v>
      </c>
      <c r="O344">
        <v>-30.456499999999998</v>
      </c>
      <c r="P344">
        <v>55.419899999999998</v>
      </c>
      <c r="Q344">
        <v>443.90600000000001</v>
      </c>
      <c r="R344">
        <v>1.0382800000000001</v>
      </c>
      <c r="S344">
        <v>-48.110999999999997</v>
      </c>
      <c r="T344">
        <f t="shared" si="23"/>
        <v>-17.654499999999999</v>
      </c>
    </row>
    <row r="345" spans="1:20" x14ac:dyDescent="0.3">
      <c r="B345">
        <v>22</v>
      </c>
      <c r="C345">
        <v>637.41399999999999</v>
      </c>
      <c r="D345">
        <f t="shared" si="24"/>
        <v>49.404673682130365</v>
      </c>
      <c r="E345">
        <v>-32.9437</v>
      </c>
      <c r="F345">
        <v>57.6935</v>
      </c>
      <c r="G345">
        <v>361.315</v>
      </c>
      <c r="H345">
        <v>0.80638900000000002</v>
      </c>
      <c r="I345">
        <v>-52.429200000000002</v>
      </c>
      <c r="J345">
        <f t="shared" si="22"/>
        <v>-19.485500000000002</v>
      </c>
      <c r="L345">
        <v>17</v>
      </c>
      <c r="M345">
        <v>542.50599999999997</v>
      </c>
      <c r="N345">
        <f t="shared" si="25"/>
        <v>44.605022525536413</v>
      </c>
      <c r="O345">
        <v>-30.334499999999998</v>
      </c>
      <c r="P345">
        <v>55.328400000000002</v>
      </c>
      <c r="Q345">
        <v>443.25900000000001</v>
      </c>
      <c r="R345">
        <v>1.0386500000000001</v>
      </c>
      <c r="S345">
        <v>-48.065199999999997</v>
      </c>
      <c r="T345">
        <f t="shared" si="23"/>
        <v>-17.730699999999999</v>
      </c>
    </row>
    <row r="346" spans="1:20" x14ac:dyDescent="0.3">
      <c r="B346">
        <v>23</v>
      </c>
      <c r="C346">
        <v>658.23299999999995</v>
      </c>
      <c r="D346">
        <f t="shared" si="24"/>
        <v>48.033046736154567</v>
      </c>
      <c r="E346">
        <v>-32.699599999999997</v>
      </c>
      <c r="F346">
        <v>57.617199999999997</v>
      </c>
      <c r="G346">
        <v>355.29899999999998</v>
      </c>
      <c r="H346">
        <v>0.80137100000000006</v>
      </c>
      <c r="I346">
        <v>-52.475000000000001</v>
      </c>
      <c r="J346">
        <f t="shared" si="22"/>
        <v>-19.775400000000005</v>
      </c>
      <c r="L346">
        <v>18</v>
      </c>
      <c r="M346">
        <v>565.01099999999997</v>
      </c>
      <c r="N346">
        <f t="shared" si="25"/>
        <v>44.434570095534333</v>
      </c>
      <c r="O346">
        <v>-30.410799999999998</v>
      </c>
      <c r="P346">
        <v>55.496200000000002</v>
      </c>
      <c r="Q346">
        <v>446.20499999999998</v>
      </c>
      <c r="R346">
        <v>1.0379400000000001</v>
      </c>
      <c r="S346">
        <v>-48.110999999999997</v>
      </c>
      <c r="T346">
        <f t="shared" si="23"/>
        <v>-17.700199999999999</v>
      </c>
    </row>
    <row r="347" spans="1:20" x14ac:dyDescent="0.3">
      <c r="B347">
        <v>24</v>
      </c>
      <c r="C347">
        <v>678.84</v>
      </c>
      <c r="D347">
        <f t="shared" si="24"/>
        <v>48.527199495316928</v>
      </c>
      <c r="E347">
        <v>-33.279400000000003</v>
      </c>
      <c r="F347">
        <v>58.197000000000003</v>
      </c>
      <c r="G347">
        <v>363.512</v>
      </c>
      <c r="H347">
        <v>0.806481</v>
      </c>
      <c r="I347">
        <v>-52.352899999999998</v>
      </c>
      <c r="J347">
        <f t="shared" si="22"/>
        <v>-19.073499999999996</v>
      </c>
      <c r="L347">
        <v>19</v>
      </c>
      <c r="M347">
        <v>587.81500000000005</v>
      </c>
      <c r="N347">
        <f t="shared" si="25"/>
        <v>43.851955797228392</v>
      </c>
      <c r="O347">
        <v>-29.922499999999999</v>
      </c>
      <c r="P347">
        <v>54.946899999999999</v>
      </c>
      <c r="Q347">
        <v>435.702</v>
      </c>
      <c r="R347">
        <v>1.0278099999999999</v>
      </c>
      <c r="S347">
        <v>-48.049900000000001</v>
      </c>
      <c r="T347">
        <f t="shared" si="23"/>
        <v>-18.127400000000002</v>
      </c>
    </row>
    <row r="348" spans="1:20" x14ac:dyDescent="0.3">
      <c r="B348">
        <v>25</v>
      </c>
      <c r="C348">
        <v>699.27700000000004</v>
      </c>
      <c r="D348">
        <f t="shared" si="24"/>
        <v>48.930860693839577</v>
      </c>
      <c r="E348">
        <v>-32.974200000000003</v>
      </c>
      <c r="F348">
        <v>57.876600000000003</v>
      </c>
      <c r="G348">
        <v>363.346</v>
      </c>
      <c r="H348">
        <v>0.80486800000000003</v>
      </c>
      <c r="I348">
        <v>-52.383400000000002</v>
      </c>
      <c r="J348">
        <f t="shared" si="22"/>
        <v>-19.409199999999998</v>
      </c>
      <c r="L348">
        <v>20</v>
      </c>
      <c r="M348">
        <v>610.26099999999997</v>
      </c>
      <c r="N348">
        <f t="shared" si="25"/>
        <v>44.55136772698939</v>
      </c>
      <c r="O348">
        <v>-30.471800000000002</v>
      </c>
      <c r="P348">
        <v>55.450400000000002</v>
      </c>
      <c r="Q348">
        <v>447.72399999999999</v>
      </c>
      <c r="R348">
        <v>1.0399</v>
      </c>
      <c r="S348">
        <v>-47.943100000000001</v>
      </c>
      <c r="T348">
        <f t="shared" si="23"/>
        <v>-17.471299999999999</v>
      </c>
    </row>
    <row r="349" spans="1:20" x14ac:dyDescent="0.3">
      <c r="B349">
        <v>26</v>
      </c>
      <c r="C349">
        <v>720.35199999999998</v>
      </c>
      <c r="D349">
        <f t="shared" si="24"/>
        <v>47.449584816133012</v>
      </c>
      <c r="E349">
        <v>-28.1677</v>
      </c>
      <c r="F349">
        <v>57.815600000000003</v>
      </c>
      <c r="G349">
        <v>446.94</v>
      </c>
      <c r="H349">
        <v>0.84963</v>
      </c>
      <c r="I349">
        <v>-65.078699999999998</v>
      </c>
      <c r="J349">
        <f t="shared" si="22"/>
        <v>-36.911000000000001</v>
      </c>
      <c r="L349">
        <v>21</v>
      </c>
      <c r="M349">
        <v>632.81200000000001</v>
      </c>
      <c r="N349">
        <f t="shared" si="25"/>
        <v>44.343931532969627</v>
      </c>
      <c r="O349">
        <v>-30.380199999999999</v>
      </c>
      <c r="P349">
        <v>55.297899999999998</v>
      </c>
      <c r="Q349">
        <v>445.69600000000003</v>
      </c>
      <c r="R349">
        <v>1.0448900000000001</v>
      </c>
      <c r="S349">
        <v>-47.866799999999998</v>
      </c>
      <c r="T349">
        <f t="shared" si="23"/>
        <v>-17.486599999999999</v>
      </c>
    </row>
    <row r="350" spans="1:20" x14ac:dyDescent="0.3">
      <c r="J350">
        <f t="shared" si="22"/>
        <v>0</v>
      </c>
      <c r="L350">
        <v>22</v>
      </c>
      <c r="M350">
        <v>655.61199999999997</v>
      </c>
      <c r="N350">
        <f t="shared" si="25"/>
        <v>43.859649122807106</v>
      </c>
      <c r="O350">
        <v>-29.952999999999999</v>
      </c>
      <c r="P350">
        <v>54.931600000000003</v>
      </c>
      <c r="Q350">
        <v>438.74299999999999</v>
      </c>
      <c r="R350">
        <v>1.03355</v>
      </c>
      <c r="S350">
        <v>-47.927900000000001</v>
      </c>
      <c r="T350">
        <f t="shared" si="23"/>
        <v>-17.974900000000002</v>
      </c>
    </row>
    <row r="351" spans="1:20" x14ac:dyDescent="0.3">
      <c r="A351">
        <v>2.9</v>
      </c>
      <c r="J351">
        <f t="shared" si="22"/>
        <v>0</v>
      </c>
      <c r="L351">
        <v>23</v>
      </c>
      <c r="M351">
        <v>678.30499999999995</v>
      </c>
      <c r="N351">
        <f t="shared" si="25"/>
        <v>44.066452209932613</v>
      </c>
      <c r="O351">
        <v>-30.075099999999999</v>
      </c>
      <c r="P351">
        <v>55.053699999999999</v>
      </c>
      <c r="Q351">
        <v>446.49200000000002</v>
      </c>
      <c r="R351">
        <v>1.0439700000000001</v>
      </c>
      <c r="S351">
        <v>-47.820999999999998</v>
      </c>
      <c r="T351">
        <f t="shared" si="23"/>
        <v>-17.745899999999999</v>
      </c>
    </row>
    <row r="352" spans="1:20" x14ac:dyDescent="0.3">
      <c r="B352">
        <v>1</v>
      </c>
      <c r="C352">
        <v>222.697</v>
      </c>
      <c r="E352">
        <v>-39.733899999999998</v>
      </c>
      <c r="F352">
        <v>70.617699999999999</v>
      </c>
      <c r="G352">
        <v>328.61099999999999</v>
      </c>
      <c r="H352">
        <v>0.73691499999999999</v>
      </c>
      <c r="I352">
        <v>-54.000900000000001</v>
      </c>
      <c r="J352">
        <f t="shared" si="22"/>
        <v>-14.267000000000003</v>
      </c>
      <c r="T352">
        <f t="shared" si="23"/>
        <v>0</v>
      </c>
    </row>
    <row r="353" spans="2:20" x14ac:dyDescent="0.3">
      <c r="B353">
        <v>2</v>
      </c>
      <c r="C353">
        <v>231.941</v>
      </c>
      <c r="D353">
        <f t="shared" si="24"/>
        <v>108.1782778018174</v>
      </c>
      <c r="E353">
        <v>-33.767699999999998</v>
      </c>
      <c r="F353">
        <v>57.144199999999998</v>
      </c>
      <c r="G353">
        <v>359.76499999999999</v>
      </c>
      <c r="H353">
        <v>0.813029</v>
      </c>
      <c r="I353">
        <v>-50.689700000000002</v>
      </c>
      <c r="J353">
        <f t="shared" si="22"/>
        <v>-16.922000000000004</v>
      </c>
      <c r="T353">
        <f t="shared" si="23"/>
        <v>0</v>
      </c>
    </row>
    <row r="354" spans="2:20" x14ac:dyDescent="0.3">
      <c r="B354">
        <v>3</v>
      </c>
      <c r="C354">
        <v>251.494</v>
      </c>
      <c r="D354">
        <f t="shared" si="24"/>
        <v>51.143047102746387</v>
      </c>
      <c r="E354">
        <v>-32.257100000000001</v>
      </c>
      <c r="F354">
        <v>55.877699999999997</v>
      </c>
      <c r="G354">
        <v>350.137</v>
      </c>
      <c r="H354">
        <v>0.80288400000000004</v>
      </c>
      <c r="I354">
        <v>-51.345799999999997</v>
      </c>
      <c r="J354">
        <f t="shared" si="22"/>
        <v>-19.088699999999996</v>
      </c>
      <c r="T354">
        <f t="shared" si="23"/>
        <v>0</v>
      </c>
    </row>
    <row r="355" spans="2:20" x14ac:dyDescent="0.3">
      <c r="B355">
        <v>4</v>
      </c>
      <c r="C355">
        <v>270.76100000000002</v>
      </c>
      <c r="D355">
        <f t="shared" si="24"/>
        <v>51.902216224632724</v>
      </c>
      <c r="E355">
        <v>-33.142099999999999</v>
      </c>
      <c r="F355">
        <v>57.098399999999998</v>
      </c>
      <c r="G355">
        <v>364.53899999999999</v>
      </c>
      <c r="H355">
        <v>0.80598599999999998</v>
      </c>
      <c r="I355">
        <v>-51.910400000000003</v>
      </c>
      <c r="J355">
        <f t="shared" si="22"/>
        <v>-18.768300000000004</v>
      </c>
      <c r="T355">
        <f t="shared" si="23"/>
        <v>0</v>
      </c>
    </row>
    <row r="356" spans="2:20" x14ac:dyDescent="0.3">
      <c r="B356">
        <v>5</v>
      </c>
      <c r="C356">
        <v>290.601</v>
      </c>
      <c r="D356">
        <f t="shared" si="24"/>
        <v>50.40322580645168</v>
      </c>
      <c r="E356">
        <v>-33.401499999999999</v>
      </c>
      <c r="F356">
        <v>57.464599999999997</v>
      </c>
      <c r="G356">
        <v>366.73099999999999</v>
      </c>
      <c r="H356">
        <v>0.80718699999999999</v>
      </c>
      <c r="I356">
        <v>-52.139299999999999</v>
      </c>
      <c r="J356">
        <f t="shared" si="22"/>
        <v>-18.7378</v>
      </c>
      <c r="T356">
        <f t="shared" si="23"/>
        <v>0</v>
      </c>
    </row>
    <row r="357" spans="2:20" x14ac:dyDescent="0.3">
      <c r="B357">
        <v>6</v>
      </c>
      <c r="C357">
        <v>310.34699999999998</v>
      </c>
      <c r="D357">
        <f t="shared" si="24"/>
        <v>50.643168236604929</v>
      </c>
      <c r="E357">
        <v>-32.9437</v>
      </c>
      <c r="F357">
        <v>57.235700000000001</v>
      </c>
      <c r="G357">
        <v>359.673</v>
      </c>
      <c r="H357">
        <v>0.80091800000000002</v>
      </c>
      <c r="I357">
        <v>-52.444499999999998</v>
      </c>
      <c r="J357">
        <f t="shared" si="22"/>
        <v>-19.500799999999998</v>
      </c>
      <c r="T357">
        <f t="shared" si="23"/>
        <v>0</v>
      </c>
    </row>
    <row r="358" spans="2:20" x14ac:dyDescent="0.3">
      <c r="B358">
        <v>7</v>
      </c>
      <c r="C358">
        <v>330.61200000000002</v>
      </c>
      <c r="D358">
        <f t="shared" si="24"/>
        <v>49.346163335800533</v>
      </c>
      <c r="E358">
        <v>-32.257100000000001</v>
      </c>
      <c r="F358">
        <v>56.655900000000003</v>
      </c>
      <c r="G358">
        <v>349.24900000000002</v>
      </c>
      <c r="H358">
        <v>0.79115800000000003</v>
      </c>
      <c r="I358">
        <v>-52.429200000000002</v>
      </c>
      <c r="J358">
        <f t="shared" si="22"/>
        <v>-20.1721</v>
      </c>
      <c r="K358">
        <v>2.2000000000000002</v>
      </c>
      <c r="T358">
        <f t="shared" si="23"/>
        <v>0</v>
      </c>
    </row>
    <row r="359" spans="2:20" x14ac:dyDescent="0.3">
      <c r="B359">
        <v>8</v>
      </c>
      <c r="C359">
        <v>350.16800000000001</v>
      </c>
      <c r="D359">
        <f t="shared" si="24"/>
        <v>51.135201472693844</v>
      </c>
      <c r="E359">
        <v>-33.371000000000002</v>
      </c>
      <c r="F359">
        <v>57.784999999999997</v>
      </c>
      <c r="G359">
        <v>364.65800000000002</v>
      </c>
      <c r="H359">
        <v>0.80306299999999997</v>
      </c>
      <c r="I359">
        <v>-52.490200000000002</v>
      </c>
      <c r="J359">
        <f t="shared" si="22"/>
        <v>-19.119199999999999</v>
      </c>
      <c r="L359">
        <v>1</v>
      </c>
      <c r="M359">
        <v>203.40700000000001</v>
      </c>
      <c r="O359">
        <v>-36.422699999999999</v>
      </c>
      <c r="P359">
        <v>67.626999999999995</v>
      </c>
      <c r="Q359">
        <v>397.76</v>
      </c>
      <c r="R359">
        <v>0.93986700000000001</v>
      </c>
      <c r="S359">
        <v>-49.118000000000002</v>
      </c>
      <c r="T359">
        <f t="shared" si="23"/>
        <v>-12.695300000000003</v>
      </c>
    </row>
    <row r="360" spans="2:20" x14ac:dyDescent="0.3">
      <c r="B360">
        <v>9</v>
      </c>
      <c r="C360">
        <v>370.399</v>
      </c>
      <c r="D360">
        <f t="shared" si="24"/>
        <v>49.42909396470764</v>
      </c>
      <c r="E360">
        <v>-32.6233</v>
      </c>
      <c r="F360">
        <v>57.098399999999998</v>
      </c>
      <c r="G360">
        <v>354.69299999999998</v>
      </c>
      <c r="H360">
        <v>0.79701</v>
      </c>
      <c r="I360">
        <v>-52.520800000000001</v>
      </c>
      <c r="J360">
        <f t="shared" si="22"/>
        <v>-19.897500000000001</v>
      </c>
      <c r="L360">
        <v>2</v>
      </c>
      <c r="M360">
        <v>214.983</v>
      </c>
      <c r="N360">
        <f t="shared" si="25"/>
        <v>86.385625431928176</v>
      </c>
      <c r="O360">
        <v>-30.578600000000002</v>
      </c>
      <c r="P360">
        <v>54.244999999999997</v>
      </c>
      <c r="Q360">
        <v>436.387</v>
      </c>
      <c r="R360">
        <v>1.04935</v>
      </c>
      <c r="S360">
        <v>-45.944200000000002</v>
      </c>
      <c r="T360">
        <f t="shared" si="23"/>
        <v>-15.365600000000001</v>
      </c>
    </row>
    <row r="361" spans="2:20" x14ac:dyDescent="0.3">
      <c r="B361">
        <v>10</v>
      </c>
      <c r="C361">
        <v>389.745</v>
      </c>
      <c r="D361">
        <f t="shared" si="24"/>
        <v>51.69027189083014</v>
      </c>
      <c r="E361">
        <v>-33.660899999999998</v>
      </c>
      <c r="F361">
        <v>57.937600000000003</v>
      </c>
      <c r="G361">
        <v>366.96600000000001</v>
      </c>
      <c r="H361">
        <v>0.80962900000000004</v>
      </c>
      <c r="I361">
        <v>-52.597000000000001</v>
      </c>
      <c r="J361">
        <f t="shared" si="22"/>
        <v>-18.936100000000003</v>
      </c>
      <c r="L361">
        <v>3</v>
      </c>
      <c r="M361">
        <v>232.52799999999999</v>
      </c>
      <c r="N361">
        <f t="shared" si="25"/>
        <v>56.996295240809388</v>
      </c>
      <c r="O361">
        <v>-29.541</v>
      </c>
      <c r="P361">
        <v>51.742600000000003</v>
      </c>
      <c r="Q361">
        <v>451.14499999999998</v>
      </c>
      <c r="R361">
        <v>1.07233</v>
      </c>
      <c r="S361">
        <v>-45.791600000000003</v>
      </c>
      <c r="T361">
        <f t="shared" si="23"/>
        <v>-16.250600000000002</v>
      </c>
    </row>
    <row r="362" spans="2:20" x14ac:dyDescent="0.3">
      <c r="B362">
        <v>11</v>
      </c>
      <c r="C362">
        <v>409.81200000000001</v>
      </c>
      <c r="D362">
        <f t="shared" si="24"/>
        <v>49.833059251507429</v>
      </c>
      <c r="E362">
        <v>-32.455399999999997</v>
      </c>
      <c r="F362">
        <v>56.884799999999998</v>
      </c>
      <c r="G362">
        <v>354.346</v>
      </c>
      <c r="H362">
        <v>0.794929</v>
      </c>
      <c r="I362">
        <v>-52.627600000000001</v>
      </c>
      <c r="J362">
        <f t="shared" si="22"/>
        <v>-20.172200000000004</v>
      </c>
      <c r="L362">
        <v>4</v>
      </c>
      <c r="M362">
        <v>250.58799999999999</v>
      </c>
      <c r="N362">
        <f t="shared" si="25"/>
        <v>55.370985603543737</v>
      </c>
      <c r="O362">
        <v>-29.5715</v>
      </c>
      <c r="P362">
        <v>51.208500000000001</v>
      </c>
      <c r="Q362">
        <v>461.00200000000001</v>
      </c>
      <c r="R362">
        <v>1.08718</v>
      </c>
      <c r="S362">
        <v>-46.035800000000002</v>
      </c>
      <c r="T362">
        <f t="shared" si="23"/>
        <v>-16.464300000000001</v>
      </c>
    </row>
    <row r="363" spans="2:20" x14ac:dyDescent="0.3">
      <c r="B363">
        <v>12</v>
      </c>
      <c r="C363">
        <v>429.81400000000002</v>
      </c>
      <c r="D363">
        <f t="shared" si="24"/>
        <v>49.995000499949981</v>
      </c>
      <c r="E363">
        <v>-32.607999999999997</v>
      </c>
      <c r="F363">
        <v>57.098399999999998</v>
      </c>
      <c r="G363">
        <v>354.8</v>
      </c>
      <c r="H363">
        <v>0.79992099999999999</v>
      </c>
      <c r="I363">
        <v>-52.703899999999997</v>
      </c>
      <c r="J363">
        <f t="shared" si="22"/>
        <v>-20.0959</v>
      </c>
      <c r="L363">
        <v>5</v>
      </c>
      <c r="M363">
        <v>272.65600000000001</v>
      </c>
      <c r="N363">
        <f t="shared" si="25"/>
        <v>45.314482508609728</v>
      </c>
      <c r="O363">
        <v>-29.48</v>
      </c>
      <c r="P363">
        <v>52.536000000000001</v>
      </c>
      <c r="Q363">
        <v>442.84399999999999</v>
      </c>
      <c r="R363">
        <v>1.04504</v>
      </c>
      <c r="S363">
        <v>-47.286999999999999</v>
      </c>
      <c r="T363">
        <f t="shared" si="23"/>
        <v>-17.806999999999999</v>
      </c>
    </row>
    <row r="364" spans="2:20" x14ac:dyDescent="0.3">
      <c r="B364">
        <v>13</v>
      </c>
      <c r="C364">
        <v>449.81599999999997</v>
      </c>
      <c r="D364">
        <f t="shared" si="24"/>
        <v>49.995000499950123</v>
      </c>
      <c r="E364">
        <v>-33.447299999999998</v>
      </c>
      <c r="F364">
        <v>57.678199999999997</v>
      </c>
      <c r="G364">
        <v>365.22800000000001</v>
      </c>
      <c r="H364">
        <v>0.80845400000000001</v>
      </c>
      <c r="I364">
        <v>-52.490200000000002</v>
      </c>
      <c r="J364">
        <f t="shared" si="22"/>
        <v>-19.042900000000003</v>
      </c>
      <c r="L364">
        <v>6</v>
      </c>
      <c r="M364">
        <v>294.54399999999998</v>
      </c>
      <c r="N364">
        <f t="shared" si="25"/>
        <v>45.687134502924025</v>
      </c>
      <c r="O364">
        <v>-30.563400000000001</v>
      </c>
      <c r="P364">
        <v>54.458599999999997</v>
      </c>
      <c r="Q364">
        <v>449.66699999999997</v>
      </c>
      <c r="R364">
        <v>1.0398000000000001</v>
      </c>
      <c r="S364">
        <v>-47.927900000000001</v>
      </c>
      <c r="T364">
        <f t="shared" si="23"/>
        <v>-17.3645</v>
      </c>
    </row>
    <row r="365" spans="2:20" x14ac:dyDescent="0.3">
      <c r="B365">
        <v>14</v>
      </c>
      <c r="C365">
        <v>470.15699999999998</v>
      </c>
      <c r="D365">
        <f t="shared" si="24"/>
        <v>49.161791455680628</v>
      </c>
      <c r="E365">
        <v>-33.493000000000002</v>
      </c>
      <c r="F365">
        <v>58.059699999999999</v>
      </c>
      <c r="G365">
        <v>365.09399999999999</v>
      </c>
      <c r="H365">
        <v>0.80620000000000003</v>
      </c>
      <c r="I365">
        <v>-52.673299999999998</v>
      </c>
      <c r="J365">
        <f t="shared" si="22"/>
        <v>-19.180299999999995</v>
      </c>
      <c r="L365">
        <v>7</v>
      </c>
      <c r="M365">
        <v>316.553</v>
      </c>
      <c r="N365">
        <f t="shared" si="25"/>
        <v>45.435958017174762</v>
      </c>
      <c r="O365">
        <v>-29.9377</v>
      </c>
      <c r="P365">
        <v>54.260300000000001</v>
      </c>
      <c r="Q365">
        <v>436.63799999999998</v>
      </c>
      <c r="R365">
        <v>1.02318</v>
      </c>
      <c r="S365">
        <v>-48.141500000000001</v>
      </c>
      <c r="T365">
        <f t="shared" si="23"/>
        <v>-18.203800000000001</v>
      </c>
    </row>
    <row r="366" spans="2:20" x14ac:dyDescent="0.3">
      <c r="B366">
        <v>15</v>
      </c>
      <c r="C366">
        <v>490.50299999999999</v>
      </c>
      <c r="D366">
        <f t="shared" si="24"/>
        <v>49.149710016710891</v>
      </c>
      <c r="E366">
        <v>-33.264200000000002</v>
      </c>
      <c r="F366">
        <v>57.678199999999997</v>
      </c>
      <c r="G366">
        <v>364.63099999999997</v>
      </c>
      <c r="H366">
        <v>0.80768200000000001</v>
      </c>
      <c r="I366">
        <v>-52.536000000000001</v>
      </c>
      <c r="J366">
        <f t="shared" si="22"/>
        <v>-19.271799999999999</v>
      </c>
      <c r="L366">
        <v>8</v>
      </c>
      <c r="M366">
        <v>338.70499999999998</v>
      </c>
      <c r="N366">
        <f t="shared" si="25"/>
        <v>45.142650776453621</v>
      </c>
      <c r="O366">
        <v>-30.303999999999998</v>
      </c>
      <c r="P366">
        <v>54.824800000000003</v>
      </c>
      <c r="Q366">
        <v>443.42200000000003</v>
      </c>
      <c r="R366">
        <v>1.02555</v>
      </c>
      <c r="S366">
        <v>-48.2941</v>
      </c>
      <c r="T366">
        <f t="shared" si="23"/>
        <v>-17.990100000000002</v>
      </c>
    </row>
    <row r="367" spans="2:20" x14ac:dyDescent="0.3">
      <c r="B367">
        <v>16</v>
      </c>
      <c r="C367">
        <v>510.54500000000002</v>
      </c>
      <c r="D367">
        <f t="shared" si="24"/>
        <v>49.895220037920289</v>
      </c>
      <c r="E367">
        <v>-33.187899999999999</v>
      </c>
      <c r="F367">
        <v>57.540900000000001</v>
      </c>
      <c r="G367">
        <v>363.00900000000001</v>
      </c>
      <c r="H367">
        <v>0.807755</v>
      </c>
      <c r="I367">
        <v>-52.459699999999998</v>
      </c>
      <c r="J367">
        <f t="shared" si="22"/>
        <v>-19.271799999999999</v>
      </c>
      <c r="L367">
        <v>9</v>
      </c>
      <c r="M367">
        <v>360.63499999999999</v>
      </c>
      <c r="N367">
        <f t="shared" si="25"/>
        <v>45.599635202918364</v>
      </c>
      <c r="O367">
        <v>-29.952999999999999</v>
      </c>
      <c r="P367">
        <v>54.5959</v>
      </c>
      <c r="Q367">
        <v>434.34300000000002</v>
      </c>
      <c r="R367">
        <v>1.01813</v>
      </c>
      <c r="S367">
        <v>-48.2941</v>
      </c>
      <c r="T367">
        <f t="shared" si="23"/>
        <v>-18.341100000000001</v>
      </c>
    </row>
    <row r="368" spans="2:20" x14ac:dyDescent="0.3">
      <c r="B368">
        <v>17</v>
      </c>
      <c r="C368">
        <v>531.05899999999997</v>
      </c>
      <c r="D368">
        <f t="shared" si="24"/>
        <v>48.747197036170533</v>
      </c>
      <c r="E368">
        <v>-33.126800000000003</v>
      </c>
      <c r="F368">
        <v>57.540900000000001</v>
      </c>
      <c r="G368">
        <v>360.791</v>
      </c>
      <c r="H368">
        <v>0.80833500000000003</v>
      </c>
      <c r="I368">
        <v>-52.551299999999998</v>
      </c>
      <c r="J368">
        <f t="shared" si="22"/>
        <v>-19.424499999999995</v>
      </c>
      <c r="L368">
        <v>10</v>
      </c>
      <c r="M368">
        <v>382.61500000000001</v>
      </c>
      <c r="N368">
        <f t="shared" si="25"/>
        <v>45.495905368516794</v>
      </c>
      <c r="O368">
        <v>-30.288699999999999</v>
      </c>
      <c r="P368">
        <v>54.9011</v>
      </c>
      <c r="Q368">
        <v>442.31099999999998</v>
      </c>
      <c r="R368">
        <v>1.02671</v>
      </c>
      <c r="S368">
        <v>-48.324599999999997</v>
      </c>
      <c r="T368">
        <f t="shared" si="23"/>
        <v>-18.035899999999998</v>
      </c>
    </row>
    <row r="369" spans="1:20" x14ac:dyDescent="0.3">
      <c r="B369">
        <v>18</v>
      </c>
      <c r="C369">
        <v>551.54600000000005</v>
      </c>
      <c r="D369">
        <f t="shared" si="24"/>
        <v>48.811441401864407</v>
      </c>
      <c r="E369">
        <v>-33.386200000000002</v>
      </c>
      <c r="F369">
        <v>57.495100000000001</v>
      </c>
      <c r="G369">
        <v>368.51100000000002</v>
      </c>
      <c r="H369">
        <v>0.81372500000000003</v>
      </c>
      <c r="I369">
        <v>-52.413899999999998</v>
      </c>
      <c r="J369">
        <f t="shared" si="22"/>
        <v>-19.027699999999996</v>
      </c>
      <c r="L369">
        <v>11</v>
      </c>
      <c r="M369">
        <v>404.38299999999998</v>
      </c>
      <c r="N369">
        <f t="shared" si="25"/>
        <v>45.93899301727312</v>
      </c>
      <c r="O369">
        <v>-30.822800000000001</v>
      </c>
      <c r="P369">
        <v>55.465699999999998</v>
      </c>
      <c r="Q369">
        <v>448.74299999999999</v>
      </c>
      <c r="R369">
        <v>1.0395300000000001</v>
      </c>
      <c r="S369">
        <v>-48.2941</v>
      </c>
      <c r="T369">
        <f t="shared" si="23"/>
        <v>-17.471299999999999</v>
      </c>
    </row>
    <row r="370" spans="1:20" x14ac:dyDescent="0.3">
      <c r="B370">
        <v>19</v>
      </c>
      <c r="C370">
        <v>571.66099999999994</v>
      </c>
      <c r="D370">
        <f t="shared" si="24"/>
        <v>49.714143673875476</v>
      </c>
      <c r="E370">
        <v>-33.035299999999999</v>
      </c>
      <c r="F370">
        <v>57.235700000000001</v>
      </c>
      <c r="G370">
        <v>364.37400000000002</v>
      </c>
      <c r="H370">
        <v>0.81285499999999999</v>
      </c>
      <c r="I370">
        <v>-52.322400000000002</v>
      </c>
      <c r="J370">
        <f t="shared" si="22"/>
        <v>-19.287100000000002</v>
      </c>
      <c r="L370">
        <v>12</v>
      </c>
      <c r="M370">
        <v>426.64100000000002</v>
      </c>
      <c r="N370">
        <f t="shared" si="25"/>
        <v>44.927666457004143</v>
      </c>
      <c r="O370">
        <v>-29.968299999999999</v>
      </c>
      <c r="P370">
        <v>54.489100000000001</v>
      </c>
      <c r="Q370">
        <v>438.31599999999997</v>
      </c>
      <c r="R370">
        <v>1.03182</v>
      </c>
      <c r="S370">
        <v>-48.263500000000001</v>
      </c>
      <c r="T370">
        <f t="shared" si="23"/>
        <v>-18.295200000000001</v>
      </c>
    </row>
    <row r="371" spans="1:20" x14ac:dyDescent="0.3">
      <c r="B371">
        <v>20</v>
      </c>
      <c r="C371">
        <v>592.13400000000001</v>
      </c>
      <c r="D371">
        <f t="shared" si="24"/>
        <v>48.844820006838106</v>
      </c>
      <c r="E371">
        <v>-33.447299999999998</v>
      </c>
      <c r="F371">
        <v>57.769799999999996</v>
      </c>
      <c r="G371">
        <v>368.572</v>
      </c>
      <c r="H371">
        <v>0.81641399999999997</v>
      </c>
      <c r="I371">
        <v>-52.398699999999998</v>
      </c>
      <c r="J371">
        <f t="shared" si="22"/>
        <v>-18.9514</v>
      </c>
      <c r="L371">
        <v>13</v>
      </c>
      <c r="M371">
        <v>448.78300000000002</v>
      </c>
      <c r="N371">
        <f t="shared" si="25"/>
        <v>45.163038569234949</v>
      </c>
      <c r="O371">
        <v>-30.303999999999998</v>
      </c>
      <c r="P371">
        <v>54.718000000000004</v>
      </c>
      <c r="Q371">
        <v>442.95499999999998</v>
      </c>
      <c r="R371">
        <v>1.03379</v>
      </c>
      <c r="S371">
        <v>-48.171999999999997</v>
      </c>
      <c r="T371">
        <f t="shared" si="23"/>
        <v>-17.867999999999999</v>
      </c>
    </row>
    <row r="372" spans="1:20" x14ac:dyDescent="0.3">
      <c r="B372">
        <v>21</v>
      </c>
      <c r="C372">
        <v>612.45100000000002</v>
      </c>
      <c r="D372">
        <f t="shared" si="24"/>
        <v>49.219865137569506</v>
      </c>
      <c r="E372">
        <v>-33.493000000000002</v>
      </c>
      <c r="F372">
        <v>57.7087</v>
      </c>
      <c r="G372">
        <v>370.69099999999997</v>
      </c>
      <c r="H372">
        <v>0.81767800000000002</v>
      </c>
      <c r="I372">
        <v>-52.307099999999998</v>
      </c>
      <c r="J372">
        <f t="shared" si="22"/>
        <v>-18.814099999999996</v>
      </c>
      <c r="L372">
        <v>14</v>
      </c>
      <c r="M372">
        <v>470.85599999999999</v>
      </c>
      <c r="N372">
        <f t="shared" si="25"/>
        <v>45.304217822679334</v>
      </c>
      <c r="O372">
        <v>-30.471800000000002</v>
      </c>
      <c r="P372">
        <v>54.7791</v>
      </c>
      <c r="Q372">
        <v>445.35899999999998</v>
      </c>
      <c r="R372">
        <v>1.0399499999999999</v>
      </c>
      <c r="S372">
        <v>-48.2483</v>
      </c>
      <c r="T372">
        <f t="shared" si="23"/>
        <v>-17.776499999999999</v>
      </c>
    </row>
    <row r="373" spans="1:20" x14ac:dyDescent="0.3">
      <c r="B373">
        <v>22</v>
      </c>
      <c r="C373">
        <v>633.17999999999995</v>
      </c>
      <c r="D373">
        <f t="shared" si="24"/>
        <v>48.2415939022627</v>
      </c>
      <c r="E373">
        <v>-33.218400000000003</v>
      </c>
      <c r="F373">
        <v>57.266199999999998</v>
      </c>
      <c r="G373">
        <v>367.42099999999999</v>
      </c>
      <c r="H373">
        <v>0.81643900000000003</v>
      </c>
      <c r="I373">
        <v>-52.322400000000002</v>
      </c>
      <c r="J373">
        <f t="shared" si="22"/>
        <v>-19.103999999999999</v>
      </c>
      <c r="L373">
        <v>15</v>
      </c>
      <c r="M373">
        <v>492.96699999999998</v>
      </c>
      <c r="N373">
        <f t="shared" si="25"/>
        <v>45.226357921396612</v>
      </c>
      <c r="O373">
        <v>-30.502300000000002</v>
      </c>
      <c r="P373">
        <v>54.809600000000003</v>
      </c>
      <c r="Q373">
        <v>447.91699999999997</v>
      </c>
      <c r="R373">
        <v>1.04203</v>
      </c>
      <c r="S373">
        <v>-48.034700000000001</v>
      </c>
      <c r="T373">
        <f t="shared" si="23"/>
        <v>-17.532399999999999</v>
      </c>
    </row>
    <row r="374" spans="1:20" x14ac:dyDescent="0.3">
      <c r="B374">
        <v>23</v>
      </c>
      <c r="C374">
        <v>653.43700000000001</v>
      </c>
      <c r="D374">
        <f t="shared" si="24"/>
        <v>49.365651379769808</v>
      </c>
      <c r="E374">
        <v>-33.493000000000002</v>
      </c>
      <c r="F374">
        <v>57.678199999999997</v>
      </c>
      <c r="G374">
        <v>370.68400000000003</v>
      </c>
      <c r="H374">
        <v>0.81517099999999998</v>
      </c>
      <c r="I374">
        <v>-52.398699999999998</v>
      </c>
      <c r="J374">
        <f t="shared" si="22"/>
        <v>-18.905699999999996</v>
      </c>
      <c r="L374">
        <v>16</v>
      </c>
      <c r="M374">
        <v>515.05100000000004</v>
      </c>
      <c r="N374">
        <f t="shared" si="25"/>
        <v>45.281651874660263</v>
      </c>
      <c r="O374">
        <v>-30.090299999999999</v>
      </c>
      <c r="P374">
        <v>54.412799999999997</v>
      </c>
      <c r="Q374">
        <v>443.16899999999998</v>
      </c>
      <c r="R374">
        <v>1.0423199999999999</v>
      </c>
      <c r="S374">
        <v>-47.973599999999998</v>
      </c>
      <c r="T374">
        <f t="shared" si="23"/>
        <v>-17.883299999999998</v>
      </c>
    </row>
    <row r="375" spans="1:20" x14ac:dyDescent="0.3">
      <c r="B375">
        <v>24</v>
      </c>
      <c r="C375">
        <v>673.77700000000004</v>
      </c>
      <c r="D375">
        <f t="shared" si="24"/>
        <v>49.164208456243777</v>
      </c>
      <c r="E375">
        <v>-33.0505</v>
      </c>
      <c r="F375">
        <v>57.098399999999998</v>
      </c>
      <c r="G375">
        <v>366.19200000000001</v>
      </c>
      <c r="H375">
        <v>0.81956700000000005</v>
      </c>
      <c r="I375">
        <v>-52.246099999999998</v>
      </c>
      <c r="J375">
        <f t="shared" si="22"/>
        <v>-19.195599999999999</v>
      </c>
      <c r="L375">
        <v>17</v>
      </c>
      <c r="M375">
        <v>537.27700000000004</v>
      </c>
      <c r="N375">
        <f t="shared" si="25"/>
        <v>44.992351300278955</v>
      </c>
      <c r="O375">
        <v>-29.998799999999999</v>
      </c>
      <c r="P375">
        <v>54.321300000000001</v>
      </c>
      <c r="Q375">
        <v>440.69900000000001</v>
      </c>
      <c r="R375">
        <v>1.04078</v>
      </c>
      <c r="S375">
        <v>-47.943100000000001</v>
      </c>
      <c r="T375">
        <f t="shared" si="23"/>
        <v>-17.944300000000002</v>
      </c>
    </row>
    <row r="376" spans="1:20" x14ac:dyDescent="0.3">
      <c r="B376">
        <v>25</v>
      </c>
      <c r="C376">
        <v>694.60699999999997</v>
      </c>
      <c r="D376">
        <f t="shared" si="24"/>
        <v>48.007681228996809</v>
      </c>
      <c r="E376">
        <v>-33.294699999999999</v>
      </c>
      <c r="F376">
        <v>57.495100000000001</v>
      </c>
      <c r="G376">
        <v>367.435</v>
      </c>
      <c r="H376">
        <v>0.81763200000000003</v>
      </c>
      <c r="I376">
        <v>-52.276600000000002</v>
      </c>
      <c r="J376">
        <f t="shared" si="22"/>
        <v>-18.981900000000003</v>
      </c>
      <c r="L376">
        <v>18</v>
      </c>
      <c r="M376">
        <v>559.18499999999995</v>
      </c>
      <c r="N376">
        <f t="shared" si="25"/>
        <v>45.645426328282113</v>
      </c>
      <c r="O376">
        <v>-30.471800000000002</v>
      </c>
      <c r="P376">
        <v>54.7485</v>
      </c>
      <c r="Q376">
        <v>451.69099999999997</v>
      </c>
      <c r="R376">
        <v>1.04959</v>
      </c>
      <c r="S376">
        <v>-48.095700000000001</v>
      </c>
      <c r="T376">
        <f t="shared" si="23"/>
        <v>-17.623899999999999</v>
      </c>
    </row>
    <row r="377" spans="1:20" x14ac:dyDescent="0.3">
      <c r="B377">
        <v>26</v>
      </c>
      <c r="C377">
        <v>715.21600000000001</v>
      </c>
      <c r="D377">
        <f t="shared" si="24"/>
        <v>48.522490174195653</v>
      </c>
      <c r="E377">
        <v>-32.806399999999996</v>
      </c>
      <c r="F377">
        <v>56.991599999999998</v>
      </c>
      <c r="G377">
        <v>362.68900000000002</v>
      </c>
      <c r="H377">
        <v>0.80824300000000004</v>
      </c>
      <c r="I377">
        <v>-52.246099999999998</v>
      </c>
      <c r="J377">
        <f t="shared" si="22"/>
        <v>-19.439700000000002</v>
      </c>
      <c r="L377">
        <v>19</v>
      </c>
      <c r="M377">
        <v>581.39099999999996</v>
      </c>
      <c r="N377">
        <f t="shared" si="25"/>
        <v>45.032873998018516</v>
      </c>
      <c r="O377">
        <v>-29.983499999999999</v>
      </c>
      <c r="P377">
        <v>54.244999999999997</v>
      </c>
      <c r="Q377">
        <v>443.98200000000003</v>
      </c>
      <c r="R377">
        <v>1.04653</v>
      </c>
      <c r="S377">
        <v>-47.851599999999998</v>
      </c>
      <c r="T377">
        <f t="shared" si="23"/>
        <v>-17.868099999999998</v>
      </c>
    </row>
    <row r="378" spans="1:20" x14ac:dyDescent="0.3">
      <c r="J378">
        <f t="shared" si="22"/>
        <v>0</v>
      </c>
      <c r="L378">
        <v>20</v>
      </c>
      <c r="M378">
        <v>603.69799999999998</v>
      </c>
      <c r="N378">
        <f t="shared" si="25"/>
        <v>44.828977451024308</v>
      </c>
      <c r="O378">
        <v>-30.136099999999999</v>
      </c>
      <c r="P378">
        <v>54.412799999999997</v>
      </c>
      <c r="Q378">
        <v>447.91199999999998</v>
      </c>
      <c r="R378">
        <v>1.04697</v>
      </c>
      <c r="S378">
        <v>-47.836300000000001</v>
      </c>
      <c r="T378">
        <f t="shared" si="23"/>
        <v>-17.700200000000002</v>
      </c>
    </row>
    <row r="379" spans="1:20" x14ac:dyDescent="0.3">
      <c r="A379">
        <v>3</v>
      </c>
      <c r="J379">
        <f t="shared" si="22"/>
        <v>0</v>
      </c>
      <c r="L379">
        <v>21</v>
      </c>
      <c r="M379">
        <v>625.94399999999996</v>
      </c>
      <c r="N379">
        <f t="shared" si="25"/>
        <v>44.951901465432023</v>
      </c>
      <c r="O379">
        <v>-30.822800000000001</v>
      </c>
      <c r="P379">
        <v>55.114699999999999</v>
      </c>
      <c r="Q379">
        <v>456.88400000000001</v>
      </c>
      <c r="R379">
        <v>1.0637300000000001</v>
      </c>
      <c r="S379">
        <v>-47.820999999999998</v>
      </c>
      <c r="T379">
        <f t="shared" si="23"/>
        <v>-16.998199999999997</v>
      </c>
    </row>
    <row r="380" spans="1:20" x14ac:dyDescent="0.3">
      <c r="B380">
        <v>1</v>
      </c>
      <c r="C380">
        <v>222.46100000000001</v>
      </c>
      <c r="E380">
        <v>-39.245600000000003</v>
      </c>
      <c r="F380">
        <v>70.846599999999995</v>
      </c>
      <c r="G380">
        <v>316.94600000000003</v>
      </c>
      <c r="H380">
        <v>0.71647400000000006</v>
      </c>
      <c r="I380">
        <v>-54.412799999999997</v>
      </c>
      <c r="J380">
        <f t="shared" si="22"/>
        <v>-15.167199999999994</v>
      </c>
      <c r="L380">
        <v>22</v>
      </c>
      <c r="M380">
        <v>648.255</v>
      </c>
      <c r="N380">
        <f t="shared" si="25"/>
        <v>44.820940343328331</v>
      </c>
      <c r="O380">
        <v>-29.891999999999999</v>
      </c>
      <c r="P380">
        <v>53.848300000000002</v>
      </c>
      <c r="Q380">
        <v>444.04</v>
      </c>
      <c r="R380">
        <v>1.0498700000000001</v>
      </c>
      <c r="S380">
        <v>-47.790500000000002</v>
      </c>
      <c r="T380">
        <f t="shared" si="23"/>
        <v>-17.898500000000002</v>
      </c>
    </row>
    <row r="381" spans="1:20" x14ac:dyDescent="0.3">
      <c r="B381">
        <v>2</v>
      </c>
      <c r="C381">
        <v>234.19800000000001</v>
      </c>
      <c r="D381">
        <f t="shared" si="24"/>
        <v>85.200647524921223</v>
      </c>
      <c r="E381">
        <v>-33.142099999999999</v>
      </c>
      <c r="F381">
        <v>57.815600000000003</v>
      </c>
      <c r="G381">
        <v>339.11099999999999</v>
      </c>
      <c r="H381">
        <v>0.78262600000000004</v>
      </c>
      <c r="I381">
        <v>-51.4679</v>
      </c>
      <c r="J381">
        <f t="shared" si="22"/>
        <v>-18.325800000000001</v>
      </c>
      <c r="L381">
        <v>23</v>
      </c>
      <c r="M381">
        <v>670.48099999999999</v>
      </c>
      <c r="N381">
        <f t="shared" si="25"/>
        <v>44.992351300278955</v>
      </c>
      <c r="O381">
        <v>-30.075099999999999</v>
      </c>
      <c r="P381">
        <v>54.016100000000002</v>
      </c>
      <c r="Q381">
        <v>449.98599999999999</v>
      </c>
      <c r="R381">
        <v>1.0528599999999999</v>
      </c>
      <c r="S381">
        <v>-47.744799999999998</v>
      </c>
      <c r="T381">
        <f t="shared" si="23"/>
        <v>-17.669699999999999</v>
      </c>
    </row>
    <row r="382" spans="1:20" x14ac:dyDescent="0.3">
      <c r="B382">
        <v>3</v>
      </c>
      <c r="C382">
        <v>252.399</v>
      </c>
      <c r="D382">
        <f t="shared" si="24"/>
        <v>54.94203615185981</v>
      </c>
      <c r="E382">
        <v>-32.195999999999998</v>
      </c>
      <c r="F382">
        <v>56.655900000000003</v>
      </c>
      <c r="G382">
        <v>344.53399999999999</v>
      </c>
      <c r="H382">
        <v>0.77963899999999997</v>
      </c>
      <c r="I382">
        <v>-51.7883</v>
      </c>
      <c r="J382">
        <f t="shared" si="22"/>
        <v>-19.592300000000002</v>
      </c>
      <c r="L382">
        <v>24</v>
      </c>
      <c r="M382">
        <v>692.89200000000005</v>
      </c>
      <c r="N382">
        <f t="shared" si="25"/>
        <v>44.620945071616504</v>
      </c>
      <c r="O382">
        <v>-29.8767</v>
      </c>
      <c r="P382">
        <v>53.924599999999998</v>
      </c>
      <c r="Q382">
        <v>443.44900000000001</v>
      </c>
      <c r="R382">
        <v>1.0514600000000001</v>
      </c>
      <c r="S382">
        <v>-47.622700000000002</v>
      </c>
      <c r="T382">
        <f t="shared" si="23"/>
        <v>-17.746000000000002</v>
      </c>
    </row>
    <row r="383" spans="1:20" x14ac:dyDescent="0.3">
      <c r="B383">
        <v>4</v>
      </c>
      <c r="C383">
        <v>270.41500000000002</v>
      </c>
      <c r="D383">
        <f t="shared" si="24"/>
        <v>55.506216696269924</v>
      </c>
      <c r="E383">
        <v>-32.470700000000001</v>
      </c>
      <c r="F383">
        <v>56.930500000000002</v>
      </c>
      <c r="G383">
        <v>354.19799999999998</v>
      </c>
      <c r="H383">
        <v>0.786582</v>
      </c>
      <c r="I383">
        <v>-52.124000000000002</v>
      </c>
      <c r="J383">
        <f t="shared" si="22"/>
        <v>-19.653300000000002</v>
      </c>
      <c r="T383">
        <f t="shared" si="23"/>
        <v>0</v>
      </c>
    </row>
    <row r="384" spans="1:20" x14ac:dyDescent="0.3">
      <c r="B384">
        <v>5</v>
      </c>
      <c r="C384">
        <v>289.04899999999998</v>
      </c>
      <c r="D384">
        <f t="shared" si="24"/>
        <v>53.665342921541388</v>
      </c>
      <c r="E384">
        <v>-33.126800000000003</v>
      </c>
      <c r="F384">
        <v>57.8461</v>
      </c>
      <c r="G384">
        <v>358.64499999999998</v>
      </c>
      <c r="H384">
        <v>0.79147800000000001</v>
      </c>
      <c r="I384">
        <v>-52.352899999999998</v>
      </c>
      <c r="J384">
        <f t="shared" si="22"/>
        <v>-19.226099999999995</v>
      </c>
      <c r="T384">
        <f t="shared" si="23"/>
        <v>0</v>
      </c>
    </row>
    <row r="385" spans="2:20" x14ac:dyDescent="0.3">
      <c r="B385">
        <v>6</v>
      </c>
      <c r="C385">
        <v>307.44900000000001</v>
      </c>
      <c r="D385">
        <f t="shared" si="24"/>
        <v>54.347826086956424</v>
      </c>
      <c r="E385">
        <v>-32.9285</v>
      </c>
      <c r="F385">
        <v>57.601900000000001</v>
      </c>
      <c r="G385">
        <v>357.815</v>
      </c>
      <c r="H385">
        <v>0.78765300000000005</v>
      </c>
      <c r="I385">
        <v>-52.368200000000002</v>
      </c>
      <c r="J385">
        <f t="shared" si="22"/>
        <v>-19.439700000000002</v>
      </c>
      <c r="T385">
        <f t="shared" si="23"/>
        <v>0</v>
      </c>
    </row>
    <row r="386" spans="2:20" x14ac:dyDescent="0.3">
      <c r="B386">
        <v>7</v>
      </c>
      <c r="C386">
        <v>325.73700000000002</v>
      </c>
      <c r="D386">
        <f t="shared" si="24"/>
        <v>54.680664916885355</v>
      </c>
      <c r="E386">
        <v>-33.142099999999999</v>
      </c>
      <c r="F386">
        <v>57.9529</v>
      </c>
      <c r="G386">
        <v>359.48700000000002</v>
      </c>
      <c r="H386">
        <v>0.78898999999999997</v>
      </c>
      <c r="I386">
        <v>-52.642800000000001</v>
      </c>
      <c r="J386">
        <f t="shared" si="22"/>
        <v>-19.500700000000002</v>
      </c>
      <c r="T386">
        <f t="shared" si="23"/>
        <v>0</v>
      </c>
    </row>
    <row r="387" spans="2:20" x14ac:dyDescent="0.3">
      <c r="B387">
        <v>8</v>
      </c>
      <c r="C387">
        <v>344.59100000000001</v>
      </c>
      <c r="D387">
        <f t="shared" si="24"/>
        <v>53.039142887450978</v>
      </c>
      <c r="E387">
        <v>-32.760599999999997</v>
      </c>
      <c r="F387">
        <v>57.678199999999997</v>
      </c>
      <c r="G387">
        <v>356.07299999999998</v>
      </c>
      <c r="H387">
        <v>0.78714099999999998</v>
      </c>
      <c r="I387">
        <v>-52.764899999999997</v>
      </c>
      <c r="J387">
        <f t="shared" si="22"/>
        <v>-20.004300000000001</v>
      </c>
      <c r="T387">
        <f t="shared" si="23"/>
        <v>0</v>
      </c>
    </row>
    <row r="388" spans="2:20" x14ac:dyDescent="0.3">
      <c r="B388">
        <v>9</v>
      </c>
      <c r="C388">
        <v>363.19099999999997</v>
      </c>
      <c r="D388">
        <f t="shared" si="24"/>
        <v>53.763440860215155</v>
      </c>
      <c r="E388">
        <v>-32.7911</v>
      </c>
      <c r="F388">
        <v>57.723999999999997</v>
      </c>
      <c r="G388">
        <v>355.94299999999998</v>
      </c>
      <c r="H388">
        <v>0.78935999999999995</v>
      </c>
      <c r="I388">
        <v>-52.764899999999997</v>
      </c>
      <c r="J388">
        <f t="shared" si="22"/>
        <v>-19.973799999999997</v>
      </c>
      <c r="K388">
        <v>2.2999999999999998</v>
      </c>
      <c r="T388">
        <f t="shared" si="23"/>
        <v>0</v>
      </c>
    </row>
    <row r="389" spans="2:20" x14ac:dyDescent="0.3">
      <c r="B389">
        <v>10</v>
      </c>
      <c r="C389">
        <v>382.13499999999999</v>
      </c>
      <c r="D389">
        <f t="shared" si="24"/>
        <v>52.787162162162119</v>
      </c>
      <c r="E389">
        <v>-32.6691</v>
      </c>
      <c r="F389">
        <v>57.769799999999996</v>
      </c>
      <c r="G389">
        <v>356.58699999999999</v>
      </c>
      <c r="H389">
        <v>0.78707700000000003</v>
      </c>
      <c r="I389">
        <v>-52.688600000000001</v>
      </c>
      <c r="J389">
        <f t="shared" si="22"/>
        <v>-20.019500000000001</v>
      </c>
      <c r="L389">
        <v>1</v>
      </c>
      <c r="M389">
        <v>202.98599999999999</v>
      </c>
      <c r="O389">
        <v>-36.331200000000003</v>
      </c>
      <c r="P389">
        <v>67.459100000000007</v>
      </c>
      <c r="Q389">
        <v>395.68799999999999</v>
      </c>
      <c r="R389">
        <v>0.93556399999999995</v>
      </c>
      <c r="S389">
        <v>-49.087499999999999</v>
      </c>
      <c r="T389">
        <f t="shared" si="23"/>
        <v>-12.756299999999996</v>
      </c>
    </row>
    <row r="390" spans="2:20" x14ac:dyDescent="0.3">
      <c r="B390">
        <v>11</v>
      </c>
      <c r="C390">
        <v>400.82799999999997</v>
      </c>
      <c r="D390">
        <f t="shared" si="24"/>
        <v>53.495961054940402</v>
      </c>
      <c r="E390">
        <v>-32.974200000000003</v>
      </c>
      <c r="F390">
        <v>57.815600000000003</v>
      </c>
      <c r="G390">
        <v>356.71199999999999</v>
      </c>
      <c r="H390">
        <v>0.78803599999999996</v>
      </c>
      <c r="I390">
        <v>-52.734400000000001</v>
      </c>
      <c r="J390">
        <f t="shared" ref="J390:J453" si="26">I390-E390</f>
        <v>-19.760199999999998</v>
      </c>
      <c r="L390">
        <v>2</v>
      </c>
      <c r="M390">
        <v>214.124</v>
      </c>
      <c r="N390">
        <f t="shared" si="25"/>
        <v>89.782725803555351</v>
      </c>
      <c r="O390">
        <v>-30.761700000000001</v>
      </c>
      <c r="P390">
        <v>53.680399999999999</v>
      </c>
      <c r="Q390">
        <v>440.92</v>
      </c>
      <c r="R390">
        <v>1.06569</v>
      </c>
      <c r="S390">
        <v>-45.822099999999999</v>
      </c>
      <c r="T390">
        <f t="shared" ref="T390:T453" si="27">S390-O390</f>
        <v>-15.060399999999998</v>
      </c>
    </row>
    <row r="391" spans="2:20" x14ac:dyDescent="0.3">
      <c r="B391">
        <v>12</v>
      </c>
      <c r="C391">
        <v>419.62900000000002</v>
      </c>
      <c r="D391">
        <f t="shared" ref="D391:D454" si="28">1000/(C391-C390)</f>
        <v>53.18866017765</v>
      </c>
      <c r="E391">
        <v>-33.248899999999999</v>
      </c>
      <c r="F391">
        <v>58.105499999999999</v>
      </c>
      <c r="G391">
        <v>360.98099999999999</v>
      </c>
      <c r="H391">
        <v>0.79477699999999996</v>
      </c>
      <c r="I391">
        <v>-52.658099999999997</v>
      </c>
      <c r="J391">
        <f t="shared" si="26"/>
        <v>-19.409199999999998</v>
      </c>
      <c r="L391">
        <v>3</v>
      </c>
      <c r="M391">
        <v>231.19900000000001</v>
      </c>
      <c r="N391">
        <f t="shared" ref="N391:N454" si="29">1000/(M391-M390)</f>
        <v>58.56515373352849</v>
      </c>
      <c r="O391">
        <v>-29.342700000000001</v>
      </c>
      <c r="P391">
        <v>50.964399999999998</v>
      </c>
      <c r="Q391">
        <v>449.642</v>
      </c>
      <c r="R391">
        <v>1.0746100000000001</v>
      </c>
      <c r="S391">
        <v>-45.5627</v>
      </c>
      <c r="T391">
        <f t="shared" si="27"/>
        <v>-16.22</v>
      </c>
    </row>
    <row r="392" spans="2:20" x14ac:dyDescent="0.3">
      <c r="B392">
        <v>13</v>
      </c>
      <c r="C392">
        <v>438.53</v>
      </c>
      <c r="D392">
        <f t="shared" si="28"/>
        <v>52.907253584466559</v>
      </c>
      <c r="E392">
        <v>-33.630400000000002</v>
      </c>
      <c r="F392">
        <v>58.425899999999999</v>
      </c>
      <c r="G392">
        <v>368.423</v>
      </c>
      <c r="H392">
        <v>0.79983899999999997</v>
      </c>
      <c r="I392">
        <v>-52.703899999999997</v>
      </c>
      <c r="J392">
        <f t="shared" si="26"/>
        <v>-19.073499999999996</v>
      </c>
      <c r="L392">
        <v>4</v>
      </c>
      <c r="M392">
        <v>248.46299999999999</v>
      </c>
      <c r="N392">
        <f t="shared" si="29"/>
        <v>57.924003707136301</v>
      </c>
      <c r="O392">
        <v>-29.129000000000001</v>
      </c>
      <c r="P392">
        <v>49.9268</v>
      </c>
      <c r="Q392">
        <v>464.16699999999997</v>
      </c>
      <c r="R392">
        <v>1.0987100000000001</v>
      </c>
      <c r="S392">
        <v>-45.745800000000003</v>
      </c>
      <c r="T392">
        <f t="shared" si="27"/>
        <v>-16.616800000000001</v>
      </c>
    </row>
    <row r="393" spans="2:20" x14ac:dyDescent="0.3">
      <c r="B393">
        <v>14</v>
      </c>
      <c r="C393">
        <v>457.45800000000003</v>
      </c>
      <c r="D393">
        <f t="shared" si="28"/>
        <v>52.831783601014216</v>
      </c>
      <c r="E393">
        <v>-33.218400000000003</v>
      </c>
      <c r="F393">
        <v>58.0139</v>
      </c>
      <c r="G393">
        <v>362.09699999999998</v>
      </c>
      <c r="H393">
        <v>0.79492499999999999</v>
      </c>
      <c r="I393">
        <v>-52.719099999999997</v>
      </c>
      <c r="J393">
        <f t="shared" si="26"/>
        <v>-19.500699999999995</v>
      </c>
      <c r="L393">
        <v>5</v>
      </c>
      <c r="M393">
        <v>269.97500000000002</v>
      </c>
      <c r="N393">
        <f t="shared" si="29"/>
        <v>46.485682409817713</v>
      </c>
      <c r="O393">
        <v>-29.5105</v>
      </c>
      <c r="P393">
        <v>51.940899999999999</v>
      </c>
      <c r="Q393">
        <v>446.34399999999999</v>
      </c>
      <c r="R393">
        <v>1.0542499999999999</v>
      </c>
      <c r="S393">
        <v>-47.103900000000003</v>
      </c>
      <c r="T393">
        <f t="shared" si="27"/>
        <v>-17.593400000000003</v>
      </c>
    </row>
    <row r="394" spans="2:20" x14ac:dyDescent="0.3">
      <c r="B394">
        <v>15</v>
      </c>
      <c r="C394">
        <v>476.52199999999999</v>
      </c>
      <c r="D394">
        <f t="shared" si="28"/>
        <v>52.454888795635853</v>
      </c>
      <c r="E394">
        <v>-33.035299999999999</v>
      </c>
      <c r="F394">
        <v>57.617199999999997</v>
      </c>
      <c r="G394">
        <v>361.30099999999999</v>
      </c>
      <c r="H394">
        <v>0.79577600000000004</v>
      </c>
      <c r="I394">
        <v>-52.688600000000001</v>
      </c>
      <c r="J394">
        <f t="shared" si="26"/>
        <v>-19.653300000000002</v>
      </c>
      <c r="L394">
        <v>6</v>
      </c>
      <c r="M394">
        <v>290.959</v>
      </c>
      <c r="N394">
        <f t="shared" si="29"/>
        <v>47.655356462066379</v>
      </c>
      <c r="O394">
        <v>-30.761700000000001</v>
      </c>
      <c r="P394">
        <v>53.863500000000002</v>
      </c>
      <c r="Q394">
        <v>458.54300000000001</v>
      </c>
      <c r="R394">
        <v>1.0545199999999999</v>
      </c>
      <c r="S394">
        <v>-47.653199999999998</v>
      </c>
      <c r="T394">
        <f t="shared" si="27"/>
        <v>-16.891499999999997</v>
      </c>
    </row>
    <row r="395" spans="2:20" x14ac:dyDescent="0.3">
      <c r="B395">
        <v>16</v>
      </c>
      <c r="C395">
        <v>495.54199999999997</v>
      </c>
      <c r="D395">
        <f t="shared" si="28"/>
        <v>52.576235541535276</v>
      </c>
      <c r="E395">
        <v>-33.371000000000002</v>
      </c>
      <c r="F395">
        <v>58.044400000000003</v>
      </c>
      <c r="G395">
        <v>364.40899999999999</v>
      </c>
      <c r="H395">
        <v>0.79688899999999996</v>
      </c>
      <c r="I395">
        <v>-52.734400000000001</v>
      </c>
      <c r="J395">
        <f t="shared" si="26"/>
        <v>-19.363399999999999</v>
      </c>
      <c r="L395">
        <v>7</v>
      </c>
      <c r="M395">
        <v>312.58</v>
      </c>
      <c r="N395">
        <f t="shared" si="29"/>
        <v>46.251329725729654</v>
      </c>
      <c r="O395">
        <v>-30.441299999999998</v>
      </c>
      <c r="P395">
        <v>53.863500000000002</v>
      </c>
      <c r="Q395">
        <v>450.69299999999998</v>
      </c>
      <c r="R395">
        <v>1.0468900000000001</v>
      </c>
      <c r="S395">
        <v>-47.729500000000002</v>
      </c>
      <c r="T395">
        <f t="shared" si="27"/>
        <v>-17.288200000000003</v>
      </c>
    </row>
    <row r="396" spans="2:20" x14ac:dyDescent="0.3">
      <c r="B396">
        <v>17</v>
      </c>
      <c r="C396">
        <v>514.63900000000001</v>
      </c>
      <c r="D396">
        <f t="shared" si="28"/>
        <v>52.364245693040694</v>
      </c>
      <c r="E396">
        <v>-33.355699999999999</v>
      </c>
      <c r="F396">
        <v>58.0139</v>
      </c>
      <c r="G396">
        <v>365.00599999999997</v>
      </c>
      <c r="H396">
        <v>0.80166599999999999</v>
      </c>
      <c r="I396">
        <v>-52.780200000000001</v>
      </c>
      <c r="J396">
        <f t="shared" si="26"/>
        <v>-19.424500000000002</v>
      </c>
      <c r="L396">
        <v>8</v>
      </c>
      <c r="M396">
        <v>334.065</v>
      </c>
      <c r="N396">
        <f t="shared" si="29"/>
        <v>46.54410053525713</v>
      </c>
      <c r="O396">
        <v>-30.441299999999998</v>
      </c>
      <c r="P396">
        <v>54.046599999999998</v>
      </c>
      <c r="Q396">
        <v>448.053</v>
      </c>
      <c r="R396">
        <v>1.0445500000000001</v>
      </c>
      <c r="S396">
        <v>-48.019399999999997</v>
      </c>
      <c r="T396">
        <f t="shared" si="27"/>
        <v>-17.578099999999999</v>
      </c>
    </row>
    <row r="397" spans="2:20" x14ac:dyDescent="0.3">
      <c r="B397">
        <v>18</v>
      </c>
      <c r="C397">
        <v>533.81500000000005</v>
      </c>
      <c r="D397">
        <f t="shared" si="28"/>
        <v>52.148518982060786</v>
      </c>
      <c r="E397">
        <v>-33.111600000000003</v>
      </c>
      <c r="F397">
        <v>57.7393</v>
      </c>
      <c r="G397">
        <v>359.36399999999998</v>
      </c>
      <c r="H397">
        <v>0.79730400000000001</v>
      </c>
      <c r="I397">
        <v>-52.764899999999997</v>
      </c>
      <c r="J397">
        <f t="shared" si="26"/>
        <v>-19.653299999999994</v>
      </c>
      <c r="L397">
        <v>9</v>
      </c>
      <c r="M397">
        <v>355.84899999999999</v>
      </c>
      <c r="N397">
        <f t="shared" si="29"/>
        <v>45.905251560778574</v>
      </c>
      <c r="O397">
        <v>-30.181899999999999</v>
      </c>
      <c r="P397">
        <v>53.863500000000002</v>
      </c>
      <c r="Q397">
        <v>445.17200000000003</v>
      </c>
      <c r="R397">
        <v>1.0420400000000001</v>
      </c>
      <c r="S397">
        <v>-48.034700000000001</v>
      </c>
      <c r="T397">
        <f t="shared" si="27"/>
        <v>-17.852800000000002</v>
      </c>
    </row>
    <row r="398" spans="2:20" x14ac:dyDescent="0.3">
      <c r="B398">
        <v>19</v>
      </c>
      <c r="C398">
        <v>552.99099999999999</v>
      </c>
      <c r="D398">
        <f t="shared" si="28"/>
        <v>52.148518982061098</v>
      </c>
      <c r="E398">
        <v>-32.852200000000003</v>
      </c>
      <c r="F398">
        <v>57.479900000000001</v>
      </c>
      <c r="G398">
        <v>356.78500000000003</v>
      </c>
      <c r="H398">
        <v>0.793014</v>
      </c>
      <c r="I398">
        <v>-52.749600000000001</v>
      </c>
      <c r="J398">
        <f t="shared" si="26"/>
        <v>-19.897399999999998</v>
      </c>
      <c r="L398">
        <v>10</v>
      </c>
      <c r="M398">
        <v>377.11599999999999</v>
      </c>
      <c r="N398">
        <f t="shared" si="29"/>
        <v>47.021206564160444</v>
      </c>
      <c r="O398">
        <v>-30.013999999999999</v>
      </c>
      <c r="P398">
        <v>53.771999999999998</v>
      </c>
      <c r="Q398">
        <v>442.32299999999998</v>
      </c>
      <c r="R398">
        <v>1.0365599999999999</v>
      </c>
      <c r="S398">
        <v>-47.851599999999998</v>
      </c>
      <c r="T398">
        <f t="shared" si="27"/>
        <v>-17.837599999999998</v>
      </c>
    </row>
    <row r="399" spans="2:20" x14ac:dyDescent="0.3">
      <c r="B399">
        <v>20</v>
      </c>
      <c r="C399">
        <v>572.26499999999999</v>
      </c>
      <c r="D399">
        <f t="shared" si="28"/>
        <v>51.883366192798583</v>
      </c>
      <c r="E399">
        <v>-33.508299999999998</v>
      </c>
      <c r="F399">
        <v>57.9529</v>
      </c>
      <c r="G399">
        <v>363.35</v>
      </c>
      <c r="H399">
        <v>0.80571000000000004</v>
      </c>
      <c r="I399">
        <v>-52.719099999999997</v>
      </c>
      <c r="J399">
        <f t="shared" si="26"/>
        <v>-19.210799999999999</v>
      </c>
      <c r="L399">
        <v>11</v>
      </c>
      <c r="M399">
        <v>397.863</v>
      </c>
      <c r="N399">
        <f t="shared" si="29"/>
        <v>48.199739721405471</v>
      </c>
      <c r="O399">
        <v>-30.624400000000001</v>
      </c>
      <c r="P399">
        <v>54.260300000000001</v>
      </c>
      <c r="Q399">
        <v>456.97699999999998</v>
      </c>
      <c r="R399">
        <v>1.0545599999999999</v>
      </c>
      <c r="S399">
        <v>-47.882100000000001</v>
      </c>
      <c r="T399">
        <f t="shared" si="27"/>
        <v>-17.2577</v>
      </c>
    </row>
    <row r="400" spans="2:20" x14ac:dyDescent="0.3">
      <c r="B400">
        <v>21</v>
      </c>
      <c r="C400">
        <v>591.63</v>
      </c>
      <c r="D400">
        <f t="shared" si="28"/>
        <v>51.639555899819236</v>
      </c>
      <c r="E400">
        <v>-33.538800000000002</v>
      </c>
      <c r="F400">
        <v>58.0139</v>
      </c>
      <c r="G400">
        <v>367.91800000000001</v>
      </c>
      <c r="H400">
        <v>0.80381199999999997</v>
      </c>
      <c r="I400">
        <v>-52.749600000000001</v>
      </c>
      <c r="J400">
        <f t="shared" si="26"/>
        <v>-19.210799999999999</v>
      </c>
      <c r="L400">
        <v>12</v>
      </c>
      <c r="M400">
        <v>419.64600000000002</v>
      </c>
      <c r="N400">
        <f t="shared" si="29"/>
        <v>45.907358949639594</v>
      </c>
      <c r="O400">
        <v>-30.075099999999999</v>
      </c>
      <c r="P400">
        <v>53.832999999999998</v>
      </c>
      <c r="Q400">
        <v>442.82900000000001</v>
      </c>
      <c r="R400">
        <v>1.04572</v>
      </c>
      <c r="S400">
        <v>-47.973599999999998</v>
      </c>
      <c r="T400">
        <f t="shared" si="27"/>
        <v>-17.898499999999999</v>
      </c>
    </row>
    <row r="401" spans="1:20" x14ac:dyDescent="0.3">
      <c r="B401">
        <v>22</v>
      </c>
      <c r="C401">
        <v>611.00699999999995</v>
      </c>
      <c r="D401">
        <f t="shared" si="28"/>
        <v>51.607575992155773</v>
      </c>
      <c r="E401">
        <v>-33.569299999999998</v>
      </c>
      <c r="F401">
        <v>58.090200000000003</v>
      </c>
      <c r="G401">
        <v>370.858</v>
      </c>
      <c r="H401">
        <v>0.80526699999999996</v>
      </c>
      <c r="I401">
        <v>-52.780200000000001</v>
      </c>
      <c r="J401">
        <f t="shared" si="26"/>
        <v>-19.210900000000002</v>
      </c>
      <c r="L401">
        <v>13</v>
      </c>
      <c r="M401">
        <v>441.01299999999998</v>
      </c>
      <c r="N401">
        <f t="shared" si="29"/>
        <v>46.801141947863613</v>
      </c>
      <c r="O401">
        <v>-30.166599999999999</v>
      </c>
      <c r="P401">
        <v>53.955100000000002</v>
      </c>
      <c r="Q401">
        <v>446.58199999999999</v>
      </c>
      <c r="R401">
        <v>1.04573</v>
      </c>
      <c r="S401">
        <v>-47.836300000000001</v>
      </c>
      <c r="T401">
        <f t="shared" si="27"/>
        <v>-17.669700000000002</v>
      </c>
    </row>
    <row r="402" spans="1:20" x14ac:dyDescent="0.3">
      <c r="B402">
        <v>23</v>
      </c>
      <c r="C402">
        <v>630.48400000000004</v>
      </c>
      <c r="D402">
        <f t="shared" si="28"/>
        <v>51.342609231400907</v>
      </c>
      <c r="E402">
        <v>-33.386200000000002</v>
      </c>
      <c r="F402">
        <v>57.9529</v>
      </c>
      <c r="G402">
        <v>365.97</v>
      </c>
      <c r="H402">
        <v>0.80465200000000003</v>
      </c>
      <c r="I402">
        <v>-52.856400000000001</v>
      </c>
      <c r="J402">
        <f t="shared" si="26"/>
        <v>-19.470199999999998</v>
      </c>
      <c r="L402">
        <v>14</v>
      </c>
      <c r="M402">
        <v>462.54</v>
      </c>
      <c r="N402">
        <f t="shared" si="29"/>
        <v>46.45329121568254</v>
      </c>
      <c r="O402">
        <v>-30.334499999999998</v>
      </c>
      <c r="P402">
        <v>54.031399999999998</v>
      </c>
      <c r="Q402">
        <v>455.31400000000002</v>
      </c>
      <c r="R402">
        <v>1.05769</v>
      </c>
      <c r="S402">
        <v>-47.836300000000001</v>
      </c>
      <c r="T402">
        <f t="shared" si="27"/>
        <v>-17.501800000000003</v>
      </c>
    </row>
    <row r="403" spans="1:20" x14ac:dyDescent="0.3">
      <c r="B403">
        <v>24</v>
      </c>
      <c r="C403">
        <v>650.03200000000004</v>
      </c>
      <c r="D403">
        <f t="shared" si="28"/>
        <v>51.156128504194797</v>
      </c>
      <c r="E403">
        <v>-32.699599999999997</v>
      </c>
      <c r="F403">
        <v>57.296799999999998</v>
      </c>
      <c r="G403">
        <v>357.90300000000002</v>
      </c>
      <c r="H403">
        <v>0.79527000000000003</v>
      </c>
      <c r="I403">
        <v>-52.719099999999997</v>
      </c>
      <c r="J403">
        <f t="shared" si="26"/>
        <v>-20.019500000000001</v>
      </c>
      <c r="L403">
        <v>15</v>
      </c>
      <c r="M403">
        <v>483.85399999999998</v>
      </c>
      <c r="N403">
        <f t="shared" si="29"/>
        <v>46.917519001595274</v>
      </c>
      <c r="O403">
        <v>-30.349699999999999</v>
      </c>
      <c r="P403">
        <v>54.046599999999998</v>
      </c>
      <c r="Q403">
        <v>452.83800000000002</v>
      </c>
      <c r="R403">
        <v>1.0541100000000001</v>
      </c>
      <c r="S403">
        <v>-47.775300000000001</v>
      </c>
      <c r="T403">
        <f t="shared" si="27"/>
        <v>-17.425600000000003</v>
      </c>
    </row>
    <row r="404" spans="1:20" x14ac:dyDescent="0.3">
      <c r="B404">
        <v>25</v>
      </c>
      <c r="C404">
        <v>669.41300000000001</v>
      </c>
      <c r="D404">
        <f t="shared" si="28"/>
        <v>51.596924823280609</v>
      </c>
      <c r="E404">
        <v>-33.0505</v>
      </c>
      <c r="F404">
        <v>57.6477</v>
      </c>
      <c r="G404">
        <v>362.548</v>
      </c>
      <c r="H404">
        <v>0.80285700000000004</v>
      </c>
      <c r="I404">
        <v>-52.627600000000001</v>
      </c>
      <c r="J404">
        <f t="shared" si="26"/>
        <v>-19.577100000000002</v>
      </c>
      <c r="L404">
        <v>16</v>
      </c>
      <c r="M404">
        <v>505.39100000000002</v>
      </c>
      <c r="N404">
        <f t="shared" si="29"/>
        <v>46.431722152574565</v>
      </c>
      <c r="O404">
        <v>-29.922499999999999</v>
      </c>
      <c r="P404">
        <v>53.451500000000003</v>
      </c>
      <c r="Q404">
        <v>447.46499999999997</v>
      </c>
      <c r="R404">
        <v>1.04999</v>
      </c>
      <c r="S404">
        <v>-47.744799999999998</v>
      </c>
      <c r="T404">
        <f t="shared" si="27"/>
        <v>-17.822299999999998</v>
      </c>
    </row>
    <row r="405" spans="1:20" x14ac:dyDescent="0.3">
      <c r="B405">
        <v>26</v>
      </c>
      <c r="C405">
        <v>689.08100000000002</v>
      </c>
      <c r="D405">
        <f t="shared" si="28"/>
        <v>50.844010575554186</v>
      </c>
      <c r="E405">
        <v>-33.264200000000002</v>
      </c>
      <c r="F405">
        <v>57.6477</v>
      </c>
      <c r="G405">
        <v>365.72199999999998</v>
      </c>
      <c r="H405">
        <v>0.80515800000000004</v>
      </c>
      <c r="I405">
        <v>-52.536000000000001</v>
      </c>
      <c r="J405">
        <f t="shared" si="26"/>
        <v>-19.271799999999999</v>
      </c>
      <c r="L405">
        <v>17</v>
      </c>
      <c r="M405">
        <v>526.68100000000004</v>
      </c>
      <c r="N405">
        <f t="shared" si="29"/>
        <v>46.970408642555142</v>
      </c>
      <c r="O405">
        <v>-30.303999999999998</v>
      </c>
      <c r="P405">
        <v>53.802500000000002</v>
      </c>
      <c r="Q405">
        <v>453.30500000000001</v>
      </c>
      <c r="R405">
        <v>1.0578000000000001</v>
      </c>
      <c r="S405">
        <v>-47.790500000000002</v>
      </c>
      <c r="T405">
        <f t="shared" si="27"/>
        <v>-17.486500000000003</v>
      </c>
    </row>
    <row r="406" spans="1:20" x14ac:dyDescent="0.3">
      <c r="B406">
        <v>27</v>
      </c>
      <c r="C406">
        <v>708.50400000000002</v>
      </c>
      <c r="D406">
        <f t="shared" si="28"/>
        <v>51.485352417237294</v>
      </c>
      <c r="E406">
        <v>-33.279400000000003</v>
      </c>
      <c r="F406">
        <v>57.617199999999997</v>
      </c>
      <c r="G406">
        <v>367.21800000000002</v>
      </c>
      <c r="H406">
        <v>0.80813699999999999</v>
      </c>
      <c r="I406">
        <v>-52.551299999999998</v>
      </c>
      <c r="J406">
        <f t="shared" si="26"/>
        <v>-19.271899999999995</v>
      </c>
      <c r="L406">
        <v>18</v>
      </c>
      <c r="M406">
        <v>548.36500000000001</v>
      </c>
      <c r="N406">
        <f t="shared" si="29"/>
        <v>46.116952591772801</v>
      </c>
      <c r="O406">
        <v>-30.410799999999998</v>
      </c>
      <c r="P406">
        <v>53.893999999999998</v>
      </c>
      <c r="Q406">
        <v>455.74900000000002</v>
      </c>
      <c r="R406">
        <v>1.0624899999999999</v>
      </c>
      <c r="S406">
        <v>-47.698999999999998</v>
      </c>
      <c r="T406">
        <f t="shared" si="27"/>
        <v>-17.2882</v>
      </c>
    </row>
    <row r="407" spans="1:20" x14ac:dyDescent="0.3">
      <c r="J407">
        <f t="shared" si="26"/>
        <v>0</v>
      </c>
      <c r="L407">
        <v>19</v>
      </c>
      <c r="M407">
        <v>569.69899999999996</v>
      </c>
      <c r="N407">
        <f t="shared" si="29"/>
        <v>46.873535202025053</v>
      </c>
      <c r="O407">
        <v>-30.059799999999999</v>
      </c>
      <c r="P407">
        <v>53.436300000000003</v>
      </c>
      <c r="Q407">
        <v>452.15100000000001</v>
      </c>
      <c r="R407">
        <v>1.0550299999999999</v>
      </c>
      <c r="S407">
        <v>-47.912599999999998</v>
      </c>
      <c r="T407">
        <f t="shared" si="27"/>
        <v>-17.852799999999998</v>
      </c>
    </row>
    <row r="408" spans="1:20" x14ac:dyDescent="0.3">
      <c r="A408">
        <v>3.1</v>
      </c>
      <c r="J408">
        <f t="shared" si="26"/>
        <v>0</v>
      </c>
      <c r="L408">
        <v>20</v>
      </c>
      <c r="M408">
        <v>591.54999999999995</v>
      </c>
      <c r="N408">
        <f t="shared" si="29"/>
        <v>45.76449590407762</v>
      </c>
      <c r="O408">
        <v>-30.181899999999999</v>
      </c>
      <c r="P408">
        <v>53.36</v>
      </c>
      <c r="Q408">
        <v>457.029</v>
      </c>
      <c r="R408">
        <v>1.0656600000000001</v>
      </c>
      <c r="S408">
        <v>-47.439599999999999</v>
      </c>
      <c r="T408">
        <f t="shared" si="27"/>
        <v>-17.2577</v>
      </c>
    </row>
    <row r="409" spans="1:20" x14ac:dyDescent="0.3">
      <c r="B409">
        <v>1</v>
      </c>
      <c r="C409">
        <v>222.48599999999999</v>
      </c>
      <c r="E409">
        <v>-40.191699999999997</v>
      </c>
      <c r="F409">
        <v>70.831299999999999</v>
      </c>
      <c r="G409">
        <v>327.77499999999998</v>
      </c>
      <c r="H409">
        <v>0.73431199999999996</v>
      </c>
      <c r="I409">
        <v>-54.183999999999997</v>
      </c>
      <c r="J409">
        <f t="shared" si="26"/>
        <v>-13.9923</v>
      </c>
      <c r="L409">
        <v>21</v>
      </c>
      <c r="M409">
        <v>612.97699999999998</v>
      </c>
      <c r="N409">
        <f t="shared" si="29"/>
        <v>46.670089139870214</v>
      </c>
      <c r="O409">
        <v>-30.319199999999999</v>
      </c>
      <c r="P409">
        <v>53.573599999999999</v>
      </c>
      <c r="Q409">
        <v>456.11700000000002</v>
      </c>
      <c r="R409">
        <v>1.0675300000000001</v>
      </c>
      <c r="S409">
        <v>-47.592199999999998</v>
      </c>
      <c r="T409">
        <f t="shared" si="27"/>
        <v>-17.273</v>
      </c>
    </row>
    <row r="410" spans="1:20" x14ac:dyDescent="0.3">
      <c r="B410">
        <v>2</v>
      </c>
      <c r="C410">
        <v>231.637</v>
      </c>
      <c r="D410">
        <f t="shared" si="28"/>
        <v>109.277674571085</v>
      </c>
      <c r="E410">
        <v>-33.538800000000002</v>
      </c>
      <c r="F410">
        <v>56.015000000000001</v>
      </c>
      <c r="G410">
        <v>359.053</v>
      </c>
      <c r="H410">
        <v>0.81553200000000003</v>
      </c>
      <c r="I410">
        <v>-50.674399999999999</v>
      </c>
      <c r="J410">
        <f t="shared" si="26"/>
        <v>-17.135599999999997</v>
      </c>
      <c r="L410">
        <v>22</v>
      </c>
      <c r="M410">
        <v>634.77599999999995</v>
      </c>
      <c r="N410">
        <f t="shared" si="29"/>
        <v>45.873663929538097</v>
      </c>
      <c r="O410">
        <v>-29.998799999999999</v>
      </c>
      <c r="P410">
        <v>53.192100000000003</v>
      </c>
      <c r="Q410">
        <v>451.82799999999997</v>
      </c>
      <c r="R410">
        <v>1.06911</v>
      </c>
      <c r="S410">
        <v>-47.531100000000002</v>
      </c>
      <c r="T410">
        <f t="shared" si="27"/>
        <v>-17.532300000000003</v>
      </c>
    </row>
    <row r="411" spans="1:20" x14ac:dyDescent="0.3">
      <c r="B411">
        <v>3</v>
      </c>
      <c r="C411">
        <v>248.99199999999999</v>
      </c>
      <c r="D411">
        <f t="shared" si="28"/>
        <v>57.6202823393835</v>
      </c>
      <c r="E411">
        <v>-32.607999999999997</v>
      </c>
      <c r="F411">
        <v>55.191000000000003</v>
      </c>
      <c r="G411">
        <v>361.60899999999998</v>
      </c>
      <c r="H411">
        <v>0.813307</v>
      </c>
      <c r="I411">
        <v>-51.284799999999997</v>
      </c>
      <c r="J411">
        <f t="shared" si="26"/>
        <v>-18.6768</v>
      </c>
      <c r="L411">
        <v>23</v>
      </c>
      <c r="M411">
        <v>656.62300000000005</v>
      </c>
      <c r="N411">
        <f t="shared" si="29"/>
        <v>45.772874994278197</v>
      </c>
      <c r="O411">
        <v>-30.258199999999999</v>
      </c>
      <c r="P411">
        <v>53.482100000000003</v>
      </c>
      <c r="Q411">
        <v>458.11599999999999</v>
      </c>
      <c r="R411">
        <v>1.07298</v>
      </c>
      <c r="S411">
        <v>-47.393799999999999</v>
      </c>
      <c r="T411">
        <f t="shared" si="27"/>
        <v>-17.1356</v>
      </c>
    </row>
    <row r="412" spans="1:20" x14ac:dyDescent="0.3">
      <c r="B412">
        <v>4</v>
      </c>
      <c r="C412">
        <v>267.56099999999998</v>
      </c>
      <c r="D412">
        <f t="shared" si="28"/>
        <v>53.853196187193745</v>
      </c>
      <c r="E412">
        <v>-32.714799999999997</v>
      </c>
      <c r="F412">
        <v>55.831899999999997</v>
      </c>
      <c r="G412">
        <v>361.90699999999998</v>
      </c>
      <c r="H412">
        <v>0.80673499999999998</v>
      </c>
      <c r="I412">
        <v>-51.879899999999999</v>
      </c>
      <c r="J412">
        <f t="shared" si="26"/>
        <v>-19.165100000000002</v>
      </c>
      <c r="L412">
        <v>24</v>
      </c>
      <c r="M412">
        <v>678.43899999999996</v>
      </c>
      <c r="N412">
        <f t="shared" si="29"/>
        <v>45.837917125046012</v>
      </c>
      <c r="O412">
        <v>-30.075099999999999</v>
      </c>
      <c r="P412">
        <v>53.176900000000003</v>
      </c>
      <c r="Q412">
        <v>455.28899999999999</v>
      </c>
      <c r="R412">
        <v>1.0785800000000001</v>
      </c>
      <c r="S412">
        <v>-47.302199999999999</v>
      </c>
      <c r="T412">
        <f t="shared" si="27"/>
        <v>-17.2271</v>
      </c>
    </row>
    <row r="413" spans="1:20" x14ac:dyDescent="0.3">
      <c r="B413">
        <v>5</v>
      </c>
      <c r="C413">
        <v>286.15800000000002</v>
      </c>
      <c r="D413">
        <f t="shared" si="28"/>
        <v>53.772113781792655</v>
      </c>
      <c r="E413">
        <v>-33.142099999999999</v>
      </c>
      <c r="F413">
        <v>56.686399999999999</v>
      </c>
      <c r="G413">
        <v>363.08499999999998</v>
      </c>
      <c r="H413">
        <v>0.80776700000000001</v>
      </c>
      <c r="I413">
        <v>-52.200299999999999</v>
      </c>
      <c r="J413">
        <f t="shared" si="26"/>
        <v>-19.058199999999999</v>
      </c>
      <c r="L413">
        <v>25</v>
      </c>
      <c r="M413">
        <v>699.85199999999998</v>
      </c>
      <c r="N413">
        <f t="shared" si="29"/>
        <v>46.700602437771423</v>
      </c>
      <c r="O413">
        <v>-32.974200000000003</v>
      </c>
      <c r="P413">
        <v>59.371899999999997</v>
      </c>
      <c r="Q413">
        <v>813.25099999999998</v>
      </c>
      <c r="R413">
        <v>1.25152</v>
      </c>
      <c r="S413">
        <v>-58.517499999999998</v>
      </c>
      <c r="T413">
        <f t="shared" si="27"/>
        <v>-25.543299999999995</v>
      </c>
    </row>
    <row r="414" spans="1:20" x14ac:dyDescent="0.3">
      <c r="B414">
        <v>6</v>
      </c>
      <c r="C414">
        <v>305.34300000000002</v>
      </c>
      <c r="D414">
        <f t="shared" si="28"/>
        <v>52.124055251498561</v>
      </c>
      <c r="E414">
        <v>-32.974200000000003</v>
      </c>
      <c r="F414">
        <v>56.655900000000003</v>
      </c>
      <c r="G414">
        <v>363.37</v>
      </c>
      <c r="H414">
        <v>0.80603000000000002</v>
      </c>
      <c r="I414">
        <v>-52.230800000000002</v>
      </c>
      <c r="J414">
        <f t="shared" si="26"/>
        <v>-19.256599999999999</v>
      </c>
      <c r="T414">
        <f t="shared" si="27"/>
        <v>0</v>
      </c>
    </row>
    <row r="415" spans="1:20" x14ac:dyDescent="0.3">
      <c r="B415">
        <v>7</v>
      </c>
      <c r="C415">
        <v>324.245</v>
      </c>
      <c r="D415">
        <f t="shared" si="28"/>
        <v>52.904454555073578</v>
      </c>
      <c r="E415">
        <v>-33.371000000000002</v>
      </c>
      <c r="F415">
        <v>57.159399999999998</v>
      </c>
      <c r="G415">
        <v>367.69799999999998</v>
      </c>
      <c r="H415">
        <v>0.81237800000000004</v>
      </c>
      <c r="I415">
        <v>-52.352899999999998</v>
      </c>
      <c r="J415">
        <f t="shared" si="26"/>
        <v>-18.981899999999996</v>
      </c>
      <c r="T415">
        <f t="shared" si="27"/>
        <v>0</v>
      </c>
    </row>
    <row r="416" spans="1:20" x14ac:dyDescent="0.3">
      <c r="B416">
        <v>8</v>
      </c>
      <c r="C416">
        <v>342.68599999999998</v>
      </c>
      <c r="D416">
        <f t="shared" si="28"/>
        <v>54.226994197711697</v>
      </c>
      <c r="E416">
        <v>-33.493000000000002</v>
      </c>
      <c r="F416">
        <v>57.205199999999998</v>
      </c>
      <c r="G416">
        <v>369.95</v>
      </c>
      <c r="H416">
        <v>0.81584599999999996</v>
      </c>
      <c r="I416">
        <v>-52.307099999999998</v>
      </c>
      <c r="J416">
        <f t="shared" si="26"/>
        <v>-18.814099999999996</v>
      </c>
      <c r="T416">
        <f t="shared" si="27"/>
        <v>0</v>
      </c>
    </row>
    <row r="417" spans="2:20" x14ac:dyDescent="0.3">
      <c r="B417">
        <v>9</v>
      </c>
      <c r="C417">
        <v>361.89299999999997</v>
      </c>
      <c r="D417">
        <f t="shared" si="28"/>
        <v>52.064351538501604</v>
      </c>
      <c r="E417">
        <v>-32.7301</v>
      </c>
      <c r="F417">
        <v>56.640599999999999</v>
      </c>
      <c r="G417">
        <v>364.07900000000001</v>
      </c>
      <c r="H417">
        <v>0.80368700000000004</v>
      </c>
      <c r="I417">
        <v>-52.368200000000002</v>
      </c>
      <c r="J417">
        <f t="shared" si="26"/>
        <v>-19.638100000000001</v>
      </c>
      <c r="T417">
        <f t="shared" si="27"/>
        <v>0</v>
      </c>
    </row>
    <row r="418" spans="2:20" x14ac:dyDescent="0.3">
      <c r="B418">
        <v>10</v>
      </c>
      <c r="C418">
        <v>381.02100000000002</v>
      </c>
      <c r="D418">
        <f t="shared" si="28"/>
        <v>52.279381012128702</v>
      </c>
      <c r="E418">
        <v>-33.264200000000002</v>
      </c>
      <c r="F418">
        <v>57.189900000000002</v>
      </c>
      <c r="G418">
        <v>367.47199999999998</v>
      </c>
      <c r="H418">
        <v>0.80806299999999998</v>
      </c>
      <c r="I418">
        <v>-52.551299999999998</v>
      </c>
      <c r="J418">
        <f t="shared" si="26"/>
        <v>-19.287099999999995</v>
      </c>
      <c r="K418">
        <v>2.4</v>
      </c>
      <c r="T418">
        <f t="shared" si="27"/>
        <v>0</v>
      </c>
    </row>
    <row r="419" spans="2:20" x14ac:dyDescent="0.3">
      <c r="B419">
        <v>11</v>
      </c>
      <c r="C419">
        <v>399.97300000000001</v>
      </c>
      <c r="D419">
        <f t="shared" si="28"/>
        <v>52.764879696074296</v>
      </c>
      <c r="E419">
        <v>-32.6843</v>
      </c>
      <c r="F419">
        <v>56.655900000000003</v>
      </c>
      <c r="G419">
        <v>359.94900000000001</v>
      </c>
      <c r="H419">
        <v>0.80062999999999995</v>
      </c>
      <c r="I419">
        <v>-52.581800000000001</v>
      </c>
      <c r="J419">
        <f t="shared" si="26"/>
        <v>-19.897500000000001</v>
      </c>
      <c r="L419">
        <v>1</v>
      </c>
      <c r="M419">
        <v>202.666</v>
      </c>
      <c r="O419">
        <v>-36.361699999999999</v>
      </c>
      <c r="P419">
        <v>67.123400000000004</v>
      </c>
      <c r="Q419">
        <v>397.012</v>
      </c>
      <c r="R419">
        <v>0.94627399999999995</v>
      </c>
      <c r="S419">
        <v>-48.873899999999999</v>
      </c>
      <c r="T419">
        <f t="shared" si="27"/>
        <v>-12.5122</v>
      </c>
    </row>
    <row r="420" spans="2:20" x14ac:dyDescent="0.3">
      <c r="B420">
        <v>12</v>
      </c>
      <c r="C420">
        <v>419.00299999999999</v>
      </c>
      <c r="D420">
        <f t="shared" si="28"/>
        <v>52.548607461902336</v>
      </c>
      <c r="E420">
        <v>-33.706699999999998</v>
      </c>
      <c r="F420">
        <v>57.6935</v>
      </c>
      <c r="G420">
        <v>374.11399999999998</v>
      </c>
      <c r="H420">
        <v>0.81642800000000004</v>
      </c>
      <c r="I420">
        <v>-52.475000000000001</v>
      </c>
      <c r="J420">
        <f t="shared" si="26"/>
        <v>-18.768300000000004</v>
      </c>
      <c r="L420">
        <v>2</v>
      </c>
      <c r="M420">
        <v>213.35400000000001</v>
      </c>
      <c r="N420">
        <f t="shared" si="29"/>
        <v>93.562874251496865</v>
      </c>
      <c r="O420">
        <v>-30.593900000000001</v>
      </c>
      <c r="P420">
        <v>52.444499999999998</v>
      </c>
      <c r="Q420">
        <v>446.072</v>
      </c>
      <c r="R420">
        <v>1.09036</v>
      </c>
      <c r="S420">
        <v>-45.4559</v>
      </c>
      <c r="T420">
        <f t="shared" si="27"/>
        <v>-14.861999999999998</v>
      </c>
    </row>
    <row r="421" spans="2:20" x14ac:dyDescent="0.3">
      <c r="B421">
        <v>13</v>
      </c>
      <c r="C421">
        <v>438.25</v>
      </c>
      <c r="D421">
        <f t="shared" si="28"/>
        <v>51.956149010235322</v>
      </c>
      <c r="E421">
        <v>-33.279400000000003</v>
      </c>
      <c r="F421">
        <v>57.189900000000002</v>
      </c>
      <c r="G421">
        <v>370.00099999999998</v>
      </c>
      <c r="H421">
        <v>0.81508000000000003</v>
      </c>
      <c r="I421">
        <v>-52.413899999999998</v>
      </c>
      <c r="J421">
        <f t="shared" si="26"/>
        <v>-19.134499999999996</v>
      </c>
      <c r="L421">
        <v>3</v>
      </c>
      <c r="M421">
        <v>229.14099999999999</v>
      </c>
      <c r="N421">
        <f t="shared" si="29"/>
        <v>63.343257110280703</v>
      </c>
      <c r="O421">
        <v>-29.7241</v>
      </c>
      <c r="P421">
        <v>49.9268</v>
      </c>
      <c r="Q421">
        <v>470.60700000000003</v>
      </c>
      <c r="R421">
        <v>1.13053</v>
      </c>
      <c r="S421">
        <v>-45.028700000000001</v>
      </c>
      <c r="T421">
        <f t="shared" si="27"/>
        <v>-15.304600000000001</v>
      </c>
    </row>
    <row r="422" spans="2:20" x14ac:dyDescent="0.3">
      <c r="B422">
        <v>14</v>
      </c>
      <c r="C422">
        <v>457.59899999999999</v>
      </c>
      <c r="D422">
        <f t="shared" si="28"/>
        <v>51.682257481006801</v>
      </c>
      <c r="E422">
        <v>-33.233600000000003</v>
      </c>
      <c r="F422">
        <v>57.113599999999998</v>
      </c>
      <c r="G422">
        <v>369.13299999999998</v>
      </c>
      <c r="H422">
        <v>0.81099500000000002</v>
      </c>
      <c r="I422">
        <v>-52.429200000000002</v>
      </c>
      <c r="J422">
        <f t="shared" si="26"/>
        <v>-19.195599999999999</v>
      </c>
      <c r="L422">
        <v>4</v>
      </c>
      <c r="M422">
        <v>246.69499999999999</v>
      </c>
      <c r="N422">
        <f t="shared" si="29"/>
        <v>56.967073031787621</v>
      </c>
      <c r="O422">
        <v>-29.220600000000001</v>
      </c>
      <c r="P422">
        <v>48.934899999999999</v>
      </c>
      <c r="Q422">
        <v>473.55799999999999</v>
      </c>
      <c r="R422">
        <v>1.12731</v>
      </c>
      <c r="S422">
        <v>-45.715299999999999</v>
      </c>
      <c r="T422">
        <f t="shared" si="27"/>
        <v>-16.494699999999998</v>
      </c>
    </row>
    <row r="423" spans="2:20" x14ac:dyDescent="0.3">
      <c r="B423">
        <v>15</v>
      </c>
      <c r="C423">
        <v>476.66199999999998</v>
      </c>
      <c r="D423">
        <f t="shared" si="28"/>
        <v>52.457640455332353</v>
      </c>
      <c r="E423">
        <v>-33.660899999999998</v>
      </c>
      <c r="F423">
        <v>57.464599999999997</v>
      </c>
      <c r="G423">
        <v>373.65899999999999</v>
      </c>
      <c r="H423">
        <v>0.81626299999999996</v>
      </c>
      <c r="I423">
        <v>-52.368200000000002</v>
      </c>
      <c r="J423">
        <f t="shared" si="26"/>
        <v>-18.707300000000004</v>
      </c>
      <c r="L423">
        <v>5</v>
      </c>
      <c r="M423">
        <v>268.012</v>
      </c>
      <c r="N423">
        <f t="shared" si="29"/>
        <v>46.910916170192785</v>
      </c>
      <c r="O423">
        <v>-30.349699999999999</v>
      </c>
      <c r="P423">
        <v>52.215600000000002</v>
      </c>
      <c r="Q423">
        <v>466.28699999999998</v>
      </c>
      <c r="R423">
        <v>1.08372</v>
      </c>
      <c r="S423">
        <v>-47.0428</v>
      </c>
      <c r="T423">
        <f t="shared" si="27"/>
        <v>-16.693100000000001</v>
      </c>
    </row>
    <row r="424" spans="2:20" x14ac:dyDescent="0.3">
      <c r="B424">
        <v>16</v>
      </c>
      <c r="C424">
        <v>496.08</v>
      </c>
      <c r="D424">
        <f t="shared" si="28"/>
        <v>51.498609537542471</v>
      </c>
      <c r="E424">
        <v>-33.752400000000002</v>
      </c>
      <c r="F424">
        <v>57.510399999999997</v>
      </c>
      <c r="G424">
        <v>376.09</v>
      </c>
      <c r="H424">
        <v>0.82002900000000001</v>
      </c>
      <c r="I424">
        <v>-52.413899999999998</v>
      </c>
      <c r="J424">
        <f t="shared" si="26"/>
        <v>-18.661499999999997</v>
      </c>
      <c r="L424">
        <v>6</v>
      </c>
      <c r="M424">
        <v>288.80099999999999</v>
      </c>
      <c r="N424">
        <f t="shared" si="29"/>
        <v>48.102361825965687</v>
      </c>
      <c r="O424">
        <v>-30.609100000000002</v>
      </c>
      <c r="P424">
        <v>53.176900000000003</v>
      </c>
      <c r="Q424">
        <v>462.27699999999999</v>
      </c>
      <c r="R424">
        <v>1.0724199999999999</v>
      </c>
      <c r="S424">
        <v>-47.576900000000002</v>
      </c>
      <c r="T424">
        <f t="shared" si="27"/>
        <v>-16.9678</v>
      </c>
    </row>
    <row r="425" spans="2:20" x14ac:dyDescent="0.3">
      <c r="B425">
        <v>17</v>
      </c>
      <c r="C425">
        <v>515.46500000000003</v>
      </c>
      <c r="D425">
        <f t="shared" si="28"/>
        <v>51.586278050038565</v>
      </c>
      <c r="E425">
        <v>-33.355699999999999</v>
      </c>
      <c r="F425">
        <v>57.128900000000002</v>
      </c>
      <c r="G425">
        <v>369.31400000000002</v>
      </c>
      <c r="H425">
        <v>0.81513899999999995</v>
      </c>
      <c r="I425">
        <v>-52.413899999999998</v>
      </c>
      <c r="J425">
        <f t="shared" si="26"/>
        <v>-19.058199999999999</v>
      </c>
      <c r="L425">
        <v>7</v>
      </c>
      <c r="M425">
        <v>310.00599999999997</v>
      </c>
      <c r="N425">
        <f t="shared" si="29"/>
        <v>47.158688988446158</v>
      </c>
      <c r="O425">
        <v>-30.715900000000001</v>
      </c>
      <c r="P425">
        <v>53.405799999999999</v>
      </c>
      <c r="Q425">
        <v>459.13099999999997</v>
      </c>
      <c r="R425">
        <v>1.0639000000000001</v>
      </c>
      <c r="S425">
        <v>-47.820999999999998</v>
      </c>
      <c r="T425">
        <f t="shared" si="27"/>
        <v>-17.105099999999997</v>
      </c>
    </row>
    <row r="426" spans="2:20" x14ac:dyDescent="0.3">
      <c r="B426">
        <v>18</v>
      </c>
      <c r="C426">
        <v>534.61</v>
      </c>
      <c r="D426">
        <f t="shared" si="28"/>
        <v>52.232958997127234</v>
      </c>
      <c r="E426">
        <v>-33.508299999999998</v>
      </c>
      <c r="F426">
        <v>57.311999999999998</v>
      </c>
      <c r="G426">
        <v>370.85500000000002</v>
      </c>
      <c r="H426">
        <v>0.81805399999999995</v>
      </c>
      <c r="I426">
        <v>-52.429200000000002</v>
      </c>
      <c r="J426">
        <f t="shared" si="26"/>
        <v>-18.920900000000003</v>
      </c>
      <c r="L426">
        <v>8</v>
      </c>
      <c r="M426">
        <v>331.03100000000001</v>
      </c>
      <c r="N426">
        <f t="shared" si="29"/>
        <v>47.56242568370979</v>
      </c>
      <c r="O426">
        <v>-30.013999999999999</v>
      </c>
      <c r="P426">
        <v>52.917499999999997</v>
      </c>
      <c r="Q426">
        <v>446.185</v>
      </c>
      <c r="R426">
        <v>1.0489999999999999</v>
      </c>
      <c r="S426">
        <v>-47.927900000000001</v>
      </c>
      <c r="T426">
        <f t="shared" si="27"/>
        <v>-17.913900000000002</v>
      </c>
    </row>
    <row r="427" spans="2:20" x14ac:dyDescent="0.3">
      <c r="B427">
        <v>19</v>
      </c>
      <c r="C427">
        <v>554.04999999999995</v>
      </c>
      <c r="D427">
        <f t="shared" si="28"/>
        <v>51.440329218107152</v>
      </c>
      <c r="E427">
        <v>-33.615099999999998</v>
      </c>
      <c r="F427">
        <v>57.342500000000001</v>
      </c>
      <c r="G427">
        <v>374.226</v>
      </c>
      <c r="H427">
        <v>0.82030899999999995</v>
      </c>
      <c r="I427">
        <v>-52.459699999999998</v>
      </c>
      <c r="J427">
        <f t="shared" si="26"/>
        <v>-18.8446</v>
      </c>
      <c r="L427">
        <v>9</v>
      </c>
      <c r="M427">
        <v>351.97699999999998</v>
      </c>
      <c r="N427">
        <f t="shared" si="29"/>
        <v>47.741812279194185</v>
      </c>
      <c r="O427">
        <v>-30.914300000000001</v>
      </c>
      <c r="P427">
        <v>53.955100000000002</v>
      </c>
      <c r="Q427">
        <v>460.238</v>
      </c>
      <c r="R427">
        <v>1.0657799999999999</v>
      </c>
      <c r="S427">
        <v>-47.912599999999998</v>
      </c>
      <c r="T427">
        <f t="shared" si="27"/>
        <v>-16.998299999999997</v>
      </c>
    </row>
    <row r="428" spans="2:20" x14ac:dyDescent="0.3">
      <c r="B428">
        <v>20</v>
      </c>
      <c r="C428">
        <v>573.65099999999995</v>
      </c>
      <c r="D428">
        <f t="shared" si="28"/>
        <v>51.017805214019695</v>
      </c>
      <c r="E428">
        <v>-32.6843</v>
      </c>
      <c r="F428">
        <v>56.289700000000003</v>
      </c>
      <c r="G428">
        <v>362.91899999999998</v>
      </c>
      <c r="H428">
        <v>0.81106599999999995</v>
      </c>
      <c r="I428">
        <v>-52.398699999999998</v>
      </c>
      <c r="J428">
        <f t="shared" si="26"/>
        <v>-19.714399999999998</v>
      </c>
      <c r="L428">
        <v>10</v>
      </c>
      <c r="M428">
        <v>372.87599999999998</v>
      </c>
      <c r="N428">
        <f t="shared" si="29"/>
        <v>47.849179386573518</v>
      </c>
      <c r="O428">
        <v>-30.181899999999999</v>
      </c>
      <c r="P428">
        <v>53.009</v>
      </c>
      <c r="Q428">
        <v>453.34399999999999</v>
      </c>
      <c r="R428">
        <v>1.0582100000000001</v>
      </c>
      <c r="S428">
        <v>-47.698999999999998</v>
      </c>
      <c r="T428">
        <f t="shared" si="27"/>
        <v>-17.517099999999999</v>
      </c>
    </row>
    <row r="429" spans="2:20" x14ac:dyDescent="0.3">
      <c r="B429">
        <v>21</v>
      </c>
      <c r="C429">
        <v>592.90099999999995</v>
      </c>
      <c r="D429">
        <f t="shared" si="28"/>
        <v>51.948051948051948</v>
      </c>
      <c r="E429">
        <v>-33.737200000000001</v>
      </c>
      <c r="F429">
        <v>57.434100000000001</v>
      </c>
      <c r="G429">
        <v>374.536</v>
      </c>
      <c r="H429">
        <v>0.82283099999999998</v>
      </c>
      <c r="I429">
        <v>-52.459699999999998</v>
      </c>
      <c r="J429">
        <f t="shared" si="26"/>
        <v>-18.722499999999997</v>
      </c>
      <c r="L429">
        <v>11</v>
      </c>
      <c r="M429">
        <v>393.92700000000002</v>
      </c>
      <c r="N429">
        <f t="shared" si="29"/>
        <v>47.50368153531889</v>
      </c>
      <c r="O429">
        <v>-31.021100000000001</v>
      </c>
      <c r="P429">
        <v>53.695700000000002</v>
      </c>
      <c r="Q429">
        <v>469.47199999999998</v>
      </c>
      <c r="R429">
        <v>1.07826</v>
      </c>
      <c r="S429">
        <v>-47.561599999999999</v>
      </c>
      <c r="T429">
        <f t="shared" si="27"/>
        <v>-16.540499999999998</v>
      </c>
    </row>
    <row r="430" spans="2:20" x14ac:dyDescent="0.3">
      <c r="B430">
        <v>22</v>
      </c>
      <c r="C430">
        <v>612.38499999999999</v>
      </c>
      <c r="D430">
        <f t="shared" si="28"/>
        <v>51.324163416136216</v>
      </c>
      <c r="E430">
        <v>-33.309899999999999</v>
      </c>
      <c r="F430">
        <v>56.945799999999998</v>
      </c>
      <c r="G430">
        <v>371.161</v>
      </c>
      <c r="H430">
        <v>0.81723199999999996</v>
      </c>
      <c r="I430">
        <v>-52.368200000000002</v>
      </c>
      <c r="J430">
        <f t="shared" si="26"/>
        <v>-19.058300000000003</v>
      </c>
      <c r="L430">
        <v>12</v>
      </c>
      <c r="M430">
        <v>414.97699999999998</v>
      </c>
      <c r="N430">
        <f t="shared" si="29"/>
        <v>47.505938242280386</v>
      </c>
      <c r="O430">
        <v>-30.487100000000002</v>
      </c>
      <c r="P430">
        <v>53.390500000000003</v>
      </c>
      <c r="Q430">
        <v>458.15699999999998</v>
      </c>
      <c r="R430">
        <v>1.07108</v>
      </c>
      <c r="S430">
        <v>-47.607399999999998</v>
      </c>
      <c r="T430">
        <f t="shared" si="27"/>
        <v>-17.120299999999997</v>
      </c>
    </row>
    <row r="431" spans="2:20" x14ac:dyDescent="0.3">
      <c r="B431">
        <v>23</v>
      </c>
      <c r="C431">
        <v>631.86599999999999</v>
      </c>
      <c r="D431">
        <f t="shared" si="28"/>
        <v>51.332067142343838</v>
      </c>
      <c r="E431">
        <v>-33.508299999999998</v>
      </c>
      <c r="F431">
        <v>57.144199999999998</v>
      </c>
      <c r="G431">
        <v>373.69499999999999</v>
      </c>
      <c r="H431">
        <v>0.821797</v>
      </c>
      <c r="I431">
        <v>-52.459699999999998</v>
      </c>
      <c r="J431">
        <f t="shared" si="26"/>
        <v>-18.9514</v>
      </c>
      <c r="L431">
        <v>13</v>
      </c>
      <c r="M431">
        <v>436.12400000000002</v>
      </c>
      <c r="N431">
        <f t="shared" si="29"/>
        <v>47.288031399252745</v>
      </c>
      <c r="O431">
        <v>-30.761700000000001</v>
      </c>
      <c r="P431">
        <v>53.588900000000002</v>
      </c>
      <c r="Q431">
        <v>466.22500000000002</v>
      </c>
      <c r="R431">
        <v>1.08267</v>
      </c>
      <c r="S431">
        <v>-47.607399999999998</v>
      </c>
      <c r="T431">
        <f t="shared" si="27"/>
        <v>-16.845699999999997</v>
      </c>
    </row>
    <row r="432" spans="2:20" x14ac:dyDescent="0.3">
      <c r="B432">
        <v>24</v>
      </c>
      <c r="C432">
        <v>651.351</v>
      </c>
      <c r="D432">
        <f t="shared" si="28"/>
        <v>51.321529381575537</v>
      </c>
      <c r="E432">
        <v>-33.264200000000002</v>
      </c>
      <c r="F432">
        <v>56.762700000000002</v>
      </c>
      <c r="G432">
        <v>370.45699999999999</v>
      </c>
      <c r="H432">
        <v>0.81984500000000005</v>
      </c>
      <c r="I432">
        <v>-52.322400000000002</v>
      </c>
      <c r="J432">
        <f t="shared" si="26"/>
        <v>-19.058199999999999</v>
      </c>
      <c r="L432">
        <v>14</v>
      </c>
      <c r="M432">
        <v>457.19099999999997</v>
      </c>
      <c r="N432">
        <f t="shared" si="29"/>
        <v>47.467603360706427</v>
      </c>
      <c r="O432">
        <v>-29.968299999999999</v>
      </c>
      <c r="P432">
        <v>52.734400000000001</v>
      </c>
      <c r="Q432">
        <v>451.41300000000001</v>
      </c>
      <c r="R432">
        <v>1.06504</v>
      </c>
      <c r="S432">
        <v>-47.531100000000002</v>
      </c>
      <c r="T432">
        <f t="shared" si="27"/>
        <v>-17.562800000000003</v>
      </c>
    </row>
    <row r="433" spans="1:20" x14ac:dyDescent="0.3">
      <c r="B433">
        <v>25</v>
      </c>
      <c r="C433">
        <v>671.04700000000003</v>
      </c>
      <c r="D433">
        <f t="shared" si="28"/>
        <v>50.771730300568578</v>
      </c>
      <c r="E433">
        <v>-33.309899999999999</v>
      </c>
      <c r="F433">
        <v>56.823700000000002</v>
      </c>
      <c r="G433">
        <v>372.45600000000002</v>
      </c>
      <c r="H433">
        <v>0.82425899999999996</v>
      </c>
      <c r="I433">
        <v>-52.307099999999998</v>
      </c>
      <c r="J433">
        <f t="shared" si="26"/>
        <v>-18.997199999999999</v>
      </c>
      <c r="L433">
        <v>15</v>
      </c>
      <c r="M433">
        <v>478.32799999999997</v>
      </c>
      <c r="N433">
        <f t="shared" si="29"/>
        <v>47.310403557742347</v>
      </c>
      <c r="O433">
        <v>-30.853300000000001</v>
      </c>
      <c r="P433">
        <v>53.558300000000003</v>
      </c>
      <c r="Q433">
        <v>470.762</v>
      </c>
      <c r="R433">
        <v>1.0883700000000001</v>
      </c>
      <c r="S433">
        <v>-47.424300000000002</v>
      </c>
      <c r="T433">
        <f t="shared" si="27"/>
        <v>-16.571000000000002</v>
      </c>
    </row>
    <row r="434" spans="1:20" x14ac:dyDescent="0.3">
      <c r="B434">
        <v>26</v>
      </c>
      <c r="C434">
        <v>690.72</v>
      </c>
      <c r="D434">
        <f t="shared" si="28"/>
        <v>50.831088293600359</v>
      </c>
      <c r="E434">
        <v>-33.294699999999999</v>
      </c>
      <c r="F434">
        <v>56.640599999999999</v>
      </c>
      <c r="G434">
        <v>372.17700000000002</v>
      </c>
      <c r="H434">
        <v>0.82574800000000004</v>
      </c>
      <c r="I434">
        <v>-52.261400000000002</v>
      </c>
      <c r="J434">
        <f t="shared" si="26"/>
        <v>-18.966700000000003</v>
      </c>
      <c r="L434">
        <v>16</v>
      </c>
      <c r="M434">
        <v>499.61399999999998</v>
      </c>
      <c r="N434">
        <f t="shared" si="29"/>
        <v>46.979235178051297</v>
      </c>
      <c r="O434">
        <v>-30.487100000000002</v>
      </c>
      <c r="P434">
        <v>53.192100000000003</v>
      </c>
      <c r="Q434">
        <v>464.18099999999998</v>
      </c>
      <c r="R434">
        <v>1.0834299999999999</v>
      </c>
      <c r="S434">
        <v>-47.332799999999999</v>
      </c>
      <c r="T434">
        <f t="shared" si="27"/>
        <v>-16.845699999999997</v>
      </c>
    </row>
    <row r="435" spans="1:20" x14ac:dyDescent="0.3">
      <c r="B435">
        <v>27</v>
      </c>
      <c r="C435">
        <v>710.31</v>
      </c>
      <c r="D435">
        <f t="shared" si="28"/>
        <v>51.04645227156734</v>
      </c>
      <c r="E435">
        <v>-33.798200000000001</v>
      </c>
      <c r="F435">
        <v>56.915300000000002</v>
      </c>
      <c r="G435">
        <v>379.28800000000001</v>
      </c>
      <c r="H435">
        <v>0.82948299999999997</v>
      </c>
      <c r="I435">
        <v>-52.261400000000002</v>
      </c>
      <c r="J435">
        <f t="shared" si="26"/>
        <v>-18.463200000000001</v>
      </c>
      <c r="L435">
        <v>17</v>
      </c>
      <c r="M435">
        <v>520.68700000000001</v>
      </c>
      <c r="N435">
        <f t="shared" si="29"/>
        <v>47.454088169695737</v>
      </c>
      <c r="O435">
        <v>-30.502300000000002</v>
      </c>
      <c r="P435">
        <v>53.176900000000003</v>
      </c>
      <c r="Q435">
        <v>467.43400000000003</v>
      </c>
      <c r="R435">
        <v>1.08873</v>
      </c>
      <c r="S435">
        <v>-47.424300000000002</v>
      </c>
      <c r="T435">
        <f t="shared" si="27"/>
        <v>-16.922000000000001</v>
      </c>
    </row>
    <row r="436" spans="1:20" x14ac:dyDescent="0.3">
      <c r="J436">
        <f t="shared" si="26"/>
        <v>0</v>
      </c>
      <c r="L436">
        <v>18</v>
      </c>
      <c r="M436">
        <v>541.83500000000004</v>
      </c>
      <c r="N436">
        <f t="shared" si="29"/>
        <v>47.285795347077681</v>
      </c>
      <c r="O436">
        <v>-29.9377</v>
      </c>
      <c r="P436">
        <v>52.627600000000001</v>
      </c>
      <c r="Q436">
        <v>456.596</v>
      </c>
      <c r="R436">
        <v>1.07948</v>
      </c>
      <c r="S436">
        <v>-47.286999999999999</v>
      </c>
      <c r="T436">
        <f t="shared" si="27"/>
        <v>-17.349299999999999</v>
      </c>
    </row>
    <row r="437" spans="1:20" x14ac:dyDescent="0.3">
      <c r="A437">
        <v>3.2</v>
      </c>
      <c r="J437">
        <f t="shared" si="26"/>
        <v>0</v>
      </c>
      <c r="L437">
        <v>19</v>
      </c>
      <c r="M437">
        <v>563.23199999999997</v>
      </c>
      <c r="N437">
        <f t="shared" si="29"/>
        <v>46.735523671542886</v>
      </c>
      <c r="O437">
        <v>-30.090299999999999</v>
      </c>
      <c r="P437">
        <v>52.780200000000001</v>
      </c>
      <c r="Q437">
        <v>458.64100000000002</v>
      </c>
      <c r="R437">
        <v>1.08348</v>
      </c>
      <c r="S437">
        <v>-47.363300000000002</v>
      </c>
      <c r="T437">
        <f t="shared" si="27"/>
        <v>-17.273000000000003</v>
      </c>
    </row>
    <row r="438" spans="1:20" x14ac:dyDescent="0.3">
      <c r="B438">
        <v>1</v>
      </c>
      <c r="C438">
        <v>222.32400000000001</v>
      </c>
      <c r="E438">
        <v>-40.451000000000001</v>
      </c>
      <c r="F438">
        <v>71.014399999999995</v>
      </c>
      <c r="G438">
        <v>330.43700000000001</v>
      </c>
      <c r="H438">
        <v>0.74349900000000002</v>
      </c>
      <c r="I438">
        <v>-53.909300000000002</v>
      </c>
      <c r="J438">
        <f t="shared" si="26"/>
        <v>-13.458300000000001</v>
      </c>
      <c r="L438">
        <v>20</v>
      </c>
      <c r="M438">
        <v>584.51700000000005</v>
      </c>
      <c r="N438">
        <f t="shared" si="29"/>
        <v>46.981442330279357</v>
      </c>
      <c r="O438">
        <v>-30.090299999999999</v>
      </c>
      <c r="P438">
        <v>52.612299999999998</v>
      </c>
      <c r="Q438">
        <v>462.03500000000003</v>
      </c>
      <c r="R438">
        <v>1.0889899999999999</v>
      </c>
      <c r="S438">
        <v>-47.164900000000003</v>
      </c>
      <c r="T438">
        <f t="shared" si="27"/>
        <v>-17.074600000000004</v>
      </c>
    </row>
    <row r="439" spans="1:20" x14ac:dyDescent="0.3">
      <c r="B439">
        <v>2</v>
      </c>
      <c r="C439">
        <v>230.761</v>
      </c>
      <c r="D439">
        <f t="shared" si="28"/>
        <v>118.52554225435604</v>
      </c>
      <c r="E439">
        <v>-34.286499999999997</v>
      </c>
      <c r="F439">
        <v>56.1066</v>
      </c>
      <c r="G439">
        <v>369.95</v>
      </c>
      <c r="H439">
        <v>0.83516100000000004</v>
      </c>
      <c r="I439">
        <v>-50.582900000000002</v>
      </c>
      <c r="J439">
        <f t="shared" si="26"/>
        <v>-16.296400000000006</v>
      </c>
      <c r="L439">
        <v>21</v>
      </c>
      <c r="M439">
        <v>605.75800000000004</v>
      </c>
      <c r="N439">
        <f t="shared" si="29"/>
        <v>47.07876277011443</v>
      </c>
      <c r="O439">
        <v>-30.410799999999998</v>
      </c>
      <c r="P439">
        <v>52.856400000000001</v>
      </c>
      <c r="Q439">
        <v>469.55599999999998</v>
      </c>
      <c r="R439">
        <v>1.0976300000000001</v>
      </c>
      <c r="S439">
        <v>-47.164900000000003</v>
      </c>
      <c r="T439">
        <f t="shared" si="27"/>
        <v>-16.754100000000005</v>
      </c>
    </row>
    <row r="440" spans="1:20" x14ac:dyDescent="0.3">
      <c r="B440">
        <v>3</v>
      </c>
      <c r="C440">
        <v>247.75299999999999</v>
      </c>
      <c r="D440">
        <f t="shared" si="28"/>
        <v>58.851224105461426</v>
      </c>
      <c r="E440">
        <v>-32.119799999999998</v>
      </c>
      <c r="F440">
        <v>54.031399999999998</v>
      </c>
      <c r="G440">
        <v>364.54199999999997</v>
      </c>
      <c r="H440">
        <v>0.82748200000000005</v>
      </c>
      <c r="I440">
        <v>-50.796500000000002</v>
      </c>
      <c r="J440">
        <f t="shared" si="26"/>
        <v>-18.676700000000004</v>
      </c>
      <c r="L440">
        <v>22</v>
      </c>
      <c r="M440">
        <v>627.81299999999999</v>
      </c>
      <c r="N440">
        <f t="shared" si="29"/>
        <v>45.341192473362149</v>
      </c>
      <c r="O440">
        <v>-29.6783</v>
      </c>
      <c r="P440">
        <v>52.093499999999999</v>
      </c>
      <c r="Q440">
        <v>457.66699999999997</v>
      </c>
      <c r="R440">
        <v>1.08534</v>
      </c>
      <c r="S440">
        <v>-47.225999999999999</v>
      </c>
      <c r="T440">
        <f t="shared" si="27"/>
        <v>-17.547699999999999</v>
      </c>
    </row>
    <row r="441" spans="1:20" x14ac:dyDescent="0.3">
      <c r="B441">
        <v>4</v>
      </c>
      <c r="C441">
        <v>266.23</v>
      </c>
      <c r="D441">
        <f t="shared" si="28"/>
        <v>54.121340044379401</v>
      </c>
      <c r="E441">
        <v>-32.211300000000001</v>
      </c>
      <c r="F441">
        <v>54.656999999999996</v>
      </c>
      <c r="G441">
        <v>363.63900000000001</v>
      </c>
      <c r="H441">
        <v>0.81934499999999999</v>
      </c>
      <c r="I441">
        <v>-51.483199999999997</v>
      </c>
      <c r="J441">
        <f t="shared" si="26"/>
        <v>-19.271899999999995</v>
      </c>
      <c r="L441">
        <v>23</v>
      </c>
      <c r="M441">
        <v>649.16399999999999</v>
      </c>
      <c r="N441">
        <f t="shared" si="29"/>
        <v>46.836213760479602</v>
      </c>
      <c r="O441">
        <v>-30.425999999999998</v>
      </c>
      <c r="P441">
        <v>52.902200000000001</v>
      </c>
      <c r="Q441">
        <v>471.36200000000002</v>
      </c>
      <c r="R441">
        <v>1.0949599999999999</v>
      </c>
      <c r="S441">
        <v>-47.241199999999999</v>
      </c>
      <c r="T441">
        <f t="shared" si="27"/>
        <v>-16.815200000000001</v>
      </c>
    </row>
    <row r="442" spans="1:20" x14ac:dyDescent="0.3">
      <c r="B442">
        <v>5</v>
      </c>
      <c r="C442">
        <v>285.08600000000001</v>
      </c>
      <c r="D442">
        <f t="shared" si="28"/>
        <v>53.033517182859583</v>
      </c>
      <c r="E442">
        <v>-32.852200000000003</v>
      </c>
      <c r="F442">
        <v>55.633499999999998</v>
      </c>
      <c r="G442">
        <v>373.637</v>
      </c>
      <c r="H442">
        <v>0.82305700000000004</v>
      </c>
      <c r="I442">
        <v>-51.6357</v>
      </c>
      <c r="J442">
        <f t="shared" si="26"/>
        <v>-18.783499999999997</v>
      </c>
      <c r="L442">
        <v>24</v>
      </c>
      <c r="M442">
        <v>670.80200000000002</v>
      </c>
      <c r="N442">
        <f t="shared" si="29"/>
        <v>46.214992143451262</v>
      </c>
      <c r="O442">
        <v>-30.303999999999998</v>
      </c>
      <c r="P442">
        <v>52.551299999999998</v>
      </c>
      <c r="Q442">
        <v>465</v>
      </c>
      <c r="R442">
        <v>1.1000000000000001</v>
      </c>
      <c r="S442">
        <v>-47.195399999999999</v>
      </c>
      <c r="T442">
        <f t="shared" si="27"/>
        <v>-16.891400000000001</v>
      </c>
    </row>
    <row r="443" spans="1:20" x14ac:dyDescent="0.3">
      <c r="B443">
        <v>6</v>
      </c>
      <c r="C443">
        <v>303.23200000000003</v>
      </c>
      <c r="D443">
        <f t="shared" si="28"/>
        <v>55.108563870825478</v>
      </c>
      <c r="E443">
        <v>-33.157299999999999</v>
      </c>
      <c r="F443">
        <v>56.1676</v>
      </c>
      <c r="G443">
        <v>373.56599999999997</v>
      </c>
      <c r="H443">
        <v>0.82407200000000003</v>
      </c>
      <c r="I443">
        <v>-52.017200000000003</v>
      </c>
      <c r="J443">
        <f t="shared" si="26"/>
        <v>-18.859900000000003</v>
      </c>
      <c r="L443">
        <v>25</v>
      </c>
      <c r="M443">
        <v>692.32</v>
      </c>
      <c r="N443">
        <f t="shared" si="29"/>
        <v>46.472720513058775</v>
      </c>
      <c r="O443">
        <v>-30.609100000000002</v>
      </c>
      <c r="P443">
        <v>52.749600000000001</v>
      </c>
      <c r="Q443">
        <v>472.13900000000001</v>
      </c>
      <c r="R443">
        <v>1.10419</v>
      </c>
      <c r="S443">
        <v>-47.012300000000003</v>
      </c>
      <c r="T443">
        <f t="shared" si="27"/>
        <v>-16.403200000000002</v>
      </c>
    </row>
    <row r="444" spans="1:20" x14ac:dyDescent="0.3">
      <c r="B444">
        <v>7</v>
      </c>
      <c r="C444">
        <v>322.37299999999999</v>
      </c>
      <c r="D444">
        <f t="shared" si="28"/>
        <v>52.243874405726032</v>
      </c>
      <c r="E444">
        <v>-32.714799999999997</v>
      </c>
      <c r="F444">
        <v>55.9998</v>
      </c>
      <c r="G444">
        <v>364.56799999999998</v>
      </c>
      <c r="H444">
        <v>0.811361</v>
      </c>
      <c r="I444">
        <v>-52.185099999999998</v>
      </c>
      <c r="J444">
        <f t="shared" si="26"/>
        <v>-19.470300000000002</v>
      </c>
      <c r="T444">
        <f t="shared" si="27"/>
        <v>0</v>
      </c>
    </row>
    <row r="445" spans="1:20" x14ac:dyDescent="0.3">
      <c r="B445">
        <v>8</v>
      </c>
      <c r="C445">
        <v>341.09899999999999</v>
      </c>
      <c r="D445">
        <f t="shared" si="28"/>
        <v>53.401687493324793</v>
      </c>
      <c r="E445">
        <v>-32.9895</v>
      </c>
      <c r="F445">
        <v>56.182899999999997</v>
      </c>
      <c r="G445">
        <v>370.84500000000003</v>
      </c>
      <c r="H445">
        <v>0.82252999999999998</v>
      </c>
      <c r="I445">
        <v>-52.047699999999999</v>
      </c>
      <c r="J445">
        <f t="shared" si="26"/>
        <v>-19.058199999999999</v>
      </c>
      <c r="T445">
        <f t="shared" si="27"/>
        <v>0</v>
      </c>
    </row>
    <row r="446" spans="1:20" x14ac:dyDescent="0.3">
      <c r="B446">
        <v>9</v>
      </c>
      <c r="C446">
        <v>359.96699999999998</v>
      </c>
      <c r="D446">
        <f t="shared" si="28"/>
        <v>52.999788000848014</v>
      </c>
      <c r="E446">
        <v>-33.401499999999999</v>
      </c>
      <c r="F446">
        <v>56.671100000000003</v>
      </c>
      <c r="G446">
        <v>375.77600000000001</v>
      </c>
      <c r="H446">
        <v>0.82016100000000003</v>
      </c>
      <c r="I446">
        <v>-52.124000000000002</v>
      </c>
      <c r="J446">
        <f t="shared" si="26"/>
        <v>-18.722500000000004</v>
      </c>
      <c r="T446">
        <f t="shared" si="27"/>
        <v>0</v>
      </c>
    </row>
    <row r="447" spans="1:20" x14ac:dyDescent="0.3">
      <c r="B447">
        <v>10</v>
      </c>
      <c r="C447">
        <v>378.92599999999999</v>
      </c>
      <c r="D447">
        <f t="shared" si="28"/>
        <v>52.745397964027632</v>
      </c>
      <c r="E447">
        <v>-33.294699999999999</v>
      </c>
      <c r="F447">
        <v>56.1218</v>
      </c>
      <c r="G447">
        <v>375.90199999999999</v>
      </c>
      <c r="H447">
        <v>0.82648200000000005</v>
      </c>
      <c r="I447">
        <v>-52.078200000000002</v>
      </c>
      <c r="J447">
        <f t="shared" si="26"/>
        <v>-18.783500000000004</v>
      </c>
      <c r="T447">
        <f t="shared" si="27"/>
        <v>0</v>
      </c>
    </row>
    <row r="448" spans="1:20" x14ac:dyDescent="0.3">
      <c r="B448">
        <v>11</v>
      </c>
      <c r="C448">
        <v>397.935</v>
      </c>
      <c r="D448">
        <f t="shared" si="28"/>
        <v>52.606660003156357</v>
      </c>
      <c r="E448">
        <v>-33.233600000000003</v>
      </c>
      <c r="F448">
        <v>56.488</v>
      </c>
      <c r="G448">
        <v>368.654</v>
      </c>
      <c r="H448">
        <v>0.82058900000000001</v>
      </c>
      <c r="I448">
        <v>-52.185099999999998</v>
      </c>
      <c r="J448">
        <f t="shared" si="26"/>
        <v>-18.951499999999996</v>
      </c>
      <c r="T448">
        <f t="shared" si="27"/>
        <v>0</v>
      </c>
    </row>
    <row r="449" spans="2:20" x14ac:dyDescent="0.3">
      <c r="B449">
        <v>12</v>
      </c>
      <c r="C449">
        <v>416.53399999999999</v>
      </c>
      <c r="D449">
        <f t="shared" si="28"/>
        <v>53.766331523200201</v>
      </c>
      <c r="E449">
        <v>-33.584600000000002</v>
      </c>
      <c r="F449">
        <v>56.793199999999999</v>
      </c>
      <c r="G449">
        <v>377.13200000000001</v>
      </c>
      <c r="H449">
        <v>0.82607699999999995</v>
      </c>
      <c r="I449">
        <v>-52.230800000000002</v>
      </c>
      <c r="J449">
        <f t="shared" si="26"/>
        <v>-18.6462</v>
      </c>
      <c r="K449">
        <v>2.5</v>
      </c>
      <c r="T449">
        <f t="shared" si="27"/>
        <v>0</v>
      </c>
    </row>
    <row r="450" spans="2:20" x14ac:dyDescent="0.3">
      <c r="B450">
        <v>13</v>
      </c>
      <c r="C450">
        <v>435.83499999999998</v>
      </c>
      <c r="D450">
        <f t="shared" si="28"/>
        <v>51.81078700585465</v>
      </c>
      <c r="E450">
        <v>-33.172600000000003</v>
      </c>
      <c r="F450">
        <v>56.564300000000003</v>
      </c>
      <c r="G450">
        <v>367.678</v>
      </c>
      <c r="H450">
        <v>0.81372299999999997</v>
      </c>
      <c r="I450">
        <v>-52.276600000000002</v>
      </c>
      <c r="J450">
        <f t="shared" si="26"/>
        <v>-19.103999999999999</v>
      </c>
      <c r="L450">
        <v>1</v>
      </c>
      <c r="M450">
        <v>202.48500000000001</v>
      </c>
      <c r="O450">
        <v>-36.743200000000002</v>
      </c>
      <c r="P450">
        <v>67.169200000000004</v>
      </c>
      <c r="Q450">
        <v>397.19499999999999</v>
      </c>
      <c r="R450">
        <v>0.95652000000000004</v>
      </c>
      <c r="S450">
        <v>-48.690800000000003</v>
      </c>
      <c r="T450">
        <f t="shared" si="27"/>
        <v>-11.947600000000001</v>
      </c>
    </row>
    <row r="451" spans="2:20" x14ac:dyDescent="0.3">
      <c r="B451">
        <v>14</v>
      </c>
      <c r="C451">
        <v>454.62</v>
      </c>
      <c r="D451">
        <f t="shared" si="28"/>
        <v>53.233963268565276</v>
      </c>
      <c r="E451">
        <v>-33.309899999999999</v>
      </c>
      <c r="F451">
        <v>56.3354</v>
      </c>
      <c r="G451">
        <v>372.875</v>
      </c>
      <c r="H451">
        <v>0.82574199999999998</v>
      </c>
      <c r="I451">
        <v>-52.124000000000002</v>
      </c>
      <c r="J451">
        <f t="shared" si="26"/>
        <v>-18.814100000000003</v>
      </c>
      <c r="L451">
        <v>2</v>
      </c>
      <c r="M451">
        <v>212.155</v>
      </c>
      <c r="N451">
        <f t="shared" si="29"/>
        <v>103.41261633919352</v>
      </c>
      <c r="O451">
        <v>-30.838000000000001</v>
      </c>
      <c r="P451">
        <v>51.818800000000003</v>
      </c>
      <c r="Q451">
        <v>457.48200000000003</v>
      </c>
      <c r="R451">
        <v>1.11076</v>
      </c>
      <c r="S451">
        <v>-45.257599999999996</v>
      </c>
      <c r="T451">
        <f t="shared" si="27"/>
        <v>-14.419599999999996</v>
      </c>
    </row>
    <row r="452" spans="2:20" x14ac:dyDescent="0.3">
      <c r="B452">
        <v>15</v>
      </c>
      <c r="C452">
        <v>473.55</v>
      </c>
      <c r="D452">
        <f t="shared" si="28"/>
        <v>52.826201796090842</v>
      </c>
      <c r="E452">
        <v>-33.111600000000003</v>
      </c>
      <c r="F452">
        <v>56.152299999999997</v>
      </c>
      <c r="G452">
        <v>371.61200000000002</v>
      </c>
      <c r="H452">
        <v>0.820631</v>
      </c>
      <c r="I452">
        <v>-52.200299999999999</v>
      </c>
      <c r="J452">
        <f t="shared" si="26"/>
        <v>-19.088699999999996</v>
      </c>
      <c r="L452">
        <v>3</v>
      </c>
      <c r="M452">
        <v>227.62799999999999</v>
      </c>
      <c r="N452">
        <f t="shared" si="29"/>
        <v>64.628708072125704</v>
      </c>
      <c r="O452">
        <v>-29.8462</v>
      </c>
      <c r="P452">
        <v>49.179099999999998</v>
      </c>
      <c r="Q452">
        <v>481.78199999999998</v>
      </c>
      <c r="R452">
        <v>1.15977</v>
      </c>
      <c r="S452">
        <v>-44.753999999999998</v>
      </c>
      <c r="T452">
        <f t="shared" si="27"/>
        <v>-14.907799999999998</v>
      </c>
    </row>
    <row r="453" spans="2:20" x14ac:dyDescent="0.3">
      <c r="B453">
        <v>16</v>
      </c>
      <c r="C453">
        <v>492.78800000000001</v>
      </c>
      <c r="D453">
        <f t="shared" si="28"/>
        <v>51.980455348788858</v>
      </c>
      <c r="E453">
        <v>-33.630400000000002</v>
      </c>
      <c r="F453">
        <v>56.671100000000003</v>
      </c>
      <c r="G453">
        <v>376.79</v>
      </c>
      <c r="H453">
        <v>0.83163699999999996</v>
      </c>
      <c r="I453">
        <v>-52.291899999999998</v>
      </c>
      <c r="J453">
        <f t="shared" si="26"/>
        <v>-18.661499999999997</v>
      </c>
      <c r="L453">
        <v>4</v>
      </c>
      <c r="M453">
        <v>244.81299999999999</v>
      </c>
      <c r="N453">
        <f t="shared" si="29"/>
        <v>58.190282222868774</v>
      </c>
      <c r="O453">
        <v>-29.007000000000001</v>
      </c>
      <c r="P453">
        <v>47.607399999999998</v>
      </c>
      <c r="Q453">
        <v>486.22500000000002</v>
      </c>
      <c r="R453">
        <v>1.1672499999999999</v>
      </c>
      <c r="S453">
        <v>-44.982900000000001</v>
      </c>
      <c r="T453">
        <f t="shared" si="27"/>
        <v>-15.975899999999999</v>
      </c>
    </row>
    <row r="454" spans="2:20" x14ac:dyDescent="0.3">
      <c r="B454">
        <v>17</v>
      </c>
      <c r="C454">
        <v>511.96800000000002</v>
      </c>
      <c r="D454">
        <f t="shared" si="28"/>
        <v>52.137643378519272</v>
      </c>
      <c r="E454">
        <v>-33.676099999999998</v>
      </c>
      <c r="F454">
        <v>56.503300000000003</v>
      </c>
      <c r="G454">
        <v>381.70600000000002</v>
      </c>
      <c r="H454">
        <v>0.83539600000000003</v>
      </c>
      <c r="I454">
        <v>-52.124000000000002</v>
      </c>
      <c r="J454">
        <f t="shared" ref="J454:J517" si="30">I454-E454</f>
        <v>-18.447900000000004</v>
      </c>
      <c r="L454">
        <v>5</v>
      </c>
      <c r="M454">
        <v>265.88299999999998</v>
      </c>
      <c r="N454">
        <f t="shared" si="29"/>
        <v>47.46084480303751</v>
      </c>
      <c r="O454">
        <v>-30.013999999999999</v>
      </c>
      <c r="P454">
        <v>50.674399999999999</v>
      </c>
      <c r="Q454">
        <v>472.09800000000001</v>
      </c>
      <c r="R454">
        <v>1.1158300000000001</v>
      </c>
      <c r="S454">
        <v>-46.478299999999997</v>
      </c>
      <c r="T454">
        <f t="shared" ref="T454:T517" si="31">S454-O454</f>
        <v>-16.464299999999998</v>
      </c>
    </row>
    <row r="455" spans="2:20" x14ac:dyDescent="0.3">
      <c r="B455">
        <v>18</v>
      </c>
      <c r="C455">
        <v>531.37599999999998</v>
      </c>
      <c r="D455">
        <f t="shared" ref="D455:D518" si="32">1000/(C455-C454)</f>
        <v>51.52514427040407</v>
      </c>
      <c r="E455">
        <v>-33.035299999999999</v>
      </c>
      <c r="F455">
        <v>55.908200000000001</v>
      </c>
      <c r="G455">
        <v>374.47</v>
      </c>
      <c r="H455">
        <v>0.827291</v>
      </c>
      <c r="I455">
        <v>-52.230800000000002</v>
      </c>
      <c r="J455">
        <f t="shared" si="30"/>
        <v>-19.195500000000003</v>
      </c>
      <c r="L455">
        <v>6</v>
      </c>
      <c r="M455">
        <v>286.44600000000003</v>
      </c>
      <c r="N455">
        <f t="shared" ref="N455:N518" si="33">1000/(M455-M454)</f>
        <v>48.631036327384031</v>
      </c>
      <c r="O455">
        <v>-30.563400000000001</v>
      </c>
      <c r="P455">
        <v>51.895099999999999</v>
      </c>
      <c r="Q455">
        <v>474.548</v>
      </c>
      <c r="R455">
        <v>1.10233</v>
      </c>
      <c r="S455">
        <v>-47.0428</v>
      </c>
      <c r="T455">
        <f t="shared" si="31"/>
        <v>-16.479399999999998</v>
      </c>
    </row>
    <row r="456" spans="2:20" x14ac:dyDescent="0.3">
      <c r="B456">
        <v>19</v>
      </c>
      <c r="C456">
        <v>550.66899999999998</v>
      </c>
      <c r="D456">
        <f t="shared" si="32"/>
        <v>51.832270771782497</v>
      </c>
      <c r="E456">
        <v>-33.523600000000002</v>
      </c>
      <c r="F456">
        <v>56.457500000000003</v>
      </c>
      <c r="G456">
        <v>378.74900000000002</v>
      </c>
      <c r="H456">
        <v>0.83319799999999999</v>
      </c>
      <c r="I456">
        <v>-52.246099999999998</v>
      </c>
      <c r="J456">
        <f t="shared" si="30"/>
        <v>-18.722499999999997</v>
      </c>
      <c r="L456">
        <v>7</v>
      </c>
      <c r="M456">
        <v>306.74</v>
      </c>
      <c r="N456">
        <f t="shared" si="33"/>
        <v>49.275647974770912</v>
      </c>
      <c r="O456">
        <v>-30.334499999999998</v>
      </c>
      <c r="P456">
        <v>51.895099999999999</v>
      </c>
      <c r="Q456">
        <v>468.95100000000002</v>
      </c>
      <c r="R456">
        <v>1.0990500000000001</v>
      </c>
      <c r="S456">
        <v>-47.164900000000003</v>
      </c>
      <c r="T456">
        <f t="shared" si="31"/>
        <v>-16.830400000000004</v>
      </c>
    </row>
    <row r="457" spans="2:20" x14ac:dyDescent="0.3">
      <c r="B457">
        <v>20</v>
      </c>
      <c r="C457">
        <v>570.10199999999998</v>
      </c>
      <c r="D457">
        <f t="shared" si="32"/>
        <v>51.458858642515331</v>
      </c>
      <c r="E457">
        <v>-33.126800000000003</v>
      </c>
      <c r="F457">
        <v>55.9998</v>
      </c>
      <c r="G457">
        <v>372.34399999999999</v>
      </c>
      <c r="H457">
        <v>0.82720800000000005</v>
      </c>
      <c r="I457">
        <v>-52.093499999999999</v>
      </c>
      <c r="J457">
        <f t="shared" si="30"/>
        <v>-18.966699999999996</v>
      </c>
      <c r="L457">
        <v>8</v>
      </c>
      <c r="M457">
        <v>327.83499999999998</v>
      </c>
      <c r="N457">
        <f t="shared" si="33"/>
        <v>47.404598246029934</v>
      </c>
      <c r="O457">
        <v>-29.8004</v>
      </c>
      <c r="P457">
        <v>51.773099999999999</v>
      </c>
      <c r="Q457">
        <v>453.41300000000001</v>
      </c>
      <c r="R457">
        <v>1.0722499999999999</v>
      </c>
      <c r="S457">
        <v>-47.393799999999999</v>
      </c>
      <c r="T457">
        <f t="shared" si="31"/>
        <v>-17.593399999999999</v>
      </c>
    </row>
    <row r="458" spans="2:20" x14ac:dyDescent="0.3">
      <c r="B458">
        <v>21</v>
      </c>
      <c r="C458">
        <v>589.12199999999996</v>
      </c>
      <c r="D458">
        <f t="shared" si="32"/>
        <v>52.576235541535276</v>
      </c>
      <c r="E458">
        <v>-33.569299999999998</v>
      </c>
      <c r="F458">
        <v>56.442300000000003</v>
      </c>
      <c r="G458">
        <v>380.94200000000001</v>
      </c>
      <c r="H458">
        <v>0.83696700000000002</v>
      </c>
      <c r="I458">
        <v>-52.124000000000002</v>
      </c>
      <c r="J458">
        <f t="shared" si="30"/>
        <v>-18.554700000000004</v>
      </c>
      <c r="L458">
        <v>9</v>
      </c>
      <c r="M458">
        <v>348.30599999999998</v>
      </c>
      <c r="N458">
        <f t="shared" si="33"/>
        <v>48.849592105905906</v>
      </c>
      <c r="O458">
        <v>-30.731200000000001</v>
      </c>
      <c r="P458">
        <v>52.658099999999997</v>
      </c>
      <c r="Q458">
        <v>470.03199999999998</v>
      </c>
      <c r="R458">
        <v>1.0972999999999999</v>
      </c>
      <c r="S458">
        <v>-47.317500000000003</v>
      </c>
      <c r="T458">
        <f t="shared" si="31"/>
        <v>-16.586300000000001</v>
      </c>
    </row>
    <row r="459" spans="2:20" x14ac:dyDescent="0.3">
      <c r="B459">
        <v>22</v>
      </c>
      <c r="C459">
        <v>608.61800000000005</v>
      </c>
      <c r="D459">
        <f t="shared" si="32"/>
        <v>51.292572835453178</v>
      </c>
      <c r="E459">
        <v>-33.0505</v>
      </c>
      <c r="F459">
        <v>55.801400000000001</v>
      </c>
      <c r="G459">
        <v>376.23599999999999</v>
      </c>
      <c r="H459">
        <v>0.83488300000000004</v>
      </c>
      <c r="I459">
        <v>-52.093499999999999</v>
      </c>
      <c r="J459">
        <f t="shared" si="30"/>
        <v>-19.042999999999999</v>
      </c>
      <c r="L459">
        <v>10</v>
      </c>
      <c r="M459">
        <v>368.82299999999998</v>
      </c>
      <c r="N459">
        <f t="shared" si="33"/>
        <v>48.740069210898291</v>
      </c>
      <c r="O459">
        <v>-30.853300000000001</v>
      </c>
      <c r="P459">
        <v>52.948</v>
      </c>
      <c r="Q459">
        <v>471.005</v>
      </c>
      <c r="R459">
        <v>1.09074</v>
      </c>
      <c r="S459">
        <v>-47.470100000000002</v>
      </c>
      <c r="T459">
        <f t="shared" si="31"/>
        <v>-16.616800000000001</v>
      </c>
    </row>
    <row r="460" spans="2:20" x14ac:dyDescent="0.3">
      <c r="B460">
        <v>23</v>
      </c>
      <c r="C460">
        <v>628.26199999999994</v>
      </c>
      <c r="D460">
        <f t="shared" si="32"/>
        <v>50.906129097943676</v>
      </c>
      <c r="E460">
        <v>-33.660899999999998</v>
      </c>
      <c r="F460">
        <v>56.442300000000003</v>
      </c>
      <c r="G460">
        <v>380.54</v>
      </c>
      <c r="H460">
        <v>0.83865900000000004</v>
      </c>
      <c r="I460">
        <v>-52.063000000000002</v>
      </c>
      <c r="J460">
        <f t="shared" si="30"/>
        <v>-18.402100000000004</v>
      </c>
      <c r="L460">
        <v>11</v>
      </c>
      <c r="M460">
        <v>389.608</v>
      </c>
      <c r="N460">
        <f t="shared" si="33"/>
        <v>48.111618955977811</v>
      </c>
      <c r="O460">
        <v>-30.883800000000001</v>
      </c>
      <c r="P460">
        <v>52.9938</v>
      </c>
      <c r="Q460">
        <v>474.89499999999998</v>
      </c>
      <c r="R460">
        <v>1.09568</v>
      </c>
      <c r="S460">
        <v>-47.531100000000002</v>
      </c>
      <c r="T460">
        <f t="shared" si="31"/>
        <v>-16.647300000000001</v>
      </c>
    </row>
    <row r="461" spans="2:20" x14ac:dyDescent="0.3">
      <c r="B461">
        <v>24</v>
      </c>
      <c r="C461">
        <v>647.56100000000004</v>
      </c>
      <c r="D461">
        <f t="shared" si="32"/>
        <v>51.816156277527085</v>
      </c>
      <c r="E461">
        <v>-33.172600000000003</v>
      </c>
      <c r="F461">
        <v>55.786099999999998</v>
      </c>
      <c r="G461">
        <v>377.77800000000002</v>
      </c>
      <c r="H461">
        <v>0.83704500000000004</v>
      </c>
      <c r="I461">
        <v>-51.940899999999999</v>
      </c>
      <c r="J461">
        <f t="shared" si="30"/>
        <v>-18.768299999999996</v>
      </c>
      <c r="L461">
        <v>12</v>
      </c>
      <c r="M461">
        <v>410.57</v>
      </c>
      <c r="N461">
        <f t="shared" si="33"/>
        <v>47.705371624844979</v>
      </c>
      <c r="O461">
        <v>-30.258199999999999</v>
      </c>
      <c r="P461">
        <v>52.276600000000002</v>
      </c>
      <c r="Q461">
        <v>463.291</v>
      </c>
      <c r="R461">
        <v>1.08612</v>
      </c>
      <c r="S461">
        <v>-47.454799999999999</v>
      </c>
      <c r="T461">
        <f t="shared" si="31"/>
        <v>-17.1966</v>
      </c>
    </row>
    <row r="462" spans="2:20" x14ac:dyDescent="0.3">
      <c r="B462">
        <v>25</v>
      </c>
      <c r="C462">
        <v>667.36199999999997</v>
      </c>
      <c r="D462">
        <f t="shared" si="32"/>
        <v>50.502499873743929</v>
      </c>
      <c r="E462">
        <v>-33.111600000000003</v>
      </c>
      <c r="F462">
        <v>55.831899999999997</v>
      </c>
      <c r="G462">
        <v>375.62900000000002</v>
      </c>
      <c r="H462">
        <v>0.83185900000000002</v>
      </c>
      <c r="I462">
        <v>-51.895099999999999</v>
      </c>
      <c r="J462">
        <f t="shared" si="30"/>
        <v>-18.783499999999997</v>
      </c>
      <c r="L462">
        <v>13</v>
      </c>
      <c r="M462">
        <v>431.32400000000001</v>
      </c>
      <c r="N462">
        <f t="shared" si="33"/>
        <v>48.183482702129666</v>
      </c>
      <c r="O462">
        <v>-30.563400000000001</v>
      </c>
      <c r="P462">
        <v>52.505499999999998</v>
      </c>
      <c r="Q462">
        <v>473.26900000000001</v>
      </c>
      <c r="R462">
        <v>1.09819</v>
      </c>
      <c r="S462">
        <v>-47.302199999999999</v>
      </c>
      <c r="T462">
        <f t="shared" si="31"/>
        <v>-16.738799999999998</v>
      </c>
    </row>
    <row r="463" spans="2:20" x14ac:dyDescent="0.3">
      <c r="B463">
        <v>26</v>
      </c>
      <c r="C463">
        <v>686.53499999999997</v>
      </c>
      <c r="D463">
        <f t="shared" si="32"/>
        <v>52.156678662702753</v>
      </c>
      <c r="E463">
        <v>-33.142099999999999</v>
      </c>
      <c r="F463">
        <v>55.755600000000001</v>
      </c>
      <c r="G463">
        <v>375.95299999999997</v>
      </c>
      <c r="H463">
        <v>0.83667899999999995</v>
      </c>
      <c r="I463">
        <v>-51.895099999999999</v>
      </c>
      <c r="J463">
        <f t="shared" si="30"/>
        <v>-18.753</v>
      </c>
      <c r="L463">
        <v>14</v>
      </c>
      <c r="M463">
        <v>452.02300000000002</v>
      </c>
      <c r="N463">
        <f t="shared" si="33"/>
        <v>48.311512633460524</v>
      </c>
      <c r="O463">
        <v>-30.487100000000002</v>
      </c>
      <c r="P463">
        <v>52.520800000000001</v>
      </c>
      <c r="Q463">
        <v>472.22300000000001</v>
      </c>
      <c r="R463">
        <v>1.09761</v>
      </c>
      <c r="S463">
        <v>-47.347999999999999</v>
      </c>
      <c r="T463">
        <f t="shared" si="31"/>
        <v>-16.860899999999997</v>
      </c>
    </row>
    <row r="464" spans="2:20" x14ac:dyDescent="0.3">
      <c r="B464">
        <v>27</v>
      </c>
      <c r="C464">
        <v>706.38499999999999</v>
      </c>
      <c r="D464">
        <f t="shared" si="32"/>
        <v>50.377833753148558</v>
      </c>
      <c r="E464">
        <v>-33.004800000000003</v>
      </c>
      <c r="F464">
        <v>55.648800000000001</v>
      </c>
      <c r="G464">
        <v>376.01799999999997</v>
      </c>
      <c r="H464">
        <v>0.83736100000000002</v>
      </c>
      <c r="I464">
        <v>-52.017200000000003</v>
      </c>
      <c r="J464">
        <f t="shared" si="30"/>
        <v>-19.0124</v>
      </c>
      <c r="L464">
        <v>15</v>
      </c>
      <c r="M464">
        <v>472.82799999999997</v>
      </c>
      <c r="N464">
        <f t="shared" si="33"/>
        <v>48.065368901706435</v>
      </c>
      <c r="O464">
        <v>-30.838000000000001</v>
      </c>
      <c r="P464">
        <v>52.597000000000001</v>
      </c>
      <c r="Q464">
        <v>478.09199999999998</v>
      </c>
      <c r="R464">
        <v>1.11033</v>
      </c>
      <c r="S464">
        <v>-47.195399999999999</v>
      </c>
      <c r="T464">
        <f t="shared" si="31"/>
        <v>-16.357399999999998</v>
      </c>
    </row>
    <row r="465" spans="1:20" x14ac:dyDescent="0.3">
      <c r="J465">
        <f t="shared" si="30"/>
        <v>0</v>
      </c>
      <c r="L465">
        <v>16</v>
      </c>
      <c r="M465">
        <v>493.86599999999999</v>
      </c>
      <c r="N465">
        <f t="shared" si="33"/>
        <v>47.533035459644431</v>
      </c>
      <c r="O465">
        <v>-30.578600000000002</v>
      </c>
      <c r="P465">
        <v>52.322400000000002</v>
      </c>
      <c r="Q465">
        <v>475.14699999999999</v>
      </c>
      <c r="R465">
        <v>1.1068800000000001</v>
      </c>
      <c r="S465">
        <v>-47.103900000000003</v>
      </c>
      <c r="T465">
        <f t="shared" si="31"/>
        <v>-16.525300000000001</v>
      </c>
    </row>
    <row r="466" spans="1:20" x14ac:dyDescent="0.3">
      <c r="A466">
        <v>3.3</v>
      </c>
      <c r="J466">
        <f t="shared" si="30"/>
        <v>0</v>
      </c>
      <c r="L466">
        <v>17</v>
      </c>
      <c r="M466">
        <v>514.75300000000004</v>
      </c>
      <c r="N466">
        <f t="shared" si="33"/>
        <v>47.876669698855615</v>
      </c>
      <c r="O466">
        <v>-30.532800000000002</v>
      </c>
      <c r="P466">
        <v>52.261400000000002</v>
      </c>
      <c r="Q466">
        <v>476.02499999999998</v>
      </c>
      <c r="R466">
        <v>1.11066</v>
      </c>
      <c r="S466">
        <v>-47.073399999999999</v>
      </c>
      <c r="T466">
        <f t="shared" si="31"/>
        <v>-16.540599999999998</v>
      </c>
    </row>
    <row r="467" spans="1:20" x14ac:dyDescent="0.3">
      <c r="B467">
        <v>1</v>
      </c>
      <c r="C467">
        <v>222.19</v>
      </c>
      <c r="E467">
        <v>-40.6952</v>
      </c>
      <c r="F467">
        <v>70.4803</v>
      </c>
      <c r="G467">
        <v>330.94</v>
      </c>
      <c r="H467">
        <v>0.748475</v>
      </c>
      <c r="I467">
        <v>-53.970300000000002</v>
      </c>
      <c r="J467">
        <f t="shared" si="30"/>
        <v>-13.275100000000002</v>
      </c>
      <c r="L467">
        <v>18</v>
      </c>
      <c r="M467">
        <v>535.46100000000001</v>
      </c>
      <c r="N467">
        <f t="shared" si="33"/>
        <v>48.290515742708202</v>
      </c>
      <c r="O467">
        <v>-30.532800000000002</v>
      </c>
      <c r="P467">
        <v>52.017200000000003</v>
      </c>
      <c r="Q467">
        <v>476.733</v>
      </c>
      <c r="R467">
        <v>1.12246</v>
      </c>
      <c r="S467">
        <v>-46.859699999999997</v>
      </c>
      <c r="T467">
        <f t="shared" si="31"/>
        <v>-16.326899999999995</v>
      </c>
    </row>
    <row r="468" spans="1:20" x14ac:dyDescent="0.3">
      <c r="B468">
        <v>2</v>
      </c>
      <c r="C468">
        <v>230.404</v>
      </c>
      <c r="D468">
        <f t="shared" si="32"/>
        <v>121.74336498660826</v>
      </c>
      <c r="E468">
        <v>-34.194899999999997</v>
      </c>
      <c r="F468">
        <v>55.145299999999999</v>
      </c>
      <c r="G468">
        <v>373.529</v>
      </c>
      <c r="H468">
        <v>0.85211899999999996</v>
      </c>
      <c r="I468">
        <v>-50.186199999999999</v>
      </c>
      <c r="J468">
        <f t="shared" si="30"/>
        <v>-15.991300000000003</v>
      </c>
      <c r="L468">
        <v>19</v>
      </c>
      <c r="M468">
        <v>556.31399999999996</v>
      </c>
      <c r="N468">
        <f t="shared" si="33"/>
        <v>47.954730734187038</v>
      </c>
      <c r="O468">
        <v>-29.6478</v>
      </c>
      <c r="P468">
        <v>50.857500000000002</v>
      </c>
      <c r="Q468">
        <v>468.577</v>
      </c>
      <c r="R468">
        <v>1.1084099999999999</v>
      </c>
      <c r="S468">
        <v>-46.7072</v>
      </c>
      <c r="T468">
        <f t="shared" si="31"/>
        <v>-17.0594</v>
      </c>
    </row>
    <row r="469" spans="1:20" x14ac:dyDescent="0.3">
      <c r="B469">
        <v>3</v>
      </c>
      <c r="C469">
        <v>246.80799999999999</v>
      </c>
      <c r="D469">
        <f t="shared" si="32"/>
        <v>60.960741282614009</v>
      </c>
      <c r="E469">
        <v>-33.462499999999999</v>
      </c>
      <c r="F469">
        <v>54.550199999999997</v>
      </c>
      <c r="G469">
        <v>383.72500000000002</v>
      </c>
      <c r="H469">
        <v>0.85167599999999999</v>
      </c>
      <c r="I469">
        <v>-50.628700000000002</v>
      </c>
      <c r="J469">
        <f t="shared" si="30"/>
        <v>-17.166200000000003</v>
      </c>
      <c r="L469">
        <v>20</v>
      </c>
      <c r="M469">
        <v>577.24699999999996</v>
      </c>
      <c r="N469">
        <f t="shared" si="33"/>
        <v>47.771461329002072</v>
      </c>
      <c r="O469">
        <v>-30.746500000000001</v>
      </c>
      <c r="P469">
        <v>52.246099999999998</v>
      </c>
      <c r="Q469">
        <v>484.25799999999998</v>
      </c>
      <c r="R469">
        <v>1.1189199999999999</v>
      </c>
      <c r="S469">
        <v>-46.890300000000003</v>
      </c>
      <c r="T469">
        <f t="shared" si="31"/>
        <v>-16.143800000000002</v>
      </c>
    </row>
    <row r="470" spans="1:20" x14ac:dyDescent="0.3">
      <c r="B470">
        <v>4</v>
      </c>
      <c r="C470">
        <v>264.94499999999999</v>
      </c>
      <c r="D470">
        <f t="shared" si="32"/>
        <v>55.135910018194849</v>
      </c>
      <c r="E470">
        <v>-32.333399999999997</v>
      </c>
      <c r="F470">
        <v>53.573599999999999</v>
      </c>
      <c r="G470">
        <v>371.66899999999998</v>
      </c>
      <c r="H470">
        <v>0.84124900000000002</v>
      </c>
      <c r="I470">
        <v>-50.994900000000001</v>
      </c>
      <c r="J470">
        <f t="shared" si="30"/>
        <v>-18.661500000000004</v>
      </c>
      <c r="L470">
        <v>21</v>
      </c>
      <c r="M470">
        <v>598.01700000000005</v>
      </c>
      <c r="N470">
        <f t="shared" si="33"/>
        <v>48.146364949446095</v>
      </c>
      <c r="O470">
        <v>-30.258199999999999</v>
      </c>
      <c r="P470">
        <v>51.6357</v>
      </c>
      <c r="Q470">
        <v>475.93799999999999</v>
      </c>
      <c r="R470">
        <v>1.1172800000000001</v>
      </c>
      <c r="S470">
        <v>-46.9208</v>
      </c>
      <c r="T470">
        <f t="shared" si="31"/>
        <v>-16.662600000000001</v>
      </c>
    </row>
    <row r="471" spans="1:20" x14ac:dyDescent="0.3">
      <c r="B471">
        <v>5</v>
      </c>
      <c r="C471">
        <v>283.26100000000002</v>
      </c>
      <c r="D471">
        <f t="shared" si="32"/>
        <v>54.597073596855118</v>
      </c>
      <c r="E471">
        <v>-33.187899999999999</v>
      </c>
      <c r="F471">
        <v>54.809600000000003</v>
      </c>
      <c r="G471">
        <v>378.916</v>
      </c>
      <c r="H471">
        <v>0.84082199999999996</v>
      </c>
      <c r="I471">
        <v>-51.269500000000001</v>
      </c>
      <c r="J471">
        <f t="shared" si="30"/>
        <v>-18.081600000000002</v>
      </c>
      <c r="L471">
        <v>22</v>
      </c>
      <c r="M471">
        <v>619.03700000000003</v>
      </c>
      <c r="N471">
        <f t="shared" si="33"/>
        <v>47.573739295908702</v>
      </c>
      <c r="O471">
        <v>-30.410799999999998</v>
      </c>
      <c r="P471">
        <v>51.910400000000003</v>
      </c>
      <c r="Q471">
        <v>481.88499999999999</v>
      </c>
      <c r="R471">
        <v>1.1230500000000001</v>
      </c>
      <c r="S471">
        <v>-46.875</v>
      </c>
      <c r="T471">
        <f t="shared" si="31"/>
        <v>-16.464200000000002</v>
      </c>
    </row>
    <row r="472" spans="1:20" x14ac:dyDescent="0.3">
      <c r="B472">
        <v>6</v>
      </c>
      <c r="C472">
        <v>301.39100000000002</v>
      </c>
      <c r="D472">
        <f t="shared" si="32"/>
        <v>55.157198014340885</v>
      </c>
      <c r="E472">
        <v>-32.8827</v>
      </c>
      <c r="F472">
        <v>54.5349</v>
      </c>
      <c r="G472">
        <v>371.28800000000001</v>
      </c>
      <c r="H472">
        <v>0.830762</v>
      </c>
      <c r="I472">
        <v>-51.651000000000003</v>
      </c>
      <c r="J472">
        <f t="shared" si="30"/>
        <v>-18.768300000000004</v>
      </c>
      <c r="L472">
        <v>23</v>
      </c>
      <c r="M472">
        <v>640.19200000000001</v>
      </c>
      <c r="N472">
        <f t="shared" si="33"/>
        <v>47.270148900969097</v>
      </c>
      <c r="O472">
        <v>-29.6631</v>
      </c>
      <c r="P472">
        <v>51.147500000000001</v>
      </c>
      <c r="Q472">
        <v>469.04599999999999</v>
      </c>
      <c r="R472">
        <v>1.1067</v>
      </c>
      <c r="S472">
        <v>-46.691899999999997</v>
      </c>
      <c r="T472">
        <f t="shared" si="31"/>
        <v>-17.028799999999997</v>
      </c>
    </row>
    <row r="473" spans="1:20" x14ac:dyDescent="0.3">
      <c r="B473">
        <v>7</v>
      </c>
      <c r="C473">
        <v>319.63</v>
      </c>
      <c r="D473">
        <f t="shared" si="32"/>
        <v>54.827567300838936</v>
      </c>
      <c r="E473">
        <v>-32.806399999999996</v>
      </c>
      <c r="F473">
        <v>54.5959</v>
      </c>
      <c r="G473">
        <v>370.49200000000002</v>
      </c>
      <c r="H473">
        <v>0.83125000000000004</v>
      </c>
      <c r="I473">
        <v>-51.773099999999999</v>
      </c>
      <c r="J473">
        <f t="shared" si="30"/>
        <v>-18.966700000000003</v>
      </c>
      <c r="L473">
        <v>24</v>
      </c>
      <c r="M473">
        <v>661.154</v>
      </c>
      <c r="N473">
        <f t="shared" si="33"/>
        <v>47.705371624844979</v>
      </c>
      <c r="O473">
        <v>-29.8767</v>
      </c>
      <c r="P473">
        <v>51.193199999999997</v>
      </c>
      <c r="Q473">
        <v>473.43200000000002</v>
      </c>
      <c r="R473">
        <v>1.12042</v>
      </c>
      <c r="S473">
        <v>-46.524000000000001</v>
      </c>
      <c r="T473">
        <f t="shared" si="31"/>
        <v>-16.647300000000001</v>
      </c>
    </row>
    <row r="474" spans="1:20" x14ac:dyDescent="0.3">
      <c r="B474">
        <v>8</v>
      </c>
      <c r="C474">
        <v>337.90199999999999</v>
      </c>
      <c r="D474">
        <f t="shared" si="32"/>
        <v>54.728546409807379</v>
      </c>
      <c r="E474">
        <v>-33.493000000000002</v>
      </c>
      <c r="F474">
        <v>55.511499999999998</v>
      </c>
      <c r="G474">
        <v>381.02300000000002</v>
      </c>
      <c r="H474">
        <v>0.83781499999999998</v>
      </c>
      <c r="I474">
        <v>-51.879899999999999</v>
      </c>
      <c r="J474">
        <f t="shared" si="30"/>
        <v>-18.386899999999997</v>
      </c>
      <c r="L474">
        <v>25</v>
      </c>
      <c r="M474">
        <v>681.78499999999997</v>
      </c>
      <c r="N474">
        <f t="shared" si="33"/>
        <v>48.470747903640216</v>
      </c>
      <c r="O474">
        <v>-30.960100000000001</v>
      </c>
      <c r="P474">
        <v>52.230800000000002</v>
      </c>
      <c r="Q474">
        <v>493.334</v>
      </c>
      <c r="R474">
        <v>1.14883</v>
      </c>
      <c r="S474">
        <v>-46.615600000000001</v>
      </c>
      <c r="T474">
        <f t="shared" si="31"/>
        <v>-15.6555</v>
      </c>
    </row>
    <row r="475" spans="1:20" x14ac:dyDescent="0.3">
      <c r="B475">
        <v>9</v>
      </c>
      <c r="C475">
        <v>356.74599999999998</v>
      </c>
      <c r="D475">
        <f t="shared" si="32"/>
        <v>53.067289322861406</v>
      </c>
      <c r="E475">
        <v>-33.462499999999999</v>
      </c>
      <c r="F475">
        <v>55.618299999999998</v>
      </c>
      <c r="G475">
        <v>380.32799999999997</v>
      </c>
      <c r="H475">
        <v>0.83884800000000004</v>
      </c>
      <c r="I475">
        <v>-51.971400000000003</v>
      </c>
      <c r="J475">
        <f t="shared" si="30"/>
        <v>-18.508900000000004</v>
      </c>
      <c r="T475">
        <f t="shared" si="31"/>
        <v>0</v>
      </c>
    </row>
    <row r="476" spans="1:20" x14ac:dyDescent="0.3">
      <c r="B476">
        <v>10</v>
      </c>
      <c r="C476">
        <v>375.01600000000002</v>
      </c>
      <c r="D476">
        <f t="shared" si="32"/>
        <v>54.734537493158065</v>
      </c>
      <c r="E476">
        <v>-33.371000000000002</v>
      </c>
      <c r="F476">
        <v>55.648800000000001</v>
      </c>
      <c r="G476">
        <v>377.642</v>
      </c>
      <c r="H476">
        <v>0.83741399999999999</v>
      </c>
      <c r="I476">
        <v>-52.032499999999999</v>
      </c>
      <c r="J476">
        <f t="shared" si="30"/>
        <v>-18.661499999999997</v>
      </c>
      <c r="T476">
        <f t="shared" si="31"/>
        <v>0</v>
      </c>
    </row>
    <row r="477" spans="1:20" x14ac:dyDescent="0.3">
      <c r="B477">
        <v>11</v>
      </c>
      <c r="C477">
        <v>393.41399999999999</v>
      </c>
      <c r="D477">
        <f t="shared" si="32"/>
        <v>54.353734101532872</v>
      </c>
      <c r="E477">
        <v>-33.172600000000003</v>
      </c>
      <c r="F477">
        <v>55.297899999999998</v>
      </c>
      <c r="G477">
        <v>376.577</v>
      </c>
      <c r="H477">
        <v>0.83728499999999995</v>
      </c>
      <c r="I477">
        <v>-52.047699999999999</v>
      </c>
      <c r="J477">
        <f t="shared" si="30"/>
        <v>-18.875099999999996</v>
      </c>
      <c r="T477">
        <f t="shared" si="31"/>
        <v>0</v>
      </c>
    </row>
    <row r="478" spans="1:20" x14ac:dyDescent="0.3">
      <c r="B478">
        <v>12</v>
      </c>
      <c r="C478">
        <v>412.10899999999998</v>
      </c>
      <c r="D478">
        <f t="shared" si="32"/>
        <v>53.490238031559258</v>
      </c>
      <c r="E478">
        <v>-33.676099999999998</v>
      </c>
      <c r="F478">
        <v>55.954000000000001</v>
      </c>
      <c r="G478">
        <v>387.30700000000002</v>
      </c>
      <c r="H478">
        <v>0.843144</v>
      </c>
      <c r="I478">
        <v>-51.895099999999999</v>
      </c>
      <c r="J478">
        <f t="shared" si="30"/>
        <v>-18.219000000000001</v>
      </c>
      <c r="T478">
        <f t="shared" si="31"/>
        <v>0</v>
      </c>
    </row>
    <row r="479" spans="1:20" x14ac:dyDescent="0.3">
      <c r="B479">
        <v>13</v>
      </c>
      <c r="C479">
        <v>430.512</v>
      </c>
      <c r="D479">
        <f t="shared" si="32"/>
        <v>54.338966472857628</v>
      </c>
      <c r="E479">
        <v>-33.264200000000002</v>
      </c>
      <c r="F479">
        <v>55.481000000000002</v>
      </c>
      <c r="G479">
        <v>376.35899999999998</v>
      </c>
      <c r="H479">
        <v>0.84143800000000002</v>
      </c>
      <c r="I479">
        <v>-51.895099999999999</v>
      </c>
      <c r="J479">
        <f t="shared" si="30"/>
        <v>-18.630899999999997</v>
      </c>
      <c r="T479">
        <f t="shared" si="31"/>
        <v>0</v>
      </c>
    </row>
    <row r="480" spans="1:20" x14ac:dyDescent="0.3">
      <c r="B480">
        <v>14</v>
      </c>
      <c r="C480">
        <v>449.101</v>
      </c>
      <c r="D480">
        <f t="shared" si="32"/>
        <v>53.795255258486208</v>
      </c>
      <c r="E480">
        <v>-33.676099999999998</v>
      </c>
      <c r="F480">
        <v>55.923499999999997</v>
      </c>
      <c r="G480">
        <v>383.73200000000003</v>
      </c>
      <c r="H480">
        <v>0.84489499999999995</v>
      </c>
      <c r="I480">
        <v>-51.879899999999999</v>
      </c>
      <c r="J480">
        <f t="shared" si="30"/>
        <v>-18.203800000000001</v>
      </c>
      <c r="T480">
        <f t="shared" si="31"/>
        <v>0</v>
      </c>
    </row>
    <row r="481" spans="1:20" x14ac:dyDescent="0.3">
      <c r="B481">
        <v>15</v>
      </c>
      <c r="C481">
        <v>467.81900000000002</v>
      </c>
      <c r="D481">
        <f t="shared" si="32"/>
        <v>53.424511165722784</v>
      </c>
      <c r="E481">
        <v>-33.264200000000002</v>
      </c>
      <c r="F481">
        <v>55.374099999999999</v>
      </c>
      <c r="G481">
        <v>379.37799999999999</v>
      </c>
      <c r="H481">
        <v>0.84651500000000002</v>
      </c>
      <c r="I481">
        <v>-51.773099999999999</v>
      </c>
      <c r="J481">
        <f t="shared" si="30"/>
        <v>-18.508899999999997</v>
      </c>
      <c r="K481">
        <v>2.6</v>
      </c>
      <c r="T481">
        <f t="shared" si="31"/>
        <v>0</v>
      </c>
    </row>
    <row r="482" spans="1:20" x14ac:dyDescent="0.3">
      <c r="B482">
        <v>16</v>
      </c>
      <c r="C482">
        <v>486.58</v>
      </c>
      <c r="D482">
        <f t="shared" si="32"/>
        <v>53.30206278983006</v>
      </c>
      <c r="E482">
        <v>-33.935499999999998</v>
      </c>
      <c r="F482">
        <v>55.984499999999997</v>
      </c>
      <c r="G482">
        <v>386.12299999999999</v>
      </c>
      <c r="H482">
        <v>0.85063299999999997</v>
      </c>
      <c r="I482">
        <v>-51.757800000000003</v>
      </c>
      <c r="J482">
        <f t="shared" si="30"/>
        <v>-17.822300000000006</v>
      </c>
      <c r="L482">
        <v>1</v>
      </c>
      <c r="M482">
        <v>202.511</v>
      </c>
      <c r="O482">
        <v>-36.819499999999998</v>
      </c>
      <c r="P482">
        <v>66.787700000000001</v>
      </c>
      <c r="Q482">
        <v>399.97</v>
      </c>
      <c r="R482">
        <v>0.95308899999999996</v>
      </c>
      <c r="S482">
        <v>-48.645000000000003</v>
      </c>
      <c r="T482">
        <f t="shared" si="31"/>
        <v>-11.825500000000005</v>
      </c>
    </row>
    <row r="483" spans="1:20" x14ac:dyDescent="0.3">
      <c r="B483">
        <v>17</v>
      </c>
      <c r="C483">
        <v>505.44799999999998</v>
      </c>
      <c r="D483">
        <f t="shared" si="32"/>
        <v>52.999788000848014</v>
      </c>
      <c r="E483">
        <v>-33.645600000000002</v>
      </c>
      <c r="F483">
        <v>55.679299999999998</v>
      </c>
      <c r="G483">
        <v>385.63099999999997</v>
      </c>
      <c r="H483">
        <v>0.84857899999999997</v>
      </c>
      <c r="I483">
        <v>-51.879899999999999</v>
      </c>
      <c r="J483">
        <f t="shared" si="30"/>
        <v>-18.234299999999998</v>
      </c>
      <c r="L483">
        <v>2</v>
      </c>
      <c r="M483">
        <v>212.29900000000001</v>
      </c>
      <c r="N483">
        <f t="shared" si="33"/>
        <v>102.16591744993859</v>
      </c>
      <c r="O483">
        <v>-31.1584</v>
      </c>
      <c r="P483">
        <v>51.391599999999997</v>
      </c>
      <c r="Q483">
        <v>465.64800000000002</v>
      </c>
      <c r="R483">
        <v>1.1333599999999999</v>
      </c>
      <c r="S483">
        <v>-44.906599999999997</v>
      </c>
      <c r="T483">
        <f t="shared" si="31"/>
        <v>-13.748199999999997</v>
      </c>
    </row>
    <row r="484" spans="1:20" x14ac:dyDescent="0.3">
      <c r="B484">
        <v>18</v>
      </c>
      <c r="C484">
        <v>524.80799999999999</v>
      </c>
      <c r="D484">
        <f t="shared" si="32"/>
        <v>51.652892561983435</v>
      </c>
      <c r="E484">
        <v>-33.889800000000001</v>
      </c>
      <c r="F484">
        <v>55.923499999999997</v>
      </c>
      <c r="G484">
        <v>388.74</v>
      </c>
      <c r="H484">
        <v>0.85013000000000005</v>
      </c>
      <c r="I484">
        <v>-51.864600000000003</v>
      </c>
      <c r="J484">
        <f t="shared" si="30"/>
        <v>-17.974800000000002</v>
      </c>
      <c r="L484">
        <v>3</v>
      </c>
      <c r="M484">
        <v>227.005</v>
      </c>
      <c r="N484">
        <f t="shared" si="33"/>
        <v>67.999456004352012</v>
      </c>
      <c r="O484">
        <v>-29.861499999999999</v>
      </c>
      <c r="P484">
        <v>48.126199999999997</v>
      </c>
      <c r="Q484">
        <v>495.65899999999999</v>
      </c>
      <c r="R484">
        <v>1.1845399999999999</v>
      </c>
      <c r="S484">
        <v>-44.372599999999998</v>
      </c>
      <c r="T484">
        <f t="shared" si="31"/>
        <v>-14.511099999999999</v>
      </c>
    </row>
    <row r="485" spans="1:20" x14ac:dyDescent="0.3">
      <c r="B485">
        <v>19</v>
      </c>
      <c r="C485">
        <v>543.42899999999997</v>
      </c>
      <c r="D485">
        <f t="shared" si="32"/>
        <v>53.702808656892813</v>
      </c>
      <c r="E485">
        <v>-33.569299999999998</v>
      </c>
      <c r="F485">
        <v>55.358899999999998</v>
      </c>
      <c r="G485">
        <v>386.75099999999998</v>
      </c>
      <c r="H485">
        <v>0.85199100000000005</v>
      </c>
      <c r="I485">
        <v>-51.7273</v>
      </c>
      <c r="J485">
        <f t="shared" si="30"/>
        <v>-18.158000000000001</v>
      </c>
      <c r="L485">
        <v>4</v>
      </c>
      <c r="M485">
        <v>244.13300000000001</v>
      </c>
      <c r="N485">
        <f t="shared" si="33"/>
        <v>58.38393274170943</v>
      </c>
      <c r="O485">
        <v>-28.884899999999998</v>
      </c>
      <c r="P485">
        <v>46.554600000000001</v>
      </c>
      <c r="Q485">
        <v>491.11500000000001</v>
      </c>
      <c r="R485">
        <v>1.1826399999999999</v>
      </c>
      <c r="S485">
        <v>-44.937100000000001</v>
      </c>
      <c r="T485">
        <f t="shared" si="31"/>
        <v>-16.052200000000003</v>
      </c>
    </row>
    <row r="486" spans="1:20" x14ac:dyDescent="0.3">
      <c r="B486">
        <v>20</v>
      </c>
      <c r="C486">
        <v>562.45799999999997</v>
      </c>
      <c r="D486">
        <f t="shared" si="32"/>
        <v>52.551368963161501</v>
      </c>
      <c r="E486">
        <v>-33.462499999999999</v>
      </c>
      <c r="F486">
        <v>55.282600000000002</v>
      </c>
      <c r="G486">
        <v>382.875</v>
      </c>
      <c r="H486">
        <v>0.85083699999999995</v>
      </c>
      <c r="I486">
        <v>-51.895099999999999</v>
      </c>
      <c r="J486">
        <f t="shared" si="30"/>
        <v>-18.432600000000001</v>
      </c>
      <c r="L486">
        <v>5</v>
      </c>
      <c r="M486">
        <v>264.94299999999998</v>
      </c>
      <c r="N486">
        <f t="shared" si="33"/>
        <v>48.053820278712216</v>
      </c>
      <c r="O486">
        <v>-30.197099999999999</v>
      </c>
      <c r="P486">
        <v>50.1556</v>
      </c>
      <c r="Q486">
        <v>485.291</v>
      </c>
      <c r="R486">
        <v>1.1285400000000001</v>
      </c>
      <c r="S486">
        <v>-46.493499999999997</v>
      </c>
      <c r="T486">
        <f t="shared" si="31"/>
        <v>-16.296399999999998</v>
      </c>
    </row>
    <row r="487" spans="1:20" x14ac:dyDescent="0.3">
      <c r="B487">
        <v>21</v>
      </c>
      <c r="C487">
        <v>581.56100000000004</v>
      </c>
      <c r="D487">
        <f t="shared" si="32"/>
        <v>52.347798775061328</v>
      </c>
      <c r="E487">
        <v>-33.096299999999999</v>
      </c>
      <c r="F487">
        <v>54.885899999999999</v>
      </c>
      <c r="G487">
        <v>378.86900000000003</v>
      </c>
      <c r="H487">
        <v>0.84406599999999998</v>
      </c>
      <c r="I487">
        <v>-51.6357</v>
      </c>
      <c r="J487">
        <f t="shared" si="30"/>
        <v>-18.539400000000001</v>
      </c>
      <c r="L487">
        <v>6</v>
      </c>
      <c r="M487">
        <v>285.08199999999999</v>
      </c>
      <c r="N487">
        <f t="shared" si="33"/>
        <v>49.654898455732635</v>
      </c>
      <c r="O487">
        <v>-30.685400000000001</v>
      </c>
      <c r="P487">
        <v>51.4069</v>
      </c>
      <c r="Q487">
        <v>485.36200000000002</v>
      </c>
      <c r="R487">
        <v>1.1172299999999999</v>
      </c>
      <c r="S487">
        <v>-46.859699999999997</v>
      </c>
      <c r="T487">
        <f t="shared" si="31"/>
        <v>-16.174299999999995</v>
      </c>
    </row>
    <row r="488" spans="1:20" x14ac:dyDescent="0.3">
      <c r="B488">
        <v>22</v>
      </c>
      <c r="C488">
        <v>600.27700000000004</v>
      </c>
      <c r="D488">
        <f t="shared" si="32"/>
        <v>53.430220132506925</v>
      </c>
      <c r="E488">
        <v>-33.676099999999998</v>
      </c>
      <c r="F488">
        <v>55.435200000000002</v>
      </c>
      <c r="G488">
        <v>387.26900000000001</v>
      </c>
      <c r="H488">
        <v>0.85577899999999996</v>
      </c>
      <c r="I488">
        <v>-51.6357</v>
      </c>
      <c r="J488">
        <f t="shared" si="30"/>
        <v>-17.959600000000002</v>
      </c>
      <c r="L488">
        <v>7</v>
      </c>
      <c r="M488">
        <v>305.37099999999998</v>
      </c>
      <c r="N488">
        <f t="shared" si="33"/>
        <v>49.287791414066767</v>
      </c>
      <c r="O488">
        <v>-29.952999999999999</v>
      </c>
      <c r="P488">
        <v>50.903300000000002</v>
      </c>
      <c r="Q488">
        <v>467.20600000000002</v>
      </c>
      <c r="R488">
        <v>1.09745</v>
      </c>
      <c r="S488">
        <v>-47.241199999999999</v>
      </c>
      <c r="T488">
        <f t="shared" si="31"/>
        <v>-17.2882</v>
      </c>
    </row>
    <row r="489" spans="1:20" x14ac:dyDescent="0.3">
      <c r="B489">
        <v>23</v>
      </c>
      <c r="C489">
        <v>619.26099999999997</v>
      </c>
      <c r="D489">
        <f t="shared" si="32"/>
        <v>52.675937631690054</v>
      </c>
      <c r="E489">
        <v>-33.508299999999998</v>
      </c>
      <c r="F489">
        <v>55.160499999999999</v>
      </c>
      <c r="G489">
        <v>385.39100000000002</v>
      </c>
      <c r="H489">
        <v>0.85502900000000004</v>
      </c>
      <c r="I489">
        <v>-51.7883</v>
      </c>
      <c r="J489">
        <f t="shared" si="30"/>
        <v>-18.28</v>
      </c>
      <c r="L489">
        <v>8</v>
      </c>
      <c r="M489">
        <v>325.59800000000001</v>
      </c>
      <c r="N489">
        <f t="shared" si="33"/>
        <v>49.438868838680889</v>
      </c>
      <c r="O489">
        <v>-30.258199999999999</v>
      </c>
      <c r="P489">
        <v>51.4221</v>
      </c>
      <c r="Q489">
        <v>470.19400000000002</v>
      </c>
      <c r="R489">
        <v>1.1008</v>
      </c>
      <c r="S489">
        <v>-47.241199999999999</v>
      </c>
      <c r="T489">
        <f t="shared" si="31"/>
        <v>-16.983000000000001</v>
      </c>
    </row>
    <row r="490" spans="1:20" x14ac:dyDescent="0.3">
      <c r="B490">
        <v>24</v>
      </c>
      <c r="C490">
        <v>638.23400000000004</v>
      </c>
      <c r="D490">
        <f t="shared" si="32"/>
        <v>52.706477626100053</v>
      </c>
      <c r="E490">
        <v>-33.355699999999999</v>
      </c>
      <c r="F490">
        <v>55.221600000000002</v>
      </c>
      <c r="G490">
        <v>382.78</v>
      </c>
      <c r="H490">
        <v>0.84706599999999999</v>
      </c>
      <c r="I490">
        <v>-51.742600000000003</v>
      </c>
      <c r="J490">
        <f t="shared" si="30"/>
        <v>-18.386900000000004</v>
      </c>
      <c r="L490">
        <v>9</v>
      </c>
      <c r="M490">
        <v>345.87299999999999</v>
      </c>
      <c r="N490">
        <f t="shared" si="33"/>
        <v>49.321824907521631</v>
      </c>
      <c r="O490">
        <v>-30.319199999999999</v>
      </c>
      <c r="P490">
        <v>51.5137</v>
      </c>
      <c r="Q490">
        <v>470.61</v>
      </c>
      <c r="R490">
        <v>1.1063099999999999</v>
      </c>
      <c r="S490">
        <v>-47.164900000000003</v>
      </c>
      <c r="T490">
        <f t="shared" si="31"/>
        <v>-16.845700000000004</v>
      </c>
    </row>
    <row r="491" spans="1:20" x14ac:dyDescent="0.3">
      <c r="B491">
        <v>25</v>
      </c>
      <c r="C491">
        <v>656.89300000000003</v>
      </c>
      <c r="D491">
        <f t="shared" si="32"/>
        <v>53.593440162924082</v>
      </c>
      <c r="E491">
        <v>-32.974200000000003</v>
      </c>
      <c r="F491">
        <v>54.702800000000003</v>
      </c>
      <c r="G491">
        <v>378.584</v>
      </c>
      <c r="H491">
        <v>0.84969300000000003</v>
      </c>
      <c r="I491">
        <v>-51.7883</v>
      </c>
      <c r="J491">
        <f t="shared" si="30"/>
        <v>-18.814099999999996</v>
      </c>
      <c r="L491">
        <v>10</v>
      </c>
      <c r="M491">
        <v>365.9</v>
      </c>
      <c r="N491">
        <f t="shared" si="33"/>
        <v>49.932591002147134</v>
      </c>
      <c r="O491">
        <v>-30.654900000000001</v>
      </c>
      <c r="P491">
        <v>51.818800000000003</v>
      </c>
      <c r="Q491">
        <v>480.07400000000001</v>
      </c>
      <c r="R491">
        <v>1.1100000000000001</v>
      </c>
      <c r="S491">
        <v>-47.225999999999999</v>
      </c>
      <c r="T491">
        <f t="shared" si="31"/>
        <v>-16.571099999999998</v>
      </c>
    </row>
    <row r="492" spans="1:20" x14ac:dyDescent="0.3">
      <c r="B492">
        <v>26</v>
      </c>
      <c r="C492">
        <v>676.07399999999996</v>
      </c>
      <c r="D492">
        <f t="shared" si="32"/>
        <v>52.13492518638256</v>
      </c>
      <c r="E492">
        <v>-33.035299999999999</v>
      </c>
      <c r="F492">
        <v>54.672199999999997</v>
      </c>
      <c r="G492">
        <v>380.43</v>
      </c>
      <c r="H492">
        <v>0.85080500000000003</v>
      </c>
      <c r="I492">
        <v>-51.6663</v>
      </c>
      <c r="J492">
        <f t="shared" si="30"/>
        <v>-18.631</v>
      </c>
      <c r="L492">
        <v>11</v>
      </c>
      <c r="M492">
        <v>386.572</v>
      </c>
      <c r="N492">
        <f t="shared" si="33"/>
        <v>48.374613003095916</v>
      </c>
      <c r="O492">
        <v>-29.983499999999999</v>
      </c>
      <c r="P492">
        <v>51.116900000000001</v>
      </c>
      <c r="Q492">
        <v>470.238</v>
      </c>
      <c r="R492">
        <v>1.10033</v>
      </c>
      <c r="S492">
        <v>-47.119100000000003</v>
      </c>
      <c r="T492">
        <f t="shared" si="31"/>
        <v>-17.135600000000004</v>
      </c>
    </row>
    <row r="493" spans="1:20" x14ac:dyDescent="0.3">
      <c r="B493">
        <v>27</v>
      </c>
      <c r="C493">
        <v>695.62900000000002</v>
      </c>
      <c r="D493">
        <f t="shared" si="32"/>
        <v>51.137816415238902</v>
      </c>
      <c r="E493">
        <v>-33.371000000000002</v>
      </c>
      <c r="F493">
        <v>54.962200000000003</v>
      </c>
      <c r="G493">
        <v>387.57799999999997</v>
      </c>
      <c r="H493">
        <v>0.858491</v>
      </c>
      <c r="I493">
        <v>-51.5289</v>
      </c>
      <c r="J493">
        <f t="shared" si="30"/>
        <v>-18.157899999999998</v>
      </c>
      <c r="L493">
        <v>12</v>
      </c>
      <c r="M493">
        <v>406.81700000000001</v>
      </c>
      <c r="N493">
        <f t="shared" si="33"/>
        <v>49.394912324030614</v>
      </c>
      <c r="O493">
        <v>-30.075099999999999</v>
      </c>
      <c r="P493">
        <v>51.025399999999998</v>
      </c>
      <c r="Q493">
        <v>470.74799999999999</v>
      </c>
      <c r="R493">
        <v>1.1114900000000001</v>
      </c>
      <c r="S493">
        <v>-47.119100000000003</v>
      </c>
      <c r="T493">
        <f t="shared" si="31"/>
        <v>-17.044000000000004</v>
      </c>
    </row>
    <row r="494" spans="1:20" x14ac:dyDescent="0.3">
      <c r="B494">
        <v>28</v>
      </c>
      <c r="C494">
        <v>714.60599999999999</v>
      </c>
      <c r="D494">
        <f t="shared" si="32"/>
        <v>52.695368077146085</v>
      </c>
      <c r="E494">
        <v>-33.615099999999998</v>
      </c>
      <c r="F494">
        <v>55.145299999999999</v>
      </c>
      <c r="G494">
        <v>390.79899999999998</v>
      </c>
      <c r="H494">
        <v>0.86002800000000001</v>
      </c>
      <c r="I494">
        <v>-51.7273</v>
      </c>
      <c r="J494">
        <f t="shared" si="30"/>
        <v>-18.112200000000001</v>
      </c>
      <c r="L494">
        <v>13</v>
      </c>
      <c r="M494">
        <v>427.11500000000001</v>
      </c>
      <c r="N494">
        <f t="shared" si="33"/>
        <v>49.265937530791206</v>
      </c>
      <c r="O494">
        <v>-30.715900000000001</v>
      </c>
      <c r="P494">
        <v>51.757800000000003</v>
      </c>
      <c r="Q494">
        <v>482.74299999999999</v>
      </c>
      <c r="R494">
        <v>1.12168</v>
      </c>
      <c r="S494">
        <v>-47.119100000000003</v>
      </c>
      <c r="T494">
        <f t="shared" si="31"/>
        <v>-16.403200000000002</v>
      </c>
    </row>
    <row r="495" spans="1:20" x14ac:dyDescent="0.3">
      <c r="J495">
        <f t="shared" si="30"/>
        <v>0</v>
      </c>
      <c r="L495">
        <v>14</v>
      </c>
      <c r="M495">
        <v>447.73700000000002</v>
      </c>
      <c r="N495">
        <f t="shared" si="33"/>
        <v>48.491901852390619</v>
      </c>
      <c r="O495">
        <v>-30.273399999999999</v>
      </c>
      <c r="P495">
        <v>51.452599999999997</v>
      </c>
      <c r="Q495">
        <v>473.27600000000001</v>
      </c>
      <c r="R495">
        <v>1.10968</v>
      </c>
      <c r="S495">
        <v>-47.103900000000003</v>
      </c>
      <c r="T495">
        <f t="shared" si="31"/>
        <v>-16.830500000000004</v>
      </c>
    </row>
    <row r="496" spans="1:20" x14ac:dyDescent="0.3">
      <c r="A496">
        <v>3.4</v>
      </c>
      <c r="J496">
        <f t="shared" si="30"/>
        <v>0</v>
      </c>
      <c r="L496">
        <v>15</v>
      </c>
      <c r="M496">
        <v>468.02499999999998</v>
      </c>
      <c r="N496">
        <f t="shared" si="33"/>
        <v>49.290220820189383</v>
      </c>
      <c r="O496">
        <v>-30.639600000000002</v>
      </c>
      <c r="P496">
        <v>51.6357</v>
      </c>
      <c r="Q496">
        <v>483.80500000000001</v>
      </c>
      <c r="R496">
        <v>1.1226100000000001</v>
      </c>
      <c r="S496">
        <v>-46.859699999999997</v>
      </c>
      <c r="T496">
        <f t="shared" si="31"/>
        <v>-16.220099999999995</v>
      </c>
    </row>
    <row r="497" spans="2:20" x14ac:dyDescent="0.3">
      <c r="B497">
        <v>1</v>
      </c>
      <c r="C497">
        <v>222.035</v>
      </c>
      <c r="E497">
        <v>-40.679900000000004</v>
      </c>
      <c r="F497">
        <v>70.2667</v>
      </c>
      <c r="G497">
        <v>329.32299999999998</v>
      </c>
      <c r="H497">
        <v>0.75089600000000001</v>
      </c>
      <c r="I497">
        <v>-53.893999999999998</v>
      </c>
      <c r="J497">
        <f t="shared" si="30"/>
        <v>-13.214099999999995</v>
      </c>
      <c r="L497">
        <v>16</v>
      </c>
      <c r="M497">
        <v>488.64600000000002</v>
      </c>
      <c r="N497">
        <f t="shared" si="33"/>
        <v>48.494253430968342</v>
      </c>
      <c r="O497">
        <v>-30.364999999999998</v>
      </c>
      <c r="P497">
        <v>51.254300000000001</v>
      </c>
      <c r="Q497">
        <v>479.00700000000001</v>
      </c>
      <c r="R497">
        <v>1.1215900000000001</v>
      </c>
      <c r="S497">
        <v>-46.9666</v>
      </c>
      <c r="T497">
        <f t="shared" si="31"/>
        <v>-16.601600000000001</v>
      </c>
    </row>
    <row r="498" spans="2:20" x14ac:dyDescent="0.3">
      <c r="B498">
        <v>2</v>
      </c>
      <c r="C498">
        <v>229.86199999999999</v>
      </c>
      <c r="D498">
        <f t="shared" si="32"/>
        <v>127.76287210936505</v>
      </c>
      <c r="E498">
        <v>-34.5764</v>
      </c>
      <c r="F498">
        <v>54.931600000000003</v>
      </c>
      <c r="G498">
        <v>381.44</v>
      </c>
      <c r="H498">
        <v>0.86353199999999997</v>
      </c>
      <c r="I498">
        <v>-49.942</v>
      </c>
      <c r="J498">
        <f t="shared" si="30"/>
        <v>-15.365600000000001</v>
      </c>
      <c r="L498">
        <v>17</v>
      </c>
      <c r="M498">
        <v>509.02499999999998</v>
      </c>
      <c r="N498">
        <f t="shared" si="33"/>
        <v>49.070121203199463</v>
      </c>
      <c r="O498">
        <v>-31.0669</v>
      </c>
      <c r="P498">
        <v>51.5289</v>
      </c>
      <c r="Q498">
        <v>496.21800000000002</v>
      </c>
      <c r="R498">
        <v>1.14656</v>
      </c>
      <c r="S498">
        <v>-46.646099999999997</v>
      </c>
      <c r="T498">
        <f t="shared" si="31"/>
        <v>-15.579199999999997</v>
      </c>
    </row>
    <row r="499" spans="2:20" x14ac:dyDescent="0.3">
      <c r="B499">
        <v>3</v>
      </c>
      <c r="C499">
        <v>245.47</v>
      </c>
      <c r="D499">
        <f t="shared" si="32"/>
        <v>64.069707842132217</v>
      </c>
      <c r="E499">
        <v>-32.7911</v>
      </c>
      <c r="F499">
        <v>52.597000000000001</v>
      </c>
      <c r="G499">
        <v>387.52199999999999</v>
      </c>
      <c r="H499">
        <v>0.869147</v>
      </c>
      <c r="I499">
        <v>-50.186199999999999</v>
      </c>
      <c r="J499">
        <f t="shared" si="30"/>
        <v>-17.395099999999999</v>
      </c>
      <c r="L499">
        <v>18</v>
      </c>
      <c r="M499">
        <v>529.51599999999996</v>
      </c>
      <c r="N499">
        <f t="shared" si="33"/>
        <v>48.801913034991003</v>
      </c>
      <c r="O499">
        <v>-30.273399999999999</v>
      </c>
      <c r="P499">
        <v>50.888100000000001</v>
      </c>
      <c r="Q499">
        <v>481.48500000000001</v>
      </c>
      <c r="R499">
        <v>1.13504</v>
      </c>
      <c r="S499">
        <v>-46.691899999999997</v>
      </c>
      <c r="T499">
        <f t="shared" si="31"/>
        <v>-16.418499999999998</v>
      </c>
    </row>
    <row r="500" spans="2:20" x14ac:dyDescent="0.3">
      <c r="B500">
        <v>4</v>
      </c>
      <c r="C500">
        <v>262.63900000000001</v>
      </c>
      <c r="D500">
        <f t="shared" si="32"/>
        <v>58.244510454889586</v>
      </c>
      <c r="E500">
        <v>-32.6843</v>
      </c>
      <c r="F500">
        <v>52.856400000000001</v>
      </c>
      <c r="G500">
        <v>381.834</v>
      </c>
      <c r="H500">
        <v>0.86133000000000004</v>
      </c>
      <c r="I500">
        <v>-50.613399999999999</v>
      </c>
      <c r="J500">
        <f t="shared" si="30"/>
        <v>-17.929099999999998</v>
      </c>
      <c r="L500">
        <v>19</v>
      </c>
      <c r="M500">
        <v>550.12099999999998</v>
      </c>
      <c r="N500">
        <f t="shared" si="33"/>
        <v>48.531909730647861</v>
      </c>
      <c r="O500">
        <v>-30.548100000000002</v>
      </c>
      <c r="P500">
        <v>51.193199999999997</v>
      </c>
      <c r="Q500">
        <v>486.42599999999999</v>
      </c>
      <c r="R500">
        <v>1.13842</v>
      </c>
      <c r="S500">
        <v>-46.7682</v>
      </c>
      <c r="T500">
        <f t="shared" si="31"/>
        <v>-16.220099999999999</v>
      </c>
    </row>
    <row r="501" spans="2:20" x14ac:dyDescent="0.3">
      <c r="B501">
        <v>5</v>
      </c>
      <c r="C501">
        <v>280.10700000000003</v>
      </c>
      <c r="D501">
        <f t="shared" si="32"/>
        <v>57.247538355850644</v>
      </c>
      <c r="E501">
        <v>-33.0505</v>
      </c>
      <c r="F501">
        <v>53.741500000000002</v>
      </c>
      <c r="G501">
        <v>386.07900000000001</v>
      </c>
      <c r="H501">
        <v>0.85535499999999998</v>
      </c>
      <c r="I501">
        <v>-51.116900000000001</v>
      </c>
      <c r="J501">
        <f t="shared" si="30"/>
        <v>-18.066400000000002</v>
      </c>
      <c r="L501">
        <v>20</v>
      </c>
      <c r="M501">
        <v>570.82500000000005</v>
      </c>
      <c r="N501">
        <f t="shared" si="33"/>
        <v>48.299845440494437</v>
      </c>
      <c r="O501">
        <v>-30.822800000000001</v>
      </c>
      <c r="P501">
        <v>51.5137</v>
      </c>
      <c r="Q501">
        <v>493.30399999999997</v>
      </c>
      <c r="R501">
        <v>1.1423399999999999</v>
      </c>
      <c r="S501">
        <v>-46.7682</v>
      </c>
      <c r="T501">
        <f t="shared" si="31"/>
        <v>-15.945399999999999</v>
      </c>
    </row>
    <row r="502" spans="2:20" x14ac:dyDescent="0.3">
      <c r="B502">
        <v>6</v>
      </c>
      <c r="C502">
        <v>298.44799999999998</v>
      </c>
      <c r="D502">
        <f t="shared" si="32"/>
        <v>54.522654162804791</v>
      </c>
      <c r="E502">
        <v>-34.103400000000001</v>
      </c>
      <c r="F502">
        <v>55.481000000000002</v>
      </c>
      <c r="G502">
        <v>393.04899999999998</v>
      </c>
      <c r="H502">
        <v>0.86124299999999998</v>
      </c>
      <c r="I502">
        <v>-51.5289</v>
      </c>
      <c r="J502">
        <f t="shared" si="30"/>
        <v>-17.4255</v>
      </c>
      <c r="L502">
        <v>21</v>
      </c>
      <c r="M502">
        <v>591.42899999999997</v>
      </c>
      <c r="N502">
        <f t="shared" si="33"/>
        <v>48.534265191225174</v>
      </c>
      <c r="O502">
        <v>-30.654900000000001</v>
      </c>
      <c r="P502">
        <v>51.193199999999997</v>
      </c>
      <c r="Q502">
        <v>495.05200000000002</v>
      </c>
      <c r="R502">
        <v>1.1467799999999999</v>
      </c>
      <c r="S502">
        <v>-46.737699999999997</v>
      </c>
      <c r="T502">
        <f t="shared" si="31"/>
        <v>-16.082799999999995</v>
      </c>
    </row>
    <row r="503" spans="2:20" x14ac:dyDescent="0.3">
      <c r="B503">
        <v>7</v>
      </c>
      <c r="C503">
        <v>316.69900000000001</v>
      </c>
      <c r="D503">
        <f t="shared" si="32"/>
        <v>54.791518272971246</v>
      </c>
      <c r="E503">
        <v>-33.371000000000002</v>
      </c>
      <c r="F503">
        <v>54.672199999999997</v>
      </c>
      <c r="G503">
        <v>386.14</v>
      </c>
      <c r="H503">
        <v>0.85331800000000002</v>
      </c>
      <c r="I503">
        <v>-51.5137</v>
      </c>
      <c r="J503">
        <f t="shared" si="30"/>
        <v>-18.142699999999998</v>
      </c>
      <c r="L503">
        <v>22</v>
      </c>
      <c r="M503">
        <v>611.97500000000002</v>
      </c>
      <c r="N503">
        <f t="shared" si="33"/>
        <v>48.671274213958803</v>
      </c>
      <c r="O503">
        <v>-29.998799999999999</v>
      </c>
      <c r="P503">
        <v>50.430300000000003</v>
      </c>
      <c r="Q503">
        <v>483.37700000000001</v>
      </c>
      <c r="R503">
        <v>1.13957</v>
      </c>
      <c r="S503">
        <v>-46.615600000000001</v>
      </c>
      <c r="T503">
        <f t="shared" si="31"/>
        <v>-16.616800000000001</v>
      </c>
    </row>
    <row r="504" spans="2:20" x14ac:dyDescent="0.3">
      <c r="B504">
        <v>8</v>
      </c>
      <c r="C504">
        <v>335.11500000000001</v>
      </c>
      <c r="D504">
        <f t="shared" si="32"/>
        <v>54.300608166811479</v>
      </c>
      <c r="E504">
        <v>-32.745399999999997</v>
      </c>
      <c r="F504">
        <v>53.955100000000002</v>
      </c>
      <c r="G504">
        <v>377.36099999999999</v>
      </c>
      <c r="H504">
        <v>0.84792000000000001</v>
      </c>
      <c r="I504">
        <v>-51.4069</v>
      </c>
      <c r="J504">
        <f t="shared" si="30"/>
        <v>-18.661500000000004</v>
      </c>
      <c r="L504">
        <v>23</v>
      </c>
      <c r="M504">
        <v>632.38599999999997</v>
      </c>
      <c r="N504">
        <f t="shared" si="33"/>
        <v>48.993189946597553</v>
      </c>
      <c r="O504">
        <v>-30.685400000000001</v>
      </c>
      <c r="P504">
        <v>51.086399999999998</v>
      </c>
      <c r="Q504">
        <v>495.00099999999998</v>
      </c>
      <c r="R504">
        <v>1.1555599999999999</v>
      </c>
      <c r="S504">
        <v>-46.524000000000001</v>
      </c>
      <c r="T504">
        <f t="shared" si="31"/>
        <v>-15.8386</v>
      </c>
    </row>
    <row r="505" spans="2:20" x14ac:dyDescent="0.3">
      <c r="B505">
        <v>9</v>
      </c>
      <c r="C505">
        <v>353.21800000000002</v>
      </c>
      <c r="D505">
        <f t="shared" si="32"/>
        <v>55.239463072418907</v>
      </c>
      <c r="E505">
        <v>-33.309899999999999</v>
      </c>
      <c r="F505">
        <v>54.672199999999997</v>
      </c>
      <c r="G505">
        <v>386.01400000000001</v>
      </c>
      <c r="H505">
        <v>0.85293300000000005</v>
      </c>
      <c r="I505">
        <v>-51.483199999999997</v>
      </c>
      <c r="J505">
        <f t="shared" si="30"/>
        <v>-18.173299999999998</v>
      </c>
      <c r="L505">
        <v>24</v>
      </c>
      <c r="M505">
        <v>653.06600000000003</v>
      </c>
      <c r="N505">
        <f t="shared" si="33"/>
        <v>48.355899419729056</v>
      </c>
      <c r="O505">
        <v>-30.380199999999999</v>
      </c>
      <c r="P505">
        <v>50.796500000000002</v>
      </c>
      <c r="Q505">
        <v>489.41699999999997</v>
      </c>
      <c r="R505">
        <v>1.1514</v>
      </c>
      <c r="S505">
        <v>-46.493499999999997</v>
      </c>
      <c r="T505">
        <f t="shared" si="31"/>
        <v>-16.113299999999999</v>
      </c>
    </row>
    <row r="506" spans="2:20" x14ac:dyDescent="0.3">
      <c r="B506">
        <v>10</v>
      </c>
      <c r="C506">
        <v>371.517</v>
      </c>
      <c r="D506">
        <f t="shared" si="32"/>
        <v>54.647794961473373</v>
      </c>
      <c r="E506">
        <v>-33.111600000000003</v>
      </c>
      <c r="F506">
        <v>54.5807</v>
      </c>
      <c r="G506">
        <v>382.79899999999998</v>
      </c>
      <c r="H506">
        <v>0.84934399999999999</v>
      </c>
      <c r="I506">
        <v>-51.59</v>
      </c>
      <c r="J506">
        <f t="shared" si="30"/>
        <v>-18.478400000000001</v>
      </c>
      <c r="L506">
        <v>25</v>
      </c>
      <c r="M506">
        <v>673.63300000000004</v>
      </c>
      <c r="N506">
        <f t="shared" si="33"/>
        <v>48.621578256430183</v>
      </c>
      <c r="O506">
        <v>-30.166599999999999</v>
      </c>
      <c r="P506">
        <v>50.491300000000003</v>
      </c>
      <c r="Q506">
        <v>489.03699999999998</v>
      </c>
      <c r="R506">
        <v>1.14622</v>
      </c>
      <c r="S506">
        <v>-46.646099999999997</v>
      </c>
      <c r="T506">
        <f t="shared" si="31"/>
        <v>-16.479499999999998</v>
      </c>
    </row>
    <row r="507" spans="2:20" x14ac:dyDescent="0.3">
      <c r="B507">
        <v>11</v>
      </c>
      <c r="C507">
        <v>389.52600000000001</v>
      </c>
      <c r="D507">
        <f t="shared" si="32"/>
        <v>55.527791659725651</v>
      </c>
      <c r="E507">
        <v>-33.737200000000001</v>
      </c>
      <c r="F507">
        <v>55.084200000000003</v>
      </c>
      <c r="G507">
        <v>388.91899999999998</v>
      </c>
      <c r="H507">
        <v>0.85987999999999998</v>
      </c>
      <c r="I507">
        <v>-51.696800000000003</v>
      </c>
      <c r="J507">
        <f t="shared" si="30"/>
        <v>-17.959600000000002</v>
      </c>
      <c r="L507">
        <v>26</v>
      </c>
      <c r="M507">
        <v>694.45100000000002</v>
      </c>
      <c r="N507">
        <f t="shared" si="33"/>
        <v>48.035354020559168</v>
      </c>
      <c r="O507">
        <v>-29.5563</v>
      </c>
      <c r="P507">
        <v>49.697899999999997</v>
      </c>
      <c r="Q507">
        <v>477.16</v>
      </c>
      <c r="R507">
        <v>1.1394200000000001</v>
      </c>
      <c r="S507">
        <v>-46.417200000000001</v>
      </c>
      <c r="T507">
        <f t="shared" si="31"/>
        <v>-16.860900000000001</v>
      </c>
    </row>
    <row r="508" spans="2:20" x14ac:dyDescent="0.3">
      <c r="B508">
        <v>12</v>
      </c>
      <c r="C508">
        <v>407.92099999999999</v>
      </c>
      <c r="D508">
        <f t="shared" si="32"/>
        <v>54.362598532209894</v>
      </c>
      <c r="E508">
        <v>-33.844000000000001</v>
      </c>
      <c r="F508">
        <v>55.328400000000002</v>
      </c>
      <c r="G508">
        <v>389.92399999999998</v>
      </c>
      <c r="H508">
        <v>0.85513099999999997</v>
      </c>
      <c r="I508">
        <v>-51.5747</v>
      </c>
      <c r="J508">
        <f t="shared" si="30"/>
        <v>-17.730699999999999</v>
      </c>
      <c r="T508">
        <f t="shared" si="31"/>
        <v>0</v>
      </c>
    </row>
    <row r="509" spans="2:20" x14ac:dyDescent="0.3">
      <c r="B509">
        <v>13</v>
      </c>
      <c r="C509">
        <v>426.19200000000001</v>
      </c>
      <c r="D509">
        <f t="shared" si="32"/>
        <v>54.731541787532109</v>
      </c>
      <c r="E509">
        <v>-33.340499999999999</v>
      </c>
      <c r="F509">
        <v>54.7333</v>
      </c>
      <c r="G509">
        <v>385.23399999999998</v>
      </c>
      <c r="H509">
        <v>0.85391300000000003</v>
      </c>
      <c r="I509">
        <v>-51.559399999999997</v>
      </c>
      <c r="J509">
        <f t="shared" si="30"/>
        <v>-18.218899999999998</v>
      </c>
      <c r="T509">
        <f t="shared" si="31"/>
        <v>0</v>
      </c>
    </row>
    <row r="510" spans="2:20" x14ac:dyDescent="0.3">
      <c r="B510">
        <v>14</v>
      </c>
      <c r="C510">
        <v>444.56700000000001</v>
      </c>
      <c r="D510">
        <f t="shared" si="32"/>
        <v>54.42176870748299</v>
      </c>
      <c r="E510">
        <v>-33.325200000000002</v>
      </c>
      <c r="F510">
        <v>54.702800000000003</v>
      </c>
      <c r="G510">
        <v>386.91800000000001</v>
      </c>
      <c r="H510">
        <v>0.85344500000000001</v>
      </c>
      <c r="I510">
        <v>-51.5747</v>
      </c>
      <c r="J510">
        <f t="shared" si="30"/>
        <v>-18.249499999999998</v>
      </c>
      <c r="T510">
        <f t="shared" si="31"/>
        <v>0</v>
      </c>
    </row>
    <row r="511" spans="2:20" x14ac:dyDescent="0.3">
      <c r="B511">
        <v>15</v>
      </c>
      <c r="C511">
        <v>462.76600000000002</v>
      </c>
      <c r="D511">
        <f t="shared" si="32"/>
        <v>54.948074070003813</v>
      </c>
      <c r="E511">
        <v>-34.042400000000001</v>
      </c>
      <c r="F511">
        <v>55.206299999999999</v>
      </c>
      <c r="G511">
        <v>392.49900000000002</v>
      </c>
      <c r="H511">
        <v>0.86261100000000002</v>
      </c>
      <c r="I511">
        <v>-51.742600000000003</v>
      </c>
      <c r="J511">
        <f t="shared" si="30"/>
        <v>-17.700200000000002</v>
      </c>
      <c r="T511">
        <f t="shared" si="31"/>
        <v>0</v>
      </c>
    </row>
    <row r="512" spans="2:20" x14ac:dyDescent="0.3">
      <c r="B512">
        <v>16</v>
      </c>
      <c r="C512">
        <v>481.029</v>
      </c>
      <c r="D512">
        <f t="shared" si="32"/>
        <v>54.75551661829936</v>
      </c>
      <c r="E512">
        <v>-34.3628</v>
      </c>
      <c r="F512">
        <v>55.679299999999998</v>
      </c>
      <c r="G512">
        <v>396.29500000000002</v>
      </c>
      <c r="H512">
        <v>0.86538800000000005</v>
      </c>
      <c r="I512">
        <v>-51.834099999999999</v>
      </c>
      <c r="J512">
        <f t="shared" si="30"/>
        <v>-17.471299999999999</v>
      </c>
      <c r="T512">
        <f t="shared" si="31"/>
        <v>0</v>
      </c>
    </row>
    <row r="513" spans="1:20" x14ac:dyDescent="0.3">
      <c r="B513">
        <v>17</v>
      </c>
      <c r="C513">
        <v>499.74599999999998</v>
      </c>
      <c r="D513">
        <f t="shared" si="32"/>
        <v>53.427365496607408</v>
      </c>
      <c r="E513">
        <v>-34.286499999999997</v>
      </c>
      <c r="F513">
        <v>55.450400000000002</v>
      </c>
      <c r="G513">
        <v>396.73500000000001</v>
      </c>
      <c r="H513">
        <v>0.86607800000000001</v>
      </c>
      <c r="I513">
        <v>-51.696800000000003</v>
      </c>
      <c r="J513">
        <f t="shared" si="30"/>
        <v>-17.410300000000007</v>
      </c>
      <c r="T513">
        <f t="shared" si="31"/>
        <v>0</v>
      </c>
    </row>
    <row r="514" spans="1:20" x14ac:dyDescent="0.3">
      <c r="B514">
        <v>18</v>
      </c>
      <c r="C514">
        <v>518.60500000000002</v>
      </c>
      <c r="D514">
        <f t="shared" si="32"/>
        <v>53.025080863248213</v>
      </c>
      <c r="E514">
        <v>-33.874499999999998</v>
      </c>
      <c r="F514">
        <v>55.206299999999999</v>
      </c>
      <c r="G514">
        <v>391.64600000000002</v>
      </c>
      <c r="H514">
        <v>0.86011300000000002</v>
      </c>
      <c r="I514">
        <v>-51.773099999999999</v>
      </c>
      <c r="J514">
        <f t="shared" si="30"/>
        <v>-17.898600000000002</v>
      </c>
      <c r="K514">
        <v>2.7</v>
      </c>
      <c r="T514">
        <f t="shared" si="31"/>
        <v>0</v>
      </c>
    </row>
    <row r="515" spans="1:20" x14ac:dyDescent="0.3">
      <c r="B515">
        <v>19</v>
      </c>
      <c r="C515">
        <v>536.85</v>
      </c>
      <c r="D515">
        <f t="shared" si="32"/>
        <v>54.809536859413527</v>
      </c>
      <c r="E515">
        <v>-34.011800000000001</v>
      </c>
      <c r="F515">
        <v>55.114699999999999</v>
      </c>
      <c r="G515">
        <v>395.75200000000001</v>
      </c>
      <c r="H515">
        <v>0.86702999999999997</v>
      </c>
      <c r="I515">
        <v>-51.605200000000004</v>
      </c>
      <c r="J515">
        <f t="shared" si="30"/>
        <v>-17.593400000000003</v>
      </c>
      <c r="L515">
        <v>1</v>
      </c>
      <c r="M515">
        <v>202.39099999999999</v>
      </c>
      <c r="O515">
        <v>-36.727899999999998</v>
      </c>
      <c r="P515">
        <v>66.253699999999995</v>
      </c>
      <c r="Q515">
        <v>399.524</v>
      </c>
      <c r="R515">
        <v>0.96036500000000002</v>
      </c>
      <c r="S515">
        <v>-48.584000000000003</v>
      </c>
      <c r="T515">
        <f t="shared" si="31"/>
        <v>-11.856100000000005</v>
      </c>
    </row>
    <row r="516" spans="1:20" x14ac:dyDescent="0.3">
      <c r="B516">
        <v>20</v>
      </c>
      <c r="C516">
        <v>555.65700000000004</v>
      </c>
      <c r="D516">
        <f t="shared" si="32"/>
        <v>53.171691391503117</v>
      </c>
      <c r="E516">
        <v>-33.218400000000003</v>
      </c>
      <c r="F516">
        <v>54.229700000000001</v>
      </c>
      <c r="G516">
        <v>386.03399999999999</v>
      </c>
      <c r="H516">
        <v>0.86027799999999999</v>
      </c>
      <c r="I516">
        <v>-51.544199999999996</v>
      </c>
      <c r="J516">
        <f t="shared" si="30"/>
        <v>-18.325799999999994</v>
      </c>
      <c r="L516">
        <v>2</v>
      </c>
      <c r="M516">
        <v>211.864</v>
      </c>
      <c r="N516">
        <f t="shared" si="33"/>
        <v>105.56317956296829</v>
      </c>
      <c r="O516">
        <v>-31.1737</v>
      </c>
      <c r="P516">
        <v>50.1556</v>
      </c>
      <c r="Q516">
        <v>479.95100000000002</v>
      </c>
      <c r="R516">
        <v>1.15625</v>
      </c>
      <c r="S516">
        <v>-44.540399999999998</v>
      </c>
      <c r="T516">
        <f t="shared" si="31"/>
        <v>-13.366699999999998</v>
      </c>
    </row>
    <row r="517" spans="1:20" x14ac:dyDescent="0.3">
      <c r="B517">
        <v>21</v>
      </c>
      <c r="C517">
        <v>574.33299999999997</v>
      </c>
      <c r="D517">
        <f t="shared" si="32"/>
        <v>53.544656243307116</v>
      </c>
      <c r="E517">
        <v>-32.8369</v>
      </c>
      <c r="F517">
        <v>53.802500000000002</v>
      </c>
      <c r="G517">
        <v>383.197</v>
      </c>
      <c r="H517">
        <v>0.85619699999999999</v>
      </c>
      <c r="I517">
        <v>-51.6205</v>
      </c>
      <c r="J517">
        <f t="shared" si="30"/>
        <v>-18.7836</v>
      </c>
      <c r="L517">
        <v>3</v>
      </c>
      <c r="M517">
        <v>225.70500000000001</v>
      </c>
      <c r="N517">
        <f t="shared" si="33"/>
        <v>72.249114948341841</v>
      </c>
      <c r="O517">
        <v>-29.8157</v>
      </c>
      <c r="P517">
        <v>47.073399999999999</v>
      </c>
      <c r="Q517">
        <v>508.44400000000002</v>
      </c>
      <c r="R517">
        <v>1.21838</v>
      </c>
      <c r="S517">
        <v>-43.930100000000003</v>
      </c>
      <c r="T517">
        <f t="shared" si="31"/>
        <v>-14.114400000000003</v>
      </c>
    </row>
    <row r="518" spans="1:20" x14ac:dyDescent="0.3">
      <c r="B518">
        <v>22</v>
      </c>
      <c r="C518">
        <v>593.00400000000002</v>
      </c>
      <c r="D518">
        <f t="shared" si="32"/>
        <v>53.558995233249284</v>
      </c>
      <c r="E518">
        <v>-33.554099999999998</v>
      </c>
      <c r="F518">
        <v>54.656999999999996</v>
      </c>
      <c r="G518">
        <v>392.06799999999998</v>
      </c>
      <c r="H518">
        <v>0.86319000000000001</v>
      </c>
      <c r="I518">
        <v>-51.559399999999997</v>
      </c>
      <c r="J518">
        <f t="shared" ref="J518:J581" si="34">I518-E518</f>
        <v>-18.005299999999998</v>
      </c>
      <c r="L518">
        <v>4</v>
      </c>
      <c r="M518">
        <v>241.76400000000001</v>
      </c>
      <c r="N518">
        <f t="shared" si="33"/>
        <v>62.270377981194358</v>
      </c>
      <c r="O518">
        <v>-29.952999999999999</v>
      </c>
      <c r="P518">
        <v>46.478299999999997</v>
      </c>
      <c r="Q518">
        <v>531.48800000000006</v>
      </c>
      <c r="R518">
        <v>1.24892</v>
      </c>
      <c r="S518">
        <v>-44.525100000000002</v>
      </c>
      <c r="T518">
        <f t="shared" ref="T518:T581" si="35">S518-O518</f>
        <v>-14.572100000000002</v>
      </c>
    </row>
    <row r="519" spans="1:20" x14ac:dyDescent="0.3">
      <c r="B519">
        <v>23</v>
      </c>
      <c r="C519">
        <v>612.09199999999998</v>
      </c>
      <c r="D519">
        <f t="shared" ref="D519:D582" si="36">1000/(C519-C518)</f>
        <v>52.388935456831611</v>
      </c>
      <c r="E519">
        <v>-33.355699999999999</v>
      </c>
      <c r="F519">
        <v>54.428100000000001</v>
      </c>
      <c r="G519">
        <v>388.83</v>
      </c>
      <c r="H519">
        <v>0.86235899999999999</v>
      </c>
      <c r="I519">
        <v>-51.605200000000004</v>
      </c>
      <c r="J519">
        <f t="shared" si="34"/>
        <v>-18.249500000000005</v>
      </c>
      <c r="L519">
        <v>5</v>
      </c>
      <c r="M519">
        <v>262.48899999999998</v>
      </c>
      <c r="N519">
        <f t="shared" ref="N519:N582" si="37">1000/(M519-M518)</f>
        <v>48.250904704463288</v>
      </c>
      <c r="O519">
        <v>-30.456499999999998</v>
      </c>
      <c r="P519">
        <v>49.591099999999997</v>
      </c>
      <c r="Q519">
        <v>494.82100000000003</v>
      </c>
      <c r="R519">
        <v>1.14815</v>
      </c>
      <c r="S519">
        <v>-46.081499999999998</v>
      </c>
      <c r="T519">
        <f t="shared" si="35"/>
        <v>-15.625</v>
      </c>
    </row>
    <row r="520" spans="1:20" x14ac:dyDescent="0.3">
      <c r="B520">
        <v>24</v>
      </c>
      <c r="C520">
        <v>630.94600000000003</v>
      </c>
      <c r="D520">
        <f t="shared" si="36"/>
        <v>53.039142887450822</v>
      </c>
      <c r="E520">
        <v>-33.401499999999999</v>
      </c>
      <c r="F520">
        <v>54.443399999999997</v>
      </c>
      <c r="G520">
        <v>390.96499999999997</v>
      </c>
      <c r="H520">
        <v>0.86597100000000005</v>
      </c>
      <c r="I520">
        <v>-51.4679</v>
      </c>
      <c r="J520">
        <f t="shared" si="34"/>
        <v>-18.066400000000002</v>
      </c>
      <c r="L520">
        <v>6</v>
      </c>
      <c r="M520">
        <v>282.74299999999999</v>
      </c>
      <c r="N520">
        <f t="shared" si="37"/>
        <v>49.372963365261135</v>
      </c>
      <c r="O520">
        <v>-30.151399999999999</v>
      </c>
      <c r="P520">
        <v>49.8352</v>
      </c>
      <c r="Q520">
        <v>484.28399999999999</v>
      </c>
      <c r="R520">
        <v>1.1347700000000001</v>
      </c>
      <c r="S520">
        <v>-46.539299999999997</v>
      </c>
      <c r="T520">
        <f t="shared" si="35"/>
        <v>-16.387899999999998</v>
      </c>
    </row>
    <row r="521" spans="1:20" x14ac:dyDescent="0.3">
      <c r="B521">
        <v>25</v>
      </c>
      <c r="C521">
        <v>649.52700000000004</v>
      </c>
      <c r="D521">
        <f t="shared" si="36"/>
        <v>53.818416662181747</v>
      </c>
      <c r="E521">
        <v>-33.706699999999998</v>
      </c>
      <c r="F521">
        <v>54.367100000000001</v>
      </c>
      <c r="G521">
        <v>399.476</v>
      </c>
      <c r="H521">
        <v>0.87825299999999995</v>
      </c>
      <c r="I521">
        <v>-51.254300000000001</v>
      </c>
      <c r="J521">
        <f t="shared" si="34"/>
        <v>-17.547600000000003</v>
      </c>
      <c r="L521">
        <v>7</v>
      </c>
      <c r="M521">
        <v>302.63499999999999</v>
      </c>
      <c r="N521">
        <f t="shared" si="37"/>
        <v>50.271465915946116</v>
      </c>
      <c r="O521">
        <v>-30.227699999999999</v>
      </c>
      <c r="P521">
        <v>50.079300000000003</v>
      </c>
      <c r="Q521">
        <v>481.62299999999999</v>
      </c>
      <c r="R521">
        <v>1.1295200000000001</v>
      </c>
      <c r="S521">
        <v>-46.6614</v>
      </c>
      <c r="T521">
        <f t="shared" si="35"/>
        <v>-16.433700000000002</v>
      </c>
    </row>
    <row r="522" spans="1:20" x14ac:dyDescent="0.3">
      <c r="B522">
        <v>26</v>
      </c>
      <c r="C522">
        <v>668.47199999999998</v>
      </c>
      <c r="D522">
        <f t="shared" si="36"/>
        <v>52.784375824756047</v>
      </c>
      <c r="E522">
        <v>-32.806399999999996</v>
      </c>
      <c r="F522">
        <v>53.726199999999999</v>
      </c>
      <c r="G522">
        <v>383.81700000000001</v>
      </c>
      <c r="H522">
        <v>0.85940000000000005</v>
      </c>
      <c r="I522">
        <v>-51.3</v>
      </c>
      <c r="J522">
        <f t="shared" si="34"/>
        <v>-18.493600000000001</v>
      </c>
      <c r="L522">
        <v>8</v>
      </c>
      <c r="M522">
        <v>322.34300000000002</v>
      </c>
      <c r="N522">
        <f t="shared" si="37"/>
        <v>50.740815912319803</v>
      </c>
      <c r="O522">
        <v>-30.792200000000001</v>
      </c>
      <c r="P522">
        <v>50.872799999999998</v>
      </c>
      <c r="Q522">
        <v>489.233</v>
      </c>
      <c r="R522">
        <v>1.1379600000000001</v>
      </c>
      <c r="S522">
        <v>-46.890300000000003</v>
      </c>
      <c r="T522">
        <f t="shared" si="35"/>
        <v>-16.098100000000002</v>
      </c>
    </row>
    <row r="523" spans="1:20" x14ac:dyDescent="0.3">
      <c r="B523">
        <v>27</v>
      </c>
      <c r="C523">
        <v>687.30200000000002</v>
      </c>
      <c r="D523">
        <f t="shared" si="36"/>
        <v>53.106744556558567</v>
      </c>
      <c r="E523">
        <v>-33.401499999999999</v>
      </c>
      <c r="F523">
        <v>54.077100000000002</v>
      </c>
      <c r="G523">
        <v>393.56799999999998</v>
      </c>
      <c r="H523">
        <v>0.87273900000000004</v>
      </c>
      <c r="I523">
        <v>-51.345799999999997</v>
      </c>
      <c r="J523">
        <f t="shared" si="34"/>
        <v>-17.944299999999998</v>
      </c>
      <c r="L523">
        <v>9</v>
      </c>
      <c r="M523">
        <v>342.56599999999997</v>
      </c>
      <c r="N523">
        <f t="shared" si="37"/>
        <v>49.448647579488807</v>
      </c>
      <c r="O523">
        <v>-30.578600000000002</v>
      </c>
      <c r="P523">
        <v>50.689700000000002</v>
      </c>
      <c r="Q523">
        <v>484.53699999999998</v>
      </c>
      <c r="R523">
        <v>1.1336900000000001</v>
      </c>
      <c r="S523">
        <v>-46.905500000000004</v>
      </c>
      <c r="T523">
        <f t="shared" si="35"/>
        <v>-16.326900000000002</v>
      </c>
    </row>
    <row r="524" spans="1:20" x14ac:dyDescent="0.3">
      <c r="B524">
        <v>28</v>
      </c>
      <c r="C524">
        <v>706.298</v>
      </c>
      <c r="D524">
        <f t="shared" si="36"/>
        <v>52.642661612971203</v>
      </c>
      <c r="E524">
        <v>-33.264200000000002</v>
      </c>
      <c r="F524">
        <v>53.924599999999998</v>
      </c>
      <c r="G524">
        <v>389.54199999999997</v>
      </c>
      <c r="H524">
        <v>0.87052300000000005</v>
      </c>
      <c r="I524">
        <v>-51.345799999999997</v>
      </c>
      <c r="J524">
        <f t="shared" si="34"/>
        <v>-18.081599999999995</v>
      </c>
      <c r="L524">
        <v>10</v>
      </c>
      <c r="M524">
        <v>362.577</v>
      </c>
      <c r="N524">
        <f t="shared" si="37"/>
        <v>49.972515116685763</v>
      </c>
      <c r="O524">
        <v>-30.258199999999999</v>
      </c>
      <c r="P524">
        <v>50.369300000000003</v>
      </c>
      <c r="Q524">
        <v>483.613</v>
      </c>
      <c r="R524">
        <v>1.1329</v>
      </c>
      <c r="S524">
        <v>-46.859699999999997</v>
      </c>
      <c r="T524">
        <f t="shared" si="35"/>
        <v>-16.601499999999998</v>
      </c>
    </row>
    <row r="525" spans="1:20" x14ac:dyDescent="0.3">
      <c r="J525">
        <f t="shared" si="34"/>
        <v>0</v>
      </c>
      <c r="L525">
        <v>11</v>
      </c>
      <c r="M525">
        <v>382.25299999999999</v>
      </c>
      <c r="N525">
        <f t="shared" si="37"/>
        <v>50.823338076844919</v>
      </c>
      <c r="O525">
        <v>-30.288699999999999</v>
      </c>
      <c r="P525">
        <v>50.323500000000003</v>
      </c>
      <c r="Q525">
        <v>482.78300000000002</v>
      </c>
      <c r="R525">
        <v>1.1364099999999999</v>
      </c>
      <c r="S525">
        <v>-46.737699999999997</v>
      </c>
      <c r="T525">
        <f t="shared" si="35"/>
        <v>-16.448999999999998</v>
      </c>
    </row>
    <row r="526" spans="1:20" x14ac:dyDescent="0.3">
      <c r="A526">
        <v>3.5</v>
      </c>
      <c r="J526">
        <f t="shared" si="34"/>
        <v>0</v>
      </c>
      <c r="L526">
        <v>12</v>
      </c>
      <c r="M526">
        <v>402.29500000000002</v>
      </c>
      <c r="N526">
        <f t="shared" si="37"/>
        <v>49.895220037920289</v>
      </c>
      <c r="O526">
        <v>-30.578600000000002</v>
      </c>
      <c r="P526">
        <v>50.674399999999999</v>
      </c>
      <c r="Q526">
        <v>490.88</v>
      </c>
      <c r="R526">
        <v>1.1456500000000001</v>
      </c>
      <c r="S526">
        <v>-46.859699999999997</v>
      </c>
      <c r="T526">
        <f t="shared" si="35"/>
        <v>-16.281099999999995</v>
      </c>
    </row>
    <row r="527" spans="1:20" x14ac:dyDescent="0.3">
      <c r="B527">
        <v>1</v>
      </c>
      <c r="C527">
        <v>222.04</v>
      </c>
      <c r="E527">
        <v>-40.557899999999997</v>
      </c>
      <c r="F527">
        <v>69.625900000000001</v>
      </c>
      <c r="G527">
        <v>330.70800000000003</v>
      </c>
      <c r="H527">
        <v>0.75531099999999995</v>
      </c>
      <c r="I527">
        <v>-53.863500000000002</v>
      </c>
      <c r="J527">
        <f t="shared" si="34"/>
        <v>-13.305600000000005</v>
      </c>
      <c r="L527">
        <v>13</v>
      </c>
      <c r="M527">
        <v>422.10399999999998</v>
      </c>
      <c r="N527">
        <f t="shared" si="37"/>
        <v>50.482104094098723</v>
      </c>
      <c r="O527">
        <v>-30.777000000000001</v>
      </c>
      <c r="P527">
        <v>50.918599999999998</v>
      </c>
      <c r="Q527">
        <v>494.43599999999998</v>
      </c>
      <c r="R527">
        <v>1.1463000000000001</v>
      </c>
      <c r="S527">
        <v>-46.7072</v>
      </c>
      <c r="T527">
        <f t="shared" si="35"/>
        <v>-15.930199999999999</v>
      </c>
    </row>
    <row r="528" spans="1:20" x14ac:dyDescent="0.3">
      <c r="B528">
        <v>2</v>
      </c>
      <c r="C528">
        <v>229.28200000000001</v>
      </c>
      <c r="D528">
        <f t="shared" si="36"/>
        <v>138.08340237503415</v>
      </c>
      <c r="E528">
        <v>-34.912100000000002</v>
      </c>
      <c r="F528">
        <v>54.122900000000001</v>
      </c>
      <c r="G528">
        <v>389.06900000000002</v>
      </c>
      <c r="H528">
        <v>0.88201099999999999</v>
      </c>
      <c r="I528">
        <v>-49.8962</v>
      </c>
      <c r="J528">
        <f t="shared" si="34"/>
        <v>-14.984099999999998</v>
      </c>
      <c r="L528">
        <v>14</v>
      </c>
      <c r="M528">
        <v>442.21499999999997</v>
      </c>
      <c r="N528">
        <f t="shared" si="37"/>
        <v>49.724031624484141</v>
      </c>
      <c r="O528">
        <v>-30.761700000000001</v>
      </c>
      <c r="P528">
        <v>50.704999999999998</v>
      </c>
      <c r="Q528">
        <v>497.44</v>
      </c>
      <c r="R528">
        <v>1.15174</v>
      </c>
      <c r="S528">
        <v>-46.615600000000001</v>
      </c>
      <c r="T528">
        <f t="shared" si="35"/>
        <v>-15.853899999999999</v>
      </c>
    </row>
    <row r="529" spans="2:20" x14ac:dyDescent="0.3">
      <c r="B529">
        <v>3</v>
      </c>
      <c r="C529">
        <v>244.738</v>
      </c>
      <c r="D529">
        <f t="shared" si="36"/>
        <v>64.699792960662577</v>
      </c>
      <c r="E529">
        <v>-32.5623</v>
      </c>
      <c r="F529">
        <v>51.559399999999997</v>
      </c>
      <c r="G529">
        <v>386.54899999999998</v>
      </c>
      <c r="H529">
        <v>0.87447200000000003</v>
      </c>
      <c r="I529">
        <v>-50.1556</v>
      </c>
      <c r="J529">
        <f t="shared" si="34"/>
        <v>-17.593299999999999</v>
      </c>
      <c r="L529">
        <v>15</v>
      </c>
      <c r="M529">
        <v>462.12</v>
      </c>
      <c r="N529">
        <f t="shared" si="37"/>
        <v>50.238633509168473</v>
      </c>
      <c r="O529">
        <v>-30.578600000000002</v>
      </c>
      <c r="P529">
        <v>50.506599999999999</v>
      </c>
      <c r="Q529">
        <v>494.10300000000001</v>
      </c>
      <c r="R529">
        <v>1.1553599999999999</v>
      </c>
      <c r="S529">
        <v>-46.615600000000001</v>
      </c>
      <c r="T529">
        <f t="shared" si="35"/>
        <v>-16.036999999999999</v>
      </c>
    </row>
    <row r="530" spans="2:20" x14ac:dyDescent="0.3">
      <c r="B530">
        <v>4</v>
      </c>
      <c r="C530">
        <v>261.79599999999999</v>
      </c>
      <c r="D530">
        <f t="shared" si="36"/>
        <v>58.623519756126186</v>
      </c>
      <c r="E530">
        <v>-32.5623</v>
      </c>
      <c r="F530">
        <v>52.047699999999999</v>
      </c>
      <c r="G530">
        <v>388.72899999999998</v>
      </c>
      <c r="H530">
        <v>0.87040600000000001</v>
      </c>
      <c r="I530">
        <v>-50.476100000000002</v>
      </c>
      <c r="J530">
        <f t="shared" si="34"/>
        <v>-17.913800000000002</v>
      </c>
      <c r="L530">
        <v>16</v>
      </c>
      <c r="M530">
        <v>482.18400000000003</v>
      </c>
      <c r="N530">
        <f t="shared" si="37"/>
        <v>49.840510366826102</v>
      </c>
      <c r="O530">
        <v>-30.517600000000002</v>
      </c>
      <c r="P530">
        <v>50.353999999999999</v>
      </c>
      <c r="Q530">
        <v>494.904</v>
      </c>
      <c r="R530">
        <v>1.1584099999999999</v>
      </c>
      <c r="S530">
        <v>-46.432499999999997</v>
      </c>
      <c r="T530">
        <f t="shared" si="35"/>
        <v>-15.914899999999996</v>
      </c>
    </row>
    <row r="531" spans="2:20" x14ac:dyDescent="0.3">
      <c r="B531">
        <v>5</v>
      </c>
      <c r="C531">
        <v>279.51600000000002</v>
      </c>
      <c r="D531">
        <f t="shared" si="36"/>
        <v>56.433408577878019</v>
      </c>
      <c r="E531">
        <v>-32.745399999999997</v>
      </c>
      <c r="F531">
        <v>52.887</v>
      </c>
      <c r="G531">
        <v>384.78699999999998</v>
      </c>
      <c r="H531">
        <v>0.86243400000000003</v>
      </c>
      <c r="I531">
        <v>-50.857500000000002</v>
      </c>
      <c r="J531">
        <f t="shared" si="34"/>
        <v>-18.112100000000005</v>
      </c>
      <c r="L531">
        <v>17</v>
      </c>
      <c r="M531">
        <v>502.03300000000002</v>
      </c>
      <c r="N531">
        <f t="shared" si="37"/>
        <v>50.380371807143966</v>
      </c>
      <c r="O531">
        <v>-30.456499999999998</v>
      </c>
      <c r="P531">
        <v>50.323500000000003</v>
      </c>
      <c r="Q531">
        <v>493.69799999999998</v>
      </c>
      <c r="R531">
        <v>1.1559299999999999</v>
      </c>
      <c r="S531">
        <v>-46.524000000000001</v>
      </c>
      <c r="T531">
        <f t="shared" si="35"/>
        <v>-16.067500000000003</v>
      </c>
    </row>
    <row r="532" spans="2:20" x14ac:dyDescent="0.3">
      <c r="B532">
        <v>6</v>
      </c>
      <c r="C532">
        <v>297.32400000000001</v>
      </c>
      <c r="D532">
        <f t="shared" si="36"/>
        <v>56.154537286612779</v>
      </c>
      <c r="E532">
        <v>-33.172600000000003</v>
      </c>
      <c r="F532">
        <v>53.558300000000003</v>
      </c>
      <c r="G532">
        <v>394.12400000000002</v>
      </c>
      <c r="H532">
        <v>0.86770700000000001</v>
      </c>
      <c r="I532">
        <v>-50.918599999999998</v>
      </c>
      <c r="J532">
        <f t="shared" si="34"/>
        <v>-17.745999999999995</v>
      </c>
      <c r="L532">
        <v>18</v>
      </c>
      <c r="M532">
        <v>521.96400000000006</v>
      </c>
      <c r="N532">
        <f t="shared" si="37"/>
        <v>50.173097185289144</v>
      </c>
      <c r="O532">
        <v>-30.670200000000001</v>
      </c>
      <c r="P532">
        <v>50.491300000000003</v>
      </c>
      <c r="Q532">
        <v>501.42700000000002</v>
      </c>
      <c r="R532">
        <v>1.15907</v>
      </c>
      <c r="S532">
        <v>-46.508800000000001</v>
      </c>
      <c r="T532">
        <f t="shared" si="35"/>
        <v>-15.8386</v>
      </c>
    </row>
    <row r="533" spans="2:20" x14ac:dyDescent="0.3">
      <c r="B533">
        <v>7</v>
      </c>
      <c r="C533">
        <v>315.32600000000002</v>
      </c>
      <c r="D533">
        <f t="shared" si="36"/>
        <v>55.54938340184421</v>
      </c>
      <c r="E533">
        <v>-33.523600000000002</v>
      </c>
      <c r="F533">
        <v>54.214500000000001</v>
      </c>
      <c r="G533">
        <v>389.69200000000001</v>
      </c>
      <c r="H533">
        <v>0.86340700000000004</v>
      </c>
      <c r="I533">
        <v>-51.3611</v>
      </c>
      <c r="J533">
        <f t="shared" si="34"/>
        <v>-17.837499999999999</v>
      </c>
      <c r="L533">
        <v>19</v>
      </c>
      <c r="M533">
        <v>541.92200000000003</v>
      </c>
      <c r="N533">
        <f t="shared" si="37"/>
        <v>50.105220964024525</v>
      </c>
      <c r="O533">
        <v>-30.349699999999999</v>
      </c>
      <c r="P533">
        <v>49.9878</v>
      </c>
      <c r="Q533">
        <v>496.61500000000001</v>
      </c>
      <c r="R533">
        <v>1.1632100000000001</v>
      </c>
      <c r="S533">
        <v>-46.234099999999998</v>
      </c>
      <c r="T533">
        <f t="shared" si="35"/>
        <v>-15.884399999999999</v>
      </c>
    </row>
    <row r="534" spans="2:20" x14ac:dyDescent="0.3">
      <c r="B534">
        <v>8</v>
      </c>
      <c r="C534">
        <v>333.81700000000001</v>
      </c>
      <c r="D534">
        <f t="shared" si="36"/>
        <v>54.080363420042225</v>
      </c>
      <c r="E534">
        <v>-33.172600000000003</v>
      </c>
      <c r="F534">
        <v>53.802500000000002</v>
      </c>
      <c r="G534">
        <v>386.06099999999998</v>
      </c>
      <c r="H534">
        <v>0.85548199999999996</v>
      </c>
      <c r="I534">
        <v>-51.376300000000001</v>
      </c>
      <c r="J534">
        <f t="shared" si="34"/>
        <v>-18.203699999999998</v>
      </c>
      <c r="L534">
        <v>20</v>
      </c>
      <c r="M534">
        <v>562.01300000000003</v>
      </c>
      <c r="N534">
        <f t="shared" si="37"/>
        <v>49.773530436513845</v>
      </c>
      <c r="O534">
        <v>-30.273399999999999</v>
      </c>
      <c r="P534">
        <v>49.8962</v>
      </c>
      <c r="Q534">
        <v>496.10300000000001</v>
      </c>
      <c r="R534">
        <v>1.1662999999999999</v>
      </c>
      <c r="S534">
        <v>-46.356200000000001</v>
      </c>
      <c r="T534">
        <f t="shared" si="35"/>
        <v>-16.082800000000002</v>
      </c>
    </row>
    <row r="535" spans="2:20" x14ac:dyDescent="0.3">
      <c r="B535">
        <v>9</v>
      </c>
      <c r="C535">
        <v>351.76299999999998</v>
      </c>
      <c r="D535">
        <f t="shared" si="36"/>
        <v>55.722723726735857</v>
      </c>
      <c r="E535">
        <v>-33.416699999999999</v>
      </c>
      <c r="F535">
        <v>54.046599999999998</v>
      </c>
      <c r="G535">
        <v>390.26499999999999</v>
      </c>
      <c r="H535">
        <v>0.86395999999999995</v>
      </c>
      <c r="I535">
        <v>-51.4679</v>
      </c>
      <c r="J535">
        <f t="shared" si="34"/>
        <v>-18.051200000000001</v>
      </c>
      <c r="L535">
        <v>21</v>
      </c>
      <c r="M535">
        <v>582.50199999999995</v>
      </c>
      <c r="N535">
        <f t="shared" si="37"/>
        <v>48.806676753380053</v>
      </c>
      <c r="O535">
        <v>-30.319199999999999</v>
      </c>
      <c r="P535">
        <v>49.9878</v>
      </c>
      <c r="Q535">
        <v>497.17899999999997</v>
      </c>
      <c r="R535">
        <v>1.1677999999999999</v>
      </c>
      <c r="S535">
        <v>-46.218899999999998</v>
      </c>
      <c r="T535">
        <f t="shared" si="35"/>
        <v>-15.899699999999999</v>
      </c>
    </row>
    <row r="536" spans="2:20" x14ac:dyDescent="0.3">
      <c r="B536">
        <v>10</v>
      </c>
      <c r="C536">
        <v>369.77</v>
      </c>
      <c r="D536">
        <f t="shared" si="36"/>
        <v>55.53395901593823</v>
      </c>
      <c r="E536">
        <v>-33.798200000000001</v>
      </c>
      <c r="F536">
        <v>54.458599999999997</v>
      </c>
      <c r="G536">
        <v>395.42</v>
      </c>
      <c r="H536">
        <v>0.86670000000000003</v>
      </c>
      <c r="I536">
        <v>-51.5137</v>
      </c>
      <c r="J536">
        <f t="shared" si="34"/>
        <v>-17.715499999999999</v>
      </c>
      <c r="L536">
        <v>22</v>
      </c>
      <c r="M536">
        <v>602.49900000000002</v>
      </c>
      <c r="N536">
        <f t="shared" si="37"/>
        <v>50.007501125168595</v>
      </c>
      <c r="O536">
        <v>-30.288699999999999</v>
      </c>
      <c r="P536">
        <v>49.621600000000001</v>
      </c>
      <c r="Q536">
        <v>504.23700000000002</v>
      </c>
      <c r="R536">
        <v>1.1857800000000001</v>
      </c>
      <c r="S536">
        <v>-46.081499999999998</v>
      </c>
      <c r="T536">
        <f t="shared" si="35"/>
        <v>-15.7928</v>
      </c>
    </row>
    <row r="537" spans="2:20" x14ac:dyDescent="0.3">
      <c r="B537">
        <v>11</v>
      </c>
      <c r="C537">
        <v>387.738</v>
      </c>
      <c r="D537">
        <f t="shared" si="36"/>
        <v>55.654496883348116</v>
      </c>
      <c r="E537">
        <v>-33.432000000000002</v>
      </c>
      <c r="F537">
        <v>53.817700000000002</v>
      </c>
      <c r="G537">
        <v>391.43200000000002</v>
      </c>
      <c r="H537">
        <v>0.86648899999999995</v>
      </c>
      <c r="I537">
        <v>-51.5137</v>
      </c>
      <c r="J537">
        <f t="shared" si="34"/>
        <v>-18.081699999999998</v>
      </c>
      <c r="L537">
        <v>23</v>
      </c>
      <c r="M537">
        <v>622.94399999999996</v>
      </c>
      <c r="N537">
        <f t="shared" si="37"/>
        <v>48.911714355588316</v>
      </c>
      <c r="O537">
        <v>-30.242899999999999</v>
      </c>
      <c r="P537">
        <v>49.591099999999997</v>
      </c>
      <c r="Q537">
        <v>501.85199999999998</v>
      </c>
      <c r="R537">
        <v>1.18154</v>
      </c>
      <c r="S537">
        <v>-46.005200000000002</v>
      </c>
      <c r="T537">
        <f t="shared" si="35"/>
        <v>-15.762300000000003</v>
      </c>
    </row>
    <row r="538" spans="2:20" x14ac:dyDescent="0.3">
      <c r="B538">
        <v>12</v>
      </c>
      <c r="C538">
        <v>405.80399999999997</v>
      </c>
      <c r="D538">
        <f t="shared" si="36"/>
        <v>55.3525960367542</v>
      </c>
      <c r="E538">
        <v>-33.783000000000001</v>
      </c>
      <c r="F538">
        <v>54.305999999999997</v>
      </c>
      <c r="G538">
        <v>393.20400000000001</v>
      </c>
      <c r="H538">
        <v>0.866116</v>
      </c>
      <c r="I538">
        <v>-51.5747</v>
      </c>
      <c r="J538">
        <f t="shared" si="34"/>
        <v>-17.791699999999999</v>
      </c>
      <c r="L538">
        <v>24</v>
      </c>
      <c r="M538">
        <v>643.101</v>
      </c>
      <c r="N538">
        <f t="shared" si="37"/>
        <v>49.610557126556436</v>
      </c>
      <c r="O538">
        <v>-30.303999999999998</v>
      </c>
      <c r="P538">
        <v>49.545299999999997</v>
      </c>
      <c r="Q538">
        <v>504.13299999999998</v>
      </c>
      <c r="R538">
        <v>1.1801299999999999</v>
      </c>
      <c r="S538">
        <v>-46.035800000000002</v>
      </c>
      <c r="T538">
        <f t="shared" si="35"/>
        <v>-15.731800000000003</v>
      </c>
    </row>
    <row r="539" spans="2:20" x14ac:dyDescent="0.3">
      <c r="B539">
        <v>13</v>
      </c>
      <c r="C539">
        <v>423.572</v>
      </c>
      <c r="D539">
        <f t="shared" si="36"/>
        <v>56.280954524988651</v>
      </c>
      <c r="E539">
        <v>-33.264200000000002</v>
      </c>
      <c r="F539">
        <v>53.665199999999999</v>
      </c>
      <c r="G539">
        <v>389.178</v>
      </c>
      <c r="H539">
        <v>0.86390199999999995</v>
      </c>
      <c r="I539">
        <v>-51.559399999999997</v>
      </c>
      <c r="J539">
        <f t="shared" si="34"/>
        <v>-18.295199999999994</v>
      </c>
      <c r="L539">
        <v>25</v>
      </c>
      <c r="M539">
        <v>663.41399999999999</v>
      </c>
      <c r="N539">
        <f t="shared" si="37"/>
        <v>49.229557426278767</v>
      </c>
      <c r="O539">
        <v>-30.258199999999999</v>
      </c>
      <c r="P539">
        <v>49.453699999999998</v>
      </c>
      <c r="Q539">
        <v>502.73</v>
      </c>
      <c r="R539">
        <v>1.1890799999999999</v>
      </c>
      <c r="S539">
        <v>-45.837400000000002</v>
      </c>
      <c r="T539">
        <f t="shared" si="35"/>
        <v>-15.579200000000004</v>
      </c>
    </row>
    <row r="540" spans="2:20" x14ac:dyDescent="0.3">
      <c r="B540">
        <v>14</v>
      </c>
      <c r="C540">
        <v>441.50200000000001</v>
      </c>
      <c r="D540">
        <f t="shared" si="36"/>
        <v>55.772448410485197</v>
      </c>
      <c r="E540">
        <v>-34.042400000000001</v>
      </c>
      <c r="F540">
        <v>54.428100000000001</v>
      </c>
      <c r="G540">
        <v>401.678</v>
      </c>
      <c r="H540">
        <v>0.876193</v>
      </c>
      <c r="I540">
        <v>-51.605200000000004</v>
      </c>
      <c r="J540">
        <f t="shared" si="34"/>
        <v>-17.562800000000003</v>
      </c>
      <c r="L540">
        <v>26</v>
      </c>
      <c r="M540">
        <v>683.95899999999995</v>
      </c>
      <c r="N540">
        <f t="shared" si="37"/>
        <v>48.673643222195281</v>
      </c>
      <c r="O540">
        <v>-30.166599999999999</v>
      </c>
      <c r="P540">
        <v>49.377400000000002</v>
      </c>
      <c r="Q540">
        <v>504.37900000000002</v>
      </c>
      <c r="R540">
        <v>1.18919</v>
      </c>
      <c r="S540">
        <v>-45.959499999999998</v>
      </c>
      <c r="T540">
        <f t="shared" si="35"/>
        <v>-15.792899999999999</v>
      </c>
    </row>
    <row r="541" spans="2:20" x14ac:dyDescent="0.3">
      <c r="B541">
        <v>15</v>
      </c>
      <c r="C541">
        <v>459.88099999999997</v>
      </c>
      <c r="D541">
        <f t="shared" si="36"/>
        <v>54.409924370205239</v>
      </c>
      <c r="E541">
        <v>-33.401499999999999</v>
      </c>
      <c r="F541">
        <v>53.985599999999998</v>
      </c>
      <c r="G541">
        <v>391.91899999999998</v>
      </c>
      <c r="H541">
        <v>0.86592999999999998</v>
      </c>
      <c r="I541">
        <v>-51.59</v>
      </c>
      <c r="J541">
        <f t="shared" si="34"/>
        <v>-18.188500000000005</v>
      </c>
      <c r="T541">
        <f t="shared" si="35"/>
        <v>0</v>
      </c>
    </row>
    <row r="542" spans="2:20" x14ac:dyDescent="0.3">
      <c r="B542">
        <v>16</v>
      </c>
      <c r="C542">
        <v>478.16899999999998</v>
      </c>
      <c r="D542">
        <f t="shared" si="36"/>
        <v>54.680664916885355</v>
      </c>
      <c r="E542">
        <v>-33.920299999999997</v>
      </c>
      <c r="F542">
        <v>54.367100000000001</v>
      </c>
      <c r="G542">
        <v>401.702</v>
      </c>
      <c r="H542">
        <v>0.87589099999999998</v>
      </c>
      <c r="I542">
        <v>-51.605200000000004</v>
      </c>
      <c r="J542">
        <f t="shared" si="34"/>
        <v>-17.684900000000006</v>
      </c>
      <c r="T542">
        <f t="shared" si="35"/>
        <v>0</v>
      </c>
    </row>
    <row r="543" spans="2:20" x14ac:dyDescent="0.3">
      <c r="B543">
        <v>17</v>
      </c>
      <c r="C543">
        <v>496.72399999999999</v>
      </c>
      <c r="D543">
        <f t="shared" si="36"/>
        <v>53.893829156561551</v>
      </c>
      <c r="E543">
        <v>-33.279400000000003</v>
      </c>
      <c r="F543">
        <v>53.909300000000002</v>
      </c>
      <c r="G543">
        <v>389.64100000000002</v>
      </c>
      <c r="H543">
        <v>0.86471100000000001</v>
      </c>
      <c r="I543">
        <v>-51.4679</v>
      </c>
      <c r="J543">
        <f t="shared" si="34"/>
        <v>-18.188499999999998</v>
      </c>
      <c r="T543">
        <f t="shared" si="35"/>
        <v>0</v>
      </c>
    </row>
    <row r="544" spans="2:20" x14ac:dyDescent="0.3">
      <c r="B544">
        <v>18</v>
      </c>
      <c r="C544">
        <v>514.89</v>
      </c>
      <c r="D544">
        <f t="shared" si="36"/>
        <v>55.047891665749212</v>
      </c>
      <c r="E544">
        <v>-34.240699999999997</v>
      </c>
      <c r="F544">
        <v>54.6265</v>
      </c>
      <c r="G544">
        <v>401.48200000000003</v>
      </c>
      <c r="H544">
        <v>0.87761800000000001</v>
      </c>
      <c r="I544">
        <v>-51.498399999999997</v>
      </c>
      <c r="J544">
        <f t="shared" si="34"/>
        <v>-17.2577</v>
      </c>
      <c r="T544">
        <f t="shared" si="35"/>
        <v>0</v>
      </c>
    </row>
    <row r="545" spans="1:20" x14ac:dyDescent="0.3">
      <c r="B545">
        <v>19</v>
      </c>
      <c r="C545">
        <v>533.01099999999997</v>
      </c>
      <c r="D545">
        <f t="shared" si="36"/>
        <v>55.184592461784725</v>
      </c>
      <c r="E545">
        <v>-33.264200000000002</v>
      </c>
      <c r="F545">
        <v>53.543100000000003</v>
      </c>
      <c r="G545">
        <v>391.44600000000003</v>
      </c>
      <c r="H545">
        <v>0.86838400000000004</v>
      </c>
      <c r="I545">
        <v>-51.4221</v>
      </c>
      <c r="J545">
        <f t="shared" si="34"/>
        <v>-18.157899999999998</v>
      </c>
      <c r="T545">
        <f t="shared" si="35"/>
        <v>0</v>
      </c>
    </row>
    <row r="546" spans="1:20" x14ac:dyDescent="0.3">
      <c r="B546">
        <v>20</v>
      </c>
      <c r="C546">
        <v>551.42499999999995</v>
      </c>
      <c r="D546">
        <f t="shared" si="36"/>
        <v>54.306505919409183</v>
      </c>
      <c r="E546">
        <v>-34.072899999999997</v>
      </c>
      <c r="F546">
        <v>54.199199999999998</v>
      </c>
      <c r="G546">
        <v>404.82400000000001</v>
      </c>
      <c r="H546">
        <v>0.88221000000000005</v>
      </c>
      <c r="I546">
        <v>-51.4069</v>
      </c>
      <c r="J546">
        <f t="shared" si="34"/>
        <v>-17.334000000000003</v>
      </c>
      <c r="T546">
        <f t="shared" si="35"/>
        <v>0</v>
      </c>
    </row>
    <row r="547" spans="1:20" x14ac:dyDescent="0.3">
      <c r="B547">
        <v>21</v>
      </c>
      <c r="C547">
        <v>570.08399999999995</v>
      </c>
      <c r="D547">
        <f t="shared" si="36"/>
        <v>53.593440162924082</v>
      </c>
      <c r="E547">
        <v>-33.584600000000002</v>
      </c>
      <c r="F547">
        <v>53.695700000000002</v>
      </c>
      <c r="G547">
        <v>393.13</v>
      </c>
      <c r="H547">
        <v>0.88009499999999996</v>
      </c>
      <c r="I547">
        <v>-51.437399999999997</v>
      </c>
      <c r="J547">
        <f t="shared" si="34"/>
        <v>-17.852799999999995</v>
      </c>
      <c r="T547">
        <f t="shared" si="35"/>
        <v>0</v>
      </c>
    </row>
    <row r="548" spans="1:20" x14ac:dyDescent="0.3">
      <c r="B548">
        <v>22</v>
      </c>
      <c r="C548">
        <v>588.71900000000005</v>
      </c>
      <c r="D548">
        <f t="shared" si="36"/>
        <v>53.662463107056311</v>
      </c>
      <c r="E548">
        <v>-33.599899999999998</v>
      </c>
      <c r="F548">
        <v>53.649900000000002</v>
      </c>
      <c r="G548">
        <v>393.786</v>
      </c>
      <c r="H548">
        <v>0.87621000000000004</v>
      </c>
      <c r="I548">
        <v>-51.345799999999997</v>
      </c>
      <c r="J548">
        <f t="shared" si="34"/>
        <v>-17.745899999999999</v>
      </c>
      <c r="K548">
        <v>2.8</v>
      </c>
      <c r="T548">
        <f t="shared" si="35"/>
        <v>0</v>
      </c>
    </row>
    <row r="549" spans="1:20" x14ac:dyDescent="0.3">
      <c r="B549">
        <v>23</v>
      </c>
      <c r="C549">
        <v>607.43399999999997</v>
      </c>
      <c r="D549">
        <f t="shared" si="36"/>
        <v>53.433075073470711</v>
      </c>
      <c r="E549">
        <v>-33.0505</v>
      </c>
      <c r="F549">
        <v>52.9938</v>
      </c>
      <c r="G549">
        <v>387.935</v>
      </c>
      <c r="H549">
        <v>0.87352799999999997</v>
      </c>
      <c r="I549">
        <v>-51.376300000000001</v>
      </c>
      <c r="J549">
        <f t="shared" si="34"/>
        <v>-18.325800000000001</v>
      </c>
      <c r="L549">
        <v>1</v>
      </c>
      <c r="M549">
        <v>202.20500000000001</v>
      </c>
      <c r="O549">
        <v>-37.124600000000001</v>
      </c>
      <c r="P549">
        <v>66.513099999999994</v>
      </c>
      <c r="Q549">
        <v>401.28399999999999</v>
      </c>
      <c r="R549">
        <v>0.965418</v>
      </c>
      <c r="S549">
        <v>-48.5535</v>
      </c>
      <c r="T549">
        <f t="shared" si="35"/>
        <v>-11.428899999999999</v>
      </c>
    </row>
    <row r="550" spans="1:20" x14ac:dyDescent="0.3">
      <c r="B550">
        <v>24</v>
      </c>
      <c r="C550">
        <v>626.03099999999995</v>
      </c>
      <c r="D550">
        <f t="shared" si="36"/>
        <v>53.772113781792818</v>
      </c>
      <c r="E550">
        <v>-33.401499999999999</v>
      </c>
      <c r="F550">
        <v>53.3142</v>
      </c>
      <c r="G550">
        <v>394.26</v>
      </c>
      <c r="H550">
        <v>0.87887499999999996</v>
      </c>
      <c r="I550">
        <v>-51.452599999999997</v>
      </c>
      <c r="J550">
        <f t="shared" si="34"/>
        <v>-18.051099999999998</v>
      </c>
      <c r="L550">
        <v>2</v>
      </c>
      <c r="M550">
        <v>210.97</v>
      </c>
      <c r="N550">
        <f t="shared" si="37"/>
        <v>114.09013120365107</v>
      </c>
      <c r="O550">
        <v>-31.600999999999999</v>
      </c>
      <c r="P550">
        <v>50.1556</v>
      </c>
      <c r="Q550">
        <v>489.08800000000002</v>
      </c>
      <c r="R550">
        <v>1.1855199999999999</v>
      </c>
      <c r="S550">
        <v>-44.280999999999999</v>
      </c>
      <c r="T550">
        <f t="shared" si="35"/>
        <v>-12.68</v>
      </c>
    </row>
    <row r="551" spans="1:20" x14ac:dyDescent="0.3">
      <c r="B551">
        <v>25</v>
      </c>
      <c r="C551">
        <v>644.70899999999995</v>
      </c>
      <c r="D551">
        <f t="shared" si="36"/>
        <v>53.538922796873337</v>
      </c>
      <c r="E551">
        <v>-34.194899999999997</v>
      </c>
      <c r="F551">
        <v>54.138199999999998</v>
      </c>
      <c r="G551">
        <v>410.31099999999998</v>
      </c>
      <c r="H551">
        <v>0.89161599999999996</v>
      </c>
      <c r="I551">
        <v>-51.4221</v>
      </c>
      <c r="J551">
        <f t="shared" si="34"/>
        <v>-17.227200000000003</v>
      </c>
      <c r="L551">
        <v>3</v>
      </c>
      <c r="M551">
        <v>224.393</v>
      </c>
      <c r="N551">
        <f t="shared" si="37"/>
        <v>74.49899426357743</v>
      </c>
      <c r="O551">
        <v>-29.6021</v>
      </c>
      <c r="P551">
        <v>45.669600000000003</v>
      </c>
      <c r="Q551">
        <v>508.00299999999999</v>
      </c>
      <c r="R551">
        <v>1.24214</v>
      </c>
      <c r="S551">
        <v>-43.6096</v>
      </c>
      <c r="T551">
        <f t="shared" si="35"/>
        <v>-14.0075</v>
      </c>
    </row>
    <row r="552" spans="1:20" x14ac:dyDescent="0.3">
      <c r="B552">
        <v>26</v>
      </c>
      <c r="C552">
        <v>663.44100000000003</v>
      </c>
      <c r="D552">
        <f t="shared" si="36"/>
        <v>53.384582532564352</v>
      </c>
      <c r="E552">
        <v>-33.157299999999999</v>
      </c>
      <c r="F552">
        <v>53.085299999999997</v>
      </c>
      <c r="G552">
        <v>393.32400000000001</v>
      </c>
      <c r="H552">
        <v>0.88169900000000001</v>
      </c>
      <c r="I552">
        <v>-51.330599999999997</v>
      </c>
      <c r="J552">
        <f t="shared" si="34"/>
        <v>-18.173299999999998</v>
      </c>
      <c r="L552">
        <v>4</v>
      </c>
      <c r="M552">
        <v>239.65</v>
      </c>
      <c r="N552">
        <f t="shared" si="37"/>
        <v>65.543684865963144</v>
      </c>
      <c r="O552">
        <v>-30.120799999999999</v>
      </c>
      <c r="P552">
        <v>45.776400000000002</v>
      </c>
      <c r="Q552">
        <v>540.76599999999996</v>
      </c>
      <c r="R552">
        <v>1.2779400000000001</v>
      </c>
      <c r="S552">
        <v>-44.464100000000002</v>
      </c>
      <c r="T552">
        <f t="shared" si="35"/>
        <v>-14.343300000000003</v>
      </c>
    </row>
    <row r="553" spans="1:20" x14ac:dyDescent="0.3">
      <c r="B553">
        <v>27</v>
      </c>
      <c r="C553">
        <v>681.91899999999998</v>
      </c>
      <c r="D553">
        <f t="shared" si="36"/>
        <v>54.118411083450731</v>
      </c>
      <c r="E553">
        <v>-33.309899999999999</v>
      </c>
      <c r="F553">
        <v>53.222700000000003</v>
      </c>
      <c r="G553">
        <v>395.93700000000001</v>
      </c>
      <c r="H553">
        <v>0.88586799999999999</v>
      </c>
      <c r="I553">
        <v>-51.3</v>
      </c>
      <c r="J553">
        <f t="shared" si="34"/>
        <v>-17.990099999999998</v>
      </c>
      <c r="L553">
        <v>5</v>
      </c>
      <c r="M553">
        <v>260.05700000000002</v>
      </c>
      <c r="N553">
        <f t="shared" si="37"/>
        <v>49.00279315921005</v>
      </c>
      <c r="O553">
        <v>-30.258199999999999</v>
      </c>
      <c r="P553">
        <v>48.4619</v>
      </c>
      <c r="Q553">
        <v>497.72199999999998</v>
      </c>
      <c r="R553">
        <v>1.17388</v>
      </c>
      <c r="S553">
        <v>-45.913699999999999</v>
      </c>
      <c r="T553">
        <f t="shared" si="35"/>
        <v>-15.6555</v>
      </c>
    </row>
    <row r="554" spans="1:20" x14ac:dyDescent="0.3">
      <c r="B554">
        <v>28</v>
      </c>
      <c r="C554">
        <v>700.98800000000006</v>
      </c>
      <c r="D554">
        <f t="shared" si="36"/>
        <v>52.441134826157437</v>
      </c>
      <c r="E554">
        <v>-33.401499999999999</v>
      </c>
      <c r="F554">
        <v>53.283700000000003</v>
      </c>
      <c r="G554">
        <v>397.96</v>
      </c>
      <c r="H554">
        <v>0.88400199999999995</v>
      </c>
      <c r="I554">
        <v>-51.4069</v>
      </c>
      <c r="J554">
        <f t="shared" si="34"/>
        <v>-18.005400000000002</v>
      </c>
      <c r="L554">
        <v>6</v>
      </c>
      <c r="M554">
        <v>279.43799999999999</v>
      </c>
      <c r="N554">
        <f t="shared" si="37"/>
        <v>51.596924823280609</v>
      </c>
      <c r="O554">
        <v>-30.548100000000002</v>
      </c>
      <c r="P554">
        <v>49.392699999999998</v>
      </c>
      <c r="Q554">
        <v>498.45699999999999</v>
      </c>
      <c r="R554">
        <v>1.1619999999999999</v>
      </c>
      <c r="S554">
        <v>-46.402000000000001</v>
      </c>
      <c r="T554">
        <f t="shared" si="35"/>
        <v>-15.853899999999999</v>
      </c>
    </row>
    <row r="555" spans="1:20" x14ac:dyDescent="0.3">
      <c r="B555">
        <v>29</v>
      </c>
      <c r="C555">
        <v>719.65700000000004</v>
      </c>
      <c r="D555">
        <f t="shared" si="36"/>
        <v>53.564732979806145</v>
      </c>
      <c r="E555">
        <v>-33.340499999999999</v>
      </c>
      <c r="F555">
        <v>59.371899999999997</v>
      </c>
      <c r="G555">
        <v>387.40800000000002</v>
      </c>
      <c r="H555">
        <v>0.96664600000000001</v>
      </c>
      <c r="I555">
        <v>-64.804100000000005</v>
      </c>
      <c r="J555">
        <f t="shared" si="34"/>
        <v>-31.463600000000007</v>
      </c>
      <c r="L555">
        <v>7</v>
      </c>
      <c r="M555">
        <v>299.21600000000001</v>
      </c>
      <c r="N555">
        <f t="shared" si="37"/>
        <v>50.561229649105016</v>
      </c>
      <c r="O555">
        <v>-30.349699999999999</v>
      </c>
      <c r="P555">
        <v>49.53</v>
      </c>
      <c r="Q555">
        <v>488.57</v>
      </c>
      <c r="R555">
        <v>1.1415599999999999</v>
      </c>
      <c r="S555">
        <v>-46.7072</v>
      </c>
      <c r="T555">
        <f t="shared" si="35"/>
        <v>-16.357500000000002</v>
      </c>
    </row>
    <row r="556" spans="1:20" x14ac:dyDescent="0.3">
      <c r="J556">
        <f t="shared" si="34"/>
        <v>0</v>
      </c>
      <c r="L556">
        <v>8</v>
      </c>
      <c r="M556">
        <v>318.52199999999999</v>
      </c>
      <c r="N556">
        <f t="shared" si="37"/>
        <v>51.797368693670407</v>
      </c>
      <c r="O556">
        <v>-31.021100000000001</v>
      </c>
      <c r="P556">
        <v>50.369300000000003</v>
      </c>
      <c r="Q556">
        <v>504.846</v>
      </c>
      <c r="R556">
        <v>1.15886</v>
      </c>
      <c r="S556">
        <v>-46.615600000000001</v>
      </c>
      <c r="T556">
        <f t="shared" si="35"/>
        <v>-15.5945</v>
      </c>
    </row>
    <row r="557" spans="1:20" x14ac:dyDescent="0.3">
      <c r="A557">
        <v>3.6</v>
      </c>
      <c r="J557">
        <f t="shared" si="34"/>
        <v>0</v>
      </c>
      <c r="L557">
        <v>9</v>
      </c>
      <c r="M557">
        <v>338.19099999999997</v>
      </c>
      <c r="N557">
        <f t="shared" si="37"/>
        <v>50.841425593573689</v>
      </c>
      <c r="O557">
        <v>-30.532800000000002</v>
      </c>
      <c r="P557">
        <v>50.0336</v>
      </c>
      <c r="Q557">
        <v>489.75799999999998</v>
      </c>
      <c r="R557">
        <v>1.1463399999999999</v>
      </c>
      <c r="S557">
        <v>-46.7834</v>
      </c>
      <c r="T557">
        <f t="shared" si="35"/>
        <v>-16.250599999999999</v>
      </c>
    </row>
    <row r="558" spans="1:20" x14ac:dyDescent="0.3">
      <c r="B558">
        <v>1</v>
      </c>
      <c r="C558">
        <v>221.88399999999999</v>
      </c>
      <c r="E558">
        <v>-41.076700000000002</v>
      </c>
      <c r="F558">
        <v>70.053100000000001</v>
      </c>
      <c r="G558">
        <v>334.536</v>
      </c>
      <c r="H558">
        <v>0.76088500000000003</v>
      </c>
      <c r="I558">
        <v>-53.726199999999999</v>
      </c>
      <c r="J558">
        <f t="shared" si="34"/>
        <v>-12.649499999999996</v>
      </c>
      <c r="L558">
        <v>10</v>
      </c>
      <c r="M558">
        <v>357.702</v>
      </c>
      <c r="N558">
        <f t="shared" si="37"/>
        <v>51.253139254779292</v>
      </c>
      <c r="O558">
        <v>-30.563400000000001</v>
      </c>
      <c r="P558">
        <v>49.819899999999997</v>
      </c>
      <c r="Q558">
        <v>497.483</v>
      </c>
      <c r="R558">
        <v>1.1540999999999999</v>
      </c>
      <c r="S558">
        <v>-46.615600000000001</v>
      </c>
      <c r="T558">
        <f t="shared" si="35"/>
        <v>-16.052199999999999</v>
      </c>
    </row>
    <row r="559" spans="1:20" x14ac:dyDescent="0.3">
      <c r="B559">
        <v>2</v>
      </c>
      <c r="C559">
        <v>229.208</v>
      </c>
      <c r="D559">
        <f t="shared" si="36"/>
        <v>136.53741125068245</v>
      </c>
      <c r="E559">
        <v>-34.912100000000002</v>
      </c>
      <c r="F559">
        <v>53.604100000000003</v>
      </c>
      <c r="G559">
        <v>393.92700000000002</v>
      </c>
      <c r="H559">
        <v>0.88978699999999999</v>
      </c>
      <c r="I559">
        <v>-49.911499999999997</v>
      </c>
      <c r="J559">
        <f t="shared" si="34"/>
        <v>-14.999399999999994</v>
      </c>
      <c r="L559">
        <v>11</v>
      </c>
      <c r="M559">
        <v>377.11099999999999</v>
      </c>
      <c r="N559">
        <f t="shared" si="37"/>
        <v>51.522489566695882</v>
      </c>
      <c r="O559">
        <v>-30.410799999999998</v>
      </c>
      <c r="P559">
        <v>49.881</v>
      </c>
      <c r="Q559">
        <v>494.09800000000001</v>
      </c>
      <c r="R559">
        <v>1.1482300000000001</v>
      </c>
      <c r="S559">
        <v>-46.691899999999997</v>
      </c>
      <c r="T559">
        <f t="shared" si="35"/>
        <v>-16.281099999999999</v>
      </c>
    </row>
    <row r="560" spans="1:20" x14ac:dyDescent="0.3">
      <c r="B560">
        <v>3</v>
      </c>
      <c r="C560">
        <v>242.72399999999999</v>
      </c>
      <c r="D560">
        <f t="shared" si="36"/>
        <v>73.986386504883157</v>
      </c>
      <c r="E560">
        <v>-32.699599999999997</v>
      </c>
      <c r="F560">
        <v>50.613399999999999</v>
      </c>
      <c r="G560">
        <v>397.23399999999998</v>
      </c>
      <c r="H560">
        <v>0.90007499999999996</v>
      </c>
      <c r="I560">
        <v>-49.667400000000001</v>
      </c>
      <c r="J560">
        <f t="shared" si="34"/>
        <v>-16.967800000000004</v>
      </c>
      <c r="L560">
        <v>12</v>
      </c>
      <c r="M560">
        <v>397.83300000000003</v>
      </c>
      <c r="N560">
        <f t="shared" si="37"/>
        <v>48.2578901650419</v>
      </c>
      <c r="O560">
        <v>-30.227699999999999</v>
      </c>
      <c r="P560">
        <v>49.728400000000001</v>
      </c>
      <c r="Q560">
        <v>486.65899999999999</v>
      </c>
      <c r="R560">
        <v>1.1447000000000001</v>
      </c>
      <c r="S560">
        <v>-46.691899999999997</v>
      </c>
      <c r="T560">
        <f t="shared" si="35"/>
        <v>-16.464199999999998</v>
      </c>
    </row>
    <row r="561" spans="2:20" x14ac:dyDescent="0.3">
      <c r="B561">
        <v>4</v>
      </c>
      <c r="C561">
        <v>259.72300000000001</v>
      </c>
      <c r="D561">
        <f t="shared" si="36"/>
        <v>58.826989822930678</v>
      </c>
      <c r="E561">
        <v>-33.309899999999999</v>
      </c>
      <c r="F561">
        <v>51.864600000000003</v>
      </c>
      <c r="G561">
        <v>405.42099999999999</v>
      </c>
      <c r="H561">
        <v>0.90262500000000001</v>
      </c>
      <c r="I561">
        <v>-50.079300000000003</v>
      </c>
      <c r="J561">
        <f t="shared" si="34"/>
        <v>-16.769400000000005</v>
      </c>
      <c r="L561">
        <v>13</v>
      </c>
      <c r="M561">
        <v>416.84699999999998</v>
      </c>
      <c r="N561">
        <f t="shared" si="37"/>
        <v>52.592826338487562</v>
      </c>
      <c r="O561">
        <v>-30.761700000000001</v>
      </c>
      <c r="P561">
        <v>50.079300000000003</v>
      </c>
      <c r="Q561">
        <v>506.79199999999997</v>
      </c>
      <c r="R561">
        <v>1.16736</v>
      </c>
      <c r="S561">
        <v>-46.539299999999997</v>
      </c>
      <c r="T561">
        <f t="shared" si="35"/>
        <v>-15.777599999999996</v>
      </c>
    </row>
    <row r="562" spans="2:20" x14ac:dyDescent="0.3">
      <c r="B562">
        <v>5</v>
      </c>
      <c r="C562">
        <v>277.51499999999999</v>
      </c>
      <c r="D562">
        <f t="shared" si="36"/>
        <v>56.205035971223104</v>
      </c>
      <c r="E562">
        <v>-32.714799999999997</v>
      </c>
      <c r="F562">
        <v>51.971400000000003</v>
      </c>
      <c r="G562">
        <v>392.74200000000002</v>
      </c>
      <c r="H562">
        <v>0.88068000000000002</v>
      </c>
      <c r="I562">
        <v>-50.552399999999999</v>
      </c>
      <c r="J562">
        <f t="shared" si="34"/>
        <v>-17.837600000000002</v>
      </c>
      <c r="L562">
        <v>14</v>
      </c>
      <c r="M562">
        <v>436.51900000000001</v>
      </c>
      <c r="N562">
        <f t="shared" si="37"/>
        <v>50.833672224481433</v>
      </c>
      <c r="O562">
        <v>-30.181899999999999</v>
      </c>
      <c r="P562">
        <v>49.362200000000001</v>
      </c>
      <c r="Q562">
        <v>495.56400000000002</v>
      </c>
      <c r="R562">
        <v>1.1666099999999999</v>
      </c>
      <c r="S562">
        <v>-46.371499999999997</v>
      </c>
      <c r="T562">
        <f t="shared" si="35"/>
        <v>-16.189599999999999</v>
      </c>
    </row>
    <row r="563" spans="2:20" x14ac:dyDescent="0.3">
      <c r="B563">
        <v>6</v>
      </c>
      <c r="C563">
        <v>294.92599999999999</v>
      </c>
      <c r="D563">
        <f t="shared" si="36"/>
        <v>57.434954913560389</v>
      </c>
      <c r="E563">
        <v>-33.371000000000002</v>
      </c>
      <c r="F563">
        <v>52.780200000000001</v>
      </c>
      <c r="G563">
        <v>397.18099999999998</v>
      </c>
      <c r="H563">
        <v>0.88449</v>
      </c>
      <c r="I563">
        <v>-50.872799999999998</v>
      </c>
      <c r="J563">
        <f t="shared" si="34"/>
        <v>-17.501799999999996</v>
      </c>
      <c r="L563">
        <v>15</v>
      </c>
      <c r="M563">
        <v>456.09899999999999</v>
      </c>
      <c r="N563">
        <f t="shared" si="37"/>
        <v>51.072522982635384</v>
      </c>
      <c r="O563">
        <v>-30.624400000000001</v>
      </c>
      <c r="P563">
        <v>49.758899999999997</v>
      </c>
      <c r="Q563">
        <v>503.43200000000002</v>
      </c>
      <c r="R563">
        <v>1.1798999999999999</v>
      </c>
      <c r="S563">
        <v>-46.310400000000001</v>
      </c>
      <c r="T563">
        <f t="shared" si="35"/>
        <v>-15.686</v>
      </c>
    </row>
    <row r="564" spans="2:20" x14ac:dyDescent="0.3">
      <c r="B564">
        <v>7</v>
      </c>
      <c r="C564">
        <v>312.70499999999998</v>
      </c>
      <c r="D564">
        <f t="shared" si="36"/>
        <v>56.246133078350873</v>
      </c>
      <c r="E564">
        <v>-34.011800000000001</v>
      </c>
      <c r="F564">
        <v>53.649900000000002</v>
      </c>
      <c r="G564">
        <v>405.50400000000002</v>
      </c>
      <c r="H564">
        <v>0.889706</v>
      </c>
      <c r="I564">
        <v>-51.025399999999998</v>
      </c>
      <c r="J564">
        <f t="shared" si="34"/>
        <v>-17.013599999999997</v>
      </c>
      <c r="L564">
        <v>16</v>
      </c>
      <c r="M564">
        <v>475.81599999999997</v>
      </c>
      <c r="N564">
        <f t="shared" si="37"/>
        <v>50.717654815641367</v>
      </c>
      <c r="O564">
        <v>-30.364999999999998</v>
      </c>
      <c r="P564">
        <v>49.53</v>
      </c>
      <c r="Q564">
        <v>503.47500000000002</v>
      </c>
      <c r="R564">
        <v>1.1696800000000001</v>
      </c>
      <c r="S564">
        <v>-46.264600000000002</v>
      </c>
      <c r="T564">
        <f t="shared" si="35"/>
        <v>-15.899600000000003</v>
      </c>
    </row>
    <row r="565" spans="2:20" x14ac:dyDescent="0.3">
      <c r="B565">
        <v>8</v>
      </c>
      <c r="C565">
        <v>330.524</v>
      </c>
      <c r="D565">
        <f t="shared" si="36"/>
        <v>56.119872046691682</v>
      </c>
      <c r="E565">
        <v>-33.950800000000001</v>
      </c>
      <c r="F565">
        <v>54.031399999999998</v>
      </c>
      <c r="G565">
        <v>401.79500000000002</v>
      </c>
      <c r="H565">
        <v>0.87617199999999995</v>
      </c>
      <c r="I565">
        <v>-51.4221</v>
      </c>
      <c r="J565">
        <f t="shared" si="34"/>
        <v>-17.471299999999999</v>
      </c>
      <c r="L565">
        <v>17</v>
      </c>
      <c r="M565">
        <v>495.29300000000001</v>
      </c>
      <c r="N565">
        <f t="shared" si="37"/>
        <v>51.342609231401056</v>
      </c>
      <c r="O565">
        <v>-30.502300000000002</v>
      </c>
      <c r="P565">
        <v>49.667400000000001</v>
      </c>
      <c r="Q565">
        <v>507.04599999999999</v>
      </c>
      <c r="R565">
        <v>1.1766399999999999</v>
      </c>
      <c r="S565">
        <v>-46.371499999999997</v>
      </c>
      <c r="T565">
        <f t="shared" si="35"/>
        <v>-15.869199999999996</v>
      </c>
    </row>
    <row r="566" spans="2:20" x14ac:dyDescent="0.3">
      <c r="B566">
        <v>9</v>
      </c>
      <c r="C566">
        <v>348.05099999999999</v>
      </c>
      <c r="D566">
        <f t="shared" si="36"/>
        <v>57.054829691333417</v>
      </c>
      <c r="E566">
        <v>-32.6691</v>
      </c>
      <c r="F566">
        <v>52.703899999999997</v>
      </c>
      <c r="G566">
        <v>383.59899999999999</v>
      </c>
      <c r="H566">
        <v>0.86626400000000003</v>
      </c>
      <c r="I566">
        <v>-51.162700000000001</v>
      </c>
      <c r="J566">
        <f t="shared" si="34"/>
        <v>-18.493600000000001</v>
      </c>
      <c r="L566">
        <v>18</v>
      </c>
      <c r="M566">
        <v>514.85699999999997</v>
      </c>
      <c r="N566">
        <f t="shared" si="37"/>
        <v>51.114291555919131</v>
      </c>
      <c r="O566">
        <v>-30.685400000000001</v>
      </c>
      <c r="P566">
        <v>49.789400000000001</v>
      </c>
      <c r="Q566">
        <v>511.32299999999998</v>
      </c>
      <c r="R566">
        <v>1.1901200000000001</v>
      </c>
      <c r="S566">
        <v>-46.127299999999998</v>
      </c>
      <c r="T566">
        <f t="shared" si="35"/>
        <v>-15.441899999999997</v>
      </c>
    </row>
    <row r="567" spans="2:20" x14ac:dyDescent="0.3">
      <c r="B567">
        <v>10</v>
      </c>
      <c r="C567">
        <v>366.03699999999998</v>
      </c>
      <c r="D567">
        <f t="shared" si="36"/>
        <v>55.598799065940206</v>
      </c>
      <c r="E567">
        <v>-33.371000000000002</v>
      </c>
      <c r="F567">
        <v>53.329500000000003</v>
      </c>
      <c r="G567">
        <v>394.61200000000002</v>
      </c>
      <c r="H567">
        <v>0.874973</v>
      </c>
      <c r="I567">
        <v>-51.223799999999997</v>
      </c>
      <c r="J567">
        <f t="shared" si="34"/>
        <v>-17.852799999999995</v>
      </c>
      <c r="L567">
        <v>19</v>
      </c>
      <c r="M567">
        <v>534.61400000000003</v>
      </c>
      <c r="N567">
        <f t="shared" si="37"/>
        <v>50.614971908690435</v>
      </c>
      <c r="O567">
        <v>-30.212399999999999</v>
      </c>
      <c r="P567">
        <v>49.179099999999998</v>
      </c>
      <c r="Q567">
        <v>506.69900000000001</v>
      </c>
      <c r="R567">
        <v>1.18598</v>
      </c>
      <c r="S567">
        <v>-46.005200000000002</v>
      </c>
      <c r="T567">
        <f t="shared" si="35"/>
        <v>-15.792800000000003</v>
      </c>
    </row>
    <row r="568" spans="2:20" x14ac:dyDescent="0.3">
      <c r="B568">
        <v>11</v>
      </c>
      <c r="C568">
        <v>383.84500000000003</v>
      </c>
      <c r="D568">
        <f t="shared" si="36"/>
        <v>56.154537286612602</v>
      </c>
      <c r="E568">
        <v>-33.645600000000002</v>
      </c>
      <c r="F568">
        <v>53.680399999999999</v>
      </c>
      <c r="G568">
        <v>400.30500000000001</v>
      </c>
      <c r="H568">
        <v>0.88069299999999995</v>
      </c>
      <c r="I568">
        <v>-51.208500000000001</v>
      </c>
      <c r="J568">
        <f t="shared" si="34"/>
        <v>-17.562899999999999</v>
      </c>
      <c r="L568">
        <v>20</v>
      </c>
      <c r="M568">
        <v>554.19500000000005</v>
      </c>
      <c r="N568">
        <f t="shared" si="37"/>
        <v>51.069914713242383</v>
      </c>
      <c r="O568">
        <v>-30.364999999999998</v>
      </c>
      <c r="P568">
        <v>49.224899999999998</v>
      </c>
      <c r="Q568">
        <v>506.42</v>
      </c>
      <c r="R568">
        <v>1.1882600000000001</v>
      </c>
      <c r="S568">
        <v>-46.112099999999998</v>
      </c>
      <c r="T568">
        <f t="shared" si="35"/>
        <v>-15.7471</v>
      </c>
    </row>
    <row r="569" spans="2:20" x14ac:dyDescent="0.3">
      <c r="B569">
        <v>12</v>
      </c>
      <c r="C569">
        <v>401.45100000000002</v>
      </c>
      <c r="D569">
        <f t="shared" si="36"/>
        <v>56.798818584573461</v>
      </c>
      <c r="E569">
        <v>-32.9437</v>
      </c>
      <c r="F569">
        <v>52.871699999999997</v>
      </c>
      <c r="G569">
        <v>391.613</v>
      </c>
      <c r="H569">
        <v>0.874668</v>
      </c>
      <c r="I569">
        <v>-51.025399999999998</v>
      </c>
      <c r="J569">
        <f t="shared" si="34"/>
        <v>-18.081699999999998</v>
      </c>
      <c r="L569">
        <v>21</v>
      </c>
      <c r="M569">
        <v>573.95600000000002</v>
      </c>
      <c r="N569">
        <f t="shared" si="37"/>
        <v>50.604726481453454</v>
      </c>
      <c r="O569">
        <v>-29.998799999999999</v>
      </c>
      <c r="P569">
        <v>48.751800000000003</v>
      </c>
      <c r="Q569">
        <v>507.89</v>
      </c>
      <c r="R569">
        <v>1.19306</v>
      </c>
      <c r="S569">
        <v>-45.867899999999999</v>
      </c>
      <c r="T569">
        <f t="shared" si="35"/>
        <v>-15.8691</v>
      </c>
    </row>
    <row r="570" spans="2:20" x14ac:dyDescent="0.3">
      <c r="B570">
        <v>13</v>
      </c>
      <c r="C570">
        <v>419.238</v>
      </c>
      <c r="D570">
        <f t="shared" si="36"/>
        <v>56.220835441614732</v>
      </c>
      <c r="E570">
        <v>-33.508299999999998</v>
      </c>
      <c r="F570">
        <v>53.329500000000003</v>
      </c>
      <c r="G570">
        <v>400.29500000000002</v>
      </c>
      <c r="H570">
        <v>0.88123300000000004</v>
      </c>
      <c r="I570">
        <v>-51.116900000000001</v>
      </c>
      <c r="J570">
        <f t="shared" si="34"/>
        <v>-17.608600000000003</v>
      </c>
      <c r="L570">
        <v>22</v>
      </c>
      <c r="M570">
        <v>594.16099999999994</v>
      </c>
      <c r="N570">
        <f t="shared" si="37"/>
        <v>49.492699826775727</v>
      </c>
      <c r="O570">
        <v>-30.609100000000002</v>
      </c>
      <c r="P570">
        <v>49.392699999999998</v>
      </c>
      <c r="Q570">
        <v>518.75900000000001</v>
      </c>
      <c r="R570">
        <v>1.20631</v>
      </c>
      <c r="S570">
        <v>-45.852699999999999</v>
      </c>
      <c r="T570">
        <f t="shared" si="35"/>
        <v>-15.243599999999997</v>
      </c>
    </row>
    <row r="571" spans="2:20" x14ac:dyDescent="0.3">
      <c r="B571">
        <v>14</v>
      </c>
      <c r="C571">
        <v>436.892</v>
      </c>
      <c r="D571">
        <f t="shared" si="36"/>
        <v>56.64438654129377</v>
      </c>
      <c r="E571">
        <v>-33.432000000000002</v>
      </c>
      <c r="F571">
        <v>53.0548</v>
      </c>
      <c r="G571">
        <v>398.50299999999999</v>
      </c>
      <c r="H571">
        <v>0.88555600000000001</v>
      </c>
      <c r="I571">
        <v>-51.223799999999997</v>
      </c>
      <c r="J571">
        <f t="shared" si="34"/>
        <v>-17.791799999999995</v>
      </c>
      <c r="L571">
        <v>23</v>
      </c>
      <c r="M571">
        <v>613.97799999999995</v>
      </c>
      <c r="N571">
        <f t="shared" si="37"/>
        <v>50.46172478175302</v>
      </c>
      <c r="O571">
        <v>-30.334499999999998</v>
      </c>
      <c r="P571">
        <v>49.011200000000002</v>
      </c>
      <c r="Q571">
        <v>515.05100000000004</v>
      </c>
      <c r="R571">
        <v>1.2016100000000001</v>
      </c>
      <c r="S571">
        <v>-46.051000000000002</v>
      </c>
      <c r="T571">
        <f t="shared" si="35"/>
        <v>-15.716500000000003</v>
      </c>
    </row>
    <row r="572" spans="2:20" x14ac:dyDescent="0.3">
      <c r="B572">
        <v>15</v>
      </c>
      <c r="C572">
        <v>454.85599999999999</v>
      </c>
      <c r="D572">
        <f t="shared" si="36"/>
        <v>55.66688933422401</v>
      </c>
      <c r="E572">
        <v>-33.309899999999999</v>
      </c>
      <c r="F572">
        <v>53.1464</v>
      </c>
      <c r="G572">
        <v>394.483</v>
      </c>
      <c r="H572">
        <v>0.88070700000000002</v>
      </c>
      <c r="I572">
        <v>-51.132199999999997</v>
      </c>
      <c r="J572">
        <f t="shared" si="34"/>
        <v>-17.822299999999998</v>
      </c>
      <c r="L572">
        <v>24</v>
      </c>
      <c r="M572">
        <v>634.101</v>
      </c>
      <c r="N572">
        <f t="shared" si="37"/>
        <v>49.694379565671007</v>
      </c>
      <c r="O572">
        <v>-30.197099999999999</v>
      </c>
      <c r="P572">
        <v>48.889200000000002</v>
      </c>
      <c r="Q572">
        <v>510</v>
      </c>
      <c r="R572">
        <v>1.20407</v>
      </c>
      <c r="S572">
        <v>-45.944200000000002</v>
      </c>
      <c r="T572">
        <f t="shared" si="35"/>
        <v>-15.747100000000003</v>
      </c>
    </row>
    <row r="573" spans="2:20" x14ac:dyDescent="0.3">
      <c r="B573">
        <v>16</v>
      </c>
      <c r="C573">
        <v>472.601</v>
      </c>
      <c r="D573">
        <f t="shared" si="36"/>
        <v>56.35390250774865</v>
      </c>
      <c r="E573">
        <v>-33.279400000000003</v>
      </c>
      <c r="F573">
        <v>53.085299999999997</v>
      </c>
      <c r="G573">
        <v>398.13099999999997</v>
      </c>
      <c r="H573">
        <v>0.88107899999999995</v>
      </c>
      <c r="I573">
        <v>-51.071199999999997</v>
      </c>
      <c r="J573">
        <f t="shared" si="34"/>
        <v>-17.791799999999995</v>
      </c>
      <c r="L573">
        <v>25</v>
      </c>
      <c r="M573">
        <v>654.04300000000001</v>
      </c>
      <c r="N573">
        <f t="shared" si="37"/>
        <v>50.145421722996673</v>
      </c>
      <c r="O573">
        <v>-30.471800000000002</v>
      </c>
      <c r="P573">
        <v>49.087499999999999</v>
      </c>
      <c r="Q573">
        <v>517.79600000000005</v>
      </c>
      <c r="R573">
        <v>1.2008099999999999</v>
      </c>
      <c r="S573">
        <v>-45.806899999999999</v>
      </c>
      <c r="T573">
        <f t="shared" si="35"/>
        <v>-15.335099999999997</v>
      </c>
    </row>
    <row r="574" spans="2:20" x14ac:dyDescent="0.3">
      <c r="B574">
        <v>17</v>
      </c>
      <c r="C574">
        <v>490.71800000000002</v>
      </c>
      <c r="D574">
        <f t="shared" si="36"/>
        <v>55.196776508251858</v>
      </c>
      <c r="E574">
        <v>-33.172600000000003</v>
      </c>
      <c r="F574">
        <v>52.810699999999997</v>
      </c>
      <c r="G574">
        <v>394.964</v>
      </c>
      <c r="H574">
        <v>0.88172799999999996</v>
      </c>
      <c r="I574">
        <v>-51.315300000000001</v>
      </c>
      <c r="J574">
        <f t="shared" si="34"/>
        <v>-18.142699999999998</v>
      </c>
      <c r="L574">
        <v>26</v>
      </c>
      <c r="M574">
        <v>674.18499999999995</v>
      </c>
      <c r="N574">
        <f t="shared" si="37"/>
        <v>49.6475027306128</v>
      </c>
      <c r="O574">
        <v>-30.212399999999999</v>
      </c>
      <c r="P574">
        <v>48.797600000000003</v>
      </c>
      <c r="Q574">
        <v>517.79600000000005</v>
      </c>
      <c r="R574">
        <v>1.2149099999999999</v>
      </c>
      <c r="S574">
        <v>-45.730600000000003</v>
      </c>
      <c r="T574">
        <f t="shared" si="35"/>
        <v>-15.518200000000004</v>
      </c>
    </row>
    <row r="575" spans="2:20" x14ac:dyDescent="0.3">
      <c r="B575">
        <v>18</v>
      </c>
      <c r="C575">
        <v>508.73099999999999</v>
      </c>
      <c r="D575">
        <f t="shared" si="36"/>
        <v>55.51546105590414</v>
      </c>
      <c r="E575">
        <v>-33.554099999999998</v>
      </c>
      <c r="F575">
        <v>53.131100000000004</v>
      </c>
      <c r="G575">
        <v>401.77800000000002</v>
      </c>
      <c r="H575">
        <v>0.894339</v>
      </c>
      <c r="I575">
        <v>-51.254300000000001</v>
      </c>
      <c r="J575">
        <f t="shared" si="34"/>
        <v>-17.700200000000002</v>
      </c>
      <c r="L575">
        <v>27</v>
      </c>
      <c r="M575">
        <v>694.26099999999997</v>
      </c>
      <c r="N575">
        <f t="shared" si="37"/>
        <v>49.810719266786158</v>
      </c>
      <c r="O575">
        <v>-30.258199999999999</v>
      </c>
      <c r="P575">
        <v>48.584000000000003</v>
      </c>
      <c r="Q575">
        <v>520.10900000000004</v>
      </c>
      <c r="R575">
        <v>1.2218800000000001</v>
      </c>
      <c r="S575">
        <v>-45.5627</v>
      </c>
      <c r="T575">
        <f t="shared" si="35"/>
        <v>-15.304500000000001</v>
      </c>
    </row>
    <row r="576" spans="2:20" x14ac:dyDescent="0.3">
      <c r="B576">
        <v>19</v>
      </c>
      <c r="C576">
        <v>527.048</v>
      </c>
      <c r="D576">
        <f t="shared" si="36"/>
        <v>54.594092919146128</v>
      </c>
      <c r="E576">
        <v>-33.874499999999998</v>
      </c>
      <c r="F576">
        <v>53.512599999999999</v>
      </c>
      <c r="G576">
        <v>408.87099999999998</v>
      </c>
      <c r="H576">
        <v>0.89524999999999999</v>
      </c>
      <c r="I576">
        <v>-51.071199999999997</v>
      </c>
      <c r="J576">
        <f t="shared" si="34"/>
        <v>-17.1967</v>
      </c>
      <c r="T576">
        <f t="shared" si="35"/>
        <v>0</v>
      </c>
    </row>
    <row r="577" spans="1:20" x14ac:dyDescent="0.3">
      <c r="B577">
        <v>20</v>
      </c>
      <c r="C577">
        <v>545.38199999999995</v>
      </c>
      <c r="D577">
        <f t="shared" si="36"/>
        <v>54.543471146503926</v>
      </c>
      <c r="E577">
        <v>-33.874499999999998</v>
      </c>
      <c r="F577">
        <v>53.451500000000003</v>
      </c>
      <c r="G577">
        <v>406.71100000000001</v>
      </c>
      <c r="H577">
        <v>0.89365700000000003</v>
      </c>
      <c r="I577">
        <v>-51.238999999999997</v>
      </c>
      <c r="J577">
        <f t="shared" si="34"/>
        <v>-17.3645</v>
      </c>
      <c r="T577">
        <f t="shared" si="35"/>
        <v>0</v>
      </c>
    </row>
    <row r="578" spans="1:20" x14ac:dyDescent="0.3">
      <c r="B578">
        <v>21</v>
      </c>
      <c r="C578">
        <v>563.78899999999999</v>
      </c>
      <c r="D578">
        <f t="shared" si="36"/>
        <v>54.327158146357249</v>
      </c>
      <c r="E578">
        <v>-33.721899999999998</v>
      </c>
      <c r="F578">
        <v>53.405799999999999</v>
      </c>
      <c r="G578">
        <v>404.54300000000001</v>
      </c>
      <c r="H578">
        <v>0.89225699999999997</v>
      </c>
      <c r="I578">
        <v>-51.193199999999997</v>
      </c>
      <c r="J578">
        <f t="shared" si="34"/>
        <v>-17.471299999999999</v>
      </c>
      <c r="T578">
        <f t="shared" si="35"/>
        <v>0</v>
      </c>
    </row>
    <row r="579" spans="1:20" x14ac:dyDescent="0.3">
      <c r="B579">
        <v>22</v>
      </c>
      <c r="C579">
        <v>582.12</v>
      </c>
      <c r="D579">
        <f t="shared" si="36"/>
        <v>54.552397577873499</v>
      </c>
      <c r="E579">
        <v>-33.157299999999999</v>
      </c>
      <c r="F579">
        <v>52.810699999999997</v>
      </c>
      <c r="G579">
        <v>400.471</v>
      </c>
      <c r="H579">
        <v>0.88988</v>
      </c>
      <c r="I579">
        <v>-51.086399999999998</v>
      </c>
      <c r="J579">
        <f t="shared" si="34"/>
        <v>-17.929099999999998</v>
      </c>
      <c r="K579">
        <v>2.9</v>
      </c>
      <c r="T579">
        <f t="shared" si="35"/>
        <v>0</v>
      </c>
    </row>
    <row r="580" spans="1:20" x14ac:dyDescent="0.3">
      <c r="B580">
        <v>23</v>
      </c>
      <c r="C580">
        <v>600.39700000000005</v>
      </c>
      <c r="D580">
        <f t="shared" si="36"/>
        <v>54.71357443781789</v>
      </c>
      <c r="E580">
        <v>-33.187899999999999</v>
      </c>
      <c r="F580">
        <v>52.658099999999997</v>
      </c>
      <c r="G580">
        <v>397.55200000000002</v>
      </c>
      <c r="H580">
        <v>0.88848099999999997</v>
      </c>
      <c r="I580">
        <v>-50.994900000000001</v>
      </c>
      <c r="J580">
        <f t="shared" si="34"/>
        <v>-17.807000000000002</v>
      </c>
      <c r="L580">
        <v>1</v>
      </c>
      <c r="M580">
        <v>202.126</v>
      </c>
      <c r="N580">
        <f t="shared" si="37"/>
        <v>4.9474090418847645</v>
      </c>
      <c r="O580">
        <v>-37.5366</v>
      </c>
      <c r="P580">
        <v>66.574100000000001</v>
      </c>
      <c r="Q580">
        <v>406.59800000000001</v>
      </c>
      <c r="R580">
        <v>0.97125799999999995</v>
      </c>
      <c r="S580">
        <v>-48.4467</v>
      </c>
      <c r="T580">
        <f t="shared" si="35"/>
        <v>-10.9101</v>
      </c>
    </row>
    <row r="581" spans="1:20" x14ac:dyDescent="0.3">
      <c r="B581">
        <v>24</v>
      </c>
      <c r="C581">
        <v>618.92899999999997</v>
      </c>
      <c r="D581">
        <f t="shared" si="36"/>
        <v>53.960716598316644</v>
      </c>
      <c r="E581">
        <v>-33.493000000000002</v>
      </c>
      <c r="F581">
        <v>52.978499999999997</v>
      </c>
      <c r="G581">
        <v>403.25099999999998</v>
      </c>
      <c r="H581">
        <v>0.89440799999999998</v>
      </c>
      <c r="I581">
        <v>-50.888100000000001</v>
      </c>
      <c r="J581">
        <f t="shared" si="34"/>
        <v>-17.395099999999999</v>
      </c>
      <c r="L581">
        <v>2</v>
      </c>
      <c r="M581">
        <v>210.74700000000001</v>
      </c>
      <c r="N581">
        <f t="shared" si="37"/>
        <v>115.99582415033046</v>
      </c>
      <c r="O581">
        <v>-31.524699999999999</v>
      </c>
      <c r="P581">
        <v>49.285899999999998</v>
      </c>
      <c r="Q581">
        <v>500.19200000000001</v>
      </c>
      <c r="R581">
        <v>1.1980999999999999</v>
      </c>
      <c r="S581">
        <v>-44.265700000000002</v>
      </c>
      <c r="T581">
        <f t="shared" si="35"/>
        <v>-12.741000000000003</v>
      </c>
    </row>
    <row r="582" spans="1:20" x14ac:dyDescent="0.3">
      <c r="B582">
        <v>25</v>
      </c>
      <c r="C582">
        <v>637.24300000000005</v>
      </c>
      <c r="D582">
        <f t="shared" si="36"/>
        <v>54.603035928797411</v>
      </c>
      <c r="E582">
        <v>-33.798200000000001</v>
      </c>
      <c r="F582">
        <v>53.3142</v>
      </c>
      <c r="G582">
        <v>408.05799999999999</v>
      </c>
      <c r="H582">
        <v>0.89640799999999998</v>
      </c>
      <c r="I582">
        <v>-51.071199999999997</v>
      </c>
      <c r="J582">
        <f t="shared" ref="J582:J645" si="38">I582-E582</f>
        <v>-17.272999999999996</v>
      </c>
      <c r="L582">
        <v>3</v>
      </c>
      <c r="M582">
        <v>223.34800000000001</v>
      </c>
      <c r="N582">
        <f t="shared" si="37"/>
        <v>79.358781049123095</v>
      </c>
      <c r="O582">
        <v>-30.364999999999998</v>
      </c>
      <c r="P582">
        <v>45.730600000000003</v>
      </c>
      <c r="Q582">
        <v>538.94399999999996</v>
      </c>
      <c r="R582">
        <v>1.2857000000000001</v>
      </c>
      <c r="S582">
        <v>-43.411299999999997</v>
      </c>
      <c r="T582">
        <f t="shared" ref="T582:T645" si="39">S582-O582</f>
        <v>-13.046299999999999</v>
      </c>
    </row>
    <row r="583" spans="1:20" x14ac:dyDescent="0.3">
      <c r="B583">
        <v>26</v>
      </c>
      <c r="C583">
        <v>655.83600000000001</v>
      </c>
      <c r="D583">
        <f t="shared" ref="D583:D646" si="40">1000/(C583-C582)</f>
        <v>53.783682030871944</v>
      </c>
      <c r="E583">
        <v>-32.9437</v>
      </c>
      <c r="F583">
        <v>52.230800000000002</v>
      </c>
      <c r="G583">
        <v>398.95800000000003</v>
      </c>
      <c r="H583">
        <v>0.89188599999999996</v>
      </c>
      <c r="I583">
        <v>-50.888100000000001</v>
      </c>
      <c r="J583">
        <f t="shared" si="38"/>
        <v>-17.944400000000002</v>
      </c>
      <c r="L583">
        <v>4</v>
      </c>
      <c r="M583">
        <v>238.39099999999999</v>
      </c>
      <c r="N583">
        <f t="shared" ref="N583:N641" si="41">1000/(M583-M582)</f>
        <v>66.476101841388115</v>
      </c>
      <c r="O583">
        <v>-28.930700000000002</v>
      </c>
      <c r="P583">
        <v>43.335000000000001</v>
      </c>
      <c r="Q583">
        <v>528.64099999999996</v>
      </c>
      <c r="R583">
        <v>1.2806900000000001</v>
      </c>
      <c r="S583">
        <v>-43.945300000000003</v>
      </c>
      <c r="T583">
        <f t="shared" si="39"/>
        <v>-15.014600000000002</v>
      </c>
    </row>
    <row r="584" spans="1:20" x14ac:dyDescent="0.3">
      <c r="B584">
        <v>27</v>
      </c>
      <c r="C584">
        <v>673.95399999999995</v>
      </c>
      <c r="D584">
        <f t="shared" si="40"/>
        <v>55.193729992273063</v>
      </c>
      <c r="E584">
        <v>-33.569299999999998</v>
      </c>
      <c r="F584">
        <v>52.734400000000001</v>
      </c>
      <c r="G584">
        <v>403.59399999999999</v>
      </c>
      <c r="H584">
        <v>0.90072399999999997</v>
      </c>
      <c r="I584">
        <v>-51.162700000000001</v>
      </c>
      <c r="J584">
        <f t="shared" si="38"/>
        <v>-17.593400000000003</v>
      </c>
      <c r="L584">
        <v>5</v>
      </c>
      <c r="M584">
        <v>258.31799999999998</v>
      </c>
      <c r="N584">
        <f t="shared" si="41"/>
        <v>50.18316856526323</v>
      </c>
      <c r="O584">
        <v>-30.563400000000001</v>
      </c>
      <c r="P584">
        <v>47.912599999999998</v>
      </c>
      <c r="Q584">
        <v>516.81100000000004</v>
      </c>
      <c r="R584">
        <v>1.2066699999999999</v>
      </c>
      <c r="S584">
        <v>-45.623800000000003</v>
      </c>
      <c r="T584">
        <f t="shared" si="39"/>
        <v>-15.060400000000001</v>
      </c>
    </row>
    <row r="585" spans="1:20" x14ac:dyDescent="0.3">
      <c r="B585">
        <v>28</v>
      </c>
      <c r="C585">
        <v>692.673</v>
      </c>
      <c r="D585">
        <f t="shared" si="40"/>
        <v>53.421657139804331</v>
      </c>
      <c r="E585">
        <v>-33.523600000000002</v>
      </c>
      <c r="F585">
        <v>52.581800000000001</v>
      </c>
      <c r="G585">
        <v>405.10399999999998</v>
      </c>
      <c r="H585">
        <v>0.89915199999999995</v>
      </c>
      <c r="I585">
        <v>-50.979599999999998</v>
      </c>
      <c r="J585">
        <f t="shared" si="38"/>
        <v>-17.455999999999996</v>
      </c>
      <c r="L585">
        <v>6</v>
      </c>
      <c r="M585">
        <v>278.19499999999999</v>
      </c>
      <c r="N585">
        <f t="shared" si="41"/>
        <v>50.309402827388418</v>
      </c>
      <c r="O585">
        <v>-30.441299999999998</v>
      </c>
      <c r="P585">
        <v>48.126199999999997</v>
      </c>
      <c r="Q585">
        <v>512.875</v>
      </c>
      <c r="R585">
        <v>1.18251</v>
      </c>
      <c r="S585">
        <v>-46.081499999999998</v>
      </c>
      <c r="T585">
        <f t="shared" si="39"/>
        <v>-15.6402</v>
      </c>
    </row>
    <row r="586" spans="1:20" x14ac:dyDescent="0.3">
      <c r="B586">
        <v>29</v>
      </c>
      <c r="C586">
        <v>711.24300000000005</v>
      </c>
      <c r="D586">
        <f t="shared" si="40"/>
        <v>53.850296176628824</v>
      </c>
      <c r="E586">
        <v>-33.477800000000002</v>
      </c>
      <c r="F586">
        <v>52.551299999999998</v>
      </c>
      <c r="G586">
        <v>406.15300000000002</v>
      </c>
      <c r="H586">
        <v>0.90375000000000005</v>
      </c>
      <c r="I586">
        <v>-51.055900000000001</v>
      </c>
      <c r="J586">
        <f t="shared" si="38"/>
        <v>-17.578099999999999</v>
      </c>
      <c r="L586">
        <v>7</v>
      </c>
      <c r="M586">
        <v>297.517</v>
      </c>
      <c r="N586">
        <f t="shared" si="41"/>
        <v>51.754476762239925</v>
      </c>
      <c r="O586">
        <v>-30.792200000000001</v>
      </c>
      <c r="P586">
        <v>49.163800000000002</v>
      </c>
      <c r="Q586">
        <v>511.04599999999999</v>
      </c>
      <c r="R586">
        <v>1.1721299999999999</v>
      </c>
      <c r="S586">
        <v>-46.325699999999998</v>
      </c>
      <c r="T586">
        <f t="shared" si="39"/>
        <v>-15.533499999999997</v>
      </c>
    </row>
    <row r="587" spans="1:20" x14ac:dyDescent="0.3">
      <c r="J587">
        <f t="shared" si="38"/>
        <v>0</v>
      </c>
      <c r="L587">
        <v>8</v>
      </c>
      <c r="M587">
        <v>316.577</v>
      </c>
      <c r="N587">
        <f t="shared" si="41"/>
        <v>52.465897166841543</v>
      </c>
      <c r="O587">
        <v>-30.838000000000001</v>
      </c>
      <c r="P587">
        <v>49.224899999999998</v>
      </c>
      <c r="Q587">
        <v>508.17200000000003</v>
      </c>
      <c r="R587">
        <v>1.1846300000000001</v>
      </c>
      <c r="S587">
        <v>-46.417200000000001</v>
      </c>
      <c r="T587">
        <f t="shared" si="39"/>
        <v>-15.5792</v>
      </c>
    </row>
    <row r="588" spans="1:20" x14ac:dyDescent="0.3">
      <c r="A588">
        <v>3.7</v>
      </c>
      <c r="J588">
        <f t="shared" si="38"/>
        <v>0</v>
      </c>
      <c r="L588">
        <v>9</v>
      </c>
      <c r="M588">
        <v>335.87799999999999</v>
      </c>
      <c r="N588">
        <f t="shared" si="41"/>
        <v>51.81078700585465</v>
      </c>
      <c r="O588">
        <v>-30.227699999999999</v>
      </c>
      <c r="P588">
        <v>48.736600000000003</v>
      </c>
      <c r="Q588">
        <v>498.06900000000002</v>
      </c>
      <c r="R588">
        <v>1.1699900000000001</v>
      </c>
      <c r="S588">
        <v>-46.432499999999997</v>
      </c>
      <c r="T588">
        <f t="shared" si="39"/>
        <v>-16.204799999999999</v>
      </c>
    </row>
    <row r="589" spans="1:20" x14ac:dyDescent="0.3">
      <c r="B589">
        <v>1</v>
      </c>
      <c r="C589">
        <v>221.83</v>
      </c>
      <c r="E589">
        <v>-41.412399999999998</v>
      </c>
      <c r="F589">
        <v>70.175200000000004</v>
      </c>
      <c r="G589">
        <v>335.64499999999998</v>
      </c>
      <c r="H589">
        <v>0.76420200000000005</v>
      </c>
      <c r="I589">
        <v>-53.756700000000002</v>
      </c>
      <c r="J589">
        <f t="shared" si="38"/>
        <v>-12.344300000000004</v>
      </c>
      <c r="L589">
        <v>10</v>
      </c>
      <c r="M589">
        <v>354.95800000000003</v>
      </c>
      <c r="N589">
        <f t="shared" si="41"/>
        <v>52.410901467505127</v>
      </c>
      <c r="O589">
        <v>-30.532800000000002</v>
      </c>
      <c r="P589">
        <v>48.950200000000002</v>
      </c>
      <c r="Q589">
        <v>506.15499999999997</v>
      </c>
      <c r="R589">
        <v>1.17723</v>
      </c>
      <c r="S589">
        <v>-46.508800000000001</v>
      </c>
      <c r="T589">
        <f t="shared" si="39"/>
        <v>-15.975999999999999</v>
      </c>
    </row>
    <row r="590" spans="1:20" x14ac:dyDescent="0.3">
      <c r="B590">
        <v>2</v>
      </c>
      <c r="C590">
        <v>228.726</v>
      </c>
      <c r="D590">
        <f t="shared" si="40"/>
        <v>145.01160092807453</v>
      </c>
      <c r="E590">
        <v>-34.759500000000003</v>
      </c>
      <c r="F590">
        <v>52.9938</v>
      </c>
      <c r="G590">
        <v>394.274</v>
      </c>
      <c r="H590">
        <v>0.89836300000000002</v>
      </c>
      <c r="I590">
        <v>-49.453699999999998</v>
      </c>
      <c r="J590">
        <f t="shared" si="38"/>
        <v>-14.694199999999995</v>
      </c>
      <c r="L590">
        <v>11</v>
      </c>
      <c r="M590">
        <v>373.93599999999998</v>
      </c>
      <c r="N590">
        <f t="shared" si="41"/>
        <v>52.692591421646249</v>
      </c>
      <c r="O590">
        <v>-30.914300000000001</v>
      </c>
      <c r="P590">
        <v>49.255400000000002</v>
      </c>
      <c r="Q590">
        <v>514.5</v>
      </c>
      <c r="R590">
        <v>1.18743</v>
      </c>
      <c r="S590">
        <v>-46.386699999999998</v>
      </c>
      <c r="T590">
        <f t="shared" si="39"/>
        <v>-15.472399999999997</v>
      </c>
    </row>
    <row r="591" spans="1:20" x14ac:dyDescent="0.3">
      <c r="B591">
        <v>3</v>
      </c>
      <c r="C591">
        <v>242.10599999999999</v>
      </c>
      <c r="D591">
        <f t="shared" si="40"/>
        <v>74.738415545590456</v>
      </c>
      <c r="E591">
        <v>-32.699599999999997</v>
      </c>
      <c r="F591">
        <v>49.789400000000001</v>
      </c>
      <c r="G591">
        <v>404.00200000000001</v>
      </c>
      <c r="H591">
        <v>0.91402700000000003</v>
      </c>
      <c r="I591">
        <v>-49.392699999999998</v>
      </c>
      <c r="J591">
        <f t="shared" si="38"/>
        <v>-16.693100000000001</v>
      </c>
      <c r="L591">
        <v>12</v>
      </c>
      <c r="M591">
        <v>393.40199999999999</v>
      </c>
      <c r="N591">
        <f t="shared" si="41"/>
        <v>51.37162231583271</v>
      </c>
      <c r="O591">
        <v>-30.731200000000001</v>
      </c>
      <c r="P591">
        <v>49.133299999999998</v>
      </c>
      <c r="Q591">
        <v>512.69799999999998</v>
      </c>
      <c r="R591">
        <v>1.1896199999999999</v>
      </c>
      <c r="S591">
        <v>-46.234099999999998</v>
      </c>
      <c r="T591">
        <f t="shared" si="39"/>
        <v>-15.502899999999997</v>
      </c>
    </row>
    <row r="592" spans="1:20" x14ac:dyDescent="0.3">
      <c r="B592">
        <v>4</v>
      </c>
      <c r="C592">
        <v>258.69799999999998</v>
      </c>
      <c r="D592">
        <f t="shared" si="40"/>
        <v>60.270009643201597</v>
      </c>
      <c r="E592">
        <v>-32.607999999999997</v>
      </c>
      <c r="F592">
        <v>49.972499999999997</v>
      </c>
      <c r="G592">
        <v>400.98</v>
      </c>
      <c r="H592">
        <v>0.90886</v>
      </c>
      <c r="I592">
        <v>-49.881</v>
      </c>
      <c r="J592">
        <f t="shared" si="38"/>
        <v>-17.273000000000003</v>
      </c>
      <c r="L592">
        <v>13</v>
      </c>
      <c r="M592">
        <v>413.00200000000001</v>
      </c>
      <c r="N592">
        <f t="shared" si="41"/>
        <v>51.020408163265245</v>
      </c>
      <c r="O592">
        <v>-30.654900000000001</v>
      </c>
      <c r="P592">
        <v>49.057000000000002</v>
      </c>
      <c r="Q592">
        <v>512.97799999999995</v>
      </c>
      <c r="R592">
        <v>1.1909799999999999</v>
      </c>
      <c r="S592">
        <v>-46.264600000000002</v>
      </c>
      <c r="T592">
        <f t="shared" si="39"/>
        <v>-15.6097</v>
      </c>
    </row>
    <row r="593" spans="2:20" x14ac:dyDescent="0.3">
      <c r="B593">
        <v>5</v>
      </c>
      <c r="C593">
        <v>275.73099999999999</v>
      </c>
      <c r="D593">
        <f t="shared" si="40"/>
        <v>58.709563787941001</v>
      </c>
      <c r="E593">
        <v>-32.7759</v>
      </c>
      <c r="F593">
        <v>51.040599999999998</v>
      </c>
      <c r="G593">
        <v>398.40600000000001</v>
      </c>
      <c r="H593">
        <v>0.89858300000000002</v>
      </c>
      <c r="I593">
        <v>-50.613399999999999</v>
      </c>
      <c r="J593">
        <f t="shared" si="38"/>
        <v>-17.837499999999999</v>
      </c>
      <c r="L593">
        <v>14</v>
      </c>
      <c r="M593">
        <v>432.59</v>
      </c>
      <c r="N593">
        <f t="shared" si="41"/>
        <v>51.051664284255757</v>
      </c>
      <c r="O593">
        <v>-30.487100000000002</v>
      </c>
      <c r="P593">
        <v>48.690800000000003</v>
      </c>
      <c r="Q593">
        <v>515.33799999999997</v>
      </c>
      <c r="R593">
        <v>1.20166</v>
      </c>
      <c r="S593">
        <v>-46.157800000000002</v>
      </c>
      <c r="T593">
        <f t="shared" si="39"/>
        <v>-15.6707</v>
      </c>
    </row>
    <row r="594" spans="2:20" x14ac:dyDescent="0.3">
      <c r="B594">
        <v>6</v>
      </c>
      <c r="C594">
        <v>293.34399999999999</v>
      </c>
      <c r="D594">
        <f t="shared" si="40"/>
        <v>56.776244819167658</v>
      </c>
      <c r="E594">
        <v>-33.554099999999998</v>
      </c>
      <c r="F594">
        <v>52.368200000000002</v>
      </c>
      <c r="G594">
        <v>406.12599999999998</v>
      </c>
      <c r="H594">
        <v>0.89352399999999998</v>
      </c>
      <c r="I594">
        <v>-50.704999999999998</v>
      </c>
      <c r="J594">
        <f t="shared" si="38"/>
        <v>-17.1509</v>
      </c>
      <c r="L594">
        <v>15</v>
      </c>
      <c r="M594">
        <v>452.11500000000001</v>
      </c>
      <c r="N594">
        <f t="shared" si="41"/>
        <v>51.216389244558172</v>
      </c>
      <c r="O594">
        <v>-30.288699999999999</v>
      </c>
      <c r="P594">
        <v>48.492400000000004</v>
      </c>
      <c r="Q594">
        <v>508.19400000000002</v>
      </c>
      <c r="R594">
        <v>1.20116</v>
      </c>
      <c r="S594">
        <v>-46.066299999999998</v>
      </c>
      <c r="T594">
        <f t="shared" si="39"/>
        <v>-15.7776</v>
      </c>
    </row>
    <row r="595" spans="2:20" x14ac:dyDescent="0.3">
      <c r="B595">
        <v>7</v>
      </c>
      <c r="C595">
        <v>310.90800000000002</v>
      </c>
      <c r="D595">
        <f t="shared" si="40"/>
        <v>56.934639034388454</v>
      </c>
      <c r="E595">
        <v>-33.554099999999998</v>
      </c>
      <c r="F595">
        <v>52.673299999999998</v>
      </c>
      <c r="G595">
        <v>403.5</v>
      </c>
      <c r="H595">
        <v>0.889961</v>
      </c>
      <c r="I595">
        <v>-51.010100000000001</v>
      </c>
      <c r="J595">
        <f t="shared" si="38"/>
        <v>-17.456000000000003</v>
      </c>
      <c r="L595">
        <v>16</v>
      </c>
      <c r="M595">
        <v>471.66199999999998</v>
      </c>
      <c r="N595">
        <f t="shared" si="41"/>
        <v>51.158745587558272</v>
      </c>
      <c r="O595">
        <v>-30.624400000000001</v>
      </c>
      <c r="P595">
        <v>48.660299999999999</v>
      </c>
      <c r="Q595">
        <v>521.07299999999998</v>
      </c>
      <c r="R595">
        <v>1.2068000000000001</v>
      </c>
      <c r="S595">
        <v>-45.99</v>
      </c>
      <c r="T595">
        <f t="shared" si="39"/>
        <v>-15.365600000000001</v>
      </c>
    </row>
    <row r="596" spans="2:20" x14ac:dyDescent="0.3">
      <c r="B596">
        <v>8</v>
      </c>
      <c r="C596">
        <v>328.238</v>
      </c>
      <c r="D596">
        <f t="shared" si="40"/>
        <v>57.703404500865602</v>
      </c>
      <c r="E596">
        <v>-33.493000000000002</v>
      </c>
      <c r="F596">
        <v>52.734400000000001</v>
      </c>
      <c r="G596">
        <v>400.63299999999998</v>
      </c>
      <c r="H596">
        <v>0.88830299999999995</v>
      </c>
      <c r="I596">
        <v>-51.010100000000001</v>
      </c>
      <c r="J596">
        <f t="shared" si="38"/>
        <v>-17.517099999999999</v>
      </c>
      <c r="L596">
        <v>17</v>
      </c>
      <c r="M596">
        <v>491.22</v>
      </c>
      <c r="N596">
        <f t="shared" si="41"/>
        <v>51.129972389814782</v>
      </c>
      <c r="O596">
        <v>-30.166599999999999</v>
      </c>
      <c r="P596">
        <v>48.263500000000001</v>
      </c>
      <c r="Q596">
        <v>514.82299999999998</v>
      </c>
      <c r="R596">
        <v>1.20217</v>
      </c>
      <c r="S596">
        <v>-45.898400000000002</v>
      </c>
      <c r="T596">
        <f t="shared" si="39"/>
        <v>-15.731800000000003</v>
      </c>
    </row>
    <row r="597" spans="2:20" x14ac:dyDescent="0.3">
      <c r="B597">
        <v>9</v>
      </c>
      <c r="C597">
        <v>346.10300000000001</v>
      </c>
      <c r="D597">
        <f t="shared" si="40"/>
        <v>55.975370836831765</v>
      </c>
      <c r="E597">
        <v>-34.286499999999997</v>
      </c>
      <c r="F597">
        <v>53.634599999999999</v>
      </c>
      <c r="G597">
        <v>412.827</v>
      </c>
      <c r="H597">
        <v>0.89382899999999998</v>
      </c>
      <c r="I597">
        <v>-51.132199999999997</v>
      </c>
      <c r="J597">
        <f t="shared" si="38"/>
        <v>-16.845700000000001</v>
      </c>
      <c r="L597">
        <v>18</v>
      </c>
      <c r="M597">
        <v>510.25599999999997</v>
      </c>
      <c r="N597">
        <f t="shared" si="41"/>
        <v>52.532044547173932</v>
      </c>
      <c r="O597">
        <v>-30.166599999999999</v>
      </c>
      <c r="P597">
        <v>48.034700000000001</v>
      </c>
      <c r="Q597">
        <v>515.495</v>
      </c>
      <c r="R597">
        <v>1.2073100000000001</v>
      </c>
      <c r="S597">
        <v>-45.929000000000002</v>
      </c>
      <c r="T597">
        <f t="shared" si="39"/>
        <v>-15.762400000000003</v>
      </c>
    </row>
    <row r="598" spans="2:20" x14ac:dyDescent="0.3">
      <c r="B598">
        <v>10</v>
      </c>
      <c r="C598">
        <v>363.57900000000001</v>
      </c>
      <c r="D598">
        <f t="shared" si="40"/>
        <v>57.221332112611584</v>
      </c>
      <c r="E598">
        <v>-33.889800000000001</v>
      </c>
      <c r="F598">
        <v>52.948</v>
      </c>
      <c r="G598">
        <v>408.94400000000002</v>
      </c>
      <c r="H598">
        <v>0.89777200000000001</v>
      </c>
      <c r="I598">
        <v>-51.101700000000001</v>
      </c>
      <c r="J598">
        <f t="shared" si="38"/>
        <v>-17.2119</v>
      </c>
      <c r="L598">
        <v>19</v>
      </c>
      <c r="M598">
        <v>529.74900000000002</v>
      </c>
      <c r="N598">
        <f t="shared" si="41"/>
        <v>51.300466834248056</v>
      </c>
      <c r="O598">
        <v>-30.425999999999998</v>
      </c>
      <c r="P598">
        <v>48.232999999999997</v>
      </c>
      <c r="Q598">
        <v>525.23299999999995</v>
      </c>
      <c r="R598">
        <v>1.2284299999999999</v>
      </c>
      <c r="S598">
        <v>-45.822099999999999</v>
      </c>
      <c r="T598">
        <f t="shared" si="39"/>
        <v>-15.396100000000001</v>
      </c>
    </row>
    <row r="599" spans="2:20" x14ac:dyDescent="0.3">
      <c r="B599">
        <v>11</v>
      </c>
      <c r="C599">
        <v>381.05900000000003</v>
      </c>
      <c r="D599">
        <f t="shared" si="40"/>
        <v>57.208237986269964</v>
      </c>
      <c r="E599">
        <v>-33.645600000000002</v>
      </c>
      <c r="F599">
        <v>52.658099999999997</v>
      </c>
      <c r="G599">
        <v>400.428</v>
      </c>
      <c r="H599">
        <v>0.89269200000000004</v>
      </c>
      <c r="I599">
        <v>-51.055900000000001</v>
      </c>
      <c r="J599">
        <f t="shared" si="38"/>
        <v>-17.410299999999999</v>
      </c>
      <c r="L599">
        <v>20</v>
      </c>
      <c r="M599">
        <v>549.31299999999999</v>
      </c>
      <c r="N599">
        <f t="shared" si="41"/>
        <v>51.114291555919131</v>
      </c>
      <c r="O599">
        <v>-29.983499999999999</v>
      </c>
      <c r="P599">
        <v>47.790500000000002</v>
      </c>
      <c r="Q599">
        <v>516.255</v>
      </c>
      <c r="R599">
        <v>1.21468</v>
      </c>
      <c r="S599">
        <v>-45.761099999999999</v>
      </c>
      <c r="T599">
        <f t="shared" si="39"/>
        <v>-15.7776</v>
      </c>
    </row>
    <row r="600" spans="2:20" x14ac:dyDescent="0.3">
      <c r="B600">
        <v>12</v>
      </c>
      <c r="C600">
        <v>398.90899999999999</v>
      </c>
      <c r="D600">
        <f t="shared" si="40"/>
        <v>56.022408963585541</v>
      </c>
      <c r="E600">
        <v>-33.935499999999998</v>
      </c>
      <c r="F600">
        <v>53.1158</v>
      </c>
      <c r="G600">
        <v>407.80500000000001</v>
      </c>
      <c r="H600">
        <v>0.89432</v>
      </c>
      <c r="I600">
        <v>-51.162700000000001</v>
      </c>
      <c r="J600">
        <f t="shared" si="38"/>
        <v>-17.227200000000003</v>
      </c>
      <c r="L600">
        <v>21</v>
      </c>
      <c r="M600">
        <v>568.61800000000005</v>
      </c>
      <c r="N600">
        <f t="shared" si="41"/>
        <v>51.800051800051627</v>
      </c>
      <c r="O600">
        <v>-30.441299999999998</v>
      </c>
      <c r="P600">
        <v>48.171999999999997</v>
      </c>
      <c r="Q600">
        <v>527.99800000000005</v>
      </c>
      <c r="R600">
        <v>1.22723</v>
      </c>
      <c r="S600">
        <v>-45.669600000000003</v>
      </c>
      <c r="T600">
        <f t="shared" si="39"/>
        <v>-15.228300000000004</v>
      </c>
    </row>
    <row r="601" spans="2:20" x14ac:dyDescent="0.3">
      <c r="B601">
        <v>13</v>
      </c>
      <c r="C601">
        <v>416.55700000000002</v>
      </c>
      <c r="D601">
        <f t="shared" si="40"/>
        <v>56.663644605620952</v>
      </c>
      <c r="E601">
        <v>-33.508299999999998</v>
      </c>
      <c r="F601">
        <v>52.490200000000002</v>
      </c>
      <c r="G601">
        <v>403.40600000000001</v>
      </c>
      <c r="H601">
        <v>0.89390199999999997</v>
      </c>
      <c r="I601">
        <v>-51.3</v>
      </c>
      <c r="J601">
        <f t="shared" si="38"/>
        <v>-17.791699999999999</v>
      </c>
      <c r="L601">
        <v>22</v>
      </c>
      <c r="M601">
        <v>588.34100000000001</v>
      </c>
      <c r="N601">
        <f t="shared" si="41"/>
        <v>50.702225827713946</v>
      </c>
      <c r="O601">
        <v>-30.273399999999999</v>
      </c>
      <c r="P601">
        <v>47.851599999999998</v>
      </c>
      <c r="Q601">
        <v>528.62699999999995</v>
      </c>
      <c r="R601">
        <v>1.2374000000000001</v>
      </c>
      <c r="S601">
        <v>-45.593299999999999</v>
      </c>
      <c r="T601">
        <f t="shared" si="39"/>
        <v>-15.319900000000001</v>
      </c>
    </row>
    <row r="602" spans="2:20" x14ac:dyDescent="0.3">
      <c r="B602">
        <v>14</v>
      </c>
      <c r="C602">
        <v>434.17099999999999</v>
      </c>
      <c r="D602">
        <f t="shared" si="40"/>
        <v>56.773021460202187</v>
      </c>
      <c r="E602">
        <v>-33.752400000000002</v>
      </c>
      <c r="F602">
        <v>52.795400000000001</v>
      </c>
      <c r="G602">
        <v>404.18099999999998</v>
      </c>
      <c r="H602">
        <v>0.89859299999999998</v>
      </c>
      <c r="I602">
        <v>-51.101700000000001</v>
      </c>
      <c r="J602">
        <f t="shared" si="38"/>
        <v>-17.349299999999999</v>
      </c>
      <c r="L602">
        <v>23</v>
      </c>
      <c r="M602">
        <v>608.35500000000002</v>
      </c>
      <c r="N602">
        <f t="shared" si="41"/>
        <v>49.965024482861971</v>
      </c>
      <c r="O602">
        <v>-29.8462</v>
      </c>
      <c r="P602">
        <v>47.454799999999999</v>
      </c>
      <c r="Q602">
        <v>517.59799999999996</v>
      </c>
      <c r="R602">
        <v>1.2264600000000001</v>
      </c>
      <c r="S602">
        <v>-45.5017</v>
      </c>
      <c r="T602">
        <f t="shared" si="39"/>
        <v>-15.6555</v>
      </c>
    </row>
    <row r="603" spans="2:20" x14ac:dyDescent="0.3">
      <c r="B603">
        <v>15</v>
      </c>
      <c r="C603">
        <v>451.952</v>
      </c>
      <c r="D603">
        <f t="shared" si="40"/>
        <v>56.239806535065497</v>
      </c>
      <c r="E603">
        <v>-33.248899999999999</v>
      </c>
      <c r="F603">
        <v>52.093499999999999</v>
      </c>
      <c r="G603">
        <v>400.82900000000001</v>
      </c>
      <c r="H603">
        <v>0.89176299999999997</v>
      </c>
      <c r="I603">
        <v>-51.147500000000001</v>
      </c>
      <c r="J603">
        <f t="shared" si="38"/>
        <v>-17.898600000000002</v>
      </c>
      <c r="L603">
        <v>24</v>
      </c>
      <c r="M603">
        <v>627.79300000000001</v>
      </c>
      <c r="N603">
        <f t="shared" si="41"/>
        <v>51.445621977569743</v>
      </c>
      <c r="O603">
        <v>-29.7699</v>
      </c>
      <c r="P603">
        <v>47.210700000000003</v>
      </c>
      <c r="Q603">
        <v>521.08699999999999</v>
      </c>
      <c r="R603">
        <v>1.23919</v>
      </c>
      <c r="S603">
        <v>-45.3949</v>
      </c>
      <c r="T603">
        <f t="shared" si="39"/>
        <v>-15.625</v>
      </c>
    </row>
    <row r="604" spans="2:20" x14ac:dyDescent="0.3">
      <c r="B604">
        <v>16</v>
      </c>
      <c r="C604">
        <v>470.02</v>
      </c>
      <c r="D604">
        <f t="shared" si="40"/>
        <v>55.346468895284531</v>
      </c>
      <c r="E604">
        <v>-33.844000000000001</v>
      </c>
      <c r="F604">
        <v>52.856400000000001</v>
      </c>
      <c r="G604">
        <v>407.43200000000002</v>
      </c>
      <c r="H604">
        <v>0.90046499999999996</v>
      </c>
      <c r="I604">
        <v>-51.162700000000001</v>
      </c>
      <c r="J604">
        <f t="shared" si="38"/>
        <v>-17.3187</v>
      </c>
      <c r="L604">
        <v>25</v>
      </c>
      <c r="M604">
        <v>647.56899999999996</v>
      </c>
      <c r="N604">
        <f t="shared" si="41"/>
        <v>50.566343042071317</v>
      </c>
      <c r="O604">
        <v>-30.715900000000001</v>
      </c>
      <c r="P604">
        <v>48.232999999999997</v>
      </c>
      <c r="Q604">
        <v>533.33600000000001</v>
      </c>
      <c r="R604">
        <v>1.2535499999999999</v>
      </c>
      <c r="S604">
        <v>-45.425400000000003</v>
      </c>
      <c r="T604">
        <f t="shared" si="39"/>
        <v>-14.709500000000002</v>
      </c>
    </row>
    <row r="605" spans="2:20" x14ac:dyDescent="0.3">
      <c r="B605">
        <v>17</v>
      </c>
      <c r="C605">
        <v>487.69099999999997</v>
      </c>
      <c r="D605">
        <f t="shared" si="40"/>
        <v>56.589893045102173</v>
      </c>
      <c r="E605">
        <v>-33.325200000000002</v>
      </c>
      <c r="F605">
        <v>52.002000000000002</v>
      </c>
      <c r="G605">
        <v>402.03199999999998</v>
      </c>
      <c r="H605">
        <v>0.89768599999999998</v>
      </c>
      <c r="I605">
        <v>-50.964399999999998</v>
      </c>
      <c r="J605">
        <f t="shared" si="38"/>
        <v>-17.639199999999995</v>
      </c>
      <c r="L605">
        <v>26</v>
      </c>
      <c r="M605">
        <v>667.52300000000002</v>
      </c>
      <c r="N605">
        <f t="shared" si="41"/>
        <v>50.115265109752265</v>
      </c>
      <c r="O605">
        <v>-30.258199999999999</v>
      </c>
      <c r="P605">
        <v>47.622700000000002</v>
      </c>
      <c r="Q605">
        <v>529.34900000000005</v>
      </c>
      <c r="R605">
        <v>1.2557700000000001</v>
      </c>
      <c r="S605">
        <v>-45.318600000000004</v>
      </c>
      <c r="T605">
        <f t="shared" si="39"/>
        <v>-15.060400000000005</v>
      </c>
    </row>
    <row r="606" spans="2:20" x14ac:dyDescent="0.3">
      <c r="B606">
        <v>18</v>
      </c>
      <c r="C606">
        <v>505.73200000000003</v>
      </c>
      <c r="D606">
        <f t="shared" si="40"/>
        <v>55.429299927941749</v>
      </c>
      <c r="E606">
        <v>-33.325200000000002</v>
      </c>
      <c r="F606">
        <v>52.078200000000002</v>
      </c>
      <c r="G606">
        <v>401.16199999999998</v>
      </c>
      <c r="H606">
        <v>0.89954699999999999</v>
      </c>
      <c r="I606">
        <v>-51.010100000000001</v>
      </c>
      <c r="J606">
        <f t="shared" si="38"/>
        <v>-17.684899999999999</v>
      </c>
      <c r="L606">
        <v>27</v>
      </c>
      <c r="M606">
        <v>687.53300000000002</v>
      </c>
      <c r="N606">
        <f t="shared" si="41"/>
        <v>49.975012493753148</v>
      </c>
      <c r="O606">
        <v>-30.197099999999999</v>
      </c>
      <c r="P606">
        <v>47.500599999999999</v>
      </c>
      <c r="Q606">
        <v>528.14099999999996</v>
      </c>
      <c r="R606">
        <v>1.2482899999999999</v>
      </c>
      <c r="S606">
        <v>-45.3339</v>
      </c>
      <c r="T606">
        <f t="shared" si="39"/>
        <v>-15.136800000000001</v>
      </c>
    </row>
    <row r="607" spans="2:20" x14ac:dyDescent="0.3">
      <c r="B607">
        <v>19</v>
      </c>
      <c r="C607">
        <v>523.68600000000004</v>
      </c>
      <c r="D607">
        <f t="shared" si="40"/>
        <v>55.697894619583359</v>
      </c>
      <c r="E607">
        <v>-33.706699999999998</v>
      </c>
      <c r="F607">
        <v>52.291899999999998</v>
      </c>
      <c r="G607">
        <v>412.12599999999998</v>
      </c>
      <c r="H607">
        <v>0.90626399999999996</v>
      </c>
      <c r="I607">
        <v>-51.086399999999998</v>
      </c>
      <c r="J607">
        <f t="shared" si="38"/>
        <v>-17.3797</v>
      </c>
      <c r="T607">
        <f t="shared" si="39"/>
        <v>0</v>
      </c>
    </row>
    <row r="608" spans="2:20" x14ac:dyDescent="0.3">
      <c r="B608">
        <v>20</v>
      </c>
      <c r="C608">
        <v>541.75099999999998</v>
      </c>
      <c r="D608">
        <f t="shared" si="40"/>
        <v>55.355660116247066</v>
      </c>
      <c r="E608">
        <v>-33.554099999999998</v>
      </c>
      <c r="F608">
        <v>52.185099999999998</v>
      </c>
      <c r="G608">
        <v>404.66699999999997</v>
      </c>
      <c r="H608">
        <v>0.90536499999999998</v>
      </c>
      <c r="I608">
        <v>-51.101700000000001</v>
      </c>
      <c r="J608">
        <f t="shared" si="38"/>
        <v>-17.547600000000003</v>
      </c>
      <c r="T608">
        <f t="shared" si="39"/>
        <v>0</v>
      </c>
    </row>
    <row r="609" spans="1:20" x14ac:dyDescent="0.3">
      <c r="B609">
        <v>21</v>
      </c>
      <c r="C609">
        <v>559.72699999999998</v>
      </c>
      <c r="D609">
        <f t="shared" si="40"/>
        <v>55.629728526924794</v>
      </c>
      <c r="E609">
        <v>-33.950800000000001</v>
      </c>
      <c r="F609">
        <v>52.368200000000002</v>
      </c>
      <c r="G609">
        <v>414.05399999999997</v>
      </c>
      <c r="H609">
        <v>0.91349199999999997</v>
      </c>
      <c r="I609">
        <v>-51.040599999999998</v>
      </c>
      <c r="J609">
        <f t="shared" si="38"/>
        <v>-17.089799999999997</v>
      </c>
      <c r="T609">
        <f t="shared" si="39"/>
        <v>0</v>
      </c>
    </row>
    <row r="610" spans="1:20" x14ac:dyDescent="0.3">
      <c r="B610">
        <v>22</v>
      </c>
      <c r="C610">
        <v>578.20100000000002</v>
      </c>
      <c r="D610">
        <f t="shared" si="40"/>
        <v>54.130128829706479</v>
      </c>
      <c r="E610">
        <v>-33.645600000000002</v>
      </c>
      <c r="F610">
        <v>52.093499999999999</v>
      </c>
      <c r="G610">
        <v>404.55599999999998</v>
      </c>
      <c r="H610">
        <v>0.90268700000000002</v>
      </c>
      <c r="I610">
        <v>-51.101700000000001</v>
      </c>
      <c r="J610">
        <f t="shared" si="38"/>
        <v>-17.456099999999999</v>
      </c>
      <c r="T610">
        <f t="shared" si="39"/>
        <v>0</v>
      </c>
    </row>
    <row r="611" spans="1:20" x14ac:dyDescent="0.3">
      <c r="B611">
        <v>23</v>
      </c>
      <c r="C611">
        <v>596.15700000000004</v>
      </c>
      <c r="D611">
        <f t="shared" si="40"/>
        <v>55.691690799732626</v>
      </c>
      <c r="E611">
        <v>-33.248899999999999</v>
      </c>
      <c r="F611">
        <v>51.59</v>
      </c>
      <c r="G611">
        <v>405.84699999999998</v>
      </c>
      <c r="H611">
        <v>0.90721600000000002</v>
      </c>
      <c r="I611">
        <v>-51.040599999999998</v>
      </c>
      <c r="J611">
        <f t="shared" si="38"/>
        <v>-17.791699999999999</v>
      </c>
      <c r="K611">
        <v>3</v>
      </c>
      <c r="T611">
        <f t="shared" si="39"/>
        <v>0</v>
      </c>
    </row>
    <row r="612" spans="1:20" x14ac:dyDescent="0.3">
      <c r="B612">
        <v>24</v>
      </c>
      <c r="C612">
        <v>614.16800000000001</v>
      </c>
      <c r="D612">
        <f t="shared" si="40"/>
        <v>55.521625673199814</v>
      </c>
      <c r="E612">
        <v>-34.240699999999997</v>
      </c>
      <c r="F612">
        <v>52.673299999999998</v>
      </c>
      <c r="G612">
        <v>421.55500000000001</v>
      </c>
      <c r="H612">
        <v>0.92221500000000001</v>
      </c>
      <c r="I612">
        <v>-50.994900000000001</v>
      </c>
      <c r="J612">
        <f t="shared" si="38"/>
        <v>-16.754200000000004</v>
      </c>
      <c r="L612">
        <v>1</v>
      </c>
      <c r="M612">
        <v>201.898</v>
      </c>
      <c r="O612">
        <v>-37.200899999999997</v>
      </c>
      <c r="P612">
        <v>67.3523</v>
      </c>
      <c r="Q612">
        <v>384.79700000000003</v>
      </c>
      <c r="R612">
        <v>0.93522099999999997</v>
      </c>
      <c r="S612">
        <v>-49.652099999999997</v>
      </c>
      <c r="T612">
        <f t="shared" si="39"/>
        <v>-12.4512</v>
      </c>
    </row>
    <row r="613" spans="1:20" x14ac:dyDescent="0.3">
      <c r="B613">
        <v>25</v>
      </c>
      <c r="C613">
        <v>633.03700000000003</v>
      </c>
      <c r="D613">
        <f t="shared" si="40"/>
        <v>52.996979172187103</v>
      </c>
      <c r="E613">
        <v>-33.096299999999999</v>
      </c>
      <c r="F613">
        <v>51.437399999999997</v>
      </c>
      <c r="G613">
        <v>404.53800000000001</v>
      </c>
      <c r="H613">
        <v>0.90457900000000002</v>
      </c>
      <c r="I613">
        <v>-50.994900000000001</v>
      </c>
      <c r="J613">
        <f t="shared" si="38"/>
        <v>-17.898600000000002</v>
      </c>
      <c r="L613">
        <v>2</v>
      </c>
      <c r="M613">
        <v>210.26400000000001</v>
      </c>
      <c r="N613">
        <f t="shared" si="41"/>
        <v>119.53143676786975</v>
      </c>
      <c r="O613">
        <v>-32.257100000000001</v>
      </c>
      <c r="P613">
        <v>51.5747</v>
      </c>
      <c r="Q613">
        <v>470.87</v>
      </c>
      <c r="R613">
        <v>1.13523</v>
      </c>
      <c r="S613">
        <v>-45.1813</v>
      </c>
      <c r="T613">
        <f t="shared" si="39"/>
        <v>-12.924199999999999</v>
      </c>
    </row>
    <row r="614" spans="1:20" x14ac:dyDescent="0.3">
      <c r="B614">
        <v>26</v>
      </c>
      <c r="C614">
        <v>651.13900000000001</v>
      </c>
      <c r="D614">
        <f t="shared" si="40"/>
        <v>55.242514639266453</v>
      </c>
      <c r="E614">
        <v>-33.538800000000002</v>
      </c>
      <c r="F614">
        <v>51.940899999999999</v>
      </c>
      <c r="G614">
        <v>411.65600000000001</v>
      </c>
      <c r="H614">
        <v>0.91269500000000003</v>
      </c>
      <c r="I614">
        <v>-50.842300000000002</v>
      </c>
      <c r="J614">
        <f t="shared" si="38"/>
        <v>-17.3035</v>
      </c>
      <c r="L614">
        <v>3</v>
      </c>
      <c r="M614">
        <v>221.88800000000001</v>
      </c>
      <c r="N614">
        <f t="shared" si="41"/>
        <v>86.028905712319371</v>
      </c>
      <c r="O614">
        <v>-30.441299999999998</v>
      </c>
      <c r="P614">
        <v>46.9818</v>
      </c>
      <c r="Q614">
        <v>501.47399999999999</v>
      </c>
      <c r="R614">
        <v>1.2065399999999999</v>
      </c>
      <c r="S614">
        <v>-44.235199999999999</v>
      </c>
      <c r="T614">
        <f t="shared" si="39"/>
        <v>-13.793900000000001</v>
      </c>
    </row>
    <row r="615" spans="1:20" x14ac:dyDescent="0.3">
      <c r="B615">
        <v>27</v>
      </c>
      <c r="C615">
        <v>669.12300000000005</v>
      </c>
      <c r="D615">
        <f t="shared" si="40"/>
        <v>55.60498220640558</v>
      </c>
      <c r="E615">
        <v>-33.752400000000002</v>
      </c>
      <c r="F615">
        <v>52.063000000000002</v>
      </c>
      <c r="G615">
        <v>416.81099999999998</v>
      </c>
      <c r="H615">
        <v>0.92116799999999999</v>
      </c>
      <c r="I615">
        <v>-50.781300000000002</v>
      </c>
      <c r="J615">
        <f t="shared" si="38"/>
        <v>-17.0289</v>
      </c>
      <c r="L615">
        <v>4</v>
      </c>
      <c r="M615">
        <v>234.10599999999999</v>
      </c>
      <c r="N615">
        <f t="shared" si="41"/>
        <v>81.846456048453177</v>
      </c>
      <c r="O615">
        <v>-29.6478</v>
      </c>
      <c r="P615">
        <v>44.692999999999998</v>
      </c>
      <c r="Q615">
        <v>522.88</v>
      </c>
      <c r="R615">
        <v>1.2506900000000001</v>
      </c>
      <c r="S615">
        <v>-43.899500000000003</v>
      </c>
      <c r="T615">
        <f t="shared" si="39"/>
        <v>-14.251700000000003</v>
      </c>
    </row>
    <row r="616" spans="1:20" x14ac:dyDescent="0.3">
      <c r="B616">
        <v>28</v>
      </c>
      <c r="C616">
        <v>687.58</v>
      </c>
      <c r="D616">
        <f t="shared" si="40"/>
        <v>54.17998591320368</v>
      </c>
      <c r="E616">
        <v>-33.721899999999998</v>
      </c>
      <c r="F616">
        <v>51.956200000000003</v>
      </c>
      <c r="G616">
        <v>414.25</v>
      </c>
      <c r="H616">
        <v>0.92027800000000004</v>
      </c>
      <c r="I616">
        <v>-50.842300000000002</v>
      </c>
      <c r="J616">
        <f t="shared" si="38"/>
        <v>-17.120400000000004</v>
      </c>
      <c r="L616">
        <v>5</v>
      </c>
      <c r="M616">
        <v>251.73099999999999</v>
      </c>
      <c r="N616">
        <f t="shared" si="41"/>
        <v>56.737588652482266</v>
      </c>
      <c r="O616">
        <v>-29.7394</v>
      </c>
      <c r="P616">
        <v>47.119100000000003</v>
      </c>
      <c r="Q616">
        <v>492.61799999999999</v>
      </c>
      <c r="R616">
        <v>1.1602600000000001</v>
      </c>
      <c r="S616">
        <v>-45.867899999999999</v>
      </c>
      <c r="T616">
        <f t="shared" si="39"/>
        <v>-16.128499999999999</v>
      </c>
    </row>
    <row r="617" spans="1:20" x14ac:dyDescent="0.3">
      <c r="B617">
        <v>29</v>
      </c>
      <c r="C617">
        <v>706.00400000000002</v>
      </c>
      <c r="D617">
        <f t="shared" si="40"/>
        <v>54.277029960920601</v>
      </c>
      <c r="E617">
        <v>-33.828699999999998</v>
      </c>
      <c r="F617">
        <v>51.895099999999999</v>
      </c>
      <c r="G617">
        <v>412.94099999999997</v>
      </c>
      <c r="H617">
        <v>0.91935800000000001</v>
      </c>
      <c r="I617">
        <v>-50.765999999999998</v>
      </c>
      <c r="J617">
        <f t="shared" si="38"/>
        <v>-16.9373</v>
      </c>
      <c r="L617">
        <v>6</v>
      </c>
      <c r="M617">
        <v>269</v>
      </c>
      <c r="N617">
        <f t="shared" si="41"/>
        <v>57.907232613353386</v>
      </c>
      <c r="O617">
        <v>-30.548100000000002</v>
      </c>
      <c r="P617">
        <v>48.6755</v>
      </c>
      <c r="Q617">
        <v>492.77800000000002</v>
      </c>
      <c r="R617">
        <v>1.1552899999999999</v>
      </c>
      <c r="S617">
        <v>-46.493499999999997</v>
      </c>
      <c r="T617">
        <f t="shared" si="39"/>
        <v>-15.945399999999996</v>
      </c>
    </row>
    <row r="618" spans="1:20" x14ac:dyDescent="0.3">
      <c r="J618">
        <f t="shared" si="38"/>
        <v>0</v>
      </c>
      <c r="L618">
        <v>7</v>
      </c>
      <c r="M618">
        <v>286.28500000000003</v>
      </c>
      <c r="N618">
        <f t="shared" si="41"/>
        <v>57.853630315302205</v>
      </c>
      <c r="O618">
        <v>-30.929600000000001</v>
      </c>
      <c r="P618">
        <v>49.575800000000001</v>
      </c>
      <c r="Q618">
        <v>494.85199999999998</v>
      </c>
      <c r="R618">
        <v>1.14256</v>
      </c>
      <c r="S618">
        <v>-46.7834</v>
      </c>
      <c r="T618">
        <f t="shared" si="39"/>
        <v>-15.8538</v>
      </c>
    </row>
    <row r="619" spans="1:20" x14ac:dyDescent="0.3">
      <c r="A619">
        <v>3.8</v>
      </c>
      <c r="J619">
        <f t="shared" si="38"/>
        <v>0</v>
      </c>
      <c r="L619">
        <v>8</v>
      </c>
      <c r="M619">
        <v>303.745</v>
      </c>
      <c r="N619">
        <f t="shared" si="41"/>
        <v>57.273768613974866</v>
      </c>
      <c r="O619">
        <v>-30.181899999999999</v>
      </c>
      <c r="P619">
        <v>49.041699999999999</v>
      </c>
      <c r="Q619">
        <v>482.71199999999999</v>
      </c>
      <c r="R619">
        <v>1.1340600000000001</v>
      </c>
      <c r="S619">
        <v>-46.936</v>
      </c>
      <c r="T619">
        <f t="shared" si="39"/>
        <v>-16.754100000000001</v>
      </c>
    </row>
    <row r="620" spans="1:20" x14ac:dyDescent="0.3">
      <c r="B620">
        <v>1</v>
      </c>
      <c r="C620">
        <v>221.69300000000001</v>
      </c>
      <c r="E620">
        <v>-40.893599999999999</v>
      </c>
      <c r="F620">
        <v>69.107100000000003</v>
      </c>
      <c r="G620">
        <v>329.548</v>
      </c>
      <c r="H620">
        <v>0.75993100000000002</v>
      </c>
      <c r="I620">
        <v>-53.832999999999998</v>
      </c>
      <c r="J620">
        <f t="shared" si="38"/>
        <v>-12.939399999999999</v>
      </c>
      <c r="L620">
        <v>9</v>
      </c>
      <c r="M620">
        <v>321.22199999999998</v>
      </c>
      <c r="N620">
        <f t="shared" si="41"/>
        <v>57.218058019110913</v>
      </c>
      <c r="O620">
        <v>-30.624400000000001</v>
      </c>
      <c r="P620">
        <v>49.560499999999998</v>
      </c>
      <c r="Q620">
        <v>490.83699999999999</v>
      </c>
      <c r="R620">
        <v>1.1362399999999999</v>
      </c>
      <c r="S620">
        <v>-46.9666</v>
      </c>
      <c r="T620">
        <f t="shared" si="39"/>
        <v>-16.342199999999998</v>
      </c>
    </row>
    <row r="621" spans="1:20" x14ac:dyDescent="0.3">
      <c r="B621">
        <v>2</v>
      </c>
      <c r="C621">
        <v>228.38800000000001</v>
      </c>
      <c r="D621">
        <f t="shared" si="40"/>
        <v>149.36519790888738</v>
      </c>
      <c r="E621">
        <v>-35.339399999999998</v>
      </c>
      <c r="F621">
        <v>51.834099999999999</v>
      </c>
      <c r="G621">
        <v>411.62900000000002</v>
      </c>
      <c r="H621">
        <v>0.92538799999999999</v>
      </c>
      <c r="I621">
        <v>-49.392699999999998</v>
      </c>
      <c r="J621">
        <f t="shared" si="38"/>
        <v>-14.0533</v>
      </c>
      <c r="L621">
        <v>10</v>
      </c>
      <c r="M621">
        <v>338.54700000000003</v>
      </c>
      <c r="N621">
        <f t="shared" si="41"/>
        <v>57.720057720057568</v>
      </c>
      <c r="O621">
        <v>-30.548100000000002</v>
      </c>
      <c r="P621">
        <v>49.575800000000001</v>
      </c>
      <c r="Q621">
        <v>490.755</v>
      </c>
      <c r="R621">
        <v>1.13981</v>
      </c>
      <c r="S621">
        <v>-46.905500000000004</v>
      </c>
      <c r="T621">
        <f t="shared" si="39"/>
        <v>-16.357400000000002</v>
      </c>
    </row>
    <row r="622" spans="1:20" x14ac:dyDescent="0.3">
      <c r="B622">
        <v>3</v>
      </c>
      <c r="C622">
        <v>241.37</v>
      </c>
      <c r="D622">
        <f t="shared" si="40"/>
        <v>77.029733477122178</v>
      </c>
      <c r="E622">
        <v>-32.714799999999997</v>
      </c>
      <c r="F622">
        <v>48.721299999999999</v>
      </c>
      <c r="G622">
        <v>409.94400000000002</v>
      </c>
      <c r="H622">
        <v>0.93301900000000004</v>
      </c>
      <c r="I622">
        <v>-49.133299999999998</v>
      </c>
      <c r="J622">
        <f t="shared" si="38"/>
        <v>-16.418500000000002</v>
      </c>
      <c r="L622">
        <v>11</v>
      </c>
      <c r="M622">
        <v>356.255</v>
      </c>
      <c r="N622">
        <f t="shared" si="41"/>
        <v>56.471651231082092</v>
      </c>
      <c r="O622">
        <v>-30.578600000000002</v>
      </c>
      <c r="P622">
        <v>49.652099999999997</v>
      </c>
      <c r="Q622">
        <v>490.54</v>
      </c>
      <c r="R622">
        <v>1.1389899999999999</v>
      </c>
      <c r="S622">
        <v>-46.859699999999997</v>
      </c>
      <c r="T622">
        <f t="shared" si="39"/>
        <v>-16.281099999999995</v>
      </c>
    </row>
    <row r="623" spans="1:20" x14ac:dyDescent="0.3">
      <c r="B623">
        <v>4</v>
      </c>
      <c r="C623">
        <v>257.154</v>
      </c>
      <c r="D623">
        <f t="shared" si="40"/>
        <v>63.355296502787667</v>
      </c>
      <c r="E623">
        <v>-32.760599999999997</v>
      </c>
      <c r="F623">
        <v>49.270600000000002</v>
      </c>
      <c r="G623">
        <v>408.036</v>
      </c>
      <c r="H623">
        <v>0.92715199999999998</v>
      </c>
      <c r="I623">
        <v>-49.484299999999998</v>
      </c>
      <c r="J623">
        <f t="shared" si="38"/>
        <v>-16.723700000000001</v>
      </c>
      <c r="L623">
        <v>12</v>
      </c>
      <c r="M623">
        <v>373.483</v>
      </c>
      <c r="N623">
        <f t="shared" si="41"/>
        <v>58.045042953331759</v>
      </c>
      <c r="O623">
        <v>-30.883800000000001</v>
      </c>
      <c r="P623">
        <v>49.804699999999997</v>
      </c>
      <c r="Q623">
        <v>499.66399999999999</v>
      </c>
      <c r="R623">
        <v>1.14869</v>
      </c>
      <c r="S623">
        <v>-46.752899999999997</v>
      </c>
      <c r="T623">
        <f t="shared" si="39"/>
        <v>-15.869099999999996</v>
      </c>
    </row>
    <row r="624" spans="1:20" x14ac:dyDescent="0.3">
      <c r="B624">
        <v>5</v>
      </c>
      <c r="C624">
        <v>273.45100000000002</v>
      </c>
      <c r="D624">
        <f t="shared" si="40"/>
        <v>61.360986684665797</v>
      </c>
      <c r="E624">
        <v>-33.401499999999999</v>
      </c>
      <c r="F624">
        <v>50.399799999999999</v>
      </c>
      <c r="G624">
        <v>417.85300000000001</v>
      </c>
      <c r="H624">
        <v>0.93055699999999997</v>
      </c>
      <c r="I624">
        <v>-50.079300000000003</v>
      </c>
      <c r="J624">
        <f t="shared" si="38"/>
        <v>-16.677800000000005</v>
      </c>
      <c r="L624">
        <v>13</v>
      </c>
      <c r="M624">
        <v>390.68299999999999</v>
      </c>
      <c r="N624">
        <f t="shared" si="41"/>
        <v>58.13953488372097</v>
      </c>
      <c r="O624">
        <v>-30.792200000000001</v>
      </c>
      <c r="P624">
        <v>49.591099999999997</v>
      </c>
      <c r="Q624">
        <v>498.50900000000001</v>
      </c>
      <c r="R624">
        <v>1.14822</v>
      </c>
      <c r="S624">
        <v>-46.798699999999997</v>
      </c>
      <c r="T624">
        <f t="shared" si="39"/>
        <v>-16.006499999999996</v>
      </c>
    </row>
    <row r="625" spans="2:20" x14ac:dyDescent="0.3">
      <c r="B625">
        <v>6</v>
      </c>
      <c r="C625">
        <v>290.84699999999998</v>
      </c>
      <c r="D625">
        <f t="shared" si="40"/>
        <v>57.484479190618671</v>
      </c>
      <c r="E625">
        <v>-34.057600000000001</v>
      </c>
      <c r="F625">
        <v>51.956200000000003</v>
      </c>
      <c r="G625">
        <v>415.25299999999999</v>
      </c>
      <c r="H625">
        <v>0.91480300000000003</v>
      </c>
      <c r="I625">
        <v>-50.506599999999999</v>
      </c>
      <c r="J625">
        <f t="shared" si="38"/>
        <v>-16.448999999999998</v>
      </c>
      <c r="L625">
        <v>14</v>
      </c>
      <c r="M625">
        <v>408.12900000000002</v>
      </c>
      <c r="N625">
        <f t="shared" si="41"/>
        <v>57.319729450876906</v>
      </c>
      <c r="O625">
        <v>-30.944800000000001</v>
      </c>
      <c r="P625">
        <v>49.591099999999997</v>
      </c>
      <c r="Q625">
        <v>506.32499999999999</v>
      </c>
      <c r="R625">
        <v>1.15709</v>
      </c>
      <c r="S625">
        <v>-46.676600000000001</v>
      </c>
      <c r="T625">
        <f t="shared" si="39"/>
        <v>-15.7318</v>
      </c>
    </row>
    <row r="626" spans="2:20" x14ac:dyDescent="0.3">
      <c r="B626">
        <v>7</v>
      </c>
      <c r="C626">
        <v>308.03699999999998</v>
      </c>
      <c r="D626">
        <f t="shared" si="40"/>
        <v>58.17335660267598</v>
      </c>
      <c r="E626">
        <v>-33.950800000000001</v>
      </c>
      <c r="F626">
        <v>51.940899999999999</v>
      </c>
      <c r="G626">
        <v>415.83</v>
      </c>
      <c r="H626">
        <v>0.91225400000000001</v>
      </c>
      <c r="I626">
        <v>-50.704999999999998</v>
      </c>
      <c r="J626">
        <f t="shared" si="38"/>
        <v>-16.754199999999997</v>
      </c>
      <c r="L626">
        <v>15</v>
      </c>
      <c r="M626">
        <v>425.51799999999997</v>
      </c>
      <c r="N626">
        <f t="shared" si="41"/>
        <v>57.507619759618308</v>
      </c>
      <c r="O626">
        <v>-30.410799999999998</v>
      </c>
      <c r="P626">
        <v>48.996000000000002</v>
      </c>
      <c r="Q626">
        <v>498.07900000000001</v>
      </c>
      <c r="R626">
        <v>1.1463699999999999</v>
      </c>
      <c r="S626">
        <v>-46.691899999999997</v>
      </c>
      <c r="T626">
        <f t="shared" si="39"/>
        <v>-16.281099999999999</v>
      </c>
    </row>
    <row r="627" spans="2:20" x14ac:dyDescent="0.3">
      <c r="B627">
        <v>8</v>
      </c>
      <c r="C627">
        <v>325.02100000000002</v>
      </c>
      <c r="D627">
        <f t="shared" si="40"/>
        <v>58.878944889307455</v>
      </c>
      <c r="E627">
        <v>-33.569299999999998</v>
      </c>
      <c r="F627">
        <v>51.6815</v>
      </c>
      <c r="G627">
        <v>408.31299999999999</v>
      </c>
      <c r="H627">
        <v>0.90869599999999995</v>
      </c>
      <c r="I627">
        <v>-50.704999999999998</v>
      </c>
      <c r="J627">
        <f t="shared" si="38"/>
        <v>-17.1357</v>
      </c>
      <c r="L627">
        <v>16</v>
      </c>
      <c r="M627">
        <v>443.11200000000002</v>
      </c>
      <c r="N627">
        <f t="shared" si="41"/>
        <v>56.837558258497047</v>
      </c>
      <c r="O627">
        <v>-30.395499999999998</v>
      </c>
      <c r="P627">
        <v>48.996000000000002</v>
      </c>
      <c r="Q627">
        <v>495.42399999999998</v>
      </c>
      <c r="R627">
        <v>1.15778</v>
      </c>
      <c r="S627">
        <v>-46.7072</v>
      </c>
      <c r="T627">
        <f t="shared" si="39"/>
        <v>-16.311700000000002</v>
      </c>
    </row>
    <row r="628" spans="2:20" x14ac:dyDescent="0.3">
      <c r="B628">
        <v>9</v>
      </c>
      <c r="C628">
        <v>342.11099999999999</v>
      </c>
      <c r="D628">
        <f t="shared" si="40"/>
        <v>58.513750731421972</v>
      </c>
      <c r="E628">
        <v>-33.309899999999999</v>
      </c>
      <c r="F628">
        <v>51.59</v>
      </c>
      <c r="G628">
        <v>406.33699999999999</v>
      </c>
      <c r="H628">
        <v>0.89805800000000002</v>
      </c>
      <c r="I628">
        <v>-50.903300000000002</v>
      </c>
      <c r="J628">
        <f t="shared" si="38"/>
        <v>-17.593400000000003</v>
      </c>
      <c r="L628">
        <v>17</v>
      </c>
      <c r="M628">
        <v>460.26</v>
      </c>
      <c r="N628">
        <f t="shared" si="41"/>
        <v>58.315838581758918</v>
      </c>
      <c r="O628">
        <v>-30.563400000000001</v>
      </c>
      <c r="P628">
        <v>49.148600000000002</v>
      </c>
      <c r="Q628">
        <v>502.649</v>
      </c>
      <c r="R628">
        <v>1.16296</v>
      </c>
      <c r="S628">
        <v>-46.585099999999997</v>
      </c>
      <c r="T628">
        <f t="shared" si="39"/>
        <v>-16.021699999999996</v>
      </c>
    </row>
    <row r="629" spans="2:20" x14ac:dyDescent="0.3">
      <c r="B629">
        <v>10</v>
      </c>
      <c r="C629">
        <v>359.221</v>
      </c>
      <c r="D629">
        <f t="shared" si="40"/>
        <v>58.445353594389196</v>
      </c>
      <c r="E629">
        <v>-34.057600000000001</v>
      </c>
      <c r="F629">
        <v>52.291899999999998</v>
      </c>
      <c r="G629">
        <v>416.75299999999999</v>
      </c>
      <c r="H629">
        <v>0.91566400000000003</v>
      </c>
      <c r="I629">
        <v>-50.872799999999998</v>
      </c>
      <c r="J629">
        <f t="shared" si="38"/>
        <v>-16.815199999999997</v>
      </c>
      <c r="L629">
        <v>18</v>
      </c>
      <c r="M629">
        <v>478.10700000000003</v>
      </c>
      <c r="N629">
        <f t="shared" si="41"/>
        <v>56.03182607721174</v>
      </c>
      <c r="O629">
        <v>-30.502300000000002</v>
      </c>
      <c r="P629">
        <v>49.011200000000002</v>
      </c>
      <c r="Q629">
        <v>506.447</v>
      </c>
      <c r="R629">
        <v>1.1680699999999999</v>
      </c>
      <c r="S629">
        <v>-46.386699999999998</v>
      </c>
      <c r="T629">
        <f t="shared" si="39"/>
        <v>-15.884399999999996</v>
      </c>
    </row>
    <row r="630" spans="2:20" x14ac:dyDescent="0.3">
      <c r="B630">
        <v>11</v>
      </c>
      <c r="C630">
        <v>376.39499999999998</v>
      </c>
      <c r="D630">
        <f t="shared" si="40"/>
        <v>58.227553278211325</v>
      </c>
      <c r="E630">
        <v>-33.691400000000002</v>
      </c>
      <c r="F630">
        <v>51.879899999999999</v>
      </c>
      <c r="G630">
        <v>409.608</v>
      </c>
      <c r="H630">
        <v>0.91015299999999999</v>
      </c>
      <c r="I630">
        <v>-50.765999999999998</v>
      </c>
      <c r="J630">
        <f t="shared" si="38"/>
        <v>-17.074599999999997</v>
      </c>
      <c r="L630">
        <v>19</v>
      </c>
      <c r="M630">
        <v>495.93200000000002</v>
      </c>
      <c r="N630">
        <f t="shared" si="41"/>
        <v>56.100981767180961</v>
      </c>
      <c r="O630">
        <v>-29.8004</v>
      </c>
      <c r="P630">
        <v>48.2483</v>
      </c>
      <c r="Q630">
        <v>492.54199999999997</v>
      </c>
      <c r="R630">
        <v>1.1566799999999999</v>
      </c>
      <c r="S630">
        <v>-46.356200000000001</v>
      </c>
      <c r="T630">
        <f t="shared" si="39"/>
        <v>-16.555800000000001</v>
      </c>
    </row>
    <row r="631" spans="2:20" x14ac:dyDescent="0.3">
      <c r="B631">
        <v>12</v>
      </c>
      <c r="C631">
        <v>393.66699999999997</v>
      </c>
      <c r="D631">
        <f t="shared" si="40"/>
        <v>57.897174617878676</v>
      </c>
      <c r="E631">
        <v>-34.545900000000003</v>
      </c>
      <c r="F631">
        <v>52.719099999999997</v>
      </c>
      <c r="G631">
        <v>427.11900000000003</v>
      </c>
      <c r="H631">
        <v>0.922983</v>
      </c>
      <c r="I631">
        <v>-50.872799999999998</v>
      </c>
      <c r="J631">
        <f t="shared" si="38"/>
        <v>-16.326899999999995</v>
      </c>
      <c r="L631">
        <v>20</v>
      </c>
      <c r="M631">
        <v>513.49699999999996</v>
      </c>
      <c r="N631">
        <f t="shared" si="41"/>
        <v>56.931397665812888</v>
      </c>
      <c r="O631">
        <v>-30.441299999999998</v>
      </c>
      <c r="P631">
        <v>48.721299999999999</v>
      </c>
      <c r="Q631">
        <v>507.81799999999998</v>
      </c>
      <c r="R631">
        <v>1.17974</v>
      </c>
      <c r="S631">
        <v>-46.188400000000001</v>
      </c>
      <c r="T631">
        <f t="shared" si="39"/>
        <v>-15.747100000000003</v>
      </c>
    </row>
    <row r="632" spans="2:20" x14ac:dyDescent="0.3">
      <c r="B632">
        <v>13</v>
      </c>
      <c r="C632">
        <v>410.83800000000002</v>
      </c>
      <c r="D632">
        <f t="shared" si="40"/>
        <v>58.237726399161211</v>
      </c>
      <c r="E632">
        <v>-33.508299999999998</v>
      </c>
      <c r="F632">
        <v>51.544199999999996</v>
      </c>
      <c r="G632">
        <v>410.58800000000002</v>
      </c>
      <c r="H632">
        <v>0.90702000000000005</v>
      </c>
      <c r="I632">
        <v>-50.842300000000002</v>
      </c>
      <c r="J632">
        <f t="shared" si="38"/>
        <v>-17.334000000000003</v>
      </c>
      <c r="L632">
        <v>21</v>
      </c>
      <c r="M632">
        <v>531.29899999999998</v>
      </c>
      <c r="N632">
        <f t="shared" si="41"/>
        <v>56.173463655768948</v>
      </c>
      <c r="O632">
        <v>-30.487100000000002</v>
      </c>
      <c r="P632">
        <v>48.782299999999999</v>
      </c>
      <c r="Q632">
        <v>508.93200000000002</v>
      </c>
      <c r="R632">
        <v>1.1841200000000001</v>
      </c>
      <c r="S632">
        <v>-46.264600000000002</v>
      </c>
      <c r="T632">
        <f t="shared" si="39"/>
        <v>-15.7775</v>
      </c>
    </row>
    <row r="633" spans="2:20" x14ac:dyDescent="0.3">
      <c r="B633">
        <v>14</v>
      </c>
      <c r="C633">
        <v>428.09800000000001</v>
      </c>
      <c r="D633">
        <f t="shared" si="40"/>
        <v>57.937427578215555</v>
      </c>
      <c r="E633">
        <v>-33.493000000000002</v>
      </c>
      <c r="F633">
        <v>51.483199999999997</v>
      </c>
      <c r="G633">
        <v>408.29599999999999</v>
      </c>
      <c r="H633">
        <v>0.90786</v>
      </c>
      <c r="I633">
        <v>-50.994900000000001</v>
      </c>
      <c r="J633">
        <f t="shared" si="38"/>
        <v>-17.501899999999999</v>
      </c>
      <c r="L633">
        <v>22</v>
      </c>
      <c r="M633">
        <v>548.99099999999999</v>
      </c>
      <c r="N633">
        <f t="shared" si="41"/>
        <v>56.522722134297965</v>
      </c>
      <c r="O633">
        <v>-30.609100000000002</v>
      </c>
      <c r="P633">
        <v>48.812899999999999</v>
      </c>
      <c r="Q633">
        <v>506.61599999999999</v>
      </c>
      <c r="R633">
        <v>1.18598</v>
      </c>
      <c r="S633">
        <v>-46.173099999999998</v>
      </c>
      <c r="T633">
        <f t="shared" si="39"/>
        <v>-15.563999999999997</v>
      </c>
    </row>
    <row r="634" spans="2:20" x14ac:dyDescent="0.3">
      <c r="B634">
        <v>15</v>
      </c>
      <c r="C634">
        <v>445.34100000000001</v>
      </c>
      <c r="D634">
        <f t="shared" si="40"/>
        <v>57.994548512439849</v>
      </c>
      <c r="E634">
        <v>-33.691400000000002</v>
      </c>
      <c r="F634">
        <v>51.6357</v>
      </c>
      <c r="G634">
        <v>414.63299999999998</v>
      </c>
      <c r="H634">
        <v>0.91498299999999999</v>
      </c>
      <c r="I634">
        <v>-50.888100000000001</v>
      </c>
      <c r="J634">
        <f t="shared" si="38"/>
        <v>-17.1967</v>
      </c>
      <c r="L634">
        <v>23</v>
      </c>
      <c r="M634">
        <v>567.09</v>
      </c>
      <c r="N634">
        <f t="shared" si="41"/>
        <v>55.251671363058591</v>
      </c>
      <c r="O634">
        <v>-29.968299999999999</v>
      </c>
      <c r="P634">
        <v>48.141500000000001</v>
      </c>
      <c r="Q634">
        <v>498.733</v>
      </c>
      <c r="R634">
        <v>1.1697200000000001</v>
      </c>
      <c r="S634">
        <v>-46.127299999999998</v>
      </c>
      <c r="T634">
        <f t="shared" si="39"/>
        <v>-16.158999999999999</v>
      </c>
    </row>
    <row r="635" spans="2:20" x14ac:dyDescent="0.3">
      <c r="B635">
        <v>16</v>
      </c>
      <c r="C635">
        <v>462.59699999999998</v>
      </c>
      <c r="D635">
        <f t="shared" si="40"/>
        <v>57.950857672693651</v>
      </c>
      <c r="E635">
        <v>-33.645600000000002</v>
      </c>
      <c r="F635">
        <v>51.6357</v>
      </c>
      <c r="G635">
        <v>412.26</v>
      </c>
      <c r="H635">
        <v>0.91331300000000004</v>
      </c>
      <c r="I635">
        <v>-50.811799999999998</v>
      </c>
      <c r="J635">
        <f t="shared" si="38"/>
        <v>-17.166199999999996</v>
      </c>
      <c r="L635">
        <v>24</v>
      </c>
      <c r="M635">
        <v>584.649</v>
      </c>
      <c r="N635">
        <f t="shared" si="41"/>
        <v>56.950851415228755</v>
      </c>
      <c r="O635">
        <v>-30.761700000000001</v>
      </c>
      <c r="P635">
        <v>48.980699999999999</v>
      </c>
      <c r="Q635">
        <v>519.11599999999999</v>
      </c>
      <c r="R635">
        <v>1.18788</v>
      </c>
      <c r="S635">
        <v>-46.249400000000001</v>
      </c>
      <c r="T635">
        <f t="shared" si="39"/>
        <v>-15.4877</v>
      </c>
    </row>
    <row r="636" spans="2:20" x14ac:dyDescent="0.3">
      <c r="B636">
        <v>17</v>
      </c>
      <c r="C636">
        <v>480.16500000000002</v>
      </c>
      <c r="D636">
        <f t="shared" si="40"/>
        <v>56.921675774134663</v>
      </c>
      <c r="E636">
        <v>-33.660899999999998</v>
      </c>
      <c r="F636">
        <v>51.605200000000004</v>
      </c>
      <c r="G636">
        <v>418.488</v>
      </c>
      <c r="H636">
        <v>0.91919099999999998</v>
      </c>
      <c r="I636">
        <v>-50.872799999999998</v>
      </c>
      <c r="J636">
        <f t="shared" si="38"/>
        <v>-17.2119</v>
      </c>
      <c r="L636">
        <v>25</v>
      </c>
      <c r="M636">
        <v>602.51700000000005</v>
      </c>
      <c r="N636">
        <f t="shared" si="41"/>
        <v>55.965972688605163</v>
      </c>
      <c r="O636">
        <v>-30.471800000000002</v>
      </c>
      <c r="P636">
        <v>48.690800000000003</v>
      </c>
      <c r="Q636">
        <v>514.48699999999997</v>
      </c>
      <c r="R636">
        <v>1.18774</v>
      </c>
      <c r="S636">
        <v>-46.218899999999998</v>
      </c>
      <c r="T636">
        <f t="shared" si="39"/>
        <v>-15.747099999999996</v>
      </c>
    </row>
    <row r="637" spans="2:20" x14ac:dyDescent="0.3">
      <c r="B637">
        <v>18</v>
      </c>
      <c r="C637">
        <v>497.565</v>
      </c>
      <c r="D637">
        <f t="shared" si="40"/>
        <v>57.471264367816168</v>
      </c>
      <c r="E637">
        <v>-33.859299999999998</v>
      </c>
      <c r="F637">
        <v>51.544199999999996</v>
      </c>
      <c r="G637">
        <v>418.15</v>
      </c>
      <c r="H637">
        <v>0.92361400000000005</v>
      </c>
      <c r="I637">
        <v>-50.735500000000002</v>
      </c>
      <c r="J637">
        <f t="shared" si="38"/>
        <v>-16.876200000000004</v>
      </c>
      <c r="L637">
        <v>26</v>
      </c>
      <c r="M637">
        <v>620.24900000000002</v>
      </c>
      <c r="N637">
        <f t="shared" si="41"/>
        <v>56.395217685540359</v>
      </c>
      <c r="O637">
        <v>-30.487100000000002</v>
      </c>
      <c r="P637">
        <v>48.5687</v>
      </c>
      <c r="Q637">
        <v>514.93600000000004</v>
      </c>
      <c r="R637">
        <v>1.19001</v>
      </c>
      <c r="S637">
        <v>-45.959499999999998</v>
      </c>
      <c r="T637">
        <f t="shared" si="39"/>
        <v>-15.472399999999997</v>
      </c>
    </row>
    <row r="638" spans="2:20" x14ac:dyDescent="0.3">
      <c r="B638">
        <v>19</v>
      </c>
      <c r="C638">
        <v>515.19100000000003</v>
      </c>
      <c r="D638">
        <f t="shared" si="40"/>
        <v>56.734369681152735</v>
      </c>
      <c r="E638">
        <v>-33.355699999999999</v>
      </c>
      <c r="F638">
        <v>51.086399999999998</v>
      </c>
      <c r="G638">
        <v>410.858</v>
      </c>
      <c r="H638">
        <v>0.91784500000000002</v>
      </c>
      <c r="I638">
        <v>-50.765999999999998</v>
      </c>
      <c r="J638">
        <f t="shared" si="38"/>
        <v>-17.410299999999999</v>
      </c>
      <c r="L638">
        <v>27</v>
      </c>
      <c r="M638">
        <v>638.21900000000005</v>
      </c>
      <c r="N638">
        <f t="shared" si="41"/>
        <v>55.648302726766751</v>
      </c>
      <c r="O638">
        <v>-29.998799999999999</v>
      </c>
      <c r="P638">
        <v>48.080399999999997</v>
      </c>
      <c r="Q638">
        <v>505.26299999999998</v>
      </c>
      <c r="R638">
        <v>1.1832499999999999</v>
      </c>
      <c r="S638">
        <v>-45.974699999999999</v>
      </c>
      <c r="T638">
        <f t="shared" si="39"/>
        <v>-15.975899999999999</v>
      </c>
    </row>
    <row r="639" spans="2:20" x14ac:dyDescent="0.3">
      <c r="B639">
        <v>20</v>
      </c>
      <c r="C639">
        <v>533.08100000000002</v>
      </c>
      <c r="D639">
        <f t="shared" si="40"/>
        <v>55.897149245388526</v>
      </c>
      <c r="E639">
        <v>-33.828699999999998</v>
      </c>
      <c r="F639">
        <v>51.498399999999997</v>
      </c>
      <c r="G639">
        <v>419.42200000000003</v>
      </c>
      <c r="H639">
        <v>0.92429799999999995</v>
      </c>
      <c r="I639">
        <v>-50.674399999999999</v>
      </c>
      <c r="J639">
        <f t="shared" si="38"/>
        <v>-16.845700000000001</v>
      </c>
      <c r="L639">
        <v>28</v>
      </c>
      <c r="M639">
        <v>656.3</v>
      </c>
      <c r="N639">
        <f t="shared" si="41"/>
        <v>55.306675515735044</v>
      </c>
      <c r="O639">
        <v>-30.090299999999999</v>
      </c>
      <c r="P639">
        <v>47.973599999999998</v>
      </c>
      <c r="Q639">
        <v>513.21</v>
      </c>
      <c r="R639">
        <v>1.1972799999999999</v>
      </c>
      <c r="S639">
        <v>-45.883200000000002</v>
      </c>
      <c r="T639">
        <f t="shared" si="39"/>
        <v>-15.792900000000003</v>
      </c>
    </row>
    <row r="640" spans="2:20" x14ac:dyDescent="0.3">
      <c r="B640">
        <v>21</v>
      </c>
      <c r="C640">
        <v>551.05899999999997</v>
      </c>
      <c r="D640">
        <f t="shared" si="40"/>
        <v>55.623539882078248</v>
      </c>
      <c r="E640">
        <v>-33.645600000000002</v>
      </c>
      <c r="F640">
        <v>51.284799999999997</v>
      </c>
      <c r="G640">
        <v>415.55099999999999</v>
      </c>
      <c r="H640">
        <v>0.92017700000000002</v>
      </c>
      <c r="I640">
        <v>-50.811799999999998</v>
      </c>
      <c r="J640">
        <f t="shared" si="38"/>
        <v>-17.166199999999996</v>
      </c>
      <c r="L640">
        <v>29</v>
      </c>
      <c r="M640">
        <v>674.697</v>
      </c>
      <c r="N640">
        <f t="shared" si="41"/>
        <v>54.356688590530922</v>
      </c>
      <c r="O640">
        <v>-30.059799999999999</v>
      </c>
      <c r="P640">
        <v>47.943100000000001</v>
      </c>
      <c r="Q640">
        <v>511.88600000000002</v>
      </c>
      <c r="R640">
        <v>1.1963699999999999</v>
      </c>
      <c r="S640">
        <v>-45.806899999999999</v>
      </c>
      <c r="T640">
        <f t="shared" si="39"/>
        <v>-15.7471</v>
      </c>
    </row>
    <row r="641" spans="1:20" x14ac:dyDescent="0.3">
      <c r="B641">
        <v>22</v>
      </c>
      <c r="C641">
        <v>568.43200000000002</v>
      </c>
      <c r="D641">
        <f t="shared" si="40"/>
        <v>57.560582513094879</v>
      </c>
      <c r="E641">
        <v>-33.432000000000002</v>
      </c>
      <c r="F641">
        <v>50.903300000000002</v>
      </c>
      <c r="G641">
        <v>413.02300000000002</v>
      </c>
      <c r="H641">
        <v>0.92261599999999999</v>
      </c>
      <c r="I641">
        <v>-50.826999999999998</v>
      </c>
      <c r="J641">
        <f t="shared" si="38"/>
        <v>-17.394999999999996</v>
      </c>
      <c r="L641">
        <v>30</v>
      </c>
      <c r="M641">
        <v>692.76499999999999</v>
      </c>
      <c r="N641">
        <f t="shared" si="41"/>
        <v>55.346468895284531</v>
      </c>
      <c r="O641">
        <v>-30.853300000000001</v>
      </c>
      <c r="P641">
        <v>48.645000000000003</v>
      </c>
      <c r="Q641">
        <v>532.60299999999995</v>
      </c>
      <c r="R641">
        <v>1.21113</v>
      </c>
      <c r="S641">
        <v>-45.700099999999999</v>
      </c>
      <c r="T641">
        <f t="shared" si="39"/>
        <v>-14.846799999999998</v>
      </c>
    </row>
    <row r="642" spans="1:20" x14ac:dyDescent="0.3">
      <c r="B642">
        <v>23</v>
      </c>
      <c r="C642">
        <v>586.09900000000005</v>
      </c>
      <c r="D642">
        <f t="shared" si="40"/>
        <v>56.602705609328027</v>
      </c>
      <c r="E642">
        <v>-33.966099999999997</v>
      </c>
      <c r="F642">
        <v>51.437399999999997</v>
      </c>
      <c r="G642">
        <v>421.73099999999999</v>
      </c>
      <c r="H642">
        <v>0.93285899999999999</v>
      </c>
      <c r="I642">
        <v>-50.765999999999998</v>
      </c>
      <c r="J642">
        <f t="shared" si="38"/>
        <v>-16.799900000000001</v>
      </c>
      <c r="T642">
        <f t="shared" si="39"/>
        <v>0</v>
      </c>
    </row>
    <row r="643" spans="1:20" x14ac:dyDescent="0.3">
      <c r="B643">
        <v>24</v>
      </c>
      <c r="C643">
        <v>604.02599999999995</v>
      </c>
      <c r="D643">
        <f t="shared" si="40"/>
        <v>55.781781670106831</v>
      </c>
      <c r="E643">
        <v>-34.133899999999997</v>
      </c>
      <c r="F643">
        <v>51.5137</v>
      </c>
      <c r="G643">
        <v>429.57900000000001</v>
      </c>
      <c r="H643">
        <v>0.93518800000000002</v>
      </c>
      <c r="I643">
        <v>-50.628700000000002</v>
      </c>
      <c r="J643">
        <f t="shared" si="38"/>
        <v>-16.494800000000005</v>
      </c>
      <c r="T643">
        <f t="shared" si="39"/>
        <v>0</v>
      </c>
    </row>
    <row r="644" spans="1:20" x14ac:dyDescent="0.3">
      <c r="B644">
        <v>25</v>
      </c>
      <c r="C644">
        <v>621.74800000000005</v>
      </c>
      <c r="D644">
        <f t="shared" si="40"/>
        <v>56.427039837489829</v>
      </c>
      <c r="E644">
        <v>-33.676099999999998</v>
      </c>
      <c r="F644">
        <v>51.177999999999997</v>
      </c>
      <c r="G644">
        <v>419.44499999999999</v>
      </c>
      <c r="H644">
        <v>0.92910700000000002</v>
      </c>
      <c r="I644">
        <v>-50.659199999999998</v>
      </c>
      <c r="J644">
        <f t="shared" si="38"/>
        <v>-16.9831</v>
      </c>
      <c r="T644">
        <f t="shared" si="39"/>
        <v>0</v>
      </c>
    </row>
    <row r="645" spans="1:20" x14ac:dyDescent="0.3">
      <c r="B645">
        <v>26</v>
      </c>
      <c r="C645">
        <v>639.50099999999998</v>
      </c>
      <c r="D645">
        <f t="shared" si="40"/>
        <v>56.32850785782707</v>
      </c>
      <c r="E645">
        <v>-33.660899999999998</v>
      </c>
      <c r="F645">
        <v>51.132199999999997</v>
      </c>
      <c r="G645">
        <v>424.476</v>
      </c>
      <c r="H645">
        <v>0.93452299999999999</v>
      </c>
      <c r="I645">
        <v>-50.567599999999999</v>
      </c>
      <c r="J645">
        <f t="shared" si="38"/>
        <v>-16.906700000000001</v>
      </c>
      <c r="T645">
        <f t="shared" si="39"/>
        <v>0</v>
      </c>
    </row>
    <row r="646" spans="1:20" x14ac:dyDescent="0.3">
      <c r="B646">
        <v>27</v>
      </c>
      <c r="C646">
        <v>657.79499999999996</v>
      </c>
      <c r="D646">
        <f t="shared" si="40"/>
        <v>54.662730950038316</v>
      </c>
      <c r="E646">
        <v>-33.554099999999998</v>
      </c>
      <c r="F646">
        <v>51.040599999999998</v>
      </c>
      <c r="G646">
        <v>415.23</v>
      </c>
      <c r="H646">
        <v>0.93071599999999999</v>
      </c>
      <c r="I646">
        <v>-50.735500000000002</v>
      </c>
      <c r="J646">
        <f t="shared" ref="J646:J709" si="42">I646-E646</f>
        <v>-17.181400000000004</v>
      </c>
      <c r="T646">
        <f t="shared" ref="T646:T709" si="43">S646-O646</f>
        <v>0</v>
      </c>
    </row>
    <row r="647" spans="1:20" x14ac:dyDescent="0.3">
      <c r="B647">
        <v>28</v>
      </c>
      <c r="C647">
        <v>675.74300000000005</v>
      </c>
      <c r="D647">
        <f t="shared" ref="D647:D710" si="44">1000/(C647-C646)</f>
        <v>55.716514374860424</v>
      </c>
      <c r="E647">
        <v>-34.133899999999997</v>
      </c>
      <c r="F647">
        <v>51.376300000000001</v>
      </c>
      <c r="G647">
        <v>430.22699999999998</v>
      </c>
      <c r="H647">
        <v>0.941967</v>
      </c>
      <c r="I647">
        <v>-50.643900000000002</v>
      </c>
      <c r="J647">
        <f t="shared" si="42"/>
        <v>-16.510000000000005</v>
      </c>
      <c r="K647">
        <v>3.1</v>
      </c>
      <c r="T647">
        <f t="shared" si="43"/>
        <v>0</v>
      </c>
    </row>
    <row r="648" spans="1:20" x14ac:dyDescent="0.3">
      <c r="B648">
        <v>29</v>
      </c>
      <c r="C648">
        <v>693.79</v>
      </c>
      <c r="D648">
        <f t="shared" si="44"/>
        <v>55.410871613010741</v>
      </c>
      <c r="E648">
        <v>-34.027099999999997</v>
      </c>
      <c r="F648">
        <v>51.162700000000001</v>
      </c>
      <c r="G648">
        <v>427.18299999999999</v>
      </c>
      <c r="H648">
        <v>0.94219900000000001</v>
      </c>
      <c r="I648">
        <v>-50.537100000000002</v>
      </c>
      <c r="J648">
        <f t="shared" si="42"/>
        <v>-16.510000000000005</v>
      </c>
      <c r="L648">
        <v>1</v>
      </c>
      <c r="M648">
        <v>201.87</v>
      </c>
      <c r="O648">
        <v>-37.734999999999999</v>
      </c>
      <c r="P648">
        <v>66.986099999999993</v>
      </c>
      <c r="Q648">
        <v>400.75299999999999</v>
      </c>
      <c r="R648">
        <v>0.96565999999999996</v>
      </c>
      <c r="S648">
        <v>-48.492400000000004</v>
      </c>
      <c r="T648">
        <f t="shared" si="43"/>
        <v>-10.757400000000004</v>
      </c>
    </row>
    <row r="649" spans="1:20" x14ac:dyDescent="0.3">
      <c r="B649">
        <v>30</v>
      </c>
      <c r="C649">
        <v>712.06100000000004</v>
      </c>
      <c r="D649">
        <f t="shared" si="44"/>
        <v>54.731541787531938</v>
      </c>
      <c r="E649">
        <v>-33.508299999999998</v>
      </c>
      <c r="F649">
        <v>50.765999999999998</v>
      </c>
      <c r="G649">
        <v>419.28300000000002</v>
      </c>
      <c r="H649">
        <v>0.93539499999999998</v>
      </c>
      <c r="I649">
        <v>-50.674399999999999</v>
      </c>
      <c r="J649">
        <f t="shared" si="42"/>
        <v>-17.1661</v>
      </c>
      <c r="L649">
        <v>2</v>
      </c>
      <c r="M649">
        <v>210.077</v>
      </c>
      <c r="N649">
        <f t="shared" ref="N649:N709" si="45">1000/(M649-M648)</f>
        <v>121.84720360667733</v>
      </c>
      <c r="O649">
        <v>-31.3568</v>
      </c>
      <c r="P649">
        <v>48.599200000000003</v>
      </c>
      <c r="Q649">
        <v>491.87299999999999</v>
      </c>
      <c r="R649">
        <v>1.19638</v>
      </c>
      <c r="S649">
        <v>-44.113199999999999</v>
      </c>
      <c r="T649">
        <f t="shared" si="43"/>
        <v>-12.756399999999999</v>
      </c>
    </row>
    <row r="650" spans="1:20" x14ac:dyDescent="0.3">
      <c r="J650">
        <f t="shared" si="42"/>
        <v>0</v>
      </c>
      <c r="L650">
        <v>3</v>
      </c>
      <c r="M650">
        <v>221.572</v>
      </c>
      <c r="N650">
        <f t="shared" si="45"/>
        <v>86.994345367551077</v>
      </c>
      <c r="O650">
        <v>-29.6021</v>
      </c>
      <c r="P650">
        <v>43.777500000000003</v>
      </c>
      <c r="Q650">
        <v>531.38199999999995</v>
      </c>
      <c r="R650">
        <v>1.2882400000000001</v>
      </c>
      <c r="S650">
        <v>-43.136600000000001</v>
      </c>
      <c r="T650">
        <f t="shared" si="43"/>
        <v>-13.534500000000001</v>
      </c>
    </row>
    <row r="651" spans="1:20" x14ac:dyDescent="0.3">
      <c r="A651">
        <v>3.9</v>
      </c>
      <c r="J651">
        <f t="shared" si="42"/>
        <v>0</v>
      </c>
      <c r="L651">
        <v>4</v>
      </c>
      <c r="M651">
        <v>235.786</v>
      </c>
      <c r="N651">
        <f t="shared" si="45"/>
        <v>70.35317292809907</v>
      </c>
      <c r="O651">
        <v>-29.037500000000001</v>
      </c>
      <c r="P651">
        <v>42.2363</v>
      </c>
      <c r="Q651">
        <v>549.86800000000005</v>
      </c>
      <c r="R651">
        <v>1.32376</v>
      </c>
      <c r="S651">
        <v>-43.6096</v>
      </c>
      <c r="T651">
        <f t="shared" si="43"/>
        <v>-14.572099999999999</v>
      </c>
    </row>
    <row r="652" spans="1:20" x14ac:dyDescent="0.3">
      <c r="B652">
        <v>1</v>
      </c>
      <c r="C652">
        <v>221.607</v>
      </c>
      <c r="E652">
        <v>-41.885399999999997</v>
      </c>
      <c r="F652">
        <v>69.854699999999994</v>
      </c>
      <c r="G652">
        <v>337.839</v>
      </c>
      <c r="H652">
        <v>0.77127400000000002</v>
      </c>
      <c r="I652">
        <v>-54.016100000000002</v>
      </c>
      <c r="J652">
        <f t="shared" si="42"/>
        <v>-12.130700000000004</v>
      </c>
      <c r="L652">
        <v>5</v>
      </c>
      <c r="M652">
        <v>254.471</v>
      </c>
      <c r="N652">
        <f t="shared" si="45"/>
        <v>53.518865400053514</v>
      </c>
      <c r="O652">
        <v>-29.6021</v>
      </c>
      <c r="P652">
        <v>45.761099999999999</v>
      </c>
      <c r="Q652">
        <v>511.67399999999998</v>
      </c>
      <c r="R652">
        <v>1.2114100000000001</v>
      </c>
      <c r="S652">
        <v>-45.3949</v>
      </c>
      <c r="T652">
        <f t="shared" si="43"/>
        <v>-15.7928</v>
      </c>
    </row>
    <row r="653" spans="1:20" x14ac:dyDescent="0.3">
      <c r="B653">
        <v>2</v>
      </c>
      <c r="C653">
        <v>228.34800000000001</v>
      </c>
      <c r="D653">
        <f t="shared" si="44"/>
        <v>148.34594273846579</v>
      </c>
      <c r="E653">
        <v>-35.751300000000001</v>
      </c>
      <c r="F653">
        <v>52.124000000000002</v>
      </c>
      <c r="G653">
        <v>413.31299999999999</v>
      </c>
      <c r="H653">
        <v>0.93686999999999998</v>
      </c>
      <c r="I653">
        <v>-49.346899999999998</v>
      </c>
      <c r="J653">
        <f t="shared" si="42"/>
        <v>-13.595599999999997</v>
      </c>
      <c r="L653">
        <v>6</v>
      </c>
      <c r="M653">
        <v>272.93799999999999</v>
      </c>
      <c r="N653">
        <f t="shared" si="45"/>
        <v>54.150647100232895</v>
      </c>
      <c r="O653">
        <v>-30.151399999999999</v>
      </c>
      <c r="P653">
        <v>47.317500000000003</v>
      </c>
      <c r="Q653">
        <v>507.04</v>
      </c>
      <c r="R653">
        <v>1.1901200000000001</v>
      </c>
      <c r="S653">
        <v>-45.944200000000002</v>
      </c>
      <c r="T653">
        <f t="shared" si="43"/>
        <v>-15.792800000000003</v>
      </c>
    </row>
    <row r="654" spans="1:20" x14ac:dyDescent="0.3">
      <c r="B654">
        <v>3</v>
      </c>
      <c r="C654">
        <v>241.38300000000001</v>
      </c>
      <c r="D654">
        <f t="shared" si="44"/>
        <v>76.716532412734963</v>
      </c>
      <c r="E654">
        <v>-33.432000000000002</v>
      </c>
      <c r="F654">
        <v>49.011200000000002</v>
      </c>
      <c r="G654">
        <v>416.64299999999997</v>
      </c>
      <c r="H654">
        <v>0.94355</v>
      </c>
      <c r="I654">
        <v>-49.316400000000002</v>
      </c>
      <c r="J654">
        <f t="shared" si="42"/>
        <v>-15.884399999999999</v>
      </c>
      <c r="L654">
        <v>7</v>
      </c>
      <c r="M654">
        <v>291.15699999999998</v>
      </c>
      <c r="N654">
        <f t="shared" si="45"/>
        <v>54.887754541961705</v>
      </c>
      <c r="O654">
        <v>-30.242899999999999</v>
      </c>
      <c r="P654">
        <v>47.714199999999998</v>
      </c>
      <c r="Q654">
        <v>510.67500000000001</v>
      </c>
      <c r="R654">
        <v>1.18544</v>
      </c>
      <c r="S654">
        <v>-46.081499999999998</v>
      </c>
      <c r="T654">
        <f t="shared" si="43"/>
        <v>-15.8386</v>
      </c>
    </row>
    <row r="655" spans="1:20" x14ac:dyDescent="0.3">
      <c r="B655">
        <v>4</v>
      </c>
      <c r="C655">
        <v>255.739</v>
      </c>
      <c r="D655">
        <f t="shared" si="44"/>
        <v>69.657286152131533</v>
      </c>
      <c r="E655">
        <v>-33.142099999999999</v>
      </c>
      <c r="F655">
        <v>48.324599999999997</v>
      </c>
      <c r="G655">
        <v>429.62299999999999</v>
      </c>
      <c r="H655">
        <v>0.959005</v>
      </c>
      <c r="I655">
        <v>-49.179099999999998</v>
      </c>
      <c r="J655">
        <f t="shared" si="42"/>
        <v>-16.036999999999999</v>
      </c>
      <c r="L655">
        <v>8</v>
      </c>
      <c r="M655">
        <v>309.18</v>
      </c>
      <c r="N655">
        <f t="shared" si="45"/>
        <v>55.484658491926908</v>
      </c>
      <c r="O655">
        <v>-30.685400000000001</v>
      </c>
      <c r="P655">
        <v>48.339799999999997</v>
      </c>
      <c r="Q655">
        <v>516.72</v>
      </c>
      <c r="R655">
        <v>1.19598</v>
      </c>
      <c r="S655">
        <v>-46.249400000000001</v>
      </c>
      <c r="T655">
        <f t="shared" si="43"/>
        <v>-15.564</v>
      </c>
    </row>
    <row r="656" spans="1:20" x14ac:dyDescent="0.3">
      <c r="B656">
        <v>5</v>
      </c>
      <c r="C656">
        <v>272.26600000000002</v>
      </c>
      <c r="D656">
        <f t="shared" si="44"/>
        <v>60.507049071216741</v>
      </c>
      <c r="E656">
        <v>-33.325200000000002</v>
      </c>
      <c r="F656">
        <v>49.957299999999996</v>
      </c>
      <c r="G656">
        <v>418.65899999999999</v>
      </c>
      <c r="H656">
        <v>0.93218900000000005</v>
      </c>
      <c r="I656">
        <v>-50.064100000000003</v>
      </c>
      <c r="J656">
        <f t="shared" si="42"/>
        <v>-16.738900000000001</v>
      </c>
      <c r="L656">
        <v>9</v>
      </c>
      <c r="M656">
        <v>327.62099999999998</v>
      </c>
      <c r="N656">
        <f t="shared" si="45"/>
        <v>54.226994197711697</v>
      </c>
      <c r="O656">
        <v>-30.380199999999999</v>
      </c>
      <c r="P656">
        <v>47.943100000000001</v>
      </c>
      <c r="Q656">
        <v>515.899</v>
      </c>
      <c r="R656">
        <v>1.2034499999999999</v>
      </c>
      <c r="S656">
        <v>-46.035800000000002</v>
      </c>
      <c r="T656">
        <f t="shared" si="43"/>
        <v>-15.655600000000003</v>
      </c>
    </row>
    <row r="657" spans="2:20" x14ac:dyDescent="0.3">
      <c r="B657">
        <v>6</v>
      </c>
      <c r="C657">
        <v>288.767</v>
      </c>
      <c r="D657">
        <f t="shared" si="44"/>
        <v>60.602387734076807</v>
      </c>
      <c r="E657">
        <v>-33.783000000000001</v>
      </c>
      <c r="F657">
        <v>50.826999999999998</v>
      </c>
      <c r="G657">
        <v>423.43599999999998</v>
      </c>
      <c r="H657">
        <v>0.931697</v>
      </c>
      <c r="I657">
        <v>-50.277700000000003</v>
      </c>
      <c r="J657">
        <f t="shared" si="42"/>
        <v>-16.494700000000002</v>
      </c>
      <c r="L657">
        <v>10</v>
      </c>
      <c r="M657">
        <v>345.83300000000003</v>
      </c>
      <c r="N657">
        <f t="shared" si="45"/>
        <v>54.90885130683052</v>
      </c>
      <c r="O657">
        <v>-30.395499999999998</v>
      </c>
      <c r="P657">
        <v>47.790500000000002</v>
      </c>
      <c r="Q657">
        <v>515.37599999999998</v>
      </c>
      <c r="R657">
        <v>1.2055400000000001</v>
      </c>
      <c r="S657">
        <v>-46.005200000000002</v>
      </c>
      <c r="T657">
        <f t="shared" si="43"/>
        <v>-15.609700000000004</v>
      </c>
    </row>
    <row r="658" spans="2:20" x14ac:dyDescent="0.3">
      <c r="B658">
        <v>7</v>
      </c>
      <c r="C658">
        <v>305.86200000000002</v>
      </c>
      <c r="D658">
        <f t="shared" si="44"/>
        <v>58.496636443404412</v>
      </c>
      <c r="E658">
        <v>-33.447299999999998</v>
      </c>
      <c r="F658">
        <v>50.735500000000002</v>
      </c>
      <c r="G658">
        <v>413.94499999999999</v>
      </c>
      <c r="H658">
        <v>0.91800499999999996</v>
      </c>
      <c r="I658">
        <v>-50.598100000000002</v>
      </c>
      <c r="J658">
        <f t="shared" si="42"/>
        <v>-17.150800000000004</v>
      </c>
      <c r="L658">
        <v>11</v>
      </c>
      <c r="M658">
        <v>364.25</v>
      </c>
      <c r="N658">
        <f t="shared" si="45"/>
        <v>54.297659770863952</v>
      </c>
      <c r="O658">
        <v>-29.7394</v>
      </c>
      <c r="P658">
        <v>47.164900000000003</v>
      </c>
      <c r="Q658">
        <v>505.298</v>
      </c>
      <c r="R658">
        <v>1.1952700000000001</v>
      </c>
      <c r="S658">
        <v>-45.974699999999999</v>
      </c>
      <c r="T658">
        <f t="shared" si="43"/>
        <v>-16.235299999999999</v>
      </c>
    </row>
    <row r="659" spans="2:20" x14ac:dyDescent="0.3">
      <c r="B659">
        <v>8</v>
      </c>
      <c r="C659">
        <v>322.27499999999998</v>
      </c>
      <c r="D659">
        <f t="shared" si="44"/>
        <v>60.927313714738489</v>
      </c>
      <c r="E659">
        <v>-34.332299999999996</v>
      </c>
      <c r="F659">
        <v>51.757800000000003</v>
      </c>
      <c r="G659">
        <v>422.77100000000002</v>
      </c>
      <c r="H659">
        <v>0.92592300000000005</v>
      </c>
      <c r="I659">
        <v>-50.765999999999998</v>
      </c>
      <c r="J659">
        <f t="shared" si="42"/>
        <v>-16.433700000000002</v>
      </c>
      <c r="L659">
        <v>12</v>
      </c>
      <c r="M659">
        <v>382.79700000000003</v>
      </c>
      <c r="N659">
        <f t="shared" si="45"/>
        <v>53.917075537822754</v>
      </c>
      <c r="O659">
        <v>-30.044599999999999</v>
      </c>
      <c r="P659">
        <v>47.347999999999999</v>
      </c>
      <c r="Q659">
        <v>511.66899999999998</v>
      </c>
      <c r="R659">
        <v>1.1915100000000001</v>
      </c>
      <c r="S659">
        <v>-46.066299999999998</v>
      </c>
      <c r="T659">
        <f t="shared" si="43"/>
        <v>-16.021699999999999</v>
      </c>
    </row>
    <row r="660" spans="2:20" x14ac:dyDescent="0.3">
      <c r="B660">
        <v>9</v>
      </c>
      <c r="C660">
        <v>339.73200000000003</v>
      </c>
      <c r="D660">
        <f t="shared" si="44"/>
        <v>57.283611158847286</v>
      </c>
      <c r="E660">
        <v>-33.264200000000002</v>
      </c>
      <c r="F660">
        <v>50.826999999999998</v>
      </c>
      <c r="G660">
        <v>410.51100000000002</v>
      </c>
      <c r="H660">
        <v>0.90970200000000001</v>
      </c>
      <c r="I660">
        <v>-50.888100000000001</v>
      </c>
      <c r="J660">
        <f t="shared" si="42"/>
        <v>-17.623899999999999</v>
      </c>
      <c r="L660">
        <v>13</v>
      </c>
      <c r="M660">
        <v>401.09500000000003</v>
      </c>
      <c r="N660">
        <f t="shared" si="45"/>
        <v>54.650781506175534</v>
      </c>
      <c r="O660">
        <v>-30.319199999999999</v>
      </c>
      <c r="P660">
        <v>47.729500000000002</v>
      </c>
      <c r="Q660">
        <v>518.79100000000005</v>
      </c>
      <c r="R660">
        <v>1.2062200000000001</v>
      </c>
      <c r="S660">
        <v>-45.898400000000002</v>
      </c>
      <c r="T660">
        <f t="shared" si="43"/>
        <v>-15.579200000000004</v>
      </c>
    </row>
    <row r="661" spans="2:20" x14ac:dyDescent="0.3">
      <c r="B661">
        <v>10</v>
      </c>
      <c r="C661">
        <v>356.28100000000001</v>
      </c>
      <c r="D661">
        <f t="shared" si="44"/>
        <v>60.426611879871977</v>
      </c>
      <c r="E661">
        <v>-34.088099999999997</v>
      </c>
      <c r="F661">
        <v>51.5289</v>
      </c>
      <c r="G661">
        <v>422.221</v>
      </c>
      <c r="H661">
        <v>0.92882500000000001</v>
      </c>
      <c r="I661">
        <v>-50.750700000000002</v>
      </c>
      <c r="J661">
        <f t="shared" si="42"/>
        <v>-16.662600000000005</v>
      </c>
      <c r="L661">
        <v>14</v>
      </c>
      <c r="M661">
        <v>419.63200000000001</v>
      </c>
      <c r="N661">
        <f t="shared" si="45"/>
        <v>53.946161730592934</v>
      </c>
      <c r="O661">
        <v>-30.563400000000001</v>
      </c>
      <c r="P661">
        <v>47.820999999999998</v>
      </c>
      <c r="Q661">
        <v>522.79200000000003</v>
      </c>
      <c r="R661">
        <v>1.2125300000000001</v>
      </c>
      <c r="S661">
        <v>-45.761099999999999</v>
      </c>
      <c r="T661">
        <f t="shared" si="43"/>
        <v>-15.197699999999998</v>
      </c>
    </row>
    <row r="662" spans="2:20" x14ac:dyDescent="0.3">
      <c r="B662">
        <v>11</v>
      </c>
      <c r="C662">
        <v>373.60199999999998</v>
      </c>
      <c r="D662">
        <f t="shared" si="44"/>
        <v>57.733387217828174</v>
      </c>
      <c r="E662">
        <v>-33.477800000000002</v>
      </c>
      <c r="F662">
        <v>50.979599999999998</v>
      </c>
      <c r="G662">
        <v>413.76499999999999</v>
      </c>
      <c r="H662">
        <v>0.92002300000000004</v>
      </c>
      <c r="I662">
        <v>-50.720199999999998</v>
      </c>
      <c r="J662">
        <f t="shared" si="42"/>
        <v>-17.242399999999996</v>
      </c>
      <c r="L662">
        <v>15</v>
      </c>
      <c r="M662">
        <v>437.863</v>
      </c>
      <c r="N662">
        <f t="shared" si="45"/>
        <v>54.851626350721318</v>
      </c>
      <c r="O662">
        <v>-30.319199999999999</v>
      </c>
      <c r="P662">
        <v>47.363300000000002</v>
      </c>
      <c r="Q662">
        <v>523.88900000000001</v>
      </c>
      <c r="R662">
        <v>1.21346</v>
      </c>
      <c r="S662">
        <v>-45.639000000000003</v>
      </c>
      <c r="T662">
        <f t="shared" si="43"/>
        <v>-15.319800000000004</v>
      </c>
    </row>
    <row r="663" spans="2:20" x14ac:dyDescent="0.3">
      <c r="B663">
        <v>12</v>
      </c>
      <c r="C663">
        <v>390.79300000000001</v>
      </c>
      <c r="D663">
        <f t="shared" si="44"/>
        <v>58.169972660112748</v>
      </c>
      <c r="E663">
        <v>-33.721899999999998</v>
      </c>
      <c r="F663">
        <v>51.315300000000001</v>
      </c>
      <c r="G663">
        <v>415.70100000000002</v>
      </c>
      <c r="H663">
        <v>0.92580899999999999</v>
      </c>
      <c r="I663">
        <v>-50.674399999999999</v>
      </c>
      <c r="J663">
        <f t="shared" si="42"/>
        <v>-16.952500000000001</v>
      </c>
      <c r="L663">
        <v>16</v>
      </c>
      <c r="M663">
        <v>457.23899999999998</v>
      </c>
      <c r="N663">
        <f t="shared" si="45"/>
        <v>51.610239471511214</v>
      </c>
      <c r="O663">
        <v>-30.349699999999999</v>
      </c>
      <c r="P663">
        <v>47.622700000000002</v>
      </c>
      <c r="Q663">
        <v>525.02300000000002</v>
      </c>
      <c r="R663">
        <v>1.2147300000000001</v>
      </c>
      <c r="S663">
        <v>-45.837400000000002</v>
      </c>
      <c r="T663">
        <f t="shared" si="43"/>
        <v>-15.487700000000004</v>
      </c>
    </row>
    <row r="664" spans="2:20" x14ac:dyDescent="0.3">
      <c r="B664">
        <v>13</v>
      </c>
      <c r="C664">
        <v>407.68299999999999</v>
      </c>
      <c r="D664">
        <f t="shared" si="44"/>
        <v>59.206631142688032</v>
      </c>
      <c r="E664">
        <v>-34.2102</v>
      </c>
      <c r="F664">
        <v>51.605200000000004</v>
      </c>
      <c r="G664">
        <v>424.79</v>
      </c>
      <c r="H664">
        <v>0.93045100000000003</v>
      </c>
      <c r="I664">
        <v>-50.857500000000002</v>
      </c>
      <c r="J664">
        <f t="shared" si="42"/>
        <v>-16.647300000000001</v>
      </c>
      <c r="L664">
        <v>17</v>
      </c>
      <c r="M664">
        <v>475.62200000000001</v>
      </c>
      <c r="N664">
        <f t="shared" si="45"/>
        <v>54.398085187401293</v>
      </c>
      <c r="O664">
        <v>-30.303999999999998</v>
      </c>
      <c r="P664">
        <v>47.409100000000002</v>
      </c>
      <c r="Q664">
        <v>527.21900000000005</v>
      </c>
      <c r="R664">
        <v>1.22482</v>
      </c>
      <c r="S664">
        <v>-45.730600000000003</v>
      </c>
      <c r="T664">
        <f t="shared" si="43"/>
        <v>-15.426600000000004</v>
      </c>
    </row>
    <row r="665" spans="2:20" x14ac:dyDescent="0.3">
      <c r="B665">
        <v>14</v>
      </c>
      <c r="C665">
        <v>425.16500000000002</v>
      </c>
      <c r="D665">
        <f t="shared" si="44"/>
        <v>57.201693170117743</v>
      </c>
      <c r="E665">
        <v>-34.3018</v>
      </c>
      <c r="F665">
        <v>51.712000000000003</v>
      </c>
      <c r="G665">
        <v>424.84100000000001</v>
      </c>
      <c r="H665">
        <v>0.93073700000000004</v>
      </c>
      <c r="I665">
        <v>-50.888100000000001</v>
      </c>
      <c r="J665">
        <f t="shared" si="42"/>
        <v>-16.586300000000001</v>
      </c>
      <c r="L665">
        <v>18</v>
      </c>
      <c r="M665">
        <v>493.803</v>
      </c>
      <c r="N665">
        <f t="shared" si="45"/>
        <v>55.002475111380065</v>
      </c>
      <c r="O665">
        <v>-30.578600000000002</v>
      </c>
      <c r="P665">
        <v>47.500599999999999</v>
      </c>
      <c r="Q665">
        <v>536.86699999999996</v>
      </c>
      <c r="R665">
        <v>1.2375799999999999</v>
      </c>
      <c r="S665">
        <v>-45.608499999999999</v>
      </c>
      <c r="T665">
        <f t="shared" si="43"/>
        <v>-15.029899999999998</v>
      </c>
    </row>
    <row r="666" spans="2:20" x14ac:dyDescent="0.3">
      <c r="B666">
        <v>15</v>
      </c>
      <c r="C666">
        <v>442.67099999999999</v>
      </c>
      <c r="D666">
        <f t="shared" si="44"/>
        <v>57.123272021021457</v>
      </c>
      <c r="E666">
        <v>-33.340499999999999</v>
      </c>
      <c r="F666">
        <v>50.659199999999998</v>
      </c>
      <c r="G666">
        <v>411.63</v>
      </c>
      <c r="H666">
        <v>0.92063899999999999</v>
      </c>
      <c r="I666">
        <v>-50.781300000000002</v>
      </c>
      <c r="J666">
        <f t="shared" si="42"/>
        <v>-17.440800000000003</v>
      </c>
      <c r="L666">
        <v>19</v>
      </c>
      <c r="M666">
        <v>512.47400000000005</v>
      </c>
      <c r="N666">
        <f t="shared" si="45"/>
        <v>53.558995233249284</v>
      </c>
      <c r="O666">
        <v>-30.090299999999999</v>
      </c>
      <c r="P666">
        <v>47.149700000000003</v>
      </c>
      <c r="Q666">
        <v>525.21400000000006</v>
      </c>
      <c r="R666">
        <v>1.2286600000000001</v>
      </c>
      <c r="S666">
        <v>-45.532200000000003</v>
      </c>
      <c r="T666">
        <f t="shared" si="43"/>
        <v>-15.441900000000004</v>
      </c>
    </row>
    <row r="667" spans="2:20" x14ac:dyDescent="0.3">
      <c r="B667">
        <v>16</v>
      </c>
      <c r="C667">
        <v>459.79899999999998</v>
      </c>
      <c r="D667">
        <f t="shared" si="44"/>
        <v>58.383932741709529</v>
      </c>
      <c r="E667">
        <v>-33.599899999999998</v>
      </c>
      <c r="F667">
        <v>50.735500000000002</v>
      </c>
      <c r="G667">
        <v>420.03800000000001</v>
      </c>
      <c r="H667">
        <v>0.92999100000000001</v>
      </c>
      <c r="I667">
        <v>-50.720199999999998</v>
      </c>
      <c r="J667">
        <f t="shared" si="42"/>
        <v>-17.1203</v>
      </c>
      <c r="L667">
        <v>20</v>
      </c>
      <c r="M667">
        <v>531.08199999999999</v>
      </c>
      <c r="N667">
        <f t="shared" si="45"/>
        <v>53.740326741186742</v>
      </c>
      <c r="O667">
        <v>-30.075099999999999</v>
      </c>
      <c r="P667">
        <v>47.0276</v>
      </c>
      <c r="Q667">
        <v>530.34799999999996</v>
      </c>
      <c r="R667">
        <v>1.2350000000000001</v>
      </c>
      <c r="S667">
        <v>-45.486499999999999</v>
      </c>
      <c r="T667">
        <f t="shared" si="43"/>
        <v>-15.4114</v>
      </c>
    </row>
    <row r="668" spans="2:20" x14ac:dyDescent="0.3">
      <c r="B668">
        <v>17</v>
      </c>
      <c r="C668">
        <v>477.13200000000001</v>
      </c>
      <c r="D668">
        <f t="shared" si="44"/>
        <v>57.693417181099548</v>
      </c>
      <c r="E668">
        <v>-33.371000000000002</v>
      </c>
      <c r="F668">
        <v>50.582900000000002</v>
      </c>
      <c r="G668">
        <v>413.084</v>
      </c>
      <c r="H668">
        <v>0.92664899999999994</v>
      </c>
      <c r="I668">
        <v>-50.659199999999998</v>
      </c>
      <c r="J668">
        <f t="shared" si="42"/>
        <v>-17.288199999999996</v>
      </c>
      <c r="L668">
        <v>21</v>
      </c>
      <c r="M668">
        <v>549.47299999999996</v>
      </c>
      <c r="N668">
        <f t="shared" si="45"/>
        <v>54.374422271763471</v>
      </c>
      <c r="O668">
        <v>-30.227699999999999</v>
      </c>
      <c r="P668">
        <v>46.997100000000003</v>
      </c>
      <c r="Q668">
        <v>535.82100000000003</v>
      </c>
      <c r="R668">
        <v>1.2567600000000001</v>
      </c>
      <c r="S668">
        <v>-45.272799999999997</v>
      </c>
      <c r="T668">
        <f t="shared" si="43"/>
        <v>-15.045099999999998</v>
      </c>
    </row>
    <row r="669" spans="2:20" x14ac:dyDescent="0.3">
      <c r="B669">
        <v>18</v>
      </c>
      <c r="C669">
        <v>494.40499999999997</v>
      </c>
      <c r="D669">
        <f t="shared" si="44"/>
        <v>57.893822729114909</v>
      </c>
      <c r="E669">
        <v>-34.500100000000003</v>
      </c>
      <c r="F669">
        <v>51.742600000000003</v>
      </c>
      <c r="G669">
        <v>432.15499999999997</v>
      </c>
      <c r="H669">
        <v>0.94234099999999998</v>
      </c>
      <c r="I669">
        <v>-50.750700000000002</v>
      </c>
      <c r="J669">
        <f t="shared" si="42"/>
        <v>-16.250599999999999</v>
      </c>
      <c r="L669">
        <v>22</v>
      </c>
      <c r="M669">
        <v>568.12400000000002</v>
      </c>
      <c r="N669">
        <f t="shared" si="45"/>
        <v>53.616428073561543</v>
      </c>
      <c r="O669">
        <v>-30.212399999999999</v>
      </c>
      <c r="P669">
        <v>46.798699999999997</v>
      </c>
      <c r="Q669">
        <v>540.40200000000004</v>
      </c>
      <c r="R669">
        <v>1.2609600000000001</v>
      </c>
      <c r="S669">
        <v>-45.120199999999997</v>
      </c>
      <c r="T669">
        <f t="shared" si="43"/>
        <v>-14.907799999999998</v>
      </c>
    </row>
    <row r="670" spans="2:20" x14ac:dyDescent="0.3">
      <c r="B670">
        <v>19</v>
      </c>
      <c r="C670">
        <v>511.91300000000001</v>
      </c>
      <c r="D670">
        <f t="shared" si="44"/>
        <v>57.116746630111827</v>
      </c>
      <c r="E670">
        <v>-33.096299999999999</v>
      </c>
      <c r="F670">
        <v>50.323500000000003</v>
      </c>
      <c r="G670">
        <v>410.93700000000001</v>
      </c>
      <c r="H670">
        <v>0.92319399999999996</v>
      </c>
      <c r="I670">
        <v>-50.720199999999998</v>
      </c>
      <c r="J670">
        <f t="shared" si="42"/>
        <v>-17.623899999999999</v>
      </c>
      <c r="L670">
        <v>23</v>
      </c>
      <c r="M670">
        <v>587.005</v>
      </c>
      <c r="N670">
        <f t="shared" si="45"/>
        <v>52.963296435570228</v>
      </c>
      <c r="O670">
        <v>-30.364999999999998</v>
      </c>
      <c r="P670">
        <v>46.646099999999997</v>
      </c>
      <c r="Q670">
        <v>548.57500000000005</v>
      </c>
      <c r="R670">
        <v>1.2761199999999999</v>
      </c>
      <c r="S670">
        <v>-45.028700000000001</v>
      </c>
      <c r="T670">
        <f t="shared" si="43"/>
        <v>-14.663700000000002</v>
      </c>
    </row>
    <row r="671" spans="2:20" x14ac:dyDescent="0.3">
      <c r="B671">
        <v>20</v>
      </c>
      <c r="C671">
        <v>529.31299999999999</v>
      </c>
      <c r="D671">
        <f t="shared" si="44"/>
        <v>57.471264367816168</v>
      </c>
      <c r="E671">
        <v>-33.294699999999999</v>
      </c>
      <c r="F671">
        <v>50.262500000000003</v>
      </c>
      <c r="G671">
        <v>416.20699999999999</v>
      </c>
      <c r="H671">
        <v>0.93209200000000003</v>
      </c>
      <c r="I671">
        <v>-50.506599999999999</v>
      </c>
      <c r="J671">
        <f t="shared" si="42"/>
        <v>-17.2119</v>
      </c>
      <c r="L671">
        <v>24</v>
      </c>
      <c r="M671">
        <v>605.83900000000006</v>
      </c>
      <c r="N671">
        <f t="shared" si="45"/>
        <v>53.09546564723356</v>
      </c>
      <c r="O671">
        <v>-30.090299999999999</v>
      </c>
      <c r="P671">
        <v>46.402000000000001</v>
      </c>
      <c r="Q671">
        <v>539.51199999999994</v>
      </c>
      <c r="R671">
        <v>1.26901</v>
      </c>
      <c r="S671">
        <v>-45.0745</v>
      </c>
      <c r="T671">
        <f t="shared" si="43"/>
        <v>-14.984200000000001</v>
      </c>
    </row>
    <row r="672" spans="2:20" x14ac:dyDescent="0.3">
      <c r="B672">
        <v>21</v>
      </c>
      <c r="C672">
        <v>546.95899999999995</v>
      </c>
      <c r="D672">
        <f t="shared" si="44"/>
        <v>56.670066870679044</v>
      </c>
      <c r="E672">
        <v>-34.042400000000001</v>
      </c>
      <c r="F672">
        <v>50.994900000000001</v>
      </c>
      <c r="G672">
        <v>428.64100000000002</v>
      </c>
      <c r="H672">
        <v>0.93869000000000002</v>
      </c>
      <c r="I672">
        <v>-50.659199999999998</v>
      </c>
      <c r="J672">
        <f t="shared" si="42"/>
        <v>-16.616799999999998</v>
      </c>
      <c r="L672">
        <v>25</v>
      </c>
      <c r="M672">
        <v>624.77700000000004</v>
      </c>
      <c r="N672">
        <f t="shared" si="45"/>
        <v>52.803886366036572</v>
      </c>
      <c r="O672">
        <v>-29.9377</v>
      </c>
      <c r="P672">
        <v>46.356200000000001</v>
      </c>
      <c r="Q672">
        <v>536.57799999999997</v>
      </c>
      <c r="R672">
        <v>1.2619499999999999</v>
      </c>
      <c r="S672">
        <v>-44.937100000000001</v>
      </c>
      <c r="T672">
        <f t="shared" si="43"/>
        <v>-14.999400000000001</v>
      </c>
    </row>
    <row r="673" spans="1:20" x14ac:dyDescent="0.3">
      <c r="B673">
        <v>22</v>
      </c>
      <c r="C673">
        <v>564.36500000000001</v>
      </c>
      <c r="D673">
        <f t="shared" si="44"/>
        <v>57.451453521773892</v>
      </c>
      <c r="E673">
        <v>-34.225499999999997</v>
      </c>
      <c r="F673">
        <v>51.132199999999997</v>
      </c>
      <c r="G673">
        <v>429.07900000000001</v>
      </c>
      <c r="H673">
        <v>0.94845999999999997</v>
      </c>
      <c r="I673">
        <v>-50.582900000000002</v>
      </c>
      <c r="J673">
        <f t="shared" si="42"/>
        <v>-16.357400000000005</v>
      </c>
      <c r="L673">
        <v>26</v>
      </c>
      <c r="M673">
        <v>643.88300000000004</v>
      </c>
      <c r="N673">
        <f t="shared" si="45"/>
        <v>52.339579189783329</v>
      </c>
      <c r="O673">
        <v>-29.6936</v>
      </c>
      <c r="P673">
        <v>45.944200000000002</v>
      </c>
      <c r="Q673">
        <v>535.99699999999996</v>
      </c>
      <c r="R673">
        <v>1.26553</v>
      </c>
      <c r="S673">
        <v>-45.013399999999997</v>
      </c>
      <c r="T673">
        <f t="shared" si="43"/>
        <v>-15.319799999999997</v>
      </c>
    </row>
    <row r="674" spans="1:20" x14ac:dyDescent="0.3">
      <c r="B674">
        <v>23</v>
      </c>
      <c r="C674">
        <v>582.01099999999997</v>
      </c>
      <c r="D674">
        <f t="shared" si="44"/>
        <v>56.670066870679044</v>
      </c>
      <c r="E674">
        <v>-33.462499999999999</v>
      </c>
      <c r="F674">
        <v>50.170900000000003</v>
      </c>
      <c r="G674">
        <v>421.44600000000003</v>
      </c>
      <c r="H674">
        <v>0.93784999999999996</v>
      </c>
      <c r="I674">
        <v>-50.598100000000002</v>
      </c>
      <c r="J674">
        <f t="shared" si="42"/>
        <v>-17.135600000000004</v>
      </c>
      <c r="L674">
        <v>27</v>
      </c>
      <c r="M674">
        <v>663.11099999999999</v>
      </c>
      <c r="N674">
        <f t="shared" si="45"/>
        <v>52.007489078427426</v>
      </c>
      <c r="O674">
        <v>-29.434200000000001</v>
      </c>
      <c r="P674">
        <v>45.684800000000003</v>
      </c>
      <c r="Q674">
        <v>532.45500000000004</v>
      </c>
      <c r="R674">
        <v>1.2657799999999999</v>
      </c>
      <c r="S674">
        <v>-45.120199999999997</v>
      </c>
      <c r="T674">
        <f t="shared" si="43"/>
        <v>-15.685999999999996</v>
      </c>
    </row>
    <row r="675" spans="1:20" x14ac:dyDescent="0.3">
      <c r="B675">
        <v>24</v>
      </c>
      <c r="C675">
        <v>599.31299999999999</v>
      </c>
      <c r="D675">
        <f t="shared" si="44"/>
        <v>57.796786498670606</v>
      </c>
      <c r="E675">
        <v>-33.584600000000002</v>
      </c>
      <c r="F675">
        <v>50.445599999999999</v>
      </c>
      <c r="G675">
        <v>423.798</v>
      </c>
      <c r="H675">
        <v>0.94303700000000001</v>
      </c>
      <c r="I675">
        <v>-50.735500000000002</v>
      </c>
      <c r="J675">
        <f t="shared" si="42"/>
        <v>-17.1509</v>
      </c>
      <c r="L675">
        <v>28</v>
      </c>
      <c r="M675">
        <v>682.27599999999995</v>
      </c>
      <c r="N675">
        <f t="shared" si="45"/>
        <v>52.178450300026185</v>
      </c>
      <c r="O675">
        <v>-29.6631</v>
      </c>
      <c r="P675">
        <v>45.837400000000002</v>
      </c>
      <c r="Q675">
        <v>536.55399999999997</v>
      </c>
      <c r="R675">
        <v>1.26542</v>
      </c>
      <c r="S675">
        <v>-44.982900000000001</v>
      </c>
      <c r="T675">
        <f t="shared" si="43"/>
        <v>-15.319800000000001</v>
      </c>
    </row>
    <row r="676" spans="1:20" x14ac:dyDescent="0.3">
      <c r="B676">
        <v>25</v>
      </c>
      <c r="C676">
        <v>617.23400000000004</v>
      </c>
      <c r="D676">
        <f t="shared" si="44"/>
        <v>55.80045756375187</v>
      </c>
      <c r="E676">
        <v>-33.660899999999998</v>
      </c>
      <c r="F676">
        <v>50.445599999999999</v>
      </c>
      <c r="G676">
        <v>421.80200000000002</v>
      </c>
      <c r="H676">
        <v>0.94193700000000002</v>
      </c>
      <c r="I676">
        <v>-50.704999999999998</v>
      </c>
      <c r="J676">
        <f t="shared" si="42"/>
        <v>-17.0441</v>
      </c>
      <c r="T676">
        <f t="shared" si="43"/>
        <v>0</v>
      </c>
    </row>
    <row r="677" spans="1:20" x14ac:dyDescent="0.3">
      <c r="B677">
        <v>26</v>
      </c>
      <c r="C677">
        <v>634.63900000000001</v>
      </c>
      <c r="D677">
        <f t="shared" si="44"/>
        <v>57.45475438092511</v>
      </c>
      <c r="E677">
        <v>-33.828699999999998</v>
      </c>
      <c r="F677">
        <v>50.506599999999999</v>
      </c>
      <c r="G677">
        <v>428.20100000000002</v>
      </c>
      <c r="H677">
        <v>0.95028000000000001</v>
      </c>
      <c r="I677">
        <v>-50.643900000000002</v>
      </c>
      <c r="J677">
        <f t="shared" si="42"/>
        <v>-16.815200000000004</v>
      </c>
      <c r="T677">
        <f t="shared" si="43"/>
        <v>0</v>
      </c>
    </row>
    <row r="678" spans="1:20" x14ac:dyDescent="0.3">
      <c r="B678">
        <v>27</v>
      </c>
      <c r="C678">
        <v>652.55100000000004</v>
      </c>
      <c r="D678">
        <f t="shared" si="44"/>
        <v>55.828494863778367</v>
      </c>
      <c r="E678">
        <v>-33.157299999999999</v>
      </c>
      <c r="F678">
        <v>49.743699999999997</v>
      </c>
      <c r="G678">
        <v>419.404</v>
      </c>
      <c r="H678">
        <v>0.94462199999999996</v>
      </c>
      <c r="I678">
        <v>-50.506599999999999</v>
      </c>
      <c r="J678">
        <f t="shared" si="42"/>
        <v>-17.349299999999999</v>
      </c>
      <c r="T678">
        <f t="shared" si="43"/>
        <v>0</v>
      </c>
    </row>
    <row r="679" spans="1:20" x14ac:dyDescent="0.3">
      <c r="B679">
        <v>28</v>
      </c>
      <c r="C679">
        <v>670.76700000000005</v>
      </c>
      <c r="D679">
        <f t="shared" si="44"/>
        <v>54.896794027228786</v>
      </c>
      <c r="E679">
        <v>-34.286499999999997</v>
      </c>
      <c r="F679">
        <v>50.903300000000002</v>
      </c>
      <c r="G679">
        <v>438.54700000000003</v>
      </c>
      <c r="H679">
        <v>0.957866</v>
      </c>
      <c r="I679">
        <v>-50.491300000000003</v>
      </c>
      <c r="J679">
        <f t="shared" si="42"/>
        <v>-16.204800000000006</v>
      </c>
      <c r="T679">
        <f t="shared" si="43"/>
        <v>0</v>
      </c>
    </row>
    <row r="680" spans="1:20" x14ac:dyDescent="0.3">
      <c r="B680">
        <v>29</v>
      </c>
      <c r="C680">
        <v>688.37300000000005</v>
      </c>
      <c r="D680">
        <f t="shared" si="44"/>
        <v>56.798818584573461</v>
      </c>
      <c r="E680">
        <v>-33.828699999999998</v>
      </c>
      <c r="F680">
        <v>50.1404</v>
      </c>
      <c r="G680">
        <v>432.54199999999997</v>
      </c>
      <c r="H680">
        <v>0.95978600000000003</v>
      </c>
      <c r="I680">
        <v>-50.506599999999999</v>
      </c>
      <c r="J680">
        <f t="shared" si="42"/>
        <v>-16.677900000000001</v>
      </c>
      <c r="K680">
        <v>3.2</v>
      </c>
      <c r="T680">
        <f t="shared" si="43"/>
        <v>0</v>
      </c>
    </row>
    <row r="681" spans="1:20" x14ac:dyDescent="0.3">
      <c r="B681">
        <v>30</v>
      </c>
      <c r="C681">
        <v>706.18899999999996</v>
      </c>
      <c r="D681">
        <f t="shared" si="44"/>
        <v>56.129321957791014</v>
      </c>
      <c r="E681">
        <v>-33.798200000000001</v>
      </c>
      <c r="F681">
        <v>49.9878</v>
      </c>
      <c r="G681">
        <v>433.33199999999999</v>
      </c>
      <c r="H681">
        <v>0.96272899999999995</v>
      </c>
      <c r="I681">
        <v>-50.460799999999999</v>
      </c>
      <c r="J681">
        <f t="shared" si="42"/>
        <v>-16.662599999999998</v>
      </c>
      <c r="L681">
        <v>1</v>
      </c>
      <c r="M681">
        <v>201.74299999999999</v>
      </c>
      <c r="O681">
        <v>-37.506100000000004</v>
      </c>
      <c r="P681">
        <v>66.345200000000006</v>
      </c>
      <c r="Q681">
        <v>403.11700000000002</v>
      </c>
      <c r="R681">
        <v>0.98002500000000003</v>
      </c>
      <c r="S681">
        <v>-47.912599999999998</v>
      </c>
      <c r="T681">
        <f t="shared" si="43"/>
        <v>-10.406499999999994</v>
      </c>
    </row>
    <row r="682" spans="1:20" x14ac:dyDescent="0.3">
      <c r="J682">
        <f t="shared" si="42"/>
        <v>0</v>
      </c>
      <c r="L682">
        <v>2</v>
      </c>
      <c r="M682">
        <v>209.744</v>
      </c>
      <c r="N682">
        <f t="shared" si="45"/>
        <v>124.98437695288082</v>
      </c>
      <c r="O682">
        <v>-31.829799999999999</v>
      </c>
      <c r="P682">
        <v>47.897300000000001</v>
      </c>
      <c r="Q682">
        <v>524.28</v>
      </c>
      <c r="R682">
        <v>1.24739</v>
      </c>
      <c r="S682">
        <v>-43.212899999999998</v>
      </c>
      <c r="T682">
        <f t="shared" si="43"/>
        <v>-11.383099999999999</v>
      </c>
    </row>
    <row r="683" spans="1:20" x14ac:dyDescent="0.3">
      <c r="A683">
        <v>4</v>
      </c>
      <c r="J683">
        <f t="shared" si="42"/>
        <v>0</v>
      </c>
      <c r="L683">
        <v>3</v>
      </c>
      <c r="M683">
        <v>220.834</v>
      </c>
      <c r="N683">
        <f t="shared" si="45"/>
        <v>90.171325518485091</v>
      </c>
      <c r="O683">
        <v>-29.464700000000001</v>
      </c>
      <c r="P683">
        <v>41.809100000000001</v>
      </c>
      <c r="Q683">
        <v>565.65</v>
      </c>
      <c r="R683">
        <v>1.3816200000000001</v>
      </c>
      <c r="S683">
        <v>-42.1753</v>
      </c>
      <c r="T683">
        <f t="shared" si="43"/>
        <v>-12.710599999999999</v>
      </c>
    </row>
    <row r="684" spans="1:20" x14ac:dyDescent="0.3">
      <c r="B684">
        <v>1</v>
      </c>
      <c r="C684">
        <v>221.57599999999999</v>
      </c>
      <c r="E684">
        <v>-41.290300000000002</v>
      </c>
      <c r="F684">
        <v>68.9392</v>
      </c>
      <c r="G684">
        <v>333.40100000000001</v>
      </c>
      <c r="H684">
        <v>0.77082200000000001</v>
      </c>
      <c r="I684">
        <v>-53.848300000000002</v>
      </c>
      <c r="J684">
        <f t="shared" si="42"/>
        <v>-12.558</v>
      </c>
      <c r="L684">
        <v>4</v>
      </c>
      <c r="M684">
        <v>234.97399999999999</v>
      </c>
      <c r="N684">
        <f t="shared" si="45"/>
        <v>70.721357850070788</v>
      </c>
      <c r="O684">
        <v>-28.518699999999999</v>
      </c>
      <c r="P684">
        <v>40.023800000000001</v>
      </c>
      <c r="Q684">
        <v>575.03</v>
      </c>
      <c r="R684">
        <v>1.39619</v>
      </c>
      <c r="S684">
        <v>-43.029800000000002</v>
      </c>
      <c r="T684">
        <f t="shared" si="43"/>
        <v>-14.511100000000003</v>
      </c>
    </row>
    <row r="685" spans="1:20" x14ac:dyDescent="0.3">
      <c r="B685">
        <v>2</v>
      </c>
      <c r="C685">
        <v>227.93899999999999</v>
      </c>
      <c r="D685">
        <f t="shared" si="44"/>
        <v>157.15857300015716</v>
      </c>
      <c r="E685">
        <v>-36.178600000000003</v>
      </c>
      <c r="F685">
        <v>51.940899999999999</v>
      </c>
      <c r="G685">
        <v>420.44799999999998</v>
      </c>
      <c r="H685">
        <v>0.94732099999999997</v>
      </c>
      <c r="I685">
        <v>-49.331699999999998</v>
      </c>
      <c r="J685">
        <f t="shared" si="42"/>
        <v>-13.153099999999995</v>
      </c>
      <c r="L685">
        <v>5</v>
      </c>
      <c r="M685">
        <v>253.50700000000001</v>
      </c>
      <c r="N685">
        <f t="shared" si="45"/>
        <v>53.957804996492698</v>
      </c>
      <c r="O685">
        <v>-30.456499999999998</v>
      </c>
      <c r="P685">
        <v>45.3949</v>
      </c>
      <c r="Q685">
        <v>555.97400000000005</v>
      </c>
      <c r="R685">
        <v>1.29148</v>
      </c>
      <c r="S685">
        <v>-44.601399999999998</v>
      </c>
      <c r="T685">
        <f t="shared" si="43"/>
        <v>-14.1449</v>
      </c>
    </row>
    <row r="686" spans="1:20" x14ac:dyDescent="0.3">
      <c r="B686">
        <v>3</v>
      </c>
      <c r="C686">
        <v>239.44499999999999</v>
      </c>
      <c r="D686">
        <f t="shared" si="44"/>
        <v>86.911176777333566</v>
      </c>
      <c r="E686">
        <v>-33.325200000000002</v>
      </c>
      <c r="F686">
        <v>47.485399999999998</v>
      </c>
      <c r="G686">
        <v>431.12299999999999</v>
      </c>
      <c r="H686">
        <v>0.97640800000000005</v>
      </c>
      <c r="I686">
        <v>-48.751800000000003</v>
      </c>
      <c r="J686">
        <f t="shared" si="42"/>
        <v>-15.426600000000001</v>
      </c>
      <c r="L686">
        <v>6</v>
      </c>
      <c r="M686">
        <v>271.892</v>
      </c>
      <c r="N686">
        <f t="shared" si="45"/>
        <v>54.392167527876012</v>
      </c>
      <c r="O686">
        <v>-29.8767</v>
      </c>
      <c r="P686">
        <v>45.4407</v>
      </c>
      <c r="Q686">
        <v>534.255</v>
      </c>
      <c r="R686">
        <v>1.25126</v>
      </c>
      <c r="S686">
        <v>-44.952399999999997</v>
      </c>
      <c r="T686">
        <f t="shared" si="43"/>
        <v>-15.075699999999998</v>
      </c>
    </row>
    <row r="687" spans="1:20" x14ac:dyDescent="0.3">
      <c r="B687">
        <v>4</v>
      </c>
      <c r="C687">
        <v>254.50399999999999</v>
      </c>
      <c r="D687">
        <f t="shared" si="44"/>
        <v>66.405471810877231</v>
      </c>
      <c r="E687">
        <v>-33.447299999999998</v>
      </c>
      <c r="F687">
        <v>48.263500000000001</v>
      </c>
      <c r="G687">
        <v>432.12700000000001</v>
      </c>
      <c r="H687">
        <v>0.96539200000000003</v>
      </c>
      <c r="I687">
        <v>-49.163800000000002</v>
      </c>
      <c r="J687">
        <f t="shared" si="42"/>
        <v>-15.716500000000003</v>
      </c>
      <c r="L687">
        <v>7</v>
      </c>
      <c r="M687">
        <v>290.12900000000002</v>
      </c>
      <c r="N687">
        <f t="shared" si="45"/>
        <v>54.833580084443646</v>
      </c>
      <c r="O687">
        <v>-30.151399999999999</v>
      </c>
      <c r="P687">
        <v>46.157800000000002</v>
      </c>
      <c r="Q687">
        <v>538.06100000000004</v>
      </c>
      <c r="R687">
        <v>1.25088</v>
      </c>
      <c r="S687">
        <v>-45.3949</v>
      </c>
      <c r="T687">
        <f t="shared" si="43"/>
        <v>-15.243500000000001</v>
      </c>
    </row>
    <row r="688" spans="1:20" x14ac:dyDescent="0.3">
      <c r="B688">
        <v>5</v>
      </c>
      <c r="C688">
        <v>270.59199999999998</v>
      </c>
      <c r="D688">
        <f t="shared" si="44"/>
        <v>62.158130283441096</v>
      </c>
      <c r="E688">
        <v>-33.081099999999999</v>
      </c>
      <c r="F688">
        <v>48.645000000000003</v>
      </c>
      <c r="G688">
        <v>423.166</v>
      </c>
      <c r="H688">
        <v>0.94821100000000003</v>
      </c>
      <c r="I688">
        <v>-49.804699999999997</v>
      </c>
      <c r="J688">
        <f t="shared" si="42"/>
        <v>-16.723599999999998</v>
      </c>
      <c r="L688">
        <v>8</v>
      </c>
      <c r="M688">
        <v>308.24200000000002</v>
      </c>
      <c r="N688">
        <f t="shared" si="45"/>
        <v>55.208965936068019</v>
      </c>
      <c r="O688">
        <v>-30.334499999999998</v>
      </c>
      <c r="P688">
        <v>46.615600000000001</v>
      </c>
      <c r="Q688">
        <v>539.49300000000005</v>
      </c>
      <c r="R688">
        <v>1.252</v>
      </c>
      <c r="S688">
        <v>-45.3033</v>
      </c>
      <c r="T688">
        <f t="shared" si="43"/>
        <v>-14.968800000000002</v>
      </c>
    </row>
    <row r="689" spans="2:20" x14ac:dyDescent="0.3">
      <c r="B689">
        <v>6</v>
      </c>
      <c r="C689">
        <v>287.48599999999999</v>
      </c>
      <c r="D689">
        <f t="shared" si="44"/>
        <v>59.192612761927293</v>
      </c>
      <c r="E689">
        <v>-33.660899999999998</v>
      </c>
      <c r="F689">
        <v>49.728400000000001</v>
      </c>
      <c r="G689">
        <v>431.19900000000001</v>
      </c>
      <c r="H689">
        <v>0.95350400000000002</v>
      </c>
      <c r="I689">
        <v>-50.018300000000004</v>
      </c>
      <c r="J689">
        <f t="shared" si="42"/>
        <v>-16.357400000000005</v>
      </c>
      <c r="L689">
        <v>9</v>
      </c>
      <c r="M689">
        <v>326.45</v>
      </c>
      <c r="N689">
        <f t="shared" si="45"/>
        <v>54.92091388400712</v>
      </c>
      <c r="O689">
        <v>-30.319199999999999</v>
      </c>
      <c r="P689">
        <v>46.463000000000001</v>
      </c>
      <c r="Q689">
        <v>543.721</v>
      </c>
      <c r="R689">
        <v>1.2639499999999999</v>
      </c>
      <c r="S689">
        <v>-45.3033</v>
      </c>
      <c r="T689">
        <f t="shared" si="43"/>
        <v>-14.984100000000002</v>
      </c>
    </row>
    <row r="690" spans="2:20" x14ac:dyDescent="0.3">
      <c r="B690">
        <v>7</v>
      </c>
      <c r="C690">
        <v>304.33100000000002</v>
      </c>
      <c r="D690">
        <f t="shared" si="44"/>
        <v>59.364796675571291</v>
      </c>
      <c r="E690">
        <v>-33.233600000000003</v>
      </c>
      <c r="F690">
        <v>49.728400000000001</v>
      </c>
      <c r="G690">
        <v>421.35</v>
      </c>
      <c r="H690">
        <v>0.93272200000000005</v>
      </c>
      <c r="I690">
        <v>-50.308199999999999</v>
      </c>
      <c r="J690">
        <f t="shared" si="42"/>
        <v>-17.074599999999997</v>
      </c>
      <c r="L690">
        <v>10</v>
      </c>
      <c r="M690">
        <v>344.69200000000001</v>
      </c>
      <c r="N690">
        <f t="shared" si="45"/>
        <v>54.818550597522147</v>
      </c>
      <c r="O690">
        <v>-30.441299999999998</v>
      </c>
      <c r="P690">
        <v>46.508800000000001</v>
      </c>
      <c r="Q690">
        <v>541.04200000000003</v>
      </c>
      <c r="R690">
        <v>1.2550600000000001</v>
      </c>
      <c r="S690">
        <v>-45.1813</v>
      </c>
      <c r="T690">
        <f t="shared" si="43"/>
        <v>-14.740000000000002</v>
      </c>
    </row>
    <row r="691" spans="2:20" x14ac:dyDescent="0.3">
      <c r="B691">
        <v>8</v>
      </c>
      <c r="C691">
        <v>320.84300000000002</v>
      </c>
      <c r="D691">
        <f t="shared" si="44"/>
        <v>60.562015503875969</v>
      </c>
      <c r="E691">
        <v>-33.950800000000001</v>
      </c>
      <c r="F691">
        <v>50.872799999999998</v>
      </c>
      <c r="G691">
        <v>423.95600000000002</v>
      </c>
      <c r="H691">
        <v>0.93230100000000005</v>
      </c>
      <c r="I691">
        <v>-50.491300000000003</v>
      </c>
      <c r="J691">
        <f t="shared" si="42"/>
        <v>-16.540500000000002</v>
      </c>
      <c r="L691">
        <v>11</v>
      </c>
      <c r="M691">
        <v>363.11900000000003</v>
      </c>
      <c r="N691">
        <f t="shared" si="45"/>
        <v>54.26819341184126</v>
      </c>
      <c r="O691">
        <v>-30.563400000000001</v>
      </c>
      <c r="P691">
        <v>46.951300000000003</v>
      </c>
      <c r="Q691">
        <v>544.29</v>
      </c>
      <c r="R691">
        <v>1.25631</v>
      </c>
      <c r="S691">
        <v>-45.211799999999997</v>
      </c>
      <c r="T691">
        <f t="shared" si="43"/>
        <v>-14.648399999999995</v>
      </c>
    </row>
    <row r="692" spans="2:20" x14ac:dyDescent="0.3">
      <c r="B692">
        <v>9</v>
      </c>
      <c r="C692">
        <v>337.46699999999998</v>
      </c>
      <c r="D692">
        <f t="shared" si="44"/>
        <v>60.153994225216671</v>
      </c>
      <c r="E692">
        <v>-34.1492</v>
      </c>
      <c r="F692">
        <v>50.872799999999998</v>
      </c>
      <c r="G692">
        <v>430.16399999999999</v>
      </c>
      <c r="H692">
        <v>0.94195300000000004</v>
      </c>
      <c r="I692">
        <v>-50.582900000000002</v>
      </c>
      <c r="J692">
        <f t="shared" si="42"/>
        <v>-16.433700000000002</v>
      </c>
      <c r="L692">
        <v>12</v>
      </c>
      <c r="M692">
        <v>381.322</v>
      </c>
      <c r="N692">
        <f t="shared" si="45"/>
        <v>54.93599956051208</v>
      </c>
      <c r="O692">
        <v>-30.197099999999999</v>
      </c>
      <c r="P692">
        <v>46.234099999999998</v>
      </c>
      <c r="Q692">
        <v>545.096</v>
      </c>
      <c r="R692">
        <v>1.25912</v>
      </c>
      <c r="S692">
        <v>-45.043900000000001</v>
      </c>
      <c r="T692">
        <f t="shared" si="43"/>
        <v>-14.846800000000002</v>
      </c>
    </row>
    <row r="693" spans="2:20" x14ac:dyDescent="0.3">
      <c r="B693">
        <v>10</v>
      </c>
      <c r="C693">
        <v>354.34399999999999</v>
      </c>
      <c r="D693">
        <f t="shared" si="44"/>
        <v>59.252236771938108</v>
      </c>
      <c r="E693">
        <v>-34.286499999999997</v>
      </c>
      <c r="F693">
        <v>50.933799999999998</v>
      </c>
      <c r="G693">
        <v>433.41300000000001</v>
      </c>
      <c r="H693">
        <v>0.94834799999999997</v>
      </c>
      <c r="I693">
        <v>-50.689700000000002</v>
      </c>
      <c r="J693">
        <f t="shared" si="42"/>
        <v>-16.403200000000005</v>
      </c>
      <c r="L693">
        <v>13</v>
      </c>
      <c r="M693">
        <v>399.32400000000001</v>
      </c>
      <c r="N693">
        <f t="shared" si="45"/>
        <v>55.54938340184421</v>
      </c>
      <c r="O693">
        <v>-30.532800000000002</v>
      </c>
      <c r="P693">
        <v>46.325699999999998</v>
      </c>
      <c r="Q693">
        <v>554.24400000000003</v>
      </c>
      <c r="R693">
        <v>1.29047</v>
      </c>
      <c r="S693">
        <v>-45.028700000000001</v>
      </c>
      <c r="T693">
        <f t="shared" si="43"/>
        <v>-14.495899999999999</v>
      </c>
    </row>
    <row r="694" spans="2:20" x14ac:dyDescent="0.3">
      <c r="B694">
        <v>11</v>
      </c>
      <c r="C694">
        <v>371.28899999999999</v>
      </c>
      <c r="D694">
        <f t="shared" si="44"/>
        <v>59.014458542342901</v>
      </c>
      <c r="E694">
        <v>-34.027099999999997</v>
      </c>
      <c r="F694">
        <v>50.704999999999998</v>
      </c>
      <c r="G694">
        <v>426.83100000000002</v>
      </c>
      <c r="H694">
        <v>0.94069999999999998</v>
      </c>
      <c r="I694">
        <v>-50.643900000000002</v>
      </c>
      <c r="J694">
        <f t="shared" si="42"/>
        <v>-16.616800000000005</v>
      </c>
      <c r="L694">
        <v>14</v>
      </c>
      <c r="M694">
        <v>417.65600000000001</v>
      </c>
      <c r="N694">
        <f t="shared" si="45"/>
        <v>54.549421776129194</v>
      </c>
      <c r="O694">
        <v>-29.6478</v>
      </c>
      <c r="P694">
        <v>45.3339</v>
      </c>
      <c r="Q694">
        <v>533.125</v>
      </c>
      <c r="R694">
        <v>1.26674</v>
      </c>
      <c r="S694">
        <v>-44.937100000000001</v>
      </c>
      <c r="T694">
        <f t="shared" si="43"/>
        <v>-15.289300000000001</v>
      </c>
    </row>
    <row r="695" spans="2:20" x14ac:dyDescent="0.3">
      <c r="B695">
        <v>12</v>
      </c>
      <c r="C695">
        <v>388.10199999999998</v>
      </c>
      <c r="D695">
        <f t="shared" si="44"/>
        <v>59.477785047284883</v>
      </c>
      <c r="E695">
        <v>-34.332299999999996</v>
      </c>
      <c r="F695">
        <v>50.964399999999998</v>
      </c>
      <c r="G695">
        <v>438.56900000000002</v>
      </c>
      <c r="H695">
        <v>0.95093399999999995</v>
      </c>
      <c r="I695">
        <v>-50.567599999999999</v>
      </c>
      <c r="J695">
        <f t="shared" si="42"/>
        <v>-16.235300000000002</v>
      </c>
      <c r="L695">
        <v>15</v>
      </c>
      <c r="M695">
        <v>436.202</v>
      </c>
      <c r="N695">
        <f t="shared" si="45"/>
        <v>53.919982745605544</v>
      </c>
      <c r="O695">
        <v>-30.349699999999999</v>
      </c>
      <c r="P695">
        <v>46.096800000000002</v>
      </c>
      <c r="Q695">
        <v>555.74300000000005</v>
      </c>
      <c r="R695">
        <v>1.2881800000000001</v>
      </c>
      <c r="S695">
        <v>-45.104999999999997</v>
      </c>
      <c r="T695">
        <f t="shared" si="43"/>
        <v>-14.755299999999998</v>
      </c>
    </row>
    <row r="696" spans="2:20" x14ac:dyDescent="0.3">
      <c r="B696">
        <v>13</v>
      </c>
      <c r="C696">
        <v>405.16500000000002</v>
      </c>
      <c r="D696">
        <f t="shared" si="44"/>
        <v>58.606341206118344</v>
      </c>
      <c r="E696">
        <v>-34.042400000000001</v>
      </c>
      <c r="F696">
        <v>50.674399999999999</v>
      </c>
      <c r="G696">
        <v>430.77</v>
      </c>
      <c r="H696">
        <v>0.94276400000000005</v>
      </c>
      <c r="I696">
        <v>-50.598100000000002</v>
      </c>
      <c r="J696">
        <f t="shared" si="42"/>
        <v>-16.555700000000002</v>
      </c>
      <c r="L696">
        <v>16</v>
      </c>
      <c r="M696">
        <v>454.55799999999999</v>
      </c>
      <c r="N696">
        <f t="shared" si="45"/>
        <v>54.478099803878855</v>
      </c>
      <c r="O696">
        <v>-30.288699999999999</v>
      </c>
      <c r="P696">
        <v>46.020499999999998</v>
      </c>
      <c r="Q696">
        <v>551.03899999999999</v>
      </c>
      <c r="R696">
        <v>1.2889900000000001</v>
      </c>
      <c r="S696">
        <v>-44.982900000000001</v>
      </c>
      <c r="T696">
        <f t="shared" si="43"/>
        <v>-14.694200000000002</v>
      </c>
    </row>
    <row r="697" spans="2:20" x14ac:dyDescent="0.3">
      <c r="B697">
        <v>14</v>
      </c>
      <c r="C697">
        <v>422.63900000000001</v>
      </c>
      <c r="D697">
        <f t="shared" si="44"/>
        <v>57.227881423829722</v>
      </c>
      <c r="E697">
        <v>-33.706699999999998</v>
      </c>
      <c r="F697">
        <v>50.567599999999999</v>
      </c>
      <c r="G697">
        <v>423.51299999999998</v>
      </c>
      <c r="H697">
        <v>0.93499900000000002</v>
      </c>
      <c r="I697">
        <v>-50.460799999999999</v>
      </c>
      <c r="J697">
        <f t="shared" si="42"/>
        <v>-16.754100000000001</v>
      </c>
      <c r="L697">
        <v>17</v>
      </c>
      <c r="M697">
        <v>473.06</v>
      </c>
      <c r="N697">
        <f t="shared" si="45"/>
        <v>54.04821100421573</v>
      </c>
      <c r="O697">
        <v>-30.349699999999999</v>
      </c>
      <c r="P697">
        <v>45.867899999999999</v>
      </c>
      <c r="Q697">
        <v>562.35699999999997</v>
      </c>
      <c r="R697">
        <v>1.2985599999999999</v>
      </c>
      <c r="S697">
        <v>-44.799799999999998</v>
      </c>
      <c r="T697">
        <f t="shared" si="43"/>
        <v>-14.450099999999999</v>
      </c>
    </row>
    <row r="698" spans="2:20" x14ac:dyDescent="0.3">
      <c r="B698">
        <v>15</v>
      </c>
      <c r="C698">
        <v>439.33800000000002</v>
      </c>
      <c r="D698">
        <f t="shared" si="44"/>
        <v>59.883825378765152</v>
      </c>
      <c r="E698">
        <v>-33.935499999999998</v>
      </c>
      <c r="F698">
        <v>50.399799999999999</v>
      </c>
      <c r="G698">
        <v>431.19900000000001</v>
      </c>
      <c r="H698">
        <v>0.94526299999999996</v>
      </c>
      <c r="I698">
        <v>-50.445599999999999</v>
      </c>
      <c r="J698">
        <f t="shared" si="42"/>
        <v>-16.510100000000001</v>
      </c>
      <c r="L698">
        <v>18</v>
      </c>
      <c r="M698">
        <v>491.65100000000001</v>
      </c>
      <c r="N698">
        <f t="shared" si="45"/>
        <v>53.789468022161238</v>
      </c>
      <c r="O698">
        <v>-29.205300000000001</v>
      </c>
      <c r="P698">
        <v>44.677700000000002</v>
      </c>
      <c r="Q698">
        <v>534.97799999999995</v>
      </c>
      <c r="R698">
        <v>1.2849200000000001</v>
      </c>
      <c r="S698">
        <v>-44.738799999999998</v>
      </c>
      <c r="T698">
        <f t="shared" si="43"/>
        <v>-15.533499999999997</v>
      </c>
    </row>
    <row r="699" spans="2:20" x14ac:dyDescent="0.3">
      <c r="B699">
        <v>16</v>
      </c>
      <c r="C699">
        <v>457.15800000000002</v>
      </c>
      <c r="D699">
        <f t="shared" si="44"/>
        <v>56.11672278338947</v>
      </c>
      <c r="E699">
        <v>-33.523600000000002</v>
      </c>
      <c r="F699">
        <v>49.575800000000001</v>
      </c>
      <c r="G699">
        <v>424.86099999999999</v>
      </c>
      <c r="H699">
        <v>0.95004900000000003</v>
      </c>
      <c r="I699">
        <v>-50.369300000000003</v>
      </c>
      <c r="J699">
        <f t="shared" si="42"/>
        <v>-16.845700000000001</v>
      </c>
      <c r="L699">
        <v>19</v>
      </c>
      <c r="M699">
        <v>510.17</v>
      </c>
      <c r="N699">
        <f t="shared" si="45"/>
        <v>53.998596036503038</v>
      </c>
      <c r="O699">
        <v>-30.395499999999998</v>
      </c>
      <c r="P699">
        <v>45.791600000000003</v>
      </c>
      <c r="Q699">
        <v>568.76800000000003</v>
      </c>
      <c r="R699">
        <v>1.31494</v>
      </c>
      <c r="S699">
        <v>-44.662500000000001</v>
      </c>
      <c r="T699">
        <f t="shared" si="43"/>
        <v>-14.267000000000003</v>
      </c>
    </row>
    <row r="700" spans="2:20" x14ac:dyDescent="0.3">
      <c r="B700">
        <v>17</v>
      </c>
      <c r="C700">
        <v>474.25700000000001</v>
      </c>
      <c r="D700">
        <f t="shared" si="44"/>
        <v>58.482952219428071</v>
      </c>
      <c r="E700">
        <v>-33.767699999999998</v>
      </c>
      <c r="F700">
        <v>49.972499999999997</v>
      </c>
      <c r="G700">
        <v>429.06299999999999</v>
      </c>
      <c r="H700">
        <v>0.947326</v>
      </c>
      <c r="I700">
        <v>-50.598100000000002</v>
      </c>
      <c r="J700">
        <f t="shared" si="42"/>
        <v>-16.830400000000004</v>
      </c>
      <c r="L700">
        <v>20</v>
      </c>
      <c r="M700">
        <v>529.00599999999997</v>
      </c>
      <c r="N700">
        <f t="shared" si="45"/>
        <v>53.089827988957438</v>
      </c>
      <c r="O700">
        <v>-29.4495</v>
      </c>
      <c r="P700">
        <v>44.830300000000001</v>
      </c>
      <c r="Q700">
        <v>549.40899999999999</v>
      </c>
      <c r="R700">
        <v>1.29572</v>
      </c>
      <c r="S700">
        <v>-44.464100000000002</v>
      </c>
      <c r="T700">
        <f t="shared" si="43"/>
        <v>-15.014600000000002</v>
      </c>
    </row>
    <row r="701" spans="2:20" x14ac:dyDescent="0.3">
      <c r="B701">
        <v>18</v>
      </c>
      <c r="C701">
        <v>491.82499999999999</v>
      </c>
      <c r="D701">
        <f t="shared" si="44"/>
        <v>56.92167577413484</v>
      </c>
      <c r="E701">
        <v>-34.194899999999997</v>
      </c>
      <c r="F701">
        <v>50.399799999999999</v>
      </c>
      <c r="G701">
        <v>433.22500000000002</v>
      </c>
      <c r="H701">
        <v>0.95507699999999995</v>
      </c>
      <c r="I701">
        <v>-50.598100000000002</v>
      </c>
      <c r="J701">
        <f t="shared" si="42"/>
        <v>-16.403200000000005</v>
      </c>
      <c r="L701">
        <v>21</v>
      </c>
      <c r="M701">
        <v>547.75</v>
      </c>
      <c r="N701">
        <f t="shared" si="45"/>
        <v>53.350405463081437</v>
      </c>
      <c r="O701">
        <v>-30.075099999999999</v>
      </c>
      <c r="P701">
        <v>45.0745</v>
      </c>
      <c r="Q701">
        <v>568.28899999999999</v>
      </c>
      <c r="R701">
        <v>1.32921</v>
      </c>
      <c r="S701">
        <v>-44.494599999999998</v>
      </c>
      <c r="T701">
        <f t="shared" si="43"/>
        <v>-14.419499999999999</v>
      </c>
    </row>
    <row r="702" spans="2:20" x14ac:dyDescent="0.3">
      <c r="B702">
        <v>19</v>
      </c>
      <c r="C702">
        <v>508.86500000000001</v>
      </c>
      <c r="D702">
        <f t="shared" si="44"/>
        <v>58.685446009389601</v>
      </c>
      <c r="E702">
        <v>-34.179699999999997</v>
      </c>
      <c r="F702">
        <v>50.308199999999999</v>
      </c>
      <c r="G702">
        <v>439.625</v>
      </c>
      <c r="H702">
        <v>0.95848199999999995</v>
      </c>
      <c r="I702">
        <v>-50.659199999999998</v>
      </c>
      <c r="J702">
        <f t="shared" si="42"/>
        <v>-16.479500000000002</v>
      </c>
      <c r="L702">
        <v>22</v>
      </c>
      <c r="M702">
        <v>566.22199999999998</v>
      </c>
      <c r="N702">
        <f t="shared" si="45"/>
        <v>54.135989605890053</v>
      </c>
      <c r="O702">
        <v>-30.166599999999999</v>
      </c>
      <c r="P702">
        <v>45.318600000000004</v>
      </c>
      <c r="Q702">
        <v>564.86400000000003</v>
      </c>
      <c r="R702">
        <v>1.3289</v>
      </c>
      <c r="S702">
        <v>-44.433599999999998</v>
      </c>
      <c r="T702">
        <f t="shared" si="43"/>
        <v>-14.266999999999999</v>
      </c>
    </row>
    <row r="703" spans="2:20" x14ac:dyDescent="0.3">
      <c r="B703">
        <v>20</v>
      </c>
      <c r="C703">
        <v>526.27599999999995</v>
      </c>
      <c r="D703">
        <f t="shared" si="44"/>
        <v>57.434954913560574</v>
      </c>
      <c r="E703">
        <v>-34.027099999999997</v>
      </c>
      <c r="F703">
        <v>50.109900000000003</v>
      </c>
      <c r="G703">
        <v>435.279</v>
      </c>
      <c r="H703">
        <v>0.96014200000000005</v>
      </c>
      <c r="I703">
        <v>-50.414999999999999</v>
      </c>
      <c r="J703">
        <f t="shared" si="42"/>
        <v>-16.387900000000002</v>
      </c>
      <c r="L703">
        <v>23</v>
      </c>
      <c r="M703">
        <v>585.22299999999996</v>
      </c>
      <c r="N703">
        <f t="shared" si="45"/>
        <v>52.628809010052166</v>
      </c>
      <c r="O703">
        <v>-29.7699</v>
      </c>
      <c r="P703">
        <v>44.815100000000001</v>
      </c>
      <c r="Q703">
        <v>565.11900000000003</v>
      </c>
      <c r="R703">
        <v>1.32294</v>
      </c>
      <c r="S703">
        <v>-44.174199999999999</v>
      </c>
      <c r="T703">
        <f t="shared" si="43"/>
        <v>-14.404299999999999</v>
      </c>
    </row>
    <row r="704" spans="2:20" x14ac:dyDescent="0.3">
      <c r="B704">
        <v>21</v>
      </c>
      <c r="C704">
        <v>543.72400000000005</v>
      </c>
      <c r="D704">
        <f t="shared" si="44"/>
        <v>57.313159101329362</v>
      </c>
      <c r="E704">
        <v>-34.133899999999997</v>
      </c>
      <c r="F704">
        <v>50.1556</v>
      </c>
      <c r="G704">
        <v>442.96600000000001</v>
      </c>
      <c r="H704">
        <v>0.96582999999999997</v>
      </c>
      <c r="I704">
        <v>-50.353999999999999</v>
      </c>
      <c r="J704">
        <f t="shared" si="42"/>
        <v>-16.220100000000002</v>
      </c>
      <c r="L704">
        <v>24</v>
      </c>
      <c r="M704">
        <v>604.18100000000004</v>
      </c>
      <c r="N704">
        <f t="shared" si="45"/>
        <v>52.748180187783291</v>
      </c>
      <c r="O704">
        <v>-29.7089</v>
      </c>
      <c r="P704">
        <v>44.631999999999998</v>
      </c>
      <c r="Q704">
        <v>565.77599999999995</v>
      </c>
      <c r="R704">
        <v>1.33121</v>
      </c>
      <c r="S704">
        <v>-44.143700000000003</v>
      </c>
      <c r="T704">
        <f t="shared" si="43"/>
        <v>-14.434800000000003</v>
      </c>
    </row>
    <row r="705" spans="1:20" x14ac:dyDescent="0.3">
      <c r="B705">
        <v>22</v>
      </c>
      <c r="C705">
        <v>561.06100000000004</v>
      </c>
      <c r="D705">
        <f t="shared" si="44"/>
        <v>57.68010613139532</v>
      </c>
      <c r="E705">
        <v>-33.966099999999997</v>
      </c>
      <c r="F705">
        <v>50.0946</v>
      </c>
      <c r="G705">
        <v>435.73099999999999</v>
      </c>
      <c r="H705">
        <v>0.96766700000000005</v>
      </c>
      <c r="I705">
        <v>-50.338700000000003</v>
      </c>
      <c r="J705">
        <f t="shared" si="42"/>
        <v>-16.372600000000006</v>
      </c>
      <c r="L705">
        <v>25</v>
      </c>
      <c r="M705">
        <v>623.47900000000004</v>
      </c>
      <c r="N705">
        <f t="shared" si="45"/>
        <v>51.818841330707841</v>
      </c>
      <c r="O705">
        <v>-29.7852</v>
      </c>
      <c r="P705">
        <v>44.570900000000002</v>
      </c>
      <c r="Q705">
        <v>567.38599999999997</v>
      </c>
      <c r="R705">
        <v>1.3384</v>
      </c>
      <c r="S705">
        <v>-44.280999999999999</v>
      </c>
      <c r="T705">
        <f t="shared" si="43"/>
        <v>-14.495799999999999</v>
      </c>
    </row>
    <row r="706" spans="1:20" x14ac:dyDescent="0.3">
      <c r="B706">
        <v>23</v>
      </c>
      <c r="C706">
        <v>578.654</v>
      </c>
      <c r="D706">
        <f t="shared" si="44"/>
        <v>56.840788950150753</v>
      </c>
      <c r="E706">
        <v>-33.783000000000001</v>
      </c>
      <c r="F706">
        <v>49.743699999999997</v>
      </c>
      <c r="G706">
        <v>428.10399999999998</v>
      </c>
      <c r="H706">
        <v>0.95989000000000002</v>
      </c>
      <c r="I706">
        <v>-50.567599999999999</v>
      </c>
      <c r="J706">
        <f t="shared" si="42"/>
        <v>-16.784599999999998</v>
      </c>
      <c r="L706">
        <v>26</v>
      </c>
      <c r="M706">
        <v>642.04100000000005</v>
      </c>
      <c r="N706">
        <f t="shared" si="45"/>
        <v>53.873505010235931</v>
      </c>
      <c r="O706">
        <v>-30.075099999999999</v>
      </c>
      <c r="P706">
        <v>45.043900000000001</v>
      </c>
      <c r="Q706">
        <v>568.34900000000005</v>
      </c>
      <c r="R706">
        <v>1.3383100000000001</v>
      </c>
      <c r="S706">
        <v>-44.204700000000003</v>
      </c>
      <c r="T706">
        <f t="shared" si="43"/>
        <v>-14.129600000000003</v>
      </c>
    </row>
    <row r="707" spans="1:20" x14ac:dyDescent="0.3">
      <c r="B707">
        <v>24</v>
      </c>
      <c r="C707">
        <v>596.08799999999997</v>
      </c>
      <c r="D707">
        <f t="shared" si="44"/>
        <v>57.359183205231261</v>
      </c>
      <c r="E707">
        <v>-34.286499999999997</v>
      </c>
      <c r="F707">
        <v>50.109900000000003</v>
      </c>
      <c r="G707">
        <v>439.01299999999998</v>
      </c>
      <c r="H707">
        <v>0.96185500000000002</v>
      </c>
      <c r="I707">
        <v>-50.552399999999999</v>
      </c>
      <c r="J707">
        <f t="shared" si="42"/>
        <v>-16.265900000000002</v>
      </c>
      <c r="L707">
        <v>27</v>
      </c>
      <c r="M707">
        <v>661.22299999999996</v>
      </c>
      <c r="N707">
        <f t="shared" si="45"/>
        <v>52.132207277656399</v>
      </c>
      <c r="O707">
        <v>-29.861499999999999</v>
      </c>
      <c r="P707">
        <v>44.769300000000001</v>
      </c>
      <c r="Q707">
        <v>569.447</v>
      </c>
      <c r="R707">
        <v>1.3388800000000001</v>
      </c>
      <c r="S707">
        <v>-44.250500000000002</v>
      </c>
      <c r="T707">
        <f t="shared" si="43"/>
        <v>-14.389000000000003</v>
      </c>
    </row>
    <row r="708" spans="1:20" x14ac:dyDescent="0.3">
      <c r="B708">
        <v>25</v>
      </c>
      <c r="C708">
        <v>613.79200000000003</v>
      </c>
      <c r="D708">
        <f t="shared" si="44"/>
        <v>56.484410302756231</v>
      </c>
      <c r="E708">
        <v>-34.194899999999997</v>
      </c>
      <c r="F708">
        <v>49.682600000000001</v>
      </c>
      <c r="G708">
        <v>439.17599999999999</v>
      </c>
      <c r="H708">
        <v>0.96718599999999999</v>
      </c>
      <c r="I708">
        <v>-50.521900000000002</v>
      </c>
      <c r="J708">
        <f t="shared" si="42"/>
        <v>-16.327000000000005</v>
      </c>
      <c r="L708">
        <v>28</v>
      </c>
      <c r="M708">
        <v>680.471</v>
      </c>
      <c r="N708">
        <f t="shared" si="45"/>
        <v>51.953449709060557</v>
      </c>
      <c r="O708">
        <v>-29.48</v>
      </c>
      <c r="P708">
        <v>44.22</v>
      </c>
      <c r="Q708">
        <v>565.77599999999995</v>
      </c>
      <c r="R708">
        <v>1.3351599999999999</v>
      </c>
      <c r="S708">
        <v>-44.265700000000002</v>
      </c>
      <c r="T708">
        <f t="shared" si="43"/>
        <v>-14.785700000000002</v>
      </c>
    </row>
    <row r="709" spans="1:20" x14ac:dyDescent="0.3">
      <c r="B709">
        <v>26</v>
      </c>
      <c r="C709">
        <v>631.41099999999994</v>
      </c>
      <c r="D709">
        <f t="shared" si="44"/>
        <v>56.756910153811504</v>
      </c>
      <c r="E709">
        <v>-33.630400000000002</v>
      </c>
      <c r="F709">
        <v>49.118000000000002</v>
      </c>
      <c r="G709">
        <v>428.39</v>
      </c>
      <c r="H709">
        <v>0.961453</v>
      </c>
      <c r="I709">
        <v>-50.537100000000002</v>
      </c>
      <c r="J709">
        <f t="shared" si="42"/>
        <v>-16.906700000000001</v>
      </c>
      <c r="L709">
        <v>29</v>
      </c>
      <c r="M709">
        <v>699.37900000000002</v>
      </c>
      <c r="N709">
        <f t="shared" si="45"/>
        <v>52.887666596149735</v>
      </c>
      <c r="O709">
        <v>-29.891999999999999</v>
      </c>
      <c r="P709">
        <v>48.370399999999997</v>
      </c>
      <c r="Q709">
        <v>559.06899999999996</v>
      </c>
      <c r="R709">
        <v>1.40679</v>
      </c>
      <c r="S709">
        <v>-57.876600000000003</v>
      </c>
      <c r="T709">
        <f t="shared" si="43"/>
        <v>-27.984600000000004</v>
      </c>
    </row>
    <row r="710" spans="1:20" x14ac:dyDescent="0.3">
      <c r="B710">
        <v>27</v>
      </c>
      <c r="C710">
        <v>649.11300000000006</v>
      </c>
      <c r="D710">
        <f t="shared" si="44"/>
        <v>56.490792000903497</v>
      </c>
      <c r="E710">
        <v>-33.737200000000001</v>
      </c>
      <c r="F710">
        <v>49.270600000000002</v>
      </c>
      <c r="G710">
        <v>433.56099999999998</v>
      </c>
      <c r="H710">
        <v>0.96383200000000002</v>
      </c>
      <c r="I710">
        <v>-50.537100000000002</v>
      </c>
      <c r="J710">
        <f t="shared" ref="J710:J773" si="46">I710-E710</f>
        <v>-16.799900000000001</v>
      </c>
      <c r="T710">
        <f t="shared" ref="T710:T773" si="47">S710-O710</f>
        <v>0</v>
      </c>
    </row>
    <row r="711" spans="1:20" x14ac:dyDescent="0.3">
      <c r="B711">
        <v>28</v>
      </c>
      <c r="C711">
        <v>666.97799999999995</v>
      </c>
      <c r="D711">
        <f t="shared" ref="D711:D774" si="48">1000/(C711-C710)</f>
        <v>55.97537083683212</v>
      </c>
      <c r="E711">
        <v>-34.164400000000001</v>
      </c>
      <c r="F711">
        <v>49.636800000000001</v>
      </c>
      <c r="G711">
        <v>440.71199999999999</v>
      </c>
      <c r="H711">
        <v>0.97113799999999995</v>
      </c>
      <c r="I711">
        <v>-50.521900000000002</v>
      </c>
      <c r="J711">
        <f t="shared" si="46"/>
        <v>-16.357500000000002</v>
      </c>
      <c r="T711">
        <f t="shared" si="47"/>
        <v>0</v>
      </c>
    </row>
    <row r="712" spans="1:20" x14ac:dyDescent="0.3">
      <c r="B712">
        <v>29</v>
      </c>
      <c r="C712">
        <v>684.46500000000003</v>
      </c>
      <c r="D712">
        <f t="shared" si="48"/>
        <v>57.185337679418737</v>
      </c>
      <c r="E712">
        <v>-34.4696</v>
      </c>
      <c r="F712">
        <v>49.850499999999997</v>
      </c>
      <c r="G712">
        <v>450.37700000000001</v>
      </c>
      <c r="H712">
        <v>0.97998300000000005</v>
      </c>
      <c r="I712">
        <v>-50.414999999999999</v>
      </c>
      <c r="J712">
        <f t="shared" si="46"/>
        <v>-15.945399999999999</v>
      </c>
      <c r="T712">
        <f t="shared" si="47"/>
        <v>0</v>
      </c>
    </row>
    <row r="713" spans="1:20" x14ac:dyDescent="0.3">
      <c r="B713">
        <v>30</v>
      </c>
      <c r="C713">
        <v>702.23900000000003</v>
      </c>
      <c r="D713">
        <f t="shared" si="48"/>
        <v>56.261955665578931</v>
      </c>
      <c r="E713">
        <v>-33.996600000000001</v>
      </c>
      <c r="F713">
        <v>49.408000000000001</v>
      </c>
      <c r="G713">
        <v>442.00299999999999</v>
      </c>
      <c r="H713">
        <v>0.97416800000000003</v>
      </c>
      <c r="I713">
        <v>-50.430300000000003</v>
      </c>
      <c r="J713">
        <f t="shared" si="46"/>
        <v>-16.433700000000002</v>
      </c>
      <c r="T713">
        <f t="shared" si="47"/>
        <v>0</v>
      </c>
    </row>
    <row r="714" spans="1:20" x14ac:dyDescent="0.3">
      <c r="B714">
        <v>31</v>
      </c>
      <c r="C714">
        <v>719.71500000000003</v>
      </c>
      <c r="D714">
        <f t="shared" si="48"/>
        <v>57.221332112611584</v>
      </c>
      <c r="E714">
        <v>-37.078899999999997</v>
      </c>
      <c r="F714">
        <v>57.9681</v>
      </c>
      <c r="G714">
        <v>1084.28</v>
      </c>
      <c r="H714">
        <v>1.28199</v>
      </c>
      <c r="I714">
        <v>-64.682000000000002</v>
      </c>
      <c r="J714">
        <f t="shared" si="46"/>
        <v>-27.603100000000005</v>
      </c>
      <c r="K714">
        <v>3.3</v>
      </c>
      <c r="T714">
        <f t="shared" si="47"/>
        <v>0</v>
      </c>
    </row>
    <row r="715" spans="1:20" x14ac:dyDescent="0.3">
      <c r="J715">
        <f t="shared" si="46"/>
        <v>0</v>
      </c>
      <c r="L715">
        <v>1</v>
      </c>
      <c r="M715">
        <v>201.697</v>
      </c>
      <c r="O715">
        <v>-37.5824</v>
      </c>
      <c r="P715">
        <v>65.750100000000003</v>
      </c>
      <c r="Q715">
        <v>407.16500000000002</v>
      </c>
      <c r="R715">
        <v>0.99200699999999997</v>
      </c>
      <c r="S715">
        <v>-47.531100000000002</v>
      </c>
      <c r="T715">
        <f t="shared" si="47"/>
        <v>-9.9487000000000023</v>
      </c>
    </row>
    <row r="716" spans="1:20" x14ac:dyDescent="0.3">
      <c r="A716">
        <v>4.0999999999999996</v>
      </c>
      <c r="J716">
        <f t="shared" si="46"/>
        <v>0</v>
      </c>
      <c r="L716">
        <v>2</v>
      </c>
      <c r="M716">
        <v>209.298</v>
      </c>
      <c r="N716">
        <f t="shared" ref="N716:N774" si="49">1000/(M716-M715)</f>
        <v>131.56163662675965</v>
      </c>
      <c r="O716">
        <v>-31.860399999999998</v>
      </c>
      <c r="P716">
        <v>45.929000000000002</v>
      </c>
      <c r="Q716">
        <v>533.476</v>
      </c>
      <c r="R716">
        <v>1.28548</v>
      </c>
      <c r="S716">
        <v>-42.678800000000003</v>
      </c>
      <c r="T716">
        <f t="shared" si="47"/>
        <v>-10.818400000000004</v>
      </c>
    </row>
    <row r="717" spans="1:20" x14ac:dyDescent="0.3">
      <c r="B717">
        <v>1</v>
      </c>
      <c r="C717">
        <v>221.53700000000001</v>
      </c>
      <c r="E717">
        <v>-41.656500000000001</v>
      </c>
      <c r="F717">
        <v>68.7256</v>
      </c>
      <c r="G717">
        <v>333.97399999999999</v>
      </c>
      <c r="H717">
        <v>0.77311300000000005</v>
      </c>
      <c r="I717">
        <v>-53.832999999999998</v>
      </c>
      <c r="J717">
        <f t="shared" si="46"/>
        <v>-12.176499999999997</v>
      </c>
      <c r="L717">
        <v>3</v>
      </c>
      <c r="M717">
        <v>220.23</v>
      </c>
      <c r="N717">
        <f t="shared" si="49"/>
        <v>91.47457006952078</v>
      </c>
      <c r="O717">
        <v>-29.5715</v>
      </c>
      <c r="P717">
        <v>40.6036</v>
      </c>
      <c r="Q717">
        <v>588.54300000000001</v>
      </c>
      <c r="R717">
        <v>1.4343399999999999</v>
      </c>
      <c r="S717">
        <v>-41.473399999999998</v>
      </c>
      <c r="T717">
        <f t="shared" si="47"/>
        <v>-11.901899999999998</v>
      </c>
    </row>
    <row r="718" spans="1:20" x14ac:dyDescent="0.3">
      <c r="B718">
        <v>2</v>
      </c>
      <c r="C718">
        <v>227.941</v>
      </c>
      <c r="D718">
        <f t="shared" si="48"/>
        <v>156.15240474703319</v>
      </c>
      <c r="E718">
        <v>-35.8429</v>
      </c>
      <c r="F718">
        <v>50.720199999999998</v>
      </c>
      <c r="G718">
        <v>422.71199999999999</v>
      </c>
      <c r="H718">
        <v>0.96146500000000001</v>
      </c>
      <c r="I718">
        <v>-49.194299999999998</v>
      </c>
      <c r="J718">
        <f t="shared" si="46"/>
        <v>-13.351399999999998</v>
      </c>
      <c r="L718">
        <v>4</v>
      </c>
      <c r="M718">
        <v>234.02699999999999</v>
      </c>
      <c r="N718">
        <f t="shared" si="49"/>
        <v>72.479524534319069</v>
      </c>
      <c r="O718">
        <v>-29.403700000000001</v>
      </c>
      <c r="P718">
        <v>39.337200000000003</v>
      </c>
      <c r="Q718">
        <v>623.89700000000005</v>
      </c>
      <c r="R718">
        <v>1.4898</v>
      </c>
      <c r="S718">
        <v>-42.419400000000003</v>
      </c>
      <c r="T718">
        <f t="shared" si="47"/>
        <v>-13.015700000000002</v>
      </c>
    </row>
    <row r="719" spans="1:20" x14ac:dyDescent="0.3">
      <c r="B719">
        <v>3</v>
      </c>
      <c r="C719">
        <v>239.142</v>
      </c>
      <c r="D719">
        <f t="shared" si="48"/>
        <v>89.277743058655531</v>
      </c>
      <c r="E719">
        <v>-33.416699999999999</v>
      </c>
      <c r="F719">
        <v>46.142600000000002</v>
      </c>
      <c r="G719">
        <v>445.20600000000002</v>
      </c>
      <c r="H719">
        <v>1.0094000000000001</v>
      </c>
      <c r="I719">
        <v>-48.5229</v>
      </c>
      <c r="J719">
        <f t="shared" si="46"/>
        <v>-15.106200000000001</v>
      </c>
      <c r="L719">
        <v>5</v>
      </c>
      <c r="M719">
        <v>252.33600000000001</v>
      </c>
      <c r="N719">
        <f t="shared" si="49"/>
        <v>54.61794745753447</v>
      </c>
      <c r="O719">
        <v>-30.334499999999998</v>
      </c>
      <c r="P719">
        <v>43.502800000000001</v>
      </c>
      <c r="Q719">
        <v>586.74</v>
      </c>
      <c r="R719">
        <v>1.3636200000000001</v>
      </c>
      <c r="S719">
        <v>-44.052100000000003</v>
      </c>
      <c r="T719">
        <f t="shared" si="47"/>
        <v>-13.717600000000004</v>
      </c>
    </row>
    <row r="720" spans="1:20" x14ac:dyDescent="0.3">
      <c r="B720">
        <v>4</v>
      </c>
      <c r="C720">
        <v>253.57599999999999</v>
      </c>
      <c r="D720">
        <f t="shared" si="48"/>
        <v>69.280864625190532</v>
      </c>
      <c r="E720">
        <v>-32.806399999999996</v>
      </c>
      <c r="F720">
        <v>46.173099999999998</v>
      </c>
      <c r="G720">
        <v>436.964</v>
      </c>
      <c r="H720">
        <v>0.98868599999999995</v>
      </c>
      <c r="I720">
        <v>-48.919699999999999</v>
      </c>
      <c r="J720">
        <f t="shared" si="46"/>
        <v>-16.113300000000002</v>
      </c>
      <c r="L720">
        <v>6</v>
      </c>
      <c r="M720">
        <v>270.36399999999998</v>
      </c>
      <c r="N720">
        <f t="shared" si="49"/>
        <v>55.46927002440659</v>
      </c>
      <c r="O720">
        <v>-30.746500000000001</v>
      </c>
      <c r="P720">
        <v>44.998199999999997</v>
      </c>
      <c r="Q720">
        <v>576.25</v>
      </c>
      <c r="R720">
        <v>1.3304499999999999</v>
      </c>
      <c r="S720">
        <v>-44.708300000000001</v>
      </c>
      <c r="T720">
        <f t="shared" si="47"/>
        <v>-13.9618</v>
      </c>
    </row>
    <row r="721" spans="2:20" x14ac:dyDescent="0.3">
      <c r="B721">
        <v>5</v>
      </c>
      <c r="C721">
        <v>270.18299999999999</v>
      </c>
      <c r="D721">
        <f t="shared" si="48"/>
        <v>60.21557174685374</v>
      </c>
      <c r="E721">
        <v>-33.599899999999998</v>
      </c>
      <c r="F721">
        <v>48.339799999999997</v>
      </c>
      <c r="G721">
        <v>436.53199999999998</v>
      </c>
      <c r="H721">
        <v>0.97058800000000001</v>
      </c>
      <c r="I721">
        <v>-49.621600000000001</v>
      </c>
      <c r="J721">
        <f t="shared" si="46"/>
        <v>-16.021700000000003</v>
      </c>
      <c r="L721">
        <v>7</v>
      </c>
      <c r="M721">
        <v>288.70600000000002</v>
      </c>
      <c r="N721">
        <f t="shared" si="49"/>
        <v>54.519681605059304</v>
      </c>
      <c r="O721">
        <v>-30.532800000000002</v>
      </c>
      <c r="P721">
        <v>45.1355</v>
      </c>
      <c r="Q721">
        <v>564.78300000000002</v>
      </c>
      <c r="R721">
        <v>1.31318</v>
      </c>
      <c r="S721">
        <v>-44.982900000000001</v>
      </c>
      <c r="T721">
        <f t="shared" si="47"/>
        <v>-14.450099999999999</v>
      </c>
    </row>
    <row r="722" spans="2:20" x14ac:dyDescent="0.3">
      <c r="B722">
        <v>6</v>
      </c>
      <c r="C722">
        <v>286.82100000000003</v>
      </c>
      <c r="D722">
        <f t="shared" si="48"/>
        <v>60.103377809832793</v>
      </c>
      <c r="E722">
        <v>-33.279400000000003</v>
      </c>
      <c r="F722">
        <v>48.599200000000003</v>
      </c>
      <c r="G722">
        <v>429.28699999999998</v>
      </c>
      <c r="H722">
        <v>0.95508800000000005</v>
      </c>
      <c r="I722">
        <v>-49.881</v>
      </c>
      <c r="J722">
        <f t="shared" si="46"/>
        <v>-16.601599999999998</v>
      </c>
      <c r="L722">
        <v>8</v>
      </c>
      <c r="M722">
        <v>306.673</v>
      </c>
      <c r="N722">
        <f t="shared" si="49"/>
        <v>55.657594478766676</v>
      </c>
      <c r="O722">
        <v>-30.303999999999998</v>
      </c>
      <c r="P722">
        <v>45.120199999999997</v>
      </c>
      <c r="Q722">
        <v>554.63300000000004</v>
      </c>
      <c r="R722">
        <v>1.2988200000000001</v>
      </c>
      <c r="S722">
        <v>-44.921900000000001</v>
      </c>
      <c r="T722">
        <f t="shared" si="47"/>
        <v>-14.617900000000002</v>
      </c>
    </row>
    <row r="723" spans="2:20" x14ac:dyDescent="0.3">
      <c r="B723">
        <v>7</v>
      </c>
      <c r="C723">
        <v>303.45999999999998</v>
      </c>
      <c r="D723">
        <f t="shared" si="48"/>
        <v>60.099765610914289</v>
      </c>
      <c r="E723">
        <v>-33.783000000000001</v>
      </c>
      <c r="F723">
        <v>49.469000000000001</v>
      </c>
      <c r="G723">
        <v>431.83800000000002</v>
      </c>
      <c r="H723">
        <v>0.95951299999999995</v>
      </c>
      <c r="I723">
        <v>-50.1556</v>
      </c>
      <c r="J723">
        <f t="shared" si="46"/>
        <v>-16.372599999999998</v>
      </c>
      <c r="L723">
        <v>9</v>
      </c>
      <c r="M723">
        <v>324.85500000000002</v>
      </c>
      <c r="N723">
        <f t="shared" si="49"/>
        <v>54.999450005499895</v>
      </c>
      <c r="O723">
        <v>-30.120799999999999</v>
      </c>
      <c r="P723">
        <v>44.952399999999997</v>
      </c>
      <c r="Q723">
        <v>560.69000000000005</v>
      </c>
      <c r="R723">
        <v>1.3001499999999999</v>
      </c>
      <c r="S723">
        <v>-44.815100000000001</v>
      </c>
      <c r="T723">
        <f t="shared" si="47"/>
        <v>-14.694300000000002</v>
      </c>
    </row>
    <row r="724" spans="2:20" x14ac:dyDescent="0.3">
      <c r="B724">
        <v>8</v>
      </c>
      <c r="C724">
        <v>320.33600000000001</v>
      </c>
      <c r="D724">
        <f t="shared" si="48"/>
        <v>59.255747807537212</v>
      </c>
      <c r="E724">
        <v>-34.133899999999997</v>
      </c>
      <c r="F724">
        <v>50.186199999999999</v>
      </c>
      <c r="G724">
        <v>431.197</v>
      </c>
      <c r="H724">
        <v>0.95081899999999997</v>
      </c>
      <c r="I724">
        <v>-50.476100000000002</v>
      </c>
      <c r="J724">
        <f t="shared" si="46"/>
        <v>-16.342200000000005</v>
      </c>
      <c r="L724">
        <v>10</v>
      </c>
      <c r="M724">
        <v>342.90600000000001</v>
      </c>
      <c r="N724">
        <f t="shared" si="49"/>
        <v>55.398592875740995</v>
      </c>
      <c r="O724">
        <v>-30.471800000000002</v>
      </c>
      <c r="P724">
        <v>45.1813</v>
      </c>
      <c r="Q724">
        <v>574.66999999999996</v>
      </c>
      <c r="R724">
        <v>1.3229299999999999</v>
      </c>
      <c r="S724">
        <v>-44.708300000000001</v>
      </c>
      <c r="T724">
        <f t="shared" si="47"/>
        <v>-14.236499999999999</v>
      </c>
    </row>
    <row r="725" spans="2:20" x14ac:dyDescent="0.3">
      <c r="B725">
        <v>9</v>
      </c>
      <c r="C725">
        <v>336.73700000000002</v>
      </c>
      <c r="D725">
        <f t="shared" si="48"/>
        <v>60.971891957807415</v>
      </c>
      <c r="E725">
        <v>-33.752400000000002</v>
      </c>
      <c r="F725">
        <v>49.514800000000001</v>
      </c>
      <c r="G725">
        <v>428.49</v>
      </c>
      <c r="H725">
        <v>0.94797299999999995</v>
      </c>
      <c r="I725">
        <v>-50.414999999999999</v>
      </c>
      <c r="J725">
        <f t="shared" si="46"/>
        <v>-16.662599999999998</v>
      </c>
      <c r="L725">
        <v>11</v>
      </c>
      <c r="M725">
        <v>360.79599999999999</v>
      </c>
      <c r="N725">
        <f t="shared" si="49"/>
        <v>55.897149245388526</v>
      </c>
      <c r="O725">
        <v>-30.868500000000001</v>
      </c>
      <c r="P725">
        <v>45.486499999999999</v>
      </c>
      <c r="Q725">
        <v>577.16399999999999</v>
      </c>
      <c r="R725">
        <v>1.32904</v>
      </c>
      <c r="S725">
        <v>-44.708300000000001</v>
      </c>
      <c r="T725">
        <f t="shared" si="47"/>
        <v>-13.8398</v>
      </c>
    </row>
    <row r="726" spans="2:20" x14ac:dyDescent="0.3">
      <c r="B726">
        <v>10</v>
      </c>
      <c r="C726">
        <v>353.83</v>
      </c>
      <c r="D726">
        <f t="shared" si="48"/>
        <v>58.503480957117084</v>
      </c>
      <c r="E726">
        <v>-33.676099999999998</v>
      </c>
      <c r="F726">
        <v>49.545299999999997</v>
      </c>
      <c r="G726">
        <v>431.55200000000002</v>
      </c>
      <c r="H726">
        <v>0.94594599999999995</v>
      </c>
      <c r="I726">
        <v>-50.399799999999999</v>
      </c>
      <c r="J726">
        <f t="shared" si="46"/>
        <v>-16.723700000000001</v>
      </c>
      <c r="L726">
        <v>12</v>
      </c>
      <c r="M726">
        <v>379.06</v>
      </c>
      <c r="N726">
        <f t="shared" si="49"/>
        <v>54.752518615856296</v>
      </c>
      <c r="O726">
        <v>-30.303999999999998</v>
      </c>
      <c r="P726">
        <v>44.708300000000001</v>
      </c>
      <c r="Q726">
        <v>570.62</v>
      </c>
      <c r="R726">
        <v>1.3303199999999999</v>
      </c>
      <c r="S726">
        <v>-44.570900000000002</v>
      </c>
      <c r="T726">
        <f t="shared" si="47"/>
        <v>-14.266900000000003</v>
      </c>
    </row>
    <row r="727" spans="2:20" x14ac:dyDescent="0.3">
      <c r="B727">
        <v>11</v>
      </c>
      <c r="C727">
        <v>370.25900000000001</v>
      </c>
      <c r="D727">
        <f t="shared" si="48"/>
        <v>60.867977357112309</v>
      </c>
      <c r="E727">
        <v>-33.920299999999997</v>
      </c>
      <c r="F727">
        <v>49.819899999999997</v>
      </c>
      <c r="G727">
        <v>432.16399999999999</v>
      </c>
      <c r="H727">
        <v>0.95255199999999995</v>
      </c>
      <c r="I727">
        <v>-50.399799999999999</v>
      </c>
      <c r="J727">
        <f t="shared" si="46"/>
        <v>-16.479500000000002</v>
      </c>
      <c r="L727">
        <v>13</v>
      </c>
      <c r="M727">
        <v>396.791</v>
      </c>
      <c r="N727">
        <f t="shared" si="49"/>
        <v>56.39839828548871</v>
      </c>
      <c r="O727">
        <v>-30.258199999999999</v>
      </c>
      <c r="P727">
        <v>44.845599999999997</v>
      </c>
      <c r="Q727">
        <v>567.13900000000001</v>
      </c>
      <c r="R727">
        <v>1.31978</v>
      </c>
      <c r="S727">
        <v>-44.692999999999998</v>
      </c>
      <c r="T727">
        <f t="shared" si="47"/>
        <v>-14.434799999999999</v>
      </c>
    </row>
    <row r="728" spans="2:20" x14ac:dyDescent="0.3">
      <c r="B728">
        <v>12</v>
      </c>
      <c r="C728">
        <v>387.69</v>
      </c>
      <c r="D728">
        <f t="shared" si="48"/>
        <v>57.369055131662037</v>
      </c>
      <c r="E728">
        <v>-34.133899999999997</v>
      </c>
      <c r="F728">
        <v>50.0946</v>
      </c>
      <c r="G728">
        <v>430.56799999999998</v>
      </c>
      <c r="H728">
        <v>0.959507</v>
      </c>
      <c r="I728">
        <v>-50.445599999999999</v>
      </c>
      <c r="J728">
        <f t="shared" si="46"/>
        <v>-16.311700000000002</v>
      </c>
      <c r="L728">
        <v>14</v>
      </c>
      <c r="M728">
        <v>415.01499999999999</v>
      </c>
      <c r="N728">
        <f t="shared" si="49"/>
        <v>54.872695346795467</v>
      </c>
      <c r="O728">
        <v>-30.380199999999999</v>
      </c>
      <c r="P728">
        <v>44.830300000000001</v>
      </c>
      <c r="Q728">
        <v>570.60599999999999</v>
      </c>
      <c r="R728">
        <v>1.32761</v>
      </c>
      <c r="S728">
        <v>-44.692999999999998</v>
      </c>
      <c r="T728">
        <f t="shared" si="47"/>
        <v>-14.312799999999999</v>
      </c>
    </row>
    <row r="729" spans="2:20" x14ac:dyDescent="0.3">
      <c r="B729">
        <v>13</v>
      </c>
      <c r="C729">
        <v>404.50299999999999</v>
      </c>
      <c r="D729">
        <f t="shared" si="48"/>
        <v>59.477785047284883</v>
      </c>
      <c r="E729">
        <v>-34.164400000000001</v>
      </c>
      <c r="F729">
        <v>50.003100000000003</v>
      </c>
      <c r="G729">
        <v>439.14400000000001</v>
      </c>
      <c r="H729">
        <v>0.96285200000000004</v>
      </c>
      <c r="I729">
        <v>-50.277700000000003</v>
      </c>
      <c r="J729">
        <f t="shared" si="46"/>
        <v>-16.113300000000002</v>
      </c>
      <c r="L729">
        <v>15</v>
      </c>
      <c r="M729">
        <v>433.197</v>
      </c>
      <c r="N729">
        <f t="shared" si="49"/>
        <v>54.999450005499895</v>
      </c>
      <c r="O729">
        <v>-30.624400000000001</v>
      </c>
      <c r="P729">
        <v>44.815100000000001</v>
      </c>
      <c r="Q729">
        <v>579.755</v>
      </c>
      <c r="R729">
        <v>1.3549599999999999</v>
      </c>
      <c r="S729">
        <v>-44.464100000000002</v>
      </c>
      <c r="T729">
        <f t="shared" si="47"/>
        <v>-13.839700000000001</v>
      </c>
    </row>
    <row r="730" spans="2:20" x14ac:dyDescent="0.3">
      <c r="B730">
        <v>14</v>
      </c>
      <c r="C730">
        <v>421.65899999999999</v>
      </c>
      <c r="D730">
        <f t="shared" si="48"/>
        <v>58.288645371881536</v>
      </c>
      <c r="E730">
        <v>-33.798200000000001</v>
      </c>
      <c r="F730">
        <v>49.591099999999997</v>
      </c>
      <c r="G730">
        <v>433.50799999999998</v>
      </c>
      <c r="H730">
        <v>0.95347599999999999</v>
      </c>
      <c r="I730">
        <v>-50.353999999999999</v>
      </c>
      <c r="J730">
        <f t="shared" si="46"/>
        <v>-16.555799999999998</v>
      </c>
      <c r="L730">
        <v>16</v>
      </c>
      <c r="M730">
        <v>451.245</v>
      </c>
      <c r="N730">
        <f t="shared" si="49"/>
        <v>55.407801418439711</v>
      </c>
      <c r="O730">
        <v>-30.044599999999999</v>
      </c>
      <c r="P730">
        <v>44.097900000000003</v>
      </c>
      <c r="Q730">
        <v>581.90499999999997</v>
      </c>
      <c r="R730">
        <v>1.35253</v>
      </c>
      <c r="S730">
        <v>-44.418300000000002</v>
      </c>
      <c r="T730">
        <f t="shared" si="47"/>
        <v>-14.373700000000003</v>
      </c>
    </row>
    <row r="731" spans="2:20" x14ac:dyDescent="0.3">
      <c r="B731">
        <v>15</v>
      </c>
      <c r="C731">
        <v>438.56700000000001</v>
      </c>
      <c r="D731">
        <f t="shared" si="48"/>
        <v>59.143600662408275</v>
      </c>
      <c r="E731">
        <v>-34.5764</v>
      </c>
      <c r="F731">
        <v>50.109900000000003</v>
      </c>
      <c r="G731">
        <v>447.48500000000001</v>
      </c>
      <c r="H731">
        <v>0.96894199999999997</v>
      </c>
      <c r="I731">
        <v>-50.460799999999999</v>
      </c>
      <c r="J731">
        <f t="shared" si="46"/>
        <v>-15.884399999999999</v>
      </c>
      <c r="L731">
        <v>17</v>
      </c>
      <c r="M731">
        <v>469.66800000000001</v>
      </c>
      <c r="N731">
        <f t="shared" si="49"/>
        <v>54.279976116810502</v>
      </c>
      <c r="O731">
        <v>-30.273399999999999</v>
      </c>
      <c r="P731">
        <v>44.326799999999999</v>
      </c>
      <c r="Q731">
        <v>586.81100000000004</v>
      </c>
      <c r="R731">
        <v>1.3601000000000001</v>
      </c>
      <c r="S731">
        <v>-44.357300000000002</v>
      </c>
      <c r="T731">
        <f t="shared" si="47"/>
        <v>-14.083900000000003</v>
      </c>
    </row>
    <row r="732" spans="2:20" x14ac:dyDescent="0.3">
      <c r="B732">
        <v>16</v>
      </c>
      <c r="C732">
        <v>455.50799999999998</v>
      </c>
      <c r="D732">
        <f t="shared" si="48"/>
        <v>59.028392656868043</v>
      </c>
      <c r="E732">
        <v>-34.103400000000001</v>
      </c>
      <c r="F732">
        <v>49.453699999999998</v>
      </c>
      <c r="G732">
        <v>440.31299999999999</v>
      </c>
      <c r="H732">
        <v>0.96838800000000003</v>
      </c>
      <c r="I732">
        <v>-50.476100000000002</v>
      </c>
      <c r="J732">
        <f t="shared" si="46"/>
        <v>-16.372700000000002</v>
      </c>
      <c r="L732">
        <v>18</v>
      </c>
      <c r="M732">
        <v>488.04599999999999</v>
      </c>
      <c r="N732">
        <f t="shared" si="49"/>
        <v>54.412884971161212</v>
      </c>
      <c r="O732">
        <v>-29.983499999999999</v>
      </c>
      <c r="P732">
        <v>43.991100000000003</v>
      </c>
      <c r="Q732">
        <v>579.697</v>
      </c>
      <c r="R732">
        <v>1.3640099999999999</v>
      </c>
      <c r="S732">
        <v>-44.204700000000003</v>
      </c>
      <c r="T732">
        <f t="shared" si="47"/>
        <v>-14.221200000000003</v>
      </c>
    </row>
    <row r="733" spans="2:20" x14ac:dyDescent="0.3">
      <c r="B733">
        <v>17</v>
      </c>
      <c r="C733">
        <v>472.35300000000001</v>
      </c>
      <c r="D733">
        <f t="shared" si="48"/>
        <v>59.364796675571291</v>
      </c>
      <c r="E733">
        <v>-33.767699999999998</v>
      </c>
      <c r="F733">
        <v>49.240099999999998</v>
      </c>
      <c r="G733">
        <v>437.4</v>
      </c>
      <c r="H733">
        <v>0.96630700000000003</v>
      </c>
      <c r="I733">
        <v>-50.414999999999999</v>
      </c>
      <c r="J733">
        <f t="shared" si="46"/>
        <v>-16.647300000000001</v>
      </c>
      <c r="L733">
        <v>19</v>
      </c>
      <c r="M733">
        <v>506.48700000000002</v>
      </c>
      <c r="N733">
        <f t="shared" si="49"/>
        <v>54.226994197711527</v>
      </c>
      <c r="O733">
        <v>-30.548100000000002</v>
      </c>
      <c r="P733">
        <v>44.509900000000002</v>
      </c>
      <c r="Q733">
        <v>593.59199999999998</v>
      </c>
      <c r="R733">
        <v>1.3658999999999999</v>
      </c>
      <c r="S733">
        <v>-44.235199999999999</v>
      </c>
      <c r="T733">
        <f t="shared" si="47"/>
        <v>-13.687099999999997</v>
      </c>
    </row>
    <row r="734" spans="2:20" x14ac:dyDescent="0.3">
      <c r="B734">
        <v>18</v>
      </c>
      <c r="C734">
        <v>489.41300000000001</v>
      </c>
      <c r="D734">
        <f t="shared" si="48"/>
        <v>58.616647127784283</v>
      </c>
      <c r="E734">
        <v>-34.286499999999997</v>
      </c>
      <c r="F734">
        <v>49.713099999999997</v>
      </c>
      <c r="G734">
        <v>447.24200000000002</v>
      </c>
      <c r="H734">
        <v>0.971387</v>
      </c>
      <c r="I734">
        <v>-50.521900000000002</v>
      </c>
      <c r="J734">
        <f t="shared" si="46"/>
        <v>-16.235400000000006</v>
      </c>
      <c r="L734">
        <v>20</v>
      </c>
      <c r="M734">
        <v>525.10799999999995</v>
      </c>
      <c r="N734">
        <f t="shared" si="49"/>
        <v>53.702808656892977</v>
      </c>
      <c r="O734">
        <v>-30.364999999999998</v>
      </c>
      <c r="P734">
        <v>44.174199999999999</v>
      </c>
      <c r="Q734">
        <v>598.66700000000003</v>
      </c>
      <c r="R734">
        <v>1.38703</v>
      </c>
      <c r="S734">
        <v>-43.9758</v>
      </c>
      <c r="T734">
        <f t="shared" si="47"/>
        <v>-13.610800000000001</v>
      </c>
    </row>
    <row r="735" spans="2:20" x14ac:dyDescent="0.3">
      <c r="B735">
        <v>19</v>
      </c>
      <c r="C735">
        <v>506.35700000000003</v>
      </c>
      <c r="D735">
        <f t="shared" si="48"/>
        <v>59.017941454202017</v>
      </c>
      <c r="E735">
        <v>-33.859299999999998</v>
      </c>
      <c r="F735">
        <v>49.255400000000002</v>
      </c>
      <c r="G735">
        <v>438.81299999999999</v>
      </c>
      <c r="H735">
        <v>0.97049300000000005</v>
      </c>
      <c r="I735">
        <v>-50.369300000000003</v>
      </c>
      <c r="J735">
        <f t="shared" si="46"/>
        <v>-16.510000000000005</v>
      </c>
      <c r="L735">
        <v>21</v>
      </c>
      <c r="M735">
        <v>543.66700000000003</v>
      </c>
      <c r="N735">
        <f t="shared" si="49"/>
        <v>53.882213481329572</v>
      </c>
      <c r="O735">
        <v>-30.151399999999999</v>
      </c>
      <c r="P735">
        <v>43.7012</v>
      </c>
      <c r="Q735">
        <v>601.61300000000006</v>
      </c>
      <c r="R735">
        <v>1.4016</v>
      </c>
      <c r="S735">
        <v>-43.9758</v>
      </c>
      <c r="T735">
        <f t="shared" si="47"/>
        <v>-13.824400000000001</v>
      </c>
    </row>
    <row r="736" spans="2:20" x14ac:dyDescent="0.3">
      <c r="B736">
        <v>20</v>
      </c>
      <c r="C736">
        <v>523.75599999999997</v>
      </c>
      <c r="D736">
        <f t="shared" si="48"/>
        <v>57.474567503879719</v>
      </c>
      <c r="E736">
        <v>-34.256</v>
      </c>
      <c r="F736">
        <v>49.682600000000001</v>
      </c>
      <c r="G736">
        <v>446.33199999999999</v>
      </c>
      <c r="H736">
        <v>0.97716400000000003</v>
      </c>
      <c r="I736">
        <v>-50.277700000000003</v>
      </c>
      <c r="J736">
        <f t="shared" si="46"/>
        <v>-16.021700000000003</v>
      </c>
      <c r="L736">
        <v>22</v>
      </c>
      <c r="M736">
        <v>562.77700000000004</v>
      </c>
      <c r="N736">
        <f t="shared" si="49"/>
        <v>52.328623757195146</v>
      </c>
      <c r="O736">
        <v>-29.7852</v>
      </c>
      <c r="P736">
        <v>43.6554</v>
      </c>
      <c r="Q736">
        <v>585.97</v>
      </c>
      <c r="R736">
        <v>1.38009</v>
      </c>
      <c r="S736">
        <v>-43.991100000000003</v>
      </c>
      <c r="T736">
        <f t="shared" si="47"/>
        <v>-14.205900000000003</v>
      </c>
    </row>
    <row r="737" spans="1:20" x14ac:dyDescent="0.3">
      <c r="B737">
        <v>21</v>
      </c>
      <c r="C737">
        <v>540.88499999999999</v>
      </c>
      <c r="D737">
        <f t="shared" si="48"/>
        <v>58.380524257107766</v>
      </c>
      <c r="E737">
        <v>-34.072899999999997</v>
      </c>
      <c r="F737">
        <v>49.331699999999998</v>
      </c>
      <c r="G737">
        <v>447.17</v>
      </c>
      <c r="H737">
        <v>0.97789199999999998</v>
      </c>
      <c r="I737">
        <v>-50.323500000000003</v>
      </c>
      <c r="J737">
        <f t="shared" si="46"/>
        <v>-16.250600000000006</v>
      </c>
      <c r="L737">
        <v>23</v>
      </c>
      <c r="M737">
        <v>581.07399999999996</v>
      </c>
      <c r="N737">
        <f t="shared" si="49"/>
        <v>54.653768377329882</v>
      </c>
      <c r="O737">
        <v>-29.6936</v>
      </c>
      <c r="P737">
        <v>43.212899999999998</v>
      </c>
      <c r="Q737">
        <v>584.90899999999999</v>
      </c>
      <c r="R737">
        <v>1.38164</v>
      </c>
      <c r="S737">
        <v>-43.838500000000003</v>
      </c>
      <c r="T737">
        <f t="shared" si="47"/>
        <v>-14.144900000000003</v>
      </c>
    </row>
    <row r="738" spans="1:20" x14ac:dyDescent="0.3">
      <c r="B738">
        <v>22</v>
      </c>
      <c r="C738">
        <v>558.45699999999999</v>
      </c>
      <c r="D738">
        <f t="shared" si="48"/>
        <v>56.908718415661269</v>
      </c>
      <c r="E738">
        <v>-33.767699999999998</v>
      </c>
      <c r="F738">
        <v>48.812899999999999</v>
      </c>
      <c r="G738">
        <v>440.76799999999997</v>
      </c>
      <c r="H738">
        <v>0.97477100000000005</v>
      </c>
      <c r="I738">
        <v>-50.292999999999999</v>
      </c>
      <c r="J738">
        <f t="shared" si="46"/>
        <v>-16.525300000000001</v>
      </c>
      <c r="L738">
        <v>24</v>
      </c>
      <c r="M738">
        <v>599.86800000000005</v>
      </c>
      <c r="N738">
        <f t="shared" si="49"/>
        <v>53.208470788549263</v>
      </c>
      <c r="O738">
        <v>-30.242899999999999</v>
      </c>
      <c r="P738">
        <v>43.808</v>
      </c>
      <c r="Q738">
        <v>601.35400000000004</v>
      </c>
      <c r="R738">
        <v>1.4047700000000001</v>
      </c>
      <c r="S738">
        <v>-43.838500000000003</v>
      </c>
      <c r="T738">
        <f t="shared" si="47"/>
        <v>-13.595600000000005</v>
      </c>
    </row>
    <row r="739" spans="1:20" x14ac:dyDescent="0.3">
      <c r="B739">
        <v>23</v>
      </c>
      <c r="C739">
        <v>575.5</v>
      </c>
      <c r="D739">
        <f t="shared" si="48"/>
        <v>58.675115883353847</v>
      </c>
      <c r="E739">
        <v>-33.996600000000001</v>
      </c>
      <c r="F739">
        <v>48.843400000000003</v>
      </c>
      <c r="G739">
        <v>441.37700000000001</v>
      </c>
      <c r="H739">
        <v>0.98185500000000003</v>
      </c>
      <c r="I739">
        <v>-50.323500000000003</v>
      </c>
      <c r="J739">
        <f t="shared" si="46"/>
        <v>-16.326900000000002</v>
      </c>
      <c r="L739">
        <v>25</v>
      </c>
      <c r="M739">
        <v>619.03300000000002</v>
      </c>
      <c r="N739">
        <f t="shared" si="49"/>
        <v>52.178450300026185</v>
      </c>
      <c r="O739">
        <v>-29.007000000000001</v>
      </c>
      <c r="P739">
        <v>42.2211</v>
      </c>
      <c r="Q739">
        <v>576.04</v>
      </c>
      <c r="R739">
        <v>1.3782399999999999</v>
      </c>
      <c r="S739">
        <v>-43.670699999999997</v>
      </c>
      <c r="T739">
        <f t="shared" si="47"/>
        <v>-14.663699999999995</v>
      </c>
    </row>
    <row r="740" spans="1:20" x14ac:dyDescent="0.3">
      <c r="B740">
        <v>24</v>
      </c>
      <c r="C740">
        <v>593.16099999999994</v>
      </c>
      <c r="D740">
        <f t="shared" si="48"/>
        <v>56.621935337750024</v>
      </c>
      <c r="E740">
        <v>-34.042400000000001</v>
      </c>
      <c r="F740">
        <v>49.026499999999999</v>
      </c>
      <c r="G740">
        <v>442.34399999999999</v>
      </c>
      <c r="H740">
        <v>0.97755599999999998</v>
      </c>
      <c r="I740">
        <v>-50.537100000000002</v>
      </c>
      <c r="J740">
        <f t="shared" si="46"/>
        <v>-16.494700000000002</v>
      </c>
      <c r="L740">
        <v>26</v>
      </c>
      <c r="M740">
        <v>637.89599999999996</v>
      </c>
      <c r="N740">
        <f t="shared" si="49"/>
        <v>53.013836611355728</v>
      </c>
      <c r="O740">
        <v>-29.7241</v>
      </c>
      <c r="P740">
        <v>42.968800000000002</v>
      </c>
      <c r="Q740">
        <v>595.24900000000002</v>
      </c>
      <c r="R740">
        <v>1.4078200000000001</v>
      </c>
      <c r="S740">
        <v>-43.670699999999997</v>
      </c>
      <c r="T740">
        <f t="shared" si="47"/>
        <v>-13.946599999999997</v>
      </c>
    </row>
    <row r="741" spans="1:20" x14ac:dyDescent="0.3">
      <c r="B741">
        <v>25</v>
      </c>
      <c r="C741">
        <v>610.54600000000005</v>
      </c>
      <c r="D741">
        <f t="shared" si="48"/>
        <v>57.520851308599021</v>
      </c>
      <c r="E741">
        <v>-34.606900000000003</v>
      </c>
      <c r="F741">
        <v>49.316400000000002</v>
      </c>
      <c r="G741">
        <v>456.13099999999997</v>
      </c>
      <c r="H741">
        <v>0.99358999999999997</v>
      </c>
      <c r="I741">
        <v>-50.399799999999999</v>
      </c>
      <c r="J741">
        <f t="shared" si="46"/>
        <v>-15.792899999999996</v>
      </c>
      <c r="L741">
        <v>27</v>
      </c>
      <c r="M741">
        <v>656.86599999999999</v>
      </c>
      <c r="N741">
        <f t="shared" si="49"/>
        <v>52.714812862414263</v>
      </c>
      <c r="O741">
        <v>-30.212399999999999</v>
      </c>
      <c r="P741">
        <v>43.487499999999997</v>
      </c>
      <c r="Q741">
        <v>609</v>
      </c>
      <c r="R741">
        <v>1.4181999999999999</v>
      </c>
      <c r="S741">
        <v>-43.731699999999996</v>
      </c>
      <c r="T741">
        <f t="shared" si="47"/>
        <v>-13.519299999999998</v>
      </c>
    </row>
    <row r="742" spans="1:20" x14ac:dyDescent="0.3">
      <c r="B742">
        <v>26</v>
      </c>
      <c r="C742">
        <v>628.25</v>
      </c>
      <c r="D742">
        <f t="shared" si="48"/>
        <v>56.484410302756594</v>
      </c>
      <c r="E742">
        <v>-34.118699999999997</v>
      </c>
      <c r="F742">
        <v>48.996000000000002</v>
      </c>
      <c r="G742">
        <v>445.72399999999999</v>
      </c>
      <c r="H742">
        <v>0.98477800000000004</v>
      </c>
      <c r="I742">
        <v>-50.384500000000003</v>
      </c>
      <c r="J742">
        <f t="shared" si="46"/>
        <v>-16.265800000000006</v>
      </c>
      <c r="L742">
        <v>28</v>
      </c>
      <c r="M742">
        <v>675.85900000000004</v>
      </c>
      <c r="N742">
        <f t="shared" si="49"/>
        <v>52.650976675617187</v>
      </c>
      <c r="O742">
        <v>-30.029299999999999</v>
      </c>
      <c r="P742">
        <v>43.167099999999998</v>
      </c>
      <c r="Q742">
        <v>605</v>
      </c>
      <c r="R742">
        <v>1.4284399999999999</v>
      </c>
      <c r="S742">
        <v>-43.670699999999997</v>
      </c>
      <c r="T742">
        <f t="shared" si="47"/>
        <v>-13.641399999999997</v>
      </c>
    </row>
    <row r="743" spans="1:20" x14ac:dyDescent="0.3">
      <c r="B743">
        <v>27</v>
      </c>
      <c r="C743">
        <v>645.74900000000002</v>
      </c>
      <c r="D743">
        <f t="shared" si="48"/>
        <v>57.146122635579097</v>
      </c>
      <c r="E743">
        <v>-33.874499999999998</v>
      </c>
      <c r="F743">
        <v>48.171999999999997</v>
      </c>
      <c r="G743">
        <v>451.024</v>
      </c>
      <c r="H743">
        <v>0.99700100000000003</v>
      </c>
      <c r="I743">
        <v>-50.2014</v>
      </c>
      <c r="J743">
        <f t="shared" si="46"/>
        <v>-16.326900000000002</v>
      </c>
      <c r="L743">
        <v>29</v>
      </c>
      <c r="M743">
        <v>695.64099999999996</v>
      </c>
      <c r="N743">
        <f t="shared" si="49"/>
        <v>50.551005965018895</v>
      </c>
      <c r="O743">
        <v>-29.861499999999999</v>
      </c>
      <c r="P743">
        <v>43.029800000000002</v>
      </c>
      <c r="Q743">
        <v>599.69500000000005</v>
      </c>
      <c r="R743">
        <v>1.4061399999999999</v>
      </c>
      <c r="S743">
        <v>-43.258699999999997</v>
      </c>
      <c r="T743">
        <f t="shared" si="47"/>
        <v>-13.397199999999998</v>
      </c>
    </row>
    <row r="744" spans="1:20" x14ac:dyDescent="0.3">
      <c r="B744">
        <v>28</v>
      </c>
      <c r="C744">
        <v>663.803</v>
      </c>
      <c r="D744">
        <f t="shared" si="48"/>
        <v>55.389387393375507</v>
      </c>
      <c r="E744">
        <v>-33.538800000000002</v>
      </c>
      <c r="F744">
        <v>48.080399999999997</v>
      </c>
      <c r="G744">
        <v>442.19099999999997</v>
      </c>
      <c r="H744">
        <v>0.98357000000000006</v>
      </c>
      <c r="I744">
        <v>-50.231900000000003</v>
      </c>
      <c r="J744">
        <f t="shared" si="46"/>
        <v>-16.693100000000001</v>
      </c>
      <c r="T744">
        <f t="shared" si="47"/>
        <v>0</v>
      </c>
    </row>
    <row r="745" spans="1:20" x14ac:dyDescent="0.3">
      <c r="B745">
        <v>29</v>
      </c>
      <c r="C745">
        <v>681.64200000000005</v>
      </c>
      <c r="D745">
        <f t="shared" si="48"/>
        <v>56.056953865126793</v>
      </c>
      <c r="E745">
        <v>-33.981299999999997</v>
      </c>
      <c r="F745">
        <v>48.370399999999997</v>
      </c>
      <c r="G745">
        <v>447.45299999999997</v>
      </c>
      <c r="H745">
        <v>0.99587300000000001</v>
      </c>
      <c r="I745">
        <v>-50.186199999999999</v>
      </c>
      <c r="J745">
        <f t="shared" si="46"/>
        <v>-16.204900000000002</v>
      </c>
      <c r="T745">
        <f t="shared" si="47"/>
        <v>0</v>
      </c>
    </row>
    <row r="746" spans="1:20" x14ac:dyDescent="0.3">
      <c r="B746">
        <v>30</v>
      </c>
      <c r="C746">
        <v>699.25400000000002</v>
      </c>
      <c r="D746">
        <f t="shared" si="48"/>
        <v>56.779468544174534</v>
      </c>
      <c r="E746">
        <v>-34.164400000000001</v>
      </c>
      <c r="F746">
        <v>48.4467</v>
      </c>
      <c r="G746">
        <v>451.27499999999998</v>
      </c>
      <c r="H746">
        <v>1.0018800000000001</v>
      </c>
      <c r="I746">
        <v>-50.2014</v>
      </c>
      <c r="J746">
        <f t="shared" si="46"/>
        <v>-16.036999999999999</v>
      </c>
      <c r="K746">
        <v>3.4</v>
      </c>
      <c r="T746">
        <f t="shared" si="47"/>
        <v>0</v>
      </c>
    </row>
    <row r="747" spans="1:20" x14ac:dyDescent="0.3">
      <c r="B747">
        <v>31</v>
      </c>
      <c r="C747">
        <v>717.12900000000002</v>
      </c>
      <c r="D747">
        <f t="shared" si="48"/>
        <v>55.944055944055947</v>
      </c>
      <c r="E747">
        <v>-34.652700000000003</v>
      </c>
      <c r="F747">
        <v>48.950200000000002</v>
      </c>
      <c r="G747">
        <v>463.79899999999998</v>
      </c>
      <c r="H747">
        <v>1.00613</v>
      </c>
      <c r="I747">
        <v>-49.758899999999997</v>
      </c>
      <c r="J747">
        <f t="shared" si="46"/>
        <v>-15.106199999999994</v>
      </c>
      <c r="L747">
        <v>1</v>
      </c>
      <c r="M747">
        <v>201.59100000000001</v>
      </c>
      <c r="O747">
        <v>-37.4756</v>
      </c>
      <c r="P747">
        <v>64.971900000000005</v>
      </c>
      <c r="Q747">
        <v>409.85599999999999</v>
      </c>
      <c r="R747">
        <v>1.00247</v>
      </c>
      <c r="S747">
        <v>-47.439599999999999</v>
      </c>
      <c r="T747">
        <f t="shared" si="47"/>
        <v>-9.9639999999999986</v>
      </c>
    </row>
    <row r="748" spans="1:20" x14ac:dyDescent="0.3">
      <c r="J748">
        <f t="shared" si="46"/>
        <v>0</v>
      </c>
      <c r="L748">
        <v>2</v>
      </c>
      <c r="M748">
        <v>209.16</v>
      </c>
      <c r="N748">
        <f t="shared" si="49"/>
        <v>132.1178491214165</v>
      </c>
      <c r="O748">
        <v>-31.875599999999999</v>
      </c>
      <c r="P748">
        <v>45.3491</v>
      </c>
      <c r="Q748">
        <v>554.072</v>
      </c>
      <c r="R748">
        <v>1.3403499999999999</v>
      </c>
      <c r="S748">
        <v>-42.3279</v>
      </c>
      <c r="T748">
        <f t="shared" si="47"/>
        <v>-10.452300000000001</v>
      </c>
    </row>
    <row r="749" spans="1:20" x14ac:dyDescent="0.3">
      <c r="A749">
        <v>4.2</v>
      </c>
      <c r="J749">
        <f t="shared" si="46"/>
        <v>0</v>
      </c>
      <c r="L749">
        <v>3</v>
      </c>
      <c r="M749">
        <v>220.01599999999999</v>
      </c>
      <c r="N749">
        <f t="shared" si="49"/>
        <v>92.114959469417883</v>
      </c>
      <c r="O749">
        <v>-29.8462</v>
      </c>
      <c r="P749">
        <v>39.489699999999999</v>
      </c>
      <c r="Q749">
        <v>624.93899999999996</v>
      </c>
      <c r="R749">
        <v>1.5122599999999999</v>
      </c>
      <c r="S749">
        <v>-41.122399999999999</v>
      </c>
      <c r="T749">
        <f t="shared" si="47"/>
        <v>-11.276199999999999</v>
      </c>
    </row>
    <row r="750" spans="1:20" x14ac:dyDescent="0.3">
      <c r="B750">
        <v>1</v>
      </c>
      <c r="C750">
        <v>221.50899999999999</v>
      </c>
      <c r="E750">
        <v>-42.755099999999999</v>
      </c>
      <c r="F750">
        <v>69.488500000000002</v>
      </c>
      <c r="G750">
        <v>343.47199999999998</v>
      </c>
      <c r="H750">
        <v>0.78453499999999998</v>
      </c>
      <c r="I750">
        <v>-53.817700000000002</v>
      </c>
      <c r="J750">
        <f t="shared" si="46"/>
        <v>-11.062600000000003</v>
      </c>
      <c r="L750">
        <v>4</v>
      </c>
      <c r="M750">
        <v>233.75399999999999</v>
      </c>
      <c r="N750">
        <f t="shared" si="49"/>
        <v>72.790799242975694</v>
      </c>
      <c r="O750">
        <v>-28.793299999999999</v>
      </c>
      <c r="P750">
        <v>37.200899999999997</v>
      </c>
      <c r="Q750">
        <v>643.58500000000004</v>
      </c>
      <c r="R750">
        <v>1.5510699999999999</v>
      </c>
      <c r="S750">
        <v>-42.037999999999997</v>
      </c>
      <c r="T750">
        <f t="shared" si="47"/>
        <v>-13.244699999999998</v>
      </c>
    </row>
    <row r="751" spans="1:20" x14ac:dyDescent="0.3">
      <c r="B751">
        <v>2</v>
      </c>
      <c r="C751">
        <v>227.83099999999999</v>
      </c>
      <c r="D751">
        <f t="shared" si="48"/>
        <v>158.17779183802588</v>
      </c>
      <c r="E751">
        <v>-35.110500000000002</v>
      </c>
      <c r="F751">
        <v>49.179099999999998</v>
      </c>
      <c r="G751">
        <v>412.58100000000002</v>
      </c>
      <c r="H751">
        <v>0.956179</v>
      </c>
      <c r="I751">
        <v>-49.133299999999998</v>
      </c>
      <c r="J751">
        <f t="shared" si="46"/>
        <v>-14.022799999999997</v>
      </c>
      <c r="L751">
        <v>5</v>
      </c>
      <c r="M751">
        <v>251.654</v>
      </c>
      <c r="N751">
        <f t="shared" si="49"/>
        <v>55.865921787709482</v>
      </c>
      <c r="O751">
        <v>-30.197099999999999</v>
      </c>
      <c r="P751">
        <v>41.976900000000001</v>
      </c>
      <c r="Q751">
        <v>598.88099999999997</v>
      </c>
      <c r="R751">
        <v>1.4152199999999999</v>
      </c>
      <c r="S751">
        <v>-43.6554</v>
      </c>
      <c r="T751">
        <f t="shared" si="47"/>
        <v>-13.458300000000001</v>
      </c>
    </row>
    <row r="752" spans="1:20" x14ac:dyDescent="0.3">
      <c r="B752">
        <v>3</v>
      </c>
      <c r="C752">
        <v>238.28700000000001</v>
      </c>
      <c r="D752">
        <f t="shared" si="48"/>
        <v>95.638867635807031</v>
      </c>
      <c r="E752">
        <v>-33.371000000000002</v>
      </c>
      <c r="F752">
        <v>45.2423</v>
      </c>
      <c r="G752">
        <v>448.45800000000003</v>
      </c>
      <c r="H752">
        <v>1.0163199999999999</v>
      </c>
      <c r="I752">
        <v>-48.492400000000004</v>
      </c>
      <c r="J752">
        <f t="shared" si="46"/>
        <v>-15.121400000000001</v>
      </c>
      <c r="L752">
        <v>6</v>
      </c>
      <c r="M752">
        <v>269.54399999999998</v>
      </c>
      <c r="N752">
        <f t="shared" si="49"/>
        <v>55.897149245388526</v>
      </c>
      <c r="O752">
        <v>-30.639600000000002</v>
      </c>
      <c r="P752">
        <v>43.228099999999998</v>
      </c>
      <c r="Q752">
        <v>596.98</v>
      </c>
      <c r="R752">
        <v>1.3875999999999999</v>
      </c>
      <c r="S752">
        <v>-44.189500000000002</v>
      </c>
      <c r="T752">
        <f t="shared" si="47"/>
        <v>-13.549900000000001</v>
      </c>
    </row>
    <row r="753" spans="2:20" x14ac:dyDescent="0.3">
      <c r="B753">
        <v>4</v>
      </c>
      <c r="C753">
        <v>252.76499999999999</v>
      </c>
      <c r="D753">
        <f t="shared" si="48"/>
        <v>69.07031357922375</v>
      </c>
      <c r="E753">
        <v>-33.615099999999998</v>
      </c>
      <c r="F753">
        <v>45.959499999999998</v>
      </c>
      <c r="G753">
        <v>454.399</v>
      </c>
      <c r="H753">
        <v>1.01833</v>
      </c>
      <c r="I753">
        <v>-48.889200000000002</v>
      </c>
      <c r="J753">
        <f t="shared" si="46"/>
        <v>-15.274100000000004</v>
      </c>
      <c r="L753">
        <v>7</v>
      </c>
      <c r="M753">
        <v>287.32100000000003</v>
      </c>
      <c r="N753">
        <f t="shared" si="49"/>
        <v>56.252461045170591</v>
      </c>
      <c r="O753">
        <v>-30.502300000000002</v>
      </c>
      <c r="P753">
        <v>43.6554</v>
      </c>
      <c r="Q753">
        <v>591.303</v>
      </c>
      <c r="R753">
        <v>1.35297</v>
      </c>
      <c r="S753">
        <v>-44.540399999999998</v>
      </c>
      <c r="T753">
        <f t="shared" si="47"/>
        <v>-14.038099999999996</v>
      </c>
    </row>
    <row r="754" spans="2:20" x14ac:dyDescent="0.3">
      <c r="B754">
        <v>5</v>
      </c>
      <c r="C754">
        <v>268.286</v>
      </c>
      <c r="D754">
        <f t="shared" si="48"/>
        <v>64.428838348044522</v>
      </c>
      <c r="E754">
        <v>-34.103400000000001</v>
      </c>
      <c r="F754">
        <v>47.286999999999999</v>
      </c>
      <c r="G754">
        <v>456.82799999999997</v>
      </c>
      <c r="H754">
        <v>1.0069999999999999</v>
      </c>
      <c r="I754">
        <v>-49.469000000000001</v>
      </c>
      <c r="J754">
        <f t="shared" si="46"/>
        <v>-15.365600000000001</v>
      </c>
      <c r="L754">
        <v>8</v>
      </c>
      <c r="M754">
        <v>305.26900000000001</v>
      </c>
      <c r="N754">
        <f t="shared" si="49"/>
        <v>55.716514374860772</v>
      </c>
      <c r="O754">
        <v>-30.746500000000001</v>
      </c>
      <c r="P754">
        <v>44.235199999999999</v>
      </c>
      <c r="Q754">
        <v>588.50199999999995</v>
      </c>
      <c r="R754">
        <v>1.34196</v>
      </c>
      <c r="S754">
        <v>-44.616700000000002</v>
      </c>
      <c r="T754">
        <f t="shared" si="47"/>
        <v>-13.870200000000001</v>
      </c>
    </row>
    <row r="755" spans="2:20" x14ac:dyDescent="0.3">
      <c r="B755">
        <v>6</v>
      </c>
      <c r="C755">
        <v>285.7</v>
      </c>
      <c r="D755">
        <f t="shared" si="48"/>
        <v>57.425060296313355</v>
      </c>
      <c r="E755">
        <v>-33.828699999999998</v>
      </c>
      <c r="F755">
        <v>48.034700000000001</v>
      </c>
      <c r="G755">
        <v>440.62200000000001</v>
      </c>
      <c r="H755">
        <v>0.97628199999999998</v>
      </c>
      <c r="I755">
        <v>-50.079300000000003</v>
      </c>
      <c r="J755">
        <f t="shared" si="46"/>
        <v>-16.250600000000006</v>
      </c>
      <c r="L755">
        <v>9</v>
      </c>
      <c r="M755">
        <v>323.202</v>
      </c>
      <c r="N755">
        <f t="shared" si="49"/>
        <v>55.76311827357388</v>
      </c>
      <c r="O755">
        <v>-30.944800000000001</v>
      </c>
      <c r="P755">
        <v>44.357300000000002</v>
      </c>
      <c r="Q755">
        <v>599.44399999999996</v>
      </c>
      <c r="R755">
        <v>1.3744400000000001</v>
      </c>
      <c r="S755">
        <v>-44.525100000000002</v>
      </c>
      <c r="T755">
        <f t="shared" si="47"/>
        <v>-13.580300000000001</v>
      </c>
    </row>
    <row r="756" spans="2:20" x14ac:dyDescent="0.3">
      <c r="B756">
        <v>7</v>
      </c>
      <c r="C756">
        <v>301.791</v>
      </c>
      <c r="D756">
        <f t="shared" si="48"/>
        <v>62.146541544962993</v>
      </c>
      <c r="E756">
        <v>-33.767699999999998</v>
      </c>
      <c r="F756">
        <v>48.385599999999997</v>
      </c>
      <c r="G756">
        <v>440.01</v>
      </c>
      <c r="H756">
        <v>0.96814100000000003</v>
      </c>
      <c r="I756">
        <v>-50.430300000000003</v>
      </c>
      <c r="J756">
        <f t="shared" si="46"/>
        <v>-16.662600000000005</v>
      </c>
      <c r="L756">
        <v>10</v>
      </c>
      <c r="M756">
        <v>341.29500000000002</v>
      </c>
      <c r="N756">
        <f t="shared" si="49"/>
        <v>55.269993920300614</v>
      </c>
      <c r="O756">
        <v>-30.349699999999999</v>
      </c>
      <c r="P756">
        <v>43.624899999999997</v>
      </c>
      <c r="Q756">
        <v>591.36699999999996</v>
      </c>
      <c r="R756">
        <v>1.37001</v>
      </c>
      <c r="S756">
        <v>-44.372599999999998</v>
      </c>
      <c r="T756">
        <f t="shared" si="47"/>
        <v>-14.0229</v>
      </c>
    </row>
    <row r="757" spans="2:20" x14ac:dyDescent="0.3">
      <c r="B757">
        <v>8</v>
      </c>
      <c r="C757">
        <v>318.33600000000001</v>
      </c>
      <c r="D757">
        <f t="shared" si="48"/>
        <v>60.441220912662381</v>
      </c>
      <c r="E757">
        <v>-34.011800000000001</v>
      </c>
      <c r="F757">
        <v>48.980699999999999</v>
      </c>
      <c r="G757">
        <v>435.09800000000001</v>
      </c>
      <c r="H757">
        <v>0.96466600000000002</v>
      </c>
      <c r="I757">
        <v>-50.414999999999999</v>
      </c>
      <c r="J757">
        <f t="shared" si="46"/>
        <v>-16.403199999999998</v>
      </c>
      <c r="L757">
        <v>11</v>
      </c>
      <c r="M757">
        <v>359.61900000000003</v>
      </c>
      <c r="N757">
        <f t="shared" si="49"/>
        <v>54.573237284435677</v>
      </c>
      <c r="O757">
        <v>-30.059799999999999</v>
      </c>
      <c r="P757">
        <v>43.350200000000001</v>
      </c>
      <c r="Q757">
        <v>588.78399999999999</v>
      </c>
      <c r="R757">
        <v>1.3567</v>
      </c>
      <c r="S757">
        <v>-44.296300000000002</v>
      </c>
      <c r="T757">
        <f t="shared" si="47"/>
        <v>-14.236500000000003</v>
      </c>
    </row>
    <row r="758" spans="2:20" x14ac:dyDescent="0.3">
      <c r="B758">
        <v>9</v>
      </c>
      <c r="C758">
        <v>334.82</v>
      </c>
      <c r="D758">
        <f t="shared" si="48"/>
        <v>60.664887163309949</v>
      </c>
      <c r="E758">
        <v>-34.240699999999997</v>
      </c>
      <c r="F758">
        <v>49.118000000000002</v>
      </c>
      <c r="G758">
        <v>439.90100000000001</v>
      </c>
      <c r="H758">
        <v>0.96929100000000001</v>
      </c>
      <c r="I758">
        <v>-50.491300000000003</v>
      </c>
      <c r="J758">
        <f t="shared" si="46"/>
        <v>-16.250600000000006</v>
      </c>
      <c r="L758">
        <v>12</v>
      </c>
      <c r="M758">
        <v>377.31299999999999</v>
      </c>
      <c r="N758">
        <f t="shared" si="49"/>
        <v>56.516333220300794</v>
      </c>
      <c r="O758">
        <v>-30.136099999999999</v>
      </c>
      <c r="P758">
        <v>43.365499999999997</v>
      </c>
      <c r="Q758">
        <v>592.21299999999997</v>
      </c>
      <c r="R758">
        <v>1.3807199999999999</v>
      </c>
      <c r="S758">
        <v>-44.189500000000002</v>
      </c>
      <c r="T758">
        <f t="shared" si="47"/>
        <v>-14.053400000000003</v>
      </c>
    </row>
    <row r="759" spans="2:20" x14ac:dyDescent="0.3">
      <c r="B759">
        <v>10</v>
      </c>
      <c r="C759">
        <v>351.26600000000002</v>
      </c>
      <c r="D759">
        <f t="shared" si="48"/>
        <v>60.805058980907113</v>
      </c>
      <c r="E759">
        <v>-34.927399999999999</v>
      </c>
      <c r="F759">
        <v>49.865699999999997</v>
      </c>
      <c r="G759">
        <v>444.56200000000001</v>
      </c>
      <c r="H759">
        <v>0.97231699999999999</v>
      </c>
      <c r="I759">
        <v>-50.689700000000002</v>
      </c>
      <c r="J759">
        <f t="shared" si="46"/>
        <v>-15.762300000000003</v>
      </c>
      <c r="L759">
        <v>13</v>
      </c>
      <c r="M759">
        <v>395.50299999999999</v>
      </c>
      <c r="N759">
        <f t="shared" si="49"/>
        <v>54.975261132490388</v>
      </c>
      <c r="O759">
        <v>-30.273399999999999</v>
      </c>
      <c r="P759">
        <v>43.243400000000001</v>
      </c>
      <c r="Q759">
        <v>600.38099999999997</v>
      </c>
      <c r="R759">
        <v>1.3866000000000001</v>
      </c>
      <c r="S759">
        <v>-44.036900000000003</v>
      </c>
      <c r="T759">
        <f t="shared" si="47"/>
        <v>-13.763500000000004</v>
      </c>
    </row>
    <row r="760" spans="2:20" x14ac:dyDescent="0.3">
      <c r="B760">
        <v>11</v>
      </c>
      <c r="C760">
        <v>367.64100000000002</v>
      </c>
      <c r="D760">
        <f t="shared" si="48"/>
        <v>61.068702290076338</v>
      </c>
      <c r="E760">
        <v>-34.347499999999997</v>
      </c>
      <c r="F760">
        <v>49.072299999999998</v>
      </c>
      <c r="G760">
        <v>442.613</v>
      </c>
      <c r="H760">
        <v>0.97463900000000003</v>
      </c>
      <c r="I760">
        <v>-50.567599999999999</v>
      </c>
      <c r="J760">
        <f t="shared" si="46"/>
        <v>-16.220100000000002</v>
      </c>
      <c r="L760">
        <v>14</v>
      </c>
      <c r="M760">
        <v>413.697</v>
      </c>
      <c r="N760">
        <f t="shared" si="49"/>
        <v>54.96317467296906</v>
      </c>
      <c r="O760">
        <v>-29.952999999999999</v>
      </c>
      <c r="P760">
        <v>42.953499999999998</v>
      </c>
      <c r="Q760">
        <v>595.05999999999995</v>
      </c>
      <c r="R760">
        <v>1.3888400000000001</v>
      </c>
      <c r="S760">
        <v>-44.082599999999999</v>
      </c>
      <c r="T760">
        <f t="shared" si="47"/>
        <v>-14.1296</v>
      </c>
    </row>
    <row r="761" spans="2:20" x14ac:dyDescent="0.3">
      <c r="B761">
        <v>12</v>
      </c>
      <c r="C761">
        <v>384.28199999999998</v>
      </c>
      <c r="D761">
        <f t="shared" si="48"/>
        <v>60.092542515473966</v>
      </c>
      <c r="E761">
        <v>-34.500100000000003</v>
      </c>
      <c r="F761">
        <v>49.179099999999998</v>
      </c>
      <c r="G761">
        <v>448.65800000000002</v>
      </c>
      <c r="H761">
        <v>0.98336199999999996</v>
      </c>
      <c r="I761">
        <v>-50.476100000000002</v>
      </c>
      <c r="J761">
        <f t="shared" si="46"/>
        <v>-15.975999999999999</v>
      </c>
      <c r="L761">
        <v>15</v>
      </c>
      <c r="M761">
        <v>431.791</v>
      </c>
      <c r="N761">
        <f t="shared" si="49"/>
        <v>55.266939316900647</v>
      </c>
      <c r="O761">
        <v>-30.090299999999999</v>
      </c>
      <c r="P761">
        <v>42.999299999999998</v>
      </c>
      <c r="Q761">
        <v>597.80999999999995</v>
      </c>
      <c r="R761">
        <v>1.40099</v>
      </c>
      <c r="S761">
        <v>-44.021599999999999</v>
      </c>
      <c r="T761">
        <f t="shared" si="47"/>
        <v>-13.9313</v>
      </c>
    </row>
    <row r="762" spans="2:20" x14ac:dyDescent="0.3">
      <c r="B762">
        <v>13</v>
      </c>
      <c r="C762">
        <v>401.22199999999998</v>
      </c>
      <c r="D762">
        <f t="shared" si="48"/>
        <v>59.031877213695402</v>
      </c>
      <c r="E762">
        <v>-34.011800000000001</v>
      </c>
      <c r="F762">
        <v>48.5535</v>
      </c>
      <c r="G762">
        <v>448.51499999999999</v>
      </c>
      <c r="H762">
        <v>0.98331100000000005</v>
      </c>
      <c r="I762">
        <v>-50.384500000000003</v>
      </c>
      <c r="J762">
        <f t="shared" si="46"/>
        <v>-16.372700000000002</v>
      </c>
      <c r="L762">
        <v>16</v>
      </c>
      <c r="M762">
        <v>450.32400000000001</v>
      </c>
      <c r="N762">
        <f t="shared" si="49"/>
        <v>53.957804996492698</v>
      </c>
      <c r="O762">
        <v>-30.166599999999999</v>
      </c>
      <c r="P762">
        <v>42.846699999999998</v>
      </c>
      <c r="Q762">
        <v>603.33299999999997</v>
      </c>
      <c r="R762">
        <v>1.3980699999999999</v>
      </c>
      <c r="S762">
        <v>-44.097900000000003</v>
      </c>
      <c r="T762">
        <f t="shared" si="47"/>
        <v>-13.931300000000004</v>
      </c>
    </row>
    <row r="763" spans="2:20" x14ac:dyDescent="0.3">
      <c r="B763">
        <v>14</v>
      </c>
      <c r="C763">
        <v>418.13400000000001</v>
      </c>
      <c r="D763">
        <f t="shared" si="48"/>
        <v>59.129612109744443</v>
      </c>
      <c r="E763">
        <v>-33.706699999999998</v>
      </c>
      <c r="F763">
        <v>48.004199999999997</v>
      </c>
      <c r="G763">
        <v>439.37700000000001</v>
      </c>
      <c r="H763">
        <v>0.97669799999999996</v>
      </c>
      <c r="I763">
        <v>-50.369300000000003</v>
      </c>
      <c r="J763">
        <f t="shared" si="46"/>
        <v>-16.662600000000005</v>
      </c>
      <c r="L763">
        <v>17</v>
      </c>
      <c r="M763">
        <v>468.61</v>
      </c>
      <c r="N763">
        <f t="shared" si="49"/>
        <v>54.686645521163726</v>
      </c>
      <c r="O763">
        <v>-30.212399999999999</v>
      </c>
      <c r="P763">
        <v>43.075600000000001</v>
      </c>
      <c r="Q763">
        <v>597.53200000000004</v>
      </c>
      <c r="R763">
        <v>1.40554</v>
      </c>
      <c r="S763">
        <v>-43.9758</v>
      </c>
      <c r="T763">
        <f t="shared" si="47"/>
        <v>-13.763400000000001</v>
      </c>
    </row>
    <row r="764" spans="2:20" x14ac:dyDescent="0.3">
      <c r="B764">
        <v>15</v>
      </c>
      <c r="C764">
        <v>434.72899999999998</v>
      </c>
      <c r="D764">
        <f t="shared" si="48"/>
        <v>60.259114191021496</v>
      </c>
      <c r="E764">
        <v>-34.866300000000003</v>
      </c>
      <c r="F764">
        <v>49.362200000000001</v>
      </c>
      <c r="G764">
        <v>450.93</v>
      </c>
      <c r="H764">
        <v>0.987653</v>
      </c>
      <c r="I764">
        <v>-50.582900000000002</v>
      </c>
      <c r="J764">
        <f t="shared" si="46"/>
        <v>-15.7166</v>
      </c>
      <c r="L764">
        <v>18</v>
      </c>
      <c r="M764">
        <v>487.21899999999999</v>
      </c>
      <c r="N764">
        <f t="shared" si="49"/>
        <v>53.737438873663336</v>
      </c>
      <c r="O764">
        <v>-29.983499999999999</v>
      </c>
      <c r="P764">
        <v>42.45</v>
      </c>
      <c r="Q764">
        <v>604.77800000000002</v>
      </c>
      <c r="R764">
        <v>1.41153</v>
      </c>
      <c r="S764">
        <v>-43.899500000000003</v>
      </c>
      <c r="T764">
        <f t="shared" si="47"/>
        <v>-13.916000000000004</v>
      </c>
    </row>
    <row r="765" spans="2:20" x14ac:dyDescent="0.3">
      <c r="B765">
        <v>16</v>
      </c>
      <c r="C765">
        <v>451.39699999999999</v>
      </c>
      <c r="D765">
        <f t="shared" si="48"/>
        <v>59.995200383969262</v>
      </c>
      <c r="E765">
        <v>-34.744300000000003</v>
      </c>
      <c r="F765">
        <v>49.026499999999999</v>
      </c>
      <c r="G765">
        <v>452.24799999999999</v>
      </c>
      <c r="H765">
        <v>0.98799099999999995</v>
      </c>
      <c r="I765">
        <v>-50.552399999999999</v>
      </c>
      <c r="J765">
        <f t="shared" si="46"/>
        <v>-15.808099999999996</v>
      </c>
      <c r="L765">
        <v>19</v>
      </c>
      <c r="M765">
        <v>505.70100000000002</v>
      </c>
      <c r="N765">
        <f t="shared" si="49"/>
        <v>54.106698409262982</v>
      </c>
      <c r="O765">
        <v>-29.9377</v>
      </c>
      <c r="P765">
        <v>42.3889</v>
      </c>
      <c r="Q765">
        <v>613.16700000000003</v>
      </c>
      <c r="R765">
        <v>1.4309099999999999</v>
      </c>
      <c r="S765">
        <v>-43.899500000000003</v>
      </c>
      <c r="T765">
        <f t="shared" si="47"/>
        <v>-13.961800000000004</v>
      </c>
    </row>
    <row r="766" spans="2:20" x14ac:dyDescent="0.3">
      <c r="B766">
        <v>17</v>
      </c>
      <c r="C766">
        <v>468.221</v>
      </c>
      <c r="D766">
        <f t="shared" si="48"/>
        <v>59.438896814075086</v>
      </c>
      <c r="E766">
        <v>-34.484900000000003</v>
      </c>
      <c r="F766">
        <v>48.736600000000003</v>
      </c>
      <c r="G766">
        <v>452.45600000000002</v>
      </c>
      <c r="H766">
        <v>0.98736100000000004</v>
      </c>
      <c r="I766">
        <v>-50.598100000000002</v>
      </c>
      <c r="J766">
        <f t="shared" si="46"/>
        <v>-16.113199999999999</v>
      </c>
      <c r="L766">
        <v>20</v>
      </c>
      <c r="M766">
        <v>524.21799999999996</v>
      </c>
      <c r="N766">
        <f t="shared" si="49"/>
        <v>54.004428363125953</v>
      </c>
      <c r="O766">
        <v>-29.998799999999999</v>
      </c>
      <c r="P766">
        <v>42.2821</v>
      </c>
      <c r="Q766">
        <v>613.06200000000001</v>
      </c>
      <c r="R766">
        <v>1.43343</v>
      </c>
      <c r="S766">
        <v>-43.746899999999997</v>
      </c>
      <c r="T766">
        <f t="shared" si="47"/>
        <v>-13.748099999999997</v>
      </c>
    </row>
    <row r="767" spans="2:20" x14ac:dyDescent="0.3">
      <c r="B767">
        <v>18</v>
      </c>
      <c r="C767">
        <v>485.68099999999998</v>
      </c>
      <c r="D767">
        <f t="shared" si="48"/>
        <v>57.273768613974866</v>
      </c>
      <c r="E767">
        <v>-34.240699999999997</v>
      </c>
      <c r="F767">
        <v>48.538200000000003</v>
      </c>
      <c r="G767">
        <v>447.14</v>
      </c>
      <c r="H767">
        <v>0.989429</v>
      </c>
      <c r="I767">
        <v>-50.537100000000002</v>
      </c>
      <c r="J767">
        <f t="shared" si="46"/>
        <v>-16.296400000000006</v>
      </c>
      <c r="L767">
        <v>21</v>
      </c>
      <c r="M767">
        <v>542.82299999999998</v>
      </c>
      <c r="N767">
        <f t="shared" si="49"/>
        <v>53.748992206396075</v>
      </c>
      <c r="O767">
        <v>-30.258199999999999</v>
      </c>
      <c r="P767">
        <v>42.541499999999999</v>
      </c>
      <c r="Q767">
        <v>620.33699999999999</v>
      </c>
      <c r="R767">
        <v>1.4559599999999999</v>
      </c>
      <c r="S767">
        <v>-43.640099999999997</v>
      </c>
      <c r="T767">
        <f t="shared" si="47"/>
        <v>-13.381899999999998</v>
      </c>
    </row>
    <row r="768" spans="2:20" x14ac:dyDescent="0.3">
      <c r="B768">
        <v>19</v>
      </c>
      <c r="C768">
        <v>502.79899999999998</v>
      </c>
      <c r="D768">
        <f t="shared" si="48"/>
        <v>58.418039490594715</v>
      </c>
      <c r="E768">
        <v>-34.011800000000001</v>
      </c>
      <c r="F768">
        <v>48.126199999999997</v>
      </c>
      <c r="G768">
        <v>445.25599999999997</v>
      </c>
      <c r="H768">
        <v>0.98510500000000001</v>
      </c>
      <c r="I768">
        <v>-50.430300000000003</v>
      </c>
      <c r="J768">
        <f t="shared" si="46"/>
        <v>-16.418500000000002</v>
      </c>
      <c r="L768">
        <v>22</v>
      </c>
      <c r="M768">
        <v>561.66200000000003</v>
      </c>
      <c r="N768">
        <f t="shared" si="49"/>
        <v>53.081373745952391</v>
      </c>
      <c r="O768">
        <v>-30.013999999999999</v>
      </c>
      <c r="P768">
        <v>42.2821</v>
      </c>
      <c r="Q768">
        <v>622.47900000000004</v>
      </c>
      <c r="R768">
        <v>1.4411799999999999</v>
      </c>
      <c r="S768">
        <v>-43.624899999999997</v>
      </c>
      <c r="T768">
        <f t="shared" si="47"/>
        <v>-13.610899999999997</v>
      </c>
    </row>
    <row r="769" spans="1:20" x14ac:dyDescent="0.3">
      <c r="B769">
        <v>20</v>
      </c>
      <c r="C769">
        <v>519.75800000000004</v>
      </c>
      <c r="D769">
        <f t="shared" si="48"/>
        <v>58.965740904534258</v>
      </c>
      <c r="E769">
        <v>-34.805300000000003</v>
      </c>
      <c r="F769">
        <v>48.950200000000002</v>
      </c>
      <c r="G769">
        <v>454.35599999999999</v>
      </c>
      <c r="H769">
        <v>0.99834199999999995</v>
      </c>
      <c r="I769">
        <v>-50.491300000000003</v>
      </c>
      <c r="J769">
        <f t="shared" si="46"/>
        <v>-15.686</v>
      </c>
      <c r="L769">
        <v>23</v>
      </c>
      <c r="M769">
        <v>580.61500000000001</v>
      </c>
      <c r="N769">
        <f t="shared" si="49"/>
        <v>52.762095710441692</v>
      </c>
      <c r="O769">
        <v>-29.7394</v>
      </c>
      <c r="P769">
        <v>41.809100000000001</v>
      </c>
      <c r="Q769">
        <v>620.76900000000001</v>
      </c>
      <c r="R769">
        <v>1.45414</v>
      </c>
      <c r="S769">
        <v>-43.640099999999997</v>
      </c>
      <c r="T769">
        <f t="shared" si="47"/>
        <v>-13.900699999999997</v>
      </c>
    </row>
    <row r="770" spans="1:20" x14ac:dyDescent="0.3">
      <c r="B770">
        <v>21</v>
      </c>
      <c r="C770">
        <v>536.83000000000004</v>
      </c>
      <c r="D770">
        <f t="shared" si="48"/>
        <v>58.575445173383308</v>
      </c>
      <c r="E770">
        <v>-34.79</v>
      </c>
      <c r="F770">
        <v>48.599200000000003</v>
      </c>
      <c r="G770">
        <v>465.46600000000001</v>
      </c>
      <c r="H770">
        <v>1.0061599999999999</v>
      </c>
      <c r="I770">
        <v>-50.582900000000002</v>
      </c>
      <c r="J770">
        <f t="shared" si="46"/>
        <v>-15.792900000000003</v>
      </c>
      <c r="L770">
        <v>24</v>
      </c>
      <c r="M770">
        <v>599.39400000000001</v>
      </c>
      <c r="N770">
        <f t="shared" si="49"/>
        <v>53.250971830235912</v>
      </c>
      <c r="O770">
        <v>-29.6631</v>
      </c>
      <c r="P770">
        <v>41.686999999999998</v>
      </c>
      <c r="Q770">
        <v>614.18100000000004</v>
      </c>
      <c r="R770">
        <v>1.4576199999999999</v>
      </c>
      <c r="S770">
        <v>-43.441800000000001</v>
      </c>
      <c r="T770">
        <f t="shared" si="47"/>
        <v>-13.778700000000001</v>
      </c>
    </row>
    <row r="771" spans="1:20" x14ac:dyDescent="0.3">
      <c r="B771">
        <v>22</v>
      </c>
      <c r="C771">
        <v>553.58100000000002</v>
      </c>
      <c r="D771">
        <f t="shared" si="48"/>
        <v>59.69792848188176</v>
      </c>
      <c r="E771">
        <v>-35.171500000000002</v>
      </c>
      <c r="F771">
        <v>48.934899999999999</v>
      </c>
      <c r="G771">
        <v>470.39400000000001</v>
      </c>
      <c r="H771">
        <v>1.0146299999999999</v>
      </c>
      <c r="I771">
        <v>-50.582900000000002</v>
      </c>
      <c r="J771">
        <f t="shared" si="46"/>
        <v>-15.4114</v>
      </c>
      <c r="L771">
        <v>25</v>
      </c>
      <c r="M771">
        <v>618.31799999999998</v>
      </c>
      <c r="N771">
        <f t="shared" si="49"/>
        <v>52.842950750369958</v>
      </c>
      <c r="O771">
        <v>-29.6173</v>
      </c>
      <c r="P771">
        <v>41.641199999999998</v>
      </c>
      <c r="Q771">
        <v>621.88800000000003</v>
      </c>
      <c r="R771">
        <v>1.4560500000000001</v>
      </c>
      <c r="S771">
        <v>-43.411299999999997</v>
      </c>
      <c r="T771">
        <f t="shared" si="47"/>
        <v>-13.793999999999997</v>
      </c>
    </row>
    <row r="772" spans="1:20" x14ac:dyDescent="0.3">
      <c r="B772">
        <v>23</v>
      </c>
      <c r="C772">
        <v>570.976</v>
      </c>
      <c r="D772">
        <f t="shared" si="48"/>
        <v>57.487783845932796</v>
      </c>
      <c r="E772">
        <v>-34.256</v>
      </c>
      <c r="F772">
        <v>48.034700000000001</v>
      </c>
      <c r="G772">
        <v>452.39400000000001</v>
      </c>
      <c r="H772">
        <v>0.993483</v>
      </c>
      <c r="I772">
        <v>-50.582900000000002</v>
      </c>
      <c r="J772">
        <f t="shared" si="46"/>
        <v>-16.326900000000002</v>
      </c>
      <c r="L772">
        <v>26</v>
      </c>
      <c r="M772">
        <v>637.58500000000004</v>
      </c>
      <c r="N772">
        <f t="shared" si="49"/>
        <v>51.902216224632653</v>
      </c>
      <c r="O772">
        <v>-29.8767</v>
      </c>
      <c r="P772">
        <v>41.915900000000001</v>
      </c>
      <c r="Q772">
        <v>626.98</v>
      </c>
      <c r="R772">
        <v>1.47214</v>
      </c>
      <c r="S772">
        <v>-43.396000000000001</v>
      </c>
      <c r="T772">
        <f t="shared" si="47"/>
        <v>-13.519300000000001</v>
      </c>
    </row>
    <row r="773" spans="1:20" x14ac:dyDescent="0.3">
      <c r="B773">
        <v>24</v>
      </c>
      <c r="C773">
        <v>588.05799999999999</v>
      </c>
      <c r="D773">
        <f t="shared" si="48"/>
        <v>58.54115443156541</v>
      </c>
      <c r="E773">
        <v>-34.179699999999997</v>
      </c>
      <c r="F773">
        <v>47.820999999999998</v>
      </c>
      <c r="G773">
        <v>451.15600000000001</v>
      </c>
      <c r="H773">
        <v>1.00065</v>
      </c>
      <c r="I773">
        <v>-50.552399999999999</v>
      </c>
      <c r="J773">
        <f t="shared" si="46"/>
        <v>-16.372700000000002</v>
      </c>
      <c r="L773">
        <v>27</v>
      </c>
      <c r="M773">
        <v>656.452</v>
      </c>
      <c r="N773">
        <f t="shared" si="49"/>
        <v>53.002597127259342</v>
      </c>
      <c r="O773">
        <v>-29.327400000000001</v>
      </c>
      <c r="P773">
        <v>40.893599999999999</v>
      </c>
      <c r="Q773">
        <v>617.35</v>
      </c>
      <c r="R773">
        <v>1.4770799999999999</v>
      </c>
      <c r="S773">
        <v>-43.273899999999998</v>
      </c>
      <c r="T773">
        <f t="shared" si="47"/>
        <v>-13.946499999999997</v>
      </c>
    </row>
    <row r="774" spans="1:20" x14ac:dyDescent="0.3">
      <c r="B774">
        <v>25</v>
      </c>
      <c r="C774">
        <v>605.5</v>
      </c>
      <c r="D774">
        <f t="shared" si="48"/>
        <v>57.332874670335947</v>
      </c>
      <c r="E774">
        <v>-34.2102</v>
      </c>
      <c r="F774">
        <v>47.897300000000001</v>
      </c>
      <c r="G774">
        <v>454.76600000000002</v>
      </c>
      <c r="H774">
        <v>1.00071</v>
      </c>
      <c r="I774">
        <v>-50.399799999999999</v>
      </c>
      <c r="J774">
        <f t="shared" ref="J774:J837" si="50">I774-E774</f>
        <v>-16.189599999999999</v>
      </c>
      <c r="L774">
        <v>28</v>
      </c>
      <c r="M774">
        <v>675.80100000000004</v>
      </c>
      <c r="N774">
        <f t="shared" si="49"/>
        <v>51.682257481006644</v>
      </c>
      <c r="O774">
        <v>-30.212399999999999</v>
      </c>
      <c r="P774">
        <v>41.992199999999997</v>
      </c>
      <c r="Q774">
        <v>640.28599999999994</v>
      </c>
      <c r="R774">
        <v>1.50976</v>
      </c>
      <c r="S774">
        <v>-43.182400000000001</v>
      </c>
      <c r="T774">
        <f t="shared" ref="T774:T837" si="51">S774-O774</f>
        <v>-12.970000000000002</v>
      </c>
    </row>
    <row r="775" spans="1:20" x14ac:dyDescent="0.3">
      <c r="B775">
        <v>26</v>
      </c>
      <c r="C775">
        <v>622.99400000000003</v>
      </c>
      <c r="D775">
        <f t="shared" ref="D775:D838" si="52">1000/(C775-C774)</f>
        <v>57.162455699096739</v>
      </c>
      <c r="E775">
        <v>-34.378100000000003</v>
      </c>
      <c r="F775">
        <v>48.2483</v>
      </c>
      <c r="G775">
        <v>448.92399999999998</v>
      </c>
      <c r="H775">
        <v>0.996201</v>
      </c>
      <c r="I775">
        <v>-50.552399999999999</v>
      </c>
      <c r="J775">
        <f t="shared" si="50"/>
        <v>-16.174299999999995</v>
      </c>
      <c r="L775">
        <v>29</v>
      </c>
      <c r="M775">
        <v>695.22799999999995</v>
      </c>
      <c r="N775">
        <f t="shared" ref="N775:N838" si="53">1000/(M775-M774)</f>
        <v>51.47475163432361</v>
      </c>
      <c r="O775">
        <v>-29.998799999999999</v>
      </c>
      <c r="P775">
        <v>41.824300000000001</v>
      </c>
      <c r="Q775">
        <v>637.21100000000001</v>
      </c>
      <c r="R775">
        <v>1.4871099999999999</v>
      </c>
      <c r="S775">
        <v>-43.060299999999998</v>
      </c>
      <c r="T775">
        <f t="shared" si="51"/>
        <v>-13.061499999999999</v>
      </c>
    </row>
    <row r="776" spans="1:20" x14ac:dyDescent="0.3">
      <c r="B776">
        <v>27</v>
      </c>
      <c r="C776">
        <v>640.25300000000004</v>
      </c>
      <c r="D776">
        <f t="shared" si="52"/>
        <v>57.94078451822233</v>
      </c>
      <c r="E776">
        <v>-33.660899999999998</v>
      </c>
      <c r="F776">
        <v>47.0428</v>
      </c>
      <c r="G776">
        <v>448.38900000000001</v>
      </c>
      <c r="H776">
        <v>1.0031000000000001</v>
      </c>
      <c r="I776">
        <v>-50.231900000000003</v>
      </c>
      <c r="J776">
        <f t="shared" si="50"/>
        <v>-16.571000000000005</v>
      </c>
      <c r="T776">
        <f t="shared" si="51"/>
        <v>0</v>
      </c>
    </row>
    <row r="777" spans="1:20" x14ac:dyDescent="0.3">
      <c r="B777">
        <v>28</v>
      </c>
      <c r="C777">
        <v>657.91200000000003</v>
      </c>
      <c r="D777">
        <f t="shared" si="52"/>
        <v>56.62834815108446</v>
      </c>
      <c r="E777">
        <v>-33.737200000000001</v>
      </c>
      <c r="F777">
        <v>46.9208</v>
      </c>
      <c r="G777">
        <v>451.726</v>
      </c>
      <c r="H777">
        <v>1.0073399999999999</v>
      </c>
      <c r="I777">
        <v>-50.308199999999999</v>
      </c>
      <c r="J777">
        <f t="shared" si="50"/>
        <v>-16.570999999999998</v>
      </c>
      <c r="T777">
        <f t="shared" si="51"/>
        <v>0</v>
      </c>
    </row>
    <row r="778" spans="1:20" x14ac:dyDescent="0.3">
      <c r="B778">
        <v>29</v>
      </c>
      <c r="C778">
        <v>675.74900000000002</v>
      </c>
      <c r="D778">
        <f t="shared" si="52"/>
        <v>56.063239333968752</v>
      </c>
      <c r="E778">
        <v>-34.881599999999999</v>
      </c>
      <c r="F778">
        <v>48.110999999999997</v>
      </c>
      <c r="G778">
        <v>469.48500000000001</v>
      </c>
      <c r="H778">
        <v>1.0219800000000001</v>
      </c>
      <c r="I778">
        <v>-50.445599999999999</v>
      </c>
      <c r="J778">
        <f t="shared" si="50"/>
        <v>-15.564</v>
      </c>
      <c r="T778">
        <f t="shared" si="51"/>
        <v>0</v>
      </c>
    </row>
    <row r="779" spans="1:20" x14ac:dyDescent="0.3">
      <c r="B779">
        <v>30</v>
      </c>
      <c r="C779">
        <v>693.59299999999996</v>
      </c>
      <c r="D779">
        <f t="shared" si="52"/>
        <v>56.041246357319181</v>
      </c>
      <c r="E779">
        <v>-34.011800000000001</v>
      </c>
      <c r="F779">
        <v>47.363300000000002</v>
      </c>
      <c r="G779">
        <v>445.89299999999997</v>
      </c>
      <c r="H779">
        <v>0.99862399999999996</v>
      </c>
      <c r="I779">
        <v>-50.338700000000003</v>
      </c>
      <c r="J779">
        <f t="shared" si="50"/>
        <v>-16.326900000000002</v>
      </c>
      <c r="T779">
        <f t="shared" si="51"/>
        <v>0</v>
      </c>
    </row>
    <row r="780" spans="1:20" x14ac:dyDescent="0.3">
      <c r="B780">
        <v>31</v>
      </c>
      <c r="C780">
        <v>710.95500000000004</v>
      </c>
      <c r="D780">
        <f t="shared" si="52"/>
        <v>57.597051030986947</v>
      </c>
      <c r="E780">
        <v>-34.4086</v>
      </c>
      <c r="F780">
        <v>47.317500000000003</v>
      </c>
      <c r="G780">
        <v>465.60199999999998</v>
      </c>
      <c r="H780">
        <v>1.02136</v>
      </c>
      <c r="I780">
        <v>-50.384500000000003</v>
      </c>
      <c r="J780">
        <f t="shared" si="50"/>
        <v>-15.975900000000003</v>
      </c>
      <c r="T780">
        <f t="shared" si="51"/>
        <v>0</v>
      </c>
    </row>
    <row r="781" spans="1:20" x14ac:dyDescent="0.3">
      <c r="J781">
        <f t="shared" si="50"/>
        <v>0</v>
      </c>
      <c r="L781">
        <v>29</v>
      </c>
      <c r="M781">
        <v>695.81399999999996</v>
      </c>
      <c r="O781">
        <v>-29.5563</v>
      </c>
      <c r="P781">
        <v>40.267899999999997</v>
      </c>
      <c r="Q781">
        <v>651.30399999999997</v>
      </c>
      <c r="R781">
        <v>1.5297799999999999</v>
      </c>
      <c r="S781">
        <v>-41.351300000000002</v>
      </c>
      <c r="T781">
        <f t="shared" si="51"/>
        <v>-11.795000000000002</v>
      </c>
    </row>
    <row r="782" spans="1:20" x14ac:dyDescent="0.3">
      <c r="A782">
        <v>4.3</v>
      </c>
      <c r="J782">
        <f t="shared" si="50"/>
        <v>0</v>
      </c>
      <c r="T782">
        <f t="shared" si="51"/>
        <v>0</v>
      </c>
    </row>
    <row r="783" spans="1:20" x14ac:dyDescent="0.3">
      <c r="B783">
        <v>1</v>
      </c>
      <c r="C783">
        <v>221.441</v>
      </c>
      <c r="E783">
        <v>-42.816200000000002</v>
      </c>
      <c r="F783">
        <v>68.878200000000007</v>
      </c>
      <c r="G783">
        <v>342.35300000000001</v>
      </c>
      <c r="H783">
        <v>0.78670799999999996</v>
      </c>
      <c r="I783">
        <v>-54.138199999999998</v>
      </c>
      <c r="J783">
        <f t="shared" si="50"/>
        <v>-11.321999999999996</v>
      </c>
      <c r="T783">
        <f t="shared" si="51"/>
        <v>0</v>
      </c>
    </row>
    <row r="784" spans="1:20" x14ac:dyDescent="0.3">
      <c r="B784">
        <v>2</v>
      </c>
      <c r="C784">
        <v>227.708</v>
      </c>
      <c r="D784">
        <f t="shared" si="52"/>
        <v>159.56598053295048</v>
      </c>
      <c r="E784">
        <v>-36.636400000000002</v>
      </c>
      <c r="F784">
        <v>49.545299999999997</v>
      </c>
      <c r="G784">
        <v>440.25200000000001</v>
      </c>
      <c r="H784">
        <v>0.99181399999999997</v>
      </c>
      <c r="I784">
        <v>-49.072299999999998</v>
      </c>
      <c r="J784">
        <f t="shared" si="50"/>
        <v>-12.435899999999997</v>
      </c>
      <c r="L784">
        <v>1</v>
      </c>
      <c r="M784">
        <v>201.54599999999999</v>
      </c>
      <c r="O784">
        <v>-38.391100000000002</v>
      </c>
      <c r="P784">
        <v>65.261799999999994</v>
      </c>
      <c r="Q784">
        <v>423.815</v>
      </c>
      <c r="R784">
        <v>1.0239799999999999</v>
      </c>
      <c r="S784">
        <v>-47.210700000000003</v>
      </c>
      <c r="T784">
        <f t="shared" si="51"/>
        <v>-8.8196000000000012</v>
      </c>
    </row>
    <row r="785" spans="2:20" x14ac:dyDescent="0.3">
      <c r="B785">
        <v>3</v>
      </c>
      <c r="C785">
        <v>237.554</v>
      </c>
      <c r="D785">
        <f t="shared" si="52"/>
        <v>101.56408693885838</v>
      </c>
      <c r="E785">
        <v>-34.103400000000001</v>
      </c>
      <c r="F785">
        <v>44.815100000000001</v>
      </c>
      <c r="G785">
        <v>466.83199999999999</v>
      </c>
      <c r="H785">
        <v>1.0475000000000001</v>
      </c>
      <c r="I785">
        <v>-48.5229</v>
      </c>
      <c r="J785">
        <f t="shared" si="50"/>
        <v>-14.419499999999999</v>
      </c>
      <c r="L785">
        <v>2</v>
      </c>
      <c r="M785">
        <v>209.126</v>
      </c>
      <c r="N785">
        <f t="shared" si="53"/>
        <v>131.92612137203145</v>
      </c>
      <c r="O785">
        <v>-32.028199999999998</v>
      </c>
      <c r="P785">
        <v>43.930100000000003</v>
      </c>
      <c r="Q785">
        <v>585.90499999999997</v>
      </c>
      <c r="R785">
        <v>1.41832</v>
      </c>
      <c r="S785">
        <v>-41.747999999999998</v>
      </c>
      <c r="T785">
        <f t="shared" si="51"/>
        <v>-9.7197999999999993</v>
      </c>
    </row>
    <row r="786" spans="2:20" x14ac:dyDescent="0.3">
      <c r="B786">
        <v>4</v>
      </c>
      <c r="C786">
        <v>251.131</v>
      </c>
      <c r="D786">
        <f t="shared" si="52"/>
        <v>73.653973631877449</v>
      </c>
      <c r="E786">
        <v>-33.325200000000002</v>
      </c>
      <c r="F786">
        <v>44.204700000000003</v>
      </c>
      <c r="G786">
        <v>459.8</v>
      </c>
      <c r="H786">
        <v>1.0396000000000001</v>
      </c>
      <c r="I786">
        <v>-48.751800000000003</v>
      </c>
      <c r="J786">
        <f t="shared" si="50"/>
        <v>-15.426600000000001</v>
      </c>
      <c r="L786">
        <v>3</v>
      </c>
      <c r="M786">
        <v>219.3</v>
      </c>
      <c r="N786">
        <f t="shared" si="53"/>
        <v>98.289758207194751</v>
      </c>
      <c r="O786">
        <v>-30.044599999999999</v>
      </c>
      <c r="P786">
        <v>37.841799999999999</v>
      </c>
      <c r="Q786">
        <v>668.99099999999999</v>
      </c>
      <c r="R786">
        <v>1.61947</v>
      </c>
      <c r="S786">
        <v>-40.618899999999996</v>
      </c>
      <c r="T786">
        <f t="shared" si="51"/>
        <v>-10.574299999999997</v>
      </c>
    </row>
    <row r="787" spans="2:20" x14ac:dyDescent="0.3">
      <c r="B787">
        <v>5</v>
      </c>
      <c r="C787">
        <v>267.04000000000002</v>
      </c>
      <c r="D787">
        <f t="shared" si="52"/>
        <v>62.857502042868738</v>
      </c>
      <c r="E787">
        <v>-33.538800000000002</v>
      </c>
      <c r="F787">
        <v>45.715299999999999</v>
      </c>
      <c r="G787">
        <v>453.99700000000001</v>
      </c>
      <c r="H787">
        <v>1.0113000000000001</v>
      </c>
      <c r="I787">
        <v>-49.514800000000001</v>
      </c>
      <c r="J787">
        <f t="shared" si="50"/>
        <v>-15.975999999999999</v>
      </c>
      <c r="L787">
        <v>4</v>
      </c>
      <c r="M787">
        <v>232.90100000000001</v>
      </c>
      <c r="N787">
        <f t="shared" si="53"/>
        <v>73.524005587824433</v>
      </c>
      <c r="O787">
        <v>-28.930700000000002</v>
      </c>
      <c r="P787">
        <v>35.7971</v>
      </c>
      <c r="Q787">
        <v>694.50599999999997</v>
      </c>
      <c r="R787">
        <v>1.6480999999999999</v>
      </c>
      <c r="S787">
        <v>-41.778599999999997</v>
      </c>
      <c r="T787">
        <f t="shared" si="51"/>
        <v>-12.847899999999996</v>
      </c>
    </row>
    <row r="788" spans="2:20" x14ac:dyDescent="0.3">
      <c r="B788">
        <v>6</v>
      </c>
      <c r="C788">
        <v>283.17500000000001</v>
      </c>
      <c r="D788">
        <f t="shared" si="52"/>
        <v>61.977068484660712</v>
      </c>
      <c r="E788">
        <v>-34.194899999999997</v>
      </c>
      <c r="F788">
        <v>47.164900000000003</v>
      </c>
      <c r="G788">
        <v>455.13</v>
      </c>
      <c r="H788">
        <v>1.00065</v>
      </c>
      <c r="I788">
        <v>-50.1404</v>
      </c>
      <c r="J788">
        <f t="shared" si="50"/>
        <v>-15.945500000000003</v>
      </c>
      <c r="L788">
        <v>5</v>
      </c>
      <c r="M788">
        <v>250.87700000000001</v>
      </c>
      <c r="N788">
        <f t="shared" si="53"/>
        <v>55.629728526924794</v>
      </c>
      <c r="O788">
        <v>-29.8309</v>
      </c>
      <c r="P788">
        <v>40.237400000000001</v>
      </c>
      <c r="Q788">
        <v>621.99199999999996</v>
      </c>
      <c r="R788">
        <v>1.4704900000000001</v>
      </c>
      <c r="S788">
        <v>-43.243400000000001</v>
      </c>
      <c r="T788">
        <f t="shared" si="51"/>
        <v>-13.412500000000001</v>
      </c>
    </row>
    <row r="789" spans="2:20" x14ac:dyDescent="0.3">
      <c r="B789">
        <v>7</v>
      </c>
      <c r="C789">
        <v>299.279</v>
      </c>
      <c r="D789">
        <f t="shared" si="52"/>
        <v>62.096373571783467</v>
      </c>
      <c r="E789">
        <v>-34.622199999999999</v>
      </c>
      <c r="F789">
        <v>48.3093</v>
      </c>
      <c r="G789">
        <v>450.63099999999997</v>
      </c>
      <c r="H789">
        <v>0.99119000000000002</v>
      </c>
      <c r="I789">
        <v>-50.338700000000003</v>
      </c>
      <c r="J789">
        <f t="shared" si="50"/>
        <v>-15.716500000000003</v>
      </c>
      <c r="L789">
        <v>6</v>
      </c>
      <c r="M789">
        <v>268.43799999999999</v>
      </c>
      <c r="N789">
        <f t="shared" si="53"/>
        <v>56.944365355048184</v>
      </c>
      <c r="O789">
        <v>-30.609100000000002</v>
      </c>
      <c r="P789">
        <v>42.007399999999997</v>
      </c>
      <c r="Q789">
        <v>622.88</v>
      </c>
      <c r="R789">
        <v>1.4451099999999999</v>
      </c>
      <c r="S789">
        <v>-43.746899999999997</v>
      </c>
      <c r="T789">
        <f t="shared" si="51"/>
        <v>-13.137799999999995</v>
      </c>
    </row>
    <row r="790" spans="2:20" x14ac:dyDescent="0.3">
      <c r="B790">
        <v>8</v>
      </c>
      <c r="C790">
        <v>315.48200000000003</v>
      </c>
      <c r="D790">
        <f t="shared" si="52"/>
        <v>61.716965993951618</v>
      </c>
      <c r="E790">
        <v>-34.5306</v>
      </c>
      <c r="F790">
        <v>48.385599999999997</v>
      </c>
      <c r="G790">
        <v>452.58699999999999</v>
      </c>
      <c r="H790">
        <v>0.99021800000000004</v>
      </c>
      <c r="I790">
        <v>-50.430300000000003</v>
      </c>
      <c r="J790">
        <f t="shared" si="50"/>
        <v>-15.899700000000003</v>
      </c>
      <c r="L790">
        <v>7</v>
      </c>
      <c r="M790">
        <v>285.90899999999999</v>
      </c>
      <c r="N790">
        <f t="shared" si="53"/>
        <v>57.237708202163574</v>
      </c>
      <c r="O790">
        <v>-31.021100000000001</v>
      </c>
      <c r="P790">
        <v>42.831400000000002</v>
      </c>
      <c r="Q790">
        <v>627.60400000000004</v>
      </c>
      <c r="R790">
        <v>1.4360900000000001</v>
      </c>
      <c r="S790">
        <v>-44.052100000000003</v>
      </c>
      <c r="T790">
        <f t="shared" si="51"/>
        <v>-13.031000000000002</v>
      </c>
    </row>
    <row r="791" spans="2:20" x14ac:dyDescent="0.3">
      <c r="B791">
        <v>9</v>
      </c>
      <c r="C791">
        <v>332.02300000000002</v>
      </c>
      <c r="D791">
        <f t="shared" si="52"/>
        <v>60.45583701106343</v>
      </c>
      <c r="E791">
        <v>-34.454300000000003</v>
      </c>
      <c r="F791">
        <v>48.3551</v>
      </c>
      <c r="G791">
        <v>444.14</v>
      </c>
      <c r="H791">
        <v>0.98465800000000003</v>
      </c>
      <c r="I791">
        <v>-50.476100000000002</v>
      </c>
      <c r="J791">
        <f t="shared" si="50"/>
        <v>-16.021799999999999</v>
      </c>
      <c r="L791">
        <v>8</v>
      </c>
      <c r="M791">
        <v>303.529</v>
      </c>
      <c r="N791">
        <f t="shared" si="53"/>
        <v>56.753688989784322</v>
      </c>
      <c r="O791">
        <v>-31.2805</v>
      </c>
      <c r="P791">
        <v>43.136600000000001</v>
      </c>
      <c r="Q791">
        <v>636.57100000000003</v>
      </c>
      <c r="R791">
        <v>1.4464699999999999</v>
      </c>
      <c r="S791">
        <v>-43.9758</v>
      </c>
      <c r="T791">
        <f t="shared" si="51"/>
        <v>-12.6953</v>
      </c>
    </row>
    <row r="792" spans="2:20" x14ac:dyDescent="0.3">
      <c r="B792">
        <v>10</v>
      </c>
      <c r="C792">
        <v>348.363</v>
      </c>
      <c r="D792">
        <f t="shared" si="52"/>
        <v>61.199510403916861</v>
      </c>
      <c r="E792">
        <v>-34.5306</v>
      </c>
      <c r="F792">
        <v>48.278799999999997</v>
      </c>
      <c r="G792">
        <v>449.66199999999998</v>
      </c>
      <c r="H792">
        <v>0.98661399999999999</v>
      </c>
      <c r="I792">
        <v>-50.476100000000002</v>
      </c>
      <c r="J792">
        <f t="shared" si="50"/>
        <v>-15.945500000000003</v>
      </c>
      <c r="L792">
        <v>9</v>
      </c>
      <c r="M792">
        <v>321.685</v>
      </c>
      <c r="N792">
        <f t="shared" si="53"/>
        <v>55.078211059704763</v>
      </c>
      <c r="O792">
        <v>-30.288699999999999</v>
      </c>
      <c r="P792">
        <v>42.0685</v>
      </c>
      <c r="Q792">
        <v>614.82500000000005</v>
      </c>
      <c r="R792">
        <v>1.42896</v>
      </c>
      <c r="S792">
        <v>-44.158900000000003</v>
      </c>
      <c r="T792">
        <f t="shared" si="51"/>
        <v>-13.870200000000004</v>
      </c>
    </row>
    <row r="793" spans="2:20" x14ac:dyDescent="0.3">
      <c r="B793">
        <v>11</v>
      </c>
      <c r="C793">
        <v>365.42700000000002</v>
      </c>
      <c r="D793">
        <f t="shared" si="52"/>
        <v>58.602906704172455</v>
      </c>
      <c r="E793">
        <v>-34.4238</v>
      </c>
      <c r="F793">
        <v>48.034700000000001</v>
      </c>
      <c r="G793">
        <v>448.87</v>
      </c>
      <c r="H793">
        <v>0.98968900000000004</v>
      </c>
      <c r="I793">
        <v>-50.537100000000002</v>
      </c>
      <c r="J793">
        <f t="shared" si="50"/>
        <v>-16.113300000000002</v>
      </c>
      <c r="L793">
        <v>10</v>
      </c>
      <c r="M793">
        <v>339.541</v>
      </c>
      <c r="N793">
        <f t="shared" si="53"/>
        <v>56.003584229390697</v>
      </c>
      <c r="O793">
        <v>-30.044599999999999</v>
      </c>
      <c r="P793">
        <v>41.702300000000001</v>
      </c>
      <c r="Q793">
        <v>616.01499999999999</v>
      </c>
      <c r="R793">
        <v>1.4306000000000001</v>
      </c>
      <c r="S793">
        <v>-43.991100000000003</v>
      </c>
      <c r="T793">
        <f t="shared" si="51"/>
        <v>-13.946500000000004</v>
      </c>
    </row>
    <row r="794" spans="2:20" x14ac:dyDescent="0.3">
      <c r="B794">
        <v>12</v>
      </c>
      <c r="C794">
        <v>381.50099999999998</v>
      </c>
      <c r="D794">
        <f t="shared" si="52"/>
        <v>62.212268259300906</v>
      </c>
      <c r="E794">
        <v>-34.637500000000003</v>
      </c>
      <c r="F794">
        <v>47.973599999999998</v>
      </c>
      <c r="G794">
        <v>457.798</v>
      </c>
      <c r="H794">
        <v>1.00143</v>
      </c>
      <c r="I794">
        <v>-50.628700000000002</v>
      </c>
      <c r="J794">
        <f t="shared" si="50"/>
        <v>-15.991199999999999</v>
      </c>
      <c r="L794">
        <v>11</v>
      </c>
      <c r="M794">
        <v>357.209</v>
      </c>
      <c r="N794">
        <f t="shared" si="53"/>
        <v>56.599501924383048</v>
      </c>
      <c r="O794">
        <v>-30.700700000000001</v>
      </c>
      <c r="P794">
        <v>42.434699999999999</v>
      </c>
      <c r="Q794">
        <v>633.49199999999996</v>
      </c>
      <c r="R794">
        <v>1.4495199999999999</v>
      </c>
      <c r="S794">
        <v>-43.8538</v>
      </c>
      <c r="T794">
        <f t="shared" si="51"/>
        <v>-13.153099999999998</v>
      </c>
    </row>
    <row r="795" spans="2:20" x14ac:dyDescent="0.3">
      <c r="B795">
        <v>13</v>
      </c>
      <c r="C795">
        <v>398.13499999999999</v>
      </c>
      <c r="D795">
        <f t="shared" si="52"/>
        <v>60.117830948659318</v>
      </c>
      <c r="E795">
        <v>-34.332299999999996</v>
      </c>
      <c r="F795">
        <v>47.820999999999998</v>
      </c>
      <c r="G795">
        <v>448.44499999999999</v>
      </c>
      <c r="H795">
        <v>0.99276600000000004</v>
      </c>
      <c r="I795">
        <v>-50.628700000000002</v>
      </c>
      <c r="J795">
        <f t="shared" si="50"/>
        <v>-16.296400000000006</v>
      </c>
      <c r="L795">
        <v>12</v>
      </c>
      <c r="M795">
        <v>375.14100000000002</v>
      </c>
      <c r="N795">
        <f t="shared" si="53"/>
        <v>55.766227972339898</v>
      </c>
      <c r="O795">
        <v>-30.487100000000002</v>
      </c>
      <c r="P795">
        <v>42.312600000000003</v>
      </c>
      <c r="Q795">
        <v>630.95500000000004</v>
      </c>
      <c r="R795">
        <v>1.4500299999999999</v>
      </c>
      <c r="S795">
        <v>-43.808</v>
      </c>
      <c r="T795">
        <f t="shared" si="51"/>
        <v>-13.320899999999998</v>
      </c>
    </row>
    <row r="796" spans="2:20" x14ac:dyDescent="0.3">
      <c r="B796">
        <v>14</v>
      </c>
      <c r="C796">
        <v>414.68200000000002</v>
      </c>
      <c r="D796">
        <f t="shared" si="52"/>
        <v>60.433915513386019</v>
      </c>
      <c r="E796">
        <v>-34.1492</v>
      </c>
      <c r="F796">
        <v>47.576900000000002</v>
      </c>
      <c r="G796">
        <v>451.71199999999999</v>
      </c>
      <c r="H796">
        <v>0.99337399999999998</v>
      </c>
      <c r="I796">
        <v>-50.460799999999999</v>
      </c>
      <c r="J796">
        <f t="shared" si="50"/>
        <v>-16.311599999999999</v>
      </c>
      <c r="L796">
        <v>13</v>
      </c>
      <c r="M796">
        <v>392.93599999999998</v>
      </c>
      <c r="N796">
        <f t="shared" si="53"/>
        <v>56.195560550716621</v>
      </c>
      <c r="O796">
        <v>-30.380199999999999</v>
      </c>
      <c r="P796">
        <v>41.885399999999997</v>
      </c>
      <c r="Q796">
        <v>638.75</v>
      </c>
      <c r="R796">
        <v>1.4719100000000001</v>
      </c>
      <c r="S796">
        <v>-43.5486</v>
      </c>
      <c r="T796">
        <f t="shared" si="51"/>
        <v>-13.168400000000002</v>
      </c>
    </row>
    <row r="797" spans="2:20" x14ac:dyDescent="0.3">
      <c r="B797">
        <v>15</v>
      </c>
      <c r="C797">
        <v>431.97300000000001</v>
      </c>
      <c r="D797">
        <f t="shared" si="52"/>
        <v>57.833555028627622</v>
      </c>
      <c r="E797">
        <v>-34.622199999999999</v>
      </c>
      <c r="F797">
        <v>48.049900000000001</v>
      </c>
      <c r="G797">
        <v>452.37</v>
      </c>
      <c r="H797">
        <v>1.0033300000000001</v>
      </c>
      <c r="I797">
        <v>-50.476100000000002</v>
      </c>
      <c r="J797">
        <f t="shared" si="50"/>
        <v>-15.853900000000003</v>
      </c>
      <c r="L797">
        <v>14</v>
      </c>
      <c r="M797">
        <v>411.00700000000001</v>
      </c>
      <c r="N797">
        <f t="shared" si="53"/>
        <v>55.337280726025043</v>
      </c>
      <c r="O797">
        <v>-30.181899999999999</v>
      </c>
      <c r="P797">
        <v>41.473399999999998</v>
      </c>
      <c r="Q797">
        <v>630.9</v>
      </c>
      <c r="R797">
        <v>1.4916700000000001</v>
      </c>
      <c r="S797">
        <v>-43.502800000000001</v>
      </c>
      <c r="T797">
        <f t="shared" si="51"/>
        <v>-13.320900000000002</v>
      </c>
    </row>
    <row r="798" spans="2:20" x14ac:dyDescent="0.3">
      <c r="B798">
        <v>16</v>
      </c>
      <c r="C798">
        <v>448.48700000000002</v>
      </c>
      <c r="D798">
        <f t="shared" si="52"/>
        <v>60.554680876831739</v>
      </c>
      <c r="E798">
        <v>-34.896900000000002</v>
      </c>
      <c r="F798">
        <v>47.973599999999998</v>
      </c>
      <c r="G798">
        <v>467.12200000000001</v>
      </c>
      <c r="H798">
        <v>1.0120499999999999</v>
      </c>
      <c r="I798">
        <v>-50.414999999999999</v>
      </c>
      <c r="J798">
        <f t="shared" si="50"/>
        <v>-15.518099999999997</v>
      </c>
      <c r="L798">
        <v>15</v>
      </c>
      <c r="M798">
        <v>429.58300000000003</v>
      </c>
      <c r="N798">
        <f t="shared" si="53"/>
        <v>53.832902670111906</v>
      </c>
      <c r="O798">
        <v>-30.151399999999999</v>
      </c>
      <c r="P798">
        <v>41.549700000000001</v>
      </c>
      <c r="Q798">
        <v>630.06100000000004</v>
      </c>
      <c r="R798">
        <v>1.4664999999999999</v>
      </c>
      <c r="S798">
        <v>-43.319699999999997</v>
      </c>
      <c r="T798">
        <f t="shared" si="51"/>
        <v>-13.168299999999999</v>
      </c>
    </row>
    <row r="799" spans="2:20" x14ac:dyDescent="0.3">
      <c r="B799">
        <v>17</v>
      </c>
      <c r="C799">
        <v>465.21300000000002</v>
      </c>
      <c r="D799">
        <f t="shared" si="52"/>
        <v>59.787157718522067</v>
      </c>
      <c r="E799">
        <v>-34.4696</v>
      </c>
      <c r="F799">
        <v>47.454799999999999</v>
      </c>
      <c r="G799">
        <v>457.90199999999999</v>
      </c>
      <c r="H799">
        <v>1.00566</v>
      </c>
      <c r="I799">
        <v>-50.567599999999999</v>
      </c>
      <c r="J799">
        <f t="shared" si="50"/>
        <v>-16.097999999999999</v>
      </c>
      <c r="L799">
        <v>16</v>
      </c>
      <c r="M799">
        <v>447.83800000000002</v>
      </c>
      <c r="N799">
        <f t="shared" si="53"/>
        <v>54.779512462339099</v>
      </c>
      <c r="O799">
        <v>-30.425999999999998</v>
      </c>
      <c r="P799">
        <v>41.564900000000002</v>
      </c>
      <c r="Q799">
        <v>649.16499999999996</v>
      </c>
      <c r="R799">
        <v>1.5117799999999999</v>
      </c>
      <c r="S799">
        <v>-43.380699999999997</v>
      </c>
      <c r="T799">
        <f t="shared" si="51"/>
        <v>-12.954699999999999</v>
      </c>
    </row>
    <row r="800" spans="2:20" x14ac:dyDescent="0.3">
      <c r="B800">
        <v>18</v>
      </c>
      <c r="C800">
        <v>482.18900000000002</v>
      </c>
      <c r="D800">
        <f t="shared" si="52"/>
        <v>58.906691800188504</v>
      </c>
      <c r="E800">
        <v>-34.622199999999999</v>
      </c>
      <c r="F800">
        <v>47.317500000000003</v>
      </c>
      <c r="G800">
        <v>464.30099999999999</v>
      </c>
      <c r="H800">
        <v>1.0209600000000001</v>
      </c>
      <c r="I800">
        <v>-50.506599999999999</v>
      </c>
      <c r="J800">
        <f t="shared" si="50"/>
        <v>-15.884399999999999</v>
      </c>
      <c r="L800">
        <v>17</v>
      </c>
      <c r="M800">
        <v>466.57600000000002</v>
      </c>
      <c r="N800">
        <f t="shared" si="53"/>
        <v>53.36748852598997</v>
      </c>
      <c r="O800">
        <v>-29.6783</v>
      </c>
      <c r="P800">
        <v>40.7104</v>
      </c>
      <c r="Q800">
        <v>632.51400000000001</v>
      </c>
      <c r="R800">
        <v>1.4872300000000001</v>
      </c>
      <c r="S800">
        <v>-43.289200000000001</v>
      </c>
      <c r="T800">
        <f t="shared" si="51"/>
        <v>-13.610900000000001</v>
      </c>
    </row>
    <row r="801" spans="1:20" x14ac:dyDescent="0.3">
      <c r="B801">
        <v>19</v>
      </c>
      <c r="C801">
        <v>499.02199999999999</v>
      </c>
      <c r="D801">
        <f t="shared" si="52"/>
        <v>59.407116972613423</v>
      </c>
      <c r="E801">
        <v>-34.896900000000002</v>
      </c>
      <c r="F801">
        <v>47.851599999999998</v>
      </c>
      <c r="G801">
        <v>468.03199999999998</v>
      </c>
      <c r="H801">
        <v>1.02091</v>
      </c>
      <c r="I801">
        <v>-50.506599999999999</v>
      </c>
      <c r="J801">
        <f t="shared" si="50"/>
        <v>-15.609699999999997</v>
      </c>
      <c r="L801">
        <v>18</v>
      </c>
      <c r="M801">
        <v>484.96199999999999</v>
      </c>
      <c r="N801">
        <f t="shared" si="53"/>
        <v>54.389209180898604</v>
      </c>
      <c r="O801">
        <v>-30.334499999999998</v>
      </c>
      <c r="P801">
        <v>41.229199999999999</v>
      </c>
      <c r="Q801">
        <v>652.90099999999995</v>
      </c>
      <c r="R801">
        <v>1.50973</v>
      </c>
      <c r="S801">
        <v>-43.335000000000001</v>
      </c>
      <c r="T801">
        <f t="shared" si="51"/>
        <v>-13.000500000000002</v>
      </c>
    </row>
    <row r="802" spans="1:20" x14ac:dyDescent="0.3">
      <c r="B802">
        <v>20</v>
      </c>
      <c r="C802">
        <v>515.846</v>
      </c>
      <c r="D802">
        <f t="shared" si="52"/>
        <v>59.438896814075086</v>
      </c>
      <c r="E802">
        <v>-34.896900000000002</v>
      </c>
      <c r="F802">
        <v>47.882100000000001</v>
      </c>
      <c r="G802">
        <v>466.92700000000002</v>
      </c>
      <c r="H802">
        <v>1.01671</v>
      </c>
      <c r="I802">
        <v>-50.460799999999999</v>
      </c>
      <c r="J802">
        <f t="shared" si="50"/>
        <v>-15.563899999999997</v>
      </c>
      <c r="L802">
        <v>19</v>
      </c>
      <c r="M802">
        <v>503.27</v>
      </c>
      <c r="N802">
        <f t="shared" si="53"/>
        <v>54.620930740659844</v>
      </c>
      <c r="O802">
        <v>-30.029299999999999</v>
      </c>
      <c r="P802">
        <v>40.817300000000003</v>
      </c>
      <c r="Q802">
        <v>644.70100000000002</v>
      </c>
      <c r="R802">
        <v>1.50983</v>
      </c>
      <c r="S802">
        <v>-43.167099999999998</v>
      </c>
      <c r="T802">
        <f t="shared" si="51"/>
        <v>-13.137799999999999</v>
      </c>
    </row>
    <row r="803" spans="1:20" x14ac:dyDescent="0.3">
      <c r="B803">
        <v>21</v>
      </c>
      <c r="C803">
        <v>533.02800000000002</v>
      </c>
      <c r="D803">
        <f t="shared" si="52"/>
        <v>58.2004423233616</v>
      </c>
      <c r="E803">
        <v>-34.4086</v>
      </c>
      <c r="F803">
        <v>46.9818</v>
      </c>
      <c r="G803">
        <v>466.35</v>
      </c>
      <c r="H803">
        <v>1.0253000000000001</v>
      </c>
      <c r="I803">
        <v>-50.338700000000003</v>
      </c>
      <c r="J803">
        <f t="shared" si="50"/>
        <v>-15.930100000000003</v>
      </c>
      <c r="L803">
        <v>20</v>
      </c>
      <c r="M803">
        <v>521.322</v>
      </c>
      <c r="N803">
        <f t="shared" si="53"/>
        <v>55.395524041657367</v>
      </c>
      <c r="O803">
        <v>-30.273399999999999</v>
      </c>
      <c r="P803">
        <v>40.786700000000003</v>
      </c>
      <c r="Q803">
        <v>660.98800000000006</v>
      </c>
      <c r="R803">
        <v>1.5378499999999999</v>
      </c>
      <c r="S803">
        <v>-43.350200000000001</v>
      </c>
      <c r="T803">
        <f t="shared" si="51"/>
        <v>-13.076800000000002</v>
      </c>
    </row>
    <row r="804" spans="1:20" x14ac:dyDescent="0.3">
      <c r="B804">
        <v>22</v>
      </c>
      <c r="C804">
        <v>550.12400000000002</v>
      </c>
      <c r="D804">
        <f t="shared" si="52"/>
        <v>58.493214787084689</v>
      </c>
      <c r="E804">
        <v>-34.927399999999999</v>
      </c>
      <c r="F804">
        <v>47.775300000000001</v>
      </c>
      <c r="G804">
        <v>470.30599999999998</v>
      </c>
      <c r="H804">
        <v>1.0265200000000001</v>
      </c>
      <c r="I804">
        <v>-50.506599999999999</v>
      </c>
      <c r="J804">
        <f t="shared" si="50"/>
        <v>-15.5792</v>
      </c>
      <c r="L804">
        <v>21</v>
      </c>
      <c r="M804">
        <v>540.25099999999998</v>
      </c>
      <c r="N804">
        <f t="shared" si="53"/>
        <v>52.828992551112123</v>
      </c>
      <c r="O804">
        <v>-29.7394</v>
      </c>
      <c r="P804">
        <v>40.6952</v>
      </c>
      <c r="Q804">
        <v>643.29600000000005</v>
      </c>
      <c r="R804">
        <v>1.5059499999999999</v>
      </c>
      <c r="S804">
        <v>-43.182400000000001</v>
      </c>
      <c r="T804">
        <f t="shared" si="51"/>
        <v>-13.443000000000001</v>
      </c>
    </row>
    <row r="805" spans="1:20" x14ac:dyDescent="0.3">
      <c r="B805">
        <v>23</v>
      </c>
      <c r="C805">
        <v>566.952</v>
      </c>
      <c r="D805">
        <f t="shared" si="52"/>
        <v>59.424768243403939</v>
      </c>
      <c r="E805">
        <v>-33.966099999999997</v>
      </c>
      <c r="F805">
        <v>46.600299999999997</v>
      </c>
      <c r="G805">
        <v>452.995</v>
      </c>
      <c r="H805">
        <v>1.01111</v>
      </c>
      <c r="I805">
        <v>-50.399799999999999</v>
      </c>
      <c r="J805">
        <f t="shared" si="50"/>
        <v>-16.433700000000002</v>
      </c>
      <c r="L805">
        <v>22</v>
      </c>
      <c r="M805">
        <v>558.99599999999998</v>
      </c>
      <c r="N805">
        <f t="shared" si="53"/>
        <v>53.347559349159766</v>
      </c>
      <c r="O805">
        <v>-29.48</v>
      </c>
      <c r="P805">
        <v>40.206899999999997</v>
      </c>
      <c r="Q805">
        <v>640.05899999999997</v>
      </c>
      <c r="R805">
        <v>1.51494</v>
      </c>
      <c r="S805">
        <v>-43.060299999999998</v>
      </c>
      <c r="T805">
        <f t="shared" si="51"/>
        <v>-13.580299999999998</v>
      </c>
    </row>
    <row r="806" spans="1:20" x14ac:dyDescent="0.3">
      <c r="B806">
        <v>24</v>
      </c>
      <c r="C806">
        <v>583.92700000000002</v>
      </c>
      <c r="D806">
        <f t="shared" si="52"/>
        <v>58.910162002945427</v>
      </c>
      <c r="E806">
        <v>-34.820599999999999</v>
      </c>
      <c r="F806">
        <v>47.363300000000002</v>
      </c>
      <c r="G806">
        <v>472.18599999999998</v>
      </c>
      <c r="H806">
        <v>1.0240899999999999</v>
      </c>
      <c r="I806">
        <v>-50.384500000000003</v>
      </c>
      <c r="J806">
        <f t="shared" si="50"/>
        <v>-15.563900000000004</v>
      </c>
      <c r="L806">
        <v>23</v>
      </c>
      <c r="M806">
        <v>577.56399999999996</v>
      </c>
      <c r="N806">
        <f t="shared" si="53"/>
        <v>53.856096510124992</v>
      </c>
      <c r="O806">
        <v>-29.9072</v>
      </c>
      <c r="P806">
        <v>40.359499999999997</v>
      </c>
      <c r="Q806">
        <v>660.93899999999996</v>
      </c>
      <c r="R806">
        <v>1.5392999999999999</v>
      </c>
      <c r="S806">
        <v>-43.029800000000002</v>
      </c>
      <c r="T806">
        <f t="shared" si="51"/>
        <v>-13.122600000000002</v>
      </c>
    </row>
    <row r="807" spans="1:20" x14ac:dyDescent="0.3">
      <c r="B807">
        <v>25</v>
      </c>
      <c r="C807">
        <v>601.03300000000002</v>
      </c>
      <c r="D807">
        <f t="shared" si="52"/>
        <v>58.459020226821018</v>
      </c>
      <c r="E807">
        <v>-34.698500000000003</v>
      </c>
      <c r="F807">
        <v>47.347999999999999</v>
      </c>
      <c r="G807">
        <v>467.65100000000001</v>
      </c>
      <c r="H807">
        <v>1.0257400000000001</v>
      </c>
      <c r="I807">
        <v>-50.506599999999999</v>
      </c>
      <c r="J807">
        <f t="shared" si="50"/>
        <v>-15.808099999999996</v>
      </c>
      <c r="L807">
        <v>24</v>
      </c>
      <c r="M807">
        <v>596.55100000000004</v>
      </c>
      <c r="N807">
        <f t="shared" si="53"/>
        <v>52.667614683730754</v>
      </c>
      <c r="O807">
        <v>-29.861499999999999</v>
      </c>
      <c r="P807">
        <v>40.329000000000001</v>
      </c>
      <c r="Q807">
        <v>663.30799999999999</v>
      </c>
      <c r="R807">
        <v>1.54972</v>
      </c>
      <c r="S807">
        <v>-42.953499999999998</v>
      </c>
      <c r="T807">
        <f t="shared" si="51"/>
        <v>-13.091999999999999</v>
      </c>
    </row>
    <row r="808" spans="1:20" x14ac:dyDescent="0.3">
      <c r="B808">
        <v>26</v>
      </c>
      <c r="C808">
        <v>618.49099999999999</v>
      </c>
      <c r="D808">
        <f t="shared" si="52"/>
        <v>57.280329934700525</v>
      </c>
      <c r="E808">
        <v>-33.783000000000001</v>
      </c>
      <c r="F808">
        <v>46.142600000000002</v>
      </c>
      <c r="G808">
        <v>453.98399999999998</v>
      </c>
      <c r="H808">
        <v>1.0140400000000001</v>
      </c>
      <c r="I808">
        <v>-50.308199999999999</v>
      </c>
      <c r="J808">
        <f t="shared" si="50"/>
        <v>-16.525199999999998</v>
      </c>
      <c r="K808">
        <v>3.5</v>
      </c>
      <c r="L808">
        <v>25</v>
      </c>
      <c r="M808">
        <v>615.26400000000001</v>
      </c>
      <c r="N808">
        <f t="shared" si="53"/>
        <v>53.438785870785118</v>
      </c>
      <c r="O808">
        <v>-30.075099999999999</v>
      </c>
      <c r="P808">
        <v>40.5884</v>
      </c>
      <c r="Q808">
        <v>670.37599999999998</v>
      </c>
      <c r="R808">
        <v>1.54813</v>
      </c>
      <c r="S808">
        <v>-43.029800000000002</v>
      </c>
      <c r="T808">
        <f t="shared" si="51"/>
        <v>-12.954700000000003</v>
      </c>
    </row>
    <row r="809" spans="1:20" x14ac:dyDescent="0.3">
      <c r="B809">
        <v>27</v>
      </c>
      <c r="C809">
        <v>636.10299999999995</v>
      </c>
      <c r="D809">
        <f t="shared" si="52"/>
        <v>56.779468544174534</v>
      </c>
      <c r="E809">
        <v>-34.439100000000003</v>
      </c>
      <c r="F809">
        <v>46.7682</v>
      </c>
      <c r="G809">
        <v>469.98899999999998</v>
      </c>
      <c r="H809">
        <v>1.028</v>
      </c>
      <c r="I809">
        <v>-50.277700000000003</v>
      </c>
      <c r="J809">
        <f t="shared" si="50"/>
        <v>-15.8386</v>
      </c>
      <c r="L809">
        <v>26</v>
      </c>
      <c r="M809">
        <v>634.21600000000001</v>
      </c>
      <c r="N809">
        <f t="shared" si="53"/>
        <v>52.764879696074296</v>
      </c>
      <c r="O809">
        <v>-29.9377</v>
      </c>
      <c r="P809">
        <v>40.39</v>
      </c>
      <c r="Q809">
        <v>665.56</v>
      </c>
      <c r="R809">
        <v>1.5549599999999999</v>
      </c>
      <c r="S809">
        <v>-42.923000000000002</v>
      </c>
      <c r="T809">
        <f t="shared" si="51"/>
        <v>-12.985300000000002</v>
      </c>
    </row>
    <row r="810" spans="1:20" x14ac:dyDescent="0.3">
      <c r="B810">
        <v>28</v>
      </c>
      <c r="C810">
        <v>653.65800000000002</v>
      </c>
      <c r="D810">
        <f t="shared" si="52"/>
        <v>56.963827969239325</v>
      </c>
      <c r="E810">
        <v>-34.683199999999999</v>
      </c>
      <c r="F810">
        <v>46.9666</v>
      </c>
      <c r="G810">
        <v>469.77499999999998</v>
      </c>
      <c r="H810">
        <v>1.0367500000000001</v>
      </c>
      <c r="I810">
        <v>-50.491300000000003</v>
      </c>
      <c r="J810">
        <f t="shared" si="50"/>
        <v>-15.808100000000003</v>
      </c>
      <c r="L810">
        <v>27</v>
      </c>
      <c r="M810">
        <v>653.44600000000003</v>
      </c>
      <c r="N810">
        <f t="shared" si="53"/>
        <v>52.002080083203282</v>
      </c>
      <c r="O810">
        <v>-30.136099999999999</v>
      </c>
      <c r="P810">
        <v>40.4968</v>
      </c>
      <c r="Q810">
        <v>681.471</v>
      </c>
      <c r="R810">
        <v>1.57942</v>
      </c>
      <c r="S810">
        <v>-42.785600000000002</v>
      </c>
      <c r="T810">
        <f t="shared" si="51"/>
        <v>-12.649500000000003</v>
      </c>
    </row>
    <row r="811" spans="1:20" x14ac:dyDescent="0.3">
      <c r="B811">
        <v>29</v>
      </c>
      <c r="C811">
        <v>671.59299999999996</v>
      </c>
      <c r="D811">
        <f t="shared" si="52"/>
        <v>55.756899916364823</v>
      </c>
      <c r="E811">
        <v>-34.225499999999997</v>
      </c>
      <c r="F811">
        <v>46.295200000000001</v>
      </c>
      <c r="G811">
        <v>468.61900000000003</v>
      </c>
      <c r="H811">
        <v>1.03538</v>
      </c>
      <c r="I811">
        <v>-50.1556</v>
      </c>
      <c r="J811">
        <f t="shared" si="50"/>
        <v>-15.930100000000003</v>
      </c>
      <c r="L811">
        <v>28</v>
      </c>
      <c r="M811">
        <v>672.75</v>
      </c>
      <c r="N811">
        <f t="shared" si="53"/>
        <v>51.802735184417806</v>
      </c>
      <c r="O811">
        <v>-29.861499999999999</v>
      </c>
      <c r="P811">
        <v>39.978000000000002</v>
      </c>
      <c r="Q811">
        <v>680.17</v>
      </c>
      <c r="R811">
        <v>1.5921799999999999</v>
      </c>
      <c r="S811">
        <v>-42.709400000000002</v>
      </c>
      <c r="T811">
        <f t="shared" si="51"/>
        <v>-12.847900000000003</v>
      </c>
    </row>
    <row r="812" spans="1:20" x14ac:dyDescent="0.3">
      <c r="B812">
        <v>30</v>
      </c>
      <c r="C812">
        <v>688.22400000000005</v>
      </c>
      <c r="D812">
        <f t="shared" si="52"/>
        <v>60.128675365281396</v>
      </c>
      <c r="E812">
        <v>-35.186799999999998</v>
      </c>
      <c r="F812">
        <v>47.332799999999999</v>
      </c>
      <c r="G812">
        <v>482.30099999999999</v>
      </c>
      <c r="H812">
        <v>1.0494000000000001</v>
      </c>
      <c r="I812">
        <v>-50.308199999999999</v>
      </c>
      <c r="J812">
        <f t="shared" si="50"/>
        <v>-15.121400000000001</v>
      </c>
      <c r="L812">
        <v>29</v>
      </c>
      <c r="M812">
        <v>692.21</v>
      </c>
      <c r="N812">
        <f t="shared" si="53"/>
        <v>51.387461459403809</v>
      </c>
      <c r="O812">
        <v>-29.8462</v>
      </c>
      <c r="P812">
        <v>40.115400000000001</v>
      </c>
      <c r="Q812">
        <v>671.91499999999996</v>
      </c>
      <c r="R812">
        <v>1.5826499999999999</v>
      </c>
      <c r="S812">
        <v>-42.800899999999999</v>
      </c>
      <c r="T812">
        <f t="shared" si="51"/>
        <v>-12.954699999999999</v>
      </c>
    </row>
    <row r="813" spans="1:20" x14ac:dyDescent="0.3">
      <c r="B813">
        <v>31</v>
      </c>
      <c r="C813">
        <v>706.32600000000002</v>
      </c>
      <c r="D813">
        <f t="shared" si="52"/>
        <v>55.242514639266453</v>
      </c>
      <c r="E813">
        <v>-34.683199999999999</v>
      </c>
      <c r="F813">
        <v>46.737699999999997</v>
      </c>
      <c r="G813">
        <v>468.12700000000001</v>
      </c>
      <c r="H813">
        <v>1.0392999999999999</v>
      </c>
      <c r="I813">
        <v>-50.292999999999999</v>
      </c>
      <c r="J813">
        <f t="shared" si="50"/>
        <v>-15.6098</v>
      </c>
      <c r="T813">
        <f t="shared" si="51"/>
        <v>0</v>
      </c>
    </row>
    <row r="814" spans="1:20" x14ac:dyDescent="0.3">
      <c r="J814">
        <f t="shared" si="50"/>
        <v>0</v>
      </c>
      <c r="T814">
        <f t="shared" si="51"/>
        <v>0</v>
      </c>
    </row>
    <row r="815" spans="1:20" x14ac:dyDescent="0.3">
      <c r="A815">
        <v>4.4000000000000004</v>
      </c>
      <c r="J815">
        <f t="shared" si="50"/>
        <v>0</v>
      </c>
      <c r="T815">
        <f t="shared" si="51"/>
        <v>0</v>
      </c>
    </row>
    <row r="816" spans="1:20" x14ac:dyDescent="0.3">
      <c r="B816">
        <v>1</v>
      </c>
      <c r="C816">
        <v>221.41399999999999</v>
      </c>
      <c r="E816">
        <v>-43.243400000000001</v>
      </c>
      <c r="F816">
        <v>68.878200000000007</v>
      </c>
      <c r="G816">
        <v>342.80099999999999</v>
      </c>
      <c r="H816">
        <v>0.78664500000000004</v>
      </c>
      <c r="I816">
        <v>-54.5959</v>
      </c>
      <c r="J816">
        <f t="shared" si="50"/>
        <v>-11.352499999999999</v>
      </c>
      <c r="T816">
        <f t="shared" si="51"/>
        <v>0</v>
      </c>
    </row>
    <row r="817" spans="2:20" x14ac:dyDescent="0.3">
      <c r="B817">
        <v>2</v>
      </c>
      <c r="C817">
        <v>227.54599999999999</v>
      </c>
      <c r="D817">
        <f t="shared" si="52"/>
        <v>163.07893020221775</v>
      </c>
      <c r="E817">
        <v>-36.727899999999998</v>
      </c>
      <c r="F817">
        <v>48.645000000000003</v>
      </c>
      <c r="G817">
        <v>442.78800000000001</v>
      </c>
      <c r="H817">
        <v>0.99802400000000002</v>
      </c>
      <c r="I817">
        <v>-49.499499999999998</v>
      </c>
      <c r="J817">
        <f t="shared" si="50"/>
        <v>-12.771599999999999</v>
      </c>
      <c r="T817">
        <f t="shared" si="51"/>
        <v>0</v>
      </c>
    </row>
    <row r="818" spans="2:20" x14ac:dyDescent="0.3">
      <c r="B818">
        <v>3</v>
      </c>
      <c r="C818">
        <v>237.18100000000001</v>
      </c>
      <c r="D818">
        <f t="shared" si="52"/>
        <v>103.78827192527224</v>
      </c>
      <c r="E818">
        <v>-34.179699999999997</v>
      </c>
      <c r="F818">
        <v>43.884300000000003</v>
      </c>
      <c r="G818">
        <v>466.61700000000002</v>
      </c>
      <c r="H818">
        <v>1.06335</v>
      </c>
      <c r="I818">
        <v>-48.492400000000004</v>
      </c>
      <c r="J818">
        <f t="shared" si="50"/>
        <v>-14.312700000000007</v>
      </c>
      <c r="T818">
        <f t="shared" si="51"/>
        <v>0</v>
      </c>
    </row>
    <row r="819" spans="2:20" x14ac:dyDescent="0.3">
      <c r="B819">
        <v>4</v>
      </c>
      <c r="C819">
        <v>250.62299999999999</v>
      </c>
      <c r="D819">
        <f t="shared" si="52"/>
        <v>74.393691414968131</v>
      </c>
      <c r="E819">
        <v>-33.859299999999998</v>
      </c>
      <c r="F819">
        <v>43.624899999999997</v>
      </c>
      <c r="G819">
        <v>473.18599999999998</v>
      </c>
      <c r="H819">
        <v>1.0575000000000001</v>
      </c>
      <c r="I819">
        <v>-48.873899999999999</v>
      </c>
      <c r="J819">
        <f t="shared" si="50"/>
        <v>-15.014600000000002</v>
      </c>
      <c r="L819">
        <v>1</v>
      </c>
      <c r="M819">
        <v>201.363</v>
      </c>
      <c r="O819">
        <v>-38.345300000000002</v>
      </c>
      <c r="P819">
        <v>64.895600000000002</v>
      </c>
      <c r="Q819">
        <v>426.70400000000001</v>
      </c>
      <c r="R819">
        <v>1.0353699999999999</v>
      </c>
      <c r="S819">
        <v>-46.7834</v>
      </c>
      <c r="T819">
        <f t="shared" si="51"/>
        <v>-8.4380999999999986</v>
      </c>
    </row>
    <row r="820" spans="2:20" x14ac:dyDescent="0.3">
      <c r="B820">
        <v>5</v>
      </c>
      <c r="C820">
        <v>266.21100000000001</v>
      </c>
      <c r="D820">
        <f t="shared" si="52"/>
        <v>64.151911726969374</v>
      </c>
      <c r="E820">
        <v>-33.828699999999998</v>
      </c>
      <c r="F820">
        <v>44.662500000000001</v>
      </c>
      <c r="G820">
        <v>466.49599999999998</v>
      </c>
      <c r="H820">
        <v>1.0373300000000001</v>
      </c>
      <c r="I820">
        <v>-49.636800000000001</v>
      </c>
      <c r="J820">
        <f t="shared" si="50"/>
        <v>-15.808100000000003</v>
      </c>
      <c r="L820">
        <v>2</v>
      </c>
      <c r="M820">
        <v>208.98599999999999</v>
      </c>
      <c r="N820">
        <f t="shared" si="53"/>
        <v>131.1819493637677</v>
      </c>
      <c r="O820">
        <v>-31.570399999999999</v>
      </c>
      <c r="P820">
        <v>42.663600000000002</v>
      </c>
      <c r="Q820">
        <v>601.57500000000005</v>
      </c>
      <c r="R820">
        <v>1.44702</v>
      </c>
      <c r="S820">
        <v>-41.046100000000003</v>
      </c>
      <c r="T820">
        <f t="shared" si="51"/>
        <v>-9.4757000000000033</v>
      </c>
    </row>
    <row r="821" spans="2:20" x14ac:dyDescent="0.3">
      <c r="B821">
        <v>6</v>
      </c>
      <c r="C821">
        <v>282.36200000000002</v>
      </c>
      <c r="D821">
        <f t="shared" si="52"/>
        <v>61.915670856293687</v>
      </c>
      <c r="E821">
        <v>-34.561199999999999</v>
      </c>
      <c r="F821">
        <v>46.524000000000001</v>
      </c>
      <c r="G821">
        <v>460.51499999999999</v>
      </c>
      <c r="H821">
        <v>1.0153700000000001</v>
      </c>
      <c r="I821">
        <v>-50.231900000000003</v>
      </c>
      <c r="J821">
        <f t="shared" si="50"/>
        <v>-15.670700000000004</v>
      </c>
      <c r="L821">
        <v>3</v>
      </c>
      <c r="M821">
        <v>219.154</v>
      </c>
      <c r="N821">
        <f t="shared" si="53"/>
        <v>98.347757671125038</v>
      </c>
      <c r="O821">
        <v>-29.403700000000001</v>
      </c>
      <c r="P821">
        <v>35.491900000000001</v>
      </c>
      <c r="Q821">
        <v>686.51400000000001</v>
      </c>
      <c r="R821">
        <v>1.6974199999999999</v>
      </c>
      <c r="S821">
        <v>-39.459200000000003</v>
      </c>
      <c r="T821">
        <f t="shared" si="51"/>
        <v>-10.055500000000002</v>
      </c>
    </row>
    <row r="822" spans="2:20" x14ac:dyDescent="0.3">
      <c r="B822">
        <v>7</v>
      </c>
      <c r="C822">
        <v>298.834</v>
      </c>
      <c r="D822">
        <f t="shared" si="52"/>
        <v>60.709082078679046</v>
      </c>
      <c r="E822">
        <v>-34.500100000000003</v>
      </c>
      <c r="F822">
        <v>47.470100000000002</v>
      </c>
      <c r="G822">
        <v>446.798</v>
      </c>
      <c r="H822">
        <v>0.99229599999999996</v>
      </c>
      <c r="I822">
        <v>-50.598100000000002</v>
      </c>
      <c r="J822">
        <f t="shared" si="50"/>
        <v>-16.097999999999999</v>
      </c>
      <c r="L822">
        <v>4</v>
      </c>
      <c r="M822">
        <v>233.07300000000001</v>
      </c>
      <c r="N822">
        <f t="shared" si="53"/>
        <v>71.844241684028972</v>
      </c>
      <c r="O822">
        <v>-28.900099999999998</v>
      </c>
      <c r="P822">
        <v>34.225499999999997</v>
      </c>
      <c r="Q822">
        <v>737.64200000000005</v>
      </c>
      <c r="R822">
        <v>1.76386</v>
      </c>
      <c r="S822">
        <v>-41.320799999999998</v>
      </c>
      <c r="T822">
        <f t="shared" si="51"/>
        <v>-12.4207</v>
      </c>
    </row>
    <row r="823" spans="2:20" x14ac:dyDescent="0.3">
      <c r="B823">
        <v>8</v>
      </c>
      <c r="C823">
        <v>314.798</v>
      </c>
      <c r="D823">
        <f t="shared" si="52"/>
        <v>62.640942119769484</v>
      </c>
      <c r="E823">
        <v>-34.912100000000002</v>
      </c>
      <c r="F823">
        <v>47.683700000000002</v>
      </c>
      <c r="G823">
        <v>460.61099999999999</v>
      </c>
      <c r="H823">
        <v>1.0076799999999999</v>
      </c>
      <c r="I823">
        <v>-50.582900000000002</v>
      </c>
      <c r="J823">
        <f t="shared" si="50"/>
        <v>-15.6708</v>
      </c>
      <c r="L823">
        <v>5</v>
      </c>
      <c r="M823">
        <v>250.43299999999999</v>
      </c>
      <c r="N823">
        <f t="shared" si="53"/>
        <v>57.603686635944747</v>
      </c>
      <c r="O823">
        <v>-29.7546</v>
      </c>
      <c r="P823">
        <v>39.138800000000003</v>
      </c>
      <c r="Q823">
        <v>659.58</v>
      </c>
      <c r="R823">
        <v>1.5312600000000001</v>
      </c>
      <c r="S823">
        <v>-42.648299999999999</v>
      </c>
      <c r="T823">
        <f t="shared" si="51"/>
        <v>-12.893699999999999</v>
      </c>
    </row>
    <row r="824" spans="2:20" x14ac:dyDescent="0.3">
      <c r="B824">
        <v>9</v>
      </c>
      <c r="C824">
        <v>330.96</v>
      </c>
      <c r="D824">
        <f t="shared" si="52"/>
        <v>61.87353050365062</v>
      </c>
      <c r="E824">
        <v>-34.851100000000002</v>
      </c>
      <c r="F824">
        <v>47.470100000000002</v>
      </c>
      <c r="G824">
        <v>459.86200000000002</v>
      </c>
      <c r="H824">
        <v>1.00536</v>
      </c>
      <c r="I824">
        <v>-50.628700000000002</v>
      </c>
      <c r="J824">
        <f t="shared" si="50"/>
        <v>-15.7776</v>
      </c>
      <c r="L824">
        <v>6</v>
      </c>
      <c r="M824">
        <v>268.13299999999998</v>
      </c>
      <c r="N824">
        <f t="shared" si="53"/>
        <v>56.497175141242977</v>
      </c>
      <c r="O824">
        <v>-29.952999999999999</v>
      </c>
      <c r="P824">
        <v>40.023800000000001</v>
      </c>
      <c r="Q824">
        <v>646.09500000000003</v>
      </c>
      <c r="R824">
        <v>1.5271600000000001</v>
      </c>
      <c r="S824">
        <v>-42.999299999999998</v>
      </c>
      <c r="T824">
        <f t="shared" si="51"/>
        <v>-13.046299999999999</v>
      </c>
    </row>
    <row r="825" spans="2:20" x14ac:dyDescent="0.3">
      <c r="B825">
        <v>10</v>
      </c>
      <c r="C825">
        <v>347.02600000000001</v>
      </c>
      <c r="D825">
        <f t="shared" si="52"/>
        <v>62.24324660774294</v>
      </c>
      <c r="E825">
        <v>-35.247799999999998</v>
      </c>
      <c r="F825">
        <v>48.232999999999997</v>
      </c>
      <c r="G825">
        <v>466.43900000000002</v>
      </c>
      <c r="H825">
        <v>1.0071300000000001</v>
      </c>
      <c r="I825">
        <v>-50.781300000000002</v>
      </c>
      <c r="J825">
        <f t="shared" si="50"/>
        <v>-15.533500000000004</v>
      </c>
      <c r="L825">
        <v>7</v>
      </c>
      <c r="M825">
        <v>285.435</v>
      </c>
      <c r="N825">
        <f t="shared" si="53"/>
        <v>57.796786498670606</v>
      </c>
      <c r="O825">
        <v>-30.364999999999998</v>
      </c>
      <c r="P825">
        <v>40.802</v>
      </c>
      <c r="Q825">
        <v>648.57500000000005</v>
      </c>
      <c r="R825">
        <v>1.52159</v>
      </c>
      <c r="S825">
        <v>-43.228099999999998</v>
      </c>
      <c r="T825">
        <f t="shared" si="51"/>
        <v>-12.863099999999999</v>
      </c>
    </row>
    <row r="826" spans="2:20" x14ac:dyDescent="0.3">
      <c r="B826">
        <v>11</v>
      </c>
      <c r="C826">
        <v>363.10199999999998</v>
      </c>
      <c r="D826">
        <f t="shared" si="52"/>
        <v>62.204528489674182</v>
      </c>
      <c r="E826">
        <v>-34.957900000000002</v>
      </c>
      <c r="F826">
        <v>47.622700000000002</v>
      </c>
      <c r="G826">
        <v>463.20100000000002</v>
      </c>
      <c r="H826">
        <v>1.00264</v>
      </c>
      <c r="I826">
        <v>-50.659199999999998</v>
      </c>
      <c r="J826">
        <f t="shared" si="50"/>
        <v>-15.701299999999996</v>
      </c>
      <c r="L826">
        <v>8</v>
      </c>
      <c r="M826">
        <v>303.24200000000002</v>
      </c>
      <c r="N826">
        <f t="shared" si="53"/>
        <v>56.157690795754426</v>
      </c>
      <c r="O826">
        <v>-30.456499999999998</v>
      </c>
      <c r="P826">
        <v>41.000399999999999</v>
      </c>
      <c r="Q826">
        <v>659.96</v>
      </c>
      <c r="R826">
        <v>1.5138</v>
      </c>
      <c r="S826">
        <v>-43.319699999999997</v>
      </c>
      <c r="T826">
        <f t="shared" si="51"/>
        <v>-12.863199999999999</v>
      </c>
    </row>
    <row r="827" spans="2:20" x14ac:dyDescent="0.3">
      <c r="B827">
        <v>12</v>
      </c>
      <c r="C827">
        <v>379.47199999999998</v>
      </c>
      <c r="D827">
        <f t="shared" si="52"/>
        <v>61.087354917532053</v>
      </c>
      <c r="E827">
        <v>-34.225499999999997</v>
      </c>
      <c r="F827">
        <v>46.9818</v>
      </c>
      <c r="G827">
        <v>452.846</v>
      </c>
      <c r="H827">
        <v>1.0023200000000001</v>
      </c>
      <c r="I827">
        <v>-50.720199999999998</v>
      </c>
      <c r="J827">
        <f t="shared" si="50"/>
        <v>-16.494700000000002</v>
      </c>
      <c r="L827">
        <v>9</v>
      </c>
      <c r="M827">
        <v>321.16199999999998</v>
      </c>
      <c r="N827">
        <f t="shared" si="53"/>
        <v>55.803571428571558</v>
      </c>
      <c r="O827">
        <v>-30.151399999999999</v>
      </c>
      <c r="P827">
        <v>40.5426</v>
      </c>
      <c r="Q827">
        <v>647.23900000000003</v>
      </c>
      <c r="R827">
        <v>1.5021800000000001</v>
      </c>
      <c r="S827">
        <v>-43.319699999999997</v>
      </c>
      <c r="T827">
        <f t="shared" si="51"/>
        <v>-13.168299999999999</v>
      </c>
    </row>
    <row r="828" spans="2:20" x14ac:dyDescent="0.3">
      <c r="B828">
        <v>13</v>
      </c>
      <c r="C828">
        <v>395.81299999999999</v>
      </c>
      <c r="D828">
        <f t="shared" si="52"/>
        <v>61.195765253044456</v>
      </c>
      <c r="E828">
        <v>-34.5764</v>
      </c>
      <c r="F828">
        <v>47.149700000000003</v>
      </c>
      <c r="G828">
        <v>457.31400000000002</v>
      </c>
      <c r="H828">
        <v>1.00484</v>
      </c>
      <c r="I828">
        <v>-50.430300000000003</v>
      </c>
      <c r="J828">
        <f t="shared" si="50"/>
        <v>-15.853900000000003</v>
      </c>
      <c r="L828">
        <v>10</v>
      </c>
      <c r="M828">
        <v>338.84899999999999</v>
      </c>
      <c r="N828">
        <f t="shared" si="53"/>
        <v>56.538700740656942</v>
      </c>
      <c r="O828">
        <v>-30.212399999999999</v>
      </c>
      <c r="P828">
        <v>40.527299999999997</v>
      </c>
      <c r="Q828">
        <v>654.45500000000004</v>
      </c>
      <c r="R828">
        <v>1.5144</v>
      </c>
      <c r="S828">
        <v>-43.167099999999998</v>
      </c>
      <c r="T828">
        <f t="shared" si="51"/>
        <v>-12.954699999999999</v>
      </c>
    </row>
    <row r="829" spans="2:20" x14ac:dyDescent="0.3">
      <c r="B829">
        <v>14</v>
      </c>
      <c r="C829">
        <v>411.75299999999999</v>
      </c>
      <c r="D829">
        <f t="shared" si="52"/>
        <v>62.735257214554586</v>
      </c>
      <c r="E829">
        <v>-35.064700000000002</v>
      </c>
      <c r="F829">
        <v>47.546399999999998</v>
      </c>
      <c r="G829">
        <v>464.649</v>
      </c>
      <c r="H829">
        <v>1.0135000000000001</v>
      </c>
      <c r="I829">
        <v>-50.750700000000002</v>
      </c>
      <c r="J829">
        <f t="shared" si="50"/>
        <v>-15.686</v>
      </c>
      <c r="L829">
        <v>11</v>
      </c>
      <c r="M829">
        <v>356.61500000000001</v>
      </c>
      <c r="N829">
        <f t="shared" si="53"/>
        <v>56.287290329843458</v>
      </c>
      <c r="O829">
        <v>-30.044599999999999</v>
      </c>
      <c r="P829">
        <v>40.466299999999997</v>
      </c>
      <c r="Q829">
        <v>653.82399999999996</v>
      </c>
      <c r="R829">
        <v>1.5209900000000001</v>
      </c>
      <c r="S829">
        <v>-43.182400000000001</v>
      </c>
      <c r="T829">
        <f t="shared" si="51"/>
        <v>-13.137800000000002</v>
      </c>
    </row>
    <row r="830" spans="2:20" x14ac:dyDescent="0.3">
      <c r="B830">
        <v>15</v>
      </c>
      <c r="C830">
        <v>428.87599999999998</v>
      </c>
      <c r="D830">
        <f t="shared" si="52"/>
        <v>58.400981136483125</v>
      </c>
      <c r="E830">
        <v>-34.698500000000003</v>
      </c>
      <c r="F830">
        <v>46.951300000000003</v>
      </c>
      <c r="G830">
        <v>459.04899999999998</v>
      </c>
      <c r="H830">
        <v>1.0196700000000001</v>
      </c>
      <c r="I830">
        <v>-50.659199999999998</v>
      </c>
      <c r="J830">
        <f t="shared" si="50"/>
        <v>-15.960699999999996</v>
      </c>
      <c r="L830">
        <v>12</v>
      </c>
      <c r="M830">
        <v>374.56299999999999</v>
      </c>
      <c r="N830">
        <f t="shared" si="53"/>
        <v>55.716514374860772</v>
      </c>
      <c r="O830">
        <v>-30.136099999999999</v>
      </c>
      <c r="P830">
        <v>40.420499999999997</v>
      </c>
      <c r="Q830">
        <v>655.62900000000002</v>
      </c>
      <c r="R830">
        <v>1.52972</v>
      </c>
      <c r="S830">
        <v>-43.258699999999997</v>
      </c>
      <c r="T830">
        <f t="shared" si="51"/>
        <v>-13.122599999999998</v>
      </c>
    </row>
    <row r="831" spans="2:20" x14ac:dyDescent="0.3">
      <c r="B831">
        <v>16</v>
      </c>
      <c r="C831">
        <v>445.46199999999999</v>
      </c>
      <c r="D831">
        <f t="shared" si="52"/>
        <v>60.29181237187985</v>
      </c>
      <c r="E831">
        <v>-34.652700000000003</v>
      </c>
      <c r="F831">
        <v>46.7682</v>
      </c>
      <c r="G831">
        <v>468.92</v>
      </c>
      <c r="H831">
        <v>1.0265299999999999</v>
      </c>
      <c r="I831">
        <v>-50.460799999999999</v>
      </c>
      <c r="J831">
        <f t="shared" si="50"/>
        <v>-15.808099999999996</v>
      </c>
      <c r="L831">
        <v>13</v>
      </c>
      <c r="M831">
        <v>392.54</v>
      </c>
      <c r="N831">
        <f t="shared" si="53"/>
        <v>55.626634032374604</v>
      </c>
      <c r="O831">
        <v>-29.998799999999999</v>
      </c>
      <c r="P831">
        <v>40.222200000000001</v>
      </c>
      <c r="Q831">
        <v>661.68</v>
      </c>
      <c r="R831">
        <v>1.52759</v>
      </c>
      <c r="S831">
        <v>-43.121299999999998</v>
      </c>
      <c r="T831">
        <f t="shared" si="51"/>
        <v>-13.122499999999999</v>
      </c>
    </row>
    <row r="832" spans="2:20" x14ac:dyDescent="0.3">
      <c r="B832">
        <v>17</v>
      </c>
      <c r="C832">
        <v>462.16199999999998</v>
      </c>
      <c r="D832">
        <f t="shared" si="52"/>
        <v>59.880239520958128</v>
      </c>
      <c r="E832">
        <v>-34.652700000000003</v>
      </c>
      <c r="F832">
        <v>46.798699999999997</v>
      </c>
      <c r="G832">
        <v>467.84699999999998</v>
      </c>
      <c r="H832">
        <v>1.02905</v>
      </c>
      <c r="I832">
        <v>-50.643900000000002</v>
      </c>
      <c r="J832">
        <f t="shared" si="50"/>
        <v>-15.991199999999999</v>
      </c>
      <c r="L832">
        <v>14</v>
      </c>
      <c r="M832">
        <v>410.66</v>
      </c>
      <c r="N832">
        <f t="shared" si="53"/>
        <v>55.187637969094908</v>
      </c>
      <c r="O832">
        <v>-29.7241</v>
      </c>
      <c r="P832">
        <v>39.856000000000002</v>
      </c>
      <c r="Q832">
        <v>660.46199999999999</v>
      </c>
      <c r="R832">
        <v>1.53559</v>
      </c>
      <c r="S832">
        <v>-42.999299999999998</v>
      </c>
      <c r="T832">
        <f t="shared" si="51"/>
        <v>-13.275199999999998</v>
      </c>
    </row>
    <row r="833" spans="2:20" x14ac:dyDescent="0.3">
      <c r="B833">
        <v>18</v>
      </c>
      <c r="C833">
        <v>478.505</v>
      </c>
      <c r="D833">
        <f t="shared" si="52"/>
        <v>61.188276326255824</v>
      </c>
      <c r="E833">
        <v>-35.537700000000001</v>
      </c>
      <c r="F833">
        <v>47.851599999999998</v>
      </c>
      <c r="G833">
        <v>482.029</v>
      </c>
      <c r="H833">
        <v>1.0381100000000001</v>
      </c>
      <c r="I833">
        <v>-50.537100000000002</v>
      </c>
      <c r="J833">
        <f t="shared" si="50"/>
        <v>-14.999400000000001</v>
      </c>
      <c r="L833">
        <v>15</v>
      </c>
      <c r="M833">
        <v>428.69200000000001</v>
      </c>
      <c r="N833">
        <f t="shared" si="53"/>
        <v>55.456965394853647</v>
      </c>
      <c r="O833">
        <v>-29.7852</v>
      </c>
      <c r="P833">
        <v>39.917000000000002</v>
      </c>
      <c r="Q833">
        <v>667.55799999999999</v>
      </c>
      <c r="R833">
        <v>1.5541100000000001</v>
      </c>
      <c r="S833">
        <v>-42.892499999999998</v>
      </c>
      <c r="T833">
        <f t="shared" si="51"/>
        <v>-13.107299999999999</v>
      </c>
    </row>
    <row r="834" spans="2:20" x14ac:dyDescent="0.3">
      <c r="B834">
        <v>19</v>
      </c>
      <c r="C834">
        <v>495.46600000000001</v>
      </c>
      <c r="D834">
        <f t="shared" si="52"/>
        <v>58.958787807322636</v>
      </c>
      <c r="E834">
        <v>-34.561199999999999</v>
      </c>
      <c r="F834">
        <v>46.478299999999997</v>
      </c>
      <c r="G834">
        <v>465.70100000000002</v>
      </c>
      <c r="H834">
        <v>1.03302</v>
      </c>
      <c r="I834">
        <v>-50.414999999999999</v>
      </c>
      <c r="J834">
        <f t="shared" si="50"/>
        <v>-15.8538</v>
      </c>
      <c r="L834">
        <v>16</v>
      </c>
      <c r="M834">
        <v>447.20800000000003</v>
      </c>
      <c r="N834">
        <f t="shared" si="53"/>
        <v>54.007344998919798</v>
      </c>
      <c r="O834">
        <v>-30.227699999999999</v>
      </c>
      <c r="P834">
        <v>39.794899999999998</v>
      </c>
      <c r="Q834">
        <v>691.96799999999996</v>
      </c>
      <c r="R834">
        <v>1.6024400000000001</v>
      </c>
      <c r="S834">
        <v>-42.724600000000002</v>
      </c>
      <c r="T834">
        <f t="shared" si="51"/>
        <v>-12.496900000000004</v>
      </c>
    </row>
    <row r="835" spans="2:20" x14ac:dyDescent="0.3">
      <c r="B835">
        <v>20</v>
      </c>
      <c r="C835">
        <v>512.23699999999997</v>
      </c>
      <c r="D835">
        <f t="shared" si="52"/>
        <v>59.626736628704457</v>
      </c>
      <c r="E835">
        <v>-34.820599999999999</v>
      </c>
      <c r="F835">
        <v>46.691899999999997</v>
      </c>
      <c r="G835">
        <v>469.44499999999999</v>
      </c>
      <c r="H835">
        <v>1.0361800000000001</v>
      </c>
      <c r="I835">
        <v>-50.445599999999999</v>
      </c>
      <c r="J835">
        <f t="shared" si="50"/>
        <v>-15.625</v>
      </c>
      <c r="L835">
        <v>17</v>
      </c>
      <c r="M835">
        <v>465.798</v>
      </c>
      <c r="N835">
        <f t="shared" si="53"/>
        <v>53.79236148466925</v>
      </c>
      <c r="O835">
        <v>-29.205300000000001</v>
      </c>
      <c r="P835">
        <v>38.726799999999997</v>
      </c>
      <c r="Q835">
        <v>663.20500000000004</v>
      </c>
      <c r="R835">
        <v>1.5660499999999999</v>
      </c>
      <c r="S835">
        <v>-42.511000000000003</v>
      </c>
      <c r="T835">
        <f t="shared" si="51"/>
        <v>-13.305700000000002</v>
      </c>
    </row>
    <row r="836" spans="2:20" x14ac:dyDescent="0.3">
      <c r="B836">
        <v>21</v>
      </c>
      <c r="C836">
        <v>528.97699999999998</v>
      </c>
      <c r="D836">
        <f t="shared" si="52"/>
        <v>59.73715651135003</v>
      </c>
      <c r="E836">
        <v>-34.942599999999999</v>
      </c>
      <c r="F836">
        <v>46.7682</v>
      </c>
      <c r="G836">
        <v>474.77800000000002</v>
      </c>
      <c r="H836">
        <v>1.0341</v>
      </c>
      <c r="I836">
        <v>-50.445599999999999</v>
      </c>
      <c r="J836">
        <f t="shared" si="50"/>
        <v>-15.503</v>
      </c>
      <c r="L836">
        <v>18</v>
      </c>
      <c r="M836">
        <v>484.15899999999999</v>
      </c>
      <c r="N836">
        <f t="shared" si="53"/>
        <v>54.46326452807584</v>
      </c>
      <c r="O836">
        <v>-29.7089</v>
      </c>
      <c r="P836">
        <v>39.352400000000003</v>
      </c>
      <c r="Q836">
        <v>676.37300000000005</v>
      </c>
      <c r="R836">
        <v>1.58158</v>
      </c>
      <c r="S836">
        <v>-42.511000000000003</v>
      </c>
      <c r="T836">
        <f t="shared" si="51"/>
        <v>-12.802100000000003</v>
      </c>
    </row>
    <row r="837" spans="2:20" x14ac:dyDescent="0.3">
      <c r="B837">
        <v>22</v>
      </c>
      <c r="C837">
        <v>545.81899999999996</v>
      </c>
      <c r="D837">
        <f t="shared" si="52"/>
        <v>59.375371096069408</v>
      </c>
      <c r="E837">
        <v>-34.652700000000003</v>
      </c>
      <c r="F837">
        <v>46.402000000000001</v>
      </c>
      <c r="G837">
        <v>469.08800000000002</v>
      </c>
      <c r="H837">
        <v>1.03548</v>
      </c>
      <c r="I837">
        <v>-50.521900000000002</v>
      </c>
      <c r="J837">
        <f t="shared" si="50"/>
        <v>-15.869199999999999</v>
      </c>
      <c r="L837">
        <v>19</v>
      </c>
      <c r="M837">
        <v>503.05500000000001</v>
      </c>
      <c r="N837">
        <f t="shared" si="53"/>
        <v>52.921253175275147</v>
      </c>
      <c r="O837">
        <v>-29.281600000000001</v>
      </c>
      <c r="P837">
        <v>38.8489</v>
      </c>
      <c r="Q837">
        <v>661.82399999999996</v>
      </c>
      <c r="R837">
        <v>1.57786</v>
      </c>
      <c r="S837">
        <v>-42.495699999999999</v>
      </c>
      <c r="T837">
        <f t="shared" si="51"/>
        <v>-13.214099999999998</v>
      </c>
    </row>
    <row r="838" spans="2:20" x14ac:dyDescent="0.3">
      <c r="B838">
        <v>23</v>
      </c>
      <c r="C838">
        <v>562.24199999999996</v>
      </c>
      <c r="D838">
        <f t="shared" si="52"/>
        <v>60.890214942458741</v>
      </c>
      <c r="E838">
        <v>-35.324100000000001</v>
      </c>
      <c r="F838">
        <v>46.9818</v>
      </c>
      <c r="G838">
        <v>484.80700000000002</v>
      </c>
      <c r="H838">
        <v>1.0501</v>
      </c>
      <c r="I838">
        <v>-50.506599999999999</v>
      </c>
      <c r="J838">
        <f t="shared" ref="J838:J901" si="54">I838-E838</f>
        <v>-15.182499999999997</v>
      </c>
      <c r="L838">
        <v>20</v>
      </c>
      <c r="M838">
        <v>521.85</v>
      </c>
      <c r="N838">
        <f t="shared" si="53"/>
        <v>53.20563979781852</v>
      </c>
      <c r="O838">
        <v>-29.327400000000001</v>
      </c>
      <c r="P838">
        <v>38.787799999999997</v>
      </c>
      <c r="Q838">
        <v>671.56700000000001</v>
      </c>
      <c r="R838">
        <v>1.58714</v>
      </c>
      <c r="S838">
        <v>-42.526200000000003</v>
      </c>
      <c r="T838">
        <f t="shared" ref="T838:T901" si="55">S838-O838</f>
        <v>-13.198800000000002</v>
      </c>
    </row>
    <row r="839" spans="2:20" x14ac:dyDescent="0.3">
      <c r="B839">
        <v>24</v>
      </c>
      <c r="C839">
        <v>579.66200000000003</v>
      </c>
      <c r="D839">
        <f t="shared" ref="D839:D902" si="56">1000/(C839-C838)</f>
        <v>57.405281285878061</v>
      </c>
      <c r="E839">
        <v>-34.500100000000003</v>
      </c>
      <c r="F839">
        <v>46.249400000000001</v>
      </c>
      <c r="G839">
        <v>469.14499999999998</v>
      </c>
      <c r="H839">
        <v>1.03363</v>
      </c>
      <c r="I839">
        <v>-50.399799999999999</v>
      </c>
      <c r="J839">
        <f t="shared" si="54"/>
        <v>-15.899699999999996</v>
      </c>
      <c r="L839">
        <v>21</v>
      </c>
      <c r="M839">
        <v>540.42899999999997</v>
      </c>
      <c r="N839">
        <f t="shared" ref="N839:N902" si="57">1000/(M839-M838)</f>
        <v>53.824210129716491</v>
      </c>
      <c r="O839">
        <v>-29.8004</v>
      </c>
      <c r="P839">
        <v>38.986199999999997</v>
      </c>
      <c r="Q839">
        <v>696.21199999999999</v>
      </c>
      <c r="R839">
        <v>1.6262799999999999</v>
      </c>
      <c r="S839">
        <v>-42.465200000000003</v>
      </c>
      <c r="T839">
        <f t="shared" si="55"/>
        <v>-12.664800000000003</v>
      </c>
    </row>
    <row r="840" spans="2:20" x14ac:dyDescent="0.3">
      <c r="B840">
        <v>25</v>
      </c>
      <c r="C840">
        <v>596.62199999999996</v>
      </c>
      <c r="D840">
        <f t="shared" si="56"/>
        <v>58.962264150943668</v>
      </c>
      <c r="E840">
        <v>-35.08</v>
      </c>
      <c r="F840">
        <v>46.463000000000001</v>
      </c>
      <c r="G840">
        <v>482.71499999999997</v>
      </c>
      <c r="H840">
        <v>1.0510200000000001</v>
      </c>
      <c r="I840">
        <v>-50.491300000000003</v>
      </c>
      <c r="J840">
        <f t="shared" si="54"/>
        <v>-15.411300000000004</v>
      </c>
      <c r="L840">
        <v>22</v>
      </c>
      <c r="M840">
        <v>559.31399999999996</v>
      </c>
      <c r="N840">
        <f t="shared" si="57"/>
        <v>52.952078369076013</v>
      </c>
      <c r="O840">
        <v>-29.998799999999999</v>
      </c>
      <c r="P840">
        <v>39.428699999999999</v>
      </c>
      <c r="Q840">
        <v>689.904</v>
      </c>
      <c r="R840">
        <v>1.61991</v>
      </c>
      <c r="S840">
        <v>-42.45</v>
      </c>
      <c r="T840">
        <f t="shared" si="55"/>
        <v>-12.451200000000004</v>
      </c>
    </row>
    <row r="841" spans="2:20" x14ac:dyDescent="0.3">
      <c r="B841">
        <v>26</v>
      </c>
      <c r="C841">
        <v>613.44200000000001</v>
      </c>
      <c r="D841">
        <f t="shared" si="56"/>
        <v>59.45303210463716</v>
      </c>
      <c r="E841">
        <v>-35.064700000000002</v>
      </c>
      <c r="F841">
        <v>46.508800000000001</v>
      </c>
      <c r="G841">
        <v>484.50299999999999</v>
      </c>
      <c r="H841">
        <v>1.0590900000000001</v>
      </c>
      <c r="I841">
        <v>-50.491300000000003</v>
      </c>
      <c r="J841">
        <f t="shared" si="54"/>
        <v>-15.426600000000001</v>
      </c>
      <c r="L841">
        <v>23</v>
      </c>
      <c r="M841">
        <v>577.91700000000003</v>
      </c>
      <c r="N841">
        <f t="shared" si="57"/>
        <v>53.754770735902625</v>
      </c>
      <c r="O841">
        <v>-29.8309</v>
      </c>
      <c r="P841">
        <v>39.093000000000004</v>
      </c>
      <c r="Q841">
        <v>692.95</v>
      </c>
      <c r="R841">
        <v>1.6169500000000001</v>
      </c>
      <c r="S841">
        <v>-42.3889</v>
      </c>
      <c r="T841">
        <f t="shared" si="55"/>
        <v>-12.558</v>
      </c>
    </row>
    <row r="842" spans="2:20" x14ac:dyDescent="0.3">
      <c r="B842">
        <v>27</v>
      </c>
      <c r="C842">
        <v>630.298</v>
      </c>
      <c r="D842">
        <f t="shared" si="56"/>
        <v>59.326056003796886</v>
      </c>
      <c r="E842">
        <v>-35.278300000000002</v>
      </c>
      <c r="F842">
        <v>46.371499999999997</v>
      </c>
      <c r="G842">
        <v>486.18900000000002</v>
      </c>
      <c r="H842">
        <v>1.0628299999999999</v>
      </c>
      <c r="I842">
        <v>-50.384500000000003</v>
      </c>
      <c r="J842">
        <f t="shared" si="54"/>
        <v>-15.106200000000001</v>
      </c>
      <c r="L842">
        <v>24</v>
      </c>
      <c r="M842">
        <v>596.79700000000003</v>
      </c>
      <c r="N842">
        <f t="shared" si="57"/>
        <v>52.966101694915267</v>
      </c>
      <c r="O842">
        <v>-29.7546</v>
      </c>
      <c r="P842">
        <v>39.0625</v>
      </c>
      <c r="Q842">
        <v>693.25900000000001</v>
      </c>
      <c r="R842">
        <v>1.6181099999999999</v>
      </c>
      <c r="S842">
        <v>-42.3889</v>
      </c>
      <c r="T842">
        <f t="shared" si="55"/>
        <v>-12.6343</v>
      </c>
    </row>
    <row r="843" spans="2:20" x14ac:dyDescent="0.3">
      <c r="B843">
        <v>28</v>
      </c>
      <c r="C843">
        <v>647.58699999999999</v>
      </c>
      <c r="D843">
        <f t="shared" si="56"/>
        <v>57.840245242639874</v>
      </c>
      <c r="E843">
        <v>-35.095199999999998</v>
      </c>
      <c r="F843">
        <v>46.264600000000002</v>
      </c>
      <c r="G843">
        <v>486.56400000000002</v>
      </c>
      <c r="H843">
        <v>1.0621499999999999</v>
      </c>
      <c r="I843">
        <v>-50.491300000000003</v>
      </c>
      <c r="J843">
        <f t="shared" si="54"/>
        <v>-15.396100000000004</v>
      </c>
      <c r="K843">
        <v>3.6</v>
      </c>
      <c r="L843">
        <v>25</v>
      </c>
      <c r="M843">
        <v>615.702</v>
      </c>
      <c r="N843">
        <f t="shared" si="57"/>
        <v>52.896059243586429</v>
      </c>
      <c r="O843">
        <v>-29.7089</v>
      </c>
      <c r="P843">
        <v>38.925199999999997</v>
      </c>
      <c r="Q843">
        <v>699.524</v>
      </c>
      <c r="R843">
        <v>1.6269400000000001</v>
      </c>
      <c r="S843">
        <v>-42.3431</v>
      </c>
      <c r="T843">
        <f t="shared" si="55"/>
        <v>-12.6342</v>
      </c>
    </row>
    <row r="844" spans="2:20" x14ac:dyDescent="0.3">
      <c r="B844">
        <v>29</v>
      </c>
      <c r="C844">
        <v>665.00699999999995</v>
      </c>
      <c r="D844">
        <f t="shared" si="56"/>
        <v>57.405281285878438</v>
      </c>
      <c r="E844">
        <v>-34.866300000000003</v>
      </c>
      <c r="F844">
        <v>45.883200000000002</v>
      </c>
      <c r="G844">
        <v>482.87700000000001</v>
      </c>
      <c r="H844">
        <v>1.06081</v>
      </c>
      <c r="I844">
        <v>-50.521900000000002</v>
      </c>
      <c r="J844">
        <f t="shared" si="54"/>
        <v>-15.6556</v>
      </c>
      <c r="L844">
        <v>26</v>
      </c>
      <c r="M844">
        <v>634.79899999999998</v>
      </c>
      <c r="N844">
        <f t="shared" si="57"/>
        <v>52.36424569304085</v>
      </c>
      <c r="O844">
        <v>-29.296900000000001</v>
      </c>
      <c r="P844">
        <v>38.268999999999998</v>
      </c>
      <c r="Q844">
        <v>689.44</v>
      </c>
      <c r="R844">
        <v>1.6292899999999999</v>
      </c>
      <c r="S844">
        <v>-42.358400000000003</v>
      </c>
      <c r="T844">
        <f t="shared" si="55"/>
        <v>-13.061500000000002</v>
      </c>
    </row>
    <row r="845" spans="2:20" x14ac:dyDescent="0.3">
      <c r="B845">
        <v>30</v>
      </c>
      <c r="C845">
        <v>682.55</v>
      </c>
      <c r="D845">
        <f t="shared" si="56"/>
        <v>57.002793136863687</v>
      </c>
      <c r="E845">
        <v>-35.201999999999998</v>
      </c>
      <c r="F845">
        <v>46.142600000000002</v>
      </c>
      <c r="G845">
        <v>495.19400000000002</v>
      </c>
      <c r="H845">
        <v>1.07334</v>
      </c>
      <c r="I845">
        <v>-50.216700000000003</v>
      </c>
      <c r="J845">
        <f t="shared" si="54"/>
        <v>-15.014700000000005</v>
      </c>
      <c r="L845">
        <v>27</v>
      </c>
      <c r="M845">
        <v>654.38199999999995</v>
      </c>
      <c r="N845">
        <f t="shared" si="57"/>
        <v>51.064698973599626</v>
      </c>
      <c r="O845">
        <v>-29.129000000000001</v>
      </c>
      <c r="P845">
        <v>38.162199999999999</v>
      </c>
      <c r="Q845">
        <v>690.06</v>
      </c>
      <c r="R845">
        <v>1.63862</v>
      </c>
      <c r="S845">
        <v>-42.526200000000003</v>
      </c>
      <c r="T845">
        <f t="shared" si="55"/>
        <v>-13.397200000000002</v>
      </c>
    </row>
    <row r="846" spans="2:20" x14ac:dyDescent="0.3">
      <c r="B846">
        <v>31</v>
      </c>
      <c r="C846">
        <v>699.86699999999996</v>
      </c>
      <c r="D846">
        <f t="shared" si="56"/>
        <v>57.746722873476905</v>
      </c>
      <c r="E846">
        <v>-34.988399999999999</v>
      </c>
      <c r="F846">
        <v>45.791600000000003</v>
      </c>
      <c r="G846">
        <v>491.09100000000001</v>
      </c>
      <c r="H846">
        <v>1.0746199999999999</v>
      </c>
      <c r="I846">
        <v>-50.414999999999999</v>
      </c>
      <c r="J846">
        <f t="shared" si="54"/>
        <v>-15.426600000000001</v>
      </c>
      <c r="L846">
        <v>28</v>
      </c>
      <c r="M846">
        <v>673.19799999999998</v>
      </c>
      <c r="N846">
        <f t="shared" si="57"/>
        <v>53.14625850340127</v>
      </c>
      <c r="O846">
        <v>-29.8462</v>
      </c>
      <c r="P846">
        <v>38.772599999999997</v>
      </c>
      <c r="Q846">
        <v>709.51</v>
      </c>
      <c r="R846">
        <v>1.6595800000000001</v>
      </c>
      <c r="S846">
        <v>-42.358400000000003</v>
      </c>
      <c r="T846">
        <f t="shared" si="55"/>
        <v>-12.512200000000004</v>
      </c>
    </row>
    <row r="847" spans="2:20" x14ac:dyDescent="0.3">
      <c r="B847">
        <v>32</v>
      </c>
      <c r="C847">
        <v>717.18299999999999</v>
      </c>
      <c r="D847">
        <f t="shared" si="56"/>
        <v>57.75005775005765</v>
      </c>
      <c r="E847">
        <v>-34.957900000000002</v>
      </c>
      <c r="F847">
        <v>45.898400000000002</v>
      </c>
      <c r="G847">
        <v>488.60300000000001</v>
      </c>
      <c r="H847">
        <v>1.0645199999999999</v>
      </c>
      <c r="I847">
        <v>-48.873899999999999</v>
      </c>
      <c r="J847">
        <f t="shared" si="54"/>
        <v>-13.915999999999997</v>
      </c>
      <c r="L847">
        <v>29</v>
      </c>
      <c r="M847">
        <v>692.38</v>
      </c>
      <c r="N847">
        <f t="shared" si="57"/>
        <v>52.132207277656093</v>
      </c>
      <c r="O847">
        <v>-29.6173</v>
      </c>
      <c r="P847">
        <v>38.543700000000001</v>
      </c>
      <c r="Q847">
        <v>706.62099999999998</v>
      </c>
      <c r="R847">
        <v>1.66445</v>
      </c>
      <c r="S847">
        <v>-42.190600000000003</v>
      </c>
      <c r="T847">
        <f t="shared" si="55"/>
        <v>-12.573300000000003</v>
      </c>
    </row>
    <row r="848" spans="2:20" x14ac:dyDescent="0.3">
      <c r="J848">
        <f t="shared" si="54"/>
        <v>0</v>
      </c>
      <c r="T848">
        <f t="shared" si="55"/>
        <v>0</v>
      </c>
    </row>
    <row r="849" spans="1:20" x14ac:dyDescent="0.3">
      <c r="A849">
        <v>4.5</v>
      </c>
      <c r="J849">
        <f t="shared" si="54"/>
        <v>0</v>
      </c>
      <c r="T849">
        <f t="shared" si="55"/>
        <v>0</v>
      </c>
    </row>
    <row r="850" spans="1:20" x14ac:dyDescent="0.3">
      <c r="B850">
        <v>1</v>
      </c>
      <c r="C850">
        <v>221.346</v>
      </c>
      <c r="E850">
        <v>-43.777500000000003</v>
      </c>
      <c r="F850">
        <v>68.8934</v>
      </c>
      <c r="G850">
        <v>347.08499999999998</v>
      </c>
      <c r="H850">
        <v>0.79434000000000005</v>
      </c>
      <c r="I850">
        <v>-54.611199999999997</v>
      </c>
      <c r="J850">
        <f t="shared" si="54"/>
        <v>-10.833699999999993</v>
      </c>
      <c r="T850">
        <f t="shared" si="55"/>
        <v>0</v>
      </c>
    </row>
    <row r="851" spans="1:20" x14ac:dyDescent="0.3">
      <c r="B851">
        <v>2</v>
      </c>
      <c r="C851">
        <v>227.53399999999999</v>
      </c>
      <c r="D851">
        <f t="shared" si="56"/>
        <v>161.60310277957367</v>
      </c>
      <c r="E851">
        <v>-36.346400000000003</v>
      </c>
      <c r="F851">
        <v>47.698999999999998</v>
      </c>
      <c r="G851">
        <v>438.71100000000001</v>
      </c>
      <c r="H851">
        <v>1.00603</v>
      </c>
      <c r="I851">
        <v>-49.179099999999998</v>
      </c>
      <c r="J851">
        <f t="shared" si="54"/>
        <v>-12.832699999999996</v>
      </c>
      <c r="T851">
        <f t="shared" si="55"/>
        <v>0</v>
      </c>
    </row>
    <row r="852" spans="1:20" x14ac:dyDescent="0.3">
      <c r="B852">
        <v>3</v>
      </c>
      <c r="C852">
        <v>236.95400000000001</v>
      </c>
      <c r="D852">
        <f t="shared" si="56"/>
        <v>106.15711252653909</v>
      </c>
      <c r="E852">
        <v>-34.454300000000003</v>
      </c>
      <c r="F852">
        <v>42.907699999999998</v>
      </c>
      <c r="G852">
        <v>485.71199999999999</v>
      </c>
      <c r="H852">
        <v>1.0881700000000001</v>
      </c>
      <c r="I852">
        <v>-48.5535</v>
      </c>
      <c r="J852">
        <f t="shared" si="54"/>
        <v>-14.099199999999996</v>
      </c>
      <c r="T852">
        <f t="shared" si="55"/>
        <v>0</v>
      </c>
    </row>
    <row r="853" spans="1:20" x14ac:dyDescent="0.3">
      <c r="B853">
        <v>4</v>
      </c>
      <c r="C853">
        <v>249.54599999999999</v>
      </c>
      <c r="D853">
        <f t="shared" si="56"/>
        <v>79.41550190597215</v>
      </c>
      <c r="E853">
        <v>-34.637500000000003</v>
      </c>
      <c r="F853">
        <v>43.518099999999997</v>
      </c>
      <c r="G853">
        <v>498.94400000000002</v>
      </c>
      <c r="H853">
        <v>1.10005</v>
      </c>
      <c r="I853">
        <v>-48.660299999999999</v>
      </c>
      <c r="J853">
        <f t="shared" si="54"/>
        <v>-14.022799999999997</v>
      </c>
      <c r="L853">
        <v>1</v>
      </c>
      <c r="M853">
        <v>201.291</v>
      </c>
      <c r="O853">
        <v>-37.872300000000003</v>
      </c>
      <c r="P853">
        <v>64.254800000000003</v>
      </c>
      <c r="Q853">
        <v>423.36799999999999</v>
      </c>
      <c r="R853">
        <v>1.03891</v>
      </c>
      <c r="S853">
        <v>-46.493499999999997</v>
      </c>
      <c r="T853">
        <f t="shared" si="55"/>
        <v>-8.6211999999999946</v>
      </c>
    </row>
    <row r="854" spans="1:20" x14ac:dyDescent="0.3">
      <c r="B854">
        <v>5</v>
      </c>
      <c r="C854">
        <v>264.79399999999998</v>
      </c>
      <c r="D854">
        <f t="shared" si="56"/>
        <v>65.582371458551975</v>
      </c>
      <c r="E854">
        <v>-33.844000000000001</v>
      </c>
      <c r="F854">
        <v>43.518099999999997</v>
      </c>
      <c r="G854">
        <v>477.04899999999998</v>
      </c>
      <c r="H854">
        <v>1.0623800000000001</v>
      </c>
      <c r="I854">
        <v>-49.331699999999998</v>
      </c>
      <c r="J854">
        <f t="shared" si="54"/>
        <v>-15.487699999999997</v>
      </c>
      <c r="L854">
        <v>2</v>
      </c>
      <c r="M854">
        <v>208.751</v>
      </c>
      <c r="N854">
        <f t="shared" si="57"/>
        <v>134.04825737265401</v>
      </c>
      <c r="O854">
        <v>-31.3721</v>
      </c>
      <c r="P854">
        <v>41.671799999999998</v>
      </c>
      <c r="Q854">
        <v>606.15700000000004</v>
      </c>
      <c r="R854">
        <v>1.4808600000000001</v>
      </c>
      <c r="S854">
        <v>-40.5884</v>
      </c>
      <c r="T854">
        <f t="shared" si="55"/>
        <v>-9.2163000000000004</v>
      </c>
    </row>
    <row r="855" spans="1:20" x14ac:dyDescent="0.3">
      <c r="B855">
        <v>6</v>
      </c>
      <c r="C855">
        <v>281.17500000000001</v>
      </c>
      <c r="D855">
        <f t="shared" si="56"/>
        <v>61.046334167633127</v>
      </c>
      <c r="E855">
        <v>-34.347499999999997</v>
      </c>
      <c r="F855">
        <v>45.517000000000003</v>
      </c>
      <c r="G855">
        <v>463.07</v>
      </c>
      <c r="H855">
        <v>1.0364100000000001</v>
      </c>
      <c r="I855">
        <v>-50.170900000000003</v>
      </c>
      <c r="J855">
        <f t="shared" si="54"/>
        <v>-15.823400000000007</v>
      </c>
      <c r="L855">
        <v>3</v>
      </c>
      <c r="M855">
        <v>218.93199999999999</v>
      </c>
      <c r="N855">
        <f t="shared" si="57"/>
        <v>98.222178567920793</v>
      </c>
      <c r="O855">
        <v>-28.762799999999999</v>
      </c>
      <c r="P855">
        <v>33.981299999999997</v>
      </c>
      <c r="Q855">
        <v>701.63499999999999</v>
      </c>
      <c r="R855">
        <v>1.7433000000000001</v>
      </c>
      <c r="S855">
        <v>-39.093000000000004</v>
      </c>
      <c r="T855">
        <f t="shared" si="55"/>
        <v>-10.330200000000005</v>
      </c>
    </row>
    <row r="856" spans="1:20" x14ac:dyDescent="0.3">
      <c r="B856">
        <v>7</v>
      </c>
      <c r="C856">
        <v>297</v>
      </c>
      <c r="D856">
        <f t="shared" si="56"/>
        <v>63.191153238546647</v>
      </c>
      <c r="E856">
        <v>-35.034199999999998</v>
      </c>
      <c r="F856">
        <v>46.752899999999997</v>
      </c>
      <c r="G856">
        <v>467.214</v>
      </c>
      <c r="H856">
        <v>1.02382</v>
      </c>
      <c r="I856">
        <v>-50.643900000000002</v>
      </c>
      <c r="J856">
        <f t="shared" si="54"/>
        <v>-15.609700000000004</v>
      </c>
      <c r="L856">
        <v>4</v>
      </c>
      <c r="M856">
        <v>232.864</v>
      </c>
      <c r="N856">
        <f t="shared" si="57"/>
        <v>71.777203560149218</v>
      </c>
      <c r="O856">
        <v>-28.762799999999999</v>
      </c>
      <c r="P856">
        <v>32.974200000000003</v>
      </c>
      <c r="Q856">
        <v>777.90599999999995</v>
      </c>
      <c r="R856">
        <v>1.837</v>
      </c>
      <c r="S856">
        <v>-40.741</v>
      </c>
      <c r="T856">
        <f t="shared" si="55"/>
        <v>-11.978200000000001</v>
      </c>
    </row>
    <row r="857" spans="1:20" x14ac:dyDescent="0.3">
      <c r="B857">
        <v>8</v>
      </c>
      <c r="C857">
        <v>312.851</v>
      </c>
      <c r="D857">
        <f t="shared" si="56"/>
        <v>63.08750236578134</v>
      </c>
      <c r="E857">
        <v>-35.034199999999998</v>
      </c>
      <c r="F857">
        <v>47.012300000000003</v>
      </c>
      <c r="G857">
        <v>469.72699999999998</v>
      </c>
      <c r="H857">
        <v>1.0246</v>
      </c>
      <c r="I857">
        <v>-50.659199999999998</v>
      </c>
      <c r="J857">
        <f t="shared" si="54"/>
        <v>-15.625</v>
      </c>
      <c r="L857">
        <v>5</v>
      </c>
      <c r="M857">
        <v>249.696</v>
      </c>
      <c r="N857">
        <f t="shared" si="57"/>
        <v>59.41064638783272</v>
      </c>
      <c r="O857">
        <v>-29.6021</v>
      </c>
      <c r="P857">
        <v>37.4298</v>
      </c>
      <c r="Q857">
        <v>692.22500000000002</v>
      </c>
      <c r="R857">
        <v>1.6184000000000001</v>
      </c>
      <c r="S857">
        <v>-41.976900000000001</v>
      </c>
      <c r="T857">
        <f t="shared" si="55"/>
        <v>-12.3748</v>
      </c>
    </row>
    <row r="858" spans="1:20" x14ac:dyDescent="0.3">
      <c r="B858">
        <v>9</v>
      </c>
      <c r="C858">
        <v>328.92</v>
      </c>
      <c r="D858">
        <f t="shared" si="56"/>
        <v>62.231626112390252</v>
      </c>
      <c r="E858">
        <v>-34.805300000000003</v>
      </c>
      <c r="F858">
        <v>46.646099999999997</v>
      </c>
      <c r="G858">
        <v>466.05399999999997</v>
      </c>
      <c r="H858">
        <v>1.0218700000000001</v>
      </c>
      <c r="I858">
        <v>-50.567599999999999</v>
      </c>
      <c r="J858">
        <f t="shared" si="54"/>
        <v>-15.762299999999996</v>
      </c>
      <c r="L858">
        <v>6</v>
      </c>
      <c r="M858">
        <v>266.87799999999999</v>
      </c>
      <c r="N858">
        <f t="shared" si="57"/>
        <v>58.200442323361699</v>
      </c>
      <c r="O858">
        <v>-30.517600000000002</v>
      </c>
      <c r="P858">
        <v>39.367699999999999</v>
      </c>
      <c r="Q858">
        <v>693.32100000000003</v>
      </c>
      <c r="R858">
        <v>1.6169899999999999</v>
      </c>
      <c r="S858">
        <v>-42.648299999999999</v>
      </c>
      <c r="T858">
        <f t="shared" si="55"/>
        <v>-12.130699999999997</v>
      </c>
    </row>
    <row r="859" spans="1:20" x14ac:dyDescent="0.3">
      <c r="B859">
        <v>10</v>
      </c>
      <c r="C859">
        <v>344.71800000000002</v>
      </c>
      <c r="D859">
        <f t="shared" si="56"/>
        <v>63.299151791365986</v>
      </c>
      <c r="E859">
        <v>-35.125700000000002</v>
      </c>
      <c r="F859">
        <v>46.9818</v>
      </c>
      <c r="G859">
        <v>475.54</v>
      </c>
      <c r="H859">
        <v>1.0310900000000001</v>
      </c>
      <c r="I859">
        <v>-50.643900000000002</v>
      </c>
      <c r="J859">
        <f t="shared" si="54"/>
        <v>-15.5182</v>
      </c>
      <c r="L859">
        <v>7</v>
      </c>
      <c r="M859">
        <v>284.20999999999998</v>
      </c>
      <c r="N859">
        <f t="shared" si="57"/>
        <v>57.69674590353106</v>
      </c>
      <c r="O859">
        <v>-30.487100000000002</v>
      </c>
      <c r="P859">
        <v>39.825400000000002</v>
      </c>
      <c r="Q859">
        <v>682.91700000000003</v>
      </c>
      <c r="R859">
        <v>1.5726100000000001</v>
      </c>
      <c r="S859">
        <v>-42.892499999999998</v>
      </c>
      <c r="T859">
        <f t="shared" si="55"/>
        <v>-12.405399999999997</v>
      </c>
    </row>
    <row r="860" spans="1:20" x14ac:dyDescent="0.3">
      <c r="B860">
        <v>11</v>
      </c>
      <c r="C860">
        <v>360.90499999999997</v>
      </c>
      <c r="D860">
        <f t="shared" si="56"/>
        <v>61.777969975906764</v>
      </c>
      <c r="E860">
        <v>-35.308799999999998</v>
      </c>
      <c r="F860">
        <v>47.164900000000003</v>
      </c>
      <c r="G860">
        <v>478.60399999999998</v>
      </c>
      <c r="H860">
        <v>1.0292300000000001</v>
      </c>
      <c r="I860">
        <v>-50.689700000000002</v>
      </c>
      <c r="J860">
        <f t="shared" si="54"/>
        <v>-15.380900000000004</v>
      </c>
      <c r="L860">
        <v>8</v>
      </c>
      <c r="M860">
        <v>301.64999999999998</v>
      </c>
      <c r="N860">
        <f t="shared" si="57"/>
        <v>57.339449541284409</v>
      </c>
      <c r="O860">
        <v>-30.181899999999999</v>
      </c>
      <c r="P860">
        <v>39.672899999999998</v>
      </c>
      <c r="Q860">
        <v>673.65700000000004</v>
      </c>
      <c r="R860">
        <v>1.5475300000000001</v>
      </c>
      <c r="S860">
        <v>-42.923000000000002</v>
      </c>
      <c r="T860">
        <f t="shared" si="55"/>
        <v>-12.741100000000003</v>
      </c>
    </row>
    <row r="861" spans="1:20" x14ac:dyDescent="0.3">
      <c r="B861">
        <v>12</v>
      </c>
      <c r="C861">
        <v>377.25099999999998</v>
      </c>
      <c r="D861">
        <f t="shared" si="56"/>
        <v>61.17704637220114</v>
      </c>
      <c r="E861">
        <v>-34.637500000000003</v>
      </c>
      <c r="F861">
        <v>46.295200000000001</v>
      </c>
      <c r="G861">
        <v>465.83499999999998</v>
      </c>
      <c r="H861">
        <v>1.02329</v>
      </c>
      <c r="I861">
        <v>-50.552399999999999</v>
      </c>
      <c r="J861">
        <f t="shared" si="54"/>
        <v>-15.914899999999996</v>
      </c>
      <c r="L861">
        <v>9</v>
      </c>
      <c r="M861">
        <v>319.13400000000001</v>
      </c>
      <c r="N861">
        <f t="shared" si="57"/>
        <v>57.195149851292491</v>
      </c>
      <c r="O861">
        <v>-30.181899999999999</v>
      </c>
      <c r="P861">
        <v>39.367699999999999</v>
      </c>
      <c r="Q861">
        <v>687.66499999999996</v>
      </c>
      <c r="R861">
        <v>1.58324</v>
      </c>
      <c r="S861">
        <v>-42.800899999999999</v>
      </c>
      <c r="T861">
        <f t="shared" si="55"/>
        <v>-12.619</v>
      </c>
    </row>
    <row r="862" spans="1:20" x14ac:dyDescent="0.3">
      <c r="B862">
        <v>13</v>
      </c>
      <c r="C862">
        <v>393.47899999999998</v>
      </c>
      <c r="D862">
        <f t="shared" si="56"/>
        <v>61.62188809465119</v>
      </c>
      <c r="E862">
        <v>-34.912100000000002</v>
      </c>
      <c r="F862">
        <v>46.630899999999997</v>
      </c>
      <c r="G862">
        <v>467.81700000000001</v>
      </c>
      <c r="H862">
        <v>1.0291600000000001</v>
      </c>
      <c r="I862">
        <v>-50.735500000000002</v>
      </c>
      <c r="J862">
        <f t="shared" si="54"/>
        <v>-15.823399999999999</v>
      </c>
      <c r="L862">
        <v>10</v>
      </c>
      <c r="M862">
        <v>336.96600000000001</v>
      </c>
      <c r="N862">
        <f t="shared" si="57"/>
        <v>56.078959174517742</v>
      </c>
      <c r="O862">
        <v>-29.8462</v>
      </c>
      <c r="P862">
        <v>38.940399999999997</v>
      </c>
      <c r="Q862">
        <v>684.21699999999998</v>
      </c>
      <c r="R862">
        <v>1.5783100000000001</v>
      </c>
      <c r="S862">
        <v>-42.800899999999999</v>
      </c>
      <c r="T862">
        <f t="shared" si="55"/>
        <v>-12.954699999999999</v>
      </c>
    </row>
    <row r="863" spans="1:20" x14ac:dyDescent="0.3">
      <c r="B863">
        <v>14</v>
      </c>
      <c r="C863">
        <v>409.93200000000002</v>
      </c>
      <c r="D863">
        <f t="shared" si="56"/>
        <v>60.779189205615879</v>
      </c>
      <c r="E863">
        <v>-34.5764</v>
      </c>
      <c r="F863">
        <v>45.959499999999998</v>
      </c>
      <c r="G863">
        <v>468.19299999999998</v>
      </c>
      <c r="H863">
        <v>1.0379799999999999</v>
      </c>
      <c r="I863">
        <v>-50.506599999999999</v>
      </c>
      <c r="J863">
        <f t="shared" si="54"/>
        <v>-15.930199999999999</v>
      </c>
      <c r="L863">
        <v>11</v>
      </c>
      <c r="M863">
        <v>354.58699999999999</v>
      </c>
      <c r="N863">
        <f t="shared" si="57"/>
        <v>56.750468191362643</v>
      </c>
      <c r="O863">
        <v>-30.166599999999999</v>
      </c>
      <c r="P863">
        <v>39.337200000000003</v>
      </c>
      <c r="Q863">
        <v>699.23299999999995</v>
      </c>
      <c r="R863">
        <v>1.5958300000000001</v>
      </c>
      <c r="S863">
        <v>-42.663600000000002</v>
      </c>
      <c r="T863">
        <f t="shared" si="55"/>
        <v>-12.497000000000003</v>
      </c>
    </row>
    <row r="864" spans="1:20" x14ac:dyDescent="0.3">
      <c r="B864">
        <v>15</v>
      </c>
      <c r="C864">
        <v>426.09800000000001</v>
      </c>
      <c r="D864">
        <f t="shared" si="56"/>
        <v>61.858220957565273</v>
      </c>
      <c r="E864">
        <v>-34.912100000000002</v>
      </c>
      <c r="F864">
        <v>46.508800000000001</v>
      </c>
      <c r="G864">
        <v>476.08800000000002</v>
      </c>
      <c r="H864">
        <v>1.0410999999999999</v>
      </c>
      <c r="I864">
        <v>-50.414999999999999</v>
      </c>
      <c r="J864">
        <f t="shared" si="54"/>
        <v>-15.502899999999997</v>
      </c>
      <c r="L864">
        <v>12</v>
      </c>
      <c r="M864">
        <v>372.36900000000003</v>
      </c>
      <c r="N864">
        <f t="shared" si="57"/>
        <v>56.236643797098068</v>
      </c>
      <c r="O864">
        <v>-29.891999999999999</v>
      </c>
      <c r="P864">
        <v>39.047199999999997</v>
      </c>
      <c r="Q864">
        <v>697.28499999999997</v>
      </c>
      <c r="R864">
        <v>1.60212</v>
      </c>
      <c r="S864">
        <v>-42.633099999999999</v>
      </c>
      <c r="T864">
        <f t="shared" si="55"/>
        <v>-12.741099999999999</v>
      </c>
    </row>
    <row r="865" spans="2:20" x14ac:dyDescent="0.3">
      <c r="B865">
        <v>16</v>
      </c>
      <c r="C865">
        <v>442.3</v>
      </c>
      <c r="D865">
        <f t="shared" si="56"/>
        <v>61.72077521293668</v>
      </c>
      <c r="E865">
        <v>-35.369900000000001</v>
      </c>
      <c r="F865">
        <v>46.371499999999997</v>
      </c>
      <c r="G865">
        <v>487.16699999999997</v>
      </c>
      <c r="H865">
        <v>1.05535</v>
      </c>
      <c r="I865">
        <v>-50.445599999999999</v>
      </c>
      <c r="J865">
        <f t="shared" si="54"/>
        <v>-15.075699999999998</v>
      </c>
      <c r="L865">
        <v>13</v>
      </c>
      <c r="M865">
        <v>390.05599999999998</v>
      </c>
      <c r="N865">
        <f t="shared" si="57"/>
        <v>56.538700740657127</v>
      </c>
      <c r="O865">
        <v>-29.983499999999999</v>
      </c>
      <c r="P865">
        <v>38.818399999999997</v>
      </c>
      <c r="Q865">
        <v>691.43100000000004</v>
      </c>
      <c r="R865">
        <v>1.6191899999999999</v>
      </c>
      <c r="S865">
        <v>-42.3889</v>
      </c>
      <c r="T865">
        <f t="shared" si="55"/>
        <v>-12.4054</v>
      </c>
    </row>
    <row r="866" spans="2:20" x14ac:dyDescent="0.3">
      <c r="B866">
        <v>17</v>
      </c>
      <c r="C866">
        <v>458.69299999999998</v>
      </c>
      <c r="D866">
        <f t="shared" si="56"/>
        <v>61.001647044470303</v>
      </c>
      <c r="E866">
        <v>-35.08</v>
      </c>
      <c r="F866">
        <v>46.371499999999997</v>
      </c>
      <c r="G866">
        <v>484.25900000000001</v>
      </c>
      <c r="H866">
        <v>1.04786</v>
      </c>
      <c r="I866">
        <v>-50.460799999999999</v>
      </c>
      <c r="J866">
        <f t="shared" si="54"/>
        <v>-15.380800000000001</v>
      </c>
      <c r="L866">
        <v>14</v>
      </c>
      <c r="M866">
        <v>407.77600000000001</v>
      </c>
      <c r="N866">
        <f t="shared" si="57"/>
        <v>56.433408577878019</v>
      </c>
      <c r="O866">
        <v>-30.151399999999999</v>
      </c>
      <c r="P866">
        <v>38.833599999999997</v>
      </c>
      <c r="Q866">
        <v>714.73599999999999</v>
      </c>
      <c r="R866">
        <v>1.64703</v>
      </c>
      <c r="S866">
        <v>-42.2363</v>
      </c>
      <c r="T866">
        <f t="shared" si="55"/>
        <v>-12.084900000000001</v>
      </c>
    </row>
    <row r="867" spans="2:20" x14ac:dyDescent="0.3">
      <c r="B867">
        <v>18</v>
      </c>
      <c r="C867">
        <v>475.74900000000002</v>
      </c>
      <c r="D867">
        <f t="shared" si="56"/>
        <v>58.63039399624752</v>
      </c>
      <c r="E867">
        <v>-35.171500000000002</v>
      </c>
      <c r="F867">
        <v>46.325699999999998</v>
      </c>
      <c r="G867">
        <v>482.97899999999998</v>
      </c>
      <c r="H867">
        <v>1.04437</v>
      </c>
      <c r="I867">
        <v>-50.628700000000002</v>
      </c>
      <c r="J867">
        <f t="shared" si="54"/>
        <v>-15.4572</v>
      </c>
      <c r="L867">
        <v>15</v>
      </c>
      <c r="M867">
        <v>425.96699999999998</v>
      </c>
      <c r="N867">
        <f t="shared" si="57"/>
        <v>54.972239019295337</v>
      </c>
      <c r="O867">
        <v>-30.319199999999999</v>
      </c>
      <c r="P867">
        <v>39.138800000000003</v>
      </c>
      <c r="Q867">
        <v>722.18700000000001</v>
      </c>
      <c r="R867">
        <v>1.6473500000000001</v>
      </c>
      <c r="S867">
        <v>-42.465200000000003</v>
      </c>
      <c r="T867">
        <f t="shared" si="55"/>
        <v>-12.146000000000004</v>
      </c>
    </row>
    <row r="868" spans="2:20" x14ac:dyDescent="0.3">
      <c r="B868">
        <v>19</v>
      </c>
      <c r="C868">
        <v>491.85399999999998</v>
      </c>
      <c r="D868">
        <f t="shared" si="56"/>
        <v>62.092517851599034</v>
      </c>
      <c r="E868">
        <v>-34.5764</v>
      </c>
      <c r="F868">
        <v>45.4559</v>
      </c>
      <c r="G868">
        <v>480.39600000000002</v>
      </c>
      <c r="H868">
        <v>1.0561100000000001</v>
      </c>
      <c r="I868">
        <v>-50.323500000000003</v>
      </c>
      <c r="J868">
        <f t="shared" si="54"/>
        <v>-15.747100000000003</v>
      </c>
      <c r="L868">
        <v>16</v>
      </c>
      <c r="M868">
        <v>444.25700000000001</v>
      </c>
      <c r="N868">
        <f t="shared" si="57"/>
        <v>54.674685620557618</v>
      </c>
      <c r="O868">
        <v>-29.7241</v>
      </c>
      <c r="P868">
        <v>38.513199999999998</v>
      </c>
      <c r="Q868">
        <v>699.47199999999998</v>
      </c>
      <c r="R868">
        <v>1.6127800000000001</v>
      </c>
      <c r="S868">
        <v>-42.404200000000003</v>
      </c>
      <c r="T868">
        <f t="shared" si="55"/>
        <v>-12.680100000000003</v>
      </c>
    </row>
    <row r="869" spans="2:20" x14ac:dyDescent="0.3">
      <c r="B869">
        <v>20</v>
      </c>
      <c r="C869">
        <v>508.83499999999998</v>
      </c>
      <c r="D869">
        <f t="shared" si="56"/>
        <v>58.88934691714271</v>
      </c>
      <c r="E869">
        <v>-34.5154</v>
      </c>
      <c r="F869">
        <v>45.684800000000003</v>
      </c>
      <c r="G869">
        <v>475.04</v>
      </c>
      <c r="H869">
        <v>1.05081</v>
      </c>
      <c r="I869">
        <v>-50.430300000000003</v>
      </c>
      <c r="J869">
        <f t="shared" si="54"/>
        <v>-15.914900000000003</v>
      </c>
      <c r="L869">
        <v>17</v>
      </c>
      <c r="M869">
        <v>462.35</v>
      </c>
      <c r="N869">
        <f t="shared" si="57"/>
        <v>55.269993920300614</v>
      </c>
      <c r="O869">
        <v>-29.6173</v>
      </c>
      <c r="P869">
        <v>37.933300000000003</v>
      </c>
      <c r="Q869">
        <v>711.28800000000001</v>
      </c>
      <c r="R869">
        <v>1.6404300000000001</v>
      </c>
      <c r="S869">
        <v>-42.1753</v>
      </c>
      <c r="T869">
        <f t="shared" si="55"/>
        <v>-12.558</v>
      </c>
    </row>
    <row r="870" spans="2:20" x14ac:dyDescent="0.3">
      <c r="B870">
        <v>21</v>
      </c>
      <c r="C870">
        <v>525.79100000000005</v>
      </c>
      <c r="D870">
        <f t="shared" si="56"/>
        <v>58.976173625854898</v>
      </c>
      <c r="E870">
        <v>-34.4086</v>
      </c>
      <c r="F870">
        <v>45.822099999999999</v>
      </c>
      <c r="G870">
        <v>470.40100000000001</v>
      </c>
      <c r="H870">
        <v>1.0382100000000001</v>
      </c>
      <c r="I870">
        <v>-50.430300000000003</v>
      </c>
      <c r="J870">
        <f t="shared" si="54"/>
        <v>-16.021700000000003</v>
      </c>
      <c r="L870">
        <v>18</v>
      </c>
      <c r="M870">
        <v>480.85899999999998</v>
      </c>
      <c r="N870">
        <f t="shared" si="57"/>
        <v>54.027770273920922</v>
      </c>
      <c r="O870">
        <v>-29.7241</v>
      </c>
      <c r="P870">
        <v>37.887599999999999</v>
      </c>
      <c r="Q870">
        <v>720.53800000000001</v>
      </c>
      <c r="R870">
        <v>1.6629400000000001</v>
      </c>
      <c r="S870">
        <v>-42.1753</v>
      </c>
      <c r="T870">
        <f t="shared" si="55"/>
        <v>-12.4512</v>
      </c>
    </row>
    <row r="871" spans="2:20" x14ac:dyDescent="0.3">
      <c r="B871">
        <v>22</v>
      </c>
      <c r="C871">
        <v>542.40099999999995</v>
      </c>
      <c r="D871">
        <f t="shared" si="56"/>
        <v>60.204695966285733</v>
      </c>
      <c r="E871">
        <v>-34.4696</v>
      </c>
      <c r="F871">
        <v>45.379600000000003</v>
      </c>
      <c r="G871">
        <v>482.21899999999999</v>
      </c>
      <c r="H871">
        <v>1.0561</v>
      </c>
      <c r="I871">
        <v>-50.216700000000003</v>
      </c>
      <c r="J871">
        <f t="shared" si="54"/>
        <v>-15.747100000000003</v>
      </c>
      <c r="L871">
        <v>19</v>
      </c>
      <c r="M871">
        <v>499.35</v>
      </c>
      <c r="N871">
        <f t="shared" si="57"/>
        <v>54.080363420042062</v>
      </c>
      <c r="O871">
        <v>-29.5715</v>
      </c>
      <c r="P871">
        <v>37.734999999999999</v>
      </c>
      <c r="Q871">
        <v>716.89499999999998</v>
      </c>
      <c r="R871">
        <v>1.68371</v>
      </c>
      <c r="S871">
        <v>-42.16</v>
      </c>
      <c r="T871">
        <f t="shared" si="55"/>
        <v>-12.588499999999996</v>
      </c>
    </row>
    <row r="872" spans="2:20" x14ac:dyDescent="0.3">
      <c r="B872">
        <v>23</v>
      </c>
      <c r="C872">
        <v>559.04899999999998</v>
      </c>
      <c r="D872">
        <f t="shared" si="56"/>
        <v>60.067275348390112</v>
      </c>
      <c r="E872">
        <v>-35.385100000000001</v>
      </c>
      <c r="F872">
        <v>45.99</v>
      </c>
      <c r="G872">
        <v>499.56599999999997</v>
      </c>
      <c r="H872">
        <v>1.0757699999999999</v>
      </c>
      <c r="I872">
        <v>-50.170900000000003</v>
      </c>
      <c r="J872">
        <f t="shared" si="54"/>
        <v>-14.785800000000002</v>
      </c>
      <c r="L872">
        <v>20</v>
      </c>
      <c r="M872">
        <v>518.45699999999999</v>
      </c>
      <c r="N872">
        <f t="shared" si="57"/>
        <v>52.336839901606822</v>
      </c>
      <c r="O872">
        <v>-29.129000000000001</v>
      </c>
      <c r="P872">
        <v>37.185699999999997</v>
      </c>
      <c r="Q872">
        <v>709.39800000000002</v>
      </c>
      <c r="R872">
        <v>1.67757</v>
      </c>
      <c r="S872">
        <v>-42.144799999999996</v>
      </c>
      <c r="T872">
        <f t="shared" si="55"/>
        <v>-13.015799999999995</v>
      </c>
    </row>
    <row r="873" spans="2:20" x14ac:dyDescent="0.3">
      <c r="B873">
        <v>24</v>
      </c>
      <c r="C873">
        <v>576.01300000000003</v>
      </c>
      <c r="D873">
        <f t="shared" si="56"/>
        <v>58.948361235557456</v>
      </c>
      <c r="E873">
        <v>-34.652700000000003</v>
      </c>
      <c r="F873">
        <v>45.013399999999997</v>
      </c>
      <c r="G873">
        <v>490.78899999999999</v>
      </c>
      <c r="H873">
        <v>1.0699399999999999</v>
      </c>
      <c r="I873">
        <v>-50.216700000000003</v>
      </c>
      <c r="J873">
        <f t="shared" si="54"/>
        <v>-15.564</v>
      </c>
      <c r="L873">
        <v>21</v>
      </c>
      <c r="M873">
        <v>537.09500000000003</v>
      </c>
      <c r="N873">
        <f t="shared" si="57"/>
        <v>53.653825517759323</v>
      </c>
      <c r="O873">
        <v>-29.251100000000001</v>
      </c>
      <c r="P873">
        <v>37.277200000000001</v>
      </c>
      <c r="Q873">
        <v>704.12800000000004</v>
      </c>
      <c r="R873">
        <v>1.68082</v>
      </c>
      <c r="S873">
        <v>-42.098999999999997</v>
      </c>
      <c r="T873">
        <f t="shared" si="55"/>
        <v>-12.847899999999996</v>
      </c>
    </row>
    <row r="874" spans="2:20" x14ac:dyDescent="0.3">
      <c r="B874">
        <v>25</v>
      </c>
      <c r="C874">
        <v>593.35400000000004</v>
      </c>
      <c r="D874">
        <f t="shared" si="56"/>
        <v>57.666801222536158</v>
      </c>
      <c r="E874">
        <v>-34.3018</v>
      </c>
      <c r="F874">
        <v>44.799799999999998</v>
      </c>
      <c r="G874">
        <v>478.38400000000001</v>
      </c>
      <c r="H874">
        <v>1.0601400000000001</v>
      </c>
      <c r="I874">
        <v>-50.247199999999999</v>
      </c>
      <c r="J874">
        <f t="shared" si="54"/>
        <v>-15.945399999999999</v>
      </c>
      <c r="L874">
        <v>22</v>
      </c>
      <c r="M874">
        <v>555.62699999999995</v>
      </c>
      <c r="N874">
        <f t="shared" si="57"/>
        <v>53.960716598316644</v>
      </c>
      <c r="O874">
        <v>-29.357900000000001</v>
      </c>
      <c r="P874">
        <v>37.5214</v>
      </c>
      <c r="Q874">
        <v>716.20899999999995</v>
      </c>
      <c r="R874">
        <v>1.6839299999999999</v>
      </c>
      <c r="S874">
        <v>-42.0685</v>
      </c>
      <c r="T874">
        <f t="shared" si="55"/>
        <v>-12.710599999999999</v>
      </c>
    </row>
    <row r="875" spans="2:20" x14ac:dyDescent="0.3">
      <c r="B875">
        <v>26</v>
      </c>
      <c r="C875">
        <v>610.20000000000005</v>
      </c>
      <c r="D875">
        <f t="shared" si="56"/>
        <v>59.361272705686794</v>
      </c>
      <c r="E875">
        <v>-34.561199999999999</v>
      </c>
      <c r="F875">
        <v>44.982900000000001</v>
      </c>
      <c r="G875">
        <v>490.22199999999998</v>
      </c>
      <c r="H875">
        <v>1.0781799999999999</v>
      </c>
      <c r="I875">
        <v>-50.1556</v>
      </c>
      <c r="J875">
        <f t="shared" si="54"/>
        <v>-15.5944</v>
      </c>
      <c r="L875">
        <v>23</v>
      </c>
      <c r="M875">
        <v>574.28099999999995</v>
      </c>
      <c r="N875">
        <f t="shared" si="57"/>
        <v>53.607805296451176</v>
      </c>
      <c r="O875">
        <v>-29.159500000000001</v>
      </c>
      <c r="P875">
        <v>37.231400000000001</v>
      </c>
      <c r="Q875">
        <v>715.6</v>
      </c>
      <c r="R875">
        <v>1.6866000000000001</v>
      </c>
      <c r="S875">
        <v>-41.870100000000001</v>
      </c>
      <c r="T875">
        <f t="shared" si="55"/>
        <v>-12.710599999999999</v>
      </c>
    </row>
    <row r="876" spans="2:20" x14ac:dyDescent="0.3">
      <c r="B876">
        <v>27</v>
      </c>
      <c r="C876">
        <v>627.428</v>
      </c>
      <c r="D876">
        <f t="shared" si="56"/>
        <v>58.045042953331951</v>
      </c>
      <c r="E876">
        <v>-34.759500000000003</v>
      </c>
      <c r="F876">
        <v>45.2423</v>
      </c>
      <c r="G876">
        <v>494.375</v>
      </c>
      <c r="H876">
        <v>1.0807800000000001</v>
      </c>
      <c r="I876">
        <v>-50.064100000000003</v>
      </c>
      <c r="J876">
        <f t="shared" si="54"/>
        <v>-15.304600000000001</v>
      </c>
      <c r="L876">
        <v>24</v>
      </c>
      <c r="M876">
        <v>593.35699999999997</v>
      </c>
      <c r="N876">
        <f t="shared" si="57"/>
        <v>52.421891381841</v>
      </c>
      <c r="O876">
        <v>-29.098500000000001</v>
      </c>
      <c r="P876">
        <v>36.926299999999998</v>
      </c>
      <c r="Q876">
        <v>721.90499999999997</v>
      </c>
      <c r="R876">
        <v>1.7034499999999999</v>
      </c>
      <c r="S876">
        <v>-41.946399999999997</v>
      </c>
      <c r="T876">
        <f t="shared" si="55"/>
        <v>-12.847899999999996</v>
      </c>
    </row>
    <row r="877" spans="2:20" x14ac:dyDescent="0.3">
      <c r="B877">
        <v>28</v>
      </c>
      <c r="C877">
        <v>644.45899999999995</v>
      </c>
      <c r="D877">
        <f t="shared" si="56"/>
        <v>58.716458223240153</v>
      </c>
      <c r="E877">
        <v>-34.5154</v>
      </c>
      <c r="F877">
        <v>44.738799999999998</v>
      </c>
      <c r="G877">
        <v>491.37</v>
      </c>
      <c r="H877">
        <v>1.0825400000000001</v>
      </c>
      <c r="I877">
        <v>-49.942</v>
      </c>
      <c r="J877">
        <f t="shared" si="54"/>
        <v>-15.426600000000001</v>
      </c>
      <c r="K877">
        <v>3.7</v>
      </c>
      <c r="L877">
        <v>25</v>
      </c>
      <c r="M877">
        <v>612.351</v>
      </c>
      <c r="N877">
        <f t="shared" si="57"/>
        <v>52.648204696219778</v>
      </c>
      <c r="O877">
        <v>-29.022200000000002</v>
      </c>
      <c r="P877">
        <v>37.017800000000001</v>
      </c>
      <c r="Q877">
        <v>720.86300000000006</v>
      </c>
      <c r="R877">
        <v>1.67788</v>
      </c>
      <c r="S877">
        <v>-41.854900000000001</v>
      </c>
      <c r="T877">
        <f t="shared" si="55"/>
        <v>-12.832699999999999</v>
      </c>
    </row>
    <row r="878" spans="2:20" x14ac:dyDescent="0.3">
      <c r="B878">
        <v>29</v>
      </c>
      <c r="C878">
        <v>661.55499999999995</v>
      </c>
      <c r="D878">
        <f t="shared" si="56"/>
        <v>58.493214787084689</v>
      </c>
      <c r="E878">
        <v>-34.667999999999999</v>
      </c>
      <c r="F878">
        <v>45.028700000000001</v>
      </c>
      <c r="G878">
        <v>489.61799999999999</v>
      </c>
      <c r="H878">
        <v>1.0761700000000001</v>
      </c>
      <c r="I878">
        <v>-50.170900000000003</v>
      </c>
      <c r="J878">
        <f t="shared" si="54"/>
        <v>-15.502900000000004</v>
      </c>
      <c r="L878">
        <v>26</v>
      </c>
      <c r="M878">
        <v>631.35199999999998</v>
      </c>
      <c r="N878">
        <f t="shared" si="57"/>
        <v>52.628809010052166</v>
      </c>
      <c r="O878">
        <v>-28.945900000000002</v>
      </c>
      <c r="P878">
        <v>36.666899999999998</v>
      </c>
      <c r="Q878">
        <v>718.99599999999998</v>
      </c>
      <c r="R878">
        <v>1.70886</v>
      </c>
      <c r="S878">
        <v>-41.793799999999997</v>
      </c>
      <c r="T878">
        <f t="shared" si="55"/>
        <v>-12.847899999999996</v>
      </c>
    </row>
    <row r="879" spans="2:20" x14ac:dyDescent="0.3">
      <c r="B879">
        <v>30</v>
      </c>
      <c r="C879">
        <v>678.99</v>
      </c>
      <c r="D879">
        <f t="shared" si="56"/>
        <v>57.355893318038234</v>
      </c>
      <c r="E879">
        <v>-35.003700000000002</v>
      </c>
      <c r="F879">
        <v>45.028700000000001</v>
      </c>
      <c r="G879">
        <v>499.88499999999999</v>
      </c>
      <c r="H879">
        <v>1.0899700000000001</v>
      </c>
      <c r="I879">
        <v>-49.9878</v>
      </c>
      <c r="J879">
        <f t="shared" si="54"/>
        <v>-14.984099999999998</v>
      </c>
      <c r="L879">
        <v>27</v>
      </c>
      <c r="M879">
        <v>650.35199999999998</v>
      </c>
      <c r="N879">
        <f t="shared" si="57"/>
        <v>52.631578947368418</v>
      </c>
      <c r="O879">
        <v>-29.327400000000001</v>
      </c>
      <c r="P879">
        <v>37.155200000000001</v>
      </c>
      <c r="Q879">
        <v>737.27499999999998</v>
      </c>
      <c r="R879">
        <v>1.7191799999999999</v>
      </c>
      <c r="S879">
        <v>-41.732799999999997</v>
      </c>
      <c r="T879">
        <f t="shared" si="55"/>
        <v>-12.405399999999997</v>
      </c>
    </row>
    <row r="880" spans="2:20" x14ac:dyDescent="0.3">
      <c r="B880">
        <v>31</v>
      </c>
      <c r="C880">
        <v>696.32899999999995</v>
      </c>
      <c r="D880">
        <f t="shared" si="56"/>
        <v>57.673452909625894</v>
      </c>
      <c r="E880">
        <v>-34.637500000000003</v>
      </c>
      <c r="F880">
        <v>44.265700000000002</v>
      </c>
      <c r="G880">
        <v>499.04700000000003</v>
      </c>
      <c r="H880">
        <v>1.09667</v>
      </c>
      <c r="I880">
        <v>-49.942</v>
      </c>
      <c r="J880">
        <f t="shared" si="54"/>
        <v>-15.304499999999997</v>
      </c>
      <c r="L880">
        <v>28</v>
      </c>
      <c r="M880">
        <v>669.755</v>
      </c>
      <c r="N880">
        <f t="shared" si="57"/>
        <v>51.538421893521566</v>
      </c>
      <c r="O880">
        <v>-29.434200000000001</v>
      </c>
      <c r="P880">
        <v>37.231400000000001</v>
      </c>
      <c r="Q880">
        <v>733.95899999999995</v>
      </c>
      <c r="R880">
        <v>1.72235</v>
      </c>
      <c r="S880">
        <v>-41.625999999999998</v>
      </c>
      <c r="T880">
        <f t="shared" si="55"/>
        <v>-12.191799999999997</v>
      </c>
    </row>
    <row r="881" spans="1:20" x14ac:dyDescent="0.3">
      <c r="B881">
        <v>32</v>
      </c>
      <c r="C881">
        <v>713.83399999999995</v>
      </c>
      <c r="D881">
        <f t="shared" si="56"/>
        <v>57.126535275635547</v>
      </c>
      <c r="E881">
        <v>-34.072899999999997</v>
      </c>
      <c r="F881">
        <v>43.731699999999996</v>
      </c>
      <c r="G881">
        <v>494.20299999999997</v>
      </c>
      <c r="H881">
        <v>1.08443</v>
      </c>
      <c r="I881">
        <v>-49.9878</v>
      </c>
      <c r="J881">
        <f t="shared" si="54"/>
        <v>-15.914900000000003</v>
      </c>
      <c r="L881">
        <v>29</v>
      </c>
      <c r="M881">
        <v>688.85</v>
      </c>
      <c r="N881">
        <f t="shared" si="57"/>
        <v>52.3697302958889</v>
      </c>
      <c r="O881">
        <v>-29.266400000000001</v>
      </c>
      <c r="P881">
        <v>36.727899999999998</v>
      </c>
      <c r="Q881">
        <v>738.22699999999998</v>
      </c>
      <c r="R881">
        <v>1.74627</v>
      </c>
      <c r="S881">
        <v>-41.564900000000002</v>
      </c>
      <c r="T881">
        <f t="shared" si="55"/>
        <v>-12.298500000000001</v>
      </c>
    </row>
    <row r="882" spans="1:20" x14ac:dyDescent="0.3">
      <c r="J882">
        <f t="shared" si="54"/>
        <v>0</v>
      </c>
      <c r="T882">
        <f t="shared" si="55"/>
        <v>0</v>
      </c>
    </row>
    <row r="883" spans="1:20" x14ac:dyDescent="0.3">
      <c r="A883">
        <v>4.5999999999999996</v>
      </c>
      <c r="J883">
        <f t="shared" si="54"/>
        <v>0</v>
      </c>
      <c r="T883">
        <f t="shared" si="55"/>
        <v>0</v>
      </c>
    </row>
    <row r="884" spans="1:20" x14ac:dyDescent="0.3">
      <c r="B884">
        <v>1</v>
      </c>
      <c r="C884">
        <v>221.34</v>
      </c>
      <c r="E884">
        <v>-43.136600000000001</v>
      </c>
      <c r="F884">
        <v>68.038899999999998</v>
      </c>
      <c r="G884">
        <v>343.84800000000001</v>
      </c>
      <c r="H884">
        <v>0.79257999999999995</v>
      </c>
      <c r="I884">
        <v>-54.489100000000001</v>
      </c>
      <c r="J884">
        <f t="shared" si="54"/>
        <v>-11.352499999999999</v>
      </c>
      <c r="T884">
        <f t="shared" si="55"/>
        <v>0</v>
      </c>
    </row>
    <row r="885" spans="1:20" x14ac:dyDescent="0.3">
      <c r="B885">
        <v>2</v>
      </c>
      <c r="C885">
        <v>227.28800000000001</v>
      </c>
      <c r="D885">
        <f t="shared" si="56"/>
        <v>168.12373907195675</v>
      </c>
      <c r="E885">
        <v>-36.987299999999998</v>
      </c>
      <c r="F885">
        <v>47.515900000000002</v>
      </c>
      <c r="G885">
        <v>455.66</v>
      </c>
      <c r="H885">
        <v>1.0292300000000001</v>
      </c>
      <c r="I885">
        <v>-49.087499999999999</v>
      </c>
      <c r="J885">
        <f t="shared" si="54"/>
        <v>-12.100200000000001</v>
      </c>
      <c r="T885">
        <f t="shared" si="55"/>
        <v>0</v>
      </c>
    </row>
    <row r="886" spans="1:20" x14ac:dyDescent="0.3">
      <c r="B886">
        <v>3</v>
      </c>
      <c r="C886">
        <v>236.30500000000001</v>
      </c>
      <c r="D886">
        <f t="shared" si="56"/>
        <v>110.90163025396478</v>
      </c>
      <c r="E886">
        <v>-34.744300000000003</v>
      </c>
      <c r="F886">
        <v>42.419400000000003</v>
      </c>
      <c r="G886">
        <v>504.29500000000002</v>
      </c>
      <c r="H886">
        <v>1.1173500000000001</v>
      </c>
      <c r="I886">
        <v>-48.004199999999997</v>
      </c>
      <c r="J886">
        <f t="shared" si="54"/>
        <v>-13.259899999999995</v>
      </c>
      <c r="T886">
        <f t="shared" si="55"/>
        <v>0</v>
      </c>
    </row>
    <row r="887" spans="1:20" x14ac:dyDescent="0.3">
      <c r="B887">
        <v>4</v>
      </c>
      <c r="C887">
        <v>248.751</v>
      </c>
      <c r="D887">
        <f t="shared" si="56"/>
        <v>80.34709946970915</v>
      </c>
      <c r="E887">
        <v>-33.325200000000002</v>
      </c>
      <c r="F887">
        <v>40.924100000000003</v>
      </c>
      <c r="G887">
        <v>485.92700000000002</v>
      </c>
      <c r="H887">
        <v>1.1096900000000001</v>
      </c>
      <c r="I887">
        <v>-48.232999999999997</v>
      </c>
      <c r="J887">
        <f t="shared" si="54"/>
        <v>-14.907799999999995</v>
      </c>
      <c r="L887">
        <v>29</v>
      </c>
      <c r="M887">
        <v>690.28</v>
      </c>
      <c r="O887">
        <v>-29.022200000000002</v>
      </c>
      <c r="P887">
        <v>35.568199999999997</v>
      </c>
      <c r="Q887">
        <v>768.39700000000005</v>
      </c>
      <c r="R887">
        <v>1.8023800000000001</v>
      </c>
      <c r="S887">
        <v>-41.183500000000002</v>
      </c>
      <c r="T887">
        <f t="shared" si="55"/>
        <v>-12.161300000000001</v>
      </c>
    </row>
    <row r="888" spans="1:20" x14ac:dyDescent="0.3">
      <c r="B888">
        <v>5</v>
      </c>
      <c r="C888">
        <v>264.53699999999998</v>
      </c>
      <c r="D888">
        <f t="shared" si="56"/>
        <v>63.347269732674633</v>
      </c>
      <c r="E888">
        <v>-33.844000000000001</v>
      </c>
      <c r="F888">
        <v>42.877200000000002</v>
      </c>
      <c r="G888">
        <v>487.91500000000002</v>
      </c>
      <c r="H888">
        <v>1.0894999999999999</v>
      </c>
      <c r="I888">
        <v>-49.026499999999999</v>
      </c>
      <c r="J888">
        <f t="shared" si="54"/>
        <v>-15.182499999999997</v>
      </c>
      <c r="T888">
        <f t="shared" si="55"/>
        <v>0</v>
      </c>
    </row>
    <row r="889" spans="1:20" x14ac:dyDescent="0.3">
      <c r="B889">
        <v>6</v>
      </c>
      <c r="C889">
        <v>280.56799999999998</v>
      </c>
      <c r="D889">
        <f t="shared" si="56"/>
        <v>62.37914041544505</v>
      </c>
      <c r="E889">
        <v>-34.698500000000003</v>
      </c>
      <c r="F889">
        <v>44.937100000000001</v>
      </c>
      <c r="G889">
        <v>485.90499999999997</v>
      </c>
      <c r="H889">
        <v>1.06728</v>
      </c>
      <c r="I889">
        <v>-49.697899999999997</v>
      </c>
      <c r="J889">
        <f t="shared" si="54"/>
        <v>-14.999399999999994</v>
      </c>
      <c r="T889">
        <f t="shared" si="55"/>
        <v>0</v>
      </c>
    </row>
    <row r="890" spans="1:20" x14ac:dyDescent="0.3">
      <c r="B890">
        <v>7</v>
      </c>
      <c r="C890">
        <v>296.27600000000001</v>
      </c>
      <c r="D890">
        <f t="shared" si="56"/>
        <v>63.661828367710612</v>
      </c>
      <c r="E890">
        <v>-34.591700000000003</v>
      </c>
      <c r="F890">
        <v>45.3949</v>
      </c>
      <c r="G890">
        <v>473.54300000000001</v>
      </c>
      <c r="H890">
        <v>1.04806</v>
      </c>
      <c r="I890">
        <v>-49.9268</v>
      </c>
      <c r="J890">
        <f t="shared" si="54"/>
        <v>-15.335099999999997</v>
      </c>
      <c r="L890">
        <v>1</v>
      </c>
      <c r="M890">
        <v>201.26</v>
      </c>
      <c r="O890">
        <v>-38.253799999999998</v>
      </c>
      <c r="P890">
        <v>64.361599999999996</v>
      </c>
      <c r="Q890">
        <v>431.68099999999998</v>
      </c>
      <c r="R890">
        <v>1.0498099999999999</v>
      </c>
      <c r="S890">
        <v>-46.234099999999998</v>
      </c>
      <c r="T890">
        <f t="shared" si="55"/>
        <v>-7.9802999999999997</v>
      </c>
    </row>
    <row r="891" spans="1:20" x14ac:dyDescent="0.3">
      <c r="B891">
        <v>8</v>
      </c>
      <c r="C891">
        <v>312.28399999999999</v>
      </c>
      <c r="D891">
        <f t="shared" si="56"/>
        <v>62.46876561719148</v>
      </c>
      <c r="E891">
        <v>-35.003700000000002</v>
      </c>
      <c r="F891">
        <v>46.112099999999998</v>
      </c>
      <c r="G891">
        <v>478.97699999999998</v>
      </c>
      <c r="H891">
        <v>1.04759</v>
      </c>
      <c r="I891">
        <v>-50.231900000000003</v>
      </c>
      <c r="J891">
        <f t="shared" si="54"/>
        <v>-15.228200000000001</v>
      </c>
      <c r="L891">
        <v>2</v>
      </c>
      <c r="M891">
        <v>208.66800000000001</v>
      </c>
      <c r="N891">
        <f t="shared" si="57"/>
        <v>134.98920086393059</v>
      </c>
      <c r="O891">
        <v>-31.784099999999999</v>
      </c>
      <c r="P891">
        <v>40.908799999999999</v>
      </c>
      <c r="Q891">
        <v>640.10900000000004</v>
      </c>
      <c r="R891">
        <v>1.5587500000000001</v>
      </c>
      <c r="S891">
        <v>-40.069600000000001</v>
      </c>
      <c r="T891">
        <f t="shared" si="55"/>
        <v>-8.2855000000000025</v>
      </c>
    </row>
    <row r="892" spans="1:20" x14ac:dyDescent="0.3">
      <c r="B892">
        <v>9</v>
      </c>
      <c r="C892">
        <v>328.08100000000002</v>
      </c>
      <c r="D892">
        <f t="shared" si="56"/>
        <v>63.303158827625396</v>
      </c>
      <c r="E892">
        <v>-34.881599999999999</v>
      </c>
      <c r="F892">
        <v>45.959499999999998</v>
      </c>
      <c r="G892">
        <v>478.65899999999999</v>
      </c>
      <c r="H892">
        <v>1.0441800000000001</v>
      </c>
      <c r="I892">
        <v>-50.338700000000003</v>
      </c>
      <c r="J892">
        <f t="shared" si="54"/>
        <v>-15.457100000000004</v>
      </c>
      <c r="L892">
        <v>3</v>
      </c>
      <c r="M892">
        <v>218.53299999999999</v>
      </c>
      <c r="N892">
        <f t="shared" si="57"/>
        <v>101.36847440446041</v>
      </c>
      <c r="O892">
        <v>-29.6021</v>
      </c>
      <c r="P892">
        <v>33.493000000000002</v>
      </c>
      <c r="Q892">
        <v>773.197</v>
      </c>
      <c r="R892">
        <v>1.88944</v>
      </c>
      <c r="S892">
        <v>-38.833599999999997</v>
      </c>
      <c r="T892">
        <f t="shared" si="55"/>
        <v>-9.2314999999999969</v>
      </c>
    </row>
    <row r="893" spans="1:20" x14ac:dyDescent="0.3">
      <c r="B893">
        <v>10</v>
      </c>
      <c r="C893">
        <v>343.91</v>
      </c>
      <c r="D893">
        <f t="shared" si="56"/>
        <v>63.175184787415475</v>
      </c>
      <c r="E893">
        <v>-35.720799999999997</v>
      </c>
      <c r="F893">
        <v>46.997100000000003</v>
      </c>
      <c r="G893">
        <v>488.16800000000001</v>
      </c>
      <c r="H893">
        <v>1.0561100000000001</v>
      </c>
      <c r="I893">
        <v>-50.369300000000003</v>
      </c>
      <c r="J893">
        <f t="shared" si="54"/>
        <v>-14.648500000000006</v>
      </c>
      <c r="L893">
        <v>4</v>
      </c>
      <c r="M893">
        <v>233.00200000000001</v>
      </c>
      <c r="N893">
        <f t="shared" si="57"/>
        <v>69.11327666044636</v>
      </c>
      <c r="O893">
        <v>-28.1067</v>
      </c>
      <c r="P893">
        <v>31.021100000000001</v>
      </c>
      <c r="Q893">
        <v>809.63</v>
      </c>
      <c r="R893">
        <v>1.90408</v>
      </c>
      <c r="S893">
        <v>-40.3748</v>
      </c>
      <c r="T893">
        <f t="shared" si="55"/>
        <v>-12.2681</v>
      </c>
    </row>
    <row r="894" spans="1:20" x14ac:dyDescent="0.3">
      <c r="B894">
        <v>11</v>
      </c>
      <c r="C894">
        <v>360.4</v>
      </c>
      <c r="D894">
        <f t="shared" si="56"/>
        <v>60.642813826561728</v>
      </c>
      <c r="E894">
        <v>-34.5154</v>
      </c>
      <c r="F894">
        <v>45.471200000000003</v>
      </c>
      <c r="G894">
        <v>480.15699999999998</v>
      </c>
      <c r="H894">
        <v>1.04637</v>
      </c>
      <c r="I894">
        <v>-50.1556</v>
      </c>
      <c r="J894">
        <f t="shared" si="54"/>
        <v>-15.6402</v>
      </c>
      <c r="L894">
        <v>5</v>
      </c>
      <c r="M894">
        <v>250.06</v>
      </c>
      <c r="N894">
        <f t="shared" si="57"/>
        <v>58.623519756126186</v>
      </c>
      <c r="O894">
        <v>-29.8767</v>
      </c>
      <c r="P894">
        <v>36.468499999999999</v>
      </c>
      <c r="Q894">
        <v>731.47500000000002</v>
      </c>
      <c r="R894">
        <v>1.71759</v>
      </c>
      <c r="S894">
        <v>-41.595500000000001</v>
      </c>
      <c r="T894">
        <f t="shared" si="55"/>
        <v>-11.718800000000002</v>
      </c>
    </row>
    <row r="895" spans="1:20" x14ac:dyDescent="0.3">
      <c r="B895">
        <v>12</v>
      </c>
      <c r="C895">
        <v>376.49099999999999</v>
      </c>
      <c r="D895">
        <f t="shared" si="56"/>
        <v>62.146541544962993</v>
      </c>
      <c r="E895">
        <v>-33.950800000000001</v>
      </c>
      <c r="F895">
        <v>44.570900000000002</v>
      </c>
      <c r="G895">
        <v>469.93700000000001</v>
      </c>
      <c r="H895">
        <v>1.03627</v>
      </c>
      <c r="I895">
        <v>-50.064100000000003</v>
      </c>
      <c r="J895">
        <f t="shared" si="54"/>
        <v>-16.113300000000002</v>
      </c>
      <c r="L895">
        <v>6</v>
      </c>
      <c r="M895">
        <v>267.04399999999998</v>
      </c>
      <c r="N895">
        <f t="shared" si="57"/>
        <v>58.878944889307654</v>
      </c>
      <c r="O895">
        <v>-30.380199999999999</v>
      </c>
      <c r="P895">
        <v>37.994399999999999</v>
      </c>
      <c r="Q895">
        <v>730.95</v>
      </c>
      <c r="R895">
        <v>1.6698999999999999</v>
      </c>
      <c r="S895">
        <v>-42.205800000000004</v>
      </c>
      <c r="T895">
        <f t="shared" si="55"/>
        <v>-11.825600000000005</v>
      </c>
    </row>
    <row r="896" spans="1:20" x14ac:dyDescent="0.3">
      <c r="B896">
        <v>13</v>
      </c>
      <c r="C896">
        <v>392.65899999999999</v>
      </c>
      <c r="D896">
        <f t="shared" si="56"/>
        <v>61.850569025235011</v>
      </c>
      <c r="E896">
        <v>-35.201999999999998</v>
      </c>
      <c r="F896">
        <v>45.959499999999998</v>
      </c>
      <c r="G896">
        <v>489.67899999999997</v>
      </c>
      <c r="H896">
        <v>1.05983</v>
      </c>
      <c r="I896">
        <v>-50.308199999999999</v>
      </c>
      <c r="J896">
        <f t="shared" si="54"/>
        <v>-15.106200000000001</v>
      </c>
      <c r="L896">
        <v>7</v>
      </c>
      <c r="M896">
        <v>284.67</v>
      </c>
      <c r="N896">
        <f t="shared" si="57"/>
        <v>56.734369681152735</v>
      </c>
      <c r="O896">
        <v>-29.541</v>
      </c>
      <c r="P896">
        <v>37.384</v>
      </c>
      <c r="Q896">
        <v>692.524</v>
      </c>
      <c r="R896">
        <v>1.62016</v>
      </c>
      <c r="S896">
        <v>-42.358400000000003</v>
      </c>
      <c r="T896">
        <f t="shared" si="55"/>
        <v>-12.817400000000003</v>
      </c>
    </row>
    <row r="897" spans="2:20" x14ac:dyDescent="0.3">
      <c r="B897">
        <v>14</v>
      </c>
      <c r="C897">
        <v>408.779</v>
      </c>
      <c r="D897">
        <f t="shared" si="56"/>
        <v>62.034739454094279</v>
      </c>
      <c r="E897">
        <v>-34.927399999999999</v>
      </c>
      <c r="F897">
        <v>45.486499999999999</v>
      </c>
      <c r="G897">
        <v>490.822</v>
      </c>
      <c r="H897">
        <v>1.0608500000000001</v>
      </c>
      <c r="I897">
        <v>-50.1556</v>
      </c>
      <c r="J897">
        <f t="shared" si="54"/>
        <v>-15.228200000000001</v>
      </c>
      <c r="L897">
        <v>8</v>
      </c>
      <c r="M897">
        <v>301.86399999999998</v>
      </c>
      <c r="N897">
        <f t="shared" si="57"/>
        <v>58.159823194137623</v>
      </c>
      <c r="O897">
        <v>-30.502300000000002</v>
      </c>
      <c r="P897">
        <v>38.497900000000001</v>
      </c>
      <c r="Q897">
        <v>727.95600000000002</v>
      </c>
      <c r="R897">
        <v>1.6456299999999999</v>
      </c>
      <c r="S897">
        <v>-42.480499999999999</v>
      </c>
      <c r="T897">
        <f t="shared" si="55"/>
        <v>-11.978199999999998</v>
      </c>
    </row>
    <row r="898" spans="2:20" x14ac:dyDescent="0.3">
      <c r="B898">
        <v>15</v>
      </c>
      <c r="C898">
        <v>425.15199999999999</v>
      </c>
      <c r="D898">
        <f t="shared" si="56"/>
        <v>61.076161973981591</v>
      </c>
      <c r="E898">
        <v>-34.194899999999997</v>
      </c>
      <c r="F898">
        <v>44.448900000000002</v>
      </c>
      <c r="G898">
        <v>484.16500000000002</v>
      </c>
      <c r="H898">
        <v>1.06402</v>
      </c>
      <c r="I898">
        <v>-50.079300000000003</v>
      </c>
      <c r="J898">
        <f t="shared" si="54"/>
        <v>-15.884400000000007</v>
      </c>
      <c r="L898">
        <v>9</v>
      </c>
      <c r="M898">
        <v>319.20800000000003</v>
      </c>
      <c r="N898">
        <f t="shared" si="57"/>
        <v>57.656826568265515</v>
      </c>
      <c r="O898">
        <v>-30.166599999999999</v>
      </c>
      <c r="P898">
        <v>38.207999999999998</v>
      </c>
      <c r="Q898">
        <v>715.44</v>
      </c>
      <c r="R898">
        <v>1.6411</v>
      </c>
      <c r="S898">
        <v>-42.495699999999999</v>
      </c>
      <c r="T898">
        <f t="shared" si="55"/>
        <v>-12.3291</v>
      </c>
    </row>
    <row r="899" spans="2:20" x14ac:dyDescent="0.3">
      <c r="B899">
        <v>16</v>
      </c>
      <c r="C899">
        <v>441.75799999999998</v>
      </c>
      <c r="D899">
        <f t="shared" si="56"/>
        <v>60.219197880284256</v>
      </c>
      <c r="E899">
        <v>-34.225499999999997</v>
      </c>
      <c r="F899">
        <v>44.570900000000002</v>
      </c>
      <c r="G899">
        <v>485.77699999999999</v>
      </c>
      <c r="H899">
        <v>1.0627</v>
      </c>
      <c r="I899">
        <v>-50.0336</v>
      </c>
      <c r="J899">
        <f t="shared" si="54"/>
        <v>-15.808100000000003</v>
      </c>
      <c r="L899">
        <v>10</v>
      </c>
      <c r="M899">
        <v>336.83600000000001</v>
      </c>
      <c r="N899">
        <f t="shared" si="57"/>
        <v>56.727932834127571</v>
      </c>
      <c r="O899">
        <v>-30.059799999999999</v>
      </c>
      <c r="P899">
        <v>38.024900000000002</v>
      </c>
      <c r="Q899">
        <v>729.29899999999998</v>
      </c>
      <c r="R899">
        <v>1.6600999999999999</v>
      </c>
      <c r="S899">
        <v>-42.266800000000003</v>
      </c>
      <c r="T899">
        <f t="shared" si="55"/>
        <v>-12.207000000000004</v>
      </c>
    </row>
    <row r="900" spans="2:20" x14ac:dyDescent="0.3">
      <c r="B900">
        <v>17</v>
      </c>
      <c r="C900">
        <v>458.24</v>
      </c>
      <c r="D900">
        <f t="shared" si="56"/>
        <v>60.672248513529809</v>
      </c>
      <c r="E900">
        <v>-34.683199999999999</v>
      </c>
      <c r="F900">
        <v>44.982900000000001</v>
      </c>
      <c r="G900">
        <v>492.20499999999998</v>
      </c>
      <c r="H900">
        <v>1.0742700000000001</v>
      </c>
      <c r="I900">
        <v>-49.911499999999997</v>
      </c>
      <c r="J900">
        <f t="shared" si="54"/>
        <v>-15.228299999999997</v>
      </c>
      <c r="L900">
        <v>11</v>
      </c>
      <c r="M900">
        <v>354.44</v>
      </c>
      <c r="N900">
        <f t="shared" si="57"/>
        <v>56.80527152919796</v>
      </c>
      <c r="O900">
        <v>-29.8767</v>
      </c>
      <c r="P900">
        <v>37.6892</v>
      </c>
      <c r="Q900">
        <v>730.23</v>
      </c>
      <c r="R900">
        <v>1.6727700000000001</v>
      </c>
      <c r="S900">
        <v>-42.190600000000003</v>
      </c>
      <c r="T900">
        <f t="shared" si="55"/>
        <v>-12.313900000000004</v>
      </c>
    </row>
    <row r="901" spans="2:20" x14ac:dyDescent="0.3">
      <c r="B901">
        <v>18</v>
      </c>
      <c r="C901">
        <v>474.49700000000001</v>
      </c>
      <c r="D901">
        <f t="shared" si="56"/>
        <v>61.511964077012962</v>
      </c>
      <c r="E901">
        <v>-34.698500000000003</v>
      </c>
      <c r="F901">
        <v>44.738799999999998</v>
      </c>
      <c r="G901">
        <v>494.78</v>
      </c>
      <c r="H901">
        <v>1.0817399999999999</v>
      </c>
      <c r="I901">
        <v>-49.972499999999997</v>
      </c>
      <c r="J901">
        <f t="shared" si="54"/>
        <v>-15.273999999999994</v>
      </c>
      <c r="L901">
        <v>12</v>
      </c>
      <c r="M901">
        <v>372.21</v>
      </c>
      <c r="N901">
        <f t="shared" si="57"/>
        <v>56.274620146314071</v>
      </c>
      <c r="O901">
        <v>-30.288699999999999</v>
      </c>
      <c r="P901">
        <v>38.040199999999999</v>
      </c>
      <c r="Q901">
        <v>748.24900000000002</v>
      </c>
      <c r="R901">
        <v>1.7022900000000001</v>
      </c>
      <c r="S901">
        <v>-42.098999999999997</v>
      </c>
      <c r="T901">
        <f t="shared" si="55"/>
        <v>-11.810299999999998</v>
      </c>
    </row>
    <row r="902" spans="2:20" x14ac:dyDescent="0.3">
      <c r="B902">
        <v>19</v>
      </c>
      <c r="C902">
        <v>490.95499999999998</v>
      </c>
      <c r="D902">
        <f t="shared" si="56"/>
        <v>60.760724267833382</v>
      </c>
      <c r="E902">
        <v>-34.5764</v>
      </c>
      <c r="F902">
        <v>44.647199999999998</v>
      </c>
      <c r="G902">
        <v>490.95699999999999</v>
      </c>
      <c r="H902">
        <v>1.07419</v>
      </c>
      <c r="I902">
        <v>-49.972499999999997</v>
      </c>
      <c r="J902">
        <f t="shared" ref="J902:J965" si="58">I902-E902</f>
        <v>-15.396099999999997</v>
      </c>
      <c r="L902">
        <v>13</v>
      </c>
      <c r="M902">
        <v>390.01400000000001</v>
      </c>
      <c r="N902">
        <f t="shared" si="57"/>
        <v>56.167153448663129</v>
      </c>
      <c r="O902">
        <v>-29.9072</v>
      </c>
      <c r="P902">
        <v>37.460299999999997</v>
      </c>
      <c r="Q902">
        <v>747.36</v>
      </c>
      <c r="R902">
        <v>1.70594</v>
      </c>
      <c r="S902">
        <v>-41.9617</v>
      </c>
      <c r="T902">
        <f t="shared" ref="T902:T965" si="59">S902-O902</f>
        <v>-12.054500000000001</v>
      </c>
    </row>
    <row r="903" spans="2:20" x14ac:dyDescent="0.3">
      <c r="B903">
        <v>20</v>
      </c>
      <c r="C903">
        <v>507.233</v>
      </c>
      <c r="D903">
        <f t="shared" ref="D903:D966" si="60">1000/(C903-C902)</f>
        <v>61.432608428553799</v>
      </c>
      <c r="E903">
        <v>-34.683199999999999</v>
      </c>
      <c r="F903">
        <v>45.043900000000001</v>
      </c>
      <c r="G903">
        <v>493.88200000000001</v>
      </c>
      <c r="H903">
        <v>1.07694</v>
      </c>
      <c r="I903">
        <v>-50.170900000000003</v>
      </c>
      <c r="J903">
        <f t="shared" si="58"/>
        <v>-15.487700000000004</v>
      </c>
      <c r="L903">
        <v>14</v>
      </c>
      <c r="M903">
        <v>408.005</v>
      </c>
      <c r="N903">
        <f t="shared" ref="N903:N966" si="61">1000/(M903-M902)</f>
        <v>55.583347229170187</v>
      </c>
      <c r="O903">
        <v>-29.7089</v>
      </c>
      <c r="P903">
        <v>36.926299999999998</v>
      </c>
      <c r="Q903">
        <v>746.57600000000002</v>
      </c>
      <c r="R903">
        <v>1.71279</v>
      </c>
      <c r="S903">
        <v>-41.870100000000001</v>
      </c>
      <c r="T903">
        <f t="shared" si="59"/>
        <v>-12.161200000000001</v>
      </c>
    </row>
    <row r="904" spans="2:20" x14ac:dyDescent="0.3">
      <c r="B904">
        <v>21</v>
      </c>
      <c r="C904">
        <v>523.85199999999998</v>
      </c>
      <c r="D904">
        <f t="shared" si="60"/>
        <v>60.172092183645326</v>
      </c>
      <c r="E904">
        <v>-34.744300000000003</v>
      </c>
      <c r="F904">
        <v>44.708300000000001</v>
      </c>
      <c r="G904">
        <v>494.40800000000002</v>
      </c>
      <c r="H904">
        <v>1.08535</v>
      </c>
      <c r="I904">
        <v>-49.881</v>
      </c>
      <c r="J904">
        <f t="shared" si="58"/>
        <v>-15.136699999999998</v>
      </c>
      <c r="L904">
        <v>15</v>
      </c>
      <c r="M904">
        <v>426.375</v>
      </c>
      <c r="N904">
        <f t="shared" si="61"/>
        <v>54.436581382689155</v>
      </c>
      <c r="O904">
        <v>-30.044599999999999</v>
      </c>
      <c r="P904">
        <v>37.765500000000003</v>
      </c>
      <c r="Q904">
        <v>741.69</v>
      </c>
      <c r="R904">
        <v>1.6935899999999999</v>
      </c>
      <c r="S904">
        <v>-41.915900000000001</v>
      </c>
      <c r="T904">
        <f t="shared" si="59"/>
        <v>-11.871300000000002</v>
      </c>
    </row>
    <row r="905" spans="2:20" x14ac:dyDescent="0.3">
      <c r="B905">
        <v>22</v>
      </c>
      <c r="C905">
        <v>540.298</v>
      </c>
      <c r="D905">
        <f t="shared" si="60"/>
        <v>60.805058980907113</v>
      </c>
      <c r="E905">
        <v>-34.728999999999999</v>
      </c>
      <c r="F905">
        <v>44.586199999999998</v>
      </c>
      <c r="G905">
        <v>503.738</v>
      </c>
      <c r="H905">
        <v>1.09311</v>
      </c>
      <c r="I905">
        <v>-49.8962</v>
      </c>
      <c r="J905">
        <f t="shared" si="58"/>
        <v>-15.167200000000001</v>
      </c>
      <c r="L905">
        <v>16</v>
      </c>
      <c r="M905">
        <v>444.21</v>
      </c>
      <c r="N905">
        <f t="shared" si="61"/>
        <v>56.069526212503568</v>
      </c>
      <c r="O905">
        <v>-29.7546</v>
      </c>
      <c r="P905">
        <v>36.926299999999998</v>
      </c>
      <c r="Q905">
        <v>743.81600000000003</v>
      </c>
      <c r="R905">
        <v>1.73224</v>
      </c>
      <c r="S905">
        <v>-41.763300000000001</v>
      </c>
      <c r="T905">
        <f t="shared" si="59"/>
        <v>-12.008700000000001</v>
      </c>
    </row>
    <row r="906" spans="2:20" x14ac:dyDescent="0.3">
      <c r="B906">
        <v>23</v>
      </c>
      <c r="C906">
        <v>557.04100000000005</v>
      </c>
      <c r="D906">
        <f t="shared" si="60"/>
        <v>59.726452845965291</v>
      </c>
      <c r="E906">
        <v>-34.912100000000002</v>
      </c>
      <c r="F906">
        <v>44.784500000000001</v>
      </c>
      <c r="G906">
        <v>502.93299999999999</v>
      </c>
      <c r="H906">
        <v>1.09324</v>
      </c>
      <c r="I906">
        <v>-49.789400000000001</v>
      </c>
      <c r="J906">
        <f t="shared" si="58"/>
        <v>-14.877299999999998</v>
      </c>
      <c r="L906">
        <v>17</v>
      </c>
      <c r="M906">
        <v>461.84</v>
      </c>
      <c r="N906">
        <f t="shared" si="61"/>
        <v>56.721497447532627</v>
      </c>
      <c r="O906">
        <v>-30.654900000000001</v>
      </c>
      <c r="P906">
        <v>37.719700000000003</v>
      </c>
      <c r="Q906">
        <v>785.26499999999999</v>
      </c>
      <c r="R906">
        <v>1.7755300000000001</v>
      </c>
      <c r="S906">
        <v>-41.839599999999997</v>
      </c>
      <c r="T906">
        <f t="shared" si="59"/>
        <v>-11.184699999999996</v>
      </c>
    </row>
    <row r="907" spans="2:20" x14ac:dyDescent="0.3">
      <c r="B907">
        <v>24</v>
      </c>
      <c r="C907">
        <v>573.54300000000001</v>
      </c>
      <c r="D907">
        <f t="shared" si="60"/>
        <v>60.598715307235658</v>
      </c>
      <c r="E907">
        <v>-35.232500000000002</v>
      </c>
      <c r="F907">
        <v>44.753999999999998</v>
      </c>
      <c r="G907">
        <v>511.96199999999999</v>
      </c>
      <c r="H907">
        <v>1.10944</v>
      </c>
      <c r="I907">
        <v>-49.819899999999997</v>
      </c>
      <c r="J907">
        <f t="shared" si="58"/>
        <v>-14.587399999999995</v>
      </c>
      <c r="L907">
        <v>18</v>
      </c>
      <c r="M907">
        <v>481.28399999999999</v>
      </c>
      <c r="N907">
        <f t="shared" si="61"/>
        <v>51.429746965644881</v>
      </c>
      <c r="O907">
        <v>-28.945900000000002</v>
      </c>
      <c r="P907">
        <v>35.552999999999997</v>
      </c>
      <c r="Q907">
        <v>750.85799999999995</v>
      </c>
      <c r="R907">
        <v>1.7371300000000001</v>
      </c>
      <c r="S907">
        <v>-41.564900000000002</v>
      </c>
      <c r="T907">
        <f t="shared" si="59"/>
        <v>-12.619</v>
      </c>
    </row>
    <row r="908" spans="2:20" x14ac:dyDescent="0.3">
      <c r="B908">
        <v>25</v>
      </c>
      <c r="C908">
        <v>590.75599999999997</v>
      </c>
      <c r="D908">
        <f t="shared" si="60"/>
        <v>58.095625399407538</v>
      </c>
      <c r="E908">
        <v>-34.927399999999999</v>
      </c>
      <c r="F908">
        <v>43.9758</v>
      </c>
      <c r="G908">
        <v>507.92</v>
      </c>
      <c r="H908">
        <v>1.1122399999999999</v>
      </c>
      <c r="I908">
        <v>-49.881</v>
      </c>
      <c r="J908">
        <f t="shared" si="58"/>
        <v>-14.953600000000002</v>
      </c>
      <c r="L908">
        <v>19</v>
      </c>
      <c r="M908">
        <v>499.77499999999998</v>
      </c>
      <c r="N908">
        <f t="shared" si="61"/>
        <v>54.080363420042225</v>
      </c>
      <c r="O908">
        <v>-29.052700000000002</v>
      </c>
      <c r="P908">
        <v>35.827599999999997</v>
      </c>
      <c r="Q908">
        <v>744.36099999999999</v>
      </c>
      <c r="R908">
        <v>1.7441199999999999</v>
      </c>
      <c r="S908">
        <v>-41.595500000000001</v>
      </c>
      <c r="T908">
        <f t="shared" si="59"/>
        <v>-12.5428</v>
      </c>
    </row>
    <row r="909" spans="2:20" x14ac:dyDescent="0.3">
      <c r="B909">
        <v>26</v>
      </c>
      <c r="C909">
        <v>607.28099999999995</v>
      </c>
      <c r="D909">
        <f t="shared" si="60"/>
        <v>60.514372163388892</v>
      </c>
      <c r="E909">
        <v>-35.156300000000002</v>
      </c>
      <c r="F909">
        <v>44.326799999999999</v>
      </c>
      <c r="G909">
        <v>508.553</v>
      </c>
      <c r="H909">
        <v>1.1113500000000001</v>
      </c>
      <c r="I909">
        <v>-50.216700000000003</v>
      </c>
      <c r="J909">
        <f t="shared" si="58"/>
        <v>-15.060400000000001</v>
      </c>
      <c r="L909">
        <v>20</v>
      </c>
      <c r="M909">
        <v>517.82899999999995</v>
      </c>
      <c r="N909">
        <f t="shared" si="61"/>
        <v>55.389387393375507</v>
      </c>
      <c r="O909">
        <v>-30.166599999999999</v>
      </c>
      <c r="P909">
        <v>36.911000000000001</v>
      </c>
      <c r="Q909">
        <v>790.47</v>
      </c>
      <c r="R909">
        <v>1.7887200000000001</v>
      </c>
      <c r="S909">
        <v>-41.595500000000001</v>
      </c>
      <c r="T909">
        <f t="shared" si="59"/>
        <v>-11.428900000000002</v>
      </c>
    </row>
    <row r="910" spans="2:20" x14ac:dyDescent="0.3">
      <c r="B910">
        <v>27</v>
      </c>
      <c r="C910">
        <v>624.221</v>
      </c>
      <c r="D910">
        <f t="shared" si="60"/>
        <v>59.031877213695203</v>
      </c>
      <c r="E910">
        <v>-34.759500000000003</v>
      </c>
      <c r="F910">
        <v>43.5944</v>
      </c>
      <c r="G910">
        <v>505.82600000000002</v>
      </c>
      <c r="H910">
        <v>1.1144700000000001</v>
      </c>
      <c r="I910">
        <v>-50.0488</v>
      </c>
      <c r="J910">
        <f t="shared" si="58"/>
        <v>-15.289299999999997</v>
      </c>
      <c r="L910">
        <v>21</v>
      </c>
      <c r="M910">
        <v>537.20500000000004</v>
      </c>
      <c r="N910">
        <f t="shared" si="61"/>
        <v>51.610239471510909</v>
      </c>
      <c r="O910">
        <v>-29.327400000000001</v>
      </c>
      <c r="P910">
        <v>36.270099999999999</v>
      </c>
      <c r="Q910">
        <v>753.53099999999995</v>
      </c>
      <c r="R910">
        <v>1.7642800000000001</v>
      </c>
      <c r="S910">
        <v>-41.503900000000002</v>
      </c>
      <c r="T910">
        <f t="shared" si="59"/>
        <v>-12.176500000000001</v>
      </c>
    </row>
    <row r="911" spans="2:20" x14ac:dyDescent="0.3">
      <c r="B911">
        <v>28</v>
      </c>
      <c r="C911">
        <v>641.19799999999998</v>
      </c>
      <c r="D911">
        <f t="shared" si="60"/>
        <v>58.90322200624383</v>
      </c>
      <c r="E911">
        <v>-34.759500000000003</v>
      </c>
      <c r="F911">
        <v>43.869</v>
      </c>
      <c r="G911">
        <v>507.10700000000003</v>
      </c>
      <c r="H911">
        <v>1.11293</v>
      </c>
      <c r="I911">
        <v>-49.957299999999996</v>
      </c>
      <c r="J911">
        <f t="shared" si="58"/>
        <v>-15.197799999999994</v>
      </c>
      <c r="L911">
        <v>22</v>
      </c>
      <c r="M911">
        <v>555.81399999999996</v>
      </c>
      <c r="N911">
        <f t="shared" si="61"/>
        <v>53.7374388736635</v>
      </c>
      <c r="O911">
        <v>-29.098500000000001</v>
      </c>
      <c r="P911">
        <v>35.9039</v>
      </c>
      <c r="Q911">
        <v>751.44100000000003</v>
      </c>
      <c r="R911">
        <v>1.7565</v>
      </c>
      <c r="S911">
        <v>-41.305500000000002</v>
      </c>
      <c r="T911">
        <f t="shared" si="59"/>
        <v>-12.207000000000001</v>
      </c>
    </row>
    <row r="912" spans="2:20" x14ac:dyDescent="0.3">
      <c r="B912">
        <v>29</v>
      </c>
      <c r="C912">
        <v>658.43799999999999</v>
      </c>
      <c r="D912">
        <f t="shared" si="60"/>
        <v>58.004640371229669</v>
      </c>
      <c r="E912">
        <v>-34.957900000000002</v>
      </c>
      <c r="F912">
        <v>44.082599999999999</v>
      </c>
      <c r="G912">
        <v>508.733</v>
      </c>
      <c r="H912">
        <v>1.11195</v>
      </c>
      <c r="I912">
        <v>-49.957299999999996</v>
      </c>
      <c r="J912">
        <f t="shared" si="58"/>
        <v>-14.999399999999994</v>
      </c>
      <c r="L912">
        <v>23</v>
      </c>
      <c r="M912">
        <v>574.93399999999997</v>
      </c>
      <c r="N912">
        <f t="shared" si="61"/>
        <v>52.301255230125513</v>
      </c>
      <c r="O912">
        <v>-28.976400000000002</v>
      </c>
      <c r="P912">
        <v>35.446199999999997</v>
      </c>
      <c r="Q912">
        <v>768.30600000000004</v>
      </c>
      <c r="R912">
        <v>1.78624</v>
      </c>
      <c r="S912">
        <v>-41.274999999999999</v>
      </c>
      <c r="T912">
        <f t="shared" si="59"/>
        <v>-12.298599999999997</v>
      </c>
    </row>
    <row r="913" spans="1:20" x14ac:dyDescent="0.3">
      <c r="B913">
        <v>30</v>
      </c>
      <c r="C913">
        <v>675.47799999999995</v>
      </c>
      <c r="D913">
        <f t="shared" si="60"/>
        <v>58.6854460093898</v>
      </c>
      <c r="E913">
        <v>-34.5306</v>
      </c>
      <c r="F913">
        <v>43.396000000000001</v>
      </c>
      <c r="G913">
        <v>498.983</v>
      </c>
      <c r="H913">
        <v>1.1103000000000001</v>
      </c>
      <c r="I913">
        <v>-50.079300000000003</v>
      </c>
      <c r="J913">
        <f t="shared" si="58"/>
        <v>-15.548700000000004</v>
      </c>
      <c r="L913">
        <v>24</v>
      </c>
      <c r="M913">
        <v>594.04600000000005</v>
      </c>
      <c r="N913">
        <f t="shared" si="61"/>
        <v>52.323147760569057</v>
      </c>
      <c r="O913">
        <v>-29.296900000000001</v>
      </c>
      <c r="P913">
        <v>35.766599999999997</v>
      </c>
      <c r="Q913">
        <v>783.46699999999998</v>
      </c>
      <c r="R913">
        <v>1.8015399999999999</v>
      </c>
      <c r="S913">
        <v>-41.412399999999998</v>
      </c>
      <c r="T913">
        <f t="shared" si="59"/>
        <v>-12.115499999999997</v>
      </c>
    </row>
    <row r="914" spans="1:20" x14ac:dyDescent="0.3">
      <c r="B914">
        <v>31</v>
      </c>
      <c r="C914">
        <v>693.01900000000001</v>
      </c>
      <c r="D914">
        <f t="shared" si="60"/>
        <v>57.009292514679721</v>
      </c>
      <c r="E914">
        <v>-34.4696</v>
      </c>
      <c r="F914">
        <v>43.029800000000002</v>
      </c>
      <c r="G914">
        <v>504.202</v>
      </c>
      <c r="H914">
        <v>1.11633</v>
      </c>
      <c r="I914">
        <v>-49.942</v>
      </c>
      <c r="J914">
        <f t="shared" si="58"/>
        <v>-15.4724</v>
      </c>
      <c r="K914">
        <v>3.8</v>
      </c>
      <c r="L914">
        <v>25</v>
      </c>
      <c r="M914">
        <v>613.14700000000005</v>
      </c>
      <c r="N914">
        <f t="shared" si="61"/>
        <v>52.353279932987803</v>
      </c>
      <c r="O914">
        <v>-29.357900000000001</v>
      </c>
      <c r="P914">
        <v>35.919199999999996</v>
      </c>
      <c r="Q914">
        <v>793.18799999999999</v>
      </c>
      <c r="R914">
        <v>1.8181400000000001</v>
      </c>
      <c r="S914">
        <v>-41.213999999999999</v>
      </c>
      <c r="T914">
        <f t="shared" si="59"/>
        <v>-11.856099999999998</v>
      </c>
    </row>
    <row r="915" spans="1:20" x14ac:dyDescent="0.3">
      <c r="B915">
        <v>32</v>
      </c>
      <c r="C915">
        <v>710.44399999999996</v>
      </c>
      <c r="D915">
        <f t="shared" si="60"/>
        <v>57.38880918220962</v>
      </c>
      <c r="E915">
        <v>-34.774799999999999</v>
      </c>
      <c r="F915">
        <v>43.304400000000001</v>
      </c>
      <c r="G915">
        <v>507.88299999999998</v>
      </c>
      <c r="H915">
        <v>1.1251500000000001</v>
      </c>
      <c r="I915">
        <v>-49.865699999999997</v>
      </c>
      <c r="J915">
        <f t="shared" si="58"/>
        <v>-15.090899999999998</v>
      </c>
      <c r="L915">
        <v>26</v>
      </c>
      <c r="M915">
        <v>632.27</v>
      </c>
      <c r="N915">
        <f t="shared" si="61"/>
        <v>52.293050253621473</v>
      </c>
      <c r="O915">
        <v>-28.961200000000002</v>
      </c>
      <c r="P915">
        <v>34.988399999999999</v>
      </c>
      <c r="Q915">
        <v>778.56899999999996</v>
      </c>
      <c r="R915">
        <v>1.8270999999999999</v>
      </c>
      <c r="S915">
        <v>-41.244500000000002</v>
      </c>
      <c r="T915">
        <f t="shared" si="59"/>
        <v>-12.283300000000001</v>
      </c>
    </row>
    <row r="916" spans="1:20" x14ac:dyDescent="0.3">
      <c r="J916">
        <f t="shared" si="58"/>
        <v>0</v>
      </c>
      <c r="L916">
        <v>27</v>
      </c>
      <c r="M916">
        <v>651.99099999999999</v>
      </c>
      <c r="N916">
        <f t="shared" si="61"/>
        <v>50.707367780538505</v>
      </c>
      <c r="O916">
        <v>-28.716999999999999</v>
      </c>
      <c r="P916">
        <v>35.369900000000001</v>
      </c>
      <c r="Q916">
        <v>755.01400000000001</v>
      </c>
      <c r="R916">
        <v>1.80359</v>
      </c>
      <c r="S916">
        <v>-41.290300000000002</v>
      </c>
      <c r="T916">
        <f t="shared" si="59"/>
        <v>-12.573300000000003</v>
      </c>
    </row>
    <row r="917" spans="1:20" x14ac:dyDescent="0.3">
      <c r="A917">
        <v>4.7</v>
      </c>
      <c r="J917">
        <f t="shared" si="58"/>
        <v>0</v>
      </c>
      <c r="L917">
        <v>28</v>
      </c>
      <c r="M917">
        <v>671.24300000000005</v>
      </c>
      <c r="N917">
        <f t="shared" si="61"/>
        <v>51.942655308539194</v>
      </c>
      <c r="O917">
        <v>-29.251100000000001</v>
      </c>
      <c r="P917">
        <v>35.491900000000001</v>
      </c>
      <c r="Q917">
        <v>796.86699999999996</v>
      </c>
      <c r="R917">
        <v>1.8392299999999999</v>
      </c>
      <c r="S917">
        <v>-41.168199999999999</v>
      </c>
      <c r="T917">
        <f t="shared" si="59"/>
        <v>-11.917099999999998</v>
      </c>
    </row>
    <row r="918" spans="1:20" x14ac:dyDescent="0.3">
      <c r="B918">
        <v>1</v>
      </c>
      <c r="C918">
        <v>221.29499999999999</v>
      </c>
      <c r="E918">
        <v>-43.746899999999997</v>
      </c>
      <c r="F918">
        <v>68.038899999999998</v>
      </c>
      <c r="G918">
        <v>344.93299999999999</v>
      </c>
      <c r="H918">
        <v>0.79713500000000004</v>
      </c>
      <c r="I918">
        <v>-54.656999999999996</v>
      </c>
      <c r="J918">
        <f t="shared" si="58"/>
        <v>-10.9101</v>
      </c>
      <c r="L918">
        <v>29</v>
      </c>
      <c r="M918">
        <v>690.94299999999998</v>
      </c>
      <c r="N918">
        <f t="shared" si="61"/>
        <v>50.76142131979713</v>
      </c>
      <c r="O918">
        <v>-29.037500000000001</v>
      </c>
      <c r="P918">
        <v>35.278300000000002</v>
      </c>
      <c r="Q918">
        <v>795.10699999999997</v>
      </c>
      <c r="R918">
        <v>1.83145</v>
      </c>
      <c r="S918">
        <v>-41.244500000000002</v>
      </c>
      <c r="T918">
        <f t="shared" si="59"/>
        <v>-12.207000000000001</v>
      </c>
    </row>
    <row r="919" spans="1:20" x14ac:dyDescent="0.3">
      <c r="B919">
        <v>2</v>
      </c>
      <c r="C919">
        <v>227.15600000000001</v>
      </c>
      <c r="D919">
        <f t="shared" si="60"/>
        <v>170.61934823408922</v>
      </c>
      <c r="E919">
        <v>-36.727899999999998</v>
      </c>
      <c r="F919">
        <v>46.340899999999998</v>
      </c>
      <c r="G919">
        <v>456.37200000000001</v>
      </c>
      <c r="H919">
        <v>1.03464</v>
      </c>
      <c r="I919">
        <v>-48.980699999999999</v>
      </c>
      <c r="J919">
        <f t="shared" si="58"/>
        <v>-12.252800000000001</v>
      </c>
      <c r="T919">
        <f t="shared" si="59"/>
        <v>0</v>
      </c>
    </row>
    <row r="920" spans="1:20" x14ac:dyDescent="0.3">
      <c r="B920">
        <v>3</v>
      </c>
      <c r="C920">
        <v>236.57599999999999</v>
      </c>
      <c r="D920">
        <f t="shared" si="60"/>
        <v>106.15711252653942</v>
      </c>
      <c r="E920">
        <v>-34.5764</v>
      </c>
      <c r="F920">
        <v>41.320799999999998</v>
      </c>
      <c r="G920">
        <v>505.85500000000002</v>
      </c>
      <c r="H920">
        <v>1.13944</v>
      </c>
      <c r="I920">
        <v>-48.171999999999997</v>
      </c>
      <c r="J920">
        <f t="shared" si="58"/>
        <v>-13.595599999999997</v>
      </c>
      <c r="T920">
        <f t="shared" si="59"/>
        <v>0</v>
      </c>
    </row>
    <row r="921" spans="1:20" x14ac:dyDescent="0.3">
      <c r="B921">
        <v>4</v>
      </c>
      <c r="C921">
        <v>248.25700000000001</v>
      </c>
      <c r="D921">
        <f t="shared" si="60"/>
        <v>85.609108809177215</v>
      </c>
      <c r="E921">
        <v>-33.935499999999998</v>
      </c>
      <c r="F921">
        <v>40.39</v>
      </c>
      <c r="G921">
        <v>514.66899999999998</v>
      </c>
      <c r="H921">
        <v>1.15889</v>
      </c>
      <c r="I921">
        <v>-48.019399999999997</v>
      </c>
      <c r="J921">
        <f t="shared" si="58"/>
        <v>-14.0839</v>
      </c>
      <c r="T921">
        <f t="shared" si="59"/>
        <v>0</v>
      </c>
    </row>
    <row r="922" spans="1:20" x14ac:dyDescent="0.3">
      <c r="B922">
        <v>5</v>
      </c>
      <c r="C922">
        <v>263.452</v>
      </c>
      <c r="D922">
        <f t="shared" si="60"/>
        <v>65.811122079631488</v>
      </c>
      <c r="E922">
        <v>-33.859299999999998</v>
      </c>
      <c r="F922">
        <v>41.473399999999998</v>
      </c>
      <c r="G922">
        <v>506.041</v>
      </c>
      <c r="H922">
        <v>1.12462</v>
      </c>
      <c r="I922">
        <v>-48.858600000000003</v>
      </c>
      <c r="J922">
        <f t="shared" si="58"/>
        <v>-14.999300000000005</v>
      </c>
      <c r="T922">
        <f t="shared" si="59"/>
        <v>0</v>
      </c>
    </row>
    <row r="923" spans="1:20" x14ac:dyDescent="0.3">
      <c r="B923">
        <v>6</v>
      </c>
      <c r="C923">
        <v>279.77499999999998</v>
      </c>
      <c r="D923">
        <f t="shared" si="60"/>
        <v>61.263248177418447</v>
      </c>
      <c r="E923">
        <v>-35.08</v>
      </c>
      <c r="F923">
        <v>44.738799999999998</v>
      </c>
      <c r="G923">
        <v>489.71</v>
      </c>
      <c r="H923">
        <v>1.0755300000000001</v>
      </c>
      <c r="I923">
        <v>-50.0336</v>
      </c>
      <c r="J923">
        <f t="shared" si="58"/>
        <v>-14.953600000000002</v>
      </c>
      <c r="T923">
        <f t="shared" si="59"/>
        <v>0</v>
      </c>
    </row>
    <row r="924" spans="1:20" x14ac:dyDescent="0.3">
      <c r="B924">
        <v>7</v>
      </c>
      <c r="C924">
        <v>295.608</v>
      </c>
      <c r="D924">
        <f t="shared" si="60"/>
        <v>63.159224404724206</v>
      </c>
      <c r="E924">
        <v>-34.835799999999999</v>
      </c>
      <c r="F924">
        <v>44.662500000000001</v>
      </c>
      <c r="G924">
        <v>487.71600000000001</v>
      </c>
      <c r="H924">
        <v>1.0647500000000001</v>
      </c>
      <c r="I924">
        <v>-50.125100000000003</v>
      </c>
      <c r="J924">
        <f t="shared" si="58"/>
        <v>-15.289300000000004</v>
      </c>
      <c r="L924">
        <v>1</v>
      </c>
      <c r="M924">
        <v>201.19200000000001</v>
      </c>
      <c r="O924">
        <v>-38.177500000000002</v>
      </c>
      <c r="P924">
        <v>63.903799999999997</v>
      </c>
      <c r="Q924">
        <v>434.255</v>
      </c>
      <c r="R924">
        <v>1.05078</v>
      </c>
      <c r="S924">
        <v>-46.081499999999998</v>
      </c>
      <c r="T924">
        <f t="shared" si="59"/>
        <v>-7.9039999999999964</v>
      </c>
    </row>
    <row r="925" spans="1:20" x14ac:dyDescent="0.3">
      <c r="B925">
        <v>8</v>
      </c>
      <c r="C925">
        <v>311.88900000000001</v>
      </c>
      <c r="D925">
        <f t="shared" si="60"/>
        <v>61.421288618635195</v>
      </c>
      <c r="E925">
        <v>-34.698500000000003</v>
      </c>
      <c r="F925">
        <v>44.662500000000001</v>
      </c>
      <c r="G925">
        <v>481.60700000000003</v>
      </c>
      <c r="H925">
        <v>1.06053</v>
      </c>
      <c r="I925">
        <v>-50.231900000000003</v>
      </c>
      <c r="J925">
        <f t="shared" si="58"/>
        <v>-15.5334</v>
      </c>
      <c r="L925">
        <v>2</v>
      </c>
      <c r="M925">
        <v>208.51900000000001</v>
      </c>
      <c r="N925">
        <f t="shared" si="61"/>
        <v>136.48150675583463</v>
      </c>
      <c r="O925">
        <v>-31.4026</v>
      </c>
      <c r="P925">
        <v>39.947499999999998</v>
      </c>
      <c r="Q925">
        <v>647.16</v>
      </c>
      <c r="R925">
        <v>1.59276</v>
      </c>
      <c r="S925">
        <v>-39.718600000000002</v>
      </c>
      <c r="T925">
        <f t="shared" si="59"/>
        <v>-8.3160000000000025</v>
      </c>
    </row>
    <row r="926" spans="1:20" x14ac:dyDescent="0.3">
      <c r="B926">
        <v>9</v>
      </c>
      <c r="C926">
        <v>327.46199999999999</v>
      </c>
      <c r="D926">
        <f t="shared" si="60"/>
        <v>64.213703204263879</v>
      </c>
      <c r="E926">
        <v>-35.720799999999997</v>
      </c>
      <c r="F926">
        <v>45.944200000000002</v>
      </c>
      <c r="G926">
        <v>496.25700000000001</v>
      </c>
      <c r="H926">
        <v>1.07179</v>
      </c>
      <c r="I926">
        <v>-50.399799999999999</v>
      </c>
      <c r="J926">
        <f t="shared" si="58"/>
        <v>-14.679000000000002</v>
      </c>
      <c r="L926">
        <v>3</v>
      </c>
      <c r="M926">
        <v>218.374</v>
      </c>
      <c r="N926">
        <f t="shared" si="61"/>
        <v>101.47133434804678</v>
      </c>
      <c r="O926">
        <v>-28.976400000000002</v>
      </c>
      <c r="P926">
        <v>31.784099999999999</v>
      </c>
      <c r="Q926">
        <v>783.49</v>
      </c>
      <c r="R926">
        <v>1.9476599999999999</v>
      </c>
      <c r="S926">
        <v>-38.299599999999998</v>
      </c>
      <c r="T926">
        <f t="shared" si="59"/>
        <v>-9.3231999999999964</v>
      </c>
    </row>
    <row r="927" spans="1:20" x14ac:dyDescent="0.3">
      <c r="B927">
        <v>10</v>
      </c>
      <c r="C927">
        <v>343.21699999999998</v>
      </c>
      <c r="D927">
        <f t="shared" si="60"/>
        <v>63.471913678197417</v>
      </c>
      <c r="E927">
        <v>-35.110500000000002</v>
      </c>
      <c r="F927">
        <v>45.318600000000004</v>
      </c>
      <c r="G927">
        <v>485.92899999999997</v>
      </c>
      <c r="H927">
        <v>1.0626500000000001</v>
      </c>
      <c r="I927">
        <v>-50.323500000000003</v>
      </c>
      <c r="J927">
        <f t="shared" si="58"/>
        <v>-15.213000000000001</v>
      </c>
      <c r="L927">
        <v>4</v>
      </c>
      <c r="M927">
        <v>232.32599999999999</v>
      </c>
      <c r="N927">
        <f t="shared" si="61"/>
        <v>71.674311926605512</v>
      </c>
      <c r="O927">
        <v>-28.503399999999999</v>
      </c>
      <c r="P927">
        <v>30.136099999999999</v>
      </c>
      <c r="Q927">
        <v>860.48099999999999</v>
      </c>
      <c r="R927">
        <v>2.0126499999999998</v>
      </c>
      <c r="S927">
        <v>-39.917000000000002</v>
      </c>
      <c r="T927">
        <f t="shared" si="59"/>
        <v>-11.413600000000002</v>
      </c>
    </row>
    <row r="928" spans="1:20" x14ac:dyDescent="0.3">
      <c r="B928">
        <v>11</v>
      </c>
      <c r="C928">
        <v>359.04300000000001</v>
      </c>
      <c r="D928">
        <f t="shared" si="60"/>
        <v>63.187160369012929</v>
      </c>
      <c r="E928">
        <v>-35.217300000000002</v>
      </c>
      <c r="F928">
        <v>44.769300000000001</v>
      </c>
      <c r="G928">
        <v>496.2</v>
      </c>
      <c r="H928">
        <v>1.08524</v>
      </c>
      <c r="I928">
        <v>-50.369300000000003</v>
      </c>
      <c r="J928">
        <f t="shared" si="58"/>
        <v>-15.152000000000001</v>
      </c>
      <c r="L928">
        <v>5</v>
      </c>
      <c r="M928">
        <v>249.251</v>
      </c>
      <c r="N928">
        <f t="shared" si="61"/>
        <v>59.084194977843389</v>
      </c>
      <c r="O928">
        <v>-29.312100000000001</v>
      </c>
      <c r="P928">
        <v>34.774799999999999</v>
      </c>
      <c r="Q928">
        <v>764.45</v>
      </c>
      <c r="R928">
        <v>1.8015699999999999</v>
      </c>
      <c r="S928">
        <v>-41.137700000000002</v>
      </c>
      <c r="T928">
        <f t="shared" si="59"/>
        <v>-11.825600000000001</v>
      </c>
    </row>
    <row r="929" spans="2:20" x14ac:dyDescent="0.3">
      <c r="B929">
        <v>12</v>
      </c>
      <c r="C929">
        <v>374.83300000000003</v>
      </c>
      <c r="D929">
        <f t="shared" si="60"/>
        <v>63.331222292590162</v>
      </c>
      <c r="E929">
        <v>-35.446199999999997</v>
      </c>
      <c r="F929">
        <v>45.059199999999997</v>
      </c>
      <c r="G929">
        <v>508.39100000000002</v>
      </c>
      <c r="H929">
        <v>1.0889200000000001</v>
      </c>
      <c r="I929">
        <v>-50.323500000000003</v>
      </c>
      <c r="J929">
        <f t="shared" si="58"/>
        <v>-14.877300000000005</v>
      </c>
      <c r="L929">
        <v>6</v>
      </c>
      <c r="M929">
        <v>265.77300000000002</v>
      </c>
      <c r="N929">
        <f t="shared" si="61"/>
        <v>60.525360125892675</v>
      </c>
      <c r="O929">
        <v>-29.541</v>
      </c>
      <c r="P929">
        <v>35.598799999999997</v>
      </c>
      <c r="Q929">
        <v>749.947</v>
      </c>
      <c r="R929">
        <v>1.7452700000000001</v>
      </c>
      <c r="S929">
        <v>-41.580199999999998</v>
      </c>
      <c r="T929">
        <f t="shared" si="59"/>
        <v>-12.039199999999997</v>
      </c>
    </row>
    <row r="930" spans="2:20" x14ac:dyDescent="0.3">
      <c r="B930">
        <v>13</v>
      </c>
      <c r="C930">
        <v>391.077</v>
      </c>
      <c r="D930">
        <f t="shared" si="60"/>
        <v>61.561191824673834</v>
      </c>
      <c r="E930">
        <v>-35.430900000000001</v>
      </c>
      <c r="F930">
        <v>45.2881</v>
      </c>
      <c r="G930">
        <v>504.48</v>
      </c>
      <c r="H930">
        <v>1.0847899999999999</v>
      </c>
      <c r="I930">
        <v>-50.399799999999999</v>
      </c>
      <c r="J930">
        <f t="shared" si="58"/>
        <v>-14.968899999999998</v>
      </c>
      <c r="L930">
        <v>7</v>
      </c>
      <c r="M930">
        <v>282.55900000000003</v>
      </c>
      <c r="N930">
        <f t="shared" si="61"/>
        <v>59.573454068866909</v>
      </c>
      <c r="O930">
        <v>-30.151399999999999</v>
      </c>
      <c r="P930">
        <v>36.865200000000002</v>
      </c>
      <c r="Q930">
        <v>754.45799999999997</v>
      </c>
      <c r="R930">
        <v>1.7360500000000001</v>
      </c>
      <c r="S930">
        <v>-41.854900000000001</v>
      </c>
      <c r="T930">
        <f t="shared" si="59"/>
        <v>-11.703500000000002</v>
      </c>
    </row>
    <row r="931" spans="2:20" x14ac:dyDescent="0.3">
      <c r="B931">
        <v>14</v>
      </c>
      <c r="C931">
        <v>406.839</v>
      </c>
      <c r="D931">
        <f t="shared" si="60"/>
        <v>63.443725415556401</v>
      </c>
      <c r="E931">
        <v>-35.247799999999998</v>
      </c>
      <c r="F931">
        <v>44.891399999999997</v>
      </c>
      <c r="G931">
        <v>497.82600000000002</v>
      </c>
      <c r="H931">
        <v>1.0853699999999999</v>
      </c>
      <c r="I931">
        <v>-50.216700000000003</v>
      </c>
      <c r="J931">
        <f t="shared" si="58"/>
        <v>-14.968900000000005</v>
      </c>
      <c r="L931">
        <v>8</v>
      </c>
      <c r="M931">
        <v>299.39600000000002</v>
      </c>
      <c r="N931">
        <f t="shared" si="61"/>
        <v>59.393003504187249</v>
      </c>
      <c r="O931">
        <v>-30.395499999999998</v>
      </c>
      <c r="P931">
        <v>36.987299999999998</v>
      </c>
      <c r="Q931">
        <v>765.40700000000004</v>
      </c>
      <c r="R931">
        <v>1.74091</v>
      </c>
      <c r="S931">
        <v>-41.946399999999997</v>
      </c>
      <c r="T931">
        <f t="shared" si="59"/>
        <v>-11.550899999999999</v>
      </c>
    </row>
    <row r="932" spans="2:20" x14ac:dyDescent="0.3">
      <c r="B932">
        <v>15</v>
      </c>
      <c r="C932">
        <v>422.54500000000002</v>
      </c>
      <c r="D932">
        <f t="shared" si="60"/>
        <v>63.669935056666169</v>
      </c>
      <c r="E932">
        <v>-35.919199999999996</v>
      </c>
      <c r="F932">
        <v>45.578000000000003</v>
      </c>
      <c r="G932">
        <v>515.38199999999995</v>
      </c>
      <c r="H932">
        <v>1.09521</v>
      </c>
      <c r="I932">
        <v>-50.277700000000003</v>
      </c>
      <c r="J932">
        <f t="shared" si="58"/>
        <v>-14.358500000000006</v>
      </c>
      <c r="L932">
        <v>9</v>
      </c>
      <c r="M932">
        <v>316.49200000000002</v>
      </c>
      <c r="N932">
        <f t="shared" si="61"/>
        <v>58.493214787084689</v>
      </c>
      <c r="O932">
        <v>-30.029299999999999</v>
      </c>
      <c r="P932">
        <v>36.712600000000002</v>
      </c>
      <c r="Q932">
        <v>759.06200000000001</v>
      </c>
      <c r="R932">
        <v>1.74065</v>
      </c>
      <c r="S932">
        <v>-41.870100000000001</v>
      </c>
      <c r="T932">
        <f t="shared" si="59"/>
        <v>-11.840800000000002</v>
      </c>
    </row>
    <row r="933" spans="2:20" x14ac:dyDescent="0.3">
      <c r="B933">
        <v>16</v>
      </c>
      <c r="C933">
        <v>439.017</v>
      </c>
      <c r="D933">
        <f t="shared" si="60"/>
        <v>60.709082078679046</v>
      </c>
      <c r="E933">
        <v>-35.095199999999998</v>
      </c>
      <c r="F933">
        <v>44.311500000000002</v>
      </c>
      <c r="G933">
        <v>500.68900000000002</v>
      </c>
      <c r="H933">
        <v>1.0858099999999999</v>
      </c>
      <c r="I933">
        <v>-50.353999999999999</v>
      </c>
      <c r="J933">
        <f t="shared" si="58"/>
        <v>-15.258800000000001</v>
      </c>
      <c r="L933">
        <v>10</v>
      </c>
      <c r="M933">
        <v>334.25799999999998</v>
      </c>
      <c r="N933">
        <f t="shared" si="61"/>
        <v>56.287290329843643</v>
      </c>
      <c r="O933">
        <v>-29.7089</v>
      </c>
      <c r="P933">
        <v>36.361699999999999</v>
      </c>
      <c r="Q933">
        <v>748.43</v>
      </c>
      <c r="R933">
        <v>1.7455700000000001</v>
      </c>
      <c r="S933">
        <v>-41.793799999999997</v>
      </c>
      <c r="T933">
        <f t="shared" si="59"/>
        <v>-12.084899999999998</v>
      </c>
    </row>
    <row r="934" spans="2:20" x14ac:dyDescent="0.3">
      <c r="B934">
        <v>17</v>
      </c>
      <c r="C934">
        <v>455.54599999999999</v>
      </c>
      <c r="D934">
        <f t="shared" si="60"/>
        <v>60.49972775122513</v>
      </c>
      <c r="E934">
        <v>-35.217300000000002</v>
      </c>
      <c r="F934">
        <v>44.296300000000002</v>
      </c>
      <c r="G934">
        <v>511.68900000000002</v>
      </c>
      <c r="H934">
        <v>1.11009</v>
      </c>
      <c r="I934">
        <v>-50.1404</v>
      </c>
      <c r="J934">
        <f t="shared" si="58"/>
        <v>-14.923099999999998</v>
      </c>
      <c r="L934">
        <v>11</v>
      </c>
      <c r="M934">
        <v>351.2</v>
      </c>
      <c r="N934">
        <f t="shared" si="61"/>
        <v>59.024908511391779</v>
      </c>
      <c r="O934">
        <v>-30.090299999999999</v>
      </c>
      <c r="P934">
        <v>36.651600000000002</v>
      </c>
      <c r="Q934">
        <v>775.01300000000003</v>
      </c>
      <c r="R934">
        <v>1.7730300000000001</v>
      </c>
      <c r="S934">
        <v>-41.717500000000001</v>
      </c>
      <c r="T934">
        <f t="shared" si="59"/>
        <v>-11.627200000000002</v>
      </c>
    </row>
    <row r="935" spans="2:20" x14ac:dyDescent="0.3">
      <c r="B935">
        <v>18</v>
      </c>
      <c r="C935">
        <v>471.613</v>
      </c>
      <c r="D935">
        <f t="shared" si="60"/>
        <v>62.239372627123892</v>
      </c>
      <c r="E935">
        <v>-34.5154</v>
      </c>
      <c r="F935">
        <v>43.7012</v>
      </c>
      <c r="G935">
        <v>494.28800000000001</v>
      </c>
      <c r="H935">
        <v>1.08036</v>
      </c>
      <c r="I935">
        <v>-50.186199999999999</v>
      </c>
      <c r="J935">
        <f t="shared" si="58"/>
        <v>-15.6708</v>
      </c>
      <c r="L935">
        <v>12</v>
      </c>
      <c r="M935">
        <v>368.73500000000001</v>
      </c>
      <c r="N935">
        <f t="shared" si="61"/>
        <v>57.028799543769523</v>
      </c>
      <c r="O935">
        <v>-29.464700000000001</v>
      </c>
      <c r="P935">
        <v>35.9955</v>
      </c>
      <c r="Q935">
        <v>762.53700000000003</v>
      </c>
      <c r="R935">
        <v>1.7524200000000001</v>
      </c>
      <c r="S935">
        <v>-41.702300000000001</v>
      </c>
      <c r="T935">
        <f t="shared" si="59"/>
        <v>-12.2376</v>
      </c>
    </row>
    <row r="936" spans="2:20" x14ac:dyDescent="0.3">
      <c r="B936">
        <v>19</v>
      </c>
      <c r="C936">
        <v>487.82499999999999</v>
      </c>
      <c r="D936">
        <f t="shared" si="60"/>
        <v>61.682704169750842</v>
      </c>
      <c r="E936">
        <v>-35.308799999999998</v>
      </c>
      <c r="F936">
        <v>44.311500000000002</v>
      </c>
      <c r="G936">
        <v>512.46400000000006</v>
      </c>
      <c r="H936">
        <v>1.1090199999999999</v>
      </c>
      <c r="I936">
        <v>-49.9268</v>
      </c>
      <c r="J936">
        <f t="shared" si="58"/>
        <v>-14.618000000000002</v>
      </c>
      <c r="L936">
        <v>13</v>
      </c>
      <c r="M936">
        <v>385.86599999999999</v>
      </c>
      <c r="N936">
        <f t="shared" si="61"/>
        <v>58.373708481699936</v>
      </c>
      <c r="O936">
        <v>-29.6631</v>
      </c>
      <c r="P936">
        <v>35.8887</v>
      </c>
      <c r="Q936">
        <v>787.79600000000005</v>
      </c>
      <c r="R936">
        <v>1.80016</v>
      </c>
      <c r="S936">
        <v>-41.534399999999998</v>
      </c>
      <c r="T936">
        <f t="shared" si="59"/>
        <v>-11.871299999999998</v>
      </c>
    </row>
    <row r="937" spans="2:20" x14ac:dyDescent="0.3">
      <c r="B937">
        <v>20</v>
      </c>
      <c r="C937">
        <v>504.46300000000002</v>
      </c>
      <c r="D937">
        <f t="shared" si="60"/>
        <v>60.103377809832793</v>
      </c>
      <c r="E937">
        <v>-34.912100000000002</v>
      </c>
      <c r="F937">
        <v>43.472299999999997</v>
      </c>
      <c r="G937">
        <v>511.601</v>
      </c>
      <c r="H937">
        <v>1.1191899999999999</v>
      </c>
      <c r="I937">
        <v>-50.064100000000003</v>
      </c>
      <c r="J937">
        <f t="shared" si="58"/>
        <v>-15.152000000000001</v>
      </c>
      <c r="L937">
        <v>14</v>
      </c>
      <c r="M937">
        <v>403.85399999999998</v>
      </c>
      <c r="N937">
        <f t="shared" si="61"/>
        <v>55.592617300422503</v>
      </c>
      <c r="O937">
        <v>-29.342700000000001</v>
      </c>
      <c r="P937">
        <v>35.369900000000001</v>
      </c>
      <c r="Q937">
        <v>780.85900000000004</v>
      </c>
      <c r="R937">
        <v>1.7925800000000001</v>
      </c>
      <c r="S937">
        <v>-41.320799999999998</v>
      </c>
      <c r="T937">
        <f t="shared" si="59"/>
        <v>-11.978099999999998</v>
      </c>
    </row>
    <row r="938" spans="2:20" x14ac:dyDescent="0.3">
      <c r="B938">
        <v>21</v>
      </c>
      <c r="C938">
        <v>520.94100000000003</v>
      </c>
      <c r="D938">
        <f t="shared" si="60"/>
        <v>60.686976574827007</v>
      </c>
      <c r="E938">
        <v>-35.537700000000001</v>
      </c>
      <c r="F938">
        <v>44.128399999999999</v>
      </c>
      <c r="G938">
        <v>522.79</v>
      </c>
      <c r="H938">
        <v>1.12622</v>
      </c>
      <c r="I938">
        <v>-50.109900000000003</v>
      </c>
      <c r="J938">
        <f t="shared" si="58"/>
        <v>-14.572200000000002</v>
      </c>
      <c r="L938">
        <v>15</v>
      </c>
      <c r="M938">
        <v>421.78100000000001</v>
      </c>
      <c r="N938">
        <f t="shared" si="61"/>
        <v>55.781781670106476</v>
      </c>
      <c r="O938">
        <v>-29.6326</v>
      </c>
      <c r="P938">
        <v>35.491900000000001</v>
      </c>
      <c r="Q938">
        <v>796.13</v>
      </c>
      <c r="R938">
        <v>1.81565</v>
      </c>
      <c r="S938">
        <v>-41.366599999999998</v>
      </c>
      <c r="T938">
        <f t="shared" si="59"/>
        <v>-11.733999999999998</v>
      </c>
    </row>
    <row r="939" spans="2:20" x14ac:dyDescent="0.3">
      <c r="B939">
        <v>22</v>
      </c>
      <c r="C939">
        <v>537.53200000000004</v>
      </c>
      <c r="D939">
        <f t="shared" si="60"/>
        <v>60.27364233620635</v>
      </c>
      <c r="E939">
        <v>-34.942599999999999</v>
      </c>
      <c r="F939">
        <v>43.640099999999997</v>
      </c>
      <c r="G939">
        <v>509.875</v>
      </c>
      <c r="H939">
        <v>1.1131500000000001</v>
      </c>
      <c r="I939">
        <v>-50.079300000000003</v>
      </c>
      <c r="J939">
        <f t="shared" si="58"/>
        <v>-15.136700000000005</v>
      </c>
      <c r="L939">
        <v>16</v>
      </c>
      <c r="M939">
        <v>439.62599999999998</v>
      </c>
      <c r="N939">
        <f t="shared" si="61"/>
        <v>56.038105912020264</v>
      </c>
      <c r="O939">
        <v>-29.6173</v>
      </c>
      <c r="P939">
        <v>35.263100000000001</v>
      </c>
      <c r="Q939">
        <v>801.85299999999995</v>
      </c>
      <c r="R939">
        <v>1.8383499999999999</v>
      </c>
      <c r="S939">
        <v>-41.091900000000003</v>
      </c>
      <c r="T939">
        <f t="shared" si="59"/>
        <v>-11.474600000000002</v>
      </c>
    </row>
    <row r="940" spans="2:20" x14ac:dyDescent="0.3">
      <c r="B940">
        <v>23</v>
      </c>
      <c r="C940">
        <v>554.40899999999999</v>
      </c>
      <c r="D940">
        <f t="shared" si="60"/>
        <v>59.252236771938307</v>
      </c>
      <c r="E940">
        <v>-34.912100000000002</v>
      </c>
      <c r="F940">
        <v>43.426499999999997</v>
      </c>
      <c r="G940">
        <v>510.84199999999998</v>
      </c>
      <c r="H940">
        <v>1.1176999999999999</v>
      </c>
      <c r="I940">
        <v>-49.9878</v>
      </c>
      <c r="J940">
        <f t="shared" si="58"/>
        <v>-15.075699999999998</v>
      </c>
      <c r="L940">
        <v>17</v>
      </c>
      <c r="M940">
        <v>457.45100000000002</v>
      </c>
      <c r="N940">
        <f t="shared" si="61"/>
        <v>56.100981767180784</v>
      </c>
      <c r="O940">
        <v>-29.418900000000001</v>
      </c>
      <c r="P940">
        <v>34.942599999999999</v>
      </c>
      <c r="Q940">
        <v>806.66700000000003</v>
      </c>
      <c r="R940">
        <v>1.8333299999999999</v>
      </c>
      <c r="S940">
        <v>-41.122399999999999</v>
      </c>
      <c r="T940">
        <f t="shared" si="59"/>
        <v>-11.703499999999998</v>
      </c>
    </row>
    <row r="941" spans="2:20" x14ac:dyDescent="0.3">
      <c r="B941">
        <v>24</v>
      </c>
      <c r="C941">
        <v>571.19799999999998</v>
      </c>
      <c r="D941">
        <f t="shared" si="60"/>
        <v>59.562808982071637</v>
      </c>
      <c r="E941">
        <v>-34.500100000000003</v>
      </c>
      <c r="F941">
        <v>43.014499999999998</v>
      </c>
      <c r="G941">
        <v>505.935</v>
      </c>
      <c r="H941">
        <v>1.1080700000000001</v>
      </c>
      <c r="I941">
        <v>-49.957299999999996</v>
      </c>
      <c r="J941">
        <f t="shared" si="58"/>
        <v>-15.457199999999993</v>
      </c>
      <c r="L941">
        <v>18</v>
      </c>
      <c r="M941">
        <v>475.65199999999999</v>
      </c>
      <c r="N941">
        <f t="shared" si="61"/>
        <v>54.942036151859895</v>
      </c>
      <c r="O941">
        <v>-29.8157</v>
      </c>
      <c r="P941">
        <v>35.568199999999997</v>
      </c>
      <c r="Q941">
        <v>814.87300000000005</v>
      </c>
      <c r="R941">
        <v>1.85023</v>
      </c>
      <c r="S941">
        <v>-41.168199999999999</v>
      </c>
      <c r="T941">
        <f t="shared" si="59"/>
        <v>-11.352499999999999</v>
      </c>
    </row>
    <row r="942" spans="2:20" x14ac:dyDescent="0.3">
      <c r="B942">
        <v>25</v>
      </c>
      <c r="C942">
        <v>587.79600000000005</v>
      </c>
      <c r="D942">
        <f t="shared" si="60"/>
        <v>60.248222677430761</v>
      </c>
      <c r="E942">
        <v>-35.018900000000002</v>
      </c>
      <c r="F942">
        <v>43.396000000000001</v>
      </c>
      <c r="G942">
        <v>521.44899999999996</v>
      </c>
      <c r="H942">
        <v>1.1361600000000001</v>
      </c>
      <c r="I942">
        <v>-49.7742</v>
      </c>
      <c r="J942">
        <f t="shared" si="58"/>
        <v>-14.755299999999998</v>
      </c>
      <c r="L942">
        <v>19</v>
      </c>
      <c r="M942">
        <v>494.19600000000003</v>
      </c>
      <c r="N942">
        <f t="shared" si="61"/>
        <v>53.925798101811793</v>
      </c>
      <c r="O942">
        <v>-29.464700000000001</v>
      </c>
      <c r="P942">
        <v>34.988399999999999</v>
      </c>
      <c r="Q942">
        <v>808.62</v>
      </c>
      <c r="R942">
        <v>1.8729800000000001</v>
      </c>
      <c r="S942">
        <v>-41.183500000000002</v>
      </c>
      <c r="T942">
        <f t="shared" si="59"/>
        <v>-11.718800000000002</v>
      </c>
    </row>
    <row r="943" spans="2:20" x14ac:dyDescent="0.3">
      <c r="B943">
        <v>26</v>
      </c>
      <c r="C943">
        <v>604.55399999999997</v>
      </c>
      <c r="D943">
        <f t="shared" si="60"/>
        <v>59.672992003819338</v>
      </c>
      <c r="E943">
        <v>-34.805300000000003</v>
      </c>
      <c r="F943">
        <v>43.060299999999998</v>
      </c>
      <c r="G943">
        <v>513.18799999999999</v>
      </c>
      <c r="H943">
        <v>1.13286</v>
      </c>
      <c r="I943">
        <v>-50.018300000000004</v>
      </c>
      <c r="J943">
        <f t="shared" si="58"/>
        <v>-15.213000000000001</v>
      </c>
      <c r="L943">
        <v>20</v>
      </c>
      <c r="M943">
        <v>512.71799999999996</v>
      </c>
      <c r="N943">
        <f t="shared" si="61"/>
        <v>53.989849908217444</v>
      </c>
      <c r="O943">
        <v>-29.159500000000001</v>
      </c>
      <c r="P943">
        <v>34.317</v>
      </c>
      <c r="Q943">
        <v>808.38699999999994</v>
      </c>
      <c r="R943">
        <v>1.87862</v>
      </c>
      <c r="S943">
        <v>-41.290300000000002</v>
      </c>
      <c r="T943">
        <f t="shared" si="59"/>
        <v>-12.130800000000001</v>
      </c>
    </row>
    <row r="944" spans="2:20" x14ac:dyDescent="0.3">
      <c r="B944">
        <v>27</v>
      </c>
      <c r="C944">
        <v>622.03099999999995</v>
      </c>
      <c r="D944">
        <f t="shared" si="60"/>
        <v>57.218058019110913</v>
      </c>
      <c r="E944">
        <v>-34.652700000000003</v>
      </c>
      <c r="F944">
        <v>43.121299999999998</v>
      </c>
      <c r="G944">
        <v>502.12200000000001</v>
      </c>
      <c r="H944">
        <v>1.11229</v>
      </c>
      <c r="I944">
        <v>-49.9878</v>
      </c>
      <c r="J944">
        <f t="shared" si="58"/>
        <v>-15.335099999999997</v>
      </c>
      <c r="L944">
        <v>21</v>
      </c>
      <c r="M944">
        <v>531.173</v>
      </c>
      <c r="N944">
        <f t="shared" si="61"/>
        <v>54.185857491194675</v>
      </c>
      <c r="O944">
        <v>-29.159500000000001</v>
      </c>
      <c r="P944">
        <v>34.744300000000003</v>
      </c>
      <c r="Q944">
        <v>810.81100000000004</v>
      </c>
      <c r="R944">
        <v>1.8521700000000001</v>
      </c>
      <c r="S944">
        <v>-41.046100000000003</v>
      </c>
      <c r="T944">
        <f t="shared" si="59"/>
        <v>-11.886600000000001</v>
      </c>
    </row>
    <row r="945" spans="1:20" x14ac:dyDescent="0.3">
      <c r="B945">
        <v>28</v>
      </c>
      <c r="C945">
        <v>638.38499999999999</v>
      </c>
      <c r="D945">
        <f t="shared" si="60"/>
        <v>61.147119970649229</v>
      </c>
      <c r="E945">
        <v>-35.8887</v>
      </c>
      <c r="F945">
        <v>44.082599999999999</v>
      </c>
      <c r="G945">
        <v>536.74199999999996</v>
      </c>
      <c r="H945">
        <v>1.1461699999999999</v>
      </c>
      <c r="I945">
        <v>-50.125100000000003</v>
      </c>
      <c r="J945">
        <f t="shared" si="58"/>
        <v>-14.236400000000003</v>
      </c>
      <c r="L945">
        <v>22</v>
      </c>
      <c r="M945">
        <v>549.87</v>
      </c>
      <c r="N945">
        <f t="shared" si="61"/>
        <v>53.484516232550668</v>
      </c>
      <c r="O945">
        <v>-29.144300000000001</v>
      </c>
      <c r="P945">
        <v>34.4696</v>
      </c>
      <c r="Q945">
        <v>815.43200000000002</v>
      </c>
      <c r="R945">
        <v>1.8963000000000001</v>
      </c>
      <c r="S945">
        <v>-41.015599999999999</v>
      </c>
      <c r="T945">
        <f t="shared" si="59"/>
        <v>-11.871299999999998</v>
      </c>
    </row>
    <row r="946" spans="1:20" x14ac:dyDescent="0.3">
      <c r="B946">
        <v>29</v>
      </c>
      <c r="C946">
        <v>655.20299999999997</v>
      </c>
      <c r="D946">
        <f t="shared" si="60"/>
        <v>59.460102271375966</v>
      </c>
      <c r="E946">
        <v>-35.537700000000001</v>
      </c>
      <c r="F946">
        <v>43.640099999999997</v>
      </c>
      <c r="G946">
        <v>529.58699999999999</v>
      </c>
      <c r="H946">
        <v>1.14577</v>
      </c>
      <c r="I946">
        <v>-49.957299999999996</v>
      </c>
      <c r="J946">
        <f t="shared" si="58"/>
        <v>-14.419599999999996</v>
      </c>
      <c r="L946">
        <v>23</v>
      </c>
      <c r="M946">
        <v>568.68200000000002</v>
      </c>
      <c r="N946">
        <f t="shared" si="61"/>
        <v>53.157559004890459</v>
      </c>
      <c r="O946">
        <v>-28.945900000000002</v>
      </c>
      <c r="P946">
        <v>34.332299999999996</v>
      </c>
      <c r="Q946">
        <v>811.23400000000004</v>
      </c>
      <c r="R946">
        <v>1.8804399999999999</v>
      </c>
      <c r="S946">
        <v>-40.985100000000003</v>
      </c>
      <c r="T946">
        <f t="shared" si="59"/>
        <v>-12.039200000000001</v>
      </c>
    </row>
    <row r="947" spans="1:20" x14ac:dyDescent="0.3">
      <c r="B947">
        <v>30</v>
      </c>
      <c r="C947">
        <v>672.18</v>
      </c>
      <c r="D947">
        <f t="shared" si="60"/>
        <v>58.90322200624383</v>
      </c>
      <c r="E947">
        <v>-34.774799999999999</v>
      </c>
      <c r="F947">
        <v>42.663600000000002</v>
      </c>
      <c r="G947">
        <v>524.75699999999995</v>
      </c>
      <c r="H947">
        <v>1.1397900000000001</v>
      </c>
      <c r="I947">
        <v>-49.881</v>
      </c>
      <c r="J947">
        <f t="shared" si="58"/>
        <v>-15.106200000000001</v>
      </c>
      <c r="L947">
        <v>24</v>
      </c>
      <c r="M947">
        <v>587.49599999999998</v>
      </c>
      <c r="N947">
        <f t="shared" si="61"/>
        <v>53.151908153502809</v>
      </c>
      <c r="O947">
        <v>-28.976400000000002</v>
      </c>
      <c r="P947">
        <v>34.072899999999997</v>
      </c>
      <c r="Q947">
        <v>816.40200000000004</v>
      </c>
      <c r="R947">
        <v>1.89862</v>
      </c>
      <c r="S947">
        <v>-40.878300000000003</v>
      </c>
      <c r="T947">
        <f t="shared" si="59"/>
        <v>-11.901900000000001</v>
      </c>
    </row>
    <row r="948" spans="1:20" x14ac:dyDescent="0.3">
      <c r="B948">
        <v>31</v>
      </c>
      <c r="C948">
        <v>689.22900000000004</v>
      </c>
      <c r="D948">
        <f t="shared" si="60"/>
        <v>58.654466537626526</v>
      </c>
      <c r="E948">
        <v>-35.08</v>
      </c>
      <c r="F948">
        <v>43.151899999999998</v>
      </c>
      <c r="G948">
        <v>526.27700000000004</v>
      </c>
      <c r="H948">
        <v>1.14456</v>
      </c>
      <c r="I948">
        <v>-49.881</v>
      </c>
      <c r="J948">
        <f t="shared" si="58"/>
        <v>-14.801000000000002</v>
      </c>
      <c r="K948">
        <v>3.9</v>
      </c>
      <c r="L948">
        <v>25</v>
      </c>
      <c r="M948">
        <v>606.37300000000005</v>
      </c>
      <c r="N948">
        <f t="shared" si="61"/>
        <v>52.974519256237564</v>
      </c>
      <c r="O948">
        <v>-29.190100000000001</v>
      </c>
      <c r="P948">
        <v>34.118699999999997</v>
      </c>
      <c r="Q948">
        <v>834.64700000000005</v>
      </c>
      <c r="R948">
        <v>1.93113</v>
      </c>
      <c r="S948">
        <v>-40.664700000000003</v>
      </c>
      <c r="T948">
        <f t="shared" si="59"/>
        <v>-11.474600000000002</v>
      </c>
    </row>
    <row r="949" spans="1:20" x14ac:dyDescent="0.3">
      <c r="B949">
        <v>32</v>
      </c>
      <c r="C949">
        <v>706.53399999999999</v>
      </c>
      <c r="D949">
        <f t="shared" si="60"/>
        <v>57.786766830396004</v>
      </c>
      <c r="E949">
        <v>-34.713700000000003</v>
      </c>
      <c r="F949">
        <v>42.419400000000003</v>
      </c>
      <c r="G949">
        <v>522.38300000000004</v>
      </c>
      <c r="H949">
        <v>1.1478699999999999</v>
      </c>
      <c r="I949">
        <v>-49.621600000000001</v>
      </c>
      <c r="J949">
        <f t="shared" si="58"/>
        <v>-14.907899999999998</v>
      </c>
      <c r="L949">
        <v>26</v>
      </c>
      <c r="M949">
        <v>625.36800000000005</v>
      </c>
      <c r="N949">
        <f t="shared" si="61"/>
        <v>52.645433008686481</v>
      </c>
      <c r="O949">
        <v>-29.251100000000001</v>
      </c>
      <c r="P949">
        <v>34.118699999999997</v>
      </c>
      <c r="Q949">
        <v>836.827</v>
      </c>
      <c r="R949">
        <v>1.9311799999999999</v>
      </c>
      <c r="S949">
        <v>-40.664700000000003</v>
      </c>
      <c r="T949">
        <f t="shared" si="59"/>
        <v>-11.413600000000002</v>
      </c>
    </row>
    <row r="950" spans="1:20" x14ac:dyDescent="0.3">
      <c r="J950">
        <f t="shared" si="58"/>
        <v>0</v>
      </c>
      <c r="L950">
        <v>27</v>
      </c>
      <c r="M950">
        <v>644.38599999999997</v>
      </c>
      <c r="N950">
        <f t="shared" si="61"/>
        <v>52.581764644021689</v>
      </c>
      <c r="O950">
        <v>-29.281600000000001</v>
      </c>
      <c r="P950">
        <v>34.3018</v>
      </c>
      <c r="Q950">
        <v>838.88900000000001</v>
      </c>
      <c r="R950">
        <v>1.9166700000000001</v>
      </c>
      <c r="S950">
        <v>-40.5884</v>
      </c>
      <c r="T950">
        <f t="shared" si="59"/>
        <v>-11.306799999999999</v>
      </c>
    </row>
    <row r="951" spans="1:20" x14ac:dyDescent="0.3">
      <c r="A951">
        <v>4.8</v>
      </c>
      <c r="J951">
        <f t="shared" si="58"/>
        <v>0</v>
      </c>
      <c r="L951">
        <v>28</v>
      </c>
      <c r="M951">
        <v>664.15</v>
      </c>
      <c r="N951">
        <f t="shared" si="61"/>
        <v>50.597045132564233</v>
      </c>
      <c r="O951">
        <v>-28.457599999999999</v>
      </c>
      <c r="P951">
        <v>33.081099999999999</v>
      </c>
      <c r="Q951">
        <v>831.13499999999999</v>
      </c>
      <c r="R951">
        <v>1.9261600000000001</v>
      </c>
      <c r="S951">
        <v>-40.4816</v>
      </c>
      <c r="T951">
        <f t="shared" si="59"/>
        <v>-12.024000000000001</v>
      </c>
    </row>
    <row r="952" spans="1:20" x14ac:dyDescent="0.3">
      <c r="B952">
        <v>1</v>
      </c>
      <c r="C952">
        <v>221.22499999999999</v>
      </c>
      <c r="E952">
        <v>-44.784500000000001</v>
      </c>
      <c r="F952">
        <v>68.847700000000003</v>
      </c>
      <c r="G952">
        <v>356.666</v>
      </c>
      <c r="H952">
        <v>0.80879400000000001</v>
      </c>
      <c r="I952">
        <v>-54.6265</v>
      </c>
      <c r="J952">
        <f t="shared" si="58"/>
        <v>-9.8419999999999987</v>
      </c>
      <c r="L952">
        <v>29</v>
      </c>
      <c r="M952">
        <v>683.97799999999995</v>
      </c>
      <c r="N952">
        <f t="shared" si="61"/>
        <v>50.433730078676682</v>
      </c>
      <c r="O952">
        <v>-28.732299999999999</v>
      </c>
      <c r="P952">
        <v>33.157299999999999</v>
      </c>
      <c r="Q952">
        <v>842.12</v>
      </c>
      <c r="R952">
        <v>1.9334100000000001</v>
      </c>
      <c r="S952">
        <v>-40.512099999999997</v>
      </c>
      <c r="T952">
        <f t="shared" si="59"/>
        <v>-11.779799999999998</v>
      </c>
    </row>
    <row r="953" spans="1:20" x14ac:dyDescent="0.3">
      <c r="B953">
        <v>2</v>
      </c>
      <c r="C953">
        <v>227.07499999999999</v>
      </c>
      <c r="D953">
        <f t="shared" si="60"/>
        <v>170.9401709401711</v>
      </c>
      <c r="E953">
        <v>-36.956800000000001</v>
      </c>
      <c r="F953">
        <v>46.447800000000001</v>
      </c>
      <c r="G953">
        <v>458.31599999999997</v>
      </c>
      <c r="H953">
        <v>1.0437700000000001</v>
      </c>
      <c r="I953">
        <v>-49.255400000000002</v>
      </c>
      <c r="J953">
        <f t="shared" si="58"/>
        <v>-12.2986</v>
      </c>
      <c r="T953">
        <f t="shared" si="59"/>
        <v>0</v>
      </c>
    </row>
    <row r="954" spans="1:20" x14ac:dyDescent="0.3">
      <c r="B954">
        <v>3</v>
      </c>
      <c r="C954">
        <v>235.68199999999999</v>
      </c>
      <c r="D954">
        <f t="shared" si="60"/>
        <v>116.18450098756827</v>
      </c>
      <c r="E954">
        <v>-34.835799999999999</v>
      </c>
      <c r="F954">
        <v>40.679900000000004</v>
      </c>
      <c r="G954">
        <v>521.89300000000003</v>
      </c>
      <c r="H954">
        <v>1.1656200000000001</v>
      </c>
      <c r="I954">
        <v>-47.698999999999998</v>
      </c>
      <c r="J954">
        <f t="shared" si="58"/>
        <v>-12.863199999999999</v>
      </c>
      <c r="T954">
        <f t="shared" si="59"/>
        <v>0</v>
      </c>
    </row>
    <row r="955" spans="1:20" x14ac:dyDescent="0.3">
      <c r="B955">
        <v>4</v>
      </c>
      <c r="C955">
        <v>247.31800000000001</v>
      </c>
      <c r="D955">
        <f t="shared" si="60"/>
        <v>85.940185630800784</v>
      </c>
      <c r="E955">
        <v>-34.332299999999996</v>
      </c>
      <c r="F955">
        <v>39.733899999999998</v>
      </c>
      <c r="G955">
        <v>531.07299999999998</v>
      </c>
      <c r="H955">
        <v>1.19034</v>
      </c>
      <c r="I955">
        <v>-47.912599999999998</v>
      </c>
      <c r="J955">
        <f t="shared" si="58"/>
        <v>-13.580300000000001</v>
      </c>
      <c r="T955">
        <f t="shared" si="59"/>
        <v>0</v>
      </c>
    </row>
    <row r="956" spans="1:20" x14ac:dyDescent="0.3">
      <c r="B956">
        <v>5</v>
      </c>
      <c r="C956">
        <v>261.988</v>
      </c>
      <c r="D956">
        <f t="shared" si="60"/>
        <v>68.166325835037554</v>
      </c>
      <c r="E956">
        <v>-34.500100000000003</v>
      </c>
      <c r="F956">
        <v>41.320799999999998</v>
      </c>
      <c r="G956">
        <v>524.596</v>
      </c>
      <c r="H956">
        <v>1.15517</v>
      </c>
      <c r="I956">
        <v>-49.026499999999999</v>
      </c>
      <c r="J956">
        <f t="shared" si="58"/>
        <v>-14.526399999999995</v>
      </c>
      <c r="T956">
        <f t="shared" si="59"/>
        <v>0</v>
      </c>
    </row>
    <row r="957" spans="1:20" x14ac:dyDescent="0.3">
      <c r="B957">
        <v>6</v>
      </c>
      <c r="C957">
        <v>278.20600000000002</v>
      </c>
      <c r="D957">
        <f t="shared" si="60"/>
        <v>61.659884079417864</v>
      </c>
      <c r="E957">
        <v>-34.835799999999999</v>
      </c>
      <c r="F957">
        <v>43.273899999999998</v>
      </c>
      <c r="G957">
        <v>507.17500000000001</v>
      </c>
      <c r="H957">
        <v>1.1052999999999999</v>
      </c>
      <c r="I957">
        <v>-49.469000000000001</v>
      </c>
      <c r="J957">
        <f t="shared" si="58"/>
        <v>-14.633200000000002</v>
      </c>
      <c r="L957">
        <v>1</v>
      </c>
      <c r="M957">
        <v>201.15899999999999</v>
      </c>
      <c r="O957">
        <v>-37.887599999999999</v>
      </c>
      <c r="P957">
        <v>67.199700000000007</v>
      </c>
      <c r="Q957">
        <v>380.01400000000001</v>
      </c>
      <c r="R957">
        <v>0.970827</v>
      </c>
      <c r="S957">
        <v>-49.392699999999998</v>
      </c>
      <c r="T957">
        <f t="shared" si="59"/>
        <v>-11.505099999999999</v>
      </c>
    </row>
    <row r="958" spans="1:20" x14ac:dyDescent="0.3">
      <c r="B958">
        <v>7</v>
      </c>
      <c r="C958">
        <v>293.97399999999999</v>
      </c>
      <c r="D958">
        <f t="shared" si="60"/>
        <v>63.419583967529285</v>
      </c>
      <c r="E958">
        <v>-34.606900000000003</v>
      </c>
      <c r="F958">
        <v>43.380699999999997</v>
      </c>
      <c r="G958">
        <v>496.30599999999998</v>
      </c>
      <c r="H958">
        <v>1.0968199999999999</v>
      </c>
      <c r="I958">
        <v>-49.743699999999997</v>
      </c>
      <c r="J958">
        <f t="shared" si="58"/>
        <v>-15.136799999999994</v>
      </c>
      <c r="L958">
        <v>2</v>
      </c>
      <c r="M958">
        <v>208.15100000000001</v>
      </c>
      <c r="N958">
        <f t="shared" si="61"/>
        <v>143.02059496567469</v>
      </c>
      <c r="O958">
        <v>-32.348599999999998</v>
      </c>
      <c r="P958">
        <v>46.9208</v>
      </c>
      <c r="Q958">
        <v>505.54500000000002</v>
      </c>
      <c r="R958">
        <v>1.24718</v>
      </c>
      <c r="S958">
        <v>-43.304400000000001</v>
      </c>
      <c r="T958">
        <f t="shared" si="59"/>
        <v>-10.955800000000004</v>
      </c>
    </row>
    <row r="959" spans="1:20" x14ac:dyDescent="0.3">
      <c r="B959">
        <v>8</v>
      </c>
      <c r="C959">
        <v>309.93599999999998</v>
      </c>
      <c r="D959">
        <f t="shared" si="60"/>
        <v>62.648790878336094</v>
      </c>
      <c r="E959">
        <v>-35.140999999999998</v>
      </c>
      <c r="F959">
        <v>44.372599999999998</v>
      </c>
      <c r="G959">
        <v>501.36099999999999</v>
      </c>
      <c r="H959">
        <v>1.0871299999999999</v>
      </c>
      <c r="I959">
        <v>-50.064100000000003</v>
      </c>
      <c r="J959">
        <f t="shared" si="58"/>
        <v>-14.923100000000005</v>
      </c>
      <c r="L959">
        <v>3</v>
      </c>
      <c r="M959">
        <v>216.63800000000001</v>
      </c>
      <c r="N959">
        <f t="shared" si="61"/>
        <v>117.8272652291741</v>
      </c>
      <c r="O959">
        <v>-30.654900000000001</v>
      </c>
      <c r="P959">
        <v>40.145899999999997</v>
      </c>
      <c r="Q959">
        <v>606.56100000000004</v>
      </c>
      <c r="R959">
        <v>1.4861800000000001</v>
      </c>
      <c r="S959">
        <v>-41.519199999999998</v>
      </c>
      <c r="T959">
        <f t="shared" si="59"/>
        <v>-10.864299999999997</v>
      </c>
    </row>
    <row r="960" spans="1:20" x14ac:dyDescent="0.3">
      <c r="B960">
        <v>9</v>
      </c>
      <c r="C960">
        <v>325.375</v>
      </c>
      <c r="D960">
        <f t="shared" si="60"/>
        <v>64.771034393419171</v>
      </c>
      <c r="E960">
        <v>-35.201999999999998</v>
      </c>
      <c r="F960">
        <v>44.311500000000002</v>
      </c>
      <c r="G960">
        <v>504.12299999999999</v>
      </c>
      <c r="H960">
        <v>1.08941</v>
      </c>
      <c r="I960">
        <v>-50.247199999999999</v>
      </c>
      <c r="J960">
        <f t="shared" si="58"/>
        <v>-15.045200000000001</v>
      </c>
      <c r="L960">
        <v>4</v>
      </c>
      <c r="M960">
        <v>226.381</v>
      </c>
      <c r="N960">
        <f t="shared" si="61"/>
        <v>102.63779123473267</v>
      </c>
      <c r="O960">
        <v>-29.8309</v>
      </c>
      <c r="P960">
        <v>37.231400000000001</v>
      </c>
      <c r="Q960">
        <v>651.36</v>
      </c>
      <c r="R960">
        <v>1.57541</v>
      </c>
      <c r="S960">
        <v>-41.351300000000002</v>
      </c>
      <c r="T960">
        <f t="shared" si="59"/>
        <v>-11.520400000000002</v>
      </c>
    </row>
    <row r="961" spans="2:20" x14ac:dyDescent="0.3">
      <c r="B961">
        <v>10</v>
      </c>
      <c r="C961">
        <v>340.98700000000002</v>
      </c>
      <c r="D961">
        <f t="shared" si="60"/>
        <v>64.053292339226147</v>
      </c>
      <c r="E961">
        <v>-35.8429</v>
      </c>
      <c r="F961">
        <v>45.104999999999997</v>
      </c>
      <c r="G961">
        <v>513.625</v>
      </c>
      <c r="H961">
        <v>1.09937</v>
      </c>
      <c r="I961">
        <v>-50.0488</v>
      </c>
      <c r="J961">
        <f t="shared" si="58"/>
        <v>-14.2059</v>
      </c>
      <c r="L961">
        <v>5</v>
      </c>
      <c r="M961">
        <v>238.833</v>
      </c>
      <c r="N961">
        <f t="shared" si="61"/>
        <v>80.308384195309998</v>
      </c>
      <c r="O961">
        <v>-29.5105</v>
      </c>
      <c r="P961">
        <v>37.887599999999999</v>
      </c>
      <c r="Q961">
        <v>639.55600000000004</v>
      </c>
      <c r="R961">
        <v>1.5108699999999999</v>
      </c>
      <c r="S961">
        <v>-42.755099999999999</v>
      </c>
      <c r="T961">
        <f t="shared" si="59"/>
        <v>-13.244599999999998</v>
      </c>
    </row>
    <row r="962" spans="2:20" x14ac:dyDescent="0.3">
      <c r="B962">
        <v>11</v>
      </c>
      <c r="C962">
        <v>356.68599999999998</v>
      </c>
      <c r="D962">
        <f t="shared" si="60"/>
        <v>63.698324734059675</v>
      </c>
      <c r="E962">
        <v>-35.766599999999997</v>
      </c>
      <c r="F962">
        <v>45.028700000000001</v>
      </c>
      <c r="G962">
        <v>519.41999999999996</v>
      </c>
      <c r="H962">
        <v>1.1063799999999999</v>
      </c>
      <c r="I962">
        <v>-50.109900000000003</v>
      </c>
      <c r="J962">
        <f t="shared" si="58"/>
        <v>-14.343300000000006</v>
      </c>
      <c r="L962">
        <v>6</v>
      </c>
      <c r="M962">
        <v>251.49199999999999</v>
      </c>
      <c r="N962">
        <f t="shared" si="61"/>
        <v>78.995181293941116</v>
      </c>
      <c r="O962">
        <v>-30.242899999999999</v>
      </c>
      <c r="P962">
        <v>40.267899999999997</v>
      </c>
      <c r="Q962">
        <v>614.13400000000001</v>
      </c>
      <c r="R962">
        <v>1.4450000000000001</v>
      </c>
      <c r="S962">
        <v>-43.487499999999997</v>
      </c>
      <c r="T962">
        <f t="shared" si="59"/>
        <v>-13.244599999999998</v>
      </c>
    </row>
    <row r="963" spans="2:20" x14ac:dyDescent="0.3">
      <c r="B963">
        <v>12</v>
      </c>
      <c r="C963">
        <v>372.505</v>
      </c>
      <c r="D963">
        <f t="shared" si="60"/>
        <v>63.215121056956754</v>
      </c>
      <c r="E963">
        <v>-35.400399999999998</v>
      </c>
      <c r="F963">
        <v>44.296300000000002</v>
      </c>
      <c r="G963">
        <v>511.51600000000002</v>
      </c>
      <c r="H963">
        <v>1.10928</v>
      </c>
      <c r="I963">
        <v>-50.003100000000003</v>
      </c>
      <c r="J963">
        <f t="shared" si="58"/>
        <v>-14.602700000000006</v>
      </c>
      <c r="L963">
        <v>7</v>
      </c>
      <c r="M963">
        <v>264.43700000000001</v>
      </c>
      <c r="N963">
        <f t="shared" si="61"/>
        <v>77.249903437620574</v>
      </c>
      <c r="O963">
        <v>-30.593900000000001</v>
      </c>
      <c r="P963">
        <v>41.183500000000002</v>
      </c>
      <c r="Q963">
        <v>617.93499999999995</v>
      </c>
      <c r="R963">
        <v>1.42719</v>
      </c>
      <c r="S963">
        <v>-43.838500000000003</v>
      </c>
      <c r="T963">
        <f t="shared" si="59"/>
        <v>-13.244600000000002</v>
      </c>
    </row>
    <row r="964" spans="2:20" x14ac:dyDescent="0.3">
      <c r="B964">
        <v>13</v>
      </c>
      <c r="C964">
        <v>388.36</v>
      </c>
      <c r="D964">
        <f t="shared" si="60"/>
        <v>63.071586250394127</v>
      </c>
      <c r="E964">
        <v>-34.988399999999999</v>
      </c>
      <c r="F964">
        <v>43.579099999999997</v>
      </c>
      <c r="G964">
        <v>510.52100000000002</v>
      </c>
      <c r="H964">
        <v>1.11304</v>
      </c>
      <c r="I964">
        <v>-49.804699999999997</v>
      </c>
      <c r="J964">
        <f t="shared" si="58"/>
        <v>-14.816299999999998</v>
      </c>
      <c r="L964">
        <v>8</v>
      </c>
      <c r="M964">
        <v>277.55200000000002</v>
      </c>
      <c r="N964">
        <f t="shared" si="61"/>
        <v>76.248570339306085</v>
      </c>
      <c r="O964">
        <v>-30.487100000000002</v>
      </c>
      <c r="P964">
        <v>41.427599999999998</v>
      </c>
      <c r="Q964">
        <v>610.12199999999996</v>
      </c>
      <c r="R964">
        <v>1.41561</v>
      </c>
      <c r="S964">
        <v>-43.930100000000003</v>
      </c>
      <c r="T964">
        <f t="shared" si="59"/>
        <v>-13.443000000000001</v>
      </c>
    </row>
    <row r="965" spans="2:20" x14ac:dyDescent="0.3">
      <c r="B965">
        <v>14</v>
      </c>
      <c r="C965">
        <v>404.08300000000003</v>
      </c>
      <c r="D965">
        <f t="shared" si="60"/>
        <v>63.601093938815694</v>
      </c>
      <c r="E965">
        <v>-35.354599999999998</v>
      </c>
      <c r="F965">
        <v>44.082599999999999</v>
      </c>
      <c r="G965">
        <v>517.77</v>
      </c>
      <c r="H965">
        <v>1.1116999999999999</v>
      </c>
      <c r="I965">
        <v>-50.064100000000003</v>
      </c>
      <c r="J965">
        <f t="shared" si="58"/>
        <v>-14.709500000000006</v>
      </c>
      <c r="L965">
        <v>9</v>
      </c>
      <c r="M965">
        <v>290.82400000000001</v>
      </c>
      <c r="N965">
        <f t="shared" si="61"/>
        <v>75.346594333936153</v>
      </c>
      <c r="O965">
        <v>-30.334499999999998</v>
      </c>
      <c r="P965">
        <v>41.000399999999999</v>
      </c>
      <c r="Q965">
        <v>608.46400000000006</v>
      </c>
      <c r="R965">
        <v>1.40622</v>
      </c>
      <c r="S965">
        <v>-43.8538</v>
      </c>
      <c r="T965">
        <f t="shared" si="59"/>
        <v>-13.519300000000001</v>
      </c>
    </row>
    <row r="966" spans="2:20" x14ac:dyDescent="0.3">
      <c r="B966">
        <v>15</v>
      </c>
      <c r="C966">
        <v>420.18200000000002</v>
      </c>
      <c r="D966">
        <f t="shared" si="60"/>
        <v>62.11565935772412</v>
      </c>
      <c r="E966">
        <v>-34.835799999999999</v>
      </c>
      <c r="F966">
        <v>43.228099999999998</v>
      </c>
      <c r="G966">
        <v>511.98099999999999</v>
      </c>
      <c r="H966">
        <v>1.1148499999999999</v>
      </c>
      <c r="I966">
        <v>-49.743699999999997</v>
      </c>
      <c r="J966">
        <f t="shared" ref="J966:J1029" si="62">I966-E966</f>
        <v>-14.907899999999998</v>
      </c>
      <c r="L966">
        <v>10</v>
      </c>
      <c r="M966">
        <v>304.05399999999997</v>
      </c>
      <c r="N966">
        <f t="shared" si="61"/>
        <v>75.585789871504375</v>
      </c>
      <c r="O966">
        <v>-30.044599999999999</v>
      </c>
      <c r="P966">
        <v>40.6036</v>
      </c>
      <c r="Q966">
        <v>609.81799999999998</v>
      </c>
      <c r="R966">
        <v>1.4049</v>
      </c>
      <c r="S966">
        <v>-44.052100000000003</v>
      </c>
      <c r="T966">
        <f t="shared" ref="T966:T992" si="63">S966-O966</f>
        <v>-14.007500000000004</v>
      </c>
    </row>
    <row r="967" spans="2:20" x14ac:dyDescent="0.3">
      <c r="B967">
        <v>16</v>
      </c>
      <c r="C967">
        <v>436.37900000000002</v>
      </c>
      <c r="D967">
        <f t="shared" ref="D967:D1030" si="64">1000/(C967-C966)</f>
        <v>61.739828363277141</v>
      </c>
      <c r="E967">
        <v>-35.308799999999998</v>
      </c>
      <c r="F967">
        <v>43.9758</v>
      </c>
      <c r="G967">
        <v>522.56700000000001</v>
      </c>
      <c r="H967">
        <v>1.1247</v>
      </c>
      <c r="I967">
        <v>-49.9268</v>
      </c>
      <c r="J967">
        <f t="shared" si="62"/>
        <v>-14.618000000000002</v>
      </c>
      <c r="L967">
        <v>11</v>
      </c>
      <c r="M967">
        <v>317.83100000000002</v>
      </c>
      <c r="N967">
        <f t="shared" ref="N967:N992" si="65">1000/(M967-M966)</f>
        <v>72.584742687086944</v>
      </c>
      <c r="O967">
        <v>-29.8157</v>
      </c>
      <c r="P967">
        <v>40.725700000000003</v>
      </c>
      <c r="Q967">
        <v>603.58799999999997</v>
      </c>
      <c r="R967">
        <v>1.3964000000000001</v>
      </c>
      <c r="S967">
        <v>-43.746899999999997</v>
      </c>
      <c r="T967">
        <f t="shared" si="63"/>
        <v>-13.931199999999997</v>
      </c>
    </row>
    <row r="968" spans="2:20" x14ac:dyDescent="0.3">
      <c r="B968">
        <v>17</v>
      </c>
      <c r="C968">
        <v>452.43200000000002</v>
      </c>
      <c r="D968">
        <f t="shared" si="64"/>
        <v>62.293652276833001</v>
      </c>
      <c r="E968">
        <v>-34.454300000000003</v>
      </c>
      <c r="F968">
        <v>42.526200000000003</v>
      </c>
      <c r="G968">
        <v>509.863</v>
      </c>
      <c r="H968">
        <v>1.1270500000000001</v>
      </c>
      <c r="I968">
        <v>-49.652099999999997</v>
      </c>
      <c r="J968">
        <f t="shared" si="62"/>
        <v>-15.197799999999994</v>
      </c>
      <c r="L968">
        <v>12</v>
      </c>
      <c r="M968">
        <v>331.21300000000002</v>
      </c>
      <c r="N968">
        <f t="shared" si="65"/>
        <v>74.727245553728864</v>
      </c>
      <c r="O968">
        <v>-30.502300000000002</v>
      </c>
      <c r="P968">
        <v>40.863</v>
      </c>
      <c r="Q968">
        <v>632.31700000000001</v>
      </c>
      <c r="R968">
        <v>1.4454499999999999</v>
      </c>
      <c r="S968">
        <v>-43.563800000000001</v>
      </c>
      <c r="T968">
        <f t="shared" si="63"/>
        <v>-13.061499999999999</v>
      </c>
    </row>
    <row r="969" spans="2:20" x14ac:dyDescent="0.3">
      <c r="B969">
        <v>18</v>
      </c>
      <c r="C969">
        <v>468.49400000000003</v>
      </c>
      <c r="D969">
        <f t="shared" si="64"/>
        <v>62.258747354003191</v>
      </c>
      <c r="E969">
        <v>-35.217300000000002</v>
      </c>
      <c r="F969">
        <v>43.457000000000001</v>
      </c>
      <c r="G969">
        <v>523.22699999999998</v>
      </c>
      <c r="H969">
        <v>1.13462</v>
      </c>
      <c r="I969">
        <v>-49.713099999999997</v>
      </c>
      <c r="J969">
        <f t="shared" si="62"/>
        <v>-14.495799999999996</v>
      </c>
      <c r="L969">
        <v>13</v>
      </c>
      <c r="M969">
        <v>344.73</v>
      </c>
      <c r="N969">
        <f t="shared" si="65"/>
        <v>73.980912924465514</v>
      </c>
      <c r="O969">
        <v>-30.334499999999998</v>
      </c>
      <c r="P969">
        <v>40.725700000000003</v>
      </c>
      <c r="Q969">
        <v>628.57299999999998</v>
      </c>
      <c r="R969">
        <v>1.4410499999999999</v>
      </c>
      <c r="S969">
        <v>-43.7164</v>
      </c>
      <c r="T969">
        <f t="shared" si="63"/>
        <v>-13.381900000000002</v>
      </c>
    </row>
    <row r="970" spans="2:20" x14ac:dyDescent="0.3">
      <c r="B970">
        <v>19</v>
      </c>
      <c r="C970">
        <v>484.678</v>
      </c>
      <c r="D970">
        <f t="shared" si="64"/>
        <v>61.789421651013463</v>
      </c>
      <c r="E970">
        <v>-35.156300000000002</v>
      </c>
      <c r="F970">
        <v>43.396000000000001</v>
      </c>
      <c r="G970">
        <v>518.471</v>
      </c>
      <c r="H970">
        <v>1.1203399999999999</v>
      </c>
      <c r="I970">
        <v>-49.881</v>
      </c>
      <c r="J970">
        <f t="shared" si="62"/>
        <v>-14.724699999999999</v>
      </c>
      <c r="L970">
        <v>14</v>
      </c>
      <c r="M970">
        <v>358.20100000000002</v>
      </c>
      <c r="N970">
        <f t="shared" si="65"/>
        <v>74.23353871279042</v>
      </c>
      <c r="O970">
        <v>-30.761700000000001</v>
      </c>
      <c r="P970">
        <v>40.969799999999999</v>
      </c>
      <c r="Q970">
        <v>646.37699999999995</v>
      </c>
      <c r="R970">
        <v>1.4617800000000001</v>
      </c>
      <c r="S970">
        <v>-43.472299999999997</v>
      </c>
      <c r="T970">
        <f t="shared" si="63"/>
        <v>-12.710599999999996</v>
      </c>
    </row>
    <row r="971" spans="2:20" x14ac:dyDescent="0.3">
      <c r="B971">
        <v>20</v>
      </c>
      <c r="C971">
        <v>500.61900000000003</v>
      </c>
      <c r="D971">
        <f t="shared" si="64"/>
        <v>62.731321748949128</v>
      </c>
      <c r="E971">
        <v>-35.400399999999998</v>
      </c>
      <c r="F971">
        <v>43.426499999999997</v>
      </c>
      <c r="G971">
        <v>537.28599999999994</v>
      </c>
      <c r="H971">
        <v>1.1453899999999999</v>
      </c>
      <c r="I971">
        <v>-49.667400000000001</v>
      </c>
      <c r="J971">
        <f t="shared" si="62"/>
        <v>-14.267000000000003</v>
      </c>
      <c r="L971">
        <v>15</v>
      </c>
      <c r="M971">
        <v>371.80399999999997</v>
      </c>
      <c r="N971">
        <f t="shared" si="65"/>
        <v>73.513195618613807</v>
      </c>
      <c r="O971">
        <v>-30.181899999999999</v>
      </c>
      <c r="P971">
        <v>40.466299999999997</v>
      </c>
      <c r="Q971">
        <v>632.35699999999997</v>
      </c>
      <c r="R971">
        <v>1.4551099999999999</v>
      </c>
      <c r="S971">
        <v>-43.533299999999997</v>
      </c>
      <c r="T971">
        <f t="shared" si="63"/>
        <v>-13.351399999999998</v>
      </c>
    </row>
    <row r="972" spans="2:20" x14ac:dyDescent="0.3">
      <c r="B972">
        <v>21</v>
      </c>
      <c r="C972">
        <v>517.01199999999994</v>
      </c>
      <c r="D972">
        <f t="shared" si="64"/>
        <v>61.001647044470516</v>
      </c>
      <c r="E972">
        <v>-34.622199999999999</v>
      </c>
      <c r="F972">
        <v>42.633099999999999</v>
      </c>
      <c r="G972">
        <v>520.40899999999999</v>
      </c>
      <c r="H972">
        <v>1.13276</v>
      </c>
      <c r="I972">
        <v>-49.575800000000001</v>
      </c>
      <c r="J972">
        <f t="shared" si="62"/>
        <v>-14.953600000000002</v>
      </c>
      <c r="L972">
        <v>16</v>
      </c>
      <c r="M972">
        <v>385.31099999999998</v>
      </c>
      <c r="N972">
        <f t="shared" si="65"/>
        <v>74.035685200266499</v>
      </c>
      <c r="O972">
        <v>-30.487100000000002</v>
      </c>
      <c r="P972">
        <v>40.664700000000003</v>
      </c>
      <c r="Q972">
        <v>639.93700000000001</v>
      </c>
      <c r="R972">
        <v>1.45909</v>
      </c>
      <c r="S972">
        <v>-43.563800000000001</v>
      </c>
      <c r="T972">
        <f t="shared" si="63"/>
        <v>-13.076699999999999</v>
      </c>
    </row>
    <row r="973" spans="2:20" x14ac:dyDescent="0.3">
      <c r="B973">
        <v>22</v>
      </c>
      <c r="C973">
        <v>533.29499999999996</v>
      </c>
      <c r="D973">
        <f t="shared" si="64"/>
        <v>61.413744395995764</v>
      </c>
      <c r="E973">
        <v>-34.667999999999999</v>
      </c>
      <c r="F973">
        <v>42.45</v>
      </c>
      <c r="G973">
        <v>519.322</v>
      </c>
      <c r="H973">
        <v>1.1477299999999999</v>
      </c>
      <c r="I973">
        <v>-49.545299999999997</v>
      </c>
      <c r="J973">
        <f t="shared" si="62"/>
        <v>-14.877299999999998</v>
      </c>
      <c r="L973">
        <v>17</v>
      </c>
      <c r="M973">
        <v>399.07</v>
      </c>
      <c r="N973">
        <f t="shared" si="65"/>
        <v>72.679700559633616</v>
      </c>
      <c r="O973">
        <v>-30.593900000000001</v>
      </c>
      <c r="P973">
        <v>40.863</v>
      </c>
      <c r="Q973">
        <v>653.86599999999999</v>
      </c>
      <c r="R973">
        <v>1.4736100000000001</v>
      </c>
      <c r="S973">
        <v>-43.487499999999997</v>
      </c>
      <c r="T973">
        <f t="shared" si="63"/>
        <v>-12.893599999999996</v>
      </c>
    </row>
    <row r="974" spans="2:20" x14ac:dyDescent="0.3">
      <c r="B974">
        <v>23</v>
      </c>
      <c r="C974">
        <v>549.57299999999998</v>
      </c>
      <c r="D974">
        <f t="shared" si="64"/>
        <v>61.432608428553799</v>
      </c>
      <c r="E974">
        <v>-34.713700000000003</v>
      </c>
      <c r="F974">
        <v>42.266800000000003</v>
      </c>
      <c r="G974">
        <v>527.79700000000003</v>
      </c>
      <c r="H974">
        <v>1.15341</v>
      </c>
      <c r="I974">
        <v>-49.453699999999998</v>
      </c>
      <c r="J974">
        <f t="shared" si="62"/>
        <v>-14.739999999999995</v>
      </c>
      <c r="L974">
        <v>18</v>
      </c>
      <c r="M974">
        <v>412.60899999999998</v>
      </c>
      <c r="N974">
        <f t="shared" si="65"/>
        <v>73.860698722209975</v>
      </c>
      <c r="O974">
        <v>-30.990600000000001</v>
      </c>
      <c r="P974">
        <v>40.847799999999999</v>
      </c>
      <c r="Q974">
        <v>663.51099999999997</v>
      </c>
      <c r="R974">
        <v>1.5103200000000001</v>
      </c>
      <c r="S974">
        <v>-43.182400000000001</v>
      </c>
      <c r="T974">
        <f t="shared" si="63"/>
        <v>-12.191800000000001</v>
      </c>
    </row>
    <row r="975" spans="2:20" x14ac:dyDescent="0.3">
      <c r="B975">
        <v>24</v>
      </c>
      <c r="C975">
        <v>566.197</v>
      </c>
      <c r="D975">
        <f t="shared" si="64"/>
        <v>60.153994225216472</v>
      </c>
      <c r="E975">
        <v>-35.08</v>
      </c>
      <c r="F975">
        <v>42.434699999999999</v>
      </c>
      <c r="G975">
        <v>535.53099999999995</v>
      </c>
      <c r="H975">
        <v>1.1617900000000001</v>
      </c>
      <c r="I975">
        <v>-49.453699999999998</v>
      </c>
      <c r="J975">
        <f t="shared" si="62"/>
        <v>-14.373699999999999</v>
      </c>
      <c r="L975">
        <v>19</v>
      </c>
      <c r="M975">
        <v>426.44299999999998</v>
      </c>
      <c r="N975">
        <f t="shared" si="65"/>
        <v>72.285672979615427</v>
      </c>
      <c r="O975">
        <v>-30.029299999999999</v>
      </c>
      <c r="P975">
        <v>39.871200000000002</v>
      </c>
      <c r="Q975">
        <v>646.93100000000004</v>
      </c>
      <c r="R975">
        <v>1.48258</v>
      </c>
      <c r="S975">
        <v>-43.304400000000001</v>
      </c>
      <c r="T975">
        <f t="shared" si="63"/>
        <v>-13.275100000000002</v>
      </c>
    </row>
    <row r="976" spans="2:20" x14ac:dyDescent="0.3">
      <c r="B976">
        <v>25</v>
      </c>
      <c r="C976">
        <v>582.88599999999997</v>
      </c>
      <c r="D976">
        <f t="shared" si="64"/>
        <v>59.919707591827077</v>
      </c>
      <c r="E976">
        <v>-34.973100000000002</v>
      </c>
      <c r="F976">
        <v>42.190600000000003</v>
      </c>
      <c r="G976">
        <v>537.05999999999995</v>
      </c>
      <c r="H976">
        <v>1.1698200000000001</v>
      </c>
      <c r="I976">
        <v>-49.591099999999997</v>
      </c>
      <c r="J976">
        <f t="shared" si="62"/>
        <v>-14.617999999999995</v>
      </c>
      <c r="L976">
        <v>20</v>
      </c>
      <c r="M976">
        <v>440.56400000000002</v>
      </c>
      <c r="N976">
        <f t="shared" si="65"/>
        <v>70.816514411160497</v>
      </c>
      <c r="O976">
        <v>-30.120799999999999</v>
      </c>
      <c r="P976">
        <v>40.069600000000001</v>
      </c>
      <c r="Q976">
        <v>643.62699999999995</v>
      </c>
      <c r="R976">
        <v>1.47322</v>
      </c>
      <c r="S976">
        <v>-43.228099999999998</v>
      </c>
      <c r="T976">
        <f t="shared" si="63"/>
        <v>-13.107299999999999</v>
      </c>
    </row>
    <row r="977" spans="1:20" x14ac:dyDescent="0.3">
      <c r="B977">
        <v>26</v>
      </c>
      <c r="C977">
        <v>599.83799999999997</v>
      </c>
      <c r="D977">
        <f t="shared" si="64"/>
        <v>58.990089664936299</v>
      </c>
      <c r="E977">
        <v>-34.606900000000003</v>
      </c>
      <c r="F977">
        <v>41.9617</v>
      </c>
      <c r="G977">
        <v>521.71199999999999</v>
      </c>
      <c r="H977">
        <v>1.15768</v>
      </c>
      <c r="I977">
        <v>-49.453699999999998</v>
      </c>
      <c r="J977">
        <f t="shared" si="62"/>
        <v>-14.846799999999995</v>
      </c>
      <c r="L977">
        <v>21</v>
      </c>
      <c r="M977">
        <v>454.291</v>
      </c>
      <c r="N977">
        <f t="shared" si="65"/>
        <v>72.849129452903171</v>
      </c>
      <c r="O977">
        <v>-30.197099999999999</v>
      </c>
      <c r="P977">
        <v>39.856000000000002</v>
      </c>
      <c r="Q977">
        <v>651.50300000000004</v>
      </c>
      <c r="R977">
        <v>1.49977</v>
      </c>
      <c r="S977">
        <v>-43.045000000000002</v>
      </c>
      <c r="T977">
        <f t="shared" si="63"/>
        <v>-12.847900000000003</v>
      </c>
    </row>
    <row r="978" spans="1:20" x14ac:dyDescent="0.3">
      <c r="B978">
        <v>27</v>
      </c>
      <c r="C978">
        <v>616.29999999999995</v>
      </c>
      <c r="D978">
        <f t="shared" si="64"/>
        <v>60.745960393633865</v>
      </c>
      <c r="E978">
        <v>-34.667999999999999</v>
      </c>
      <c r="F978">
        <v>41.778599999999997</v>
      </c>
      <c r="G978">
        <v>536.63099999999997</v>
      </c>
      <c r="H978">
        <v>1.1750400000000001</v>
      </c>
      <c r="I978">
        <v>-49.438499999999998</v>
      </c>
      <c r="J978">
        <f t="shared" si="62"/>
        <v>-14.770499999999998</v>
      </c>
      <c r="L978">
        <v>22</v>
      </c>
      <c r="M978">
        <v>468.40499999999997</v>
      </c>
      <c r="N978">
        <f t="shared" si="65"/>
        <v>70.85163667280726</v>
      </c>
      <c r="O978">
        <v>-30.212399999999999</v>
      </c>
      <c r="P978">
        <v>39.764400000000002</v>
      </c>
      <c r="Q978">
        <v>656.28800000000001</v>
      </c>
      <c r="R978">
        <v>1.50986</v>
      </c>
      <c r="S978">
        <v>-42.953499999999998</v>
      </c>
      <c r="T978">
        <f t="shared" si="63"/>
        <v>-12.741099999999999</v>
      </c>
    </row>
    <row r="979" spans="1:20" x14ac:dyDescent="0.3">
      <c r="B979">
        <v>28</v>
      </c>
      <c r="C979">
        <v>633.06100000000004</v>
      </c>
      <c r="D979">
        <f t="shared" si="64"/>
        <v>59.662311317940166</v>
      </c>
      <c r="E979">
        <v>-34.698500000000003</v>
      </c>
      <c r="F979">
        <v>41.839599999999997</v>
      </c>
      <c r="G979">
        <v>532.55799999999999</v>
      </c>
      <c r="H979">
        <v>1.1697500000000001</v>
      </c>
      <c r="I979">
        <v>-49.316400000000002</v>
      </c>
      <c r="J979">
        <f t="shared" si="62"/>
        <v>-14.617899999999999</v>
      </c>
      <c r="L979">
        <v>23</v>
      </c>
      <c r="M979">
        <v>482.46600000000001</v>
      </c>
      <c r="N979">
        <f t="shared" si="65"/>
        <v>71.118697105468854</v>
      </c>
      <c r="O979">
        <v>-30.441299999999998</v>
      </c>
      <c r="P979">
        <v>39.810200000000002</v>
      </c>
      <c r="Q979">
        <v>676.46699999999998</v>
      </c>
      <c r="R979">
        <v>1.5292300000000001</v>
      </c>
      <c r="S979">
        <v>-43.045000000000002</v>
      </c>
      <c r="T979">
        <f t="shared" si="63"/>
        <v>-12.603700000000003</v>
      </c>
    </row>
    <row r="980" spans="1:20" x14ac:dyDescent="0.3">
      <c r="B980">
        <v>29</v>
      </c>
      <c r="C980">
        <v>650.63300000000004</v>
      </c>
      <c r="D980">
        <f t="shared" si="64"/>
        <v>56.908718415661269</v>
      </c>
      <c r="E980">
        <v>-34.683199999999999</v>
      </c>
      <c r="F980">
        <v>41.580199999999998</v>
      </c>
      <c r="G980">
        <v>542.18700000000001</v>
      </c>
      <c r="H980">
        <v>1.1727099999999999</v>
      </c>
      <c r="I980">
        <v>-49.331699999999998</v>
      </c>
      <c r="J980">
        <f t="shared" si="62"/>
        <v>-14.648499999999999</v>
      </c>
      <c r="L980">
        <v>24</v>
      </c>
      <c r="M980">
        <v>496.49900000000002</v>
      </c>
      <c r="N980">
        <f t="shared" si="65"/>
        <v>71.260600014252034</v>
      </c>
      <c r="O980">
        <v>-30.120799999999999</v>
      </c>
      <c r="P980">
        <v>39.413499999999999</v>
      </c>
      <c r="Q980">
        <v>673.25599999999997</v>
      </c>
      <c r="R980">
        <v>1.53224</v>
      </c>
      <c r="S980">
        <v>-42.923000000000002</v>
      </c>
      <c r="T980">
        <f t="shared" si="63"/>
        <v>-12.802200000000003</v>
      </c>
    </row>
    <row r="981" spans="1:20" x14ac:dyDescent="0.3">
      <c r="B981">
        <v>30</v>
      </c>
      <c r="C981">
        <v>667.71100000000001</v>
      </c>
      <c r="D981">
        <f t="shared" si="64"/>
        <v>58.554865909357154</v>
      </c>
      <c r="E981">
        <v>-34.5306</v>
      </c>
      <c r="F981">
        <v>41.259799999999998</v>
      </c>
      <c r="G981">
        <v>534.83299999999997</v>
      </c>
      <c r="H981">
        <v>1.17499</v>
      </c>
      <c r="I981">
        <v>-49.392699999999998</v>
      </c>
      <c r="J981">
        <f t="shared" si="62"/>
        <v>-14.862099999999998</v>
      </c>
      <c r="K981">
        <v>4</v>
      </c>
      <c r="L981">
        <v>25</v>
      </c>
      <c r="M981">
        <v>510.79399999999998</v>
      </c>
      <c r="N981">
        <f t="shared" si="65"/>
        <v>69.954529555788938</v>
      </c>
      <c r="O981">
        <v>-29.5258</v>
      </c>
      <c r="P981">
        <v>38.650500000000001</v>
      </c>
      <c r="Q981">
        <v>649.22699999999998</v>
      </c>
      <c r="R981">
        <v>1.51292</v>
      </c>
      <c r="S981">
        <v>-42.892499999999998</v>
      </c>
      <c r="T981">
        <f t="shared" si="63"/>
        <v>-13.366699999999998</v>
      </c>
    </row>
    <row r="982" spans="1:20" x14ac:dyDescent="0.3">
      <c r="B982">
        <v>31</v>
      </c>
      <c r="C982">
        <v>684.73199999999997</v>
      </c>
      <c r="D982">
        <f t="shared" si="64"/>
        <v>58.750954703014067</v>
      </c>
      <c r="E982">
        <v>-34.500100000000003</v>
      </c>
      <c r="F982">
        <v>41.244500000000002</v>
      </c>
      <c r="G982">
        <v>534.20500000000004</v>
      </c>
      <c r="H982">
        <v>1.16822</v>
      </c>
      <c r="I982">
        <v>-49.392699999999998</v>
      </c>
      <c r="J982">
        <f t="shared" si="62"/>
        <v>-14.892599999999995</v>
      </c>
      <c r="L982">
        <v>26</v>
      </c>
      <c r="M982">
        <v>524.83399999999995</v>
      </c>
      <c r="N982">
        <f t="shared" si="65"/>
        <v>71.225071225071403</v>
      </c>
      <c r="O982">
        <v>-29.220600000000001</v>
      </c>
      <c r="P982">
        <v>38.391100000000002</v>
      </c>
      <c r="Q982">
        <v>641.43100000000004</v>
      </c>
      <c r="R982">
        <v>1.50762</v>
      </c>
      <c r="S982">
        <v>-42.800899999999999</v>
      </c>
      <c r="T982">
        <f t="shared" si="63"/>
        <v>-13.580299999999998</v>
      </c>
    </row>
    <row r="983" spans="1:20" x14ac:dyDescent="0.3">
      <c r="B983">
        <v>32</v>
      </c>
      <c r="C983">
        <v>701.58900000000006</v>
      </c>
      <c r="D983">
        <f t="shared" si="64"/>
        <v>59.322536631666075</v>
      </c>
      <c r="E983">
        <v>-35.369900000000001</v>
      </c>
      <c r="F983">
        <v>42.1143</v>
      </c>
      <c r="G983">
        <v>557.46</v>
      </c>
      <c r="H983">
        <v>1.19936</v>
      </c>
      <c r="I983">
        <v>-49.423200000000001</v>
      </c>
      <c r="J983">
        <f t="shared" si="62"/>
        <v>-14.0533</v>
      </c>
      <c r="L983">
        <v>27</v>
      </c>
      <c r="M983">
        <v>539.13599999999997</v>
      </c>
      <c r="N983">
        <f t="shared" si="65"/>
        <v>69.920290868409907</v>
      </c>
      <c r="O983">
        <v>-29.861499999999999</v>
      </c>
      <c r="P983">
        <v>38.9099</v>
      </c>
      <c r="Q983">
        <v>676.83100000000002</v>
      </c>
      <c r="R983">
        <v>1.54562</v>
      </c>
      <c r="S983">
        <v>-42.617800000000003</v>
      </c>
      <c r="T983">
        <f t="shared" si="63"/>
        <v>-12.756300000000003</v>
      </c>
    </row>
    <row r="984" spans="1:20" x14ac:dyDescent="0.3">
      <c r="B984">
        <v>33</v>
      </c>
      <c r="C984">
        <v>718.74599999999998</v>
      </c>
      <c r="D984">
        <f t="shared" si="64"/>
        <v>58.285248003730509</v>
      </c>
      <c r="E984">
        <v>-35.171500000000002</v>
      </c>
      <c r="F984">
        <v>42.0227</v>
      </c>
      <c r="G984">
        <v>549.18100000000004</v>
      </c>
      <c r="H984">
        <v>1.3359000000000001</v>
      </c>
      <c r="I984">
        <v>-63.690199999999997</v>
      </c>
      <c r="J984">
        <f t="shared" si="62"/>
        <v>-28.518699999999995</v>
      </c>
      <c r="L984">
        <v>28</v>
      </c>
      <c r="M984">
        <v>553.49099999999999</v>
      </c>
      <c r="N984">
        <f t="shared" si="65"/>
        <v>69.662138627655779</v>
      </c>
      <c r="O984">
        <v>-29.434200000000001</v>
      </c>
      <c r="P984">
        <v>38.406399999999998</v>
      </c>
      <c r="Q984">
        <v>665.39800000000002</v>
      </c>
      <c r="R984">
        <v>1.5337499999999999</v>
      </c>
      <c r="S984">
        <v>-42.495699999999999</v>
      </c>
      <c r="T984">
        <f t="shared" si="63"/>
        <v>-13.061499999999999</v>
      </c>
    </row>
    <row r="985" spans="1:20" x14ac:dyDescent="0.3">
      <c r="B985">
        <v>34</v>
      </c>
      <c r="C985">
        <v>719.67700000000002</v>
      </c>
      <c r="D985">
        <f t="shared" si="64"/>
        <v>1074.113856068697</v>
      </c>
      <c r="E985">
        <v>6.7748999999999997</v>
      </c>
      <c r="F985">
        <v>-3.43323</v>
      </c>
      <c r="G985">
        <v>0</v>
      </c>
      <c r="H985">
        <v>0.36265900000000001</v>
      </c>
      <c r="I985">
        <v>-1.7089799999999999</v>
      </c>
      <c r="J985">
        <f t="shared" si="62"/>
        <v>-8.4838799999999992</v>
      </c>
      <c r="L985">
        <v>29</v>
      </c>
      <c r="M985">
        <v>567.79999999999995</v>
      </c>
      <c r="N985">
        <f t="shared" si="65"/>
        <v>69.886085680341196</v>
      </c>
      <c r="O985">
        <v>-29.998799999999999</v>
      </c>
      <c r="P985">
        <v>38.680999999999997</v>
      </c>
      <c r="Q985">
        <v>677.178</v>
      </c>
      <c r="R985">
        <v>1.5593600000000001</v>
      </c>
      <c r="S985">
        <v>-42.556800000000003</v>
      </c>
      <c r="T985">
        <f t="shared" si="63"/>
        <v>-12.558000000000003</v>
      </c>
    </row>
    <row r="986" spans="1:20" x14ac:dyDescent="0.3">
      <c r="J986">
        <f t="shared" si="62"/>
        <v>0</v>
      </c>
      <c r="L986">
        <v>30</v>
      </c>
      <c r="M986">
        <v>582.23199999999997</v>
      </c>
      <c r="N986">
        <f t="shared" si="65"/>
        <v>69.290465631928967</v>
      </c>
      <c r="O986">
        <v>-29.541</v>
      </c>
      <c r="P986">
        <v>38.146999999999998</v>
      </c>
      <c r="Q986">
        <v>678.42399999999998</v>
      </c>
      <c r="R986">
        <v>1.55385</v>
      </c>
      <c r="S986">
        <v>-42.480499999999999</v>
      </c>
      <c r="T986">
        <f t="shared" si="63"/>
        <v>-12.939499999999999</v>
      </c>
    </row>
    <row r="987" spans="1:20" x14ac:dyDescent="0.3">
      <c r="A987">
        <v>4.9000000000000004</v>
      </c>
      <c r="J987">
        <f t="shared" si="62"/>
        <v>0</v>
      </c>
      <c r="L987">
        <v>31</v>
      </c>
      <c r="M987">
        <v>596.99099999999999</v>
      </c>
      <c r="N987">
        <f t="shared" si="65"/>
        <v>67.755267972084766</v>
      </c>
      <c r="O987">
        <v>-29.9072</v>
      </c>
      <c r="P987">
        <v>38.436900000000001</v>
      </c>
      <c r="Q987">
        <v>701.41099999999994</v>
      </c>
      <c r="R987">
        <v>1.6006800000000001</v>
      </c>
      <c r="S987">
        <v>-42.358400000000003</v>
      </c>
      <c r="T987">
        <f t="shared" si="63"/>
        <v>-12.451200000000004</v>
      </c>
    </row>
    <row r="988" spans="1:20" x14ac:dyDescent="0.3">
      <c r="B988">
        <v>1</v>
      </c>
      <c r="C988">
        <v>221.18700000000001</v>
      </c>
      <c r="E988">
        <v>-44.662500000000001</v>
      </c>
      <c r="F988">
        <v>68.206800000000001</v>
      </c>
      <c r="G988">
        <v>354.988</v>
      </c>
      <c r="H988">
        <v>0.81540100000000004</v>
      </c>
      <c r="I988">
        <v>-54.443399999999997</v>
      </c>
      <c r="J988">
        <f t="shared" si="62"/>
        <v>-9.7808999999999955</v>
      </c>
      <c r="L988">
        <v>32</v>
      </c>
      <c r="M988">
        <v>611.65700000000004</v>
      </c>
      <c r="N988">
        <f t="shared" si="65"/>
        <v>68.184917496249582</v>
      </c>
      <c r="O988">
        <v>-29.418900000000001</v>
      </c>
      <c r="P988">
        <v>37.795999999999999</v>
      </c>
      <c r="Q988">
        <v>677.59</v>
      </c>
      <c r="R988">
        <v>1.5772600000000001</v>
      </c>
      <c r="S988">
        <v>-42.404200000000003</v>
      </c>
      <c r="T988">
        <f t="shared" si="63"/>
        <v>-12.985300000000002</v>
      </c>
    </row>
    <row r="989" spans="1:20" x14ac:dyDescent="0.3">
      <c r="B989">
        <v>2</v>
      </c>
      <c r="C989">
        <v>227.029</v>
      </c>
      <c r="D989">
        <f t="shared" si="64"/>
        <v>171.1742553919895</v>
      </c>
      <c r="E989">
        <v>-37.002600000000001</v>
      </c>
      <c r="F989">
        <v>45.3949</v>
      </c>
      <c r="G989">
        <v>471.93</v>
      </c>
      <c r="H989">
        <v>1.07267</v>
      </c>
      <c r="I989">
        <v>-48.477200000000003</v>
      </c>
      <c r="J989">
        <f t="shared" si="62"/>
        <v>-11.474600000000002</v>
      </c>
      <c r="L989">
        <v>33</v>
      </c>
      <c r="M989">
        <v>626.37599999999998</v>
      </c>
      <c r="N989">
        <f t="shared" si="65"/>
        <v>67.939398056933499</v>
      </c>
      <c r="O989">
        <v>-29.541</v>
      </c>
      <c r="P989">
        <v>37.963900000000002</v>
      </c>
      <c r="Q989">
        <v>684.61500000000001</v>
      </c>
      <c r="R989">
        <v>1.56667</v>
      </c>
      <c r="S989">
        <v>-42.312600000000003</v>
      </c>
      <c r="T989">
        <f t="shared" si="63"/>
        <v>-12.771600000000003</v>
      </c>
    </row>
    <row r="990" spans="1:20" x14ac:dyDescent="0.3">
      <c r="B990">
        <v>3</v>
      </c>
      <c r="C990">
        <v>235.523</v>
      </c>
      <c r="D990">
        <f t="shared" si="64"/>
        <v>117.73016246762421</v>
      </c>
      <c r="E990">
        <v>-35.140999999999998</v>
      </c>
      <c r="F990">
        <v>40.115400000000001</v>
      </c>
      <c r="G990">
        <v>548.625</v>
      </c>
      <c r="H990">
        <v>1.2087300000000001</v>
      </c>
      <c r="I990">
        <v>-47.393799999999999</v>
      </c>
      <c r="J990">
        <f t="shared" si="62"/>
        <v>-12.252800000000001</v>
      </c>
      <c r="L990">
        <v>34</v>
      </c>
      <c r="M990">
        <v>640.75</v>
      </c>
      <c r="N990">
        <f t="shared" si="65"/>
        <v>69.570057047446667</v>
      </c>
      <c r="O990">
        <v>-29.6783</v>
      </c>
      <c r="P990">
        <v>38.085900000000002</v>
      </c>
      <c r="Q990">
        <v>688.56</v>
      </c>
      <c r="R990">
        <v>1.58081</v>
      </c>
      <c r="S990">
        <v>-42.2363</v>
      </c>
      <c r="T990">
        <f t="shared" si="63"/>
        <v>-12.558</v>
      </c>
    </row>
    <row r="991" spans="1:20" x14ac:dyDescent="0.3">
      <c r="B991">
        <v>4</v>
      </c>
      <c r="C991">
        <v>246.54499999999999</v>
      </c>
      <c r="D991">
        <f t="shared" si="64"/>
        <v>90.727635637815354</v>
      </c>
      <c r="E991">
        <v>-34.79</v>
      </c>
      <c r="F991">
        <v>39.260899999999999</v>
      </c>
      <c r="G991">
        <v>562.82100000000003</v>
      </c>
      <c r="H991">
        <v>1.2478400000000001</v>
      </c>
      <c r="I991">
        <v>-47.424300000000002</v>
      </c>
      <c r="J991">
        <f t="shared" si="62"/>
        <v>-12.634300000000003</v>
      </c>
      <c r="L991">
        <v>35</v>
      </c>
      <c r="M991">
        <v>655.51400000000001</v>
      </c>
      <c r="N991">
        <f t="shared" si="65"/>
        <v>67.732321863993448</v>
      </c>
      <c r="O991">
        <v>-29.7852</v>
      </c>
      <c r="P991">
        <v>38.284300000000002</v>
      </c>
      <c r="Q991">
        <v>692.678</v>
      </c>
      <c r="R991">
        <v>1.5953599999999999</v>
      </c>
      <c r="S991">
        <v>-42.404200000000003</v>
      </c>
      <c r="T991">
        <f t="shared" si="63"/>
        <v>-12.619000000000003</v>
      </c>
    </row>
    <row r="992" spans="1:20" x14ac:dyDescent="0.3">
      <c r="B992">
        <v>5</v>
      </c>
      <c r="C992">
        <v>262.048</v>
      </c>
      <c r="D992">
        <f t="shared" si="64"/>
        <v>64.503644455911697</v>
      </c>
      <c r="E992">
        <v>-34.3018</v>
      </c>
      <c r="F992">
        <v>40.298499999999997</v>
      </c>
      <c r="G992">
        <v>540.77499999999998</v>
      </c>
      <c r="H992">
        <v>1.1873199999999999</v>
      </c>
      <c r="I992">
        <v>-48.4467</v>
      </c>
      <c r="J992">
        <f t="shared" si="62"/>
        <v>-14.1449</v>
      </c>
      <c r="L992">
        <v>36</v>
      </c>
      <c r="M992">
        <v>670.57500000000005</v>
      </c>
      <c r="N992">
        <f t="shared" si="65"/>
        <v>66.396653608657971</v>
      </c>
      <c r="O992">
        <v>-29.952999999999999</v>
      </c>
      <c r="P992">
        <v>38.223300000000002</v>
      </c>
      <c r="Q992">
        <v>696.75199999999995</v>
      </c>
      <c r="R992">
        <v>1.6013900000000001</v>
      </c>
      <c r="S992">
        <v>-42.2211</v>
      </c>
      <c r="T992">
        <f t="shared" si="63"/>
        <v>-12.2681</v>
      </c>
    </row>
    <row r="993" spans="2:10" x14ac:dyDescent="0.3">
      <c r="B993">
        <v>6</v>
      </c>
      <c r="C993">
        <v>277.56099999999998</v>
      </c>
      <c r="D993">
        <f t="shared" si="64"/>
        <v>64.462064075291792</v>
      </c>
      <c r="E993">
        <v>-34.79</v>
      </c>
      <c r="F993">
        <v>42.572000000000003</v>
      </c>
      <c r="G993">
        <v>521.89</v>
      </c>
      <c r="H993">
        <v>1.1311199999999999</v>
      </c>
      <c r="I993">
        <v>-49.209600000000002</v>
      </c>
      <c r="J993">
        <f t="shared" si="62"/>
        <v>-14.419600000000003</v>
      </c>
    </row>
    <row r="994" spans="2:10" x14ac:dyDescent="0.3">
      <c r="B994">
        <v>7</v>
      </c>
      <c r="C994">
        <v>292.73200000000003</v>
      </c>
      <c r="D994">
        <f t="shared" si="64"/>
        <v>65.915233010348473</v>
      </c>
      <c r="E994">
        <v>-34.652700000000003</v>
      </c>
      <c r="F994">
        <v>42.877200000000002</v>
      </c>
      <c r="G994">
        <v>509.45400000000001</v>
      </c>
      <c r="H994">
        <v>1.1158699999999999</v>
      </c>
      <c r="I994">
        <v>-49.423200000000001</v>
      </c>
      <c r="J994">
        <f t="shared" si="62"/>
        <v>-14.770499999999998</v>
      </c>
    </row>
    <row r="995" spans="2:10" x14ac:dyDescent="0.3">
      <c r="B995">
        <v>8</v>
      </c>
      <c r="C995">
        <v>308.31200000000001</v>
      </c>
      <c r="D995">
        <f t="shared" si="64"/>
        <v>64.184852374839608</v>
      </c>
      <c r="E995">
        <v>-34.805300000000003</v>
      </c>
      <c r="F995">
        <v>43.182400000000001</v>
      </c>
      <c r="G995">
        <v>506.10700000000003</v>
      </c>
      <c r="H995">
        <v>1.11127</v>
      </c>
      <c r="I995">
        <v>-49.667400000000001</v>
      </c>
      <c r="J995">
        <f t="shared" si="62"/>
        <v>-14.862099999999998</v>
      </c>
    </row>
    <row r="996" spans="2:10" x14ac:dyDescent="0.3">
      <c r="B996">
        <v>9</v>
      </c>
      <c r="C996">
        <v>323.541</v>
      </c>
      <c r="D996">
        <f t="shared" si="64"/>
        <v>65.664193315385191</v>
      </c>
      <c r="E996">
        <v>-34.988399999999999</v>
      </c>
      <c r="F996">
        <v>43.258699999999997</v>
      </c>
      <c r="G996">
        <v>508.40600000000001</v>
      </c>
      <c r="H996">
        <v>1.1200699999999999</v>
      </c>
      <c r="I996">
        <v>-49.560499999999998</v>
      </c>
      <c r="J996">
        <f t="shared" si="62"/>
        <v>-14.572099999999999</v>
      </c>
    </row>
    <row r="997" spans="2:10" x14ac:dyDescent="0.3">
      <c r="B997">
        <v>10</v>
      </c>
      <c r="C997">
        <v>339.31700000000001</v>
      </c>
      <c r="D997">
        <f t="shared" si="64"/>
        <v>63.387423935091235</v>
      </c>
      <c r="E997">
        <v>-35.186799999999998</v>
      </c>
      <c r="F997">
        <v>43.6096</v>
      </c>
      <c r="G997">
        <v>520.03499999999997</v>
      </c>
      <c r="H997">
        <v>1.1262300000000001</v>
      </c>
      <c r="I997">
        <v>-49.850499999999997</v>
      </c>
      <c r="J997">
        <f t="shared" si="62"/>
        <v>-14.663699999999999</v>
      </c>
    </row>
    <row r="998" spans="2:10" x14ac:dyDescent="0.3">
      <c r="B998">
        <v>11</v>
      </c>
      <c r="C998">
        <v>354.84500000000003</v>
      </c>
      <c r="D998">
        <f t="shared" si="64"/>
        <v>64.399793920659377</v>
      </c>
      <c r="E998">
        <v>-35.446199999999997</v>
      </c>
      <c r="F998">
        <v>43.869</v>
      </c>
      <c r="G998">
        <v>526.69399999999996</v>
      </c>
      <c r="H998">
        <v>1.1266499999999999</v>
      </c>
      <c r="I998">
        <v>-49.7742</v>
      </c>
      <c r="J998">
        <f t="shared" si="62"/>
        <v>-14.328000000000003</v>
      </c>
    </row>
    <row r="999" spans="2:10" x14ac:dyDescent="0.3">
      <c r="B999">
        <v>12</v>
      </c>
      <c r="C999">
        <v>370.4</v>
      </c>
      <c r="D999">
        <f t="shared" si="64"/>
        <v>64.288010286081857</v>
      </c>
      <c r="E999">
        <v>-35.232500000000002</v>
      </c>
      <c r="F999">
        <v>43.487499999999997</v>
      </c>
      <c r="G999">
        <v>528.08299999999997</v>
      </c>
      <c r="H999">
        <v>1.1372500000000001</v>
      </c>
      <c r="I999">
        <v>-49.545299999999997</v>
      </c>
      <c r="J999">
        <f t="shared" si="62"/>
        <v>-14.312799999999996</v>
      </c>
    </row>
    <row r="1000" spans="2:10" x14ac:dyDescent="0.3">
      <c r="B1000">
        <v>13</v>
      </c>
      <c r="C1000">
        <v>385.87900000000002</v>
      </c>
      <c r="D1000">
        <f t="shared" si="64"/>
        <v>64.603656566961519</v>
      </c>
      <c r="E1000">
        <v>-35.293599999999998</v>
      </c>
      <c r="F1000">
        <v>43.136600000000001</v>
      </c>
      <c r="G1000">
        <v>529.95500000000004</v>
      </c>
      <c r="H1000">
        <v>1.1449800000000001</v>
      </c>
      <c r="I1000">
        <v>-49.621600000000001</v>
      </c>
      <c r="J1000">
        <f t="shared" si="62"/>
        <v>-14.328000000000003</v>
      </c>
    </row>
    <row r="1001" spans="2:10" x14ac:dyDescent="0.3">
      <c r="B1001">
        <v>14</v>
      </c>
      <c r="C1001">
        <v>401.61200000000002</v>
      </c>
      <c r="D1001">
        <f t="shared" si="64"/>
        <v>63.56066865823427</v>
      </c>
      <c r="E1001">
        <v>-34.927399999999999</v>
      </c>
      <c r="F1001">
        <v>42.602499999999999</v>
      </c>
      <c r="G1001">
        <v>528.255</v>
      </c>
      <c r="H1001">
        <v>1.14202</v>
      </c>
      <c r="I1001">
        <v>-49.621600000000001</v>
      </c>
      <c r="J1001">
        <f t="shared" si="62"/>
        <v>-14.694200000000002</v>
      </c>
    </row>
    <row r="1002" spans="2:10" x14ac:dyDescent="0.3">
      <c r="B1002">
        <v>15</v>
      </c>
      <c r="C1002">
        <v>417.52699999999999</v>
      </c>
      <c r="D1002">
        <f t="shared" si="64"/>
        <v>62.833804586867878</v>
      </c>
      <c r="E1002">
        <v>-35.461399999999998</v>
      </c>
      <c r="F1002">
        <v>43.624899999999997</v>
      </c>
      <c r="G1002">
        <v>530.27800000000002</v>
      </c>
      <c r="H1002">
        <v>1.13574</v>
      </c>
      <c r="I1002">
        <v>-49.621600000000001</v>
      </c>
      <c r="J1002">
        <f t="shared" si="62"/>
        <v>-14.160200000000003</v>
      </c>
    </row>
    <row r="1003" spans="2:10" x14ac:dyDescent="0.3">
      <c r="B1003">
        <v>16</v>
      </c>
      <c r="C1003">
        <v>433.214</v>
      </c>
      <c r="D1003">
        <f t="shared" si="64"/>
        <v>63.747051698858883</v>
      </c>
      <c r="E1003">
        <v>-35.125700000000002</v>
      </c>
      <c r="F1003">
        <v>42.861899999999999</v>
      </c>
      <c r="G1003">
        <v>540.82299999999998</v>
      </c>
      <c r="H1003">
        <v>1.14778</v>
      </c>
      <c r="I1003">
        <v>-49.499499999999998</v>
      </c>
      <c r="J1003">
        <f t="shared" si="62"/>
        <v>-14.373799999999996</v>
      </c>
    </row>
    <row r="1004" spans="2:10" x14ac:dyDescent="0.3">
      <c r="B1004">
        <v>17</v>
      </c>
      <c r="C1004">
        <v>449.28399999999999</v>
      </c>
      <c r="D1004">
        <f t="shared" si="64"/>
        <v>62.227753578095857</v>
      </c>
      <c r="E1004">
        <v>-35.186799999999998</v>
      </c>
      <c r="F1004">
        <v>42.816200000000002</v>
      </c>
      <c r="G1004">
        <v>540.81200000000001</v>
      </c>
      <c r="H1004">
        <v>1.16089</v>
      </c>
      <c r="I1004">
        <v>-49.301099999999998</v>
      </c>
      <c r="J1004">
        <f t="shared" si="62"/>
        <v>-14.1143</v>
      </c>
    </row>
    <row r="1005" spans="2:10" x14ac:dyDescent="0.3">
      <c r="B1005">
        <v>18</v>
      </c>
      <c r="C1005">
        <v>464.94400000000002</v>
      </c>
      <c r="D1005">
        <f t="shared" si="64"/>
        <v>63.856960408684444</v>
      </c>
      <c r="E1005">
        <v>-35.186799999999998</v>
      </c>
      <c r="F1005">
        <v>42.358400000000003</v>
      </c>
      <c r="G1005">
        <v>543.68299999999999</v>
      </c>
      <c r="H1005">
        <v>1.17441</v>
      </c>
      <c r="I1005">
        <v>-49.408000000000001</v>
      </c>
      <c r="J1005">
        <f t="shared" si="62"/>
        <v>-14.221200000000003</v>
      </c>
    </row>
    <row r="1006" spans="2:10" x14ac:dyDescent="0.3">
      <c r="B1006">
        <v>19</v>
      </c>
      <c r="C1006">
        <v>481.50700000000001</v>
      </c>
      <c r="D1006">
        <f t="shared" si="64"/>
        <v>60.375535832880558</v>
      </c>
      <c r="E1006">
        <v>-34.774799999999999</v>
      </c>
      <c r="F1006">
        <v>41.976900000000001</v>
      </c>
      <c r="G1006">
        <v>540.07299999999998</v>
      </c>
      <c r="H1006">
        <v>1.16011</v>
      </c>
      <c r="I1006">
        <v>-49.469000000000001</v>
      </c>
      <c r="J1006">
        <f t="shared" si="62"/>
        <v>-14.694200000000002</v>
      </c>
    </row>
    <row r="1007" spans="2:10" x14ac:dyDescent="0.3">
      <c r="B1007">
        <v>20</v>
      </c>
      <c r="C1007">
        <v>497.33199999999999</v>
      </c>
      <c r="D1007">
        <f t="shared" si="64"/>
        <v>63.191153238546647</v>
      </c>
      <c r="E1007">
        <v>-35.003700000000002</v>
      </c>
      <c r="F1007">
        <v>42.037999999999997</v>
      </c>
      <c r="G1007">
        <v>551.05399999999997</v>
      </c>
      <c r="H1007">
        <v>1.16754</v>
      </c>
      <c r="I1007">
        <v>-49.301099999999998</v>
      </c>
      <c r="J1007">
        <f t="shared" si="62"/>
        <v>-14.297399999999996</v>
      </c>
    </row>
    <row r="1008" spans="2:10" x14ac:dyDescent="0.3">
      <c r="B1008">
        <v>21</v>
      </c>
      <c r="C1008">
        <v>513.57600000000002</v>
      </c>
      <c r="D1008">
        <f t="shared" si="64"/>
        <v>61.561191824673621</v>
      </c>
      <c r="E1008">
        <v>-34.378100000000003</v>
      </c>
      <c r="F1008">
        <v>41.351300000000002</v>
      </c>
      <c r="G1008">
        <v>535.15</v>
      </c>
      <c r="H1008">
        <v>1.1702300000000001</v>
      </c>
      <c r="I1008">
        <v>-49.087499999999999</v>
      </c>
      <c r="J1008">
        <f t="shared" si="62"/>
        <v>-14.709399999999995</v>
      </c>
    </row>
    <row r="1009" spans="1:10" x14ac:dyDescent="0.3">
      <c r="B1009">
        <v>22</v>
      </c>
      <c r="C1009">
        <v>529.85299999999995</v>
      </c>
      <c r="D1009">
        <f t="shared" si="64"/>
        <v>61.436382625791261</v>
      </c>
      <c r="E1009">
        <v>-34.561199999999999</v>
      </c>
      <c r="F1009">
        <v>41.366599999999998</v>
      </c>
      <c r="G1009">
        <v>544.27300000000002</v>
      </c>
      <c r="H1009">
        <v>1.17452</v>
      </c>
      <c r="I1009">
        <v>-49.163800000000002</v>
      </c>
      <c r="J1009">
        <f t="shared" si="62"/>
        <v>-14.602600000000002</v>
      </c>
    </row>
    <row r="1010" spans="1:10" x14ac:dyDescent="0.3">
      <c r="B1010">
        <v>23</v>
      </c>
      <c r="C1010">
        <v>546.12800000000004</v>
      </c>
      <c r="D1010">
        <f t="shared" si="64"/>
        <v>61.443932411674005</v>
      </c>
      <c r="E1010">
        <v>-35.003700000000002</v>
      </c>
      <c r="F1010">
        <v>41.809100000000001</v>
      </c>
      <c r="G1010">
        <v>544.65099999999995</v>
      </c>
      <c r="H1010">
        <v>1.18397</v>
      </c>
      <c r="I1010">
        <v>-49.285899999999998</v>
      </c>
      <c r="J1010">
        <f t="shared" si="62"/>
        <v>-14.282199999999996</v>
      </c>
    </row>
    <row r="1011" spans="1:10" x14ac:dyDescent="0.3">
      <c r="B1011">
        <v>24</v>
      </c>
      <c r="C1011">
        <v>562.15300000000002</v>
      </c>
      <c r="D1011">
        <f t="shared" si="64"/>
        <v>62.402496099844079</v>
      </c>
      <c r="E1011">
        <v>-35.140999999999998</v>
      </c>
      <c r="F1011">
        <v>41.885399999999997</v>
      </c>
      <c r="G1011">
        <v>552.81299999999999</v>
      </c>
      <c r="H1011">
        <v>1.1877599999999999</v>
      </c>
      <c r="I1011">
        <v>-49.270600000000002</v>
      </c>
      <c r="J1011">
        <f t="shared" si="62"/>
        <v>-14.129600000000003</v>
      </c>
    </row>
    <row r="1012" spans="1:10" x14ac:dyDescent="0.3">
      <c r="B1012">
        <v>25</v>
      </c>
      <c r="C1012">
        <v>578.61</v>
      </c>
      <c r="D1012">
        <f t="shared" si="64"/>
        <v>60.76441635778091</v>
      </c>
      <c r="E1012">
        <v>-34.988399999999999</v>
      </c>
      <c r="F1012">
        <v>41.625999999999998</v>
      </c>
      <c r="G1012">
        <v>548.25599999999997</v>
      </c>
      <c r="H1012">
        <v>1.1947000000000001</v>
      </c>
      <c r="I1012">
        <v>-49.392699999999998</v>
      </c>
      <c r="J1012">
        <f t="shared" si="62"/>
        <v>-14.404299999999999</v>
      </c>
    </row>
    <row r="1013" spans="1:10" x14ac:dyDescent="0.3">
      <c r="B1013">
        <v>26</v>
      </c>
      <c r="C1013">
        <v>595.38699999999994</v>
      </c>
      <c r="D1013">
        <f t="shared" si="64"/>
        <v>59.605412171425414</v>
      </c>
      <c r="E1013">
        <v>-34.957900000000002</v>
      </c>
      <c r="F1013">
        <v>41.458100000000002</v>
      </c>
      <c r="G1013">
        <v>553.05200000000002</v>
      </c>
      <c r="H1013">
        <v>1.2047300000000001</v>
      </c>
      <c r="I1013">
        <v>-49.163800000000002</v>
      </c>
      <c r="J1013">
        <f t="shared" si="62"/>
        <v>-14.2059</v>
      </c>
    </row>
    <row r="1014" spans="1:10" x14ac:dyDescent="0.3">
      <c r="B1014">
        <v>27</v>
      </c>
      <c r="C1014">
        <v>611.77</v>
      </c>
      <c r="D1014">
        <f t="shared" si="64"/>
        <v>61.038881767685872</v>
      </c>
      <c r="E1014">
        <v>-34.5306</v>
      </c>
      <c r="F1014">
        <v>41.030900000000003</v>
      </c>
      <c r="G1014">
        <v>544.15599999999995</v>
      </c>
      <c r="H1014">
        <v>1.1878899999999999</v>
      </c>
      <c r="I1014">
        <v>-49.102800000000002</v>
      </c>
      <c r="J1014">
        <f t="shared" si="62"/>
        <v>-14.572200000000002</v>
      </c>
    </row>
    <row r="1015" spans="1:10" x14ac:dyDescent="0.3">
      <c r="B1015">
        <v>28</v>
      </c>
      <c r="C1015">
        <v>628.05600000000004</v>
      </c>
      <c r="D1015">
        <f t="shared" si="64"/>
        <v>61.402431536288617</v>
      </c>
      <c r="E1015">
        <v>-35.034199999999998</v>
      </c>
      <c r="F1015">
        <v>41.442900000000002</v>
      </c>
      <c r="G1015">
        <v>562.54999999999995</v>
      </c>
      <c r="H1015">
        <v>1.20869</v>
      </c>
      <c r="I1015">
        <v>-49.163800000000002</v>
      </c>
      <c r="J1015">
        <f t="shared" si="62"/>
        <v>-14.129600000000003</v>
      </c>
    </row>
    <row r="1016" spans="1:10" x14ac:dyDescent="0.3">
      <c r="B1016">
        <v>29</v>
      </c>
      <c r="C1016">
        <v>645.09400000000005</v>
      </c>
      <c r="D1016">
        <f t="shared" si="64"/>
        <v>58.692334781077555</v>
      </c>
      <c r="E1016">
        <v>-34.728999999999999</v>
      </c>
      <c r="F1016">
        <v>41.229199999999999</v>
      </c>
      <c r="G1016">
        <v>546.00199999999995</v>
      </c>
      <c r="H1016">
        <v>1.1916899999999999</v>
      </c>
      <c r="I1016">
        <v>-49.148600000000002</v>
      </c>
      <c r="J1016">
        <f t="shared" si="62"/>
        <v>-14.419600000000003</v>
      </c>
    </row>
    <row r="1017" spans="1:10" x14ac:dyDescent="0.3">
      <c r="B1017">
        <v>30</v>
      </c>
      <c r="C1017">
        <v>662.71400000000006</v>
      </c>
      <c r="D1017">
        <f t="shared" si="64"/>
        <v>56.753688989784322</v>
      </c>
      <c r="E1017">
        <v>-34.637500000000003</v>
      </c>
      <c r="F1017">
        <v>40.679900000000004</v>
      </c>
      <c r="G1017">
        <v>556.86699999999996</v>
      </c>
      <c r="H1017">
        <v>1.2052099999999999</v>
      </c>
      <c r="I1017">
        <v>-49.057000000000002</v>
      </c>
      <c r="J1017">
        <f t="shared" si="62"/>
        <v>-14.419499999999999</v>
      </c>
    </row>
    <row r="1018" spans="1:10" x14ac:dyDescent="0.3">
      <c r="B1018">
        <v>31</v>
      </c>
      <c r="C1018">
        <v>679.35299999999995</v>
      </c>
      <c r="D1018">
        <f t="shared" si="64"/>
        <v>60.099765610914488</v>
      </c>
      <c r="E1018">
        <v>-34.500100000000003</v>
      </c>
      <c r="F1018">
        <v>40.4968</v>
      </c>
      <c r="G1018">
        <v>557.745</v>
      </c>
      <c r="H1018">
        <v>1.2147300000000001</v>
      </c>
      <c r="I1018">
        <v>-49.148600000000002</v>
      </c>
      <c r="J1018">
        <f t="shared" si="62"/>
        <v>-14.648499999999999</v>
      </c>
    </row>
    <row r="1019" spans="1:10" x14ac:dyDescent="0.3">
      <c r="B1019">
        <v>32</v>
      </c>
      <c r="C1019">
        <v>696.476</v>
      </c>
      <c r="D1019">
        <f t="shared" si="64"/>
        <v>58.400981136482933</v>
      </c>
      <c r="E1019">
        <v>-34.713700000000003</v>
      </c>
      <c r="F1019">
        <v>40.6494</v>
      </c>
      <c r="G1019">
        <v>560.68899999999996</v>
      </c>
      <c r="H1019">
        <v>1.22234</v>
      </c>
      <c r="I1019">
        <v>-49.118000000000002</v>
      </c>
      <c r="J1019">
        <f t="shared" si="62"/>
        <v>-14.404299999999999</v>
      </c>
    </row>
    <row r="1020" spans="1:10" x14ac:dyDescent="0.3">
      <c r="B1020">
        <v>33</v>
      </c>
      <c r="C1020">
        <v>713.85299999999995</v>
      </c>
      <c r="D1020">
        <f t="shared" si="64"/>
        <v>57.547332681130385</v>
      </c>
      <c r="E1020">
        <v>-34.835799999999999</v>
      </c>
      <c r="F1020">
        <v>40.7104</v>
      </c>
      <c r="G1020">
        <v>560.99</v>
      </c>
      <c r="H1020">
        <v>1.21939</v>
      </c>
      <c r="I1020">
        <v>-49.041699999999999</v>
      </c>
      <c r="J1020">
        <f t="shared" si="62"/>
        <v>-14.2059</v>
      </c>
    </row>
    <row r="1021" spans="1:10" x14ac:dyDescent="0.3">
      <c r="J1021">
        <f t="shared" si="62"/>
        <v>0</v>
      </c>
    </row>
    <row r="1022" spans="1:10" x14ac:dyDescent="0.3">
      <c r="A1022">
        <v>5</v>
      </c>
      <c r="J1022">
        <f t="shared" si="62"/>
        <v>0</v>
      </c>
    </row>
    <row r="1023" spans="1:10" x14ac:dyDescent="0.3">
      <c r="B1023">
        <v>1</v>
      </c>
      <c r="C1023">
        <v>221.20599999999999</v>
      </c>
      <c r="E1023">
        <v>-43.884300000000003</v>
      </c>
      <c r="F1023">
        <v>67.825299999999999</v>
      </c>
      <c r="G1023">
        <v>351.851</v>
      </c>
      <c r="H1023">
        <v>0.8095</v>
      </c>
      <c r="I1023">
        <v>-54.122900000000001</v>
      </c>
      <c r="J1023">
        <f t="shared" si="62"/>
        <v>-10.238599999999998</v>
      </c>
    </row>
    <row r="1024" spans="1:10" x14ac:dyDescent="0.3">
      <c r="B1024">
        <v>2</v>
      </c>
      <c r="C1024">
        <v>226.93700000000001</v>
      </c>
      <c r="D1024">
        <f t="shared" si="64"/>
        <v>174.48961786773617</v>
      </c>
      <c r="E1024">
        <v>-36.972000000000001</v>
      </c>
      <c r="F1024">
        <v>45.517000000000003</v>
      </c>
      <c r="G1024">
        <v>481.423</v>
      </c>
      <c r="H1024">
        <v>1.0836399999999999</v>
      </c>
      <c r="I1024">
        <v>-48.4619</v>
      </c>
      <c r="J1024">
        <f t="shared" si="62"/>
        <v>-11.489899999999999</v>
      </c>
    </row>
    <row r="1025" spans="2:10" x14ac:dyDescent="0.3">
      <c r="B1025">
        <v>3</v>
      </c>
      <c r="C1025">
        <v>235.12799999999999</v>
      </c>
      <c r="D1025">
        <f t="shared" si="64"/>
        <v>122.08521548040571</v>
      </c>
      <c r="E1025">
        <v>-35.171500000000002</v>
      </c>
      <c r="F1025">
        <v>40.039099999999998</v>
      </c>
      <c r="G1025">
        <v>556.25900000000001</v>
      </c>
      <c r="H1025">
        <v>1.2180800000000001</v>
      </c>
      <c r="I1025">
        <v>-46.814</v>
      </c>
      <c r="J1025">
        <f t="shared" si="62"/>
        <v>-11.642499999999998</v>
      </c>
    </row>
    <row r="1026" spans="2:10" x14ac:dyDescent="0.3">
      <c r="B1026">
        <v>4</v>
      </c>
      <c r="C1026">
        <v>246.10499999999999</v>
      </c>
      <c r="D1026">
        <f t="shared" si="64"/>
        <v>91.099571832012359</v>
      </c>
      <c r="E1026">
        <v>-34.1492</v>
      </c>
      <c r="F1026">
        <v>38.040199999999999</v>
      </c>
      <c r="G1026">
        <v>572.20799999999997</v>
      </c>
      <c r="H1026">
        <v>1.2664200000000001</v>
      </c>
      <c r="I1026">
        <v>-46.9208</v>
      </c>
      <c r="J1026">
        <f t="shared" si="62"/>
        <v>-12.771599999999999</v>
      </c>
    </row>
    <row r="1027" spans="2:10" x14ac:dyDescent="0.3">
      <c r="B1027">
        <v>5</v>
      </c>
      <c r="C1027">
        <v>259.96600000000001</v>
      </c>
      <c r="D1027">
        <f t="shared" si="64"/>
        <v>72.144866892720486</v>
      </c>
      <c r="E1027">
        <v>-34.179699999999997</v>
      </c>
      <c r="F1027">
        <v>39.505000000000003</v>
      </c>
      <c r="G1027">
        <v>559.91800000000001</v>
      </c>
      <c r="H1027">
        <v>1.22515</v>
      </c>
      <c r="I1027">
        <v>-47.790500000000002</v>
      </c>
      <c r="J1027">
        <f t="shared" si="62"/>
        <v>-13.610800000000005</v>
      </c>
    </row>
    <row r="1028" spans="2:10" x14ac:dyDescent="0.3">
      <c r="B1028">
        <v>6</v>
      </c>
      <c r="C1028">
        <v>275.464</v>
      </c>
      <c r="D1028">
        <f t="shared" si="64"/>
        <v>64.524454768357245</v>
      </c>
      <c r="E1028">
        <v>-34.500100000000003</v>
      </c>
      <c r="F1028">
        <v>41.503900000000002</v>
      </c>
      <c r="G1028">
        <v>532.76300000000003</v>
      </c>
      <c r="H1028">
        <v>1.1653199999999999</v>
      </c>
      <c r="I1028">
        <v>-48.690800000000003</v>
      </c>
      <c r="J1028">
        <f t="shared" si="62"/>
        <v>-14.1907</v>
      </c>
    </row>
    <row r="1029" spans="2:10" x14ac:dyDescent="0.3">
      <c r="B1029">
        <v>7</v>
      </c>
      <c r="C1029">
        <v>290.96699999999998</v>
      </c>
      <c r="D1029">
        <f t="shared" si="64"/>
        <v>64.503644455911811</v>
      </c>
      <c r="E1029">
        <v>-35.125700000000002</v>
      </c>
      <c r="F1029">
        <v>42.984000000000002</v>
      </c>
      <c r="G1029">
        <v>534.48800000000006</v>
      </c>
      <c r="H1029">
        <v>1.1443700000000001</v>
      </c>
      <c r="I1029">
        <v>-49.240099999999998</v>
      </c>
      <c r="J1029">
        <f t="shared" si="62"/>
        <v>-14.114399999999996</v>
      </c>
    </row>
    <row r="1030" spans="2:10" x14ac:dyDescent="0.3">
      <c r="B1030">
        <v>8</v>
      </c>
      <c r="C1030">
        <v>306.678</v>
      </c>
      <c r="D1030">
        <f t="shared" si="64"/>
        <v>63.6496722041881</v>
      </c>
      <c r="E1030">
        <v>-34.622199999999999</v>
      </c>
      <c r="F1030">
        <v>42.709400000000002</v>
      </c>
      <c r="G1030">
        <v>523.33100000000002</v>
      </c>
      <c r="H1030">
        <v>1.1274900000000001</v>
      </c>
      <c r="I1030">
        <v>-49.301099999999998</v>
      </c>
      <c r="J1030">
        <f t="shared" ref="J1030:J1093" si="66">I1030-E1030</f>
        <v>-14.678899999999999</v>
      </c>
    </row>
    <row r="1031" spans="2:10" x14ac:dyDescent="0.3">
      <c r="B1031">
        <v>9</v>
      </c>
      <c r="C1031">
        <v>321.74599999999998</v>
      </c>
      <c r="D1031">
        <f t="shared" ref="D1031:D1094" si="67">1000/(C1031-C1030)</f>
        <v>66.365808335545594</v>
      </c>
      <c r="E1031">
        <v>-34.973100000000002</v>
      </c>
      <c r="F1031">
        <v>43.060299999999998</v>
      </c>
      <c r="G1031">
        <v>533.33600000000001</v>
      </c>
      <c r="H1031">
        <v>1.1392899999999999</v>
      </c>
      <c r="I1031">
        <v>-49.209600000000002</v>
      </c>
      <c r="J1031">
        <f t="shared" si="66"/>
        <v>-14.236499999999999</v>
      </c>
    </row>
    <row r="1032" spans="2:10" x14ac:dyDescent="0.3">
      <c r="B1032">
        <v>10</v>
      </c>
      <c r="C1032">
        <v>337.00200000000001</v>
      </c>
      <c r="D1032">
        <f t="shared" si="67"/>
        <v>65.547981122181312</v>
      </c>
      <c r="E1032">
        <v>-34.805300000000003</v>
      </c>
      <c r="F1032">
        <v>42.587299999999999</v>
      </c>
      <c r="G1032">
        <v>531.173</v>
      </c>
      <c r="H1032">
        <v>1.1525700000000001</v>
      </c>
      <c r="I1032">
        <v>-49.057000000000002</v>
      </c>
      <c r="J1032">
        <f t="shared" si="66"/>
        <v>-14.2517</v>
      </c>
    </row>
    <row r="1033" spans="2:10" x14ac:dyDescent="0.3">
      <c r="B1033">
        <v>11</v>
      </c>
      <c r="C1033">
        <v>352.96899999999999</v>
      </c>
      <c r="D1033">
        <f t="shared" si="67"/>
        <v>62.62917266862911</v>
      </c>
      <c r="E1033">
        <v>-34.286499999999997</v>
      </c>
      <c r="F1033">
        <v>41.870100000000001</v>
      </c>
      <c r="G1033">
        <v>527.12900000000002</v>
      </c>
      <c r="H1033">
        <v>1.1454800000000001</v>
      </c>
      <c r="I1033">
        <v>-48.996000000000002</v>
      </c>
      <c r="J1033">
        <f t="shared" si="66"/>
        <v>-14.709500000000006</v>
      </c>
    </row>
    <row r="1034" spans="2:10" x14ac:dyDescent="0.3">
      <c r="B1034">
        <v>12</v>
      </c>
      <c r="C1034">
        <v>368.31799999999998</v>
      </c>
      <c r="D1034">
        <f t="shared" si="67"/>
        <v>65.150824157925641</v>
      </c>
      <c r="E1034">
        <v>-34.942599999999999</v>
      </c>
      <c r="F1034">
        <v>42.373699999999999</v>
      </c>
      <c r="G1034">
        <v>544.01</v>
      </c>
      <c r="H1034">
        <v>1.1591199999999999</v>
      </c>
      <c r="I1034">
        <v>-49.163800000000002</v>
      </c>
      <c r="J1034">
        <f t="shared" si="66"/>
        <v>-14.221200000000003</v>
      </c>
    </row>
    <row r="1035" spans="2:10" x14ac:dyDescent="0.3">
      <c r="B1035">
        <v>13</v>
      </c>
      <c r="C1035">
        <v>383.75099999999998</v>
      </c>
      <c r="D1035">
        <f t="shared" si="67"/>
        <v>64.796215900991413</v>
      </c>
      <c r="E1035">
        <v>-33.981299999999997</v>
      </c>
      <c r="F1035">
        <v>41.534399999999998</v>
      </c>
      <c r="G1035">
        <v>521.28</v>
      </c>
      <c r="H1035">
        <v>1.1424399999999999</v>
      </c>
      <c r="I1035">
        <v>-49.133299999999998</v>
      </c>
      <c r="J1035">
        <f t="shared" si="66"/>
        <v>-15.152000000000001</v>
      </c>
    </row>
    <row r="1036" spans="2:10" x14ac:dyDescent="0.3">
      <c r="B1036">
        <v>14</v>
      </c>
      <c r="C1036">
        <v>399.053</v>
      </c>
      <c r="D1036">
        <f t="shared" si="67"/>
        <v>65.350934518363516</v>
      </c>
      <c r="E1036">
        <v>-34.286499999999997</v>
      </c>
      <c r="F1036">
        <v>41.427599999999998</v>
      </c>
      <c r="G1036">
        <v>538.84799999999996</v>
      </c>
      <c r="H1036">
        <v>1.1623600000000001</v>
      </c>
      <c r="I1036">
        <v>-48.965499999999999</v>
      </c>
      <c r="J1036">
        <f t="shared" si="66"/>
        <v>-14.679000000000002</v>
      </c>
    </row>
    <row r="1037" spans="2:10" x14ac:dyDescent="0.3">
      <c r="B1037">
        <v>15</v>
      </c>
      <c r="C1037">
        <v>415.01299999999998</v>
      </c>
      <c r="D1037">
        <f t="shared" si="67"/>
        <v>62.656641604010105</v>
      </c>
      <c r="E1037">
        <v>-34.194899999999997</v>
      </c>
      <c r="F1037">
        <v>41.534399999999998</v>
      </c>
      <c r="G1037">
        <v>527.76199999999994</v>
      </c>
      <c r="H1037">
        <v>1.1565700000000001</v>
      </c>
      <c r="I1037">
        <v>-48.904400000000003</v>
      </c>
      <c r="J1037">
        <f t="shared" si="66"/>
        <v>-14.709500000000006</v>
      </c>
    </row>
    <row r="1038" spans="2:10" x14ac:dyDescent="0.3">
      <c r="B1038">
        <v>16</v>
      </c>
      <c r="C1038">
        <v>430.31099999999998</v>
      </c>
      <c r="D1038">
        <f t="shared" si="67"/>
        <v>65.368021963655366</v>
      </c>
      <c r="E1038">
        <v>-34.347499999999997</v>
      </c>
      <c r="F1038">
        <v>41.198700000000002</v>
      </c>
      <c r="G1038">
        <v>537.68700000000001</v>
      </c>
      <c r="H1038">
        <v>1.1774800000000001</v>
      </c>
      <c r="I1038">
        <v>-48.950200000000002</v>
      </c>
      <c r="J1038">
        <f t="shared" si="66"/>
        <v>-14.602700000000006</v>
      </c>
    </row>
    <row r="1039" spans="2:10" x14ac:dyDescent="0.3">
      <c r="B1039">
        <v>17</v>
      </c>
      <c r="C1039">
        <v>446.41300000000001</v>
      </c>
      <c r="D1039">
        <f t="shared" si="67"/>
        <v>62.104086448888211</v>
      </c>
      <c r="E1039">
        <v>-34.1492</v>
      </c>
      <c r="F1039">
        <v>40.939300000000003</v>
      </c>
      <c r="G1039">
        <v>540.84100000000001</v>
      </c>
      <c r="H1039">
        <v>1.1811700000000001</v>
      </c>
      <c r="I1039">
        <v>-48.965499999999999</v>
      </c>
      <c r="J1039">
        <f t="shared" si="66"/>
        <v>-14.816299999999998</v>
      </c>
    </row>
    <row r="1040" spans="2:10" x14ac:dyDescent="0.3">
      <c r="B1040">
        <v>18</v>
      </c>
      <c r="C1040">
        <v>462.40199999999999</v>
      </c>
      <c r="D1040">
        <f t="shared" si="67"/>
        <v>62.54299831133914</v>
      </c>
      <c r="E1040">
        <v>-34.973100000000002</v>
      </c>
      <c r="F1040">
        <v>41.900599999999997</v>
      </c>
      <c r="G1040">
        <v>554.22400000000005</v>
      </c>
      <c r="H1040">
        <v>1.19265</v>
      </c>
      <c r="I1040">
        <v>-48.934899999999999</v>
      </c>
      <c r="J1040">
        <f t="shared" si="66"/>
        <v>-13.961799999999997</v>
      </c>
    </row>
    <row r="1041" spans="2:10" x14ac:dyDescent="0.3">
      <c r="B1041">
        <v>19</v>
      </c>
      <c r="C1041">
        <v>478.125</v>
      </c>
      <c r="D1041">
        <f t="shared" si="67"/>
        <v>63.601093938815694</v>
      </c>
      <c r="E1041">
        <v>-34.744300000000003</v>
      </c>
      <c r="F1041">
        <v>41.549700000000001</v>
      </c>
      <c r="G1041">
        <v>554.83399999999995</v>
      </c>
      <c r="H1041">
        <v>1.1972799999999999</v>
      </c>
      <c r="I1041">
        <v>-48.782299999999999</v>
      </c>
      <c r="J1041">
        <f t="shared" si="66"/>
        <v>-14.037999999999997</v>
      </c>
    </row>
    <row r="1042" spans="2:10" x14ac:dyDescent="0.3">
      <c r="B1042">
        <v>20</v>
      </c>
      <c r="C1042">
        <v>494.07900000000001</v>
      </c>
      <c r="D1042">
        <f t="shared" si="67"/>
        <v>62.680205591074305</v>
      </c>
      <c r="E1042">
        <v>-34.622199999999999</v>
      </c>
      <c r="F1042">
        <v>41.274999999999999</v>
      </c>
      <c r="G1042">
        <v>554.59799999999996</v>
      </c>
      <c r="H1042">
        <v>1.1842999999999999</v>
      </c>
      <c r="I1042">
        <v>-48.950200000000002</v>
      </c>
      <c r="J1042">
        <f t="shared" si="66"/>
        <v>-14.328000000000003</v>
      </c>
    </row>
    <row r="1043" spans="2:10" x14ac:dyDescent="0.3">
      <c r="B1043">
        <v>21</v>
      </c>
      <c r="C1043">
        <v>509.85599999999999</v>
      </c>
      <c r="D1043">
        <f t="shared" si="67"/>
        <v>63.383406224250542</v>
      </c>
      <c r="E1043">
        <v>-34.744300000000003</v>
      </c>
      <c r="F1043">
        <v>41.168199999999999</v>
      </c>
      <c r="G1043">
        <v>559.68100000000004</v>
      </c>
      <c r="H1043">
        <v>1.20383</v>
      </c>
      <c r="I1043">
        <v>-48.889200000000002</v>
      </c>
      <c r="J1043">
        <f t="shared" si="66"/>
        <v>-14.1449</v>
      </c>
    </row>
    <row r="1044" spans="2:10" x14ac:dyDescent="0.3">
      <c r="B1044">
        <v>22</v>
      </c>
      <c r="C1044">
        <v>526.25599999999997</v>
      </c>
      <c r="D1044">
        <f t="shared" si="67"/>
        <v>60.975609756097647</v>
      </c>
      <c r="E1044">
        <v>-34.393300000000004</v>
      </c>
      <c r="F1044">
        <v>40.512099999999997</v>
      </c>
      <c r="G1044">
        <v>561.298</v>
      </c>
      <c r="H1044">
        <v>1.2119599999999999</v>
      </c>
      <c r="I1044">
        <v>-48.751800000000003</v>
      </c>
      <c r="J1044">
        <f t="shared" si="66"/>
        <v>-14.358499999999999</v>
      </c>
    </row>
    <row r="1045" spans="2:10" x14ac:dyDescent="0.3">
      <c r="B1045">
        <v>23</v>
      </c>
      <c r="C1045">
        <v>542.19799999999998</v>
      </c>
      <c r="D1045">
        <f t="shared" si="67"/>
        <v>62.72738677706684</v>
      </c>
      <c r="E1045">
        <v>-34.4696</v>
      </c>
      <c r="F1045">
        <v>40.5884</v>
      </c>
      <c r="G1045">
        <v>564.27</v>
      </c>
      <c r="H1045">
        <v>1.21095</v>
      </c>
      <c r="I1045">
        <v>-48.797600000000003</v>
      </c>
      <c r="J1045">
        <f t="shared" si="66"/>
        <v>-14.328000000000003</v>
      </c>
    </row>
    <row r="1046" spans="2:10" x14ac:dyDescent="0.3">
      <c r="B1046">
        <v>24</v>
      </c>
      <c r="C1046">
        <v>558.19899999999996</v>
      </c>
      <c r="D1046">
        <f t="shared" si="67"/>
        <v>62.496093994125459</v>
      </c>
      <c r="E1046">
        <v>-34.637500000000003</v>
      </c>
      <c r="F1046">
        <v>40.939300000000003</v>
      </c>
      <c r="G1046">
        <v>563.79399999999998</v>
      </c>
      <c r="H1046">
        <v>1.2193400000000001</v>
      </c>
      <c r="I1046">
        <v>-48.660299999999999</v>
      </c>
      <c r="J1046">
        <f t="shared" si="66"/>
        <v>-14.022799999999997</v>
      </c>
    </row>
    <row r="1047" spans="2:10" x14ac:dyDescent="0.3">
      <c r="B1047">
        <v>25</v>
      </c>
      <c r="C1047">
        <v>574.53599999999994</v>
      </c>
      <c r="D1047">
        <f t="shared" si="67"/>
        <v>61.210748607455507</v>
      </c>
      <c r="E1047">
        <v>-34.4086</v>
      </c>
      <c r="F1047">
        <v>40.451000000000001</v>
      </c>
      <c r="G1047">
        <v>561.14200000000005</v>
      </c>
      <c r="H1047">
        <v>1.2168399999999999</v>
      </c>
      <c r="I1047">
        <v>-48.812899999999999</v>
      </c>
      <c r="J1047">
        <f t="shared" si="66"/>
        <v>-14.404299999999999</v>
      </c>
    </row>
    <row r="1048" spans="2:10" x14ac:dyDescent="0.3">
      <c r="B1048">
        <v>26</v>
      </c>
      <c r="C1048">
        <v>590.69600000000003</v>
      </c>
      <c r="D1048">
        <f t="shared" si="67"/>
        <v>61.881188118811565</v>
      </c>
      <c r="E1048">
        <v>-34.957900000000002</v>
      </c>
      <c r="F1048">
        <v>40.969799999999999</v>
      </c>
      <c r="G1048">
        <v>572.23500000000001</v>
      </c>
      <c r="H1048">
        <v>1.22695</v>
      </c>
      <c r="I1048">
        <v>-48.721299999999999</v>
      </c>
      <c r="J1048">
        <f t="shared" si="66"/>
        <v>-13.763399999999997</v>
      </c>
    </row>
    <row r="1049" spans="2:10" x14ac:dyDescent="0.3">
      <c r="B1049">
        <v>27</v>
      </c>
      <c r="C1049">
        <v>607.60400000000004</v>
      </c>
      <c r="D1049">
        <f t="shared" si="67"/>
        <v>59.143600662408275</v>
      </c>
      <c r="E1049">
        <v>-34.378100000000003</v>
      </c>
      <c r="F1049">
        <v>40.115400000000001</v>
      </c>
      <c r="G1049">
        <v>560.03300000000002</v>
      </c>
      <c r="H1049">
        <v>1.21689</v>
      </c>
      <c r="I1049">
        <v>-48.584000000000003</v>
      </c>
      <c r="J1049">
        <f t="shared" si="66"/>
        <v>-14.2059</v>
      </c>
    </row>
    <row r="1050" spans="2:10" x14ac:dyDescent="0.3">
      <c r="B1050">
        <v>28</v>
      </c>
      <c r="C1050">
        <v>623.98599999999999</v>
      </c>
      <c r="D1050">
        <f t="shared" si="67"/>
        <v>61.042607740202854</v>
      </c>
      <c r="E1050">
        <v>-34.5306</v>
      </c>
      <c r="F1050">
        <v>40.222200000000001</v>
      </c>
      <c r="G1050">
        <v>574.96299999999997</v>
      </c>
      <c r="H1050">
        <v>1.2266300000000001</v>
      </c>
      <c r="I1050">
        <v>-48.5229</v>
      </c>
      <c r="J1050">
        <f t="shared" si="66"/>
        <v>-13.9923</v>
      </c>
    </row>
    <row r="1051" spans="2:10" x14ac:dyDescent="0.3">
      <c r="B1051">
        <v>29</v>
      </c>
      <c r="C1051">
        <v>640.85</v>
      </c>
      <c r="D1051">
        <f t="shared" si="67"/>
        <v>59.297912713472371</v>
      </c>
      <c r="E1051">
        <v>-34.454300000000003</v>
      </c>
      <c r="F1051">
        <v>39.993299999999998</v>
      </c>
      <c r="G1051">
        <v>582.70899999999995</v>
      </c>
      <c r="H1051">
        <v>1.24604</v>
      </c>
      <c r="I1051">
        <v>-48.492400000000004</v>
      </c>
      <c r="J1051">
        <f t="shared" si="66"/>
        <v>-14.0381</v>
      </c>
    </row>
    <row r="1052" spans="2:10" x14ac:dyDescent="0.3">
      <c r="B1052">
        <v>30</v>
      </c>
      <c r="C1052">
        <v>657.98500000000001</v>
      </c>
      <c r="D1052">
        <f t="shared" si="67"/>
        <v>58.360081704114414</v>
      </c>
      <c r="E1052">
        <v>-34.133899999999997</v>
      </c>
      <c r="F1052">
        <v>39.657600000000002</v>
      </c>
      <c r="G1052">
        <v>565.82399999999996</v>
      </c>
      <c r="H1052">
        <v>1.2349300000000001</v>
      </c>
      <c r="I1052">
        <v>-48.4619</v>
      </c>
      <c r="J1052">
        <f t="shared" si="66"/>
        <v>-14.328000000000003</v>
      </c>
    </row>
    <row r="1053" spans="2:10" x14ac:dyDescent="0.3">
      <c r="B1053">
        <v>31</v>
      </c>
      <c r="C1053">
        <v>674.57399999999996</v>
      </c>
      <c r="D1053">
        <f t="shared" si="67"/>
        <v>60.280909036108476</v>
      </c>
      <c r="E1053">
        <v>-34.088099999999997</v>
      </c>
      <c r="F1053">
        <v>39.367699999999999</v>
      </c>
      <c r="G1053">
        <v>567.82500000000005</v>
      </c>
      <c r="H1053">
        <v>1.23743</v>
      </c>
      <c r="I1053">
        <v>-48.645000000000003</v>
      </c>
      <c r="J1053">
        <f t="shared" si="66"/>
        <v>-14.556900000000006</v>
      </c>
    </row>
    <row r="1054" spans="2:10" x14ac:dyDescent="0.3">
      <c r="B1054">
        <v>32</v>
      </c>
      <c r="C1054">
        <v>691.62199999999996</v>
      </c>
      <c r="D1054">
        <f t="shared" si="67"/>
        <v>58.657907085875166</v>
      </c>
      <c r="E1054">
        <v>-34.3628</v>
      </c>
      <c r="F1054">
        <v>39.932299999999998</v>
      </c>
      <c r="G1054">
        <v>569.45100000000002</v>
      </c>
      <c r="H1054">
        <v>1.2250799999999999</v>
      </c>
      <c r="I1054">
        <v>-48.660299999999999</v>
      </c>
      <c r="J1054">
        <f t="shared" si="66"/>
        <v>-14.297499999999999</v>
      </c>
    </row>
    <row r="1055" spans="2:10" x14ac:dyDescent="0.3">
      <c r="B1055">
        <v>33</v>
      </c>
      <c r="C1055">
        <v>708.404</v>
      </c>
      <c r="D1055">
        <f t="shared" si="67"/>
        <v>59.587653438207468</v>
      </c>
      <c r="E1055">
        <v>-34.545900000000003</v>
      </c>
      <c r="F1055">
        <v>39.550800000000002</v>
      </c>
      <c r="G1055">
        <v>584.274</v>
      </c>
      <c r="H1055">
        <v>1.2503</v>
      </c>
      <c r="I1055">
        <v>-48.431399999999996</v>
      </c>
      <c r="J1055">
        <f t="shared" si="66"/>
        <v>-13.885499999999993</v>
      </c>
    </row>
    <row r="1056" spans="2:10" x14ac:dyDescent="0.3">
      <c r="J1056">
        <f t="shared" si="66"/>
        <v>0</v>
      </c>
    </row>
    <row r="1057" spans="1:10" x14ac:dyDescent="0.3">
      <c r="A1057">
        <v>5.0999999999999996</v>
      </c>
      <c r="J1057">
        <f t="shared" si="66"/>
        <v>0</v>
      </c>
    </row>
    <row r="1058" spans="1:10" x14ac:dyDescent="0.3">
      <c r="B1058">
        <v>1</v>
      </c>
      <c r="C1058">
        <v>221.14099999999999</v>
      </c>
      <c r="E1058">
        <v>-43.685899999999997</v>
      </c>
      <c r="F1058">
        <v>67.565899999999999</v>
      </c>
      <c r="G1058">
        <v>352.86500000000001</v>
      </c>
      <c r="H1058">
        <v>0.81285700000000005</v>
      </c>
      <c r="I1058">
        <v>-53.787199999999999</v>
      </c>
      <c r="J1058">
        <f t="shared" si="66"/>
        <v>-10.101300000000002</v>
      </c>
    </row>
    <row r="1059" spans="1:10" x14ac:dyDescent="0.3">
      <c r="B1059">
        <v>2</v>
      </c>
      <c r="C1059">
        <v>226.82</v>
      </c>
      <c r="D1059">
        <f t="shared" si="67"/>
        <v>176.08733932030282</v>
      </c>
      <c r="E1059">
        <v>-36.911000000000001</v>
      </c>
      <c r="F1059">
        <v>44.799799999999998</v>
      </c>
      <c r="G1059">
        <v>496.42200000000003</v>
      </c>
      <c r="H1059">
        <v>1.103</v>
      </c>
      <c r="I1059">
        <v>-47.805799999999998</v>
      </c>
      <c r="J1059">
        <f t="shared" si="66"/>
        <v>-10.894799999999996</v>
      </c>
    </row>
    <row r="1060" spans="1:10" x14ac:dyDescent="0.3">
      <c r="B1060">
        <v>3</v>
      </c>
      <c r="C1060">
        <v>235.03800000000001</v>
      </c>
      <c r="D1060">
        <f t="shared" si="67"/>
        <v>121.68410805548768</v>
      </c>
      <c r="E1060">
        <v>-34.637500000000003</v>
      </c>
      <c r="F1060">
        <v>38.726799999999997</v>
      </c>
      <c r="G1060">
        <v>570.65499999999997</v>
      </c>
      <c r="H1060">
        <v>1.2551000000000001</v>
      </c>
      <c r="I1060">
        <v>-46.295200000000001</v>
      </c>
      <c r="J1060">
        <f t="shared" si="66"/>
        <v>-11.657699999999998</v>
      </c>
    </row>
    <row r="1061" spans="1:10" x14ac:dyDescent="0.3">
      <c r="B1061">
        <v>4</v>
      </c>
      <c r="C1061">
        <v>245.78100000000001</v>
      </c>
      <c r="D1061">
        <f t="shared" si="67"/>
        <v>93.083868565577632</v>
      </c>
      <c r="E1061">
        <v>-34.072899999999997</v>
      </c>
      <c r="F1061">
        <v>37.323</v>
      </c>
      <c r="G1061">
        <v>591.31500000000005</v>
      </c>
      <c r="H1061">
        <v>1.29443</v>
      </c>
      <c r="I1061">
        <v>-46.478299999999997</v>
      </c>
      <c r="J1061">
        <f t="shared" si="66"/>
        <v>-12.4054</v>
      </c>
    </row>
    <row r="1062" spans="1:10" x14ac:dyDescent="0.3">
      <c r="B1062">
        <v>5</v>
      </c>
      <c r="C1062">
        <v>260.07799999999997</v>
      </c>
      <c r="D1062">
        <f t="shared" si="67"/>
        <v>69.94474365251466</v>
      </c>
      <c r="E1062">
        <v>-33.233600000000003</v>
      </c>
      <c r="F1062">
        <v>37.6892</v>
      </c>
      <c r="G1062">
        <v>562.05100000000004</v>
      </c>
      <c r="H1062">
        <v>1.2384900000000001</v>
      </c>
      <c r="I1062">
        <v>-47.485399999999998</v>
      </c>
      <c r="J1062">
        <f t="shared" si="66"/>
        <v>-14.251799999999996</v>
      </c>
    </row>
    <row r="1063" spans="1:10" x14ac:dyDescent="0.3">
      <c r="B1063">
        <v>6</v>
      </c>
      <c r="C1063">
        <v>275.53699999999998</v>
      </c>
      <c r="D1063">
        <f t="shared" si="67"/>
        <v>64.687237208098836</v>
      </c>
      <c r="E1063">
        <v>-34.606900000000003</v>
      </c>
      <c r="F1063">
        <v>41.381799999999998</v>
      </c>
      <c r="G1063">
        <v>547.13300000000004</v>
      </c>
      <c r="H1063">
        <v>1.18137</v>
      </c>
      <c r="I1063">
        <v>-48.4161</v>
      </c>
      <c r="J1063">
        <f t="shared" si="66"/>
        <v>-13.809199999999997</v>
      </c>
    </row>
    <row r="1064" spans="1:10" x14ac:dyDescent="0.3">
      <c r="B1064">
        <v>7</v>
      </c>
      <c r="C1064">
        <v>290.97300000000001</v>
      </c>
      <c r="D1064">
        <f t="shared" si="67"/>
        <v>64.78362270018124</v>
      </c>
      <c r="E1064">
        <v>-34.332299999999996</v>
      </c>
      <c r="F1064">
        <v>41.931199999999997</v>
      </c>
      <c r="G1064">
        <v>530.24300000000005</v>
      </c>
      <c r="H1064">
        <v>1.1445000000000001</v>
      </c>
      <c r="I1064">
        <v>-48.751800000000003</v>
      </c>
      <c r="J1064">
        <f t="shared" si="66"/>
        <v>-14.419500000000006</v>
      </c>
    </row>
    <row r="1065" spans="1:10" x14ac:dyDescent="0.3">
      <c r="B1065">
        <v>8</v>
      </c>
      <c r="C1065">
        <v>305.94200000000001</v>
      </c>
      <c r="D1065">
        <f t="shared" si="67"/>
        <v>66.804729774868093</v>
      </c>
      <c r="E1065">
        <v>-34.79</v>
      </c>
      <c r="F1065">
        <v>42.3279</v>
      </c>
      <c r="G1065">
        <v>539.27499999999998</v>
      </c>
      <c r="H1065">
        <v>1.1524000000000001</v>
      </c>
      <c r="I1065">
        <v>-48.843400000000003</v>
      </c>
      <c r="J1065">
        <f t="shared" si="66"/>
        <v>-14.053400000000003</v>
      </c>
    </row>
    <row r="1066" spans="1:10" x14ac:dyDescent="0.3">
      <c r="B1066">
        <v>9</v>
      </c>
      <c r="C1066">
        <v>321.08999999999997</v>
      </c>
      <c r="D1066">
        <f t="shared" si="67"/>
        <v>66.015315553208481</v>
      </c>
      <c r="E1066">
        <v>-34.194899999999997</v>
      </c>
      <c r="F1066">
        <v>41.580199999999998</v>
      </c>
      <c r="G1066">
        <v>534.82299999999998</v>
      </c>
      <c r="H1066">
        <v>1.1499299999999999</v>
      </c>
      <c r="I1066">
        <v>-48.873899999999999</v>
      </c>
      <c r="J1066">
        <f t="shared" si="66"/>
        <v>-14.679000000000002</v>
      </c>
    </row>
    <row r="1067" spans="1:10" x14ac:dyDescent="0.3">
      <c r="B1067">
        <v>10</v>
      </c>
      <c r="C1067">
        <v>336.05500000000001</v>
      </c>
      <c r="D1067">
        <f t="shared" si="67"/>
        <v>66.822586034079379</v>
      </c>
      <c r="E1067">
        <v>-34.256</v>
      </c>
      <c r="F1067">
        <v>41.839599999999997</v>
      </c>
      <c r="G1067">
        <v>538.78800000000001</v>
      </c>
      <c r="H1067">
        <v>1.1531899999999999</v>
      </c>
      <c r="I1067">
        <v>-48.782299999999999</v>
      </c>
      <c r="J1067">
        <f t="shared" si="66"/>
        <v>-14.526299999999999</v>
      </c>
    </row>
    <row r="1068" spans="1:10" x14ac:dyDescent="0.3">
      <c r="B1068">
        <v>11</v>
      </c>
      <c r="C1068">
        <v>351.31</v>
      </c>
      <c r="D1068">
        <f t="shared" si="67"/>
        <v>65.552277941658488</v>
      </c>
      <c r="E1068">
        <v>-34.347499999999997</v>
      </c>
      <c r="F1068">
        <v>41.763300000000001</v>
      </c>
      <c r="G1068">
        <v>538.923</v>
      </c>
      <c r="H1068">
        <v>1.1563000000000001</v>
      </c>
      <c r="I1068">
        <v>-48.721299999999999</v>
      </c>
      <c r="J1068">
        <f t="shared" si="66"/>
        <v>-14.373800000000003</v>
      </c>
    </row>
    <row r="1069" spans="1:10" x14ac:dyDescent="0.3">
      <c r="B1069">
        <v>12</v>
      </c>
      <c r="C1069">
        <v>366.54300000000001</v>
      </c>
      <c r="D1069">
        <f t="shared" si="67"/>
        <v>65.646950699140007</v>
      </c>
      <c r="E1069">
        <v>-34.957900000000002</v>
      </c>
      <c r="F1069">
        <v>41.976900000000001</v>
      </c>
      <c r="G1069">
        <v>557.43799999999999</v>
      </c>
      <c r="H1069">
        <v>1.18431</v>
      </c>
      <c r="I1069">
        <v>-48.751800000000003</v>
      </c>
      <c r="J1069">
        <f t="shared" si="66"/>
        <v>-13.793900000000001</v>
      </c>
    </row>
    <row r="1070" spans="1:10" x14ac:dyDescent="0.3">
      <c r="B1070">
        <v>13</v>
      </c>
      <c r="C1070">
        <v>381.73399999999998</v>
      </c>
      <c r="D1070">
        <f t="shared" si="67"/>
        <v>65.828451056546754</v>
      </c>
      <c r="E1070">
        <v>-34.103400000000001</v>
      </c>
      <c r="F1070">
        <v>40.908799999999999</v>
      </c>
      <c r="G1070">
        <v>543.798</v>
      </c>
      <c r="H1070">
        <v>1.1755</v>
      </c>
      <c r="I1070">
        <v>-48.751800000000003</v>
      </c>
      <c r="J1070">
        <f t="shared" si="66"/>
        <v>-14.648400000000002</v>
      </c>
    </row>
    <row r="1071" spans="1:10" x14ac:dyDescent="0.3">
      <c r="B1071">
        <v>14</v>
      </c>
      <c r="C1071">
        <v>396.983</v>
      </c>
      <c r="D1071">
        <f t="shared" si="67"/>
        <v>65.5780706931601</v>
      </c>
      <c r="E1071">
        <v>-34.4696</v>
      </c>
      <c r="F1071">
        <v>41.503900000000002</v>
      </c>
      <c r="G1071">
        <v>555.197</v>
      </c>
      <c r="H1071">
        <v>1.18418</v>
      </c>
      <c r="I1071">
        <v>-48.5687</v>
      </c>
      <c r="J1071">
        <f t="shared" si="66"/>
        <v>-14.0991</v>
      </c>
    </row>
    <row r="1072" spans="1:10" x14ac:dyDescent="0.3">
      <c r="B1072">
        <v>15</v>
      </c>
      <c r="C1072">
        <v>412.45699999999999</v>
      </c>
      <c r="D1072">
        <f t="shared" si="67"/>
        <v>64.62453147214687</v>
      </c>
      <c r="E1072">
        <v>-34.286499999999997</v>
      </c>
      <c r="F1072">
        <v>40.802</v>
      </c>
      <c r="G1072">
        <v>559.38300000000004</v>
      </c>
      <c r="H1072">
        <v>1.20282</v>
      </c>
      <c r="I1072">
        <v>-48.385599999999997</v>
      </c>
      <c r="J1072">
        <f t="shared" si="66"/>
        <v>-14.0991</v>
      </c>
    </row>
    <row r="1073" spans="2:10" x14ac:dyDescent="0.3">
      <c r="B1073">
        <v>16</v>
      </c>
      <c r="C1073">
        <v>427.95499999999998</v>
      </c>
      <c r="D1073">
        <f t="shared" si="67"/>
        <v>64.524454768357245</v>
      </c>
      <c r="E1073">
        <v>-34.973100000000002</v>
      </c>
      <c r="F1073">
        <v>41.747999999999998</v>
      </c>
      <c r="G1073">
        <v>565.27599999999995</v>
      </c>
      <c r="H1073">
        <v>1.21025</v>
      </c>
      <c r="I1073">
        <v>-48.660299999999999</v>
      </c>
      <c r="J1073">
        <f t="shared" si="66"/>
        <v>-13.687199999999997</v>
      </c>
    </row>
    <row r="1074" spans="2:10" x14ac:dyDescent="0.3">
      <c r="B1074">
        <v>17</v>
      </c>
      <c r="C1074">
        <v>444.01499999999999</v>
      </c>
      <c r="D1074">
        <f t="shared" si="67"/>
        <v>62.266500622664999</v>
      </c>
      <c r="E1074">
        <v>-33.554099999999998</v>
      </c>
      <c r="F1074">
        <v>40.084800000000001</v>
      </c>
      <c r="G1074">
        <v>543.68600000000004</v>
      </c>
      <c r="H1074">
        <v>1.18391</v>
      </c>
      <c r="I1074">
        <v>-48.5077</v>
      </c>
      <c r="J1074">
        <f t="shared" si="66"/>
        <v>-14.953600000000002</v>
      </c>
    </row>
    <row r="1075" spans="2:10" x14ac:dyDescent="0.3">
      <c r="B1075">
        <v>18</v>
      </c>
      <c r="C1075">
        <v>459.97899999999998</v>
      </c>
      <c r="D1075">
        <f t="shared" si="67"/>
        <v>62.640942119769484</v>
      </c>
      <c r="E1075">
        <v>-33.767699999999998</v>
      </c>
      <c r="F1075">
        <v>39.733899999999998</v>
      </c>
      <c r="G1075">
        <v>555.62400000000002</v>
      </c>
      <c r="H1075">
        <v>1.21326</v>
      </c>
      <c r="I1075">
        <v>-48.2941</v>
      </c>
      <c r="J1075">
        <f t="shared" si="66"/>
        <v>-14.526400000000002</v>
      </c>
    </row>
    <row r="1076" spans="2:10" x14ac:dyDescent="0.3">
      <c r="B1076">
        <v>19</v>
      </c>
      <c r="C1076">
        <v>475.92</v>
      </c>
      <c r="D1076">
        <f t="shared" si="67"/>
        <v>62.731321748949128</v>
      </c>
      <c r="E1076">
        <v>-33.935499999999998</v>
      </c>
      <c r="F1076">
        <v>40.039099999999998</v>
      </c>
      <c r="G1076">
        <v>568.32100000000003</v>
      </c>
      <c r="H1076">
        <v>1.22258</v>
      </c>
      <c r="I1076">
        <v>-48.4009</v>
      </c>
      <c r="J1076">
        <f t="shared" si="66"/>
        <v>-14.465400000000002</v>
      </c>
    </row>
    <row r="1077" spans="2:10" x14ac:dyDescent="0.3">
      <c r="B1077">
        <v>20</v>
      </c>
      <c r="C1077">
        <v>491.82499999999999</v>
      </c>
      <c r="D1077">
        <f t="shared" si="67"/>
        <v>62.873310279786338</v>
      </c>
      <c r="E1077">
        <v>-34.545900000000003</v>
      </c>
      <c r="F1077">
        <v>40.725700000000003</v>
      </c>
      <c r="G1077">
        <v>566.73</v>
      </c>
      <c r="H1077">
        <v>1.2177</v>
      </c>
      <c r="I1077">
        <v>-48.3093</v>
      </c>
      <c r="J1077">
        <f t="shared" si="66"/>
        <v>-13.763399999999997</v>
      </c>
    </row>
    <row r="1078" spans="2:10" x14ac:dyDescent="0.3">
      <c r="B1078">
        <v>21</v>
      </c>
      <c r="C1078">
        <v>507.84</v>
      </c>
      <c r="D1078">
        <f t="shared" si="67"/>
        <v>62.441461130190497</v>
      </c>
      <c r="E1078">
        <v>-34.347499999999997</v>
      </c>
      <c r="F1078">
        <v>40.115400000000001</v>
      </c>
      <c r="G1078">
        <v>570.48199999999997</v>
      </c>
      <c r="H1078">
        <v>1.2282599999999999</v>
      </c>
      <c r="I1078">
        <v>-48.232999999999997</v>
      </c>
      <c r="J1078">
        <f t="shared" si="66"/>
        <v>-13.8855</v>
      </c>
    </row>
    <row r="1079" spans="2:10" x14ac:dyDescent="0.3">
      <c r="B1079">
        <v>22</v>
      </c>
      <c r="C1079">
        <v>523.65499999999997</v>
      </c>
      <c r="D1079">
        <f t="shared" si="67"/>
        <v>63.231109705975349</v>
      </c>
      <c r="E1079">
        <v>-33.859299999999998</v>
      </c>
      <c r="F1079">
        <v>39.611800000000002</v>
      </c>
      <c r="G1079">
        <v>570.37099999999998</v>
      </c>
      <c r="H1079">
        <v>1.2259500000000001</v>
      </c>
      <c r="I1079">
        <v>-48.339799999999997</v>
      </c>
      <c r="J1079">
        <f t="shared" si="66"/>
        <v>-14.480499999999999</v>
      </c>
    </row>
    <row r="1080" spans="2:10" x14ac:dyDescent="0.3">
      <c r="B1080">
        <v>23</v>
      </c>
      <c r="C1080">
        <v>539.97500000000002</v>
      </c>
      <c r="D1080">
        <f t="shared" si="67"/>
        <v>61.274509803921383</v>
      </c>
      <c r="E1080">
        <v>-33.676099999999998</v>
      </c>
      <c r="F1080">
        <v>39.184600000000003</v>
      </c>
      <c r="G1080">
        <v>561.43899999999996</v>
      </c>
      <c r="H1080">
        <v>1.2281899999999999</v>
      </c>
      <c r="I1080">
        <v>-48.4467</v>
      </c>
      <c r="J1080">
        <f t="shared" si="66"/>
        <v>-14.770600000000002</v>
      </c>
    </row>
    <row r="1081" spans="2:10" x14ac:dyDescent="0.3">
      <c r="B1081">
        <v>24</v>
      </c>
      <c r="C1081">
        <v>556.00300000000004</v>
      </c>
      <c r="D1081">
        <f t="shared" si="67"/>
        <v>62.390816071874141</v>
      </c>
      <c r="E1081">
        <v>-34.378100000000003</v>
      </c>
      <c r="F1081">
        <v>39.962800000000001</v>
      </c>
      <c r="G1081">
        <v>584.49800000000005</v>
      </c>
      <c r="H1081">
        <v>1.24502</v>
      </c>
      <c r="I1081">
        <v>-48.2941</v>
      </c>
      <c r="J1081">
        <f t="shared" si="66"/>
        <v>-13.915999999999997</v>
      </c>
    </row>
    <row r="1082" spans="2:10" x14ac:dyDescent="0.3">
      <c r="B1082">
        <v>25</v>
      </c>
      <c r="C1082">
        <v>572.83799999999997</v>
      </c>
      <c r="D1082">
        <f t="shared" si="67"/>
        <v>59.400059400059675</v>
      </c>
      <c r="E1082">
        <v>-34.286499999999997</v>
      </c>
      <c r="F1082">
        <v>39.947499999999998</v>
      </c>
      <c r="G1082">
        <v>568.21799999999996</v>
      </c>
      <c r="H1082">
        <v>1.22624</v>
      </c>
      <c r="I1082">
        <v>-48.141500000000001</v>
      </c>
      <c r="J1082">
        <f t="shared" si="66"/>
        <v>-13.855000000000004</v>
      </c>
    </row>
    <row r="1083" spans="2:10" x14ac:dyDescent="0.3">
      <c r="B1083">
        <v>26</v>
      </c>
      <c r="C1083">
        <v>589.077</v>
      </c>
      <c r="D1083">
        <f t="shared" si="67"/>
        <v>61.580146560748688</v>
      </c>
      <c r="E1083">
        <v>-34.347499999999997</v>
      </c>
      <c r="F1083">
        <v>39.733899999999998</v>
      </c>
      <c r="G1083">
        <v>583.36500000000001</v>
      </c>
      <c r="H1083">
        <v>1.24197</v>
      </c>
      <c r="I1083">
        <v>-48.2483</v>
      </c>
      <c r="J1083">
        <f t="shared" si="66"/>
        <v>-13.900800000000004</v>
      </c>
    </row>
    <row r="1084" spans="2:10" x14ac:dyDescent="0.3">
      <c r="B1084">
        <v>27</v>
      </c>
      <c r="C1084">
        <v>605.43399999999997</v>
      </c>
      <c r="D1084">
        <f t="shared" si="67"/>
        <v>61.135905117075367</v>
      </c>
      <c r="E1084">
        <v>-34.3628</v>
      </c>
      <c r="F1084">
        <v>39.566000000000003</v>
      </c>
      <c r="G1084">
        <v>581.34100000000001</v>
      </c>
      <c r="H1084">
        <v>1.2504999999999999</v>
      </c>
      <c r="I1084">
        <v>-48.3551</v>
      </c>
      <c r="J1084">
        <f t="shared" si="66"/>
        <v>-13.9923</v>
      </c>
    </row>
    <row r="1085" spans="2:10" x14ac:dyDescent="0.3">
      <c r="B1085">
        <v>28</v>
      </c>
      <c r="C1085">
        <v>622.44000000000005</v>
      </c>
      <c r="D1085">
        <f t="shared" si="67"/>
        <v>58.802775491002883</v>
      </c>
      <c r="E1085">
        <v>-33.966099999999997</v>
      </c>
      <c r="F1085">
        <v>38.742100000000001</v>
      </c>
      <c r="G1085">
        <v>587.07500000000005</v>
      </c>
      <c r="H1085">
        <v>1.2688600000000001</v>
      </c>
      <c r="I1085">
        <v>-48.324599999999997</v>
      </c>
      <c r="J1085">
        <f t="shared" si="66"/>
        <v>-14.358499999999999</v>
      </c>
    </row>
    <row r="1086" spans="2:10" x14ac:dyDescent="0.3">
      <c r="B1086">
        <v>29</v>
      </c>
      <c r="C1086">
        <v>638.85299999999995</v>
      </c>
      <c r="D1086">
        <f t="shared" si="67"/>
        <v>60.927313714738702</v>
      </c>
      <c r="E1086">
        <v>-33.508299999999998</v>
      </c>
      <c r="F1086">
        <v>38.314799999999998</v>
      </c>
      <c r="G1086">
        <v>581.58500000000004</v>
      </c>
      <c r="H1086">
        <v>1.26292</v>
      </c>
      <c r="I1086">
        <v>-47.927900000000001</v>
      </c>
      <c r="J1086">
        <f t="shared" si="66"/>
        <v>-14.419600000000003</v>
      </c>
    </row>
    <row r="1087" spans="2:10" x14ac:dyDescent="0.3">
      <c r="B1087">
        <v>30</v>
      </c>
      <c r="C1087">
        <v>656.02599999999995</v>
      </c>
      <c r="D1087">
        <f t="shared" si="67"/>
        <v>58.230943923600996</v>
      </c>
      <c r="E1087">
        <v>-34.1492</v>
      </c>
      <c r="F1087">
        <v>39.291400000000003</v>
      </c>
      <c r="G1087">
        <v>576.79200000000003</v>
      </c>
      <c r="H1087">
        <v>1.2564299999999999</v>
      </c>
      <c r="I1087">
        <v>-48.049900000000001</v>
      </c>
      <c r="J1087">
        <f t="shared" si="66"/>
        <v>-13.900700000000001</v>
      </c>
    </row>
    <row r="1088" spans="2:10" x14ac:dyDescent="0.3">
      <c r="B1088">
        <v>31</v>
      </c>
      <c r="C1088">
        <v>672.44500000000005</v>
      </c>
      <c r="D1088">
        <f t="shared" si="67"/>
        <v>60.905049028564108</v>
      </c>
      <c r="E1088">
        <v>-34.3018</v>
      </c>
      <c r="F1088">
        <v>38.940399999999997</v>
      </c>
      <c r="G1088">
        <v>591.36</v>
      </c>
      <c r="H1088">
        <v>1.28179</v>
      </c>
      <c r="I1088">
        <v>-48.065199999999997</v>
      </c>
      <c r="J1088">
        <f t="shared" si="66"/>
        <v>-13.763399999999997</v>
      </c>
    </row>
    <row r="1089" spans="1:10" x14ac:dyDescent="0.3">
      <c r="B1089">
        <v>32</v>
      </c>
      <c r="C1089">
        <v>688.89</v>
      </c>
      <c r="D1089">
        <f t="shared" si="67"/>
        <v>60.80875646093061</v>
      </c>
      <c r="E1089">
        <v>-34.500100000000003</v>
      </c>
      <c r="F1089">
        <v>39.184600000000003</v>
      </c>
      <c r="G1089">
        <v>603.25</v>
      </c>
      <c r="H1089">
        <v>1.28094</v>
      </c>
      <c r="I1089">
        <v>-48.156700000000001</v>
      </c>
      <c r="J1089">
        <f t="shared" si="66"/>
        <v>-13.656599999999997</v>
      </c>
    </row>
    <row r="1090" spans="1:10" x14ac:dyDescent="0.3">
      <c r="B1090">
        <v>33</v>
      </c>
      <c r="C1090">
        <v>705.68799999999999</v>
      </c>
      <c r="D1090">
        <f t="shared" si="67"/>
        <v>59.530896535301814</v>
      </c>
      <c r="E1090">
        <v>-34.317</v>
      </c>
      <c r="F1090">
        <v>38.650500000000001</v>
      </c>
      <c r="G1090">
        <v>595.87400000000002</v>
      </c>
      <c r="H1090">
        <v>1.2888599999999999</v>
      </c>
      <c r="I1090">
        <v>-48.141500000000001</v>
      </c>
      <c r="J1090">
        <f t="shared" si="66"/>
        <v>-13.8245</v>
      </c>
    </row>
    <row r="1091" spans="1:10" x14ac:dyDescent="0.3">
      <c r="J1091">
        <f t="shared" si="66"/>
        <v>0</v>
      </c>
    </row>
    <row r="1092" spans="1:10" x14ac:dyDescent="0.3">
      <c r="A1092">
        <v>5.2</v>
      </c>
      <c r="J1092">
        <f t="shared" si="66"/>
        <v>0</v>
      </c>
    </row>
    <row r="1093" spans="1:10" x14ac:dyDescent="0.3">
      <c r="B1093">
        <v>1</v>
      </c>
      <c r="C1093">
        <v>221.12100000000001</v>
      </c>
      <c r="E1093">
        <v>-43.7622</v>
      </c>
      <c r="F1093">
        <v>67.398099999999999</v>
      </c>
      <c r="G1093">
        <v>355.53699999999998</v>
      </c>
      <c r="H1093">
        <v>0.81492500000000001</v>
      </c>
      <c r="I1093">
        <v>-53.543100000000003</v>
      </c>
      <c r="J1093">
        <f t="shared" si="66"/>
        <v>-9.7809000000000026</v>
      </c>
    </row>
    <row r="1094" spans="1:10" x14ac:dyDescent="0.3">
      <c r="B1094">
        <v>2</v>
      </c>
      <c r="C1094">
        <v>226.78700000000001</v>
      </c>
      <c r="D1094">
        <f t="shared" si="67"/>
        <v>176.49135192375584</v>
      </c>
      <c r="E1094">
        <v>-36.422699999999999</v>
      </c>
      <c r="F1094">
        <v>43.991100000000003</v>
      </c>
      <c r="G1094">
        <v>493.33800000000002</v>
      </c>
      <c r="H1094">
        <v>1.1096299999999999</v>
      </c>
      <c r="I1094">
        <v>-47.363300000000002</v>
      </c>
      <c r="J1094">
        <f t="shared" ref="J1094:J1157" si="68">I1094-E1094</f>
        <v>-10.940600000000003</v>
      </c>
    </row>
    <row r="1095" spans="1:10" x14ac:dyDescent="0.3">
      <c r="B1095">
        <v>3</v>
      </c>
      <c r="C1095">
        <v>234.83199999999999</v>
      </c>
      <c r="D1095">
        <f t="shared" ref="D1095:D1158" si="69">1000/(C1095-C1094)</f>
        <v>124.3008079552519</v>
      </c>
      <c r="E1095">
        <v>-34.133899999999997</v>
      </c>
      <c r="F1095">
        <v>37.6434</v>
      </c>
      <c r="G1095">
        <v>558.55700000000002</v>
      </c>
      <c r="H1095">
        <v>1.26237</v>
      </c>
      <c r="I1095">
        <v>-46.112099999999998</v>
      </c>
      <c r="J1095">
        <f t="shared" si="68"/>
        <v>-11.978200000000001</v>
      </c>
    </row>
    <row r="1096" spans="1:10" x14ac:dyDescent="0.3">
      <c r="B1096">
        <v>4</v>
      </c>
      <c r="C1096">
        <v>245.59800000000001</v>
      </c>
      <c r="D1096">
        <f t="shared" si="69"/>
        <v>92.885008359650584</v>
      </c>
      <c r="E1096">
        <v>-32.8369</v>
      </c>
      <c r="F1096">
        <v>35.278300000000002</v>
      </c>
      <c r="G1096">
        <v>578.29999999999995</v>
      </c>
      <c r="H1096">
        <v>1.31792</v>
      </c>
      <c r="I1096">
        <v>-45.654299999999999</v>
      </c>
      <c r="J1096">
        <f t="shared" si="68"/>
        <v>-12.817399999999999</v>
      </c>
    </row>
    <row r="1097" spans="1:10" x14ac:dyDescent="0.3">
      <c r="B1097">
        <v>5</v>
      </c>
      <c r="C1097">
        <v>259.35199999999998</v>
      </c>
      <c r="D1097">
        <f t="shared" si="69"/>
        <v>72.706121855460424</v>
      </c>
      <c r="E1097">
        <v>-33.432000000000002</v>
      </c>
      <c r="F1097">
        <v>37.078899999999997</v>
      </c>
      <c r="G1097">
        <v>582.51700000000005</v>
      </c>
      <c r="H1097">
        <v>1.2726999999999999</v>
      </c>
      <c r="I1097">
        <v>-46.9666</v>
      </c>
      <c r="J1097">
        <f t="shared" si="68"/>
        <v>-13.534599999999998</v>
      </c>
    </row>
    <row r="1098" spans="1:10" x14ac:dyDescent="0.3">
      <c r="B1098">
        <v>6</v>
      </c>
      <c r="C1098">
        <v>274.03100000000001</v>
      </c>
      <c r="D1098">
        <f t="shared" si="69"/>
        <v>68.124531643844804</v>
      </c>
      <c r="E1098">
        <v>-33.660899999999998</v>
      </c>
      <c r="F1098">
        <v>39.291400000000003</v>
      </c>
      <c r="G1098">
        <v>552.35500000000002</v>
      </c>
      <c r="H1098">
        <v>1.21116</v>
      </c>
      <c r="I1098">
        <v>-47.958399999999997</v>
      </c>
      <c r="J1098">
        <f t="shared" si="68"/>
        <v>-14.297499999999999</v>
      </c>
    </row>
    <row r="1099" spans="1:10" x14ac:dyDescent="0.3">
      <c r="B1099">
        <v>7</v>
      </c>
      <c r="C1099">
        <v>289.13299999999998</v>
      </c>
      <c r="D1099">
        <f t="shared" si="69"/>
        <v>66.216395179446536</v>
      </c>
      <c r="E1099">
        <v>-34.256</v>
      </c>
      <c r="F1099">
        <v>40.771500000000003</v>
      </c>
      <c r="G1099">
        <v>556.91700000000003</v>
      </c>
      <c r="H1099">
        <v>1.2050799999999999</v>
      </c>
      <c r="I1099">
        <v>-48.141500000000001</v>
      </c>
      <c r="J1099">
        <f t="shared" si="68"/>
        <v>-13.8855</v>
      </c>
    </row>
    <row r="1100" spans="1:10" x14ac:dyDescent="0.3">
      <c r="B1100">
        <v>8</v>
      </c>
      <c r="C1100">
        <v>303.86599999999999</v>
      </c>
      <c r="D1100">
        <f t="shared" si="69"/>
        <v>67.874838797257837</v>
      </c>
      <c r="E1100">
        <v>-34.088099999999997</v>
      </c>
      <c r="F1100">
        <v>40.802</v>
      </c>
      <c r="G1100">
        <v>543.53300000000002</v>
      </c>
      <c r="H1100">
        <v>1.1817</v>
      </c>
      <c r="I1100">
        <v>-48.2941</v>
      </c>
      <c r="J1100">
        <f t="shared" si="68"/>
        <v>-14.206000000000003</v>
      </c>
    </row>
    <row r="1101" spans="1:10" x14ac:dyDescent="0.3">
      <c r="B1101">
        <v>9</v>
      </c>
      <c r="C1101">
        <v>318.74200000000002</v>
      </c>
      <c r="D1101">
        <f t="shared" si="69"/>
        <v>67.222371605270084</v>
      </c>
      <c r="E1101">
        <v>-34.805300000000003</v>
      </c>
      <c r="F1101">
        <v>41.686999999999998</v>
      </c>
      <c r="G1101">
        <v>554.04300000000001</v>
      </c>
      <c r="H1101">
        <v>1.1926600000000001</v>
      </c>
      <c r="I1101">
        <v>-48.4161</v>
      </c>
      <c r="J1101">
        <f t="shared" si="68"/>
        <v>-13.610799999999998</v>
      </c>
    </row>
    <row r="1102" spans="1:10" x14ac:dyDescent="0.3">
      <c r="B1102">
        <v>10</v>
      </c>
      <c r="C1102">
        <v>333.81700000000001</v>
      </c>
      <c r="D1102">
        <f t="shared" si="69"/>
        <v>66.334991708126083</v>
      </c>
      <c r="E1102">
        <v>-34.393300000000004</v>
      </c>
      <c r="F1102">
        <v>41.030900000000003</v>
      </c>
      <c r="G1102">
        <v>558.45699999999999</v>
      </c>
      <c r="H1102">
        <v>1.19699</v>
      </c>
      <c r="I1102">
        <v>-48.431399999999996</v>
      </c>
      <c r="J1102">
        <f t="shared" si="68"/>
        <v>-14.038099999999993</v>
      </c>
    </row>
    <row r="1103" spans="1:10" x14ac:dyDescent="0.3">
      <c r="B1103">
        <v>11</v>
      </c>
      <c r="C1103">
        <v>348.76900000000001</v>
      </c>
      <c r="D1103">
        <f t="shared" si="69"/>
        <v>66.880684858212959</v>
      </c>
      <c r="E1103">
        <v>-34.545900000000003</v>
      </c>
      <c r="F1103">
        <v>41.015599999999999</v>
      </c>
      <c r="G1103">
        <v>562.96500000000003</v>
      </c>
      <c r="H1103">
        <v>1.2081900000000001</v>
      </c>
      <c r="I1103">
        <v>-48.385599999999997</v>
      </c>
      <c r="J1103">
        <f t="shared" si="68"/>
        <v>-13.839699999999993</v>
      </c>
    </row>
    <row r="1104" spans="1:10" x14ac:dyDescent="0.3">
      <c r="B1104">
        <v>12</v>
      </c>
      <c r="C1104">
        <v>364.46800000000002</v>
      </c>
      <c r="D1104">
        <f t="shared" si="69"/>
        <v>63.698324734059447</v>
      </c>
      <c r="E1104">
        <v>-34.378100000000003</v>
      </c>
      <c r="F1104">
        <v>40.985100000000003</v>
      </c>
      <c r="G1104">
        <v>554.01800000000003</v>
      </c>
      <c r="H1104">
        <v>1.1900299999999999</v>
      </c>
      <c r="I1104">
        <v>-48.263500000000001</v>
      </c>
      <c r="J1104">
        <f t="shared" si="68"/>
        <v>-13.885399999999997</v>
      </c>
    </row>
    <row r="1105" spans="2:10" x14ac:dyDescent="0.3">
      <c r="B1105">
        <v>13</v>
      </c>
      <c r="C1105">
        <v>379.48599999999999</v>
      </c>
      <c r="D1105">
        <f t="shared" si="69"/>
        <v>66.586762551604863</v>
      </c>
      <c r="E1105">
        <v>-34.347499999999997</v>
      </c>
      <c r="F1105">
        <v>40.405299999999997</v>
      </c>
      <c r="G1105">
        <v>562.03399999999999</v>
      </c>
      <c r="H1105">
        <v>1.2238500000000001</v>
      </c>
      <c r="I1105">
        <v>-48.278799999999997</v>
      </c>
      <c r="J1105">
        <f t="shared" si="68"/>
        <v>-13.9313</v>
      </c>
    </row>
    <row r="1106" spans="2:10" x14ac:dyDescent="0.3">
      <c r="B1106">
        <v>14</v>
      </c>
      <c r="C1106">
        <v>394.625</v>
      </c>
      <c r="D1106">
        <f t="shared" si="69"/>
        <v>66.054561067441668</v>
      </c>
      <c r="E1106">
        <v>-34.347499999999997</v>
      </c>
      <c r="F1106">
        <v>40.252699999999997</v>
      </c>
      <c r="G1106">
        <v>566.02700000000004</v>
      </c>
      <c r="H1106">
        <v>1.22448</v>
      </c>
      <c r="I1106">
        <v>-48.263500000000001</v>
      </c>
      <c r="J1106">
        <f t="shared" si="68"/>
        <v>-13.916000000000004</v>
      </c>
    </row>
    <row r="1107" spans="2:10" x14ac:dyDescent="0.3">
      <c r="B1107">
        <v>15</v>
      </c>
      <c r="C1107">
        <v>409.69900000000001</v>
      </c>
      <c r="D1107">
        <f t="shared" si="69"/>
        <v>66.339392331166195</v>
      </c>
      <c r="E1107">
        <v>-34.606900000000003</v>
      </c>
      <c r="F1107">
        <v>40.6342</v>
      </c>
      <c r="G1107">
        <v>582.21500000000003</v>
      </c>
      <c r="H1107">
        <v>1.2326600000000001</v>
      </c>
      <c r="I1107">
        <v>-48.217799999999997</v>
      </c>
      <c r="J1107">
        <f t="shared" si="68"/>
        <v>-13.610899999999994</v>
      </c>
    </row>
    <row r="1108" spans="2:10" x14ac:dyDescent="0.3">
      <c r="B1108">
        <v>16</v>
      </c>
      <c r="C1108">
        <v>425.31700000000001</v>
      </c>
      <c r="D1108">
        <f t="shared" si="69"/>
        <v>64.028684850813178</v>
      </c>
      <c r="E1108">
        <v>-34.072899999999997</v>
      </c>
      <c r="F1108">
        <v>39.764400000000002</v>
      </c>
      <c r="G1108">
        <v>563.16899999999998</v>
      </c>
      <c r="H1108">
        <v>1.23034</v>
      </c>
      <c r="I1108">
        <v>-48.217799999999997</v>
      </c>
      <c r="J1108">
        <f t="shared" si="68"/>
        <v>-14.1449</v>
      </c>
    </row>
    <row r="1109" spans="2:10" x14ac:dyDescent="0.3">
      <c r="B1109">
        <v>17</v>
      </c>
      <c r="C1109">
        <v>440.95600000000002</v>
      </c>
      <c r="D1109">
        <f t="shared" si="69"/>
        <v>63.942707334228487</v>
      </c>
      <c r="E1109">
        <v>-34.256</v>
      </c>
      <c r="F1109">
        <v>40.069600000000001</v>
      </c>
      <c r="G1109">
        <v>561.55100000000004</v>
      </c>
      <c r="H1109">
        <v>1.2243299999999999</v>
      </c>
      <c r="I1109">
        <v>-48.095700000000001</v>
      </c>
      <c r="J1109">
        <f t="shared" si="68"/>
        <v>-13.839700000000001</v>
      </c>
    </row>
    <row r="1110" spans="2:10" x14ac:dyDescent="0.3">
      <c r="B1110">
        <v>18</v>
      </c>
      <c r="C1110">
        <v>456.48599999999999</v>
      </c>
      <c r="D1110">
        <f t="shared" si="69"/>
        <v>64.391500321957608</v>
      </c>
      <c r="E1110">
        <v>-34.317</v>
      </c>
      <c r="F1110">
        <v>39.520299999999999</v>
      </c>
      <c r="G1110">
        <v>578.77800000000002</v>
      </c>
      <c r="H1110">
        <v>1.24525</v>
      </c>
      <c r="I1110">
        <v>-48.156700000000001</v>
      </c>
      <c r="J1110">
        <f t="shared" si="68"/>
        <v>-13.839700000000001</v>
      </c>
    </row>
    <row r="1111" spans="2:10" x14ac:dyDescent="0.3">
      <c r="B1111">
        <v>19</v>
      </c>
      <c r="C1111">
        <v>472.04300000000001</v>
      </c>
      <c r="D1111">
        <f t="shared" si="69"/>
        <v>64.279745452207948</v>
      </c>
      <c r="E1111">
        <v>-34.072899999999997</v>
      </c>
      <c r="F1111">
        <v>39.245600000000003</v>
      </c>
      <c r="G1111">
        <v>582.27499999999998</v>
      </c>
      <c r="H1111">
        <v>1.2453099999999999</v>
      </c>
      <c r="I1111">
        <v>-48.202500000000001</v>
      </c>
      <c r="J1111">
        <f t="shared" si="68"/>
        <v>-14.129600000000003</v>
      </c>
    </row>
    <row r="1112" spans="2:10" x14ac:dyDescent="0.3">
      <c r="B1112">
        <v>20</v>
      </c>
      <c r="C1112">
        <v>487.50299999999999</v>
      </c>
      <c r="D1112">
        <f t="shared" si="69"/>
        <v>64.683053040103573</v>
      </c>
      <c r="E1112">
        <v>-34.4696</v>
      </c>
      <c r="F1112">
        <v>39.886499999999998</v>
      </c>
      <c r="G1112">
        <v>588.38099999999997</v>
      </c>
      <c r="H1112">
        <v>1.2516400000000001</v>
      </c>
      <c r="I1112">
        <v>-48.110999999999997</v>
      </c>
      <c r="J1112">
        <f t="shared" si="68"/>
        <v>-13.641399999999997</v>
      </c>
    </row>
    <row r="1113" spans="2:10" x14ac:dyDescent="0.3">
      <c r="B1113">
        <v>21</v>
      </c>
      <c r="C1113">
        <v>503.73399999999998</v>
      </c>
      <c r="D1113">
        <f t="shared" si="69"/>
        <v>61.61049842893231</v>
      </c>
      <c r="E1113">
        <v>-33.416699999999999</v>
      </c>
      <c r="F1113">
        <v>38.421599999999998</v>
      </c>
      <c r="G1113">
        <v>566.75099999999998</v>
      </c>
      <c r="H1113">
        <v>1.24813</v>
      </c>
      <c r="I1113">
        <v>-48.141500000000001</v>
      </c>
      <c r="J1113">
        <f t="shared" si="68"/>
        <v>-14.724800000000002</v>
      </c>
    </row>
    <row r="1114" spans="2:10" x14ac:dyDescent="0.3">
      <c r="B1114">
        <v>22</v>
      </c>
      <c r="C1114">
        <v>519.149</v>
      </c>
      <c r="D1114">
        <f t="shared" si="69"/>
        <v>64.871878040869191</v>
      </c>
      <c r="E1114">
        <v>-34.561199999999999</v>
      </c>
      <c r="F1114">
        <v>39.581299999999999</v>
      </c>
      <c r="G1114">
        <v>592.08000000000004</v>
      </c>
      <c r="H1114">
        <v>1.27182</v>
      </c>
      <c r="I1114">
        <v>-47.988900000000001</v>
      </c>
      <c r="J1114">
        <f t="shared" si="68"/>
        <v>-13.427700000000002</v>
      </c>
    </row>
    <row r="1115" spans="2:10" x14ac:dyDescent="0.3">
      <c r="B1115">
        <v>23</v>
      </c>
      <c r="C1115">
        <v>535.15200000000004</v>
      </c>
      <c r="D1115">
        <f t="shared" si="69"/>
        <v>62.488283446853551</v>
      </c>
      <c r="E1115">
        <v>-33.630400000000002</v>
      </c>
      <c r="F1115">
        <v>38.421599999999998</v>
      </c>
      <c r="G1115">
        <v>575.38800000000003</v>
      </c>
      <c r="H1115">
        <v>1.2658</v>
      </c>
      <c r="I1115">
        <v>-48.034700000000001</v>
      </c>
      <c r="J1115">
        <f t="shared" si="68"/>
        <v>-14.404299999999999</v>
      </c>
    </row>
    <row r="1116" spans="2:10" x14ac:dyDescent="0.3">
      <c r="B1116">
        <v>24</v>
      </c>
      <c r="C1116">
        <v>551.21299999999997</v>
      </c>
      <c r="D1116">
        <f t="shared" si="69"/>
        <v>62.262623746964998</v>
      </c>
      <c r="E1116">
        <v>-33.630400000000002</v>
      </c>
      <c r="F1116">
        <v>38.391100000000002</v>
      </c>
      <c r="G1116">
        <v>581.41399999999999</v>
      </c>
      <c r="H1116">
        <v>1.2521800000000001</v>
      </c>
      <c r="I1116">
        <v>-47.958399999999997</v>
      </c>
      <c r="J1116">
        <f t="shared" si="68"/>
        <v>-14.327999999999996</v>
      </c>
    </row>
    <row r="1117" spans="2:10" x14ac:dyDescent="0.3">
      <c r="B1117">
        <v>25</v>
      </c>
      <c r="C1117">
        <v>567.47</v>
      </c>
      <c r="D1117">
        <f t="shared" si="69"/>
        <v>61.511964077012742</v>
      </c>
      <c r="E1117">
        <v>-33.676099999999998</v>
      </c>
      <c r="F1117">
        <v>38.162199999999999</v>
      </c>
      <c r="G1117">
        <v>583.86800000000005</v>
      </c>
      <c r="H1117">
        <v>1.2853699999999999</v>
      </c>
      <c r="I1117">
        <v>-47.820999999999998</v>
      </c>
      <c r="J1117">
        <f t="shared" si="68"/>
        <v>-14.1449</v>
      </c>
    </row>
    <row r="1118" spans="2:10" x14ac:dyDescent="0.3">
      <c r="B1118">
        <v>26</v>
      </c>
      <c r="C1118">
        <v>583.83199999999999</v>
      </c>
      <c r="D1118">
        <f t="shared" si="69"/>
        <v>61.117222833394578</v>
      </c>
      <c r="E1118">
        <v>-33.615099999999998</v>
      </c>
      <c r="F1118">
        <v>37.795999999999999</v>
      </c>
      <c r="G1118">
        <v>594.74599999999998</v>
      </c>
      <c r="H1118">
        <v>1.2847299999999999</v>
      </c>
      <c r="I1118">
        <v>-47.744799999999998</v>
      </c>
      <c r="J1118">
        <f t="shared" si="68"/>
        <v>-14.1297</v>
      </c>
    </row>
    <row r="1119" spans="2:10" x14ac:dyDescent="0.3">
      <c r="B1119">
        <v>27</v>
      </c>
      <c r="C1119">
        <v>600.53499999999997</v>
      </c>
      <c r="D1119">
        <f t="shared" si="69"/>
        <v>59.869484523738343</v>
      </c>
      <c r="E1119">
        <v>-33.981299999999997</v>
      </c>
      <c r="F1119">
        <v>38.162199999999999</v>
      </c>
      <c r="G1119">
        <v>590.77099999999996</v>
      </c>
      <c r="H1119">
        <v>1.29081</v>
      </c>
      <c r="I1119">
        <v>-47.866799999999998</v>
      </c>
      <c r="J1119">
        <f t="shared" si="68"/>
        <v>-13.8855</v>
      </c>
    </row>
    <row r="1120" spans="2:10" x14ac:dyDescent="0.3">
      <c r="B1120">
        <v>28</v>
      </c>
      <c r="C1120">
        <v>616.91399999999999</v>
      </c>
      <c r="D1120">
        <f t="shared" si="69"/>
        <v>61.053788387569377</v>
      </c>
      <c r="E1120">
        <v>-33.477800000000002</v>
      </c>
      <c r="F1120">
        <v>37.4146</v>
      </c>
      <c r="G1120">
        <v>580.02</v>
      </c>
      <c r="H1120">
        <v>1.28243</v>
      </c>
      <c r="I1120">
        <v>-47.882100000000001</v>
      </c>
      <c r="J1120">
        <f t="shared" si="68"/>
        <v>-14.404299999999999</v>
      </c>
    </row>
    <row r="1121" spans="1:10" x14ac:dyDescent="0.3">
      <c r="B1121">
        <v>29</v>
      </c>
      <c r="C1121">
        <v>633.33100000000002</v>
      </c>
      <c r="D1121">
        <f t="shared" si="69"/>
        <v>60.912468782359639</v>
      </c>
      <c r="E1121">
        <v>-33.538800000000002</v>
      </c>
      <c r="F1121">
        <v>37.246699999999997</v>
      </c>
      <c r="G1121">
        <v>586.76</v>
      </c>
      <c r="H1121">
        <v>1.2966800000000001</v>
      </c>
      <c r="I1121">
        <v>-47.912599999999998</v>
      </c>
      <c r="J1121">
        <f t="shared" si="68"/>
        <v>-14.373799999999996</v>
      </c>
    </row>
    <row r="1122" spans="1:10" x14ac:dyDescent="0.3">
      <c r="B1122">
        <v>30</v>
      </c>
      <c r="C1122">
        <v>649.79899999999998</v>
      </c>
      <c r="D1122">
        <f t="shared" si="69"/>
        <v>60.723828030119165</v>
      </c>
      <c r="E1122">
        <v>-33.477800000000002</v>
      </c>
      <c r="F1122">
        <v>37.307699999999997</v>
      </c>
      <c r="G1122">
        <v>591.32399999999996</v>
      </c>
      <c r="H1122">
        <v>1.2914600000000001</v>
      </c>
      <c r="I1122">
        <v>-47.775300000000001</v>
      </c>
      <c r="J1122">
        <f t="shared" si="68"/>
        <v>-14.297499999999999</v>
      </c>
    </row>
    <row r="1123" spans="1:10" x14ac:dyDescent="0.3">
      <c r="B1123">
        <v>31</v>
      </c>
      <c r="C1123">
        <v>666.03499999999997</v>
      </c>
      <c r="D1123">
        <f t="shared" si="69"/>
        <v>61.591525006159188</v>
      </c>
      <c r="E1123">
        <v>-33.920299999999997</v>
      </c>
      <c r="F1123">
        <v>37.551900000000003</v>
      </c>
      <c r="G1123">
        <v>598.18100000000004</v>
      </c>
      <c r="H1123">
        <v>1.31219</v>
      </c>
      <c r="I1123">
        <v>-47.836300000000001</v>
      </c>
      <c r="J1123">
        <f t="shared" si="68"/>
        <v>-13.916000000000004</v>
      </c>
    </row>
    <row r="1124" spans="1:10" x14ac:dyDescent="0.3">
      <c r="B1124">
        <v>32</v>
      </c>
      <c r="C1124">
        <v>683.35900000000004</v>
      </c>
      <c r="D1124">
        <f t="shared" si="69"/>
        <v>57.723389517432231</v>
      </c>
      <c r="E1124">
        <v>-33.554099999999998</v>
      </c>
      <c r="F1124">
        <v>37.4908</v>
      </c>
      <c r="G1124">
        <v>587.17899999999997</v>
      </c>
      <c r="H1124">
        <v>1.2804899999999999</v>
      </c>
      <c r="I1124">
        <v>-47.790500000000002</v>
      </c>
      <c r="J1124">
        <f t="shared" si="68"/>
        <v>-14.236400000000003</v>
      </c>
    </row>
    <row r="1125" spans="1:10" x14ac:dyDescent="0.3">
      <c r="B1125">
        <v>33</v>
      </c>
      <c r="C1125">
        <v>699.87400000000002</v>
      </c>
      <c r="D1125">
        <f t="shared" si="69"/>
        <v>60.551014229488395</v>
      </c>
      <c r="E1125">
        <v>-33.279400000000003</v>
      </c>
      <c r="F1125">
        <v>36.682099999999998</v>
      </c>
      <c r="G1125">
        <v>596.66700000000003</v>
      </c>
      <c r="H1125">
        <v>1.3057099999999999</v>
      </c>
      <c r="I1125">
        <v>-47.836300000000001</v>
      </c>
      <c r="J1125">
        <f t="shared" si="68"/>
        <v>-14.556899999999999</v>
      </c>
    </row>
    <row r="1126" spans="1:10" x14ac:dyDescent="0.3">
      <c r="B1126">
        <v>34</v>
      </c>
      <c r="C1126">
        <v>716.41899999999998</v>
      </c>
      <c r="D1126">
        <f t="shared" si="69"/>
        <v>60.441220912662587</v>
      </c>
      <c r="E1126">
        <v>-34.027099999999997</v>
      </c>
      <c r="F1126">
        <v>37.3688</v>
      </c>
      <c r="G1126">
        <v>617.12599999999998</v>
      </c>
      <c r="H1126">
        <v>1.3213900000000001</v>
      </c>
      <c r="I1126">
        <v>-47.286999999999999</v>
      </c>
      <c r="J1126">
        <f t="shared" si="68"/>
        <v>-13.259900000000002</v>
      </c>
    </row>
    <row r="1127" spans="1:10" x14ac:dyDescent="0.3">
      <c r="J1127">
        <f t="shared" si="68"/>
        <v>0</v>
      </c>
    </row>
    <row r="1128" spans="1:10" x14ac:dyDescent="0.3">
      <c r="A1128">
        <v>5.3</v>
      </c>
      <c r="J1128">
        <f t="shared" si="68"/>
        <v>0</v>
      </c>
    </row>
    <row r="1129" spans="1:10" x14ac:dyDescent="0.3">
      <c r="B1129">
        <v>1</v>
      </c>
      <c r="C1129">
        <v>221.10900000000001</v>
      </c>
      <c r="E1129">
        <v>-44.204700000000003</v>
      </c>
      <c r="F1129">
        <v>67.474400000000003</v>
      </c>
      <c r="G1129">
        <v>358.51600000000002</v>
      </c>
      <c r="H1129">
        <v>0.82351799999999997</v>
      </c>
      <c r="I1129">
        <v>-53.436300000000003</v>
      </c>
      <c r="J1129">
        <f t="shared" si="68"/>
        <v>-9.2316000000000003</v>
      </c>
    </row>
    <row r="1130" spans="1:10" x14ac:dyDescent="0.3">
      <c r="B1130">
        <v>2</v>
      </c>
      <c r="C1130">
        <v>226.72900000000001</v>
      </c>
      <c r="D1130">
        <f t="shared" si="69"/>
        <v>177.93594306049809</v>
      </c>
      <c r="E1130">
        <v>-36.880499999999998</v>
      </c>
      <c r="F1130">
        <v>43.685899999999997</v>
      </c>
      <c r="G1130">
        <v>508.52</v>
      </c>
      <c r="H1130">
        <v>1.1368</v>
      </c>
      <c r="I1130">
        <v>-47.180199999999999</v>
      </c>
      <c r="J1130">
        <f t="shared" si="68"/>
        <v>-10.299700000000001</v>
      </c>
    </row>
    <row r="1131" spans="1:10" x14ac:dyDescent="0.3">
      <c r="B1131">
        <v>3</v>
      </c>
      <c r="C1131">
        <v>245.09800000000001</v>
      </c>
      <c r="D1131">
        <f t="shared" si="69"/>
        <v>54.439544885404757</v>
      </c>
      <c r="E1131">
        <v>-33.386200000000002</v>
      </c>
      <c r="F1131">
        <v>34.698500000000003</v>
      </c>
      <c r="G1131">
        <v>618.19600000000003</v>
      </c>
      <c r="H1131">
        <v>1.35798</v>
      </c>
      <c r="I1131">
        <v>-45.730600000000003</v>
      </c>
      <c r="J1131">
        <f t="shared" si="68"/>
        <v>-12.3444</v>
      </c>
    </row>
    <row r="1132" spans="1:10" x14ac:dyDescent="0.3">
      <c r="B1132">
        <v>4</v>
      </c>
      <c r="C1132">
        <v>258.71600000000001</v>
      </c>
      <c r="D1132">
        <f t="shared" si="69"/>
        <v>73.432222059039532</v>
      </c>
      <c r="E1132">
        <v>-33.462499999999999</v>
      </c>
      <c r="F1132">
        <v>35.7819</v>
      </c>
      <c r="G1132">
        <v>612.45100000000002</v>
      </c>
      <c r="H1132">
        <v>1.3263499999999999</v>
      </c>
      <c r="I1132">
        <v>-46.630899999999997</v>
      </c>
      <c r="J1132">
        <f t="shared" si="68"/>
        <v>-13.168399999999998</v>
      </c>
    </row>
    <row r="1133" spans="1:10" x14ac:dyDescent="0.3">
      <c r="B1133">
        <v>5</v>
      </c>
      <c r="C1133">
        <v>258.71600000000001</v>
      </c>
      <c r="E1133">
        <v>-33.462499999999999</v>
      </c>
      <c r="F1133">
        <v>35.7819</v>
      </c>
      <c r="G1133">
        <v>612.45100000000002</v>
      </c>
      <c r="H1133">
        <v>1.3263499999999999</v>
      </c>
      <c r="I1133">
        <v>-46.630899999999997</v>
      </c>
      <c r="J1133">
        <f t="shared" si="68"/>
        <v>-13.168399999999998</v>
      </c>
    </row>
    <row r="1134" spans="1:10" x14ac:dyDescent="0.3">
      <c r="B1134">
        <v>6</v>
      </c>
      <c r="C1134">
        <v>273.53399999999999</v>
      </c>
      <c r="D1134">
        <f t="shared" si="69"/>
        <v>67.485490619516881</v>
      </c>
      <c r="E1134">
        <v>-34.179699999999997</v>
      </c>
      <c r="F1134">
        <v>38.726799999999997</v>
      </c>
      <c r="G1134">
        <v>584.20699999999999</v>
      </c>
      <c r="H1134">
        <v>1.25336</v>
      </c>
      <c r="I1134">
        <v>-47.592199999999998</v>
      </c>
      <c r="J1134">
        <f t="shared" si="68"/>
        <v>-13.412500000000001</v>
      </c>
    </row>
    <row r="1135" spans="1:10" x14ac:dyDescent="0.3">
      <c r="B1135">
        <v>7</v>
      </c>
      <c r="C1135">
        <v>288.70499999999998</v>
      </c>
      <c r="D1135">
        <f t="shared" si="69"/>
        <v>65.915233010348729</v>
      </c>
      <c r="E1135">
        <v>-34.2712</v>
      </c>
      <c r="F1135">
        <v>39.886499999999998</v>
      </c>
      <c r="G1135">
        <v>568.01</v>
      </c>
      <c r="H1135">
        <v>1.22255</v>
      </c>
      <c r="I1135">
        <v>-48.126199999999997</v>
      </c>
      <c r="J1135">
        <f t="shared" si="68"/>
        <v>-13.854999999999997</v>
      </c>
    </row>
    <row r="1136" spans="1:10" x14ac:dyDescent="0.3">
      <c r="B1136">
        <v>8</v>
      </c>
      <c r="C1136">
        <v>303.94200000000001</v>
      </c>
      <c r="D1136">
        <f t="shared" si="69"/>
        <v>65.629717135919037</v>
      </c>
      <c r="E1136">
        <v>-34.4238</v>
      </c>
      <c r="F1136">
        <v>40.557899999999997</v>
      </c>
      <c r="G1136">
        <v>562.07100000000003</v>
      </c>
      <c r="H1136">
        <v>1.21197</v>
      </c>
      <c r="I1136">
        <v>-48.2483</v>
      </c>
      <c r="J1136">
        <f t="shared" si="68"/>
        <v>-13.8245</v>
      </c>
    </row>
    <row r="1137" spans="2:10" x14ac:dyDescent="0.3">
      <c r="B1137">
        <v>9</v>
      </c>
      <c r="C1137">
        <v>318.928</v>
      </c>
      <c r="D1137">
        <f t="shared" si="69"/>
        <v>66.728947017216115</v>
      </c>
      <c r="E1137">
        <v>-34.5306</v>
      </c>
      <c r="F1137">
        <v>40.115400000000001</v>
      </c>
      <c r="G1137">
        <v>569.33199999999999</v>
      </c>
      <c r="H1137">
        <v>1.2191099999999999</v>
      </c>
      <c r="I1137">
        <v>-48.202500000000001</v>
      </c>
      <c r="J1137">
        <f t="shared" si="68"/>
        <v>-13.671900000000001</v>
      </c>
    </row>
    <row r="1138" spans="2:10" x14ac:dyDescent="0.3">
      <c r="B1138">
        <v>10</v>
      </c>
      <c r="C1138">
        <v>333.54</v>
      </c>
      <c r="D1138">
        <f t="shared" si="69"/>
        <v>68.436901177114592</v>
      </c>
      <c r="E1138">
        <v>-34.866300000000003</v>
      </c>
      <c r="F1138">
        <v>40.359499999999997</v>
      </c>
      <c r="G1138">
        <v>576.38699999999994</v>
      </c>
      <c r="H1138">
        <v>1.2332399999999999</v>
      </c>
      <c r="I1138">
        <v>-48.339799999999997</v>
      </c>
      <c r="J1138">
        <f t="shared" si="68"/>
        <v>-13.473499999999994</v>
      </c>
    </row>
    <row r="1139" spans="2:10" x14ac:dyDescent="0.3">
      <c r="B1139">
        <v>11</v>
      </c>
      <c r="C1139">
        <v>348.40800000000002</v>
      </c>
      <c r="D1139">
        <f t="shared" si="69"/>
        <v>67.258541834813045</v>
      </c>
      <c r="E1139">
        <v>-34.851100000000002</v>
      </c>
      <c r="F1139">
        <v>40.3748</v>
      </c>
      <c r="G1139">
        <v>578.21299999999997</v>
      </c>
      <c r="H1139">
        <v>1.2363200000000001</v>
      </c>
      <c r="I1139">
        <v>-48.370399999999997</v>
      </c>
      <c r="J1139">
        <f t="shared" si="68"/>
        <v>-13.519299999999994</v>
      </c>
    </row>
    <row r="1140" spans="2:10" x14ac:dyDescent="0.3">
      <c r="B1140">
        <v>12</v>
      </c>
      <c r="C1140">
        <v>363.36099999999999</v>
      </c>
      <c r="D1140">
        <f t="shared" si="69"/>
        <v>66.876212131345</v>
      </c>
      <c r="E1140">
        <v>-34.79</v>
      </c>
      <c r="F1140">
        <v>40.313699999999997</v>
      </c>
      <c r="G1140">
        <v>583.21500000000003</v>
      </c>
      <c r="H1140">
        <v>1.23725</v>
      </c>
      <c r="I1140">
        <v>-48.2941</v>
      </c>
      <c r="J1140">
        <f t="shared" si="68"/>
        <v>-13.504100000000001</v>
      </c>
    </row>
    <row r="1141" spans="2:10" x14ac:dyDescent="0.3">
      <c r="B1141">
        <v>13</v>
      </c>
      <c r="C1141">
        <v>378.60199999999998</v>
      </c>
      <c r="D1141">
        <f t="shared" si="69"/>
        <v>65.612492618594644</v>
      </c>
      <c r="E1141">
        <v>-34.545900000000003</v>
      </c>
      <c r="F1141">
        <v>39.749099999999999</v>
      </c>
      <c r="G1141">
        <v>581.24800000000005</v>
      </c>
      <c r="H1141">
        <v>1.24892</v>
      </c>
      <c r="I1141">
        <v>-48.110999999999997</v>
      </c>
      <c r="J1141">
        <f t="shared" si="68"/>
        <v>-13.565099999999994</v>
      </c>
    </row>
    <row r="1142" spans="2:10" x14ac:dyDescent="0.3">
      <c r="B1142">
        <v>14</v>
      </c>
      <c r="C1142">
        <v>393.93799999999999</v>
      </c>
      <c r="D1142">
        <f t="shared" si="69"/>
        <v>65.206051121544021</v>
      </c>
      <c r="E1142">
        <v>-34.652700000000003</v>
      </c>
      <c r="F1142">
        <v>39.749099999999999</v>
      </c>
      <c r="G1142">
        <v>588.58799999999997</v>
      </c>
      <c r="H1142">
        <v>1.24292</v>
      </c>
      <c r="I1142">
        <v>-48.080399999999997</v>
      </c>
      <c r="J1142">
        <f t="shared" si="68"/>
        <v>-13.427699999999994</v>
      </c>
    </row>
    <row r="1143" spans="2:10" x14ac:dyDescent="0.3">
      <c r="B1143">
        <v>15</v>
      </c>
      <c r="C1143">
        <v>409.02</v>
      </c>
      <c r="D1143">
        <f t="shared" si="69"/>
        <v>66.304203686513759</v>
      </c>
      <c r="E1143">
        <v>-34.118699999999997</v>
      </c>
      <c r="F1143">
        <v>38.833599999999997</v>
      </c>
      <c r="G1143">
        <v>585.64099999999996</v>
      </c>
      <c r="H1143">
        <v>1.2498899999999999</v>
      </c>
      <c r="I1143">
        <v>-48.110999999999997</v>
      </c>
      <c r="J1143">
        <f t="shared" si="68"/>
        <v>-13.9923</v>
      </c>
    </row>
    <row r="1144" spans="2:10" x14ac:dyDescent="0.3">
      <c r="B1144">
        <v>16</v>
      </c>
      <c r="C1144">
        <v>424.03500000000003</v>
      </c>
      <c r="D1144">
        <f t="shared" si="69"/>
        <v>66.600066600066413</v>
      </c>
      <c r="E1144">
        <v>-34.332299999999996</v>
      </c>
      <c r="F1144">
        <v>38.803100000000001</v>
      </c>
      <c r="G1144">
        <v>598.52300000000002</v>
      </c>
      <c r="H1144">
        <v>1.2745299999999999</v>
      </c>
      <c r="I1144">
        <v>-47.912599999999998</v>
      </c>
      <c r="J1144">
        <f t="shared" si="68"/>
        <v>-13.580300000000001</v>
      </c>
    </row>
    <row r="1145" spans="2:10" x14ac:dyDescent="0.3">
      <c r="B1145">
        <v>17</v>
      </c>
      <c r="C1145">
        <v>439.79</v>
      </c>
      <c r="D1145">
        <f t="shared" si="69"/>
        <v>63.471913678197417</v>
      </c>
      <c r="E1145">
        <v>-34.088099999999997</v>
      </c>
      <c r="F1145">
        <v>38.558999999999997</v>
      </c>
      <c r="G1145">
        <v>588.78</v>
      </c>
      <c r="H1145">
        <v>1.2653099999999999</v>
      </c>
      <c r="I1145">
        <v>-47.866799999999998</v>
      </c>
      <c r="J1145">
        <f t="shared" si="68"/>
        <v>-13.778700000000001</v>
      </c>
    </row>
    <row r="1146" spans="2:10" x14ac:dyDescent="0.3">
      <c r="B1146">
        <v>18</v>
      </c>
      <c r="C1146">
        <v>455.36700000000002</v>
      </c>
      <c r="D1146">
        <f t="shared" si="69"/>
        <v>64.197213840919318</v>
      </c>
      <c r="E1146">
        <v>-34.378100000000003</v>
      </c>
      <c r="F1146">
        <v>38.558999999999997</v>
      </c>
      <c r="G1146">
        <v>602.90499999999997</v>
      </c>
      <c r="H1146">
        <v>1.2921499999999999</v>
      </c>
      <c r="I1146">
        <v>-47.76</v>
      </c>
      <c r="J1146">
        <f t="shared" si="68"/>
        <v>-13.381899999999995</v>
      </c>
    </row>
    <row r="1147" spans="2:10" x14ac:dyDescent="0.3">
      <c r="B1147">
        <v>19</v>
      </c>
      <c r="C1147">
        <v>470.92599999999999</v>
      </c>
      <c r="D1147">
        <f t="shared" si="69"/>
        <v>64.271482743107015</v>
      </c>
      <c r="E1147">
        <v>-34.240699999999997</v>
      </c>
      <c r="F1147">
        <v>38.253799999999998</v>
      </c>
      <c r="G1147">
        <v>602.46400000000006</v>
      </c>
      <c r="H1147">
        <v>1.2880400000000001</v>
      </c>
      <c r="I1147">
        <v>-47.882100000000001</v>
      </c>
      <c r="J1147">
        <f t="shared" si="68"/>
        <v>-13.641400000000004</v>
      </c>
    </row>
    <row r="1148" spans="2:10" x14ac:dyDescent="0.3">
      <c r="B1148">
        <v>20</v>
      </c>
      <c r="C1148">
        <v>486.94099999999997</v>
      </c>
      <c r="D1148">
        <f t="shared" si="69"/>
        <v>62.441461130190497</v>
      </c>
      <c r="E1148">
        <v>-33.981299999999997</v>
      </c>
      <c r="F1148">
        <v>37.872300000000003</v>
      </c>
      <c r="G1148">
        <v>594.58100000000002</v>
      </c>
      <c r="H1148">
        <v>1.2918000000000001</v>
      </c>
      <c r="I1148">
        <v>-47.958399999999997</v>
      </c>
      <c r="J1148">
        <f t="shared" si="68"/>
        <v>-13.9771</v>
      </c>
    </row>
    <row r="1149" spans="2:10" x14ac:dyDescent="0.3">
      <c r="B1149">
        <v>21</v>
      </c>
      <c r="C1149">
        <v>502.96499999999997</v>
      </c>
      <c r="D1149">
        <f t="shared" si="69"/>
        <v>62.406390414378428</v>
      </c>
      <c r="E1149">
        <v>-34.164400000000001</v>
      </c>
      <c r="F1149">
        <v>38.162199999999999</v>
      </c>
      <c r="G1149">
        <v>605.18399999999997</v>
      </c>
      <c r="H1149">
        <v>1.3033999999999999</v>
      </c>
      <c r="I1149">
        <v>-47.897300000000001</v>
      </c>
      <c r="J1149">
        <f t="shared" si="68"/>
        <v>-13.732900000000001</v>
      </c>
    </row>
    <row r="1150" spans="2:10" x14ac:dyDescent="0.3">
      <c r="B1150">
        <v>22</v>
      </c>
      <c r="C1150">
        <v>519.30999999999995</v>
      </c>
      <c r="D1150">
        <f t="shared" si="69"/>
        <v>61.180789232181205</v>
      </c>
      <c r="E1150">
        <v>-34.1492</v>
      </c>
      <c r="F1150">
        <v>37.994399999999999</v>
      </c>
      <c r="G1150">
        <v>605.59799999999996</v>
      </c>
      <c r="H1150">
        <v>1.2997700000000001</v>
      </c>
      <c r="I1150">
        <v>-47.744799999999998</v>
      </c>
      <c r="J1150">
        <f t="shared" si="68"/>
        <v>-13.595599999999997</v>
      </c>
    </row>
    <row r="1151" spans="2:10" x14ac:dyDescent="0.3">
      <c r="B1151">
        <v>23</v>
      </c>
      <c r="C1151">
        <v>534.80600000000004</v>
      </c>
      <c r="D1151">
        <f t="shared" si="69"/>
        <v>64.532782653587631</v>
      </c>
      <c r="E1151">
        <v>-34.5764</v>
      </c>
      <c r="F1151">
        <v>38.299599999999998</v>
      </c>
      <c r="G1151">
        <v>618.67999999999995</v>
      </c>
      <c r="H1151">
        <v>1.31046</v>
      </c>
      <c r="I1151">
        <v>-47.820999999999998</v>
      </c>
      <c r="J1151">
        <f t="shared" si="68"/>
        <v>-13.244599999999998</v>
      </c>
    </row>
    <row r="1152" spans="2:10" x14ac:dyDescent="0.3">
      <c r="B1152">
        <v>24</v>
      </c>
      <c r="C1152">
        <v>550.50699999999995</v>
      </c>
      <c r="D1152">
        <f t="shared" si="69"/>
        <v>63.690210814598167</v>
      </c>
      <c r="E1152">
        <v>-34.698500000000003</v>
      </c>
      <c r="F1152">
        <v>38.284300000000002</v>
      </c>
      <c r="G1152">
        <v>625.73099999999999</v>
      </c>
      <c r="H1152">
        <v>1.3184899999999999</v>
      </c>
      <c r="I1152">
        <v>-47.820999999999998</v>
      </c>
      <c r="J1152">
        <f t="shared" si="68"/>
        <v>-13.122499999999995</v>
      </c>
    </row>
    <row r="1153" spans="1:10" x14ac:dyDescent="0.3">
      <c r="B1153">
        <v>25</v>
      </c>
      <c r="C1153">
        <v>566.952</v>
      </c>
      <c r="D1153">
        <f t="shared" si="69"/>
        <v>60.808756460930191</v>
      </c>
      <c r="E1153">
        <v>-34.011800000000001</v>
      </c>
      <c r="F1153">
        <v>37.460299999999997</v>
      </c>
      <c r="G1153">
        <v>610.54200000000003</v>
      </c>
      <c r="H1153">
        <v>1.3133999999999999</v>
      </c>
      <c r="I1153">
        <v>-47.820999999999998</v>
      </c>
      <c r="J1153">
        <f t="shared" si="68"/>
        <v>-13.809199999999997</v>
      </c>
    </row>
    <row r="1154" spans="1:10" x14ac:dyDescent="0.3">
      <c r="B1154">
        <v>26</v>
      </c>
      <c r="C1154">
        <v>582.98099999999999</v>
      </c>
      <c r="D1154">
        <f t="shared" si="69"/>
        <v>62.38692370079233</v>
      </c>
      <c r="E1154">
        <v>-34.347499999999997</v>
      </c>
      <c r="F1154">
        <v>37.902799999999999</v>
      </c>
      <c r="G1154">
        <v>619.45500000000004</v>
      </c>
      <c r="H1154">
        <v>1.32172</v>
      </c>
      <c r="I1154">
        <v>-47.790500000000002</v>
      </c>
      <c r="J1154">
        <f t="shared" si="68"/>
        <v>-13.443000000000005</v>
      </c>
    </row>
    <row r="1155" spans="1:10" x14ac:dyDescent="0.3">
      <c r="B1155">
        <v>27</v>
      </c>
      <c r="C1155">
        <v>598.97799999999995</v>
      </c>
      <c r="D1155">
        <f t="shared" si="69"/>
        <v>62.511720947677858</v>
      </c>
      <c r="E1155">
        <v>-34.378100000000003</v>
      </c>
      <c r="F1155">
        <v>37.4756</v>
      </c>
      <c r="G1155">
        <v>626.88300000000004</v>
      </c>
      <c r="H1155">
        <v>1.3394999999999999</v>
      </c>
      <c r="I1155">
        <v>-47.790500000000002</v>
      </c>
      <c r="J1155">
        <f t="shared" si="68"/>
        <v>-13.412399999999998</v>
      </c>
    </row>
    <row r="1156" spans="1:10" x14ac:dyDescent="0.3">
      <c r="B1156">
        <v>28</v>
      </c>
      <c r="C1156">
        <v>615.45899999999995</v>
      </c>
      <c r="D1156">
        <f t="shared" si="69"/>
        <v>60.675929858625103</v>
      </c>
      <c r="E1156">
        <v>-34.4086</v>
      </c>
      <c r="F1156">
        <v>37.4756</v>
      </c>
      <c r="G1156">
        <v>621.58199999999999</v>
      </c>
      <c r="H1156">
        <v>1.3378300000000001</v>
      </c>
      <c r="I1156">
        <v>-47.958399999999997</v>
      </c>
      <c r="J1156">
        <f t="shared" si="68"/>
        <v>-13.549799999999998</v>
      </c>
    </row>
    <row r="1157" spans="1:10" x14ac:dyDescent="0.3">
      <c r="B1157">
        <v>29</v>
      </c>
      <c r="C1157">
        <v>631.80899999999997</v>
      </c>
      <c r="D1157">
        <f t="shared" si="69"/>
        <v>61.162079510703279</v>
      </c>
      <c r="E1157">
        <v>-34.896900000000002</v>
      </c>
      <c r="F1157">
        <v>37.704500000000003</v>
      </c>
      <c r="G1157">
        <v>642.44299999999998</v>
      </c>
      <c r="H1157">
        <v>1.3515299999999999</v>
      </c>
      <c r="I1157">
        <v>-47.744799999999998</v>
      </c>
      <c r="J1157">
        <f t="shared" si="68"/>
        <v>-12.847899999999996</v>
      </c>
    </row>
    <row r="1158" spans="1:10" x14ac:dyDescent="0.3">
      <c r="B1158">
        <v>30</v>
      </c>
      <c r="C1158">
        <v>648.50800000000004</v>
      </c>
      <c r="D1158">
        <f t="shared" si="69"/>
        <v>59.883825378764946</v>
      </c>
      <c r="E1158">
        <v>-34.393300000000004</v>
      </c>
      <c r="F1158">
        <v>37.124600000000001</v>
      </c>
      <c r="G1158">
        <v>637.61500000000001</v>
      </c>
      <c r="H1158">
        <v>1.35266</v>
      </c>
      <c r="I1158">
        <v>-47.973599999999998</v>
      </c>
      <c r="J1158">
        <f t="shared" ref="J1158:J1221" si="70">I1158-E1158</f>
        <v>-13.580299999999994</v>
      </c>
    </row>
    <row r="1159" spans="1:10" x14ac:dyDescent="0.3">
      <c r="B1159">
        <v>31</v>
      </c>
      <c r="C1159">
        <v>665.62599999999998</v>
      </c>
      <c r="D1159">
        <f t="shared" ref="D1159:D1222" si="71">1000/(C1159-C1158)</f>
        <v>58.418039490594907</v>
      </c>
      <c r="E1159">
        <v>-34.1492</v>
      </c>
      <c r="F1159">
        <v>36.666899999999998</v>
      </c>
      <c r="G1159">
        <v>639.33600000000001</v>
      </c>
      <c r="H1159">
        <v>1.357</v>
      </c>
      <c r="I1159">
        <v>-47.531100000000002</v>
      </c>
      <c r="J1159">
        <f t="shared" si="70"/>
        <v>-13.381900000000002</v>
      </c>
    </row>
    <row r="1160" spans="1:10" x14ac:dyDescent="0.3">
      <c r="B1160">
        <v>32</v>
      </c>
      <c r="C1160">
        <v>682.06700000000001</v>
      </c>
      <c r="D1160">
        <f t="shared" si="71"/>
        <v>60.823550878900193</v>
      </c>
      <c r="E1160">
        <v>-34.667999999999999</v>
      </c>
      <c r="F1160">
        <v>37.323</v>
      </c>
      <c r="G1160">
        <v>647.22900000000004</v>
      </c>
      <c r="H1160">
        <v>1.3692200000000001</v>
      </c>
      <c r="I1160">
        <v>-47.637900000000002</v>
      </c>
      <c r="J1160">
        <f t="shared" si="70"/>
        <v>-12.969900000000003</v>
      </c>
    </row>
    <row r="1161" spans="1:10" x14ac:dyDescent="0.3">
      <c r="B1161">
        <v>33</v>
      </c>
      <c r="C1161">
        <v>699.03599999999994</v>
      </c>
      <c r="D1161">
        <f t="shared" si="71"/>
        <v>58.93099180859236</v>
      </c>
      <c r="E1161">
        <v>-34.240699999999997</v>
      </c>
      <c r="F1161">
        <v>36.895800000000001</v>
      </c>
      <c r="G1161">
        <v>619.14</v>
      </c>
      <c r="H1161">
        <v>1.34345</v>
      </c>
      <c r="I1161">
        <v>-47.76</v>
      </c>
      <c r="J1161">
        <f t="shared" si="70"/>
        <v>-13.519300000000001</v>
      </c>
    </row>
    <row r="1162" spans="1:10" x14ac:dyDescent="0.3">
      <c r="B1162">
        <v>34</v>
      </c>
      <c r="C1162">
        <v>716.00400000000002</v>
      </c>
      <c r="D1162">
        <f t="shared" si="71"/>
        <v>58.934464875058673</v>
      </c>
      <c r="E1162">
        <v>-34.256</v>
      </c>
      <c r="F1162">
        <v>36.361699999999999</v>
      </c>
      <c r="G1162">
        <v>636.96500000000003</v>
      </c>
      <c r="H1162">
        <v>1.3790899999999999</v>
      </c>
      <c r="I1162">
        <v>-47.729500000000002</v>
      </c>
      <c r="J1162">
        <f t="shared" si="70"/>
        <v>-13.473500000000001</v>
      </c>
    </row>
    <row r="1163" spans="1:10" x14ac:dyDescent="0.3">
      <c r="J1163">
        <f t="shared" si="70"/>
        <v>0</v>
      </c>
    </row>
    <row r="1164" spans="1:10" x14ac:dyDescent="0.3">
      <c r="A1164">
        <v>5.4</v>
      </c>
      <c r="J1164">
        <f t="shared" si="70"/>
        <v>0</v>
      </c>
    </row>
    <row r="1165" spans="1:10" x14ac:dyDescent="0.3">
      <c r="B1165">
        <v>1</v>
      </c>
      <c r="C1165">
        <v>221.07900000000001</v>
      </c>
      <c r="E1165">
        <v>-44.448900000000002</v>
      </c>
      <c r="F1165">
        <v>67.0471</v>
      </c>
      <c r="G1165">
        <v>357.74700000000001</v>
      </c>
      <c r="H1165">
        <v>0.823519</v>
      </c>
      <c r="I1165">
        <v>-53.787199999999999</v>
      </c>
      <c r="J1165">
        <f t="shared" si="70"/>
        <v>-9.3382999999999967</v>
      </c>
    </row>
    <row r="1166" spans="1:10" x14ac:dyDescent="0.3">
      <c r="B1166">
        <v>2</v>
      </c>
      <c r="C1166">
        <v>226.66900000000001</v>
      </c>
      <c r="D1166">
        <f t="shared" si="71"/>
        <v>178.89087656529506</v>
      </c>
      <c r="E1166">
        <v>-37.277200000000001</v>
      </c>
      <c r="F1166">
        <v>43.212899999999998</v>
      </c>
      <c r="G1166">
        <v>511.654</v>
      </c>
      <c r="H1166">
        <v>1.1491</v>
      </c>
      <c r="I1166">
        <v>-47.378500000000003</v>
      </c>
      <c r="J1166">
        <f t="shared" si="70"/>
        <v>-10.101300000000002</v>
      </c>
    </row>
    <row r="1167" spans="1:10" x14ac:dyDescent="0.3">
      <c r="B1167">
        <v>3</v>
      </c>
      <c r="C1167">
        <v>244.393</v>
      </c>
      <c r="D1167">
        <f t="shared" si="71"/>
        <v>56.420672534416646</v>
      </c>
      <c r="E1167">
        <v>-33.813499999999998</v>
      </c>
      <c r="F1167">
        <v>33.767699999999998</v>
      </c>
      <c r="G1167">
        <v>641.62</v>
      </c>
      <c r="H1167">
        <v>1.39958</v>
      </c>
      <c r="I1167">
        <v>-45.684800000000003</v>
      </c>
      <c r="J1167">
        <f t="shared" si="70"/>
        <v>-11.871300000000005</v>
      </c>
    </row>
    <row r="1168" spans="1:10" x14ac:dyDescent="0.3">
      <c r="B1168">
        <v>4</v>
      </c>
      <c r="C1168">
        <v>257.94799999999998</v>
      </c>
      <c r="D1168">
        <f t="shared" si="71"/>
        <v>73.773515308004548</v>
      </c>
      <c r="E1168">
        <v>-33.966099999999997</v>
      </c>
      <c r="F1168">
        <v>34.713700000000003</v>
      </c>
      <c r="G1168">
        <v>635.27800000000002</v>
      </c>
      <c r="H1168">
        <v>1.3865700000000001</v>
      </c>
      <c r="I1168">
        <v>-46.814</v>
      </c>
      <c r="J1168">
        <f t="shared" si="70"/>
        <v>-12.847900000000003</v>
      </c>
    </row>
    <row r="1169" spans="2:10" x14ac:dyDescent="0.3">
      <c r="B1169">
        <v>5</v>
      </c>
      <c r="C1169">
        <v>273.25599999999997</v>
      </c>
      <c r="D1169">
        <f t="shared" si="71"/>
        <v>65.325320094068488</v>
      </c>
      <c r="E1169">
        <v>-33.615099999999998</v>
      </c>
      <c r="F1169">
        <v>37.200899999999997</v>
      </c>
      <c r="G1169">
        <v>581.47299999999996</v>
      </c>
      <c r="H1169">
        <v>1.26169</v>
      </c>
      <c r="I1169">
        <v>-47.714199999999998</v>
      </c>
      <c r="J1169">
        <f t="shared" si="70"/>
        <v>-14.0991</v>
      </c>
    </row>
    <row r="1170" spans="2:10" x14ac:dyDescent="0.3">
      <c r="B1170">
        <v>6</v>
      </c>
      <c r="C1170">
        <v>273.25599999999997</v>
      </c>
      <c r="E1170">
        <v>-33.615099999999998</v>
      </c>
      <c r="F1170">
        <v>37.200899999999997</v>
      </c>
      <c r="G1170">
        <v>581.47299999999996</v>
      </c>
      <c r="H1170">
        <v>1.26169</v>
      </c>
      <c r="I1170">
        <v>-47.714199999999998</v>
      </c>
      <c r="J1170">
        <f t="shared" si="70"/>
        <v>-14.0991</v>
      </c>
    </row>
    <row r="1171" spans="2:10" x14ac:dyDescent="0.3">
      <c r="B1171">
        <v>7</v>
      </c>
      <c r="C1171">
        <v>288.25299999999999</v>
      </c>
      <c r="D1171">
        <f t="shared" si="71"/>
        <v>66.680002667200043</v>
      </c>
      <c r="E1171">
        <v>-34.133899999999997</v>
      </c>
      <c r="F1171">
        <v>38.513199999999998</v>
      </c>
      <c r="G1171">
        <v>576.10699999999997</v>
      </c>
      <c r="H1171">
        <v>1.2419899999999999</v>
      </c>
      <c r="I1171">
        <v>-48.004199999999997</v>
      </c>
      <c r="J1171">
        <f t="shared" si="70"/>
        <v>-13.8703</v>
      </c>
    </row>
    <row r="1172" spans="2:10" x14ac:dyDescent="0.3">
      <c r="B1172">
        <v>8</v>
      </c>
      <c r="C1172">
        <v>303.625</v>
      </c>
      <c r="D1172">
        <f t="shared" si="71"/>
        <v>65.053343741868275</v>
      </c>
      <c r="E1172">
        <v>-34.927399999999999</v>
      </c>
      <c r="F1172">
        <v>39.627099999999999</v>
      </c>
      <c r="G1172">
        <v>585.30200000000002</v>
      </c>
      <c r="H1172">
        <v>1.24502</v>
      </c>
      <c r="I1172">
        <v>-48.278799999999997</v>
      </c>
      <c r="J1172">
        <f t="shared" si="70"/>
        <v>-13.351399999999998</v>
      </c>
    </row>
    <row r="1173" spans="2:10" x14ac:dyDescent="0.3">
      <c r="B1173">
        <v>9</v>
      </c>
      <c r="C1173">
        <v>318.35199999999998</v>
      </c>
      <c r="D1173">
        <f t="shared" si="71"/>
        <v>67.902492021457306</v>
      </c>
      <c r="E1173">
        <v>-34.454300000000003</v>
      </c>
      <c r="F1173">
        <v>38.8947</v>
      </c>
      <c r="G1173">
        <v>587.78399999999999</v>
      </c>
      <c r="H1173">
        <v>1.25587</v>
      </c>
      <c r="I1173">
        <v>-48.263500000000001</v>
      </c>
      <c r="J1173">
        <f t="shared" si="70"/>
        <v>-13.809199999999997</v>
      </c>
    </row>
    <row r="1174" spans="2:10" x14ac:dyDescent="0.3">
      <c r="B1174">
        <v>10</v>
      </c>
      <c r="C1174">
        <v>333.31799999999998</v>
      </c>
      <c r="D1174">
        <f t="shared" si="71"/>
        <v>66.818121074435354</v>
      </c>
      <c r="E1174">
        <v>-34.698500000000003</v>
      </c>
      <c r="F1174">
        <v>39.2303</v>
      </c>
      <c r="G1174">
        <v>593.85900000000004</v>
      </c>
      <c r="H1174">
        <v>1.2550300000000001</v>
      </c>
      <c r="I1174">
        <v>-48.141500000000001</v>
      </c>
      <c r="J1174">
        <f t="shared" si="70"/>
        <v>-13.442999999999998</v>
      </c>
    </row>
    <row r="1175" spans="2:10" x14ac:dyDescent="0.3">
      <c r="B1175">
        <v>11</v>
      </c>
      <c r="C1175">
        <v>348.11599999999999</v>
      </c>
      <c r="D1175">
        <f t="shared" si="71"/>
        <v>67.576699553993777</v>
      </c>
      <c r="E1175">
        <v>-34.713700000000003</v>
      </c>
      <c r="F1175">
        <v>38.925199999999997</v>
      </c>
      <c r="G1175">
        <v>601.47900000000004</v>
      </c>
      <c r="H1175">
        <v>1.2745899999999999</v>
      </c>
      <c r="I1175">
        <v>-48.049900000000001</v>
      </c>
      <c r="J1175">
        <f t="shared" si="70"/>
        <v>-13.336199999999998</v>
      </c>
    </row>
    <row r="1176" spans="2:10" x14ac:dyDescent="0.3">
      <c r="B1176">
        <v>12</v>
      </c>
      <c r="C1176">
        <v>363.47500000000002</v>
      </c>
      <c r="D1176">
        <f t="shared" si="71"/>
        <v>65.10840549514927</v>
      </c>
      <c r="E1176">
        <v>-34.5764</v>
      </c>
      <c r="F1176">
        <v>38.711500000000001</v>
      </c>
      <c r="G1176">
        <v>603.95799999999997</v>
      </c>
      <c r="H1176">
        <v>1.2794700000000001</v>
      </c>
      <c r="I1176">
        <v>-48.110999999999997</v>
      </c>
      <c r="J1176">
        <f t="shared" si="70"/>
        <v>-13.534599999999998</v>
      </c>
    </row>
    <row r="1177" spans="2:10" x14ac:dyDescent="0.3">
      <c r="B1177">
        <v>13</v>
      </c>
      <c r="C1177">
        <v>378.512</v>
      </c>
      <c r="D1177">
        <f t="shared" si="71"/>
        <v>66.502626853760816</v>
      </c>
      <c r="E1177">
        <v>-34.484900000000003</v>
      </c>
      <c r="F1177">
        <v>38.696300000000001</v>
      </c>
      <c r="G1177">
        <v>592.32799999999997</v>
      </c>
      <c r="H1177">
        <v>1.2656400000000001</v>
      </c>
      <c r="I1177">
        <v>-48.095700000000001</v>
      </c>
      <c r="J1177">
        <f t="shared" si="70"/>
        <v>-13.610799999999998</v>
      </c>
    </row>
    <row r="1178" spans="2:10" x14ac:dyDescent="0.3">
      <c r="B1178">
        <v>14</v>
      </c>
      <c r="C1178">
        <v>393.43799999999999</v>
      </c>
      <c r="D1178">
        <f t="shared" si="71"/>
        <v>66.997186118183095</v>
      </c>
      <c r="E1178">
        <v>-34.622199999999999</v>
      </c>
      <c r="F1178">
        <v>38.757300000000001</v>
      </c>
      <c r="G1178">
        <v>609.66</v>
      </c>
      <c r="H1178">
        <v>1.2850200000000001</v>
      </c>
      <c r="I1178">
        <v>-48.065199999999997</v>
      </c>
      <c r="J1178">
        <f t="shared" si="70"/>
        <v>-13.442999999999998</v>
      </c>
    </row>
    <row r="1179" spans="2:10" x14ac:dyDescent="0.3">
      <c r="B1179">
        <v>15</v>
      </c>
      <c r="C1179">
        <v>409.06799999999998</v>
      </c>
      <c r="D1179">
        <f t="shared" si="71"/>
        <v>63.97952655150354</v>
      </c>
      <c r="E1179">
        <v>-34.698500000000003</v>
      </c>
      <c r="F1179">
        <v>38.558999999999997</v>
      </c>
      <c r="G1179">
        <v>612.39499999999998</v>
      </c>
      <c r="H1179">
        <v>1.2950600000000001</v>
      </c>
      <c r="I1179">
        <v>-47.866799999999998</v>
      </c>
      <c r="J1179">
        <f t="shared" si="70"/>
        <v>-13.168299999999995</v>
      </c>
    </row>
    <row r="1180" spans="2:10" x14ac:dyDescent="0.3">
      <c r="B1180">
        <v>16</v>
      </c>
      <c r="C1180">
        <v>424.40300000000002</v>
      </c>
      <c r="D1180">
        <f t="shared" si="71"/>
        <v>65.210303227909861</v>
      </c>
      <c r="E1180">
        <v>-34.454300000000003</v>
      </c>
      <c r="F1180">
        <v>38.116500000000002</v>
      </c>
      <c r="G1180">
        <v>612.62</v>
      </c>
      <c r="H1180">
        <v>1.2981499999999999</v>
      </c>
      <c r="I1180">
        <v>-47.912599999999998</v>
      </c>
      <c r="J1180">
        <f t="shared" si="70"/>
        <v>-13.458299999999994</v>
      </c>
    </row>
    <row r="1181" spans="2:10" x14ac:dyDescent="0.3">
      <c r="B1181">
        <v>17</v>
      </c>
      <c r="C1181">
        <v>439.83199999999999</v>
      </c>
      <c r="D1181">
        <f t="shared" si="71"/>
        <v>64.81301445330233</v>
      </c>
      <c r="E1181">
        <v>-34.194899999999997</v>
      </c>
      <c r="F1181">
        <v>37.719700000000003</v>
      </c>
      <c r="G1181">
        <v>600.673</v>
      </c>
      <c r="H1181">
        <v>1.2898700000000001</v>
      </c>
      <c r="I1181">
        <v>-47.897300000000001</v>
      </c>
      <c r="J1181">
        <f t="shared" si="70"/>
        <v>-13.702400000000004</v>
      </c>
    </row>
    <row r="1182" spans="2:10" x14ac:dyDescent="0.3">
      <c r="B1182">
        <v>18</v>
      </c>
      <c r="C1182">
        <v>455.27699999999999</v>
      </c>
      <c r="D1182">
        <f t="shared" si="71"/>
        <v>64.745872450631296</v>
      </c>
      <c r="E1182">
        <v>-34.042400000000001</v>
      </c>
      <c r="F1182">
        <v>37.307699999999997</v>
      </c>
      <c r="G1182">
        <v>609.33900000000006</v>
      </c>
      <c r="H1182">
        <v>1.30304</v>
      </c>
      <c r="I1182">
        <v>-47.805799999999998</v>
      </c>
      <c r="J1182">
        <f t="shared" si="70"/>
        <v>-13.763399999999997</v>
      </c>
    </row>
    <row r="1183" spans="2:10" x14ac:dyDescent="0.3">
      <c r="B1183">
        <v>19</v>
      </c>
      <c r="C1183">
        <v>470.72399999999999</v>
      </c>
      <c r="D1183">
        <f t="shared" si="71"/>
        <v>64.737489480157947</v>
      </c>
      <c r="E1183">
        <v>-34.4696</v>
      </c>
      <c r="F1183">
        <v>37.6282</v>
      </c>
      <c r="G1183">
        <v>628.53099999999995</v>
      </c>
      <c r="H1183">
        <v>1.32605</v>
      </c>
      <c r="I1183">
        <v>-47.851599999999998</v>
      </c>
      <c r="J1183">
        <f t="shared" si="70"/>
        <v>-13.381999999999998</v>
      </c>
    </row>
    <row r="1184" spans="2:10" x14ac:dyDescent="0.3">
      <c r="B1184">
        <v>20</v>
      </c>
      <c r="C1184">
        <v>486.29500000000002</v>
      </c>
      <c r="D1184">
        <f t="shared" si="71"/>
        <v>64.221951062873188</v>
      </c>
      <c r="E1184">
        <v>-34.3018</v>
      </c>
      <c r="F1184">
        <v>37.139899999999997</v>
      </c>
      <c r="G1184">
        <v>625.50599999999997</v>
      </c>
      <c r="H1184">
        <v>1.3354900000000001</v>
      </c>
      <c r="I1184">
        <v>-47.668500000000002</v>
      </c>
      <c r="J1184">
        <f t="shared" si="70"/>
        <v>-13.366700000000002</v>
      </c>
    </row>
    <row r="1185" spans="1:19" x14ac:dyDescent="0.3">
      <c r="B1185">
        <v>21</v>
      </c>
      <c r="C1185">
        <v>502.44</v>
      </c>
      <c r="D1185">
        <f t="shared" si="71"/>
        <v>61.938680706101032</v>
      </c>
      <c r="E1185">
        <v>-34.4696</v>
      </c>
      <c r="F1185">
        <v>36.972000000000001</v>
      </c>
      <c r="G1185">
        <v>634.34400000000005</v>
      </c>
      <c r="H1185">
        <v>1.3476900000000001</v>
      </c>
      <c r="I1185">
        <v>-47.729500000000002</v>
      </c>
      <c r="J1185">
        <f t="shared" si="70"/>
        <v>-13.259900000000002</v>
      </c>
      <c r="L1185">
        <v>37</v>
      </c>
      <c r="M1185">
        <v>685.39700000000005</v>
      </c>
      <c r="O1185">
        <v>-29.251100000000001</v>
      </c>
      <c r="P1185">
        <v>37.612900000000003</v>
      </c>
      <c r="Q1185">
        <v>676.79499999999996</v>
      </c>
      <c r="R1185">
        <v>1.5744899999999999</v>
      </c>
      <c r="S1185">
        <v>-42.358400000000003</v>
      </c>
    </row>
    <row r="1186" spans="1:19" x14ac:dyDescent="0.3">
      <c r="B1186">
        <v>22</v>
      </c>
      <c r="C1186">
        <v>518.38599999999997</v>
      </c>
      <c r="D1186">
        <f t="shared" si="71"/>
        <v>62.71165182490919</v>
      </c>
      <c r="E1186">
        <v>-34.4696</v>
      </c>
      <c r="F1186">
        <v>37.048299999999998</v>
      </c>
      <c r="G1186">
        <v>629.5</v>
      </c>
      <c r="H1186">
        <v>1.34232</v>
      </c>
      <c r="I1186">
        <v>-47.714199999999998</v>
      </c>
      <c r="J1186">
        <f t="shared" si="70"/>
        <v>-13.244599999999998</v>
      </c>
    </row>
    <row r="1187" spans="1:19" x14ac:dyDescent="0.3">
      <c r="B1187">
        <v>23</v>
      </c>
      <c r="C1187">
        <v>534.17399999999998</v>
      </c>
      <c r="D1187">
        <f t="shared" si="71"/>
        <v>63.339244996199604</v>
      </c>
      <c r="E1187">
        <v>-33.874499999999998</v>
      </c>
      <c r="F1187">
        <v>36.224400000000003</v>
      </c>
      <c r="G1187">
        <v>626.01400000000001</v>
      </c>
      <c r="H1187">
        <v>1.33877</v>
      </c>
      <c r="I1187">
        <v>-47.607399999999998</v>
      </c>
      <c r="J1187">
        <f t="shared" si="70"/>
        <v>-13.732900000000001</v>
      </c>
      <c r="K1187">
        <v>4.05</v>
      </c>
    </row>
    <row r="1188" spans="1:19" x14ac:dyDescent="0.3">
      <c r="B1188">
        <v>24</v>
      </c>
      <c r="C1188">
        <v>550.09799999999996</v>
      </c>
      <c r="D1188">
        <f t="shared" si="71"/>
        <v>62.798291886460774</v>
      </c>
      <c r="E1188">
        <v>-34.3018</v>
      </c>
      <c r="F1188">
        <v>36.636400000000002</v>
      </c>
      <c r="G1188">
        <v>645</v>
      </c>
      <c r="H1188">
        <v>1.3568499999999999</v>
      </c>
      <c r="I1188">
        <v>-47.637900000000002</v>
      </c>
      <c r="J1188">
        <f t="shared" si="70"/>
        <v>-13.336100000000002</v>
      </c>
    </row>
    <row r="1189" spans="1:19" x14ac:dyDescent="0.3">
      <c r="B1189">
        <v>25</v>
      </c>
      <c r="C1189">
        <v>565.851</v>
      </c>
      <c r="D1189">
        <f t="shared" si="71"/>
        <v>63.479972068812117</v>
      </c>
      <c r="E1189">
        <v>-34.042400000000001</v>
      </c>
      <c r="F1189">
        <v>36.514299999999999</v>
      </c>
      <c r="G1189">
        <v>624.06200000000001</v>
      </c>
      <c r="H1189">
        <v>1.34321</v>
      </c>
      <c r="I1189">
        <v>-47.744799999999998</v>
      </c>
      <c r="J1189">
        <f t="shared" si="70"/>
        <v>-13.702399999999997</v>
      </c>
    </row>
    <row r="1190" spans="1:19" x14ac:dyDescent="0.3">
      <c r="B1190">
        <v>26</v>
      </c>
      <c r="C1190">
        <v>582.17399999999998</v>
      </c>
      <c r="D1190">
        <f t="shared" si="71"/>
        <v>61.263248177418447</v>
      </c>
      <c r="E1190">
        <v>-33.828699999999998</v>
      </c>
      <c r="F1190">
        <v>35.9955</v>
      </c>
      <c r="G1190">
        <v>631.63699999999994</v>
      </c>
      <c r="H1190">
        <v>1.3578699999999999</v>
      </c>
      <c r="I1190">
        <v>-47.592199999999998</v>
      </c>
      <c r="J1190">
        <f t="shared" si="70"/>
        <v>-13.763500000000001</v>
      </c>
    </row>
    <row r="1191" spans="1:19" x14ac:dyDescent="0.3">
      <c r="B1191">
        <v>27</v>
      </c>
      <c r="C1191">
        <v>615.99</v>
      </c>
      <c r="D1191">
        <f t="shared" si="71"/>
        <v>29.571800331204138</v>
      </c>
      <c r="E1191">
        <v>-33.218400000000003</v>
      </c>
      <c r="F1191">
        <v>34.774799999999999</v>
      </c>
      <c r="G1191">
        <v>632.51499999999999</v>
      </c>
      <c r="H1191">
        <v>1.37121</v>
      </c>
      <c r="I1191">
        <v>-47.409100000000002</v>
      </c>
      <c r="J1191">
        <f t="shared" si="70"/>
        <v>-14.1907</v>
      </c>
    </row>
    <row r="1192" spans="1:19" x14ac:dyDescent="0.3">
      <c r="B1192">
        <v>28</v>
      </c>
      <c r="C1192">
        <v>632.33299999999997</v>
      </c>
      <c r="D1192">
        <f t="shared" si="71"/>
        <v>61.188276326256037</v>
      </c>
      <c r="E1192">
        <v>-32.9285</v>
      </c>
      <c r="F1192">
        <v>34.698500000000003</v>
      </c>
      <c r="G1192">
        <v>619.10799999999995</v>
      </c>
      <c r="H1192">
        <v>1.3541000000000001</v>
      </c>
      <c r="I1192">
        <v>-47.515900000000002</v>
      </c>
      <c r="J1192">
        <f t="shared" si="70"/>
        <v>-14.587400000000002</v>
      </c>
    </row>
    <row r="1193" spans="1:19" x14ac:dyDescent="0.3">
      <c r="B1193">
        <v>29</v>
      </c>
      <c r="C1193">
        <v>648.71400000000006</v>
      </c>
      <c r="D1193">
        <f t="shared" si="71"/>
        <v>61.046334167632914</v>
      </c>
      <c r="E1193">
        <v>-33.996600000000001</v>
      </c>
      <c r="F1193">
        <v>35.629300000000001</v>
      </c>
      <c r="G1193">
        <v>652.31200000000001</v>
      </c>
      <c r="H1193">
        <v>1.3913500000000001</v>
      </c>
      <c r="I1193">
        <v>-47.409100000000002</v>
      </c>
      <c r="J1193">
        <f t="shared" si="70"/>
        <v>-13.412500000000001</v>
      </c>
    </row>
    <row r="1194" spans="1:19" x14ac:dyDescent="0.3">
      <c r="B1194">
        <v>30</v>
      </c>
      <c r="C1194">
        <v>665.24</v>
      </c>
      <c r="D1194">
        <f t="shared" si="71"/>
        <v>60.510710395740219</v>
      </c>
      <c r="E1194">
        <v>-33.950800000000001</v>
      </c>
      <c r="F1194">
        <v>35.278300000000002</v>
      </c>
      <c r="G1194">
        <v>657.49699999999996</v>
      </c>
      <c r="H1194">
        <v>1.3907400000000001</v>
      </c>
      <c r="I1194">
        <v>-47.424300000000002</v>
      </c>
      <c r="J1194">
        <f t="shared" si="70"/>
        <v>-13.473500000000001</v>
      </c>
    </row>
    <row r="1195" spans="1:19" x14ac:dyDescent="0.3">
      <c r="B1195">
        <v>31</v>
      </c>
      <c r="C1195">
        <v>682.79499999999996</v>
      </c>
      <c r="D1195">
        <f t="shared" si="71"/>
        <v>56.963827969239695</v>
      </c>
      <c r="E1195">
        <v>-33.783000000000001</v>
      </c>
      <c r="F1195">
        <v>35.217300000000002</v>
      </c>
      <c r="G1195">
        <v>639.25800000000004</v>
      </c>
      <c r="H1195">
        <v>1.3765499999999999</v>
      </c>
      <c r="I1195">
        <v>-47.454799999999999</v>
      </c>
      <c r="J1195">
        <f t="shared" si="70"/>
        <v>-13.671799999999998</v>
      </c>
    </row>
    <row r="1196" spans="1:19" x14ac:dyDescent="0.3">
      <c r="B1196">
        <v>32</v>
      </c>
      <c r="C1196">
        <v>699.32600000000002</v>
      </c>
      <c r="D1196">
        <f t="shared" si="71"/>
        <v>60.492408202770321</v>
      </c>
      <c r="E1196">
        <v>-33.645600000000002</v>
      </c>
      <c r="F1196">
        <v>34.606900000000003</v>
      </c>
      <c r="G1196">
        <v>655.80700000000002</v>
      </c>
      <c r="H1196">
        <v>1.4008499999999999</v>
      </c>
      <c r="I1196">
        <v>-47.286999999999999</v>
      </c>
      <c r="J1196">
        <f t="shared" si="70"/>
        <v>-13.641399999999997</v>
      </c>
    </row>
    <row r="1197" spans="1:19" x14ac:dyDescent="0.3">
      <c r="B1197">
        <v>33</v>
      </c>
      <c r="C1197">
        <v>715.92899999999997</v>
      </c>
      <c r="D1197">
        <f t="shared" si="71"/>
        <v>60.230078901403537</v>
      </c>
      <c r="E1197">
        <v>-34.103400000000001</v>
      </c>
      <c r="F1197">
        <v>35.140999999999998</v>
      </c>
      <c r="G1197">
        <v>659.05399999999997</v>
      </c>
      <c r="H1197">
        <v>1.41079</v>
      </c>
      <c r="I1197">
        <v>-47.378500000000003</v>
      </c>
      <c r="J1197">
        <f t="shared" si="70"/>
        <v>-13.275100000000002</v>
      </c>
    </row>
    <row r="1198" spans="1:19" x14ac:dyDescent="0.3">
      <c r="J1198">
        <f t="shared" si="70"/>
        <v>0</v>
      </c>
    </row>
    <row r="1199" spans="1:19" x14ac:dyDescent="0.3">
      <c r="A1199">
        <v>5.5</v>
      </c>
      <c r="J1199">
        <f t="shared" si="70"/>
        <v>0</v>
      </c>
    </row>
    <row r="1200" spans="1:19" x14ac:dyDescent="0.3">
      <c r="B1200">
        <v>1</v>
      </c>
      <c r="C1200">
        <v>221.042</v>
      </c>
      <c r="E1200">
        <v>-44.906599999999997</v>
      </c>
      <c r="F1200">
        <v>67.199700000000007</v>
      </c>
      <c r="G1200">
        <v>361.56</v>
      </c>
      <c r="H1200">
        <v>0.83133500000000005</v>
      </c>
      <c r="I1200">
        <v>-53.924599999999998</v>
      </c>
      <c r="J1200">
        <f t="shared" si="70"/>
        <v>-9.0180000000000007</v>
      </c>
    </row>
    <row r="1201" spans="2:10" x14ac:dyDescent="0.3">
      <c r="B1201">
        <v>2</v>
      </c>
      <c r="C1201">
        <v>226.55500000000001</v>
      </c>
      <c r="D1201">
        <f t="shared" si="71"/>
        <v>181.38944313440942</v>
      </c>
      <c r="E1201">
        <v>-37.033099999999997</v>
      </c>
      <c r="F1201">
        <v>41.610700000000001</v>
      </c>
      <c r="G1201">
        <v>517.40899999999999</v>
      </c>
      <c r="H1201">
        <v>1.1807000000000001</v>
      </c>
      <c r="I1201">
        <v>-47.149700000000003</v>
      </c>
      <c r="J1201">
        <f t="shared" si="70"/>
        <v>-10.116600000000005</v>
      </c>
    </row>
    <row r="1202" spans="2:10" x14ac:dyDescent="0.3">
      <c r="B1202">
        <v>3</v>
      </c>
      <c r="C1202">
        <v>244.161</v>
      </c>
      <c r="D1202">
        <f t="shared" si="71"/>
        <v>56.798818584573461</v>
      </c>
      <c r="E1202">
        <v>-34.225499999999997</v>
      </c>
      <c r="F1202">
        <v>33.233600000000003</v>
      </c>
      <c r="G1202">
        <v>665.35</v>
      </c>
      <c r="H1202">
        <v>1.44068</v>
      </c>
      <c r="I1202">
        <v>-45.517000000000003</v>
      </c>
      <c r="J1202">
        <f t="shared" si="70"/>
        <v>-11.291500000000006</v>
      </c>
    </row>
    <row r="1203" spans="2:10" x14ac:dyDescent="0.3">
      <c r="B1203">
        <v>4</v>
      </c>
      <c r="C1203">
        <v>272.06200000000001</v>
      </c>
      <c r="D1203">
        <f t="shared" si="71"/>
        <v>35.841009282821389</v>
      </c>
      <c r="E1203">
        <v>-34.347499999999997</v>
      </c>
      <c r="F1203">
        <v>36.880499999999998</v>
      </c>
      <c r="G1203">
        <v>618.79600000000005</v>
      </c>
      <c r="H1203">
        <v>1.30904</v>
      </c>
      <c r="I1203">
        <v>-47.576900000000002</v>
      </c>
      <c r="J1203">
        <f t="shared" si="70"/>
        <v>-13.229400000000005</v>
      </c>
    </row>
    <row r="1204" spans="2:10" x14ac:dyDescent="0.3">
      <c r="B1204">
        <v>5</v>
      </c>
      <c r="C1204">
        <v>272.06200000000001</v>
      </c>
      <c r="E1204">
        <v>-34.347499999999997</v>
      </c>
      <c r="F1204">
        <v>36.880499999999998</v>
      </c>
      <c r="G1204">
        <v>618.79600000000005</v>
      </c>
      <c r="H1204">
        <v>1.30904</v>
      </c>
      <c r="I1204">
        <v>-47.576900000000002</v>
      </c>
      <c r="J1204">
        <f t="shared" si="70"/>
        <v>-13.229400000000005</v>
      </c>
    </row>
    <row r="1205" spans="2:10" x14ac:dyDescent="0.3">
      <c r="B1205">
        <v>6</v>
      </c>
      <c r="C1205">
        <v>287.04899999999998</v>
      </c>
      <c r="D1205">
        <f t="shared" si="71"/>
        <v>66.724494561953847</v>
      </c>
      <c r="E1205">
        <v>-34.317</v>
      </c>
      <c r="F1205">
        <v>37.4756</v>
      </c>
      <c r="G1205">
        <v>606.59900000000005</v>
      </c>
      <c r="H1205">
        <v>1.2873000000000001</v>
      </c>
      <c r="I1205">
        <v>-47.851599999999998</v>
      </c>
      <c r="J1205">
        <f t="shared" si="70"/>
        <v>-13.534599999999998</v>
      </c>
    </row>
    <row r="1206" spans="2:10" x14ac:dyDescent="0.3">
      <c r="B1206">
        <v>7</v>
      </c>
      <c r="C1206">
        <v>301.53399999999999</v>
      </c>
      <c r="D1206">
        <f t="shared" si="71"/>
        <v>69.036934760096585</v>
      </c>
      <c r="E1206">
        <v>-34.606900000000003</v>
      </c>
      <c r="F1206">
        <v>38.070700000000002</v>
      </c>
      <c r="G1206">
        <v>604.572</v>
      </c>
      <c r="H1206">
        <v>1.2821899999999999</v>
      </c>
      <c r="I1206">
        <v>-48.110999999999997</v>
      </c>
      <c r="J1206">
        <f t="shared" si="70"/>
        <v>-13.504099999999994</v>
      </c>
    </row>
    <row r="1207" spans="2:10" x14ac:dyDescent="0.3">
      <c r="B1207">
        <v>8</v>
      </c>
      <c r="C1207">
        <v>316.834</v>
      </c>
      <c r="D1207">
        <f t="shared" si="71"/>
        <v>65.359477124182959</v>
      </c>
      <c r="E1207">
        <v>-34.5306</v>
      </c>
      <c r="F1207">
        <v>37.963900000000002</v>
      </c>
      <c r="G1207">
        <v>589.74</v>
      </c>
      <c r="H1207">
        <v>1.2737400000000001</v>
      </c>
      <c r="I1207">
        <v>-48.019399999999997</v>
      </c>
      <c r="J1207">
        <f t="shared" si="70"/>
        <v>-13.488799999999998</v>
      </c>
    </row>
    <row r="1208" spans="2:10" x14ac:dyDescent="0.3">
      <c r="B1208">
        <v>9</v>
      </c>
      <c r="C1208">
        <v>331.44200000000001</v>
      </c>
      <c r="D1208">
        <f t="shared" si="71"/>
        <v>68.45564074479735</v>
      </c>
      <c r="E1208">
        <v>-34.561199999999999</v>
      </c>
      <c r="F1208">
        <v>37.963900000000002</v>
      </c>
      <c r="G1208">
        <v>607.44399999999996</v>
      </c>
      <c r="H1208">
        <v>1.2910299999999999</v>
      </c>
      <c r="I1208">
        <v>-48.095700000000001</v>
      </c>
      <c r="J1208">
        <f t="shared" si="70"/>
        <v>-13.534500000000001</v>
      </c>
    </row>
    <row r="1209" spans="2:10" x14ac:dyDescent="0.3">
      <c r="B1209">
        <v>10</v>
      </c>
      <c r="C1209">
        <v>346.36099999999999</v>
      </c>
      <c r="D1209">
        <f t="shared" si="71"/>
        <v>67.02862122126156</v>
      </c>
      <c r="E1209">
        <v>-34.500100000000003</v>
      </c>
      <c r="F1209">
        <v>37.933300000000003</v>
      </c>
      <c r="G1209">
        <v>605.01400000000001</v>
      </c>
      <c r="H1209">
        <v>1.29538</v>
      </c>
      <c r="I1209">
        <v>-47.912599999999998</v>
      </c>
      <c r="J1209">
        <f t="shared" si="70"/>
        <v>-13.412499999999994</v>
      </c>
    </row>
    <row r="1210" spans="2:10" x14ac:dyDescent="0.3">
      <c r="B1210">
        <v>11</v>
      </c>
      <c r="C1210">
        <v>361.10500000000002</v>
      </c>
      <c r="D1210">
        <f t="shared" si="71"/>
        <v>67.824199674443719</v>
      </c>
      <c r="E1210">
        <v>-34.835799999999999</v>
      </c>
      <c r="F1210">
        <v>38.055399999999999</v>
      </c>
      <c r="G1210">
        <v>624.47199999999998</v>
      </c>
      <c r="H1210">
        <v>1.3151200000000001</v>
      </c>
      <c r="I1210">
        <v>-47.866799999999998</v>
      </c>
      <c r="J1210">
        <f t="shared" si="70"/>
        <v>-13.030999999999999</v>
      </c>
    </row>
    <row r="1211" spans="2:10" x14ac:dyDescent="0.3">
      <c r="B1211">
        <v>12</v>
      </c>
      <c r="C1211">
        <v>376.01299999999998</v>
      </c>
      <c r="D1211">
        <f t="shared" si="71"/>
        <v>67.07807888382095</v>
      </c>
      <c r="E1211">
        <v>-34.4086</v>
      </c>
      <c r="F1211">
        <v>37.4146</v>
      </c>
      <c r="G1211">
        <v>604.45600000000002</v>
      </c>
      <c r="H1211">
        <v>1.3071299999999999</v>
      </c>
      <c r="I1211">
        <v>-47.912599999999998</v>
      </c>
      <c r="J1211">
        <f t="shared" si="70"/>
        <v>-13.503999999999998</v>
      </c>
    </row>
    <row r="1212" spans="2:10" x14ac:dyDescent="0.3">
      <c r="B1212">
        <v>13</v>
      </c>
      <c r="C1212">
        <v>391.04199999999997</v>
      </c>
      <c r="D1212">
        <f t="shared" si="71"/>
        <v>66.538026482134555</v>
      </c>
      <c r="E1212">
        <v>-34.4696</v>
      </c>
      <c r="F1212">
        <v>37.4146</v>
      </c>
      <c r="G1212">
        <v>622.27200000000005</v>
      </c>
      <c r="H1212">
        <v>1.3233299999999999</v>
      </c>
      <c r="I1212">
        <v>-47.897300000000001</v>
      </c>
      <c r="J1212">
        <f t="shared" si="70"/>
        <v>-13.427700000000002</v>
      </c>
    </row>
    <row r="1213" spans="2:10" x14ac:dyDescent="0.3">
      <c r="B1213">
        <v>14</v>
      </c>
      <c r="C1213">
        <v>406.19799999999998</v>
      </c>
      <c r="D1213">
        <f t="shared" si="71"/>
        <v>65.980469780944816</v>
      </c>
      <c r="E1213">
        <v>-34.713700000000003</v>
      </c>
      <c r="F1213">
        <v>37.5366</v>
      </c>
      <c r="G1213">
        <v>637.46400000000006</v>
      </c>
      <c r="H1213">
        <v>1.33097</v>
      </c>
      <c r="I1213">
        <v>-47.775300000000001</v>
      </c>
      <c r="J1213">
        <f t="shared" si="70"/>
        <v>-13.061599999999999</v>
      </c>
    </row>
    <row r="1214" spans="2:10" x14ac:dyDescent="0.3">
      <c r="B1214">
        <v>15</v>
      </c>
      <c r="C1214">
        <v>436.81799999999998</v>
      </c>
      <c r="D1214">
        <f t="shared" si="71"/>
        <v>32.65839320705421</v>
      </c>
      <c r="E1214">
        <v>-34.439100000000003</v>
      </c>
      <c r="F1214">
        <v>36.926299999999998</v>
      </c>
      <c r="G1214">
        <v>617.56399999999996</v>
      </c>
      <c r="H1214">
        <v>1.3301000000000001</v>
      </c>
      <c r="I1214">
        <v>-47.744799999999998</v>
      </c>
      <c r="J1214">
        <f t="shared" si="70"/>
        <v>-13.305699999999995</v>
      </c>
    </row>
    <row r="1215" spans="2:10" x14ac:dyDescent="0.3">
      <c r="B1215">
        <v>16</v>
      </c>
      <c r="C1215">
        <v>436.81799999999998</v>
      </c>
      <c r="E1215">
        <v>-34.439100000000003</v>
      </c>
      <c r="F1215">
        <v>36.926299999999998</v>
      </c>
      <c r="G1215">
        <v>617.56399999999996</v>
      </c>
      <c r="H1215">
        <v>1.3301000000000001</v>
      </c>
      <c r="I1215">
        <v>-47.744799999999998</v>
      </c>
      <c r="J1215">
        <f t="shared" si="70"/>
        <v>-13.305699999999995</v>
      </c>
    </row>
    <row r="1216" spans="2:10" x14ac:dyDescent="0.3">
      <c r="B1216">
        <v>17</v>
      </c>
      <c r="C1216">
        <v>467.35300000000001</v>
      </c>
      <c r="D1216">
        <f t="shared" si="71"/>
        <v>32.749304077288329</v>
      </c>
      <c r="E1216">
        <v>-34.118699999999997</v>
      </c>
      <c r="F1216">
        <v>35.9955</v>
      </c>
      <c r="G1216">
        <v>640.05100000000004</v>
      </c>
      <c r="H1216">
        <v>1.3570500000000001</v>
      </c>
      <c r="I1216">
        <v>-47.592199999999998</v>
      </c>
      <c r="J1216">
        <f t="shared" si="70"/>
        <v>-13.473500000000001</v>
      </c>
    </row>
    <row r="1217" spans="1:10" x14ac:dyDescent="0.3">
      <c r="B1217">
        <v>18</v>
      </c>
      <c r="C1217">
        <v>482.91500000000002</v>
      </c>
      <c r="D1217">
        <f t="shared" si="71"/>
        <v>64.259092661611575</v>
      </c>
      <c r="E1217">
        <v>-34.042400000000001</v>
      </c>
      <c r="F1217">
        <v>35.812399999999997</v>
      </c>
      <c r="G1217">
        <v>639.495</v>
      </c>
      <c r="H1217">
        <v>1.3547100000000001</v>
      </c>
      <c r="I1217">
        <v>-47.454799999999999</v>
      </c>
      <c r="J1217">
        <f t="shared" si="70"/>
        <v>-13.412399999999998</v>
      </c>
    </row>
    <row r="1218" spans="1:10" x14ac:dyDescent="0.3">
      <c r="B1218">
        <v>19</v>
      </c>
      <c r="C1218">
        <v>498.55900000000003</v>
      </c>
      <c r="D1218">
        <f t="shared" si="71"/>
        <v>63.922270519048816</v>
      </c>
      <c r="E1218">
        <v>-34.545900000000003</v>
      </c>
      <c r="F1218">
        <v>36.285400000000003</v>
      </c>
      <c r="G1218">
        <v>656.04200000000003</v>
      </c>
      <c r="H1218">
        <v>1.3675999999999999</v>
      </c>
      <c r="I1218">
        <v>-47.592199999999998</v>
      </c>
      <c r="J1218">
        <f t="shared" si="70"/>
        <v>-13.046299999999995</v>
      </c>
    </row>
    <row r="1219" spans="1:10" x14ac:dyDescent="0.3">
      <c r="B1219">
        <v>20</v>
      </c>
      <c r="C1219">
        <v>514.46500000000003</v>
      </c>
      <c r="D1219">
        <f t="shared" si="71"/>
        <v>62.869357475166581</v>
      </c>
      <c r="E1219">
        <v>-34.042400000000001</v>
      </c>
      <c r="F1219">
        <v>35.324100000000001</v>
      </c>
      <c r="G1219">
        <v>659.31100000000004</v>
      </c>
      <c r="H1219">
        <v>1.3832500000000001</v>
      </c>
      <c r="I1219">
        <v>-47.515900000000002</v>
      </c>
      <c r="J1219">
        <f t="shared" si="70"/>
        <v>-13.473500000000001</v>
      </c>
    </row>
    <row r="1220" spans="1:10" x14ac:dyDescent="0.3">
      <c r="B1220">
        <v>21</v>
      </c>
      <c r="C1220">
        <v>530.15700000000004</v>
      </c>
      <c r="D1220">
        <f t="shared" si="71"/>
        <v>63.726739739994869</v>
      </c>
      <c r="E1220">
        <v>-34.378100000000003</v>
      </c>
      <c r="F1220">
        <v>35.858199999999997</v>
      </c>
      <c r="G1220">
        <v>652.82600000000002</v>
      </c>
      <c r="H1220">
        <v>1.39144</v>
      </c>
      <c r="I1220">
        <v>-47.439599999999999</v>
      </c>
      <c r="J1220">
        <f t="shared" si="70"/>
        <v>-13.061499999999995</v>
      </c>
    </row>
    <row r="1221" spans="1:10" x14ac:dyDescent="0.3">
      <c r="B1221">
        <v>22</v>
      </c>
      <c r="C1221">
        <v>545.91399999999999</v>
      </c>
      <c r="D1221">
        <f t="shared" si="71"/>
        <v>63.463857333248924</v>
      </c>
      <c r="E1221">
        <v>-34.332299999999996</v>
      </c>
      <c r="F1221">
        <v>35.659799999999997</v>
      </c>
      <c r="G1221">
        <v>659.32</v>
      </c>
      <c r="H1221">
        <v>1.39808</v>
      </c>
      <c r="I1221">
        <v>-47.317500000000003</v>
      </c>
      <c r="J1221">
        <f t="shared" si="70"/>
        <v>-12.985200000000006</v>
      </c>
    </row>
    <row r="1222" spans="1:10" x14ac:dyDescent="0.3">
      <c r="B1222">
        <v>23</v>
      </c>
      <c r="C1222">
        <v>561.99400000000003</v>
      </c>
      <c r="D1222">
        <f t="shared" si="71"/>
        <v>62.189054726367999</v>
      </c>
      <c r="E1222">
        <v>-33.599899999999998</v>
      </c>
      <c r="F1222">
        <v>34.606900000000003</v>
      </c>
      <c r="G1222">
        <v>645.41099999999994</v>
      </c>
      <c r="H1222">
        <v>1.3853899999999999</v>
      </c>
      <c r="I1222">
        <v>-47.485399999999998</v>
      </c>
      <c r="J1222">
        <f t="shared" ref="J1222:J1255" si="72">I1222-E1222</f>
        <v>-13.8855</v>
      </c>
    </row>
    <row r="1223" spans="1:10" x14ac:dyDescent="0.3">
      <c r="B1223">
        <v>24</v>
      </c>
      <c r="C1223">
        <v>578.23</v>
      </c>
      <c r="D1223">
        <f t="shared" ref="D1223:D1255" si="73">1000/(C1223-C1222)</f>
        <v>61.591525006159188</v>
      </c>
      <c r="E1223">
        <v>-34.133899999999997</v>
      </c>
      <c r="F1223">
        <v>35.232500000000002</v>
      </c>
      <c r="G1223">
        <v>652.16499999999996</v>
      </c>
      <c r="H1223">
        <v>1.39514</v>
      </c>
      <c r="I1223">
        <v>-47.347999999999999</v>
      </c>
      <c r="J1223">
        <f t="shared" si="72"/>
        <v>-13.214100000000002</v>
      </c>
    </row>
    <row r="1224" spans="1:10" x14ac:dyDescent="0.3">
      <c r="B1224">
        <v>25</v>
      </c>
      <c r="C1224">
        <v>594.21199999999999</v>
      </c>
      <c r="D1224">
        <f t="shared" si="73"/>
        <v>62.570391690652094</v>
      </c>
      <c r="E1224">
        <v>-33.325200000000002</v>
      </c>
      <c r="F1224">
        <v>34.332299999999996</v>
      </c>
      <c r="G1224">
        <v>641.75599999999997</v>
      </c>
      <c r="H1224">
        <v>1.38351</v>
      </c>
      <c r="I1224">
        <v>-47.439599999999999</v>
      </c>
      <c r="J1224">
        <f t="shared" si="72"/>
        <v>-14.114399999999996</v>
      </c>
    </row>
    <row r="1225" spans="1:10" x14ac:dyDescent="0.3">
      <c r="B1225">
        <v>26</v>
      </c>
      <c r="C1225">
        <v>610.49800000000005</v>
      </c>
      <c r="D1225">
        <f t="shared" si="73"/>
        <v>61.402431536288617</v>
      </c>
      <c r="E1225">
        <v>-34.011800000000001</v>
      </c>
      <c r="F1225">
        <v>34.896900000000002</v>
      </c>
      <c r="G1225">
        <v>661.67499999999995</v>
      </c>
      <c r="H1225">
        <v>1.41669</v>
      </c>
      <c r="I1225">
        <v>-47.256500000000003</v>
      </c>
      <c r="J1225">
        <f t="shared" si="72"/>
        <v>-13.244700000000002</v>
      </c>
    </row>
    <row r="1226" spans="1:10" x14ac:dyDescent="0.3">
      <c r="B1226">
        <v>27</v>
      </c>
      <c r="C1226">
        <v>627.125</v>
      </c>
      <c r="D1226">
        <f t="shared" si="73"/>
        <v>60.143140674806212</v>
      </c>
      <c r="E1226">
        <v>-33.874499999999998</v>
      </c>
      <c r="F1226">
        <v>34.759500000000003</v>
      </c>
      <c r="G1226">
        <v>659.39400000000001</v>
      </c>
      <c r="H1226">
        <v>1.4095899999999999</v>
      </c>
      <c r="I1226">
        <v>-47.225999999999999</v>
      </c>
      <c r="J1226">
        <f t="shared" si="72"/>
        <v>-13.351500000000001</v>
      </c>
    </row>
    <row r="1227" spans="1:10" x14ac:dyDescent="0.3">
      <c r="B1227">
        <v>28</v>
      </c>
      <c r="C1227">
        <v>643.41399999999999</v>
      </c>
      <c r="D1227">
        <f t="shared" si="73"/>
        <v>61.391122843636857</v>
      </c>
      <c r="E1227">
        <v>-33.966099999999997</v>
      </c>
      <c r="F1227">
        <v>34.5154</v>
      </c>
      <c r="G1227">
        <v>659.88599999999997</v>
      </c>
      <c r="H1227">
        <v>1.41936</v>
      </c>
      <c r="I1227">
        <v>-47.073399999999999</v>
      </c>
      <c r="J1227">
        <f t="shared" si="72"/>
        <v>-13.107300000000002</v>
      </c>
    </row>
    <row r="1228" spans="1:10" x14ac:dyDescent="0.3">
      <c r="B1228">
        <v>29</v>
      </c>
      <c r="C1228">
        <v>659.93399999999997</v>
      </c>
      <c r="D1228">
        <f t="shared" si="73"/>
        <v>60.532687651331784</v>
      </c>
      <c r="E1228">
        <v>-34.240699999999997</v>
      </c>
      <c r="F1228">
        <v>34.851100000000002</v>
      </c>
      <c r="G1228">
        <v>684.54600000000005</v>
      </c>
      <c r="H1228">
        <v>1.4373199999999999</v>
      </c>
      <c r="I1228">
        <v>-47.271700000000003</v>
      </c>
      <c r="J1228">
        <f t="shared" si="72"/>
        <v>-13.031000000000006</v>
      </c>
    </row>
    <row r="1229" spans="1:10" x14ac:dyDescent="0.3">
      <c r="B1229">
        <v>30</v>
      </c>
      <c r="C1229">
        <v>676.774</v>
      </c>
      <c r="D1229">
        <f t="shared" si="73"/>
        <v>59.382422802850243</v>
      </c>
      <c r="E1229">
        <v>-33.447299999999998</v>
      </c>
      <c r="F1229">
        <v>33.309899999999999</v>
      </c>
      <c r="G1229">
        <v>669.42600000000004</v>
      </c>
      <c r="H1229">
        <v>1.4394899999999999</v>
      </c>
      <c r="I1229">
        <v>-47.058100000000003</v>
      </c>
      <c r="J1229">
        <f t="shared" si="72"/>
        <v>-13.610800000000005</v>
      </c>
    </row>
    <row r="1230" spans="1:10" x14ac:dyDescent="0.3">
      <c r="B1230">
        <v>31</v>
      </c>
      <c r="C1230">
        <v>710.95</v>
      </c>
      <c r="D1230">
        <f t="shared" si="73"/>
        <v>29.260299625468125</v>
      </c>
      <c r="E1230">
        <v>-34.027099999999997</v>
      </c>
      <c r="F1230">
        <v>34.454300000000003</v>
      </c>
      <c r="G1230">
        <v>678.91600000000005</v>
      </c>
      <c r="H1230">
        <v>1.4320900000000001</v>
      </c>
      <c r="I1230">
        <v>-47.347999999999999</v>
      </c>
      <c r="J1230">
        <f t="shared" si="72"/>
        <v>-13.320900000000002</v>
      </c>
    </row>
    <row r="1231" spans="1:10" x14ac:dyDescent="0.3">
      <c r="J1231">
        <f t="shared" si="72"/>
        <v>0</v>
      </c>
    </row>
    <row r="1232" spans="1:10" x14ac:dyDescent="0.3">
      <c r="A1232">
        <v>5.6</v>
      </c>
      <c r="J1232">
        <f t="shared" si="72"/>
        <v>0</v>
      </c>
    </row>
    <row r="1233" spans="2:10" x14ac:dyDescent="0.3">
      <c r="B1233">
        <v>1</v>
      </c>
      <c r="C1233">
        <v>220.994</v>
      </c>
      <c r="E1233">
        <v>-44.937100000000001</v>
      </c>
      <c r="F1233">
        <v>66.909800000000004</v>
      </c>
      <c r="G1233">
        <v>359.92599999999999</v>
      </c>
      <c r="H1233">
        <v>0.83063500000000001</v>
      </c>
      <c r="I1233">
        <v>-54.168700000000001</v>
      </c>
      <c r="J1233">
        <f t="shared" si="72"/>
        <v>-9.2316000000000003</v>
      </c>
    </row>
    <row r="1234" spans="2:10" x14ac:dyDescent="0.3">
      <c r="B1234">
        <v>2</v>
      </c>
      <c r="C1234">
        <v>226.45</v>
      </c>
      <c r="D1234">
        <f t="shared" si="73"/>
        <v>183.28445747800623</v>
      </c>
      <c r="E1234">
        <v>-37.597700000000003</v>
      </c>
      <c r="F1234">
        <v>42.1143</v>
      </c>
      <c r="G1234">
        <v>530.38699999999994</v>
      </c>
      <c r="H1234">
        <v>1.18052</v>
      </c>
      <c r="I1234">
        <v>-47.347999999999999</v>
      </c>
      <c r="J1234">
        <f t="shared" si="72"/>
        <v>-9.7502999999999957</v>
      </c>
    </row>
    <row r="1235" spans="2:10" x14ac:dyDescent="0.3">
      <c r="B1235">
        <v>3</v>
      </c>
      <c r="C1235">
        <v>286.86700000000002</v>
      </c>
      <c r="D1235">
        <f t="shared" si="73"/>
        <v>16.551632818577545</v>
      </c>
      <c r="E1235">
        <v>-34.606900000000003</v>
      </c>
      <c r="F1235">
        <v>37.002600000000001</v>
      </c>
      <c r="G1235">
        <v>622.58100000000002</v>
      </c>
      <c r="H1235">
        <v>1.31551</v>
      </c>
      <c r="I1235">
        <v>-47.851599999999998</v>
      </c>
      <c r="J1235">
        <f t="shared" si="72"/>
        <v>-13.244699999999995</v>
      </c>
    </row>
    <row r="1236" spans="2:10" x14ac:dyDescent="0.3">
      <c r="B1236">
        <v>4</v>
      </c>
      <c r="C1236">
        <v>286.86700000000002</v>
      </c>
      <c r="E1236">
        <v>-34.606900000000003</v>
      </c>
      <c r="F1236">
        <v>37.002600000000001</v>
      </c>
      <c r="G1236">
        <v>622.58100000000002</v>
      </c>
      <c r="H1236">
        <v>1.31551</v>
      </c>
      <c r="I1236">
        <v>-47.851599999999998</v>
      </c>
      <c r="J1236">
        <f t="shared" si="72"/>
        <v>-13.244699999999995</v>
      </c>
    </row>
    <row r="1237" spans="2:10" x14ac:dyDescent="0.3">
      <c r="B1237">
        <v>5</v>
      </c>
      <c r="C1237">
        <v>301.351</v>
      </c>
      <c r="D1237">
        <f t="shared" si="73"/>
        <v>69.041701187517347</v>
      </c>
      <c r="E1237">
        <v>-34.286499999999997</v>
      </c>
      <c r="F1237">
        <v>37.109400000000001</v>
      </c>
      <c r="G1237">
        <v>597.23699999999997</v>
      </c>
      <c r="H1237">
        <v>1.2847299999999999</v>
      </c>
      <c r="I1237">
        <v>-48.110999999999997</v>
      </c>
      <c r="J1237">
        <f t="shared" si="72"/>
        <v>-13.8245</v>
      </c>
    </row>
    <row r="1238" spans="2:10" x14ac:dyDescent="0.3">
      <c r="B1238">
        <v>6</v>
      </c>
      <c r="C1238">
        <v>315.92599999999999</v>
      </c>
      <c r="D1238">
        <f t="shared" si="73"/>
        <v>68.610634648370549</v>
      </c>
      <c r="E1238">
        <v>-34.820599999999999</v>
      </c>
      <c r="F1238">
        <v>37.551900000000003</v>
      </c>
      <c r="G1238">
        <v>610.18200000000002</v>
      </c>
      <c r="H1238">
        <v>1.2936399999999999</v>
      </c>
      <c r="I1238">
        <v>-48.232999999999997</v>
      </c>
      <c r="J1238">
        <f t="shared" si="72"/>
        <v>-13.412399999999998</v>
      </c>
    </row>
    <row r="1239" spans="2:10" x14ac:dyDescent="0.3">
      <c r="B1239">
        <v>7</v>
      </c>
      <c r="C1239">
        <v>330.51499999999999</v>
      </c>
      <c r="D1239">
        <f t="shared" si="73"/>
        <v>68.544794022893967</v>
      </c>
      <c r="E1239">
        <v>-34.500100000000003</v>
      </c>
      <c r="F1239">
        <v>36.972000000000001</v>
      </c>
      <c r="G1239">
        <v>615.28</v>
      </c>
      <c r="H1239">
        <v>1.3021400000000001</v>
      </c>
      <c r="I1239">
        <v>-48.004199999999997</v>
      </c>
      <c r="J1239">
        <f t="shared" si="72"/>
        <v>-13.504099999999994</v>
      </c>
    </row>
    <row r="1240" spans="2:10" x14ac:dyDescent="0.3">
      <c r="B1240">
        <v>8</v>
      </c>
      <c r="C1240">
        <v>344.81099999999998</v>
      </c>
      <c r="D1240">
        <f t="shared" si="73"/>
        <v>69.94963626189147</v>
      </c>
      <c r="E1240">
        <v>-34.652700000000003</v>
      </c>
      <c r="F1240">
        <v>37.017800000000001</v>
      </c>
      <c r="G1240">
        <v>623.09699999999998</v>
      </c>
      <c r="H1240">
        <v>1.3258700000000001</v>
      </c>
      <c r="I1240">
        <v>-47.927900000000001</v>
      </c>
      <c r="J1240">
        <f t="shared" si="72"/>
        <v>-13.275199999999998</v>
      </c>
    </row>
    <row r="1241" spans="2:10" x14ac:dyDescent="0.3">
      <c r="B1241">
        <v>9</v>
      </c>
      <c r="C1241">
        <v>374.63600000000002</v>
      </c>
      <c r="D1241">
        <f t="shared" si="73"/>
        <v>33.528918692372123</v>
      </c>
      <c r="E1241">
        <v>-35.034199999999998</v>
      </c>
      <c r="F1241">
        <v>37.033099999999997</v>
      </c>
      <c r="G1241">
        <v>643.471</v>
      </c>
      <c r="H1241">
        <v>1.34779</v>
      </c>
      <c r="I1241">
        <v>-47.912599999999998</v>
      </c>
      <c r="J1241">
        <f t="shared" si="72"/>
        <v>-12.878399999999999</v>
      </c>
    </row>
    <row r="1242" spans="2:10" x14ac:dyDescent="0.3">
      <c r="B1242">
        <v>10</v>
      </c>
      <c r="C1242">
        <v>389.46100000000001</v>
      </c>
      <c r="D1242">
        <f t="shared" si="73"/>
        <v>67.453625632377793</v>
      </c>
      <c r="E1242">
        <v>-34.866300000000003</v>
      </c>
      <c r="F1242">
        <v>36.575299999999999</v>
      </c>
      <c r="G1242">
        <v>645.93499999999995</v>
      </c>
      <c r="H1242">
        <v>1.3565</v>
      </c>
      <c r="I1242">
        <v>-47.882100000000001</v>
      </c>
      <c r="J1242">
        <f t="shared" si="72"/>
        <v>-13.015799999999999</v>
      </c>
    </row>
    <row r="1243" spans="2:10" x14ac:dyDescent="0.3">
      <c r="B1243">
        <v>11</v>
      </c>
      <c r="C1243">
        <v>404.75200000000001</v>
      </c>
      <c r="D1243">
        <f t="shared" si="73"/>
        <v>65.397946504479776</v>
      </c>
      <c r="E1243">
        <v>-34.4696</v>
      </c>
      <c r="F1243">
        <v>36.1633</v>
      </c>
      <c r="G1243">
        <v>636.97500000000002</v>
      </c>
      <c r="H1243">
        <v>1.36012</v>
      </c>
      <c r="I1243">
        <v>-47.698999999999998</v>
      </c>
      <c r="J1243">
        <f t="shared" si="72"/>
        <v>-13.229399999999998</v>
      </c>
    </row>
    <row r="1244" spans="2:10" x14ac:dyDescent="0.3">
      <c r="B1244">
        <v>12</v>
      </c>
      <c r="C1244">
        <v>419.76400000000001</v>
      </c>
      <c r="D1244">
        <f t="shared" si="73"/>
        <v>66.613375965893951</v>
      </c>
      <c r="E1244">
        <v>-35.156300000000002</v>
      </c>
      <c r="F1244">
        <v>36.438000000000002</v>
      </c>
      <c r="G1244">
        <v>654.68399999999997</v>
      </c>
      <c r="H1244">
        <v>1.39177</v>
      </c>
      <c r="I1244">
        <v>-47.790500000000002</v>
      </c>
      <c r="J1244">
        <f t="shared" si="72"/>
        <v>-12.6342</v>
      </c>
    </row>
    <row r="1245" spans="2:10" x14ac:dyDescent="0.3">
      <c r="B1245">
        <v>13</v>
      </c>
      <c r="C1245">
        <v>434.81700000000001</v>
      </c>
      <c r="D1245">
        <f t="shared" si="73"/>
        <v>66.431940476981339</v>
      </c>
      <c r="E1245">
        <v>-34.759500000000003</v>
      </c>
      <c r="F1245">
        <v>36.132800000000003</v>
      </c>
      <c r="G1245">
        <v>660.78300000000002</v>
      </c>
      <c r="H1245">
        <v>1.3649800000000001</v>
      </c>
      <c r="I1245">
        <v>-47.744799999999998</v>
      </c>
      <c r="J1245">
        <f t="shared" si="72"/>
        <v>-12.985299999999995</v>
      </c>
    </row>
    <row r="1246" spans="2:10" x14ac:dyDescent="0.3">
      <c r="B1246">
        <v>14</v>
      </c>
      <c r="C1246">
        <v>449.82</v>
      </c>
      <c r="D1246">
        <f t="shared" si="73"/>
        <v>66.653335999466833</v>
      </c>
      <c r="E1246">
        <v>-35.049399999999999</v>
      </c>
      <c r="F1246">
        <v>36.0565</v>
      </c>
      <c r="G1246">
        <v>673.04</v>
      </c>
      <c r="H1246">
        <v>1.3996500000000001</v>
      </c>
      <c r="I1246">
        <v>-47.592199999999998</v>
      </c>
      <c r="J1246">
        <f t="shared" si="72"/>
        <v>-12.5428</v>
      </c>
    </row>
    <row r="1247" spans="2:10" x14ac:dyDescent="0.3">
      <c r="B1247">
        <v>15</v>
      </c>
      <c r="C1247">
        <v>465.07</v>
      </c>
      <c r="D1247">
        <f t="shared" si="73"/>
        <v>65.573770491803273</v>
      </c>
      <c r="E1247">
        <v>-34.988399999999999</v>
      </c>
      <c r="F1247">
        <v>35.980200000000004</v>
      </c>
      <c r="G1247">
        <v>671.26199999999994</v>
      </c>
      <c r="H1247">
        <v>1.40137</v>
      </c>
      <c r="I1247">
        <v>-47.515900000000002</v>
      </c>
      <c r="J1247">
        <f t="shared" si="72"/>
        <v>-12.527500000000003</v>
      </c>
    </row>
    <row r="1248" spans="2:10" x14ac:dyDescent="0.3">
      <c r="B1248">
        <v>16</v>
      </c>
      <c r="C1248">
        <v>480.762</v>
      </c>
      <c r="D1248">
        <f t="shared" si="73"/>
        <v>63.726739739994869</v>
      </c>
      <c r="E1248">
        <v>-34.545900000000003</v>
      </c>
      <c r="F1248">
        <v>35.278300000000002</v>
      </c>
      <c r="G1248">
        <v>664.94399999999996</v>
      </c>
      <c r="H1248">
        <v>1.39975</v>
      </c>
      <c r="I1248">
        <v>-47.531100000000002</v>
      </c>
      <c r="J1248">
        <f t="shared" si="72"/>
        <v>-12.985199999999999</v>
      </c>
    </row>
    <row r="1249" spans="2:10" x14ac:dyDescent="0.3">
      <c r="B1249">
        <v>17</v>
      </c>
      <c r="C1249">
        <v>496.15899999999999</v>
      </c>
      <c r="D1249">
        <f t="shared" si="73"/>
        <v>64.947717087744408</v>
      </c>
      <c r="E1249">
        <v>-34.484900000000003</v>
      </c>
      <c r="F1249">
        <v>34.5764</v>
      </c>
      <c r="G1249">
        <v>676.22500000000002</v>
      </c>
      <c r="H1249">
        <v>1.4328000000000001</v>
      </c>
      <c r="I1249">
        <v>-47.485399999999998</v>
      </c>
      <c r="J1249">
        <f t="shared" si="72"/>
        <v>-13.000499999999995</v>
      </c>
    </row>
    <row r="1250" spans="2:10" x14ac:dyDescent="0.3">
      <c r="B1250">
        <v>18</v>
      </c>
      <c r="C1250">
        <v>511.86099999999999</v>
      </c>
      <c r="D1250">
        <f t="shared" si="73"/>
        <v>63.686154629983449</v>
      </c>
      <c r="E1250">
        <v>-34.378100000000003</v>
      </c>
      <c r="F1250">
        <v>34.683199999999999</v>
      </c>
      <c r="G1250">
        <v>670.25599999999997</v>
      </c>
      <c r="H1250">
        <v>1.41429</v>
      </c>
      <c r="I1250">
        <v>-47.454799999999999</v>
      </c>
      <c r="J1250">
        <f t="shared" si="72"/>
        <v>-13.076699999999995</v>
      </c>
    </row>
    <row r="1251" spans="2:10" x14ac:dyDescent="0.3">
      <c r="B1251">
        <v>19</v>
      </c>
      <c r="C1251">
        <v>527.476</v>
      </c>
      <c r="D1251">
        <f t="shared" si="73"/>
        <v>64.040986231187929</v>
      </c>
      <c r="E1251">
        <v>-34.378100000000003</v>
      </c>
      <c r="F1251">
        <v>34.713700000000003</v>
      </c>
      <c r="G1251">
        <v>674.90899999999999</v>
      </c>
      <c r="H1251">
        <v>1.42886</v>
      </c>
      <c r="I1251">
        <v>-47.470100000000002</v>
      </c>
      <c r="J1251">
        <f t="shared" si="72"/>
        <v>-13.091999999999999</v>
      </c>
    </row>
    <row r="1252" spans="2:10" x14ac:dyDescent="0.3">
      <c r="B1252">
        <v>20</v>
      </c>
      <c r="C1252">
        <v>542.81799999999998</v>
      </c>
      <c r="D1252">
        <f t="shared" si="73"/>
        <v>65.180550123843105</v>
      </c>
      <c r="E1252">
        <v>-34.5306</v>
      </c>
      <c r="F1252">
        <v>34.652700000000003</v>
      </c>
      <c r="G1252">
        <v>682.74400000000003</v>
      </c>
      <c r="H1252">
        <v>1.4340900000000001</v>
      </c>
      <c r="I1252">
        <v>-47.424300000000002</v>
      </c>
      <c r="J1252">
        <f t="shared" si="72"/>
        <v>-12.893700000000003</v>
      </c>
    </row>
    <row r="1253" spans="2:10" x14ac:dyDescent="0.3">
      <c r="B1253">
        <v>21</v>
      </c>
      <c r="C1253">
        <v>558.83799999999997</v>
      </c>
      <c r="D1253">
        <f t="shared" si="73"/>
        <v>62.421972534332156</v>
      </c>
      <c r="E1253">
        <v>-34.851100000000002</v>
      </c>
      <c r="F1253">
        <v>34.866300000000003</v>
      </c>
      <c r="G1253">
        <v>688.16</v>
      </c>
      <c r="H1253">
        <v>1.45089</v>
      </c>
      <c r="I1253">
        <v>-47.500599999999999</v>
      </c>
      <c r="J1253">
        <f t="shared" si="72"/>
        <v>-12.649499999999996</v>
      </c>
    </row>
    <row r="1254" spans="2:10" x14ac:dyDescent="0.3">
      <c r="B1254">
        <v>22</v>
      </c>
      <c r="C1254">
        <v>574.57600000000002</v>
      </c>
      <c r="D1254">
        <f t="shared" si="73"/>
        <v>63.54047528275489</v>
      </c>
      <c r="E1254">
        <v>-34.2102</v>
      </c>
      <c r="F1254">
        <v>33.981299999999997</v>
      </c>
      <c r="G1254">
        <v>676.96199999999999</v>
      </c>
      <c r="H1254">
        <v>1.4398200000000001</v>
      </c>
      <c r="I1254">
        <v>-47.485399999999998</v>
      </c>
      <c r="J1254">
        <f t="shared" si="72"/>
        <v>-13.275199999999998</v>
      </c>
    </row>
    <row r="1255" spans="2:10" x14ac:dyDescent="0.3">
      <c r="B1255">
        <v>23</v>
      </c>
      <c r="C1255">
        <v>606.71600000000001</v>
      </c>
      <c r="D1255">
        <f t="shared" si="73"/>
        <v>31.113876789047929</v>
      </c>
      <c r="E1255">
        <v>-34.057600000000001</v>
      </c>
      <c r="F1255">
        <v>33.889800000000001</v>
      </c>
      <c r="G1255">
        <v>678.70299999999997</v>
      </c>
      <c r="H1255">
        <v>1.4452100000000001</v>
      </c>
      <c r="I1255">
        <v>-47.271700000000003</v>
      </c>
      <c r="J1255">
        <f t="shared" si="72"/>
        <v>-13.214100000000002</v>
      </c>
    </row>
  </sheetData>
  <autoFilter ref="T1:T1255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A1:AS1665"/>
  <sheetViews>
    <sheetView topLeftCell="S46" zoomScale="40" zoomScaleNormal="40" workbookViewId="0">
      <selection activeCell="AN8" sqref="AN8:AQ8"/>
    </sheetView>
  </sheetViews>
  <sheetFormatPr defaultRowHeight="14.4" x14ac:dyDescent="0.3"/>
  <sheetData>
    <row r="1" spans="1:45" x14ac:dyDescent="0.3">
      <c r="A1" t="s">
        <v>9</v>
      </c>
      <c r="K1" t="s">
        <v>18</v>
      </c>
      <c r="U1" t="s">
        <v>16</v>
      </c>
      <c r="AD1" t="s">
        <v>10</v>
      </c>
      <c r="AO1" t="s">
        <v>15</v>
      </c>
      <c r="AP1" t="s">
        <v>26</v>
      </c>
      <c r="AQ1" t="s">
        <v>28</v>
      </c>
      <c r="AR1" t="s">
        <v>31</v>
      </c>
      <c r="AS1" t="s">
        <v>34</v>
      </c>
    </row>
    <row r="2" spans="1:4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12</v>
      </c>
      <c r="W2" t="s">
        <v>15</v>
      </c>
      <c r="X2" t="s">
        <v>19</v>
      </c>
      <c r="Y2" t="s">
        <v>14</v>
      </c>
      <c r="Z2" t="s">
        <v>13</v>
      </c>
      <c r="AA2" t="s">
        <v>17</v>
      </c>
      <c r="AD2" t="s">
        <v>0</v>
      </c>
      <c r="AE2" t="s">
        <v>12</v>
      </c>
      <c r="AF2" t="s">
        <v>15</v>
      </c>
      <c r="AG2" t="s">
        <v>19</v>
      </c>
      <c r="AH2" t="s">
        <v>14</v>
      </c>
      <c r="AI2" t="s">
        <v>13</v>
      </c>
      <c r="AJ2" t="s">
        <v>17</v>
      </c>
      <c r="AO2" t="s">
        <v>25</v>
      </c>
    </row>
    <row r="3" spans="1:45" x14ac:dyDescent="0.3">
      <c r="AN3" t="s">
        <v>9</v>
      </c>
      <c r="AO3">
        <f>(W61-W7)/(U61-U7)</f>
        <v>45.93309419945475</v>
      </c>
      <c r="AP3">
        <f>(X61-X10)/(U61-U10)</f>
        <v>6.6190543520518199</v>
      </c>
      <c r="AQ3">
        <f>MAX(AA:AA)</f>
        <v>29</v>
      </c>
      <c r="AR3">
        <f>MAX(X5:X61)</f>
        <v>51.347881899871574</v>
      </c>
      <c r="AS3">
        <f>Z61-Z9</f>
        <v>1.7478128582768682</v>
      </c>
    </row>
    <row r="4" spans="1:45" x14ac:dyDescent="0.3">
      <c r="A4">
        <v>1.25</v>
      </c>
      <c r="K4">
        <v>0.95</v>
      </c>
      <c r="U4">
        <v>1.25</v>
      </c>
      <c r="V4">
        <f>AVERAGE(D6)</f>
        <v>7.616958396173243</v>
      </c>
      <c r="AN4" t="s">
        <v>18</v>
      </c>
      <c r="AO4">
        <f>(AF60-AF5)/(AD60-AD5)</f>
        <v>43.166866822946304</v>
      </c>
      <c r="AP4">
        <f>(AG60-AG5)/(AD60-AD5)</f>
        <v>7.6996602519698758</v>
      </c>
      <c r="AQ4">
        <f>MAX(AJ:AJ)</f>
        <v>34</v>
      </c>
      <c r="AR4">
        <f>MAX(AG5:AG60)</f>
        <v>61.094819159335096</v>
      </c>
      <c r="AS4">
        <f>AI60-AI7</f>
        <v>1.0530016107265658</v>
      </c>
    </row>
    <row r="5" spans="1:45" x14ac:dyDescent="0.3">
      <c r="B5">
        <v>1</v>
      </c>
      <c r="C5">
        <v>496.27300000000002</v>
      </c>
      <c r="E5">
        <v>-32.974200000000003</v>
      </c>
      <c r="F5">
        <v>66.986099999999993</v>
      </c>
      <c r="G5">
        <v>330.07600000000002</v>
      </c>
      <c r="H5">
        <v>0.79681199999999996</v>
      </c>
      <c r="I5">
        <v>-50.750700000000002</v>
      </c>
      <c r="J5">
        <f>I5-E5</f>
        <v>-17.776499999999999</v>
      </c>
      <c r="L5">
        <v>1</v>
      </c>
      <c r="M5">
        <v>360.42200000000003</v>
      </c>
      <c r="O5">
        <v>-26.031500000000001</v>
      </c>
      <c r="P5">
        <v>65.231300000000005</v>
      </c>
      <c r="Q5">
        <v>389.09899999999999</v>
      </c>
      <c r="R5">
        <v>0.96372100000000005</v>
      </c>
      <c r="S5">
        <v>-40.252699999999997</v>
      </c>
      <c r="T5">
        <f>S5-O5</f>
        <v>-14.221199999999996</v>
      </c>
      <c r="U5">
        <v>1.3</v>
      </c>
      <c r="V5">
        <f>AVERAGE(D10:D17)</f>
        <v>19.746144738404226</v>
      </c>
      <c r="W5">
        <f>D10</f>
        <v>22.326910625376772</v>
      </c>
      <c r="X5">
        <f>D17</f>
        <v>19.896142138039448</v>
      </c>
      <c r="Z5">
        <f>W5/X5</f>
        <v>1.1221728549420611</v>
      </c>
      <c r="AA5">
        <f>B17</f>
        <v>9</v>
      </c>
      <c r="AD5">
        <v>1.3</v>
      </c>
      <c r="AE5">
        <f>AVERAGE(N115:N131)</f>
        <v>36.868474908756347</v>
      </c>
      <c r="AF5">
        <f>N131</f>
        <v>34.219621530985918</v>
      </c>
      <c r="AG5">
        <f>N131</f>
        <v>34.219621530985918</v>
      </c>
      <c r="AI5">
        <f>AF5/AG5</f>
        <v>1</v>
      </c>
      <c r="AJ5">
        <f>L131</f>
        <v>18</v>
      </c>
    </row>
    <row r="6" spans="1:45" x14ac:dyDescent="0.3">
      <c r="B6">
        <v>2</v>
      </c>
      <c r="C6">
        <v>627.55899999999997</v>
      </c>
      <c r="D6">
        <f>1000/(C6-C5)</f>
        <v>7.616958396173243</v>
      </c>
      <c r="E6">
        <v>-33.371000000000002</v>
      </c>
      <c r="F6">
        <v>67.0471</v>
      </c>
      <c r="G6">
        <v>339.25099999999998</v>
      </c>
      <c r="H6">
        <v>0.801867</v>
      </c>
      <c r="I6">
        <v>-51.437399999999997</v>
      </c>
      <c r="J6">
        <f t="shared" ref="J6:J69" si="0">I6-E6</f>
        <v>-18.066399999999994</v>
      </c>
      <c r="L6">
        <v>2</v>
      </c>
      <c r="M6">
        <v>418.85899999999998</v>
      </c>
      <c r="N6">
        <f>1000/(M6-M5)</f>
        <v>17.112445881889911</v>
      </c>
      <c r="O6">
        <v>-25.329599999999999</v>
      </c>
      <c r="P6">
        <v>64.102199999999996</v>
      </c>
      <c r="Q6">
        <v>390.03699999999998</v>
      </c>
      <c r="R6">
        <v>0.95997900000000003</v>
      </c>
      <c r="S6">
        <v>-41.198700000000002</v>
      </c>
      <c r="T6">
        <f t="shared" ref="T6:T69" si="1">S6-O6</f>
        <v>-15.869100000000003</v>
      </c>
      <c r="U6">
        <v>1.35</v>
      </c>
      <c r="V6">
        <f>AVERAGE(D21:D32)</f>
        <v>25.938176046056018</v>
      </c>
      <c r="W6">
        <f>D21</f>
        <v>31.541761291950564</v>
      </c>
      <c r="X6">
        <f>D32</f>
        <v>25.608194622279086</v>
      </c>
      <c r="Z6">
        <f t="shared" ref="Z6:Z61" si="2">W6/X6</f>
        <v>1.2317057784506715</v>
      </c>
      <c r="AA6">
        <f>B32</f>
        <v>13</v>
      </c>
      <c r="AD6">
        <v>1.35</v>
      </c>
      <c r="AE6">
        <f>AVERAGE(N135:N152)</f>
        <v>37.687697669081324</v>
      </c>
      <c r="AF6">
        <f>N135</f>
        <v>58.692334781077555</v>
      </c>
      <c r="AG6">
        <f>N152</f>
        <v>34.770514603616142</v>
      </c>
      <c r="AI6">
        <f>AF6/AG6</f>
        <v>1.6879915483037902</v>
      </c>
      <c r="AJ6">
        <f>L152</f>
        <v>19</v>
      </c>
    </row>
    <row r="7" spans="1:45" x14ac:dyDescent="0.3">
      <c r="J7">
        <f t="shared" si="0"/>
        <v>0</v>
      </c>
      <c r="L7">
        <v>3</v>
      </c>
      <c r="M7">
        <v>481.17200000000003</v>
      </c>
      <c r="N7">
        <f t="shared" ref="N7:N70" si="3">1000/(M7-M6)</f>
        <v>16.048015662863275</v>
      </c>
      <c r="O7">
        <v>-24.9176</v>
      </c>
      <c r="P7">
        <v>63.430799999999998</v>
      </c>
      <c r="Q7">
        <v>387.66500000000002</v>
      </c>
      <c r="R7">
        <v>0.95829600000000004</v>
      </c>
      <c r="S7">
        <v>-41.473399999999998</v>
      </c>
      <c r="T7">
        <f t="shared" si="1"/>
        <v>-16.555799999999998</v>
      </c>
      <c r="U7">
        <v>1.4</v>
      </c>
      <c r="V7">
        <f>AVERAGE(D36:D49)</f>
        <v>29.467798873111438</v>
      </c>
      <c r="W7">
        <f>D36</f>
        <v>36.339850279816808</v>
      </c>
      <c r="X7">
        <f>D49</f>
        <v>28.884203229253938</v>
      </c>
      <c r="Z7">
        <f t="shared" si="2"/>
        <v>1.258121956537537</v>
      </c>
      <c r="AA7">
        <f>B49</f>
        <v>15</v>
      </c>
      <c r="AD7">
        <v>1.4</v>
      </c>
      <c r="AE7">
        <f>AVERAGE(N156:N173)</f>
        <v>38.591260539396977</v>
      </c>
      <c r="AF7">
        <f>N156</f>
        <v>61.342166605324529</v>
      </c>
      <c r="AG7">
        <f>N173</f>
        <v>35.511363636363676</v>
      </c>
      <c r="AI7">
        <f t="shared" ref="AI7:AI60" si="4">AF7/AG7</f>
        <v>1.7273954116059369</v>
      </c>
      <c r="AJ7">
        <f>L173</f>
        <v>19</v>
      </c>
      <c r="AN7" t="s">
        <v>52</v>
      </c>
      <c r="AO7" t="s">
        <v>69</v>
      </c>
      <c r="AP7" t="s">
        <v>70</v>
      </c>
      <c r="AQ7" t="s">
        <v>71</v>
      </c>
    </row>
    <row r="8" spans="1:45" x14ac:dyDescent="0.3">
      <c r="A8">
        <v>1.3</v>
      </c>
      <c r="J8">
        <f t="shared" si="0"/>
        <v>0</v>
      </c>
      <c r="L8">
        <v>4</v>
      </c>
      <c r="M8">
        <v>544.77700000000004</v>
      </c>
      <c r="N8">
        <f t="shared" si="3"/>
        <v>15.7220344312554</v>
      </c>
      <c r="O8">
        <v>-24.8718</v>
      </c>
      <c r="P8">
        <v>63.323999999999998</v>
      </c>
      <c r="Q8">
        <v>388.95600000000002</v>
      </c>
      <c r="R8">
        <v>0.96075500000000003</v>
      </c>
      <c r="S8">
        <v>-41.549700000000001</v>
      </c>
      <c r="T8">
        <f t="shared" si="1"/>
        <v>-16.677900000000001</v>
      </c>
      <c r="U8">
        <v>1.45</v>
      </c>
      <c r="V8">
        <f>AVERAGE(D53:D67)</f>
        <v>32.315609288895701</v>
      </c>
      <c r="W8">
        <f>D53</f>
        <v>43.480151310926573</v>
      </c>
      <c r="X8">
        <f>D67</f>
        <v>30.514784413048162</v>
      </c>
      <c r="Z8">
        <f t="shared" si="2"/>
        <v>1.4248880386103728</v>
      </c>
      <c r="AA8">
        <f>B67</f>
        <v>16</v>
      </c>
      <c r="AD8">
        <v>1.45</v>
      </c>
      <c r="AE8">
        <f>AVERAGE(N177:N195)</f>
        <v>39.567541724032623</v>
      </c>
      <c r="AF8">
        <f>N177</f>
        <v>66.225165562913929</v>
      </c>
      <c r="AG8">
        <f>N195</f>
        <v>36.266047726118714</v>
      </c>
      <c r="AI8">
        <f t="shared" si="4"/>
        <v>1.8260927152317934</v>
      </c>
      <c r="AJ8">
        <f>L195</f>
        <v>20</v>
      </c>
      <c r="AN8">
        <f>MAX(V:V)</f>
        <v>59.457157120508832</v>
      </c>
      <c r="AO8">
        <f>MAX(AE:AE)</f>
        <v>68.730503632135253</v>
      </c>
      <c r="AP8">
        <f>(V59-V5)/(U59-U5)</f>
        <v>14.6834134202357</v>
      </c>
      <c r="AQ8">
        <f>(AE58-AE5)/(AD58-AD5)</f>
        <v>11.800751379029224</v>
      </c>
    </row>
    <row r="9" spans="1:45" x14ac:dyDescent="0.3">
      <c r="B9">
        <v>1</v>
      </c>
      <c r="C9">
        <v>300.14800000000002</v>
      </c>
      <c r="E9">
        <v>-34.393300000000004</v>
      </c>
      <c r="F9">
        <v>68.512</v>
      </c>
      <c r="G9">
        <v>333.387</v>
      </c>
      <c r="H9">
        <v>0.80392699999999995</v>
      </c>
      <c r="I9">
        <v>-49.316400000000002</v>
      </c>
      <c r="J9">
        <f t="shared" si="0"/>
        <v>-14.923099999999998</v>
      </c>
      <c r="L9">
        <v>5</v>
      </c>
      <c r="M9">
        <v>607.59</v>
      </c>
      <c r="N9">
        <f t="shared" si="3"/>
        <v>15.920271281422638</v>
      </c>
      <c r="O9">
        <v>-25.604199999999999</v>
      </c>
      <c r="P9">
        <v>64.0869</v>
      </c>
      <c r="Q9">
        <v>398.33499999999998</v>
      </c>
      <c r="R9">
        <v>0.97113799999999995</v>
      </c>
      <c r="S9">
        <v>-41.564900000000002</v>
      </c>
      <c r="T9">
        <f t="shared" si="1"/>
        <v>-15.960700000000003</v>
      </c>
      <c r="U9">
        <v>1.5</v>
      </c>
      <c r="V9">
        <f>AVERAGE(D71:D87)</f>
        <v>34.884984191941108</v>
      </c>
      <c r="W9">
        <f>D71</f>
        <v>45.230449138359987</v>
      </c>
      <c r="X9">
        <f>D87</f>
        <v>32.673332026400061</v>
      </c>
      <c r="Z9">
        <f t="shared" si="2"/>
        <v>1.3843231263286453</v>
      </c>
      <c r="AA9">
        <f>B87</f>
        <v>18</v>
      </c>
      <c r="AD9">
        <v>1.5</v>
      </c>
      <c r="AE9">
        <f>AVERAGE(N222:N240)</f>
        <v>40.922087081376155</v>
      </c>
      <c r="AF9">
        <f>N222</f>
        <v>70.042726062898296</v>
      </c>
      <c r="AG9">
        <f>N240</f>
        <v>37.285607755406346</v>
      </c>
      <c r="AI9">
        <f t="shared" si="4"/>
        <v>1.8785459130069357</v>
      </c>
      <c r="AJ9">
        <f>L218</f>
        <v>21</v>
      </c>
    </row>
    <row r="10" spans="1:45" x14ac:dyDescent="0.3">
      <c r="B10">
        <v>2</v>
      </c>
      <c r="C10">
        <v>344.93700000000001</v>
      </c>
      <c r="D10">
        <f t="shared" ref="D10:D67" si="5">1000/(C10-C9)</f>
        <v>22.326910625376772</v>
      </c>
      <c r="E10">
        <v>-34.805300000000003</v>
      </c>
      <c r="F10">
        <v>68.832400000000007</v>
      </c>
      <c r="G10">
        <v>340.00299999999999</v>
      </c>
      <c r="H10">
        <v>0.80700899999999998</v>
      </c>
      <c r="I10">
        <v>-50.704999999999998</v>
      </c>
      <c r="J10">
        <f t="shared" si="0"/>
        <v>-15.899699999999996</v>
      </c>
      <c r="L10">
        <v>6</v>
      </c>
      <c r="M10">
        <v>672.21299999999997</v>
      </c>
      <c r="N10">
        <f t="shared" si="3"/>
        <v>15.474366711542347</v>
      </c>
      <c r="O10">
        <v>-24.414100000000001</v>
      </c>
      <c r="P10">
        <v>63.079799999999999</v>
      </c>
      <c r="Q10">
        <v>383.97500000000002</v>
      </c>
      <c r="R10">
        <v>0.95987900000000004</v>
      </c>
      <c r="S10">
        <v>-41.580199999999998</v>
      </c>
      <c r="T10">
        <f t="shared" si="1"/>
        <v>-17.166099999999997</v>
      </c>
      <c r="U10">
        <v>1.55</v>
      </c>
      <c r="V10">
        <f>AVERAGE(D91:D107)</f>
        <v>36.225512637985112</v>
      </c>
      <c r="W10">
        <f>D91</f>
        <v>51.741087597661306</v>
      </c>
      <c r="X10">
        <f>D107</f>
        <v>34.31944539776233</v>
      </c>
      <c r="Z10">
        <f t="shared" si="2"/>
        <v>1.507631810420657</v>
      </c>
      <c r="AA10">
        <f>B107</f>
        <v>18</v>
      </c>
      <c r="AD10">
        <v>1.55</v>
      </c>
      <c r="AE10">
        <f>AVERAGE(N222:N240)</f>
        <v>40.922087081376155</v>
      </c>
      <c r="AF10">
        <f>N222</f>
        <v>70.042726062898296</v>
      </c>
      <c r="AG10">
        <f>N240</f>
        <v>37.285607755406346</v>
      </c>
      <c r="AI10">
        <f t="shared" si="4"/>
        <v>1.8785459130069357</v>
      </c>
      <c r="AJ10">
        <f>L240</f>
        <v>20</v>
      </c>
    </row>
    <row r="11" spans="1:45" x14ac:dyDescent="0.3">
      <c r="B11">
        <v>3</v>
      </c>
      <c r="C11">
        <v>395.33</v>
      </c>
      <c r="D11">
        <f t="shared" si="5"/>
        <v>19.844025955985963</v>
      </c>
      <c r="E11">
        <v>-33.493000000000002</v>
      </c>
      <c r="F11">
        <v>67.1387</v>
      </c>
      <c r="G11">
        <v>331.80599999999998</v>
      </c>
      <c r="H11">
        <v>0.79858700000000005</v>
      </c>
      <c r="I11">
        <v>-51.055900000000001</v>
      </c>
      <c r="J11">
        <f t="shared" si="0"/>
        <v>-17.562899999999999</v>
      </c>
      <c r="T11">
        <f t="shared" si="1"/>
        <v>0</v>
      </c>
      <c r="U11">
        <v>1.6</v>
      </c>
      <c r="V11">
        <f>AVERAGE(D111:D128)</f>
        <v>37.703527745340523</v>
      </c>
      <c r="W11">
        <f>D111</f>
        <v>60.074492370539417</v>
      </c>
      <c r="X11">
        <f>D128</f>
        <v>35.547971988198107</v>
      </c>
      <c r="Z11">
        <f t="shared" si="2"/>
        <v>1.6899555448756427</v>
      </c>
      <c r="AA11">
        <f>B128</f>
        <v>19</v>
      </c>
      <c r="AD11">
        <v>1.6</v>
      </c>
      <c r="AE11">
        <f>AVERAGE(N244:N263)</f>
        <v>41.565268398319688</v>
      </c>
      <c r="AF11">
        <f>N244</f>
        <v>72.695551032276825</v>
      </c>
      <c r="AG11">
        <f>N263</f>
        <v>38.166482195336023</v>
      </c>
      <c r="AI11">
        <f t="shared" si="4"/>
        <v>1.9046961325966867</v>
      </c>
      <c r="AJ11">
        <f>L263</f>
        <v>21</v>
      </c>
    </row>
    <row r="12" spans="1:45" x14ac:dyDescent="0.3">
      <c r="B12">
        <v>4</v>
      </c>
      <c r="C12">
        <v>446.113</v>
      </c>
      <c r="D12">
        <f t="shared" si="5"/>
        <v>19.691629088474482</v>
      </c>
      <c r="E12">
        <v>-33.767699999999998</v>
      </c>
      <c r="F12">
        <v>67.413300000000007</v>
      </c>
      <c r="G12">
        <v>335.23700000000002</v>
      </c>
      <c r="H12">
        <v>0.80342400000000003</v>
      </c>
      <c r="I12">
        <v>-51.345799999999997</v>
      </c>
      <c r="J12">
        <f t="shared" si="0"/>
        <v>-17.578099999999999</v>
      </c>
      <c r="K12">
        <v>1</v>
      </c>
      <c r="T12">
        <f t="shared" si="1"/>
        <v>0</v>
      </c>
      <c r="U12">
        <v>1.65</v>
      </c>
      <c r="V12">
        <f>AVERAGE(D132:D150)</f>
        <v>39.272121247852326</v>
      </c>
      <c r="W12">
        <f>D132</f>
        <v>67.100583775078874</v>
      </c>
      <c r="X12">
        <f>D150</f>
        <v>36.521675614477232</v>
      </c>
      <c r="Z12">
        <f t="shared" si="2"/>
        <v>1.8372810843454326</v>
      </c>
      <c r="AA12">
        <f>B150</f>
        <v>20</v>
      </c>
      <c r="AD12">
        <v>1.65</v>
      </c>
      <c r="AE12">
        <f>AVERAGE(N267:N286)</f>
        <v>42.531676844641872</v>
      </c>
      <c r="AF12">
        <f>N267</f>
        <v>79.598821937435403</v>
      </c>
      <c r="AG12">
        <f>N286</f>
        <v>38.29656862745103</v>
      </c>
      <c r="AI12">
        <f t="shared" si="4"/>
        <v>2.0784844384303107</v>
      </c>
      <c r="AJ12">
        <f>L286</f>
        <v>21</v>
      </c>
    </row>
    <row r="13" spans="1:45" x14ac:dyDescent="0.3">
      <c r="B13">
        <v>5</v>
      </c>
      <c r="C13">
        <v>505.48099999999999</v>
      </c>
      <c r="D13">
        <f t="shared" si="5"/>
        <v>16.844091092844632</v>
      </c>
      <c r="E13">
        <v>-34.057600000000001</v>
      </c>
      <c r="F13">
        <v>67.703199999999995</v>
      </c>
      <c r="G13">
        <v>339.161</v>
      </c>
      <c r="H13">
        <v>0.80566099999999996</v>
      </c>
      <c r="I13">
        <v>-51.4221</v>
      </c>
      <c r="J13">
        <f t="shared" si="0"/>
        <v>-17.3645</v>
      </c>
      <c r="L13">
        <v>1</v>
      </c>
      <c r="M13">
        <v>278.27</v>
      </c>
      <c r="N13">
        <f t="shared" si="3"/>
        <v>3.5936320839472455</v>
      </c>
      <c r="O13">
        <v>-24.7803</v>
      </c>
      <c r="P13">
        <v>63.598599999999998</v>
      </c>
      <c r="Q13">
        <v>383.42599999999999</v>
      </c>
      <c r="R13">
        <v>0.97595600000000005</v>
      </c>
      <c r="S13">
        <v>-38.543700000000001</v>
      </c>
      <c r="T13">
        <f t="shared" si="1"/>
        <v>-13.763400000000001</v>
      </c>
      <c r="U13">
        <v>1.7</v>
      </c>
      <c r="V13">
        <f>AVERAGE(D176:D194)</f>
        <v>41.001009853504172</v>
      </c>
      <c r="W13">
        <f>D176</f>
        <v>76.511094108645793</v>
      </c>
      <c r="X13">
        <f>D194</f>
        <v>38.070582860623688</v>
      </c>
      <c r="Z13">
        <f t="shared" si="2"/>
        <v>2.0097169089517943</v>
      </c>
      <c r="AA13">
        <f>B172</f>
        <v>20</v>
      </c>
      <c r="AD13">
        <v>1.7</v>
      </c>
      <c r="AE13">
        <f>AVERAGE(N290:N309)</f>
        <v>43.404589868771168</v>
      </c>
      <c r="AF13">
        <f>N290</f>
        <v>84.817642069550317</v>
      </c>
      <c r="AG13">
        <f>N309</f>
        <v>39.25262992620506</v>
      </c>
      <c r="AI13">
        <f t="shared" si="4"/>
        <v>2.1608142493638636</v>
      </c>
      <c r="AJ13">
        <f>L309</f>
        <v>21</v>
      </c>
    </row>
    <row r="14" spans="1:45" x14ac:dyDescent="0.3">
      <c r="B14">
        <v>6</v>
      </c>
      <c r="C14">
        <v>556.07600000000002</v>
      </c>
      <c r="D14">
        <f t="shared" si="5"/>
        <v>19.76479889317125</v>
      </c>
      <c r="E14">
        <v>-34.4086</v>
      </c>
      <c r="F14">
        <v>68.130499999999998</v>
      </c>
      <c r="G14">
        <v>341.04700000000003</v>
      </c>
      <c r="H14">
        <v>0.80842400000000003</v>
      </c>
      <c r="I14">
        <v>-51.315300000000001</v>
      </c>
      <c r="J14">
        <f t="shared" si="0"/>
        <v>-16.906700000000001</v>
      </c>
      <c r="L14">
        <v>2</v>
      </c>
      <c r="M14">
        <v>317.185</v>
      </c>
      <c r="N14">
        <f t="shared" si="3"/>
        <v>25.697031992804817</v>
      </c>
      <c r="O14">
        <v>-25.329599999999999</v>
      </c>
      <c r="P14">
        <v>63.949599999999997</v>
      </c>
      <c r="Q14">
        <v>398.01499999999999</v>
      </c>
      <c r="R14">
        <v>0.97599800000000003</v>
      </c>
      <c r="S14">
        <v>-40.206899999999997</v>
      </c>
      <c r="T14">
        <f t="shared" si="1"/>
        <v>-14.877299999999998</v>
      </c>
      <c r="U14">
        <v>1.75</v>
      </c>
      <c r="V14">
        <f>AVERAGE(D154:D172)</f>
        <v>40.077258586845552</v>
      </c>
      <c r="W14">
        <f>D154</f>
        <v>70.746374248319682</v>
      </c>
      <c r="X14">
        <f>D172</f>
        <v>37.156764388956994</v>
      </c>
      <c r="Z14">
        <f t="shared" si="2"/>
        <v>1.9039971701450285</v>
      </c>
      <c r="AA14">
        <f>B194</f>
        <v>20</v>
      </c>
      <c r="AD14">
        <v>1.75</v>
      </c>
      <c r="AE14">
        <f>AVERAGE(N313:N333)</f>
        <v>43.686586625452776</v>
      </c>
      <c r="AF14">
        <f>N313</f>
        <v>83.243153250645094</v>
      </c>
      <c r="AG14">
        <f>N333</f>
        <v>40.068918539888621</v>
      </c>
      <c r="AI14">
        <f t="shared" si="4"/>
        <v>2.0774993756763491</v>
      </c>
      <c r="AJ14">
        <f>L333</f>
        <v>22</v>
      </c>
    </row>
    <row r="15" spans="1:45" x14ac:dyDescent="0.3">
      <c r="B15">
        <v>7</v>
      </c>
      <c r="C15">
        <v>607.54899999999998</v>
      </c>
      <c r="D15">
        <f t="shared" si="5"/>
        <v>19.427661103879721</v>
      </c>
      <c r="E15">
        <v>-35.003700000000002</v>
      </c>
      <c r="F15">
        <v>68.496700000000004</v>
      </c>
      <c r="G15">
        <v>348.89800000000002</v>
      </c>
      <c r="H15">
        <v>0.81668499999999999</v>
      </c>
      <c r="I15">
        <v>-51.4679</v>
      </c>
      <c r="J15">
        <f t="shared" si="0"/>
        <v>-16.464199999999998</v>
      </c>
      <c r="L15">
        <v>3</v>
      </c>
      <c r="M15">
        <v>360.65600000000001</v>
      </c>
      <c r="N15">
        <f t="shared" si="3"/>
        <v>23.003841641554139</v>
      </c>
      <c r="O15">
        <v>-24.551400000000001</v>
      </c>
      <c r="P15">
        <v>63.430799999999998</v>
      </c>
      <c r="Q15">
        <v>386.56700000000001</v>
      </c>
      <c r="R15">
        <v>0.96466200000000002</v>
      </c>
      <c r="S15">
        <v>-40.908799999999999</v>
      </c>
      <c r="T15">
        <f t="shared" si="1"/>
        <v>-16.357399999999998</v>
      </c>
      <c r="U15">
        <v>1.8</v>
      </c>
      <c r="V15">
        <f>AVERAGE(D198:D216)</f>
        <v>41.641969475310759</v>
      </c>
      <c r="W15">
        <f>D198</f>
        <v>81.129320136297295</v>
      </c>
      <c r="X15">
        <f>D216</f>
        <v>38.223377417628569</v>
      </c>
      <c r="Z15">
        <f t="shared" si="2"/>
        <v>2.122505273405813</v>
      </c>
      <c r="AA15">
        <f>B216</f>
        <v>20</v>
      </c>
      <c r="AD15">
        <v>1.8</v>
      </c>
      <c r="AE15">
        <f>AVERAGE(N337:N357)</f>
        <v>44.492466872665496</v>
      </c>
      <c r="AF15">
        <f>N337</f>
        <v>92.208390963577699</v>
      </c>
      <c r="AG15">
        <f>N357</f>
        <v>40.749796251018616</v>
      </c>
      <c r="AI15">
        <f t="shared" si="4"/>
        <v>2.2627939142462039</v>
      </c>
      <c r="AJ15">
        <f>L357</f>
        <v>22</v>
      </c>
    </row>
    <row r="16" spans="1:45" x14ac:dyDescent="0.3">
      <c r="B16">
        <v>8</v>
      </c>
      <c r="C16">
        <v>657.11800000000005</v>
      </c>
      <c r="D16">
        <f t="shared" si="5"/>
        <v>20.173899009461529</v>
      </c>
      <c r="E16">
        <v>-33.996600000000001</v>
      </c>
      <c r="F16">
        <v>67.703199999999995</v>
      </c>
      <c r="G16">
        <v>338.13</v>
      </c>
      <c r="H16">
        <v>0.81156300000000003</v>
      </c>
      <c r="I16">
        <v>-51.223799999999997</v>
      </c>
      <c r="J16">
        <f t="shared" si="0"/>
        <v>-17.227199999999996</v>
      </c>
      <c r="L16">
        <v>4</v>
      </c>
      <c r="M16">
        <v>405.37599999999998</v>
      </c>
      <c r="N16">
        <f t="shared" si="3"/>
        <v>22.361359570661911</v>
      </c>
      <c r="O16">
        <v>-25.360099999999999</v>
      </c>
      <c r="P16">
        <v>64.209000000000003</v>
      </c>
      <c r="Q16">
        <v>397.19299999999998</v>
      </c>
      <c r="R16">
        <v>0.97518099999999996</v>
      </c>
      <c r="S16">
        <v>-41.442900000000002</v>
      </c>
      <c r="T16">
        <f t="shared" si="1"/>
        <v>-16.082800000000002</v>
      </c>
      <c r="U16">
        <v>1.85</v>
      </c>
      <c r="V16">
        <f>AVERAGE(D220:D239)</f>
        <v>42.375837069936885</v>
      </c>
      <c r="W16">
        <f>D220</f>
        <v>84.702693545654867</v>
      </c>
      <c r="X16">
        <f>D239</f>
        <v>39.028959487940114</v>
      </c>
      <c r="Z16">
        <f t="shared" si="2"/>
        <v>2.1702524140267654</v>
      </c>
      <c r="AA16">
        <f>B239</f>
        <v>21</v>
      </c>
      <c r="AD16">
        <v>1.85</v>
      </c>
      <c r="AE16">
        <f>AVERAGE(N361:N381)</f>
        <v>45.179266082751482</v>
      </c>
      <c r="AF16">
        <f>N361</f>
        <v>94.903672772136233</v>
      </c>
      <c r="AG16">
        <f>N381</f>
        <v>40.444893832153653</v>
      </c>
      <c r="AI16">
        <f t="shared" si="4"/>
        <v>2.3464933092910707</v>
      </c>
      <c r="AJ16">
        <f>L381</f>
        <v>22</v>
      </c>
    </row>
    <row r="17" spans="1:36" x14ac:dyDescent="0.3">
      <c r="B17">
        <v>9</v>
      </c>
      <c r="C17">
        <v>707.37900000000002</v>
      </c>
      <c r="D17">
        <f t="shared" si="5"/>
        <v>19.896142138039448</v>
      </c>
      <c r="E17">
        <v>-33.889800000000001</v>
      </c>
      <c r="F17">
        <v>67.413300000000007</v>
      </c>
      <c r="G17">
        <v>336.75599999999997</v>
      </c>
      <c r="H17">
        <v>0.80996199999999996</v>
      </c>
      <c r="I17">
        <v>-51.437399999999997</v>
      </c>
      <c r="J17">
        <f t="shared" si="0"/>
        <v>-17.547599999999996</v>
      </c>
      <c r="L17">
        <v>5</v>
      </c>
      <c r="M17">
        <v>451.74900000000002</v>
      </c>
      <c r="N17">
        <f t="shared" si="3"/>
        <v>21.564272313630756</v>
      </c>
      <c r="O17">
        <v>-25.756799999999998</v>
      </c>
      <c r="P17">
        <v>64.666700000000006</v>
      </c>
      <c r="Q17">
        <v>402.20299999999997</v>
      </c>
      <c r="R17">
        <v>0.97633599999999998</v>
      </c>
      <c r="S17">
        <v>-41.397100000000002</v>
      </c>
      <c r="T17">
        <f t="shared" si="1"/>
        <v>-15.640300000000003</v>
      </c>
      <c r="U17">
        <v>1.9</v>
      </c>
      <c r="V17">
        <f>AVERAGE(D243:D262)</f>
        <v>43.362685809320645</v>
      </c>
      <c r="W17">
        <f>D243</f>
        <v>92.464170134073072</v>
      </c>
      <c r="X17">
        <f>D262</f>
        <v>39.597687495050259</v>
      </c>
      <c r="Z17">
        <f t="shared" si="2"/>
        <v>2.3350901525658831</v>
      </c>
      <c r="AA17">
        <f>B262</f>
        <v>21</v>
      </c>
      <c r="AD17">
        <v>1.9</v>
      </c>
      <c r="AE17">
        <f>AVERAGE(N385:N405)</f>
        <v>45.490678609506119</v>
      </c>
      <c r="AF17">
        <f>N385</f>
        <v>92.850510677808643</v>
      </c>
      <c r="AG17">
        <f>N405</f>
        <v>41.276262021711162</v>
      </c>
      <c r="AI17">
        <f t="shared" si="4"/>
        <v>2.2494893221912782</v>
      </c>
      <c r="AJ17">
        <f>L405</f>
        <v>22</v>
      </c>
    </row>
    <row r="18" spans="1:36" x14ac:dyDescent="0.3">
      <c r="J18">
        <f t="shared" si="0"/>
        <v>0</v>
      </c>
      <c r="L18">
        <v>6</v>
      </c>
      <c r="M18">
        <v>497.33300000000003</v>
      </c>
      <c r="N18">
        <f t="shared" si="3"/>
        <v>21.937521937521936</v>
      </c>
      <c r="O18">
        <v>-25.1007</v>
      </c>
      <c r="P18">
        <v>64.102199999999996</v>
      </c>
      <c r="Q18">
        <v>394.37200000000001</v>
      </c>
      <c r="R18">
        <v>0.97118199999999999</v>
      </c>
      <c r="S18">
        <v>-41.366599999999998</v>
      </c>
      <c r="T18">
        <f t="shared" si="1"/>
        <v>-16.265899999999998</v>
      </c>
      <c r="U18">
        <v>1.95</v>
      </c>
      <c r="V18">
        <f>AVERAGE(D266:D286)</f>
        <v>44.440640739877253</v>
      </c>
      <c r="W18">
        <f>D266</f>
        <v>96.172340834775952</v>
      </c>
      <c r="X18">
        <f>D286</f>
        <v>40.605839119665482</v>
      </c>
      <c r="Z18">
        <f t="shared" si="2"/>
        <v>2.368436237738023</v>
      </c>
      <c r="AA18">
        <f>B286</f>
        <v>22</v>
      </c>
      <c r="AD18">
        <v>1.95</v>
      </c>
      <c r="AE18">
        <f>AVERAGE(N409:N430)</f>
        <v>46.06521445104277</v>
      </c>
      <c r="AF18">
        <f>N409</f>
        <v>98.980500841334447</v>
      </c>
      <c r="AG18">
        <f>N430</f>
        <v>41.769349651225873</v>
      </c>
      <c r="AI18">
        <f t="shared" si="4"/>
        <v>2.369692170642391</v>
      </c>
      <c r="AJ18">
        <f>L430</f>
        <v>23</v>
      </c>
    </row>
    <row r="19" spans="1:36" x14ac:dyDescent="0.3">
      <c r="A19">
        <v>1.35</v>
      </c>
      <c r="J19">
        <f t="shared" si="0"/>
        <v>0</v>
      </c>
      <c r="L19">
        <v>7</v>
      </c>
      <c r="M19">
        <v>543.26800000000003</v>
      </c>
      <c r="N19">
        <f t="shared" si="3"/>
        <v>21.769892239033414</v>
      </c>
      <c r="O19">
        <v>-25.116</v>
      </c>
      <c r="P19">
        <v>63.995399999999997</v>
      </c>
      <c r="Q19">
        <v>394.19200000000001</v>
      </c>
      <c r="R19">
        <v>0.97246600000000005</v>
      </c>
      <c r="S19">
        <v>-41.458100000000002</v>
      </c>
      <c r="T19">
        <f t="shared" si="1"/>
        <v>-16.342100000000002</v>
      </c>
      <c r="U19">
        <v>2</v>
      </c>
      <c r="V19">
        <f>AVERAGE(D290:D310)</f>
        <v>44.432116618776902</v>
      </c>
      <c r="W19">
        <f>D290</f>
        <v>92.489826119126789</v>
      </c>
      <c r="X19">
        <f>D310</f>
        <v>40.848004574976521</v>
      </c>
      <c r="Z19">
        <f t="shared" si="2"/>
        <v>2.2642434332223424</v>
      </c>
      <c r="AA19">
        <f>B310</f>
        <v>22</v>
      </c>
      <c r="AD19">
        <v>2</v>
      </c>
      <c r="AE19">
        <f>AVERAGE(N434:N455)</f>
        <v>45.887692944983634</v>
      </c>
      <c r="AF19">
        <f>N434</f>
        <v>97.532429532819521</v>
      </c>
      <c r="AG19">
        <f>N455</f>
        <v>41.743195859075136</v>
      </c>
      <c r="AI19">
        <f t="shared" si="4"/>
        <v>2.3364868818882152</v>
      </c>
      <c r="AJ19">
        <f>L455</f>
        <v>23</v>
      </c>
    </row>
    <row r="20" spans="1:36" x14ac:dyDescent="0.3">
      <c r="B20">
        <v>1</v>
      </c>
      <c r="C20">
        <v>253.905</v>
      </c>
      <c r="E20">
        <v>-34.728999999999999</v>
      </c>
      <c r="F20">
        <v>67.153899999999993</v>
      </c>
      <c r="G20">
        <v>340.45100000000002</v>
      </c>
      <c r="H20">
        <v>0.83013400000000004</v>
      </c>
      <c r="I20">
        <v>-48.049900000000001</v>
      </c>
      <c r="J20">
        <f t="shared" si="0"/>
        <v>-13.320900000000002</v>
      </c>
      <c r="L20">
        <v>8</v>
      </c>
      <c r="M20">
        <v>589.96699999999998</v>
      </c>
      <c r="N20">
        <f t="shared" si="3"/>
        <v>21.413734769481167</v>
      </c>
      <c r="O20">
        <v>-25.604199999999999</v>
      </c>
      <c r="P20">
        <v>64.437899999999999</v>
      </c>
      <c r="Q20">
        <v>399.84300000000002</v>
      </c>
      <c r="R20">
        <v>0.97731100000000004</v>
      </c>
      <c r="S20">
        <v>-41.412399999999998</v>
      </c>
      <c r="T20">
        <f t="shared" si="1"/>
        <v>-15.808199999999999</v>
      </c>
      <c r="U20">
        <v>2.0499999999999998</v>
      </c>
      <c r="V20">
        <f>AVERAGE(D314:D334)</f>
        <v>45.177225778937071</v>
      </c>
      <c r="W20">
        <f>D314</f>
        <v>102.43802499487809</v>
      </c>
      <c r="X20">
        <f>D334</f>
        <v>39.985605182134591</v>
      </c>
      <c r="Z20">
        <f t="shared" si="2"/>
        <v>2.5618725670968958</v>
      </c>
      <c r="AA20">
        <f>B334</f>
        <v>22</v>
      </c>
      <c r="AD20">
        <v>2.0499999999999998</v>
      </c>
      <c r="AE20">
        <f>AVERAGE(N459:N480)</f>
        <v>46.654490292016817</v>
      </c>
      <c r="AF20">
        <f>N459</f>
        <v>100.54293183189223</v>
      </c>
      <c r="AG20">
        <f>N480</f>
        <v>41.790296293200768</v>
      </c>
      <c r="AI20">
        <f t="shared" si="4"/>
        <v>2.4058918158053464</v>
      </c>
      <c r="AJ20">
        <f>L480</f>
        <v>23</v>
      </c>
    </row>
    <row r="21" spans="1:36" x14ac:dyDescent="0.3">
      <c r="B21">
        <v>2</v>
      </c>
      <c r="C21">
        <v>285.60899999999998</v>
      </c>
      <c r="D21">
        <f t="shared" si="5"/>
        <v>31.541761291950564</v>
      </c>
      <c r="E21">
        <v>-34.957900000000002</v>
      </c>
      <c r="F21">
        <v>67.886399999999995</v>
      </c>
      <c r="G21">
        <v>344.95299999999997</v>
      </c>
      <c r="H21">
        <v>0.82559899999999997</v>
      </c>
      <c r="I21">
        <v>-49.911499999999997</v>
      </c>
      <c r="J21">
        <f t="shared" si="0"/>
        <v>-14.953599999999994</v>
      </c>
      <c r="L21">
        <v>9</v>
      </c>
      <c r="M21">
        <v>636.721</v>
      </c>
      <c r="N21">
        <f t="shared" si="3"/>
        <v>21.388544295675228</v>
      </c>
      <c r="O21">
        <v>-25.0702</v>
      </c>
      <c r="P21">
        <v>63.9191</v>
      </c>
      <c r="Q21">
        <v>396.94600000000003</v>
      </c>
      <c r="R21">
        <v>0.97560000000000002</v>
      </c>
      <c r="S21">
        <v>-41.290300000000002</v>
      </c>
      <c r="T21">
        <f t="shared" si="1"/>
        <v>-16.220100000000002</v>
      </c>
      <c r="U21">
        <v>2.1</v>
      </c>
      <c r="V21">
        <f>AVERAGE(D338:D358)</f>
        <v>46.011733993537817</v>
      </c>
      <c r="W21">
        <f>D338</f>
        <v>106.28122010840661</v>
      </c>
      <c r="X21">
        <f>D358</f>
        <v>41.411297001822057</v>
      </c>
      <c r="Z21">
        <f t="shared" si="2"/>
        <v>2.5664789031778055</v>
      </c>
      <c r="AA21">
        <f>B358</f>
        <v>22</v>
      </c>
      <c r="AD21">
        <v>2.1</v>
      </c>
      <c r="AE21">
        <f>AVERAGE(N484:N505)</f>
        <v>47.359864370970648</v>
      </c>
      <c r="AF21">
        <f>N484</f>
        <v>108.4598698481562</v>
      </c>
      <c r="AG21">
        <f>N505</f>
        <v>42.078687144961101</v>
      </c>
      <c r="AI21">
        <f t="shared" si="4"/>
        <v>2.5775488069414307</v>
      </c>
      <c r="AJ21">
        <f>L505</f>
        <v>23</v>
      </c>
    </row>
    <row r="22" spans="1:36" x14ac:dyDescent="0.3">
      <c r="B22">
        <v>3</v>
      </c>
      <c r="C22">
        <v>323.57400000000001</v>
      </c>
      <c r="D22">
        <f t="shared" si="5"/>
        <v>26.340050046095065</v>
      </c>
      <c r="E22">
        <v>-34.286499999999997</v>
      </c>
      <c r="F22">
        <v>67.565899999999999</v>
      </c>
      <c r="G22">
        <v>333.70100000000002</v>
      </c>
      <c r="H22">
        <v>0.81030899999999995</v>
      </c>
      <c r="I22">
        <v>-50.979599999999998</v>
      </c>
      <c r="J22">
        <f t="shared" si="0"/>
        <v>-16.693100000000001</v>
      </c>
      <c r="L22">
        <v>10</v>
      </c>
      <c r="M22">
        <v>682.82799999999997</v>
      </c>
      <c r="N22">
        <f t="shared" si="3"/>
        <v>21.688680677554398</v>
      </c>
      <c r="O22">
        <v>-25.314299999999999</v>
      </c>
      <c r="P22">
        <v>64.224199999999996</v>
      </c>
      <c r="Q22">
        <v>398.85399999999998</v>
      </c>
      <c r="R22">
        <v>0.98234999999999995</v>
      </c>
      <c r="S22">
        <v>-41.351300000000002</v>
      </c>
      <c r="T22">
        <f t="shared" si="1"/>
        <v>-16.037000000000003</v>
      </c>
      <c r="U22">
        <v>2.15</v>
      </c>
      <c r="V22">
        <f>AVERAGE(D362:D383)</f>
        <v>46.485696052781776</v>
      </c>
      <c r="W22">
        <f>D362</f>
        <v>107.21561059290235</v>
      </c>
      <c r="X22">
        <f>D383</f>
        <v>41.923447784345868</v>
      </c>
      <c r="Z22">
        <f t="shared" si="2"/>
        <v>2.5574139594724947</v>
      </c>
      <c r="AA22">
        <f>B383</f>
        <v>23</v>
      </c>
      <c r="AD22">
        <v>2.15</v>
      </c>
      <c r="AE22">
        <f>AVERAGE(N509:N530)</f>
        <v>47.671919762228931</v>
      </c>
      <c r="AF22">
        <f>N509</f>
        <v>108.15487778498833</v>
      </c>
      <c r="AG22">
        <f>N530</f>
        <v>42.242216871541416</v>
      </c>
      <c r="AI22">
        <f t="shared" si="4"/>
        <v>2.5603504218040287</v>
      </c>
      <c r="AJ22">
        <f>L530</f>
        <v>23</v>
      </c>
    </row>
    <row r="23" spans="1:36" x14ac:dyDescent="0.3">
      <c r="B23">
        <v>4</v>
      </c>
      <c r="C23">
        <v>362.49099999999999</v>
      </c>
      <c r="D23">
        <f t="shared" si="5"/>
        <v>25.695711385769734</v>
      </c>
      <c r="E23">
        <v>-33.828699999999998</v>
      </c>
      <c r="F23">
        <v>67.062399999999997</v>
      </c>
      <c r="G23">
        <v>331.71800000000002</v>
      </c>
      <c r="H23">
        <v>0.80489699999999997</v>
      </c>
      <c r="I23">
        <v>-51.4221</v>
      </c>
      <c r="J23">
        <f t="shared" si="0"/>
        <v>-17.593400000000003</v>
      </c>
      <c r="T23">
        <f t="shared" si="1"/>
        <v>0</v>
      </c>
      <c r="U23">
        <v>2.2000000000000002</v>
      </c>
      <c r="V23">
        <f>AVERAGE(D387:D408)</f>
        <v>46.872836579499399</v>
      </c>
      <c r="W23">
        <f>D387</f>
        <v>108.10810810810811</v>
      </c>
      <c r="X23">
        <f>D408</f>
        <v>42.324459305032256</v>
      </c>
      <c r="Z23">
        <f t="shared" si="2"/>
        <v>2.5542702702702775</v>
      </c>
      <c r="AA23">
        <f>B408</f>
        <v>23</v>
      </c>
      <c r="AD23">
        <v>2.2000000000000002</v>
      </c>
      <c r="AE23">
        <f>AVERAGE(N534:N555)</f>
        <v>47.88569222269512</v>
      </c>
      <c r="AF23">
        <f>N534</f>
        <v>107.27311735679035</v>
      </c>
      <c r="AG23">
        <f>N555</f>
        <v>42.953481379665703</v>
      </c>
      <c r="AI23">
        <f t="shared" si="4"/>
        <v>2.4974254451834432</v>
      </c>
      <c r="AJ23">
        <f>L555</f>
        <v>23</v>
      </c>
    </row>
    <row r="24" spans="1:36" x14ac:dyDescent="0.3">
      <c r="B24">
        <v>5</v>
      </c>
      <c r="C24">
        <v>402.202</v>
      </c>
      <c r="D24">
        <f t="shared" si="5"/>
        <v>25.18193951298128</v>
      </c>
      <c r="E24">
        <v>-34.500100000000003</v>
      </c>
      <c r="F24">
        <v>67.886399999999995</v>
      </c>
      <c r="G24">
        <v>336.20299999999997</v>
      </c>
      <c r="H24">
        <v>0.80984500000000004</v>
      </c>
      <c r="I24">
        <v>-51.559399999999997</v>
      </c>
      <c r="J24">
        <f t="shared" si="0"/>
        <v>-17.059299999999993</v>
      </c>
      <c r="K24">
        <v>1.05</v>
      </c>
      <c r="T24">
        <f t="shared" si="1"/>
        <v>0</v>
      </c>
      <c r="U24">
        <v>2.25</v>
      </c>
      <c r="V24">
        <f>AVERAGE(D412:D433)</f>
        <v>47.711063389284462</v>
      </c>
      <c r="W24">
        <f>D412</f>
        <v>112.79043537108072</v>
      </c>
      <c r="X24">
        <f>D433</f>
        <v>42.947947088129204</v>
      </c>
      <c r="Z24">
        <f t="shared" si="2"/>
        <v>2.6262124971802425</v>
      </c>
      <c r="AA24">
        <f>B433</f>
        <v>23</v>
      </c>
      <c r="AD24">
        <v>2.25</v>
      </c>
      <c r="AE24">
        <f>AVERAGE(N559:N581)</f>
        <v>48.248955522081658</v>
      </c>
      <c r="AF24">
        <f>N559</f>
        <v>108.43634786380385</v>
      </c>
      <c r="AG24">
        <f>N581</f>
        <v>43.429167028576266</v>
      </c>
      <c r="AI24">
        <f t="shared" si="4"/>
        <v>2.4968553459119547</v>
      </c>
      <c r="AJ24">
        <f>L607</f>
        <v>24</v>
      </c>
    </row>
    <row r="25" spans="1:36" x14ac:dyDescent="0.3">
      <c r="B25">
        <v>6</v>
      </c>
      <c r="C25">
        <v>441.66899999999998</v>
      </c>
      <c r="D25">
        <f t="shared" si="5"/>
        <v>25.337623837636517</v>
      </c>
      <c r="E25">
        <v>-35.507199999999997</v>
      </c>
      <c r="F25">
        <v>68.954499999999996</v>
      </c>
      <c r="G25">
        <v>347.952</v>
      </c>
      <c r="H25">
        <v>0.82153600000000004</v>
      </c>
      <c r="I25">
        <v>-51.6663</v>
      </c>
      <c r="J25">
        <f t="shared" si="0"/>
        <v>-16.159100000000002</v>
      </c>
      <c r="L25">
        <v>1</v>
      </c>
      <c r="M25">
        <v>239.75299999999999</v>
      </c>
      <c r="O25">
        <v>-26.199300000000001</v>
      </c>
      <c r="P25">
        <v>64.971900000000005</v>
      </c>
      <c r="Q25">
        <v>384.584</v>
      </c>
      <c r="R25">
        <v>0.97429900000000003</v>
      </c>
      <c r="S25">
        <v>-38.497900000000001</v>
      </c>
      <c r="T25">
        <f t="shared" si="1"/>
        <v>-12.2986</v>
      </c>
      <c r="U25">
        <v>2.2999999999999998</v>
      </c>
      <c r="V25">
        <f>AVERAGE(D437:D458)</f>
        <v>47.953309552523571</v>
      </c>
      <c r="W25">
        <f>D437</f>
        <v>111.83180496533241</v>
      </c>
      <c r="X25">
        <f>D458</f>
        <v>43.626210627344861</v>
      </c>
      <c r="Z25">
        <f t="shared" si="2"/>
        <v>2.5634086334153525</v>
      </c>
      <c r="AA25">
        <f>B458</f>
        <v>23</v>
      </c>
      <c r="AD25">
        <v>2.2999999999999998</v>
      </c>
      <c r="AE25">
        <f>AVERAGE(N585:N607)</f>
        <v>48.844506491428767</v>
      </c>
      <c r="AF25">
        <f>N585</f>
        <v>115.75413821044127</v>
      </c>
      <c r="AG25">
        <f>N607</f>
        <v>42.955326460481153</v>
      </c>
      <c r="AI25">
        <f t="shared" si="4"/>
        <v>2.6947563375390695</v>
      </c>
      <c r="AJ25">
        <f>L607</f>
        <v>24</v>
      </c>
    </row>
    <row r="26" spans="1:36" x14ac:dyDescent="0.3">
      <c r="B26">
        <v>7</v>
      </c>
      <c r="C26">
        <v>481.625</v>
      </c>
      <c r="D26">
        <f t="shared" si="5"/>
        <v>25.027530283311631</v>
      </c>
      <c r="E26">
        <v>-34.835799999999999</v>
      </c>
      <c r="F26">
        <v>68.267799999999994</v>
      </c>
      <c r="G26">
        <v>342.86399999999998</v>
      </c>
      <c r="H26">
        <v>0.81677100000000002</v>
      </c>
      <c r="I26">
        <v>-51.6357</v>
      </c>
      <c r="J26">
        <f t="shared" si="0"/>
        <v>-16.799900000000001</v>
      </c>
      <c r="L26">
        <v>2</v>
      </c>
      <c r="M26">
        <v>271.10399999999998</v>
      </c>
      <c r="N26">
        <f t="shared" si="3"/>
        <v>31.896909189499539</v>
      </c>
      <c r="O26">
        <v>-25.1312</v>
      </c>
      <c r="P26">
        <v>63.613900000000001</v>
      </c>
      <c r="Q26">
        <v>401.12099999999998</v>
      </c>
      <c r="R26">
        <v>0.993869</v>
      </c>
      <c r="S26">
        <v>-39.031999999999996</v>
      </c>
      <c r="T26">
        <f t="shared" si="1"/>
        <v>-13.900799999999997</v>
      </c>
      <c r="U26">
        <v>2.35</v>
      </c>
      <c r="V26">
        <f>AVERAGE(D462:D484)</f>
        <v>48.304053888551145</v>
      </c>
      <c r="W26">
        <f>D462</f>
        <v>114.54753722794973</v>
      </c>
      <c r="X26">
        <f>D484</f>
        <v>43.599581444018071</v>
      </c>
      <c r="Z26">
        <f t="shared" si="2"/>
        <v>2.6272623138602591</v>
      </c>
      <c r="AA26">
        <f>B1038</f>
        <v>27</v>
      </c>
      <c r="AD26">
        <v>2.35</v>
      </c>
      <c r="AE26">
        <f>AVERAGE(N611:N633)</f>
        <v>49.388191241507045</v>
      </c>
      <c r="AF26">
        <f>N611</f>
        <v>116.06313834726072</v>
      </c>
      <c r="AG26">
        <f>N633</f>
        <v>43.012602692589098</v>
      </c>
      <c r="AI26">
        <f t="shared" si="4"/>
        <v>2.6983519034354537</v>
      </c>
      <c r="AJ26">
        <f>L633</f>
        <v>24</v>
      </c>
    </row>
    <row r="27" spans="1:36" x14ac:dyDescent="0.3">
      <c r="B27">
        <v>8</v>
      </c>
      <c r="C27">
        <v>520.90300000000002</v>
      </c>
      <c r="D27">
        <f t="shared" si="5"/>
        <v>25.459544783339261</v>
      </c>
      <c r="E27">
        <v>-34.652700000000003</v>
      </c>
      <c r="F27">
        <v>68.054199999999994</v>
      </c>
      <c r="G27">
        <v>342.596</v>
      </c>
      <c r="H27">
        <v>0.81603300000000001</v>
      </c>
      <c r="I27">
        <v>-51.5747</v>
      </c>
      <c r="J27">
        <f t="shared" si="0"/>
        <v>-16.921999999999997</v>
      </c>
      <c r="L27">
        <v>3</v>
      </c>
      <c r="M27">
        <v>307.49299999999999</v>
      </c>
      <c r="N27">
        <f t="shared" si="3"/>
        <v>27.480832119596574</v>
      </c>
      <c r="O27">
        <v>-25.0092</v>
      </c>
      <c r="P27">
        <v>63.491799999999998</v>
      </c>
      <c r="Q27">
        <v>399.59800000000001</v>
      </c>
      <c r="R27">
        <v>0.98267300000000002</v>
      </c>
      <c r="S27">
        <v>-40.115400000000001</v>
      </c>
      <c r="T27">
        <f t="shared" si="1"/>
        <v>-15.106200000000001</v>
      </c>
      <c r="U27">
        <v>2.4</v>
      </c>
      <c r="V27">
        <f>AVERAGE(D488:D510)</f>
        <v>48.694248195571397</v>
      </c>
      <c r="W27">
        <f>D488</f>
        <v>116.04966925844275</v>
      </c>
      <c r="X27">
        <f>D510</f>
        <v>43.670029258919598</v>
      </c>
      <c r="Z27">
        <f t="shared" si="2"/>
        <v>2.6574213763490806</v>
      </c>
      <c r="AA27">
        <f>B510</f>
        <v>24</v>
      </c>
      <c r="AD27">
        <v>2.4</v>
      </c>
      <c r="AE27">
        <f>AVERAGE(N637:N659)</f>
        <v>49.780341942869647</v>
      </c>
      <c r="AF27">
        <f>N637</f>
        <v>119.33174224343682</v>
      </c>
      <c r="AG27">
        <f>N659</f>
        <v>44.214528894194487</v>
      </c>
      <c r="AI27">
        <f t="shared" si="4"/>
        <v>2.6989260143198193</v>
      </c>
      <c r="AJ27">
        <f>L659</f>
        <v>24</v>
      </c>
    </row>
    <row r="28" spans="1:36" x14ac:dyDescent="0.3">
      <c r="B28">
        <v>9</v>
      </c>
      <c r="C28">
        <v>560.29399999999998</v>
      </c>
      <c r="D28">
        <f t="shared" si="5"/>
        <v>25.386509608793911</v>
      </c>
      <c r="E28">
        <v>-34.79</v>
      </c>
      <c r="F28">
        <v>68.252600000000001</v>
      </c>
      <c r="G28">
        <v>343.57900000000001</v>
      </c>
      <c r="H28">
        <v>0.81856700000000004</v>
      </c>
      <c r="I28">
        <v>-51.6205</v>
      </c>
      <c r="J28">
        <f t="shared" si="0"/>
        <v>-16.830500000000001</v>
      </c>
      <c r="L28">
        <v>4</v>
      </c>
      <c r="M28">
        <v>344.86599999999999</v>
      </c>
      <c r="N28">
        <f t="shared" si="3"/>
        <v>26.75728467075162</v>
      </c>
      <c r="O28">
        <v>-24.826000000000001</v>
      </c>
      <c r="P28">
        <v>63.507100000000001</v>
      </c>
      <c r="Q28">
        <v>394.08199999999999</v>
      </c>
      <c r="R28">
        <v>0.98195200000000005</v>
      </c>
      <c r="S28">
        <v>-40.679900000000004</v>
      </c>
      <c r="T28">
        <f t="shared" si="1"/>
        <v>-15.853900000000003</v>
      </c>
      <c r="U28">
        <v>2.4500000000000002</v>
      </c>
      <c r="V28">
        <f>AVERAGE(D514:D536)</f>
        <v>49.351321583026163</v>
      </c>
      <c r="W28">
        <f>D514</f>
        <v>120.5836247437597</v>
      </c>
      <c r="X28">
        <f>D536</f>
        <v>43.123894950191968</v>
      </c>
      <c r="Z28">
        <f t="shared" si="2"/>
        <v>2.7962136741830395</v>
      </c>
      <c r="AA28">
        <f>B536</f>
        <v>24</v>
      </c>
      <c r="AD28">
        <v>2.4500000000000002</v>
      </c>
      <c r="AE28">
        <f>AVERAGE(N663:N685)</f>
        <v>50.243075665094736</v>
      </c>
      <c r="AF28">
        <f>N663</f>
        <v>120.25012025012022</v>
      </c>
      <c r="AG28">
        <f>N685</f>
        <v>43.975373790677203</v>
      </c>
      <c r="AI28">
        <f t="shared" si="4"/>
        <v>2.7344877344877347</v>
      </c>
      <c r="AJ28">
        <f>L685</f>
        <v>24</v>
      </c>
    </row>
    <row r="29" spans="1:36" x14ac:dyDescent="0.3">
      <c r="B29">
        <v>10</v>
      </c>
      <c r="C29">
        <v>600.46600000000001</v>
      </c>
      <c r="D29">
        <f t="shared" si="5"/>
        <v>24.892960270835392</v>
      </c>
      <c r="E29">
        <v>-34.79</v>
      </c>
      <c r="F29">
        <v>68.221999999999994</v>
      </c>
      <c r="G29">
        <v>344.38499999999999</v>
      </c>
      <c r="H29">
        <v>0.81912799999999997</v>
      </c>
      <c r="I29">
        <v>-51.544199999999996</v>
      </c>
      <c r="J29">
        <f t="shared" si="0"/>
        <v>-16.754199999999997</v>
      </c>
      <c r="L29">
        <v>5</v>
      </c>
      <c r="M29">
        <v>383.63900000000001</v>
      </c>
      <c r="N29">
        <f t="shared" si="3"/>
        <v>25.791143321383419</v>
      </c>
      <c r="O29">
        <v>-25.1617</v>
      </c>
      <c r="P29">
        <v>63.888500000000001</v>
      </c>
      <c r="Q29">
        <v>397.54</v>
      </c>
      <c r="R29">
        <v>0.98597900000000005</v>
      </c>
      <c r="S29">
        <v>-40.939300000000003</v>
      </c>
      <c r="T29">
        <f t="shared" si="1"/>
        <v>-15.777600000000003</v>
      </c>
      <c r="U29">
        <v>2.5</v>
      </c>
      <c r="V29">
        <f>AVERAGE(D540:D562)</f>
        <v>49.624852151915071</v>
      </c>
      <c r="W29">
        <f>D540</f>
        <v>125.17211165352353</v>
      </c>
      <c r="X29">
        <f>D562</f>
        <v>44.01602183194673</v>
      </c>
      <c r="Z29">
        <f t="shared" si="2"/>
        <v>2.8437852046564074</v>
      </c>
      <c r="AA29">
        <f>B562</f>
        <v>24</v>
      </c>
      <c r="AD29">
        <v>2.5</v>
      </c>
      <c r="AE29">
        <f>AVERAGE(N689:N711)</f>
        <v>50.672407672420171</v>
      </c>
      <c r="AF29">
        <f>N689</f>
        <v>121.83235867446396</v>
      </c>
      <c r="AG29">
        <f>N711</f>
        <v>44.837017441599791</v>
      </c>
      <c r="AI29">
        <f t="shared" si="4"/>
        <v>2.7172270955165692</v>
      </c>
      <c r="AJ29">
        <f>L711</f>
        <v>24</v>
      </c>
    </row>
    <row r="30" spans="1:36" x14ac:dyDescent="0.3">
      <c r="B30">
        <v>11</v>
      </c>
      <c r="C30">
        <v>639.95399999999995</v>
      </c>
      <c r="D30">
        <f t="shared" si="5"/>
        <v>25.324149108589989</v>
      </c>
      <c r="E30">
        <v>-34.545900000000003</v>
      </c>
      <c r="F30">
        <v>67.977900000000005</v>
      </c>
      <c r="G30">
        <v>339.16399999999999</v>
      </c>
      <c r="H30">
        <v>0.82061300000000004</v>
      </c>
      <c r="I30">
        <v>-51.6205</v>
      </c>
      <c r="J30">
        <f t="shared" si="0"/>
        <v>-17.074599999999997</v>
      </c>
      <c r="L30">
        <v>6</v>
      </c>
      <c r="M30">
        <v>422.29399999999998</v>
      </c>
      <c r="N30">
        <f t="shared" si="3"/>
        <v>25.869874531108543</v>
      </c>
      <c r="O30">
        <v>-25.192299999999999</v>
      </c>
      <c r="P30">
        <v>64.056399999999996</v>
      </c>
      <c r="Q30">
        <v>395.88600000000002</v>
      </c>
      <c r="R30">
        <v>0.98181300000000005</v>
      </c>
      <c r="S30">
        <v>-40.985100000000003</v>
      </c>
      <c r="T30">
        <f t="shared" si="1"/>
        <v>-15.792800000000003</v>
      </c>
      <c r="U30">
        <v>2.5499999999999998</v>
      </c>
      <c r="V30">
        <f>AVERAGE(D566:D588)</f>
        <v>50.399195977696316</v>
      </c>
      <c r="W30">
        <f>D566</f>
        <v>128.28736369467629</v>
      </c>
      <c r="X30">
        <f>D588</f>
        <v>44.601043664421653</v>
      </c>
      <c r="Z30">
        <f t="shared" si="2"/>
        <v>2.8763309813983433</v>
      </c>
      <c r="AA30">
        <f>B588</f>
        <v>24</v>
      </c>
      <c r="AD30">
        <v>2.5499999999999998</v>
      </c>
      <c r="AE30">
        <f>AVERAGE(N715:N738)</f>
        <v>50.861565299097272</v>
      </c>
      <c r="AF30">
        <f>N715</f>
        <v>122.57906349595466</v>
      </c>
      <c r="AG30">
        <f>N738</f>
        <v>44.786814761733972</v>
      </c>
      <c r="AI30">
        <f t="shared" si="4"/>
        <v>2.736945329737686</v>
      </c>
      <c r="AJ30">
        <f>L738</f>
        <v>25</v>
      </c>
    </row>
    <row r="31" spans="1:36" x14ac:dyDescent="0.3">
      <c r="B31">
        <v>12</v>
      </c>
      <c r="C31">
        <v>679.22799999999995</v>
      </c>
      <c r="D31">
        <f t="shared" si="5"/>
        <v>25.462137801089778</v>
      </c>
      <c r="E31">
        <v>-35.171500000000002</v>
      </c>
      <c r="F31">
        <v>68.664599999999993</v>
      </c>
      <c r="G31">
        <v>344.99099999999999</v>
      </c>
      <c r="H31">
        <v>0.82394500000000004</v>
      </c>
      <c r="I31">
        <v>-51.605200000000004</v>
      </c>
      <c r="J31">
        <f t="shared" si="0"/>
        <v>-16.433700000000002</v>
      </c>
      <c r="L31">
        <v>7</v>
      </c>
      <c r="M31">
        <v>461.75400000000002</v>
      </c>
      <c r="N31">
        <f t="shared" si="3"/>
        <v>25.342118601115029</v>
      </c>
      <c r="O31">
        <v>-25.0092</v>
      </c>
      <c r="P31">
        <v>63.781700000000001</v>
      </c>
      <c r="Q31">
        <v>397.18799999999999</v>
      </c>
      <c r="R31">
        <v>0.98237699999999994</v>
      </c>
      <c r="S31">
        <v>-41.061399999999999</v>
      </c>
      <c r="T31">
        <f t="shared" si="1"/>
        <v>-16.052199999999999</v>
      </c>
      <c r="U31">
        <v>2.6</v>
      </c>
      <c r="V31">
        <f>AVERAGE(D592:D615)</f>
        <v>50.468231230531806</v>
      </c>
      <c r="W31">
        <f>D592</f>
        <v>128.09017548354061</v>
      </c>
      <c r="X31">
        <f>D615</f>
        <v>44.933722758930585</v>
      </c>
      <c r="Z31">
        <f t="shared" si="2"/>
        <v>2.8506468553861954</v>
      </c>
      <c r="AA31">
        <f>B615</f>
        <v>25</v>
      </c>
      <c r="AD31">
        <v>2.6</v>
      </c>
      <c r="AE31">
        <f>AVERAGE(N742:N765)</f>
        <v>51.817050460600818</v>
      </c>
      <c r="AF31">
        <f>N742</f>
        <v>126.96800406297605</v>
      </c>
      <c r="AG31">
        <f>N765</f>
        <v>45.226357921396612</v>
      </c>
      <c r="AI31">
        <f t="shared" si="4"/>
        <v>2.8073895378364622</v>
      </c>
      <c r="AJ31">
        <f>L765</f>
        <v>25</v>
      </c>
    </row>
    <row r="32" spans="1:36" x14ac:dyDescent="0.3">
      <c r="B32">
        <v>13</v>
      </c>
      <c r="C32">
        <v>718.27800000000002</v>
      </c>
      <c r="D32">
        <f t="shared" si="5"/>
        <v>25.608194622279086</v>
      </c>
      <c r="E32">
        <v>-34.286499999999997</v>
      </c>
      <c r="F32">
        <v>67.626999999999995</v>
      </c>
      <c r="G32">
        <v>337.79899999999998</v>
      </c>
      <c r="H32">
        <v>0.81776599999999999</v>
      </c>
      <c r="I32">
        <v>-37.979100000000003</v>
      </c>
      <c r="J32">
        <f t="shared" si="0"/>
        <v>-3.6926000000000059</v>
      </c>
      <c r="L32">
        <v>8</v>
      </c>
      <c r="M32">
        <v>500.209</v>
      </c>
      <c r="N32">
        <f t="shared" si="3"/>
        <v>26.004420751527771</v>
      </c>
      <c r="O32">
        <v>-25.588999999999999</v>
      </c>
      <c r="P32">
        <v>64.559899999999999</v>
      </c>
      <c r="Q32">
        <v>403.28199999999998</v>
      </c>
      <c r="R32">
        <v>0.98890299999999998</v>
      </c>
      <c r="S32">
        <v>-41.198700000000002</v>
      </c>
      <c r="T32">
        <f t="shared" si="1"/>
        <v>-15.609700000000004</v>
      </c>
      <c r="U32">
        <v>2.65</v>
      </c>
      <c r="V32">
        <f>AVERAGE(D619:D642)</f>
        <v>51.294683539884012</v>
      </c>
      <c r="W32">
        <f>D619</f>
        <v>131.59626266614046</v>
      </c>
      <c r="X32">
        <f>D642</f>
        <v>45.099896270238574</v>
      </c>
      <c r="Z32">
        <f>W32/X32</f>
        <v>2.9178839320963328</v>
      </c>
      <c r="AA32">
        <f>B642</f>
        <v>25</v>
      </c>
      <c r="AD32">
        <v>2.65</v>
      </c>
      <c r="AE32">
        <f>AVERAGE(N769:N792)</f>
        <v>51.918312878082645</v>
      </c>
      <c r="AF32">
        <f>N769</f>
        <v>126.85525815045064</v>
      </c>
      <c r="AG32">
        <f>N792</f>
        <v>45.122281382546859</v>
      </c>
      <c r="AI32">
        <f t="shared" si="4"/>
        <v>2.8113662311302772</v>
      </c>
      <c r="AJ32">
        <f>L792</f>
        <v>25</v>
      </c>
    </row>
    <row r="33" spans="1:36" x14ac:dyDescent="0.3">
      <c r="J33">
        <f t="shared" si="0"/>
        <v>0</v>
      </c>
      <c r="L33">
        <v>9</v>
      </c>
      <c r="M33">
        <v>538.96</v>
      </c>
      <c r="N33">
        <f t="shared" si="3"/>
        <v>25.805785657144309</v>
      </c>
      <c r="O33">
        <v>-25.192299999999999</v>
      </c>
      <c r="P33">
        <v>64.0869</v>
      </c>
      <c r="Q33">
        <v>398.97</v>
      </c>
      <c r="R33">
        <v>0.98776600000000003</v>
      </c>
      <c r="S33">
        <v>-41.137700000000002</v>
      </c>
      <c r="T33">
        <f t="shared" si="1"/>
        <v>-15.945400000000003</v>
      </c>
      <c r="U33">
        <v>2.7</v>
      </c>
      <c r="V33">
        <f>AVERAGE(D646:D669)</f>
        <v>52.136910063714282</v>
      </c>
      <c r="W33">
        <f>D646</f>
        <v>131.61358252171601</v>
      </c>
      <c r="X33">
        <f>D669</f>
        <v>46.453291215682782</v>
      </c>
      <c r="Z33">
        <f t="shared" si="2"/>
        <v>2.8332455909449714</v>
      </c>
      <c r="AA33">
        <f>B669</f>
        <v>25</v>
      </c>
      <c r="AD33">
        <v>2.7</v>
      </c>
      <c r="AE33">
        <f>AVERAGE(N796:N819)</f>
        <v>52.201406871337035</v>
      </c>
      <c r="AF33">
        <f>N796</f>
        <v>129.31591878960293</v>
      </c>
      <c r="AG33">
        <f>N819</f>
        <v>45.72891896835548</v>
      </c>
      <c r="AI33">
        <f t="shared" si="4"/>
        <v>2.8278805120910437</v>
      </c>
      <c r="AJ33">
        <f>L819</f>
        <v>25</v>
      </c>
    </row>
    <row r="34" spans="1:36" x14ac:dyDescent="0.3">
      <c r="A34">
        <v>1.4</v>
      </c>
      <c r="J34">
        <f t="shared" si="0"/>
        <v>0</v>
      </c>
      <c r="L34">
        <v>10</v>
      </c>
      <c r="M34">
        <v>577.64700000000005</v>
      </c>
      <c r="N34">
        <f t="shared" si="3"/>
        <v>25.848476232326096</v>
      </c>
      <c r="O34">
        <v>-25.283799999999999</v>
      </c>
      <c r="P34">
        <v>64.361599999999996</v>
      </c>
      <c r="Q34">
        <v>399.096</v>
      </c>
      <c r="R34">
        <v>0.99210600000000004</v>
      </c>
      <c r="S34">
        <v>-41.046100000000003</v>
      </c>
      <c r="T34">
        <f t="shared" si="1"/>
        <v>-15.762300000000003</v>
      </c>
      <c r="U34">
        <v>2.75</v>
      </c>
      <c r="V34">
        <f>AVERAGE(D673:D696)</f>
        <v>52.337808422393181</v>
      </c>
      <c r="W34">
        <f>D673</f>
        <v>133.76136971642592</v>
      </c>
      <c r="X34">
        <f>D696</f>
        <v>46.125461254612411</v>
      </c>
      <c r="Z34">
        <f t="shared" si="2"/>
        <v>2.8999464954521224</v>
      </c>
      <c r="AA34">
        <f>B696</f>
        <v>25</v>
      </c>
      <c r="AD34">
        <v>2.75</v>
      </c>
      <c r="AE34">
        <f>AVERAGE(N823:N846)</f>
        <v>52.64642234525715</v>
      </c>
      <c r="AF34">
        <f>N823</f>
        <v>129.09888974954799</v>
      </c>
      <c r="AG34">
        <f>N846</f>
        <v>45.630846452201766</v>
      </c>
      <c r="AI34">
        <f t="shared" si="4"/>
        <v>2.8292021688613396</v>
      </c>
      <c r="AJ34">
        <f>L846</f>
        <v>25</v>
      </c>
    </row>
    <row r="35" spans="1:36" x14ac:dyDescent="0.3">
      <c r="B35">
        <v>1</v>
      </c>
      <c r="C35">
        <v>232.49799999999999</v>
      </c>
      <c r="E35">
        <v>-37.353499999999997</v>
      </c>
      <c r="F35">
        <v>71.487399999999994</v>
      </c>
      <c r="G35">
        <v>331.69099999999997</v>
      </c>
      <c r="H35">
        <v>0.80716500000000002</v>
      </c>
      <c r="I35">
        <v>-49.484299999999998</v>
      </c>
      <c r="J35">
        <f t="shared" si="0"/>
        <v>-12.130800000000001</v>
      </c>
      <c r="L35">
        <v>11</v>
      </c>
      <c r="M35">
        <v>618.18399999999997</v>
      </c>
      <c r="N35">
        <f t="shared" si="3"/>
        <v>24.668821077040775</v>
      </c>
      <c r="O35">
        <v>-25.482199999999999</v>
      </c>
      <c r="P35">
        <v>64.468400000000003</v>
      </c>
      <c r="Q35">
        <v>403.916</v>
      </c>
      <c r="R35">
        <v>0.99370199999999997</v>
      </c>
      <c r="S35">
        <v>-41.000399999999999</v>
      </c>
      <c r="T35">
        <f t="shared" si="1"/>
        <v>-15.5182</v>
      </c>
      <c r="U35">
        <v>2.8</v>
      </c>
      <c r="V35">
        <f>AVERAGE(D700:D723)</f>
        <v>52.423680640975313</v>
      </c>
      <c r="W35">
        <f>D700</f>
        <v>133.12034078807241</v>
      </c>
      <c r="X35">
        <f>D723</f>
        <v>46.225673739194669</v>
      </c>
      <c r="Z35">
        <f t="shared" si="2"/>
        <v>2.8797923322683756</v>
      </c>
      <c r="AA35">
        <f>B723</f>
        <v>25</v>
      </c>
      <c r="AD35">
        <v>2.8</v>
      </c>
      <c r="AE35">
        <f>AVERAGE(N850:N873)</f>
        <v>53.01019725409369</v>
      </c>
      <c r="AF35">
        <f>N850</f>
        <v>132.4503311258276</v>
      </c>
      <c r="AG35">
        <f>N873</f>
        <v>45.599635202918478</v>
      </c>
      <c r="AI35">
        <f t="shared" si="4"/>
        <v>2.9046357615893927</v>
      </c>
      <c r="AJ35">
        <f>L873</f>
        <v>25</v>
      </c>
    </row>
    <row r="36" spans="1:36" x14ac:dyDescent="0.3">
      <c r="B36">
        <v>2</v>
      </c>
      <c r="C36">
        <v>260.01600000000002</v>
      </c>
      <c r="D36">
        <f t="shared" si="5"/>
        <v>36.339850279816808</v>
      </c>
      <c r="E36">
        <v>-34.606900000000003</v>
      </c>
      <c r="F36">
        <v>66.986099999999993</v>
      </c>
      <c r="G36">
        <v>342.47</v>
      </c>
      <c r="H36">
        <v>0.826654</v>
      </c>
      <c r="I36">
        <v>-49.362200000000001</v>
      </c>
      <c r="J36">
        <f t="shared" si="0"/>
        <v>-14.755299999999998</v>
      </c>
      <c r="L36">
        <v>12</v>
      </c>
      <c r="M36">
        <v>657.05899999999997</v>
      </c>
      <c r="N36">
        <f t="shared" si="3"/>
        <v>25.723472668810288</v>
      </c>
      <c r="O36">
        <v>-25.421099999999999</v>
      </c>
      <c r="P36">
        <v>64.514200000000002</v>
      </c>
      <c r="Q36">
        <v>403.44200000000001</v>
      </c>
      <c r="R36">
        <v>0.99373100000000003</v>
      </c>
      <c r="S36">
        <v>-40.939300000000003</v>
      </c>
      <c r="T36">
        <f t="shared" si="1"/>
        <v>-15.518200000000004</v>
      </c>
      <c r="U36">
        <v>2.85</v>
      </c>
      <c r="V36">
        <f>AVERAGE(D727:D750)</f>
        <v>52.662385937405048</v>
      </c>
      <c r="W36">
        <f>D727</f>
        <v>134.91635186184556</v>
      </c>
      <c r="X36">
        <f>D750</f>
        <v>46.535436735073688</v>
      </c>
      <c r="Z36">
        <f t="shared" si="2"/>
        <v>2.8992174851592036</v>
      </c>
      <c r="AA36">
        <f>B750</f>
        <v>25</v>
      </c>
      <c r="AD36">
        <v>2.85</v>
      </c>
      <c r="AE36">
        <f>AVERAGE(N877:N901)</f>
        <v>53.08061815162602</v>
      </c>
      <c r="AF36">
        <f>N877</f>
        <v>133.10262212165571</v>
      </c>
      <c r="AG36">
        <f>N901</f>
        <v>45.83371528096071</v>
      </c>
      <c r="AI36">
        <f t="shared" si="4"/>
        <v>2.904033009450282</v>
      </c>
      <c r="AJ36">
        <f>L901</f>
        <v>26</v>
      </c>
    </row>
    <row r="37" spans="1:36" x14ac:dyDescent="0.3">
      <c r="B37">
        <v>3</v>
      </c>
      <c r="C37">
        <v>292.524</v>
      </c>
      <c r="D37">
        <f t="shared" si="5"/>
        <v>30.76165866863543</v>
      </c>
      <c r="E37">
        <v>-35.140999999999998</v>
      </c>
      <c r="F37">
        <v>67.840599999999995</v>
      </c>
      <c r="G37">
        <v>346.95400000000001</v>
      </c>
      <c r="H37">
        <v>0.82624699999999995</v>
      </c>
      <c r="I37">
        <v>-50.506599999999999</v>
      </c>
      <c r="J37">
        <f t="shared" si="0"/>
        <v>-15.365600000000001</v>
      </c>
      <c r="L37">
        <v>13</v>
      </c>
      <c r="M37">
        <v>695.92600000000004</v>
      </c>
      <c r="N37">
        <f t="shared" si="3"/>
        <v>25.728767334756942</v>
      </c>
      <c r="O37">
        <v>-25.573699999999999</v>
      </c>
      <c r="P37">
        <v>64.682000000000002</v>
      </c>
      <c r="Q37">
        <v>406.67200000000003</v>
      </c>
      <c r="R37">
        <v>0.99679399999999996</v>
      </c>
      <c r="S37">
        <v>-40.924100000000003</v>
      </c>
      <c r="T37">
        <f t="shared" si="1"/>
        <v>-15.350400000000004</v>
      </c>
      <c r="U37">
        <v>2.9</v>
      </c>
      <c r="V37">
        <f>AVERAGE(D754:D778)</f>
        <v>53.086953370496694</v>
      </c>
      <c r="W37">
        <f>D754</f>
        <v>135.85110718652376</v>
      </c>
      <c r="X37">
        <f>D778</f>
        <v>46.748632602496457</v>
      </c>
      <c r="Z37">
        <f t="shared" si="2"/>
        <v>2.905991033826925</v>
      </c>
      <c r="AA37">
        <f>B778</f>
        <v>26</v>
      </c>
      <c r="AD37">
        <v>2.9</v>
      </c>
      <c r="AE37">
        <f>AVERAGE(N905:N929)</f>
        <v>53.289859236324581</v>
      </c>
      <c r="AF37">
        <f>N905</f>
        <v>132.43279035889307</v>
      </c>
      <c r="AG37">
        <f>N929</f>
        <v>46.750818139317467</v>
      </c>
      <c r="AI37">
        <f t="shared" si="4"/>
        <v>2.8327373857767211</v>
      </c>
      <c r="AJ37">
        <f>L929</f>
        <v>26</v>
      </c>
    </row>
    <row r="38" spans="1:36" x14ac:dyDescent="0.3">
      <c r="B38">
        <v>4</v>
      </c>
      <c r="C38">
        <v>325.834</v>
      </c>
      <c r="D38">
        <f t="shared" si="5"/>
        <v>30.021014710297205</v>
      </c>
      <c r="E38">
        <v>-34.728999999999999</v>
      </c>
      <c r="F38">
        <v>67.581199999999995</v>
      </c>
      <c r="G38">
        <v>339.02300000000002</v>
      </c>
      <c r="H38">
        <v>0.81701800000000002</v>
      </c>
      <c r="I38">
        <v>-51.223799999999997</v>
      </c>
      <c r="J38">
        <f t="shared" si="0"/>
        <v>-16.494799999999998</v>
      </c>
      <c r="T38">
        <f t="shared" si="1"/>
        <v>0</v>
      </c>
      <c r="U38">
        <v>2.95</v>
      </c>
      <c r="V38">
        <f>AVERAGE(D782:D806)</f>
        <v>52.896388130463841</v>
      </c>
      <c r="W38">
        <f>D782</f>
        <v>137.43815283122629</v>
      </c>
      <c r="X38">
        <f>D806</f>
        <v>46.680982167864755</v>
      </c>
      <c r="Z38">
        <f t="shared" si="2"/>
        <v>2.9442001099505331</v>
      </c>
      <c r="AA38">
        <f>B806</f>
        <v>26</v>
      </c>
      <c r="AD38">
        <v>2.95</v>
      </c>
      <c r="AE38">
        <f>AVERAGE(N933:N957)</f>
        <v>53.760587946118321</v>
      </c>
      <c r="AF38">
        <f>N933</f>
        <v>135.35462912831611</v>
      </c>
      <c r="AG38">
        <f>N957</f>
        <v>46.707146193367656</v>
      </c>
      <c r="AI38">
        <f t="shared" si="4"/>
        <v>2.8979426096372434</v>
      </c>
      <c r="AJ38">
        <v>26</v>
      </c>
    </row>
    <row r="39" spans="1:36" x14ac:dyDescent="0.3">
      <c r="B39">
        <v>5</v>
      </c>
      <c r="C39">
        <v>360.14600000000002</v>
      </c>
      <c r="D39">
        <f t="shared" si="5"/>
        <v>29.144322685940768</v>
      </c>
      <c r="E39">
        <v>-35.522500000000001</v>
      </c>
      <c r="F39">
        <v>68.527199999999993</v>
      </c>
      <c r="G39">
        <v>348.16300000000001</v>
      </c>
      <c r="H39">
        <v>0.826318</v>
      </c>
      <c r="I39">
        <v>-51.3611</v>
      </c>
      <c r="J39">
        <f t="shared" si="0"/>
        <v>-15.8386</v>
      </c>
      <c r="K39">
        <v>1.1000000000000001</v>
      </c>
      <c r="T39">
        <f t="shared" si="1"/>
        <v>0</v>
      </c>
      <c r="U39">
        <v>3</v>
      </c>
      <c r="V39">
        <f>AVERAGE(D810:D835)</f>
        <v>56.179224927078948</v>
      </c>
      <c r="W39">
        <f>D810</f>
        <v>130.41210224308804</v>
      </c>
      <c r="X39">
        <f>D835</f>
        <v>50.431186645821612</v>
      </c>
      <c r="Z39">
        <f t="shared" si="2"/>
        <v>2.5859415753782011</v>
      </c>
      <c r="AA39">
        <f>B864</f>
        <v>27</v>
      </c>
      <c r="AD39">
        <v>3</v>
      </c>
      <c r="AE39">
        <f>AVERAGE(N961:N987)</f>
        <v>57.781964201167334</v>
      </c>
      <c r="AF39">
        <f>N961</f>
        <v>138.71549452073845</v>
      </c>
      <c r="AG39">
        <f>N987</f>
        <v>50.085144746068295</v>
      </c>
      <c r="AI39">
        <f t="shared" si="4"/>
        <v>2.7695935636010649</v>
      </c>
      <c r="AJ39">
        <f>L987</f>
        <v>28</v>
      </c>
    </row>
    <row r="40" spans="1:36" x14ac:dyDescent="0.3">
      <c r="B40">
        <v>6</v>
      </c>
      <c r="C40">
        <v>394.71199999999999</v>
      </c>
      <c r="D40">
        <f t="shared" si="5"/>
        <v>28.930162587513763</v>
      </c>
      <c r="E40">
        <v>-34.728999999999999</v>
      </c>
      <c r="F40">
        <v>67.794799999999995</v>
      </c>
      <c r="G40">
        <v>339.3</v>
      </c>
      <c r="H40">
        <v>0.82007799999999997</v>
      </c>
      <c r="I40">
        <v>-51.4069</v>
      </c>
      <c r="J40">
        <f t="shared" si="0"/>
        <v>-16.677900000000001</v>
      </c>
      <c r="L40">
        <v>1</v>
      </c>
      <c r="M40">
        <v>233.334</v>
      </c>
      <c r="O40">
        <v>-27.236899999999999</v>
      </c>
      <c r="P40">
        <v>66.864000000000004</v>
      </c>
      <c r="Q40">
        <v>389.59100000000001</v>
      </c>
      <c r="R40">
        <v>0.98089300000000001</v>
      </c>
      <c r="S40">
        <v>-38.375900000000001</v>
      </c>
      <c r="T40">
        <f t="shared" si="1"/>
        <v>-11.139000000000003</v>
      </c>
      <c r="U40">
        <v>3.05</v>
      </c>
      <c r="V40">
        <f>AVERAGE(D839:D864)</f>
        <v>55.760200286490672</v>
      </c>
      <c r="W40">
        <f>D839</f>
        <v>138.86960144424398</v>
      </c>
      <c r="X40">
        <f>D864</f>
        <v>50.087653393438721</v>
      </c>
      <c r="Z40">
        <f t="shared" si="2"/>
        <v>2.7725315928343197</v>
      </c>
      <c r="AA40">
        <f>B864</f>
        <v>27</v>
      </c>
      <c r="AD40">
        <v>3.05</v>
      </c>
      <c r="AE40">
        <f>AVERAGE(N991:N1016)</f>
        <v>55.726254466719944</v>
      </c>
      <c r="AF40">
        <f>N991</f>
        <v>139.33398355859009</v>
      </c>
      <c r="AG40">
        <f>N1016</f>
        <v>48.430840759395522</v>
      </c>
      <c r="AI40">
        <f t="shared" si="4"/>
        <v>2.8769680925177719</v>
      </c>
      <c r="AJ40">
        <f>L1016</f>
        <v>27</v>
      </c>
    </row>
    <row r="41" spans="1:36" x14ac:dyDescent="0.3">
      <c r="B41">
        <v>7</v>
      </c>
      <c r="C41">
        <v>429.83800000000002</v>
      </c>
      <c r="D41">
        <f t="shared" si="5"/>
        <v>28.468940386038806</v>
      </c>
      <c r="E41">
        <v>-34.698500000000003</v>
      </c>
      <c r="F41">
        <v>67.718500000000006</v>
      </c>
      <c r="G41">
        <v>337.35700000000003</v>
      </c>
      <c r="H41">
        <v>0.81922499999999998</v>
      </c>
      <c r="I41">
        <v>-51.6205</v>
      </c>
      <c r="J41">
        <f t="shared" si="0"/>
        <v>-16.921999999999997</v>
      </c>
      <c r="L41">
        <v>2</v>
      </c>
      <c r="M41">
        <v>260.80200000000002</v>
      </c>
      <c r="N41">
        <f t="shared" si="3"/>
        <v>36.405999708751978</v>
      </c>
      <c r="O41">
        <v>-24.322500000000002</v>
      </c>
      <c r="P41">
        <v>62.6678</v>
      </c>
      <c r="Q41">
        <v>396.76900000000001</v>
      </c>
      <c r="R41">
        <v>0.999</v>
      </c>
      <c r="S41">
        <v>-38.360599999999998</v>
      </c>
      <c r="T41">
        <f t="shared" si="1"/>
        <v>-14.038099999999996</v>
      </c>
      <c r="U41">
        <v>3.1</v>
      </c>
      <c r="V41">
        <f>AVERAGE(D868:D893)</f>
        <v>55.868484100425057</v>
      </c>
      <c r="W41">
        <f>D868</f>
        <v>145.07471347744087</v>
      </c>
      <c r="X41">
        <f>D893</f>
        <v>50.173097185289144</v>
      </c>
      <c r="Z41">
        <f t="shared" si="2"/>
        <v>2.8914841143188799</v>
      </c>
      <c r="AA41">
        <f>B922</f>
        <v>27</v>
      </c>
      <c r="AD41">
        <v>3.1</v>
      </c>
      <c r="AE41">
        <f>AVERAGE(N1020:N1045)</f>
        <v>55.121356879140833</v>
      </c>
      <c r="AF41">
        <f>N1020</f>
        <v>136.07293509320962</v>
      </c>
      <c r="AG41">
        <f>N1045</f>
        <v>47.888133320563284</v>
      </c>
      <c r="AI41">
        <f t="shared" si="4"/>
        <v>2.8414750306163961</v>
      </c>
      <c r="AJ41">
        <f>L1045</f>
        <v>27</v>
      </c>
    </row>
    <row r="42" spans="1:36" x14ac:dyDescent="0.3">
      <c r="B42">
        <v>8</v>
      </c>
      <c r="C42">
        <v>464.82600000000002</v>
      </c>
      <c r="D42">
        <f t="shared" si="5"/>
        <v>28.581227849548416</v>
      </c>
      <c r="E42">
        <v>-35.308799999999998</v>
      </c>
      <c r="F42">
        <v>68.374600000000001</v>
      </c>
      <c r="G42">
        <v>345.83100000000002</v>
      </c>
      <c r="H42">
        <v>0.82602399999999998</v>
      </c>
      <c r="I42">
        <v>-51.818800000000003</v>
      </c>
      <c r="J42">
        <f t="shared" si="0"/>
        <v>-16.510000000000005</v>
      </c>
      <c r="L42">
        <v>3</v>
      </c>
      <c r="M42">
        <v>291.17500000000001</v>
      </c>
      <c r="N42">
        <f t="shared" si="3"/>
        <v>32.923978533566007</v>
      </c>
      <c r="O42">
        <v>-24.353000000000002</v>
      </c>
      <c r="P42">
        <v>62.622100000000003</v>
      </c>
      <c r="Q42">
        <v>398.322</v>
      </c>
      <c r="R42">
        <v>0.99298200000000003</v>
      </c>
      <c r="S42">
        <v>-39.474499999999999</v>
      </c>
      <c r="T42">
        <f t="shared" si="1"/>
        <v>-15.121499999999997</v>
      </c>
      <c r="U42">
        <v>3.15</v>
      </c>
      <c r="V42">
        <f>AVERAGE(D897:D922)</f>
        <v>55.937981165550227</v>
      </c>
      <c r="W42">
        <f>D897</f>
        <v>145.15894904920867</v>
      </c>
      <c r="X42">
        <f>D922</f>
        <v>49.411997232928293</v>
      </c>
      <c r="Z42">
        <f t="shared" si="2"/>
        <v>2.9377268108578769</v>
      </c>
      <c r="AA42">
        <f>B922</f>
        <v>27</v>
      </c>
      <c r="AD42">
        <v>3.15</v>
      </c>
      <c r="AE42">
        <f>AVERAGE(N1049:N1074)</f>
        <v>54.912999582295505</v>
      </c>
      <c r="AF42">
        <f>N1049</f>
        <v>135.50135501355021</v>
      </c>
      <c r="AG42">
        <f>N1074</f>
        <v>48.668905436316678</v>
      </c>
      <c r="AI42">
        <f t="shared" si="4"/>
        <v>2.7841463414634195</v>
      </c>
      <c r="AJ42">
        <f>L1074</f>
        <v>27</v>
      </c>
    </row>
    <row r="43" spans="1:36" x14ac:dyDescent="0.3">
      <c r="B43">
        <v>9</v>
      </c>
      <c r="C43">
        <v>499.17899999999997</v>
      </c>
      <c r="D43">
        <f t="shared" si="5"/>
        <v>29.109539195994568</v>
      </c>
      <c r="E43">
        <v>-35.186799999999998</v>
      </c>
      <c r="F43">
        <v>68.450900000000004</v>
      </c>
      <c r="G43">
        <v>344.084</v>
      </c>
      <c r="H43">
        <v>0.82535800000000004</v>
      </c>
      <c r="I43">
        <v>-51.651000000000003</v>
      </c>
      <c r="J43">
        <f t="shared" si="0"/>
        <v>-16.464200000000005</v>
      </c>
      <c r="L43">
        <v>4</v>
      </c>
      <c r="M43">
        <v>324.11099999999999</v>
      </c>
      <c r="N43">
        <f t="shared" si="3"/>
        <v>30.361914015059529</v>
      </c>
      <c r="O43">
        <v>-24.658200000000001</v>
      </c>
      <c r="P43">
        <v>63.323999999999998</v>
      </c>
      <c r="Q43">
        <v>399.17</v>
      </c>
      <c r="R43">
        <v>0.99304400000000004</v>
      </c>
      <c r="S43">
        <v>-40.100099999999998</v>
      </c>
      <c r="T43">
        <f t="shared" si="1"/>
        <v>-15.441899999999997</v>
      </c>
      <c r="U43">
        <v>3.2</v>
      </c>
      <c r="V43">
        <f>AVERAGE(D926:D951)</f>
        <v>56.313871894887761</v>
      </c>
      <c r="W43">
        <f>D926</f>
        <v>148.54426619132502</v>
      </c>
      <c r="X43">
        <f>D951</f>
        <v>49.278076183905767</v>
      </c>
      <c r="Z43">
        <f t="shared" si="2"/>
        <v>3.0144087938205595</v>
      </c>
      <c r="AA43">
        <f>B951</f>
        <v>27</v>
      </c>
      <c r="AD43">
        <v>3.2</v>
      </c>
      <c r="AE43">
        <f>AVERAGE(N1078:N1102)</f>
        <v>54.923659722603013</v>
      </c>
      <c r="AF43">
        <f>N1078</f>
        <v>136.76148796498885</v>
      </c>
      <c r="AG43">
        <f>N1102</f>
        <v>48.023819814628105</v>
      </c>
      <c r="AI43">
        <f t="shared" si="4"/>
        <v>2.8477844638949597</v>
      </c>
      <c r="AJ43">
        <f>L1102</f>
        <v>26</v>
      </c>
    </row>
    <row r="44" spans="1:36" x14ac:dyDescent="0.3">
      <c r="B44">
        <v>10</v>
      </c>
      <c r="C44">
        <v>534.78800000000001</v>
      </c>
      <c r="D44">
        <f t="shared" si="5"/>
        <v>28.082788059198489</v>
      </c>
      <c r="E44">
        <v>-35.537700000000001</v>
      </c>
      <c r="F44">
        <v>68.572999999999993</v>
      </c>
      <c r="G44">
        <v>349.291</v>
      </c>
      <c r="H44">
        <v>0.83084400000000003</v>
      </c>
      <c r="I44">
        <v>-51.5747</v>
      </c>
      <c r="J44">
        <f t="shared" si="0"/>
        <v>-16.036999999999999</v>
      </c>
      <c r="L44">
        <v>5</v>
      </c>
      <c r="M44">
        <v>358.26499999999999</v>
      </c>
      <c r="N44">
        <f t="shared" si="3"/>
        <v>29.279147391227969</v>
      </c>
      <c r="O44">
        <v>-25.1465</v>
      </c>
      <c r="P44">
        <v>64.117400000000004</v>
      </c>
      <c r="Q44">
        <v>405.17899999999997</v>
      </c>
      <c r="R44">
        <v>0.99771900000000002</v>
      </c>
      <c r="S44">
        <v>-40.4816</v>
      </c>
      <c r="T44">
        <f t="shared" si="1"/>
        <v>-15.335100000000001</v>
      </c>
      <c r="U44">
        <v>3.25</v>
      </c>
      <c r="V44">
        <f>AVERAGE(D955:D980)</f>
        <v>56.165205893324426</v>
      </c>
      <c r="W44">
        <f>D955</f>
        <v>148.34594273846579</v>
      </c>
      <c r="X44">
        <f>D980</f>
        <v>49.578582052553401</v>
      </c>
      <c r="Z44">
        <f t="shared" si="2"/>
        <v>2.992137665034849</v>
      </c>
      <c r="AA44">
        <f>B980</f>
        <v>27</v>
      </c>
      <c r="AD44">
        <v>3.25</v>
      </c>
      <c r="AE44">
        <f>AVERAGE(N1106:N1131)</f>
        <v>54.940319823915651</v>
      </c>
      <c r="AF44">
        <f>N1106</f>
        <v>136.61202185792308</v>
      </c>
      <c r="AG44">
        <f>N1131</f>
        <v>48.600311041990615</v>
      </c>
      <c r="AI44">
        <f t="shared" si="4"/>
        <v>2.8109289617486284</v>
      </c>
      <c r="AJ44">
        <f>L1131</f>
        <v>27</v>
      </c>
    </row>
    <row r="45" spans="1:36" x14ac:dyDescent="0.3">
      <c r="B45">
        <v>11</v>
      </c>
      <c r="C45">
        <v>570.19600000000003</v>
      </c>
      <c r="D45">
        <f t="shared" si="5"/>
        <v>28.242205151378208</v>
      </c>
      <c r="E45">
        <v>-35.446199999999997</v>
      </c>
      <c r="F45">
        <v>68.527199999999993</v>
      </c>
      <c r="G45">
        <v>347.18400000000003</v>
      </c>
      <c r="H45">
        <v>0.82941600000000004</v>
      </c>
      <c r="I45">
        <v>-51.651000000000003</v>
      </c>
      <c r="J45">
        <f t="shared" si="0"/>
        <v>-16.204800000000006</v>
      </c>
      <c r="L45">
        <v>6</v>
      </c>
      <c r="M45">
        <v>392.67599999999999</v>
      </c>
      <c r="N45">
        <f t="shared" si="3"/>
        <v>29.060474848159018</v>
      </c>
      <c r="O45">
        <v>-24.826000000000001</v>
      </c>
      <c r="P45">
        <v>63.705399999999997</v>
      </c>
      <c r="Q45">
        <v>398.54</v>
      </c>
      <c r="R45">
        <v>0.99312599999999995</v>
      </c>
      <c r="S45">
        <v>-40.618899999999996</v>
      </c>
      <c r="T45">
        <f t="shared" si="1"/>
        <v>-15.792899999999996</v>
      </c>
      <c r="U45">
        <v>3.3</v>
      </c>
      <c r="V45">
        <f>AVERAGE(D984:D1009)</f>
        <v>56.430170982343235</v>
      </c>
      <c r="W45">
        <f>D984</f>
        <v>148.17009927396663</v>
      </c>
      <c r="X45">
        <f>D1009</f>
        <v>49.731450169086777</v>
      </c>
      <c r="Z45">
        <f t="shared" si="2"/>
        <v>2.9794043562009302</v>
      </c>
      <c r="AA45">
        <f>B1009</f>
        <v>27</v>
      </c>
      <c r="AD45">
        <v>3.3</v>
      </c>
      <c r="AE45">
        <f>AVERAGE(N1135:N1160)</f>
        <v>55.020999616708337</v>
      </c>
      <c r="AF45">
        <f>N1135</f>
        <v>135.79576317218948</v>
      </c>
      <c r="AG45">
        <f>N1160</f>
        <v>47.81028877414407</v>
      </c>
      <c r="AI45">
        <f t="shared" si="4"/>
        <v>2.8403041825095228</v>
      </c>
      <c r="AJ45">
        <f>L1160</f>
        <v>27</v>
      </c>
    </row>
    <row r="46" spans="1:36" x14ac:dyDescent="0.3">
      <c r="B46">
        <v>12</v>
      </c>
      <c r="C46">
        <v>605.43700000000001</v>
      </c>
      <c r="D46">
        <f t="shared" si="5"/>
        <v>28.376039272438366</v>
      </c>
      <c r="E46">
        <v>-34.79</v>
      </c>
      <c r="F46">
        <v>67.810100000000006</v>
      </c>
      <c r="G46">
        <v>342.02600000000001</v>
      </c>
      <c r="H46">
        <v>0.823855</v>
      </c>
      <c r="I46">
        <v>-51.712000000000003</v>
      </c>
      <c r="J46">
        <f t="shared" si="0"/>
        <v>-16.922000000000004</v>
      </c>
      <c r="L46">
        <v>7</v>
      </c>
      <c r="M46">
        <v>427.17399999999998</v>
      </c>
      <c r="N46">
        <f t="shared" si="3"/>
        <v>28.987187663052939</v>
      </c>
      <c r="O46">
        <v>-24.627700000000001</v>
      </c>
      <c r="P46">
        <v>63.629199999999997</v>
      </c>
      <c r="Q46">
        <v>396.95100000000002</v>
      </c>
      <c r="R46">
        <v>0.98976900000000001</v>
      </c>
      <c r="S46">
        <v>-40.7104</v>
      </c>
      <c r="T46">
        <f t="shared" si="1"/>
        <v>-16.082699999999999</v>
      </c>
      <c r="U46">
        <v>3.35</v>
      </c>
      <c r="V46">
        <f>AVERAGE(D1013:D1038)</f>
        <v>56.848864261055198</v>
      </c>
      <c r="W46">
        <f>D1013</f>
        <v>150.01500150015008</v>
      </c>
      <c r="X46">
        <f>D1038</f>
        <v>49.818163702485975</v>
      </c>
      <c r="Z46">
        <f t="shared" si="2"/>
        <v>3.0112511251125094</v>
      </c>
      <c r="AA46">
        <f>B1038</f>
        <v>27</v>
      </c>
      <c r="AD46">
        <v>3.35</v>
      </c>
      <c r="AE46">
        <f>AVERAGE(N1164:N1189)</f>
        <v>55.093574717087577</v>
      </c>
      <c r="AF46">
        <f>N1164</f>
        <v>139.21759710427358</v>
      </c>
      <c r="AG46">
        <f>N1189</f>
        <v>47.723584995704989</v>
      </c>
      <c r="AI46">
        <f t="shared" si="4"/>
        <v>2.9171655297229417</v>
      </c>
      <c r="AJ46">
        <f>L1189</f>
        <v>27</v>
      </c>
    </row>
    <row r="47" spans="1:36" x14ac:dyDescent="0.3">
      <c r="B47">
        <v>13</v>
      </c>
      <c r="C47">
        <v>640.53800000000001</v>
      </c>
      <c r="D47">
        <f t="shared" si="5"/>
        <v>28.489216831429303</v>
      </c>
      <c r="E47">
        <v>-34.759500000000003</v>
      </c>
      <c r="F47">
        <v>67.810100000000006</v>
      </c>
      <c r="G47">
        <v>341.26299999999998</v>
      </c>
      <c r="H47">
        <v>0.82804100000000003</v>
      </c>
      <c r="I47">
        <v>-51.605200000000004</v>
      </c>
      <c r="J47">
        <f t="shared" si="0"/>
        <v>-16.845700000000001</v>
      </c>
      <c r="L47">
        <v>8</v>
      </c>
      <c r="M47">
        <v>461.428</v>
      </c>
      <c r="N47">
        <f t="shared" si="3"/>
        <v>29.193670812167905</v>
      </c>
      <c r="O47">
        <v>-25.405899999999999</v>
      </c>
      <c r="P47">
        <v>64.483599999999996</v>
      </c>
      <c r="Q47">
        <v>406.51400000000001</v>
      </c>
      <c r="R47">
        <v>0.999031</v>
      </c>
      <c r="S47">
        <v>-40.664700000000003</v>
      </c>
      <c r="T47">
        <f t="shared" si="1"/>
        <v>-15.258800000000004</v>
      </c>
      <c r="U47">
        <v>3.4</v>
      </c>
      <c r="V47">
        <f>AVERAGE(D1042:D1067)</f>
        <v>56.661938846750168</v>
      </c>
      <c r="W47">
        <f>D1042</f>
        <v>151.30882130428185</v>
      </c>
      <c r="X47">
        <f>D1067</f>
        <v>49.448647579488529</v>
      </c>
      <c r="Z47">
        <f t="shared" si="2"/>
        <v>3.0599182932365023</v>
      </c>
      <c r="AA47">
        <f>B1067</f>
        <v>27</v>
      </c>
      <c r="AD47">
        <v>3.4</v>
      </c>
      <c r="AE47">
        <f>AVERAGE(N1193:N1218)</f>
        <v>55.262384991586472</v>
      </c>
      <c r="AF47">
        <f>N1193</f>
        <v>139.93842709207973</v>
      </c>
      <c r="AG47">
        <f>N1218</f>
        <v>47.869794159885146</v>
      </c>
      <c r="AI47">
        <f t="shared" si="4"/>
        <v>2.9233137419535438</v>
      </c>
      <c r="AJ47">
        <f>L1218</f>
        <v>27</v>
      </c>
    </row>
    <row r="48" spans="1:36" x14ac:dyDescent="0.3">
      <c r="B48">
        <v>14</v>
      </c>
      <c r="C48">
        <v>674.88099999999997</v>
      </c>
      <c r="D48">
        <f t="shared" si="5"/>
        <v>29.11801531607609</v>
      </c>
      <c r="E48">
        <v>-35.263100000000001</v>
      </c>
      <c r="F48">
        <v>68.420400000000001</v>
      </c>
      <c r="G48">
        <v>346.08800000000002</v>
      </c>
      <c r="H48">
        <v>0.82806800000000003</v>
      </c>
      <c r="I48">
        <v>-51.6663</v>
      </c>
      <c r="J48">
        <f t="shared" si="0"/>
        <v>-16.403199999999998</v>
      </c>
      <c r="L48">
        <v>9</v>
      </c>
      <c r="M48">
        <v>496.529</v>
      </c>
      <c r="N48">
        <f t="shared" si="3"/>
        <v>28.489216831429303</v>
      </c>
      <c r="O48">
        <v>-25.344799999999999</v>
      </c>
      <c r="P48">
        <v>64.361599999999996</v>
      </c>
      <c r="Q48">
        <v>406.40800000000002</v>
      </c>
      <c r="R48">
        <v>1.00007</v>
      </c>
      <c r="S48">
        <v>-40.7104</v>
      </c>
      <c r="T48">
        <f t="shared" si="1"/>
        <v>-15.365600000000001</v>
      </c>
      <c r="U48">
        <v>3.45</v>
      </c>
      <c r="V48">
        <f>AVERAGE(D1071:D1096)</f>
        <v>56.718842532940229</v>
      </c>
      <c r="W48">
        <f>D1071</f>
        <v>152.69506794930575</v>
      </c>
      <c r="X48">
        <f>D1096</f>
        <v>49.977510120445764</v>
      </c>
      <c r="Z48">
        <f t="shared" si="2"/>
        <v>3.0552756145976612</v>
      </c>
      <c r="AA48">
        <f>B1096</f>
        <v>27</v>
      </c>
      <c r="AD48">
        <v>3.45</v>
      </c>
      <c r="AE48">
        <f>AVERAGE(N1222:N1247)</f>
        <v>55.543001782813043</v>
      </c>
      <c r="AF48">
        <f>N1222</f>
        <v>142.71442842871463</v>
      </c>
      <c r="AG48">
        <f>N1247</f>
        <v>47.846889952153163</v>
      </c>
      <c r="AI48">
        <f t="shared" si="4"/>
        <v>2.9827315541601322</v>
      </c>
      <c r="AJ48">
        <f>L1247</f>
        <v>27</v>
      </c>
    </row>
    <row r="49" spans="1:36" x14ac:dyDescent="0.3">
      <c r="B49">
        <v>15</v>
      </c>
      <c r="C49">
        <v>709.50199999999995</v>
      </c>
      <c r="D49">
        <f t="shared" si="5"/>
        <v>28.884203229253938</v>
      </c>
      <c r="E49">
        <v>-35.476700000000001</v>
      </c>
      <c r="F49">
        <v>68.588300000000004</v>
      </c>
      <c r="G49">
        <v>347.55500000000001</v>
      </c>
      <c r="H49">
        <v>0.83038000000000001</v>
      </c>
      <c r="I49">
        <v>-51.6815</v>
      </c>
      <c r="J49">
        <f t="shared" si="0"/>
        <v>-16.204799999999999</v>
      </c>
      <c r="L49">
        <v>10</v>
      </c>
      <c r="M49">
        <v>531.54300000000001</v>
      </c>
      <c r="N49">
        <f t="shared" si="3"/>
        <v>28.560004569600721</v>
      </c>
      <c r="O49">
        <v>-25.283799999999999</v>
      </c>
      <c r="P49">
        <v>64.239500000000007</v>
      </c>
      <c r="Q49">
        <v>405.012</v>
      </c>
      <c r="R49">
        <v>0.99963000000000002</v>
      </c>
      <c r="S49">
        <v>-40.5884</v>
      </c>
      <c r="T49">
        <f t="shared" si="1"/>
        <v>-15.304600000000001</v>
      </c>
      <c r="U49">
        <v>3.5</v>
      </c>
      <c r="V49">
        <f>AVERAGE(D1100:D1125)</f>
        <v>57.201193694186443</v>
      </c>
      <c r="W49">
        <f>D1100</f>
        <v>153.98829688943641</v>
      </c>
      <c r="X49">
        <f>D1125</f>
        <v>49.595794276645314</v>
      </c>
      <c r="Z49">
        <f t="shared" si="2"/>
        <v>3.1048660301817081</v>
      </c>
      <c r="AA49">
        <f>B1125</f>
        <v>27</v>
      </c>
      <c r="AD49">
        <v>3.5</v>
      </c>
      <c r="AE49">
        <f>AVERAGE(N1251:N1275)</f>
        <v>55.848614687963639</v>
      </c>
      <c r="AF49">
        <f>N1251</f>
        <v>141.94464158978025</v>
      </c>
      <c r="AG49">
        <f>N1275</f>
        <v>48.395683105067</v>
      </c>
      <c r="AI49">
        <f t="shared" si="4"/>
        <v>2.9330021291696311</v>
      </c>
      <c r="AJ49">
        <f>L1276</f>
        <v>27</v>
      </c>
    </row>
    <row r="50" spans="1:36" x14ac:dyDescent="0.3">
      <c r="J50">
        <f t="shared" si="0"/>
        <v>0</v>
      </c>
      <c r="L50">
        <v>11</v>
      </c>
      <c r="M50">
        <v>566.26099999999997</v>
      </c>
      <c r="N50">
        <f t="shared" si="3"/>
        <v>28.803502505904749</v>
      </c>
      <c r="O50">
        <v>-25.0549</v>
      </c>
      <c r="P50">
        <v>64.071700000000007</v>
      </c>
      <c r="Q50">
        <v>405.24700000000001</v>
      </c>
      <c r="R50">
        <v>0.99824299999999999</v>
      </c>
      <c r="S50">
        <v>-40.7104</v>
      </c>
      <c r="T50">
        <f t="shared" si="1"/>
        <v>-15.6555</v>
      </c>
      <c r="U50">
        <v>3.55</v>
      </c>
      <c r="V50">
        <f>AVERAGE(D1129:D1155)</f>
        <v>57.248364187699501</v>
      </c>
      <c r="W50">
        <f>D1129</f>
        <v>153.68065160596268</v>
      </c>
      <c r="X50">
        <f>D1155</f>
        <v>49.654898455732635</v>
      </c>
      <c r="Z50">
        <f t="shared" ref="Z50:Z58" si="6">W50/X50</f>
        <v>3.0949746426924838</v>
      </c>
      <c r="AA50">
        <f>B1155</f>
        <v>28</v>
      </c>
      <c r="AD50">
        <v>3.6</v>
      </c>
    </row>
    <row r="51" spans="1:36" x14ac:dyDescent="0.3">
      <c r="A51">
        <v>1.45</v>
      </c>
      <c r="J51">
        <f t="shared" si="0"/>
        <v>0</v>
      </c>
      <c r="L51">
        <v>12</v>
      </c>
      <c r="M51">
        <v>601.34799999999996</v>
      </c>
      <c r="N51">
        <f t="shared" si="3"/>
        <v>28.50058426197738</v>
      </c>
      <c r="O51">
        <v>-24.8718</v>
      </c>
      <c r="P51">
        <v>63.903799999999997</v>
      </c>
      <c r="Q51">
        <v>400.65</v>
      </c>
      <c r="R51">
        <v>0.99976799999999999</v>
      </c>
      <c r="S51">
        <v>-40.6494</v>
      </c>
      <c r="T51">
        <f t="shared" si="1"/>
        <v>-15.7776</v>
      </c>
      <c r="U51">
        <v>3.6</v>
      </c>
      <c r="W51">
        <f>D1159</f>
        <v>154.29717636167271</v>
      </c>
      <c r="X51">
        <f>D1185</f>
        <v>50.332192470304165</v>
      </c>
      <c r="Z51">
        <f t="shared" si="6"/>
        <v>3.0655762999537037</v>
      </c>
      <c r="AA51">
        <f>B1185</f>
        <v>28</v>
      </c>
      <c r="AD51">
        <v>3.65</v>
      </c>
    </row>
    <row r="52" spans="1:36" x14ac:dyDescent="0.3">
      <c r="B52">
        <v>1</v>
      </c>
      <c r="C52">
        <v>230.47200000000001</v>
      </c>
      <c r="E52">
        <v>-37.6892</v>
      </c>
      <c r="F52">
        <v>71.548500000000004</v>
      </c>
      <c r="G52">
        <v>330.60399999999998</v>
      </c>
      <c r="H52">
        <v>0.80946499999999999</v>
      </c>
      <c r="I52">
        <v>-49.789400000000001</v>
      </c>
      <c r="J52">
        <f t="shared" si="0"/>
        <v>-12.100200000000001</v>
      </c>
      <c r="L52">
        <v>13</v>
      </c>
      <c r="M52">
        <v>636.423</v>
      </c>
      <c r="N52">
        <f t="shared" si="3"/>
        <v>28.510334996436171</v>
      </c>
      <c r="O52">
        <v>-25.238</v>
      </c>
      <c r="P52">
        <v>64.254800000000003</v>
      </c>
      <c r="Q52">
        <v>405.79700000000003</v>
      </c>
      <c r="R52">
        <v>1.0030699999999999</v>
      </c>
      <c r="S52">
        <v>-40.527299999999997</v>
      </c>
      <c r="T52">
        <f t="shared" si="1"/>
        <v>-15.289299999999997</v>
      </c>
      <c r="U52">
        <v>3.65</v>
      </c>
      <c r="W52">
        <f>D1189</f>
        <v>156.15240474703319</v>
      </c>
      <c r="X52">
        <f>D1215</f>
        <v>50.322061191626233</v>
      </c>
      <c r="Z52">
        <f t="shared" si="6"/>
        <v>3.1030605871330543</v>
      </c>
      <c r="AA52">
        <f>B1215</f>
        <v>28</v>
      </c>
      <c r="AD52">
        <v>3.7</v>
      </c>
    </row>
    <row r="53" spans="1:36" x14ac:dyDescent="0.3">
      <c r="B53">
        <v>2</v>
      </c>
      <c r="C53">
        <v>253.471</v>
      </c>
      <c r="D53">
        <f t="shared" si="5"/>
        <v>43.480151310926573</v>
      </c>
      <c r="E53">
        <v>-34.652700000000003</v>
      </c>
      <c r="F53">
        <v>65.872200000000007</v>
      </c>
      <c r="G53">
        <v>347.30599999999998</v>
      </c>
      <c r="H53">
        <v>0.84155999999999997</v>
      </c>
      <c r="I53">
        <v>-49.118000000000002</v>
      </c>
      <c r="J53">
        <f t="shared" si="0"/>
        <v>-14.465299999999999</v>
      </c>
      <c r="L53">
        <v>14</v>
      </c>
      <c r="M53">
        <v>671.44799999999998</v>
      </c>
      <c r="N53">
        <f t="shared" si="3"/>
        <v>28.551034975017863</v>
      </c>
      <c r="O53">
        <v>-25.497399999999999</v>
      </c>
      <c r="P53">
        <v>64.392099999999999</v>
      </c>
      <c r="Q53">
        <v>408.697</v>
      </c>
      <c r="R53">
        <v>1.0082599999999999</v>
      </c>
      <c r="S53">
        <v>-40.6342</v>
      </c>
      <c r="T53">
        <f t="shared" si="1"/>
        <v>-15.136800000000001</v>
      </c>
      <c r="U53">
        <v>3.7</v>
      </c>
      <c r="W53">
        <f>D1219</f>
        <v>156.42108556233379</v>
      </c>
      <c r="X53">
        <f>D1245</f>
        <v>50.645733096986568</v>
      </c>
      <c r="Z53">
        <f t="shared" si="6"/>
        <v>3.0885343344282812</v>
      </c>
      <c r="AA53">
        <f>B1245</f>
        <v>28</v>
      </c>
      <c r="AD53">
        <v>3.75</v>
      </c>
    </row>
    <row r="54" spans="1:36" x14ac:dyDescent="0.3">
      <c r="B54">
        <v>3</v>
      </c>
      <c r="C54">
        <v>282.89</v>
      </c>
      <c r="D54">
        <f t="shared" si="5"/>
        <v>33.991638057037989</v>
      </c>
      <c r="E54">
        <v>-35.461399999999998</v>
      </c>
      <c r="F54">
        <v>67.474400000000003</v>
      </c>
      <c r="G54">
        <v>351.53</v>
      </c>
      <c r="H54">
        <v>0.84091000000000005</v>
      </c>
      <c r="I54">
        <v>-50.384500000000003</v>
      </c>
      <c r="J54">
        <f t="shared" si="0"/>
        <v>-14.923100000000005</v>
      </c>
      <c r="L54">
        <v>15</v>
      </c>
      <c r="M54">
        <v>706.173</v>
      </c>
      <c r="N54">
        <f t="shared" si="3"/>
        <v>28.797696184305238</v>
      </c>
      <c r="O54">
        <v>-24.9176</v>
      </c>
      <c r="P54">
        <v>63.9343</v>
      </c>
      <c r="Q54">
        <v>401.36</v>
      </c>
      <c r="R54">
        <v>1.0009699999999999</v>
      </c>
      <c r="S54">
        <v>-40.679900000000004</v>
      </c>
      <c r="T54">
        <f t="shared" si="1"/>
        <v>-15.762300000000003</v>
      </c>
      <c r="U54">
        <v>3.75</v>
      </c>
      <c r="W54">
        <f>D1249</f>
        <v>157.50511891636503</v>
      </c>
      <c r="X54">
        <f>D1275</f>
        <v>49.967521111277584</v>
      </c>
      <c r="Z54">
        <f t="shared" si="6"/>
        <v>3.1521499448732189</v>
      </c>
      <c r="AA54">
        <f>B1275</f>
        <v>28</v>
      </c>
      <c r="AD54">
        <v>3.8</v>
      </c>
    </row>
    <row r="55" spans="1:36" x14ac:dyDescent="0.3">
      <c r="B55">
        <v>4</v>
      </c>
      <c r="C55">
        <v>313.49799999999999</v>
      </c>
      <c r="D55">
        <f t="shared" si="5"/>
        <v>32.671197072660739</v>
      </c>
      <c r="E55">
        <v>-35.232500000000002</v>
      </c>
      <c r="F55">
        <v>67.443799999999996</v>
      </c>
      <c r="G55">
        <v>345.44</v>
      </c>
      <c r="H55">
        <v>0.83182400000000001</v>
      </c>
      <c r="I55">
        <v>-51.162700000000001</v>
      </c>
      <c r="J55">
        <f t="shared" si="0"/>
        <v>-15.930199999999999</v>
      </c>
      <c r="N55">
        <f t="shared" si="3"/>
        <v>-1.4160835942467356</v>
      </c>
      <c r="T55">
        <f t="shared" si="1"/>
        <v>0</v>
      </c>
      <c r="U55">
        <v>3.8</v>
      </c>
      <c r="W55">
        <f>D1279</f>
        <v>157.15857300015716</v>
      </c>
      <c r="X55">
        <f>D1305</f>
        <v>50.627784528149171</v>
      </c>
      <c r="Z55">
        <f t="shared" si="6"/>
        <v>3.1041961338990967</v>
      </c>
      <c r="AA55">
        <f>B1305</f>
        <v>28</v>
      </c>
      <c r="AD55">
        <v>3.85</v>
      </c>
    </row>
    <row r="56" spans="1:36" x14ac:dyDescent="0.3">
      <c r="B56">
        <v>5</v>
      </c>
      <c r="C56">
        <v>344.541</v>
      </c>
      <c r="D56">
        <f t="shared" si="5"/>
        <v>32.213381438649606</v>
      </c>
      <c r="E56">
        <v>-35.659799999999997</v>
      </c>
      <c r="F56">
        <v>68.145799999999994</v>
      </c>
      <c r="G56">
        <v>349.29300000000001</v>
      </c>
      <c r="H56">
        <v>0.83215499999999998</v>
      </c>
      <c r="I56">
        <v>-51.559399999999997</v>
      </c>
      <c r="J56">
        <f t="shared" si="0"/>
        <v>-15.8996</v>
      </c>
      <c r="K56">
        <v>1.1499999999999999</v>
      </c>
      <c r="N56" t="e">
        <f t="shared" si="3"/>
        <v>#DIV/0!</v>
      </c>
      <c r="T56">
        <f t="shared" si="1"/>
        <v>0</v>
      </c>
      <c r="U56">
        <v>3.85</v>
      </c>
      <c r="W56">
        <f>D1309</f>
        <v>159.21031682853035</v>
      </c>
      <c r="X56">
        <f>D1335</f>
        <v>49.992501124831456</v>
      </c>
      <c r="Z56">
        <f t="shared" si="6"/>
        <v>3.1846839675210812</v>
      </c>
      <c r="AA56">
        <f>B1305</f>
        <v>28</v>
      </c>
      <c r="AD56">
        <v>3.9</v>
      </c>
    </row>
    <row r="57" spans="1:36" x14ac:dyDescent="0.3">
      <c r="B57">
        <v>6</v>
      </c>
      <c r="C57">
        <v>375.92700000000002</v>
      </c>
      <c r="D57">
        <f t="shared" si="5"/>
        <v>31.861339450710485</v>
      </c>
      <c r="E57">
        <v>-35.476700000000001</v>
      </c>
      <c r="F57">
        <v>68.038899999999998</v>
      </c>
      <c r="G57">
        <v>345.61200000000002</v>
      </c>
      <c r="H57">
        <v>0.82998700000000003</v>
      </c>
      <c r="I57">
        <v>-51.6815</v>
      </c>
      <c r="J57">
        <f t="shared" si="0"/>
        <v>-16.204799999999999</v>
      </c>
      <c r="L57">
        <v>1</v>
      </c>
      <c r="M57">
        <v>230.40299999999999</v>
      </c>
      <c r="N57">
        <f t="shared" si="3"/>
        <v>4.3402212644800633</v>
      </c>
      <c r="O57">
        <v>-27.42</v>
      </c>
      <c r="P57">
        <v>67.672700000000006</v>
      </c>
      <c r="Q57">
        <v>393.34</v>
      </c>
      <c r="R57">
        <v>0.98630399999999996</v>
      </c>
      <c r="S57">
        <v>-38.070700000000002</v>
      </c>
      <c r="T57">
        <f t="shared" si="1"/>
        <v>-10.650700000000001</v>
      </c>
      <c r="U57">
        <v>3.9</v>
      </c>
      <c r="W57">
        <f>D1339</f>
        <v>158.95724050230496</v>
      </c>
      <c r="X57">
        <f>D1365</f>
        <v>50.79494082389391</v>
      </c>
      <c r="Z57">
        <f t="shared" si="6"/>
        <v>3.1293911937688796</v>
      </c>
      <c r="AA57">
        <f>B1365</f>
        <v>28</v>
      </c>
      <c r="AD57">
        <v>3.95</v>
      </c>
    </row>
    <row r="58" spans="1:36" x14ac:dyDescent="0.3">
      <c r="B58">
        <v>7</v>
      </c>
      <c r="C58">
        <v>408.15199999999999</v>
      </c>
      <c r="D58">
        <f t="shared" si="5"/>
        <v>31.031807602792895</v>
      </c>
      <c r="E58">
        <v>-34.545900000000003</v>
      </c>
      <c r="F58">
        <v>67.108199999999997</v>
      </c>
      <c r="G58">
        <v>336.86799999999999</v>
      </c>
      <c r="H58">
        <v>0.822909</v>
      </c>
      <c r="I58">
        <v>-51.757800000000003</v>
      </c>
      <c r="J58">
        <f t="shared" si="0"/>
        <v>-17.2119</v>
      </c>
      <c r="L58">
        <v>2</v>
      </c>
      <c r="M58">
        <v>254.386</v>
      </c>
      <c r="N58">
        <f t="shared" si="3"/>
        <v>41.696201476045523</v>
      </c>
      <c r="O58">
        <v>-24.337800000000001</v>
      </c>
      <c r="P58">
        <v>62.072800000000001</v>
      </c>
      <c r="Q58">
        <v>408.11399999999998</v>
      </c>
      <c r="R58">
        <v>1.0284199999999999</v>
      </c>
      <c r="S58">
        <v>-37.5214</v>
      </c>
      <c r="T58">
        <f t="shared" si="1"/>
        <v>-13.183599999999998</v>
      </c>
      <c r="U58">
        <v>3.95</v>
      </c>
      <c r="W58">
        <f>D1369</f>
        <v>160.84928422068489</v>
      </c>
      <c r="X58">
        <f>D1395</f>
        <v>51.211143544835245</v>
      </c>
      <c r="Z58">
        <f t="shared" si="6"/>
        <v>3.1409039729773207</v>
      </c>
      <c r="AA58">
        <f>B1395</f>
        <v>28</v>
      </c>
      <c r="AD58">
        <v>4</v>
      </c>
      <c r="AE58">
        <f>AVERAGE(N1284:N1315)</f>
        <v>68.730503632135253</v>
      </c>
      <c r="AF58">
        <f>N1284</f>
        <v>148.78738282993595</v>
      </c>
      <c r="AG58">
        <f>N1315</f>
        <v>61.094819159335096</v>
      </c>
      <c r="AI58">
        <f t="shared" si="4"/>
        <v>2.4353518821603992</v>
      </c>
      <c r="AJ58">
        <f>L1316</f>
        <v>34</v>
      </c>
    </row>
    <row r="59" spans="1:36" x14ac:dyDescent="0.3">
      <c r="B59">
        <v>8</v>
      </c>
      <c r="C59">
        <v>439.97800000000001</v>
      </c>
      <c r="D59">
        <f t="shared" si="5"/>
        <v>31.420850876641719</v>
      </c>
      <c r="E59">
        <v>-35.003700000000002</v>
      </c>
      <c r="F59">
        <v>67.642200000000003</v>
      </c>
      <c r="G59">
        <v>340.96100000000001</v>
      </c>
      <c r="H59">
        <v>0.82701199999999997</v>
      </c>
      <c r="I59">
        <v>-51.6815</v>
      </c>
      <c r="J59">
        <f t="shared" si="0"/>
        <v>-16.677799999999998</v>
      </c>
      <c r="L59">
        <v>3</v>
      </c>
      <c r="M59">
        <v>282.08</v>
      </c>
      <c r="N59">
        <f t="shared" si="3"/>
        <v>36.108904455838825</v>
      </c>
      <c r="O59">
        <v>-24.261500000000002</v>
      </c>
      <c r="P59">
        <v>62.011699999999998</v>
      </c>
      <c r="Q59">
        <v>409.59800000000001</v>
      </c>
      <c r="R59">
        <v>1.01817</v>
      </c>
      <c r="S59">
        <v>-38.574199999999998</v>
      </c>
      <c r="T59">
        <f t="shared" si="1"/>
        <v>-14.312699999999996</v>
      </c>
      <c r="U59">
        <v>4</v>
      </c>
      <c r="V59">
        <f>AVERAGE(D1399:D1426)</f>
        <v>59.391360973040619</v>
      </c>
      <c r="W59">
        <f>D1399</f>
        <v>161.23831022250891</v>
      </c>
      <c r="X59">
        <f>D1426</f>
        <v>50.733093196692465</v>
      </c>
      <c r="Z59">
        <f t="shared" si="2"/>
        <v>3.1781683327958565</v>
      </c>
      <c r="AA59">
        <f>B1426</f>
        <v>29</v>
      </c>
      <c r="AD59">
        <v>4.05</v>
      </c>
      <c r="AE59">
        <f>AVERAGE(N1320:N1350)</f>
        <v>64.874988187648327</v>
      </c>
      <c r="AF59">
        <f>N1320</f>
        <v>154.13070283600496</v>
      </c>
      <c r="AG59">
        <f>N1350</f>
        <v>56.182931625372284</v>
      </c>
      <c r="AI59">
        <f t="shared" si="4"/>
        <v>2.7433723797780489</v>
      </c>
      <c r="AJ59">
        <f>L1350</f>
        <v>32</v>
      </c>
    </row>
    <row r="60" spans="1:36" x14ac:dyDescent="0.3">
      <c r="B60">
        <v>9</v>
      </c>
      <c r="C60">
        <v>471.96100000000001</v>
      </c>
      <c r="D60">
        <f t="shared" si="5"/>
        <v>31.266610386767965</v>
      </c>
      <c r="E60">
        <v>-35.491900000000001</v>
      </c>
      <c r="F60">
        <v>67.993200000000002</v>
      </c>
      <c r="G60">
        <v>344.98500000000001</v>
      </c>
      <c r="H60">
        <v>0.83302100000000001</v>
      </c>
      <c r="I60">
        <v>-51.818800000000003</v>
      </c>
      <c r="J60">
        <f t="shared" si="0"/>
        <v>-16.326900000000002</v>
      </c>
      <c r="L60">
        <v>4</v>
      </c>
      <c r="M60">
        <v>311.50799999999998</v>
      </c>
      <c r="N60">
        <f t="shared" si="3"/>
        <v>33.981242354220477</v>
      </c>
      <c r="O60">
        <v>-24.734500000000001</v>
      </c>
      <c r="P60">
        <v>63.034100000000002</v>
      </c>
      <c r="Q60">
        <v>411.33600000000001</v>
      </c>
      <c r="R60">
        <v>1.01284</v>
      </c>
      <c r="S60">
        <v>-39.611800000000002</v>
      </c>
      <c r="T60">
        <f t="shared" si="1"/>
        <v>-14.877300000000002</v>
      </c>
      <c r="U60">
        <v>4.05</v>
      </c>
      <c r="V60">
        <f>AVERAGE(D1430:D1456)</f>
        <v>59.457157120508832</v>
      </c>
      <c r="W60">
        <f>D1430</f>
        <v>160.12810248198548</v>
      </c>
      <c r="X60">
        <f>D1456</f>
        <v>51.347881899871574</v>
      </c>
      <c r="Z60">
        <f t="shared" si="2"/>
        <v>3.1184947958366704</v>
      </c>
      <c r="AA60">
        <f>B1456</f>
        <v>28</v>
      </c>
      <c r="AD60">
        <v>4.0999999999999996</v>
      </c>
      <c r="AE60">
        <f>AVERAGE(N1354:N1383)</f>
        <v>63.727167299959191</v>
      </c>
      <c r="AF60">
        <f>N1354</f>
        <v>155.08684863523555</v>
      </c>
      <c r="AG60">
        <f>N1383</f>
        <v>55.778670236501569</v>
      </c>
      <c r="AI60">
        <f t="shared" si="4"/>
        <v>2.7803970223325027</v>
      </c>
      <c r="AJ60">
        <f>L1383</f>
        <v>31</v>
      </c>
    </row>
    <row r="61" spans="1:36" x14ac:dyDescent="0.3">
      <c r="B61">
        <v>10</v>
      </c>
      <c r="C61">
        <v>503.95499999999998</v>
      </c>
      <c r="D61">
        <f t="shared" si="5"/>
        <v>31.255860473838872</v>
      </c>
      <c r="E61">
        <v>-35.552999999999997</v>
      </c>
      <c r="F61">
        <v>68.191500000000005</v>
      </c>
      <c r="G61">
        <v>347.97800000000001</v>
      </c>
      <c r="H61">
        <v>0.835816</v>
      </c>
      <c r="I61">
        <v>-51.7883</v>
      </c>
      <c r="J61">
        <f t="shared" si="0"/>
        <v>-16.235300000000002</v>
      </c>
      <c r="L61">
        <v>5</v>
      </c>
      <c r="M61">
        <v>342.52800000000002</v>
      </c>
      <c r="N61">
        <f t="shared" si="3"/>
        <v>32.23726627981943</v>
      </c>
      <c r="O61">
        <v>-24.9329</v>
      </c>
      <c r="P61">
        <v>63.507100000000001</v>
      </c>
      <c r="Q61">
        <v>408.14299999999997</v>
      </c>
      <c r="R61">
        <v>1.0099199999999999</v>
      </c>
      <c r="S61">
        <v>-40.008499999999998</v>
      </c>
      <c r="T61">
        <f t="shared" si="1"/>
        <v>-15.075599999999998</v>
      </c>
      <c r="U61">
        <v>4.0999999999999996</v>
      </c>
      <c r="V61">
        <f>AVERAGE(D1460:D1487)</f>
        <v>57.523255350012818</v>
      </c>
      <c r="W61">
        <f>D1460</f>
        <v>160.35920461834462</v>
      </c>
      <c r="X61">
        <f>D1487</f>
        <v>51.19803399549447</v>
      </c>
      <c r="Z61">
        <f t="shared" si="2"/>
        <v>3.1321359846055135</v>
      </c>
      <c r="AA61">
        <f>B1487</f>
        <v>29</v>
      </c>
    </row>
    <row r="62" spans="1:36" x14ac:dyDescent="0.3">
      <c r="B62">
        <v>11</v>
      </c>
      <c r="C62">
        <v>535.95600000000002</v>
      </c>
      <c r="D62">
        <f>1000/(C62-C61)</f>
        <v>31.249023468016592</v>
      </c>
      <c r="E62">
        <v>-35.324100000000001</v>
      </c>
      <c r="F62">
        <v>67.993200000000002</v>
      </c>
      <c r="G62">
        <v>345.77199999999999</v>
      </c>
      <c r="H62">
        <v>0.83481899999999998</v>
      </c>
      <c r="I62">
        <v>-51.849400000000003</v>
      </c>
      <c r="J62">
        <f t="shared" si="0"/>
        <v>-16.525300000000001</v>
      </c>
      <c r="L62">
        <v>6</v>
      </c>
      <c r="M62">
        <v>374.536</v>
      </c>
      <c r="N62">
        <f t="shared" si="3"/>
        <v>31.242189452636858</v>
      </c>
      <c r="O62">
        <v>-24.459800000000001</v>
      </c>
      <c r="P62">
        <v>63.323999999999998</v>
      </c>
      <c r="Q62">
        <v>401.51299999999998</v>
      </c>
      <c r="R62">
        <v>0.99980899999999995</v>
      </c>
      <c r="S62">
        <v>-40.298499999999997</v>
      </c>
      <c r="T62">
        <f t="shared" si="1"/>
        <v>-15.838699999999996</v>
      </c>
    </row>
    <row r="63" spans="1:36" x14ac:dyDescent="0.3">
      <c r="B63">
        <v>12</v>
      </c>
      <c r="C63">
        <v>568.34400000000005</v>
      </c>
      <c r="D63">
        <f t="shared" si="5"/>
        <v>30.875632950475453</v>
      </c>
      <c r="E63">
        <v>-36.0413</v>
      </c>
      <c r="F63">
        <v>68.542500000000004</v>
      </c>
      <c r="G63">
        <v>353.13900000000001</v>
      </c>
      <c r="H63">
        <v>0.84394199999999997</v>
      </c>
      <c r="I63">
        <v>-51.849400000000003</v>
      </c>
      <c r="J63">
        <f t="shared" si="0"/>
        <v>-15.808100000000003</v>
      </c>
      <c r="L63">
        <v>7</v>
      </c>
      <c r="M63">
        <v>406.65100000000001</v>
      </c>
      <c r="N63">
        <f t="shared" si="3"/>
        <v>31.138097462245049</v>
      </c>
      <c r="O63">
        <v>-25.512699999999999</v>
      </c>
      <c r="P63">
        <v>64.483599999999996</v>
      </c>
      <c r="Q63">
        <v>413.36099999999999</v>
      </c>
      <c r="R63">
        <v>1.01135</v>
      </c>
      <c r="S63">
        <v>-40.329000000000001</v>
      </c>
      <c r="T63">
        <f t="shared" si="1"/>
        <v>-14.816300000000002</v>
      </c>
    </row>
    <row r="64" spans="1:36" x14ac:dyDescent="0.3">
      <c r="B64">
        <v>13</v>
      </c>
      <c r="C64">
        <v>600.58699999999999</v>
      </c>
      <c r="D64">
        <f t="shared" si="5"/>
        <v>31.014483763917809</v>
      </c>
      <c r="E64">
        <v>-35.552999999999997</v>
      </c>
      <c r="F64">
        <v>68.221999999999994</v>
      </c>
      <c r="G64">
        <v>348.34899999999999</v>
      </c>
      <c r="H64">
        <v>0.836148</v>
      </c>
      <c r="I64">
        <v>-51.6663</v>
      </c>
      <c r="J64">
        <f t="shared" si="0"/>
        <v>-16.113300000000002</v>
      </c>
      <c r="L64">
        <v>8</v>
      </c>
      <c r="M64">
        <v>438.87099999999998</v>
      </c>
      <c r="N64">
        <f t="shared" si="3"/>
        <v>31.036623215394194</v>
      </c>
      <c r="O64">
        <v>-24.185199999999998</v>
      </c>
      <c r="P64">
        <v>63.018799999999999</v>
      </c>
      <c r="Q64">
        <v>395.476</v>
      </c>
      <c r="R64">
        <v>0.99965199999999999</v>
      </c>
      <c r="S64">
        <v>-40.405299999999997</v>
      </c>
      <c r="T64">
        <f t="shared" si="1"/>
        <v>-16.220099999999999</v>
      </c>
    </row>
    <row r="65" spans="1:20" x14ac:dyDescent="0.3">
      <c r="B65">
        <v>14</v>
      </c>
      <c r="C65">
        <v>633.37699999999995</v>
      </c>
      <c r="D65">
        <f t="shared" si="5"/>
        <v>30.497102775236385</v>
      </c>
      <c r="E65">
        <v>-34.957900000000002</v>
      </c>
      <c r="F65">
        <v>67.3523</v>
      </c>
      <c r="G65">
        <v>341.75799999999998</v>
      </c>
      <c r="H65">
        <v>0.83321800000000001</v>
      </c>
      <c r="I65">
        <v>-51.6663</v>
      </c>
      <c r="J65">
        <f t="shared" si="0"/>
        <v>-16.708399999999997</v>
      </c>
      <c r="L65">
        <v>9</v>
      </c>
      <c r="M65">
        <v>471.10599999999999</v>
      </c>
      <c r="N65">
        <f t="shared" si="3"/>
        <v>31.022180859314396</v>
      </c>
      <c r="O65">
        <v>-25.634799999999998</v>
      </c>
      <c r="P65">
        <v>64.682000000000002</v>
      </c>
      <c r="Q65">
        <v>416.06700000000001</v>
      </c>
      <c r="R65">
        <v>1.01457</v>
      </c>
      <c r="S65">
        <v>-40.267899999999997</v>
      </c>
      <c r="T65">
        <f t="shared" si="1"/>
        <v>-14.633099999999999</v>
      </c>
    </row>
    <row r="66" spans="1:20" x14ac:dyDescent="0.3">
      <c r="B66">
        <v>15</v>
      </c>
      <c r="C66">
        <v>665.23400000000004</v>
      </c>
      <c r="D66">
        <f t="shared" si="5"/>
        <v>31.390275292714232</v>
      </c>
      <c r="E66">
        <v>-34.851100000000002</v>
      </c>
      <c r="F66">
        <v>67.275999999999996</v>
      </c>
      <c r="G66">
        <v>340.85399999999998</v>
      </c>
      <c r="H66">
        <v>0.83438299999999999</v>
      </c>
      <c r="I66">
        <v>-51.6663</v>
      </c>
      <c r="J66">
        <f t="shared" si="0"/>
        <v>-16.815199999999997</v>
      </c>
      <c r="L66">
        <v>10</v>
      </c>
      <c r="M66">
        <v>503.58800000000002</v>
      </c>
      <c r="N66">
        <f t="shared" si="3"/>
        <v>30.786281632904352</v>
      </c>
      <c r="O66">
        <v>-25.0702</v>
      </c>
      <c r="P66">
        <v>64.0411</v>
      </c>
      <c r="Q66">
        <v>407.976</v>
      </c>
      <c r="R66">
        <v>1.01193</v>
      </c>
      <c r="S66">
        <v>-40.191699999999997</v>
      </c>
      <c r="T66">
        <f t="shared" si="1"/>
        <v>-15.121499999999997</v>
      </c>
    </row>
    <row r="67" spans="1:20" x14ac:dyDescent="0.3">
      <c r="B67">
        <v>16</v>
      </c>
      <c r="C67">
        <v>698.005</v>
      </c>
      <c r="D67">
        <f t="shared" si="5"/>
        <v>30.514784413048162</v>
      </c>
      <c r="E67">
        <v>-35.751300000000001</v>
      </c>
      <c r="F67">
        <v>68.145799999999994</v>
      </c>
      <c r="G67">
        <v>349.642</v>
      </c>
      <c r="H67">
        <v>0.84323700000000001</v>
      </c>
      <c r="I67">
        <v>-51.651000000000003</v>
      </c>
      <c r="J67">
        <f t="shared" si="0"/>
        <v>-15.899700000000003</v>
      </c>
      <c r="L67">
        <v>11</v>
      </c>
      <c r="M67">
        <v>536.39499999999998</v>
      </c>
      <c r="N67">
        <f t="shared" si="3"/>
        <v>30.481299722620211</v>
      </c>
      <c r="O67">
        <v>-24.383500000000002</v>
      </c>
      <c r="P67">
        <v>63.278199999999998</v>
      </c>
      <c r="Q67">
        <v>400.26499999999999</v>
      </c>
      <c r="R67">
        <v>1.0036099999999999</v>
      </c>
      <c r="S67">
        <v>-40.237400000000001</v>
      </c>
      <c r="T67">
        <f t="shared" si="1"/>
        <v>-15.853899999999999</v>
      </c>
    </row>
    <row r="68" spans="1:20" x14ac:dyDescent="0.3">
      <c r="J68">
        <f t="shared" si="0"/>
        <v>0</v>
      </c>
      <c r="L68">
        <v>12</v>
      </c>
      <c r="M68">
        <v>568.73</v>
      </c>
      <c r="N68">
        <f t="shared" si="3"/>
        <v>30.926240915416695</v>
      </c>
      <c r="O68">
        <v>-25.299099999999999</v>
      </c>
      <c r="P68">
        <v>64.147900000000007</v>
      </c>
      <c r="Q68">
        <v>412.178</v>
      </c>
      <c r="R68">
        <v>1.0211399999999999</v>
      </c>
      <c r="S68">
        <v>-40.039099999999998</v>
      </c>
      <c r="T68">
        <f t="shared" si="1"/>
        <v>-14.739999999999998</v>
      </c>
    </row>
    <row r="69" spans="1:20" x14ac:dyDescent="0.3">
      <c r="A69">
        <v>1.5</v>
      </c>
      <c r="J69">
        <f t="shared" si="0"/>
        <v>0</v>
      </c>
      <c r="L69">
        <v>13</v>
      </c>
      <c r="M69">
        <v>601.30799999999999</v>
      </c>
      <c r="N69">
        <f t="shared" si="3"/>
        <v>30.695561421818429</v>
      </c>
      <c r="O69">
        <v>-25.1617</v>
      </c>
      <c r="P69">
        <v>63.964799999999997</v>
      </c>
      <c r="Q69">
        <v>409.46</v>
      </c>
      <c r="R69">
        <v>1.01627</v>
      </c>
      <c r="S69">
        <v>-40.191699999999997</v>
      </c>
      <c r="T69">
        <f t="shared" si="1"/>
        <v>-15.029999999999998</v>
      </c>
    </row>
    <row r="70" spans="1:20" x14ac:dyDescent="0.3">
      <c r="B70">
        <v>1</v>
      </c>
      <c r="C70">
        <v>228.94800000000001</v>
      </c>
      <c r="E70">
        <v>-39.337200000000003</v>
      </c>
      <c r="F70">
        <v>72.967500000000001</v>
      </c>
      <c r="G70">
        <v>333.40499999999997</v>
      </c>
      <c r="H70">
        <v>0.80227199999999999</v>
      </c>
      <c r="I70">
        <v>-50.582900000000002</v>
      </c>
      <c r="J70">
        <f t="shared" ref="J70:J133" si="7">I70-E70</f>
        <v>-11.245699999999999</v>
      </c>
      <c r="L70">
        <v>14</v>
      </c>
      <c r="M70">
        <v>634.05200000000002</v>
      </c>
      <c r="N70">
        <f t="shared" si="3"/>
        <v>30.539946249694573</v>
      </c>
      <c r="O70">
        <v>-24.566700000000001</v>
      </c>
      <c r="P70">
        <v>63.522300000000001</v>
      </c>
      <c r="Q70">
        <v>402.214</v>
      </c>
      <c r="R70">
        <v>1.0095000000000001</v>
      </c>
      <c r="S70">
        <v>-40.313699999999997</v>
      </c>
      <c r="T70">
        <f t="shared" ref="T70:T133" si="8">S70-O70</f>
        <v>-15.746999999999996</v>
      </c>
    </row>
    <row r="71" spans="1:20" x14ac:dyDescent="0.3">
      <c r="B71">
        <v>2</v>
      </c>
      <c r="C71">
        <v>251.05699999999999</v>
      </c>
      <c r="D71">
        <f t="shared" ref="D71:D134" si="9">1000/(C71-C70)</f>
        <v>45.230449138359987</v>
      </c>
      <c r="E71">
        <v>-35.095199999999998</v>
      </c>
      <c r="F71">
        <v>66.101100000000002</v>
      </c>
      <c r="G71">
        <v>341.596</v>
      </c>
      <c r="H71">
        <v>0.83838699999999999</v>
      </c>
      <c r="I71">
        <v>-49.469000000000001</v>
      </c>
      <c r="J71">
        <f t="shared" si="7"/>
        <v>-14.373800000000003</v>
      </c>
      <c r="L71">
        <v>15</v>
      </c>
      <c r="M71">
        <v>666.90499999999997</v>
      </c>
      <c r="N71">
        <f t="shared" ref="N71:N131" si="10">1000/(M71-M70)</f>
        <v>30.438620521718001</v>
      </c>
      <c r="O71">
        <v>-25.0549</v>
      </c>
      <c r="P71">
        <v>63.964799999999997</v>
      </c>
      <c r="Q71">
        <v>408.16500000000002</v>
      </c>
      <c r="R71">
        <v>1.01451</v>
      </c>
      <c r="S71">
        <v>-40.145899999999997</v>
      </c>
      <c r="T71">
        <f t="shared" si="8"/>
        <v>-15.090999999999998</v>
      </c>
    </row>
    <row r="72" spans="1:20" x14ac:dyDescent="0.3">
      <c r="B72">
        <v>3</v>
      </c>
      <c r="C72">
        <v>277.404</v>
      </c>
      <c r="D72">
        <f t="shared" si="9"/>
        <v>37.954985387330616</v>
      </c>
      <c r="E72">
        <v>-35.263100000000001</v>
      </c>
      <c r="F72">
        <v>66.284199999999998</v>
      </c>
      <c r="G72">
        <v>343.88600000000002</v>
      </c>
      <c r="H72">
        <v>0.83039300000000005</v>
      </c>
      <c r="I72">
        <v>-50.918599999999998</v>
      </c>
      <c r="J72">
        <f t="shared" si="7"/>
        <v>-15.655499999999996</v>
      </c>
      <c r="L72">
        <v>16</v>
      </c>
      <c r="M72">
        <v>699.79</v>
      </c>
      <c r="N72">
        <f t="shared" si="10"/>
        <v>30.409001064315046</v>
      </c>
      <c r="O72">
        <v>-25.0244</v>
      </c>
      <c r="P72">
        <v>63.842799999999997</v>
      </c>
      <c r="Q72">
        <v>408.089</v>
      </c>
      <c r="R72">
        <v>1.01813</v>
      </c>
      <c r="S72">
        <v>-40.237400000000001</v>
      </c>
      <c r="T72">
        <f t="shared" si="8"/>
        <v>-15.213000000000001</v>
      </c>
    </row>
    <row r="73" spans="1:20" x14ac:dyDescent="0.3">
      <c r="B73">
        <v>4</v>
      </c>
      <c r="C73">
        <v>305.303</v>
      </c>
      <c r="D73">
        <f t="shared" si="9"/>
        <v>35.843578622889709</v>
      </c>
      <c r="E73">
        <v>-35.583500000000001</v>
      </c>
      <c r="F73">
        <v>67.0471</v>
      </c>
      <c r="G73">
        <v>344.33699999999999</v>
      </c>
      <c r="H73">
        <v>0.82483899999999999</v>
      </c>
      <c r="I73">
        <v>-51.7883</v>
      </c>
      <c r="J73">
        <f t="shared" si="7"/>
        <v>-16.204799999999999</v>
      </c>
      <c r="N73">
        <f t="shared" si="10"/>
        <v>-1.4290001286100116</v>
      </c>
      <c r="T73">
        <f t="shared" si="8"/>
        <v>0</v>
      </c>
    </row>
    <row r="74" spans="1:20" x14ac:dyDescent="0.3">
      <c r="B74">
        <v>5</v>
      </c>
      <c r="C74">
        <v>333.48099999999999</v>
      </c>
      <c r="D74">
        <f t="shared" si="9"/>
        <v>35.488679111363481</v>
      </c>
      <c r="E74">
        <v>-35.751300000000001</v>
      </c>
      <c r="F74">
        <v>67.504900000000006</v>
      </c>
      <c r="G74">
        <v>346.28100000000001</v>
      </c>
      <c r="H74">
        <v>0.82748100000000002</v>
      </c>
      <c r="I74">
        <v>-52.002000000000002</v>
      </c>
      <c r="J74">
        <f t="shared" si="7"/>
        <v>-16.250700000000002</v>
      </c>
      <c r="K74">
        <v>1.2</v>
      </c>
      <c r="N74" t="e">
        <f t="shared" si="10"/>
        <v>#DIV/0!</v>
      </c>
      <c r="T74">
        <f t="shared" si="8"/>
        <v>0</v>
      </c>
    </row>
    <row r="75" spans="1:20" x14ac:dyDescent="0.3">
      <c r="B75">
        <v>6</v>
      </c>
      <c r="C75">
        <v>362.34699999999998</v>
      </c>
      <c r="D75">
        <f t="shared" si="9"/>
        <v>34.642832397976875</v>
      </c>
      <c r="E75">
        <v>-36.743200000000002</v>
      </c>
      <c r="F75">
        <v>68.466200000000001</v>
      </c>
      <c r="G75">
        <v>353.565</v>
      </c>
      <c r="H75">
        <v>0.83535899999999996</v>
      </c>
      <c r="I75">
        <v>-52.215600000000002</v>
      </c>
      <c r="J75">
        <f t="shared" si="7"/>
        <v>-15.4724</v>
      </c>
      <c r="L75">
        <v>1</v>
      </c>
      <c r="M75">
        <v>229</v>
      </c>
      <c r="N75">
        <f t="shared" si="10"/>
        <v>4.3668122270742362</v>
      </c>
      <c r="O75">
        <v>-27.9541</v>
      </c>
      <c r="P75">
        <v>68.328900000000004</v>
      </c>
      <c r="Q75">
        <v>398.35500000000002</v>
      </c>
      <c r="R75">
        <v>0.99321199999999998</v>
      </c>
      <c r="S75">
        <v>-37.902799999999999</v>
      </c>
      <c r="T75">
        <f t="shared" si="8"/>
        <v>-9.9486999999999988</v>
      </c>
    </row>
    <row r="76" spans="1:20" x14ac:dyDescent="0.3">
      <c r="B76">
        <v>7</v>
      </c>
      <c r="C76">
        <v>391.62200000000001</v>
      </c>
      <c r="D76">
        <f t="shared" si="9"/>
        <v>34.158838599487581</v>
      </c>
      <c r="E76">
        <v>-36.087000000000003</v>
      </c>
      <c r="F76">
        <v>68.115200000000002</v>
      </c>
      <c r="G76">
        <v>348.04899999999998</v>
      </c>
      <c r="H76">
        <v>0.82598099999999997</v>
      </c>
      <c r="I76">
        <v>-52.337600000000002</v>
      </c>
      <c r="J76">
        <f t="shared" si="7"/>
        <v>-16.250599999999999</v>
      </c>
      <c r="L76">
        <v>2</v>
      </c>
      <c r="M76">
        <v>250.02</v>
      </c>
      <c r="N76">
        <f t="shared" si="10"/>
        <v>47.573739295908638</v>
      </c>
      <c r="O76">
        <v>-23.971599999999999</v>
      </c>
      <c r="P76">
        <v>61.294600000000003</v>
      </c>
      <c r="Q76">
        <v>413.28699999999998</v>
      </c>
      <c r="R76">
        <v>1.04399</v>
      </c>
      <c r="S76">
        <v>-36.895800000000001</v>
      </c>
      <c r="T76">
        <f t="shared" si="8"/>
        <v>-12.924200000000003</v>
      </c>
    </row>
    <row r="77" spans="1:20" x14ac:dyDescent="0.3">
      <c r="B77">
        <v>8</v>
      </c>
      <c r="C77">
        <v>420.29199999999997</v>
      </c>
      <c r="D77">
        <f t="shared" si="9"/>
        <v>34.87966515521456</v>
      </c>
      <c r="E77">
        <v>-36.0565</v>
      </c>
      <c r="F77">
        <v>68.038899999999998</v>
      </c>
      <c r="G77">
        <v>345.54</v>
      </c>
      <c r="H77">
        <v>0.82688099999999998</v>
      </c>
      <c r="I77">
        <v>-52.505499999999998</v>
      </c>
      <c r="J77">
        <f t="shared" si="7"/>
        <v>-16.448999999999998</v>
      </c>
      <c r="L77">
        <v>3</v>
      </c>
      <c r="M77">
        <v>274.98899999999998</v>
      </c>
      <c r="N77">
        <f t="shared" si="10"/>
        <v>40.049661580359704</v>
      </c>
      <c r="O77">
        <v>-24.002099999999999</v>
      </c>
      <c r="P77">
        <v>61.309800000000003</v>
      </c>
      <c r="Q77">
        <v>420.85399999999998</v>
      </c>
      <c r="R77">
        <v>1.0386599999999999</v>
      </c>
      <c r="S77">
        <v>-37.902799999999999</v>
      </c>
      <c r="T77">
        <f t="shared" si="8"/>
        <v>-13.900700000000001</v>
      </c>
    </row>
    <row r="78" spans="1:20" x14ac:dyDescent="0.3">
      <c r="B78">
        <v>9</v>
      </c>
      <c r="C78">
        <v>449.44600000000003</v>
      </c>
      <c r="D78">
        <f t="shared" si="9"/>
        <v>34.300610550867745</v>
      </c>
      <c r="E78">
        <v>-36.422699999999999</v>
      </c>
      <c r="F78">
        <v>68.512</v>
      </c>
      <c r="G78">
        <v>347.66800000000001</v>
      </c>
      <c r="H78">
        <v>0.83299800000000002</v>
      </c>
      <c r="I78">
        <v>-52.413899999999998</v>
      </c>
      <c r="J78">
        <f t="shared" si="7"/>
        <v>-15.991199999999999</v>
      </c>
      <c r="L78">
        <v>4</v>
      </c>
      <c r="M78">
        <v>302.83100000000002</v>
      </c>
      <c r="N78">
        <f t="shared" si="10"/>
        <v>35.91695998850652</v>
      </c>
      <c r="O78">
        <v>-23.849499999999999</v>
      </c>
      <c r="P78">
        <v>61.920200000000001</v>
      </c>
      <c r="Q78">
        <v>409.22</v>
      </c>
      <c r="R78">
        <v>1.02044</v>
      </c>
      <c r="S78">
        <v>-38.8489</v>
      </c>
      <c r="T78">
        <f t="shared" si="8"/>
        <v>-14.999400000000001</v>
      </c>
    </row>
    <row r="79" spans="1:20" x14ac:dyDescent="0.3">
      <c r="B79">
        <v>10</v>
      </c>
      <c r="C79">
        <v>479.16300000000001</v>
      </c>
      <c r="D79">
        <f t="shared" si="9"/>
        <v>33.650772285223965</v>
      </c>
      <c r="E79">
        <v>-36.148099999999999</v>
      </c>
      <c r="F79">
        <v>68.206800000000001</v>
      </c>
      <c r="G79">
        <v>347.22300000000001</v>
      </c>
      <c r="H79">
        <v>0.82936799999999999</v>
      </c>
      <c r="I79">
        <v>-52.627600000000001</v>
      </c>
      <c r="J79">
        <f t="shared" si="7"/>
        <v>-16.479500000000002</v>
      </c>
      <c r="L79">
        <v>5</v>
      </c>
      <c r="M79">
        <v>332.06900000000002</v>
      </c>
      <c r="N79">
        <f t="shared" si="10"/>
        <v>34.202065804774612</v>
      </c>
      <c r="O79">
        <v>-25.1617</v>
      </c>
      <c r="P79">
        <v>63.568100000000001</v>
      </c>
      <c r="Q79">
        <v>416.43299999999999</v>
      </c>
      <c r="R79">
        <v>1.02661</v>
      </c>
      <c r="S79">
        <v>-39.611800000000002</v>
      </c>
      <c r="T79">
        <f t="shared" si="8"/>
        <v>-14.450100000000003</v>
      </c>
    </row>
    <row r="80" spans="1:20" x14ac:dyDescent="0.3">
      <c r="B80">
        <v>11</v>
      </c>
      <c r="C80">
        <v>508.79199999999997</v>
      </c>
      <c r="D80">
        <f t="shared" si="9"/>
        <v>33.750717202740603</v>
      </c>
      <c r="E80">
        <v>-36.285400000000003</v>
      </c>
      <c r="F80">
        <v>68.313599999999994</v>
      </c>
      <c r="G80">
        <v>348.31299999999999</v>
      </c>
      <c r="H80">
        <v>0.83102600000000004</v>
      </c>
      <c r="I80">
        <v>-52.475000000000001</v>
      </c>
      <c r="J80">
        <f t="shared" si="7"/>
        <v>-16.189599999999999</v>
      </c>
      <c r="L80">
        <v>6</v>
      </c>
      <c r="M80">
        <v>362.41300000000001</v>
      </c>
      <c r="N80">
        <f t="shared" si="10"/>
        <v>32.955444239388356</v>
      </c>
      <c r="O80">
        <v>-24.139399999999998</v>
      </c>
      <c r="P80">
        <v>62.957799999999999</v>
      </c>
      <c r="Q80">
        <v>402.09100000000001</v>
      </c>
      <c r="R80">
        <v>1.0074799999999999</v>
      </c>
      <c r="S80">
        <v>-39.749099999999999</v>
      </c>
      <c r="T80">
        <f t="shared" si="8"/>
        <v>-15.6097</v>
      </c>
    </row>
    <row r="81" spans="1:20" x14ac:dyDescent="0.3">
      <c r="B81">
        <v>12</v>
      </c>
      <c r="C81">
        <v>538.20699999999999</v>
      </c>
      <c r="D81">
        <f t="shared" si="9"/>
        <v>33.996260411354726</v>
      </c>
      <c r="E81">
        <v>-36.880499999999998</v>
      </c>
      <c r="F81">
        <v>68.847700000000003</v>
      </c>
      <c r="G81">
        <v>356.09399999999999</v>
      </c>
      <c r="H81">
        <v>0.83948999999999996</v>
      </c>
      <c r="I81">
        <v>-52.520800000000001</v>
      </c>
      <c r="J81">
        <f t="shared" si="7"/>
        <v>-15.640300000000003</v>
      </c>
      <c r="L81">
        <v>7</v>
      </c>
      <c r="M81">
        <v>392.63400000000001</v>
      </c>
      <c r="N81">
        <f t="shared" si="10"/>
        <v>33.089573475397899</v>
      </c>
      <c r="O81">
        <v>-24.276700000000002</v>
      </c>
      <c r="P81">
        <v>63.079799999999999</v>
      </c>
      <c r="Q81">
        <v>401.83300000000003</v>
      </c>
      <c r="R81">
        <v>1.0099100000000001</v>
      </c>
      <c r="S81">
        <v>-40.069600000000001</v>
      </c>
      <c r="T81">
        <f t="shared" si="8"/>
        <v>-15.792899999999999</v>
      </c>
    </row>
    <row r="82" spans="1:20" x14ac:dyDescent="0.3">
      <c r="B82">
        <v>13</v>
      </c>
      <c r="C82">
        <v>568.12400000000002</v>
      </c>
      <c r="D82">
        <f t="shared" si="9"/>
        <v>33.425811411571985</v>
      </c>
      <c r="E82">
        <v>-36.117600000000003</v>
      </c>
      <c r="F82">
        <v>68.099999999999994</v>
      </c>
      <c r="G82">
        <v>346.77499999999998</v>
      </c>
      <c r="H82">
        <v>0.83216500000000004</v>
      </c>
      <c r="I82">
        <v>-52.429200000000002</v>
      </c>
      <c r="J82">
        <f t="shared" si="7"/>
        <v>-16.311599999999999</v>
      </c>
      <c r="L82">
        <v>8</v>
      </c>
      <c r="M82">
        <v>423.33800000000002</v>
      </c>
      <c r="N82">
        <f t="shared" si="10"/>
        <v>32.569046378322035</v>
      </c>
      <c r="O82">
        <v>-24.505600000000001</v>
      </c>
      <c r="P82">
        <v>63.415500000000002</v>
      </c>
      <c r="Q82">
        <v>407.197</v>
      </c>
      <c r="R82">
        <v>1.0139899999999999</v>
      </c>
      <c r="S82">
        <v>-39.978000000000002</v>
      </c>
      <c r="T82">
        <f t="shared" si="8"/>
        <v>-15.4724</v>
      </c>
    </row>
    <row r="83" spans="1:20" x14ac:dyDescent="0.3">
      <c r="B83">
        <v>14</v>
      </c>
      <c r="C83">
        <v>597.74400000000003</v>
      </c>
      <c r="D83">
        <f t="shared" si="9"/>
        <v>33.760972316002693</v>
      </c>
      <c r="E83">
        <v>-36.453200000000002</v>
      </c>
      <c r="F83">
        <v>68.435699999999997</v>
      </c>
      <c r="G83">
        <v>352.80399999999997</v>
      </c>
      <c r="H83">
        <v>0.83910600000000002</v>
      </c>
      <c r="I83">
        <v>-52.459699999999998</v>
      </c>
      <c r="J83">
        <f t="shared" si="7"/>
        <v>-16.006499999999996</v>
      </c>
      <c r="L83">
        <v>9</v>
      </c>
      <c r="M83">
        <v>453.86900000000003</v>
      </c>
      <c r="N83">
        <f t="shared" si="10"/>
        <v>32.75359470701909</v>
      </c>
      <c r="O83">
        <v>-24.9329</v>
      </c>
      <c r="P83">
        <v>63.8123</v>
      </c>
      <c r="Q83">
        <v>409.45</v>
      </c>
      <c r="R83">
        <v>1.01735</v>
      </c>
      <c r="S83">
        <v>-39.947499999999998</v>
      </c>
      <c r="T83">
        <f t="shared" si="8"/>
        <v>-15.014599999999998</v>
      </c>
    </row>
    <row r="84" spans="1:20" x14ac:dyDescent="0.3">
      <c r="B84">
        <v>15</v>
      </c>
      <c r="C84">
        <v>627.82500000000005</v>
      </c>
      <c r="D84">
        <f t="shared" si="9"/>
        <v>33.243575679000017</v>
      </c>
      <c r="E84">
        <v>-36.254899999999999</v>
      </c>
      <c r="F84">
        <v>68.237300000000005</v>
      </c>
      <c r="G84">
        <v>350.89299999999997</v>
      </c>
      <c r="H84">
        <v>0.83491400000000004</v>
      </c>
      <c r="I84">
        <v>-52.368200000000002</v>
      </c>
      <c r="J84">
        <f t="shared" si="7"/>
        <v>-16.113300000000002</v>
      </c>
      <c r="L84">
        <v>10</v>
      </c>
      <c r="M84">
        <v>484.57</v>
      </c>
      <c r="N84">
        <f t="shared" si="10"/>
        <v>32.572228917624869</v>
      </c>
      <c r="O84">
        <v>-25.299099999999999</v>
      </c>
      <c r="P84">
        <v>64.239500000000007</v>
      </c>
      <c r="Q84">
        <v>415.10399999999998</v>
      </c>
      <c r="R84">
        <v>1.0261899999999999</v>
      </c>
      <c r="S84">
        <v>-39.962800000000001</v>
      </c>
      <c r="T84">
        <f t="shared" si="8"/>
        <v>-14.663700000000002</v>
      </c>
    </row>
    <row r="85" spans="1:20" x14ac:dyDescent="0.3">
      <c r="B85">
        <v>16</v>
      </c>
      <c r="C85">
        <v>657.86400000000003</v>
      </c>
      <c r="D85">
        <f t="shared" si="9"/>
        <v>33.290056260195094</v>
      </c>
      <c r="E85">
        <v>-36.0413</v>
      </c>
      <c r="F85">
        <v>68.069500000000005</v>
      </c>
      <c r="G85">
        <v>347.16500000000002</v>
      </c>
      <c r="H85">
        <v>0.83205700000000005</v>
      </c>
      <c r="I85">
        <v>-52.490200000000002</v>
      </c>
      <c r="J85">
        <f t="shared" si="7"/>
        <v>-16.448900000000002</v>
      </c>
      <c r="L85">
        <v>11</v>
      </c>
      <c r="M85">
        <v>515.80499999999995</v>
      </c>
      <c r="N85">
        <f t="shared" si="10"/>
        <v>32.015367376340684</v>
      </c>
      <c r="O85">
        <v>-24.9329</v>
      </c>
      <c r="P85">
        <v>63.857999999999997</v>
      </c>
      <c r="Q85">
        <v>410.96100000000001</v>
      </c>
      <c r="R85">
        <v>1.0202500000000001</v>
      </c>
      <c r="S85">
        <v>-39.978000000000002</v>
      </c>
      <c r="T85">
        <f t="shared" si="8"/>
        <v>-15.045100000000001</v>
      </c>
    </row>
    <row r="86" spans="1:20" x14ac:dyDescent="0.3">
      <c r="B86">
        <v>17</v>
      </c>
      <c r="C86">
        <v>688.39499999999998</v>
      </c>
      <c r="D86">
        <f t="shared" si="9"/>
        <v>32.753594707019147</v>
      </c>
      <c r="E86">
        <v>-35.7361</v>
      </c>
      <c r="F86">
        <v>67.611699999999999</v>
      </c>
      <c r="G86">
        <v>344.73899999999998</v>
      </c>
      <c r="H86">
        <v>0.83554700000000004</v>
      </c>
      <c r="I86">
        <v>-52.291899999999998</v>
      </c>
      <c r="J86">
        <f t="shared" si="7"/>
        <v>-16.555799999999998</v>
      </c>
      <c r="L86">
        <v>12</v>
      </c>
      <c r="M86">
        <v>547.09100000000001</v>
      </c>
      <c r="N86">
        <f t="shared" si="10"/>
        <v>31.963178418461872</v>
      </c>
      <c r="O86">
        <v>-24.124099999999999</v>
      </c>
      <c r="P86">
        <v>62.988300000000002</v>
      </c>
      <c r="Q86">
        <v>402.33</v>
      </c>
      <c r="R86">
        <v>1.01461</v>
      </c>
      <c r="S86">
        <v>-40.054299999999998</v>
      </c>
      <c r="T86">
        <f t="shared" si="8"/>
        <v>-15.930199999999999</v>
      </c>
    </row>
    <row r="87" spans="1:20" x14ac:dyDescent="0.3">
      <c r="B87">
        <v>18</v>
      </c>
      <c r="C87">
        <v>719.00099999999998</v>
      </c>
      <c r="D87">
        <f t="shared" si="9"/>
        <v>32.673332026400061</v>
      </c>
      <c r="E87">
        <v>-36.0565</v>
      </c>
      <c r="F87">
        <v>67.932100000000005</v>
      </c>
      <c r="G87">
        <v>348.47</v>
      </c>
      <c r="H87">
        <v>0.89585999999999999</v>
      </c>
      <c r="I87">
        <v>-63.598599999999998</v>
      </c>
      <c r="J87">
        <f t="shared" si="7"/>
        <v>-27.542099999999998</v>
      </c>
      <c r="L87">
        <v>13</v>
      </c>
      <c r="M87">
        <v>578.06899999999996</v>
      </c>
      <c r="N87">
        <f t="shared" si="10"/>
        <v>32.280973594163648</v>
      </c>
      <c r="O87">
        <v>-25.0549</v>
      </c>
      <c r="P87">
        <v>63.857999999999997</v>
      </c>
      <c r="Q87">
        <v>415.41300000000001</v>
      </c>
      <c r="R87">
        <v>1.0258700000000001</v>
      </c>
      <c r="S87">
        <v>-39.779699999999998</v>
      </c>
      <c r="T87">
        <f t="shared" si="8"/>
        <v>-14.724799999999998</v>
      </c>
    </row>
    <row r="88" spans="1:20" x14ac:dyDescent="0.3">
      <c r="J88">
        <f t="shared" si="7"/>
        <v>0</v>
      </c>
      <c r="L88">
        <v>14</v>
      </c>
      <c r="M88">
        <v>609.15099999999995</v>
      </c>
      <c r="N88">
        <f t="shared" si="10"/>
        <v>32.172961842867259</v>
      </c>
      <c r="O88">
        <v>-24.459800000000001</v>
      </c>
      <c r="P88">
        <v>63.445999999999998</v>
      </c>
      <c r="Q88">
        <v>406.93799999999999</v>
      </c>
      <c r="R88">
        <v>1.0182199999999999</v>
      </c>
      <c r="S88">
        <v>-39.947499999999998</v>
      </c>
      <c r="T88">
        <f t="shared" si="8"/>
        <v>-15.487699999999997</v>
      </c>
    </row>
    <row r="89" spans="1:20" x14ac:dyDescent="0.3">
      <c r="A89">
        <v>1.55</v>
      </c>
      <c r="J89">
        <f t="shared" si="7"/>
        <v>0</v>
      </c>
      <c r="L89">
        <v>15</v>
      </c>
      <c r="M89">
        <v>640.78200000000004</v>
      </c>
      <c r="N89">
        <f t="shared" si="10"/>
        <v>31.61455534127904</v>
      </c>
      <c r="O89">
        <v>-24.551400000000001</v>
      </c>
      <c r="P89">
        <v>63.552900000000001</v>
      </c>
      <c r="Q89">
        <v>408.82299999999998</v>
      </c>
      <c r="R89">
        <v>1.02203</v>
      </c>
      <c r="S89">
        <v>-39.856000000000002</v>
      </c>
      <c r="T89">
        <f t="shared" si="8"/>
        <v>-15.304600000000001</v>
      </c>
    </row>
    <row r="90" spans="1:20" x14ac:dyDescent="0.3">
      <c r="B90">
        <v>1</v>
      </c>
      <c r="C90">
        <v>228.15</v>
      </c>
      <c r="E90">
        <v>-39.703400000000002</v>
      </c>
      <c r="F90">
        <v>73.287999999999997</v>
      </c>
      <c r="G90">
        <v>338.16899999999998</v>
      </c>
      <c r="H90">
        <v>0.81443100000000002</v>
      </c>
      <c r="I90">
        <v>-50.521900000000002</v>
      </c>
      <c r="J90">
        <f t="shared" si="7"/>
        <v>-10.8185</v>
      </c>
      <c r="L90">
        <v>16</v>
      </c>
      <c r="M90">
        <v>671.51199999999994</v>
      </c>
      <c r="N90">
        <f t="shared" si="10"/>
        <v>32.541490400260436</v>
      </c>
      <c r="O90">
        <v>-24.169899999999998</v>
      </c>
      <c r="P90">
        <v>62.911999999999999</v>
      </c>
      <c r="Q90">
        <v>403.44</v>
      </c>
      <c r="R90">
        <v>1.0149900000000001</v>
      </c>
      <c r="S90">
        <v>-39.825400000000002</v>
      </c>
      <c r="T90">
        <f t="shared" si="8"/>
        <v>-15.655500000000004</v>
      </c>
    </row>
    <row r="91" spans="1:20" x14ac:dyDescent="0.3">
      <c r="B91">
        <v>2</v>
      </c>
      <c r="C91">
        <v>247.477</v>
      </c>
      <c r="D91">
        <f t="shared" si="9"/>
        <v>51.741087597661306</v>
      </c>
      <c r="E91">
        <v>-34.805300000000003</v>
      </c>
      <c r="F91">
        <v>64.285300000000007</v>
      </c>
      <c r="G91">
        <v>348.76600000000002</v>
      </c>
      <c r="H91">
        <v>0.85514999999999997</v>
      </c>
      <c r="I91">
        <v>-49.163800000000002</v>
      </c>
      <c r="J91">
        <f t="shared" si="7"/>
        <v>-14.358499999999999</v>
      </c>
      <c r="L91">
        <v>17</v>
      </c>
      <c r="M91">
        <v>702.89400000000001</v>
      </c>
      <c r="N91">
        <f t="shared" si="10"/>
        <v>31.865400548084828</v>
      </c>
      <c r="O91">
        <v>-24.322500000000002</v>
      </c>
      <c r="P91">
        <v>63.247700000000002</v>
      </c>
      <c r="Q91">
        <v>406.60599999999999</v>
      </c>
      <c r="R91">
        <v>1.0203599999999999</v>
      </c>
      <c r="S91">
        <v>-39.871200000000002</v>
      </c>
      <c r="T91">
        <f t="shared" si="8"/>
        <v>-15.5487</v>
      </c>
    </row>
    <row r="92" spans="1:20" x14ac:dyDescent="0.3">
      <c r="B92">
        <v>3</v>
      </c>
      <c r="C92">
        <v>273.10899999999998</v>
      </c>
      <c r="D92">
        <f t="shared" si="9"/>
        <v>39.01373283395759</v>
      </c>
      <c r="E92">
        <v>-36.453200000000002</v>
      </c>
      <c r="F92">
        <v>66.924999999999997</v>
      </c>
      <c r="G92">
        <v>359.57499999999999</v>
      </c>
      <c r="H92">
        <v>0.85150400000000004</v>
      </c>
      <c r="I92">
        <v>-50.857500000000002</v>
      </c>
      <c r="J92">
        <f t="shared" si="7"/>
        <v>-14.404299999999999</v>
      </c>
      <c r="T92">
        <f t="shared" si="8"/>
        <v>0</v>
      </c>
    </row>
    <row r="93" spans="1:20" x14ac:dyDescent="0.3">
      <c r="B93">
        <v>4</v>
      </c>
      <c r="C93">
        <v>300.12299999999999</v>
      </c>
      <c r="D93">
        <f t="shared" si="9"/>
        <v>37.01784260013325</v>
      </c>
      <c r="E93">
        <v>-36.117600000000003</v>
      </c>
      <c r="F93">
        <v>67.0471</v>
      </c>
      <c r="G93">
        <v>351.262</v>
      </c>
      <c r="H93">
        <v>0.84175599999999995</v>
      </c>
      <c r="I93">
        <v>-51.59</v>
      </c>
      <c r="J93">
        <f t="shared" si="7"/>
        <v>-15.4724</v>
      </c>
      <c r="K93">
        <v>1.25</v>
      </c>
      <c r="T93">
        <f t="shared" si="8"/>
        <v>0</v>
      </c>
    </row>
    <row r="94" spans="1:20" x14ac:dyDescent="0.3">
      <c r="B94">
        <v>5</v>
      </c>
      <c r="C94">
        <v>328.09399999999999</v>
      </c>
      <c r="D94">
        <f t="shared" si="9"/>
        <v>35.751313860784379</v>
      </c>
      <c r="E94">
        <v>-36.178600000000003</v>
      </c>
      <c r="F94">
        <v>67.413300000000007</v>
      </c>
      <c r="G94">
        <v>349.54199999999997</v>
      </c>
      <c r="H94">
        <v>0.83906800000000004</v>
      </c>
      <c r="I94">
        <v>-52.124000000000002</v>
      </c>
      <c r="J94">
        <f t="shared" si="7"/>
        <v>-15.945399999999999</v>
      </c>
      <c r="L94">
        <v>1</v>
      </c>
      <c r="M94">
        <v>228.19399999999999</v>
      </c>
      <c r="O94">
        <v>-27.130099999999999</v>
      </c>
      <c r="P94">
        <v>67.825299999999999</v>
      </c>
      <c r="Q94">
        <v>392.96499999999997</v>
      </c>
      <c r="R94">
        <v>0.99080400000000002</v>
      </c>
      <c r="S94">
        <v>-37.216200000000001</v>
      </c>
      <c r="T94">
        <f t="shared" si="8"/>
        <v>-10.086100000000002</v>
      </c>
    </row>
    <row r="95" spans="1:20" x14ac:dyDescent="0.3">
      <c r="B95">
        <v>6</v>
      </c>
      <c r="C95">
        <v>355.911</v>
      </c>
      <c r="D95">
        <f t="shared" si="9"/>
        <v>35.949239673580891</v>
      </c>
      <c r="E95">
        <v>-35.827599999999997</v>
      </c>
      <c r="F95">
        <v>67.108199999999997</v>
      </c>
      <c r="G95">
        <v>343.62599999999998</v>
      </c>
      <c r="H95">
        <v>0.83290299999999995</v>
      </c>
      <c r="I95">
        <v>-52.230800000000002</v>
      </c>
      <c r="J95">
        <f t="shared" si="7"/>
        <v>-16.403200000000005</v>
      </c>
      <c r="L95">
        <v>2</v>
      </c>
      <c r="M95">
        <v>247.7</v>
      </c>
      <c r="N95">
        <f t="shared" si="10"/>
        <v>51.266277042961143</v>
      </c>
      <c r="O95">
        <v>-23.5138</v>
      </c>
      <c r="P95">
        <v>60.455300000000001</v>
      </c>
      <c r="Q95">
        <v>419.37799999999999</v>
      </c>
      <c r="R95">
        <v>1.06609</v>
      </c>
      <c r="S95">
        <v>-36.1023</v>
      </c>
      <c r="T95">
        <f t="shared" si="8"/>
        <v>-12.5885</v>
      </c>
    </row>
    <row r="96" spans="1:20" x14ac:dyDescent="0.3">
      <c r="B96">
        <v>7</v>
      </c>
      <c r="C96">
        <v>383.95800000000003</v>
      </c>
      <c r="D96">
        <f t="shared" si="9"/>
        <v>35.654437194708848</v>
      </c>
      <c r="E96">
        <v>-35.9497</v>
      </c>
      <c r="F96">
        <v>67.443799999999996</v>
      </c>
      <c r="G96">
        <v>345.87099999999998</v>
      </c>
      <c r="H96">
        <v>0.83554600000000001</v>
      </c>
      <c r="I96">
        <v>-52.291899999999998</v>
      </c>
      <c r="J96">
        <f t="shared" si="7"/>
        <v>-16.342199999999998</v>
      </c>
      <c r="L96">
        <v>3</v>
      </c>
      <c r="M96">
        <v>271.54700000000003</v>
      </c>
      <c r="N96">
        <f t="shared" si="10"/>
        <v>41.933995890468339</v>
      </c>
      <c r="O96">
        <v>-23.910499999999999</v>
      </c>
      <c r="P96">
        <v>60.9131</v>
      </c>
      <c r="Q96">
        <v>425.95400000000001</v>
      </c>
      <c r="R96">
        <v>1.0569599999999999</v>
      </c>
      <c r="S96">
        <v>-37.048299999999998</v>
      </c>
      <c r="T96">
        <f t="shared" si="8"/>
        <v>-13.137799999999999</v>
      </c>
    </row>
    <row r="97" spans="1:20" x14ac:dyDescent="0.3">
      <c r="B97">
        <v>8</v>
      </c>
      <c r="C97">
        <v>412.28100000000001</v>
      </c>
      <c r="D97">
        <f t="shared" si="9"/>
        <v>35.306994315573938</v>
      </c>
      <c r="E97">
        <v>-36.087000000000003</v>
      </c>
      <c r="F97">
        <v>67.733800000000002</v>
      </c>
      <c r="G97">
        <v>348.54500000000002</v>
      </c>
      <c r="H97">
        <v>0.83579599999999998</v>
      </c>
      <c r="I97">
        <v>-52.475000000000001</v>
      </c>
      <c r="J97">
        <f t="shared" si="7"/>
        <v>-16.387999999999998</v>
      </c>
      <c r="L97">
        <v>4</v>
      </c>
      <c r="M97">
        <v>298.44</v>
      </c>
      <c r="N97">
        <f t="shared" si="10"/>
        <v>37.184397426839737</v>
      </c>
      <c r="O97">
        <v>-24.246200000000002</v>
      </c>
      <c r="P97">
        <v>61.920200000000001</v>
      </c>
      <c r="Q97">
        <v>422.29300000000001</v>
      </c>
      <c r="R97">
        <v>1.0411600000000001</v>
      </c>
      <c r="S97">
        <v>-38.360599999999998</v>
      </c>
      <c r="T97">
        <f t="shared" si="8"/>
        <v>-14.114399999999996</v>
      </c>
    </row>
    <row r="98" spans="1:20" x14ac:dyDescent="0.3">
      <c r="B98">
        <v>9</v>
      </c>
      <c r="C98">
        <v>440.66399999999999</v>
      </c>
      <c r="D98">
        <f t="shared" si="9"/>
        <v>35.232357397033461</v>
      </c>
      <c r="E98">
        <v>-36.300699999999999</v>
      </c>
      <c r="F98">
        <v>67.886399999999995</v>
      </c>
      <c r="G98">
        <v>348.87400000000002</v>
      </c>
      <c r="H98">
        <v>0.84194800000000003</v>
      </c>
      <c r="I98">
        <v>-52.429200000000002</v>
      </c>
      <c r="J98">
        <f t="shared" si="7"/>
        <v>-16.128500000000003</v>
      </c>
      <c r="L98">
        <v>5</v>
      </c>
      <c r="M98">
        <v>326.63099999999997</v>
      </c>
      <c r="N98">
        <f t="shared" si="10"/>
        <v>35.472313859033058</v>
      </c>
      <c r="O98">
        <v>-23.818999999999999</v>
      </c>
      <c r="P98">
        <v>62.3474</v>
      </c>
      <c r="Q98">
        <v>408.59</v>
      </c>
      <c r="R98">
        <v>1.0209299999999999</v>
      </c>
      <c r="S98">
        <v>-39.0625</v>
      </c>
      <c r="T98">
        <f t="shared" si="8"/>
        <v>-15.243500000000001</v>
      </c>
    </row>
    <row r="99" spans="1:20" x14ac:dyDescent="0.3">
      <c r="B99">
        <v>10</v>
      </c>
      <c r="C99">
        <v>469.51600000000002</v>
      </c>
      <c r="D99">
        <f t="shared" si="9"/>
        <v>34.659642312491293</v>
      </c>
      <c r="E99">
        <v>-36.132800000000003</v>
      </c>
      <c r="F99">
        <v>67.764300000000006</v>
      </c>
      <c r="G99">
        <v>347.625</v>
      </c>
      <c r="H99">
        <v>0.83722399999999997</v>
      </c>
      <c r="I99">
        <v>-52.505499999999998</v>
      </c>
      <c r="J99">
        <f t="shared" si="7"/>
        <v>-16.372699999999995</v>
      </c>
      <c r="L99">
        <v>6</v>
      </c>
      <c r="M99">
        <v>355.33800000000002</v>
      </c>
      <c r="N99">
        <f t="shared" si="10"/>
        <v>34.834709304350795</v>
      </c>
      <c r="O99">
        <v>-24.124099999999999</v>
      </c>
      <c r="P99">
        <v>62.683100000000003</v>
      </c>
      <c r="Q99">
        <v>408.47300000000001</v>
      </c>
      <c r="R99">
        <v>1.0197799999999999</v>
      </c>
      <c r="S99">
        <v>-39.520299999999999</v>
      </c>
      <c r="T99">
        <f t="shared" si="8"/>
        <v>-15.3962</v>
      </c>
    </row>
    <row r="100" spans="1:20" x14ac:dyDescent="0.3">
      <c r="B100">
        <v>11</v>
      </c>
      <c r="C100">
        <v>498.32</v>
      </c>
      <c r="D100">
        <f t="shared" si="9"/>
        <v>34.717400361060996</v>
      </c>
      <c r="E100">
        <v>-36.148099999999999</v>
      </c>
      <c r="F100">
        <v>67.688000000000002</v>
      </c>
      <c r="G100">
        <v>347.673</v>
      </c>
      <c r="H100">
        <v>0.83965699999999999</v>
      </c>
      <c r="I100">
        <v>-52.429200000000002</v>
      </c>
      <c r="J100">
        <f t="shared" si="7"/>
        <v>-16.281100000000002</v>
      </c>
      <c r="L100">
        <v>7</v>
      </c>
      <c r="M100">
        <v>384.85300000000001</v>
      </c>
      <c r="N100">
        <f t="shared" si="10"/>
        <v>33.881077418261917</v>
      </c>
      <c r="O100">
        <v>-24.108899999999998</v>
      </c>
      <c r="P100">
        <v>62.927199999999999</v>
      </c>
      <c r="Q100">
        <v>405.65899999999999</v>
      </c>
      <c r="R100">
        <v>1.01895</v>
      </c>
      <c r="S100">
        <v>-39.413499999999999</v>
      </c>
      <c r="T100">
        <f t="shared" si="8"/>
        <v>-15.304600000000001</v>
      </c>
    </row>
    <row r="101" spans="1:20" x14ac:dyDescent="0.3">
      <c r="B101">
        <v>12</v>
      </c>
      <c r="C101">
        <v>527.08900000000006</v>
      </c>
      <c r="D101">
        <f t="shared" si="9"/>
        <v>34.7596371093885</v>
      </c>
      <c r="E101">
        <v>-36.758400000000002</v>
      </c>
      <c r="F101">
        <v>68.328900000000004</v>
      </c>
      <c r="G101">
        <v>355.66399999999999</v>
      </c>
      <c r="H101">
        <v>0.84840099999999996</v>
      </c>
      <c r="I101">
        <v>-52.352899999999998</v>
      </c>
      <c r="J101">
        <f t="shared" si="7"/>
        <v>-15.594499999999996</v>
      </c>
      <c r="L101">
        <v>8</v>
      </c>
      <c r="M101">
        <v>413.98500000000001</v>
      </c>
      <c r="N101">
        <f t="shared" si="10"/>
        <v>34.326513799258542</v>
      </c>
      <c r="O101">
        <v>-24.9786</v>
      </c>
      <c r="P101">
        <v>63.857999999999997</v>
      </c>
      <c r="Q101">
        <v>415.267</v>
      </c>
      <c r="R101">
        <v>1.02854</v>
      </c>
      <c r="S101">
        <v>-39.581299999999999</v>
      </c>
      <c r="T101">
        <f t="shared" si="8"/>
        <v>-14.602699999999999</v>
      </c>
    </row>
    <row r="102" spans="1:20" x14ac:dyDescent="0.3">
      <c r="B102">
        <v>13</v>
      </c>
      <c r="C102">
        <v>556.34199999999998</v>
      </c>
      <c r="D102">
        <f t="shared" si="9"/>
        <v>34.1845280825899</v>
      </c>
      <c r="E102">
        <v>-36.468499999999999</v>
      </c>
      <c r="F102">
        <v>67.932100000000005</v>
      </c>
      <c r="G102">
        <v>351.22500000000002</v>
      </c>
      <c r="H102">
        <v>0.843109</v>
      </c>
      <c r="I102">
        <v>-52.444499999999998</v>
      </c>
      <c r="J102">
        <f t="shared" si="7"/>
        <v>-15.975999999999999</v>
      </c>
      <c r="L102">
        <v>9</v>
      </c>
      <c r="M102">
        <v>443.84300000000002</v>
      </c>
      <c r="N102">
        <f t="shared" si="10"/>
        <v>33.491861477660926</v>
      </c>
      <c r="O102">
        <v>-24.688700000000001</v>
      </c>
      <c r="P102">
        <v>63.537599999999998</v>
      </c>
      <c r="Q102">
        <v>413.05799999999999</v>
      </c>
      <c r="R102">
        <v>1.02552</v>
      </c>
      <c r="S102">
        <v>-39.398200000000003</v>
      </c>
      <c r="T102">
        <f t="shared" si="8"/>
        <v>-14.709500000000002</v>
      </c>
    </row>
    <row r="103" spans="1:20" x14ac:dyDescent="0.3">
      <c r="B103">
        <v>14</v>
      </c>
      <c r="C103">
        <v>585.36400000000003</v>
      </c>
      <c r="D103">
        <f t="shared" si="9"/>
        <v>34.456619116532231</v>
      </c>
      <c r="E103">
        <v>-36.85</v>
      </c>
      <c r="F103">
        <v>68.389899999999997</v>
      </c>
      <c r="G103">
        <v>356.75700000000001</v>
      </c>
      <c r="H103">
        <v>0.85102299999999997</v>
      </c>
      <c r="I103">
        <v>-52.383400000000002</v>
      </c>
      <c r="J103">
        <f t="shared" si="7"/>
        <v>-15.5334</v>
      </c>
      <c r="L103">
        <v>10</v>
      </c>
      <c r="M103">
        <v>473.774</v>
      </c>
      <c r="N103">
        <f t="shared" si="10"/>
        <v>33.410176739834974</v>
      </c>
      <c r="O103">
        <v>-24.154699999999998</v>
      </c>
      <c r="P103">
        <v>63.079799999999999</v>
      </c>
      <c r="Q103">
        <v>407.899</v>
      </c>
      <c r="R103">
        <v>1.02007</v>
      </c>
      <c r="S103">
        <v>-39.596600000000002</v>
      </c>
      <c r="T103">
        <f t="shared" si="8"/>
        <v>-15.441900000000004</v>
      </c>
    </row>
    <row r="104" spans="1:20" x14ac:dyDescent="0.3">
      <c r="B104">
        <v>15</v>
      </c>
      <c r="C104">
        <v>614.351</v>
      </c>
      <c r="D104">
        <f t="shared" si="9"/>
        <v>34.498223341497955</v>
      </c>
      <c r="E104">
        <v>-36.026000000000003</v>
      </c>
      <c r="F104">
        <v>67.382800000000003</v>
      </c>
      <c r="G104">
        <v>346.47199999999998</v>
      </c>
      <c r="H104">
        <v>0.84443800000000002</v>
      </c>
      <c r="I104">
        <v>-52.398699999999998</v>
      </c>
      <c r="J104">
        <f t="shared" si="7"/>
        <v>-16.372699999999995</v>
      </c>
      <c r="L104">
        <v>11</v>
      </c>
      <c r="M104">
        <v>503.60899999999998</v>
      </c>
      <c r="N104">
        <f t="shared" si="10"/>
        <v>33.517680576504127</v>
      </c>
      <c r="O104">
        <v>-25.0244</v>
      </c>
      <c r="P104">
        <v>63.888500000000001</v>
      </c>
      <c r="Q104">
        <v>420.16800000000001</v>
      </c>
      <c r="R104">
        <v>1.03548</v>
      </c>
      <c r="S104">
        <v>-39.367699999999999</v>
      </c>
      <c r="T104">
        <f t="shared" si="8"/>
        <v>-14.343299999999999</v>
      </c>
    </row>
    <row r="105" spans="1:20" x14ac:dyDescent="0.3">
      <c r="B105">
        <v>16</v>
      </c>
      <c r="C105">
        <v>643.43399999999997</v>
      </c>
      <c r="D105">
        <f t="shared" si="9"/>
        <v>34.38434824467906</v>
      </c>
      <c r="E105">
        <v>-35.461399999999998</v>
      </c>
      <c r="F105">
        <v>66.986099999999993</v>
      </c>
      <c r="G105">
        <v>343.89699999999999</v>
      </c>
      <c r="H105">
        <v>0.84115399999999996</v>
      </c>
      <c r="I105">
        <v>-52.200299999999999</v>
      </c>
      <c r="J105">
        <f t="shared" si="7"/>
        <v>-16.738900000000001</v>
      </c>
      <c r="L105">
        <v>12</v>
      </c>
      <c r="M105">
        <v>533.34699999999998</v>
      </c>
      <c r="N105">
        <f t="shared" si="10"/>
        <v>33.627009213800527</v>
      </c>
      <c r="O105">
        <v>-24.658200000000001</v>
      </c>
      <c r="P105">
        <v>63.537599999999998</v>
      </c>
      <c r="Q105">
        <v>413.56299999999999</v>
      </c>
      <c r="R105">
        <v>1.03003</v>
      </c>
      <c r="S105">
        <v>-39.611800000000002</v>
      </c>
      <c r="T105">
        <f t="shared" si="8"/>
        <v>-14.953600000000002</v>
      </c>
    </row>
    <row r="106" spans="1:20" x14ac:dyDescent="0.3">
      <c r="B106">
        <v>17</v>
      </c>
      <c r="C106">
        <v>672.68499999999995</v>
      </c>
      <c r="D106">
        <f t="shared" si="9"/>
        <v>34.186865406310922</v>
      </c>
      <c r="E106">
        <v>-36.956800000000001</v>
      </c>
      <c r="F106">
        <v>68.359399999999994</v>
      </c>
      <c r="G106">
        <v>359.00200000000001</v>
      </c>
      <c r="H106">
        <v>0.854182</v>
      </c>
      <c r="I106">
        <v>-52.352899999999998</v>
      </c>
      <c r="J106">
        <f t="shared" si="7"/>
        <v>-15.396099999999997</v>
      </c>
      <c r="L106">
        <v>13</v>
      </c>
      <c r="M106">
        <v>563.601</v>
      </c>
      <c r="N106">
        <f t="shared" si="10"/>
        <v>33.053480531499943</v>
      </c>
      <c r="O106">
        <v>-24.597200000000001</v>
      </c>
      <c r="P106">
        <v>63.522300000000001</v>
      </c>
      <c r="Q106">
        <v>414.666</v>
      </c>
      <c r="R106">
        <v>1.03251</v>
      </c>
      <c r="S106">
        <v>-39.489699999999999</v>
      </c>
      <c r="T106">
        <f t="shared" si="8"/>
        <v>-14.892499999999998</v>
      </c>
    </row>
    <row r="107" spans="1:20" x14ac:dyDescent="0.3">
      <c r="B107">
        <v>18</v>
      </c>
      <c r="C107">
        <v>701.82299999999998</v>
      </c>
      <c r="D107">
        <f t="shared" si="9"/>
        <v>34.31944539776233</v>
      </c>
      <c r="E107">
        <v>-36.682099999999998</v>
      </c>
      <c r="F107">
        <v>68.099999999999994</v>
      </c>
      <c r="G107">
        <v>355.495</v>
      </c>
      <c r="H107">
        <v>0.85098499999999999</v>
      </c>
      <c r="I107">
        <v>-52.215600000000002</v>
      </c>
      <c r="J107">
        <f t="shared" si="7"/>
        <v>-15.533500000000004</v>
      </c>
      <c r="L107">
        <v>14</v>
      </c>
      <c r="M107">
        <v>593.66300000000001</v>
      </c>
      <c r="N107">
        <f t="shared" si="10"/>
        <v>33.264586521189528</v>
      </c>
      <c r="O107">
        <v>-24.765000000000001</v>
      </c>
      <c r="P107">
        <v>63.629199999999997</v>
      </c>
      <c r="Q107">
        <v>415.77300000000002</v>
      </c>
      <c r="R107">
        <v>1.0324800000000001</v>
      </c>
      <c r="S107">
        <v>-39.672899999999998</v>
      </c>
      <c r="T107">
        <f t="shared" si="8"/>
        <v>-14.907899999999998</v>
      </c>
    </row>
    <row r="108" spans="1:20" x14ac:dyDescent="0.3">
      <c r="J108">
        <f t="shared" si="7"/>
        <v>0</v>
      </c>
      <c r="L108">
        <v>15</v>
      </c>
      <c r="M108">
        <v>623.64800000000002</v>
      </c>
      <c r="N108">
        <f t="shared" si="10"/>
        <v>33.350008337502068</v>
      </c>
      <c r="O108">
        <v>-24.8718</v>
      </c>
      <c r="P108">
        <v>63.796999999999997</v>
      </c>
      <c r="Q108">
        <v>415.47500000000002</v>
      </c>
      <c r="R108">
        <v>1.03708</v>
      </c>
      <c r="S108">
        <v>-39.550800000000002</v>
      </c>
      <c r="T108">
        <f t="shared" si="8"/>
        <v>-14.679000000000002</v>
      </c>
    </row>
    <row r="109" spans="1:20" x14ac:dyDescent="0.3">
      <c r="A109">
        <v>1.6</v>
      </c>
      <c r="J109">
        <f t="shared" si="7"/>
        <v>0</v>
      </c>
      <c r="L109">
        <v>16</v>
      </c>
      <c r="M109">
        <v>653.82899999999995</v>
      </c>
      <c r="N109">
        <f t="shared" si="10"/>
        <v>33.133428315827921</v>
      </c>
      <c r="O109">
        <v>-25.0702</v>
      </c>
      <c r="P109">
        <v>63.9343</v>
      </c>
      <c r="Q109">
        <v>419.86200000000002</v>
      </c>
      <c r="R109">
        <v>1.0398499999999999</v>
      </c>
      <c r="S109">
        <v>-39.520299999999999</v>
      </c>
      <c r="T109">
        <f t="shared" si="8"/>
        <v>-14.450099999999999</v>
      </c>
    </row>
    <row r="110" spans="1:20" x14ac:dyDescent="0.3">
      <c r="B110">
        <v>1</v>
      </c>
      <c r="C110">
        <v>227.02199999999999</v>
      </c>
      <c r="E110">
        <v>-40.313699999999997</v>
      </c>
      <c r="F110">
        <v>73.760999999999996</v>
      </c>
      <c r="G110">
        <v>342.005</v>
      </c>
      <c r="H110">
        <v>0.82364099999999996</v>
      </c>
      <c r="I110">
        <v>-50.430300000000003</v>
      </c>
      <c r="J110">
        <f t="shared" si="7"/>
        <v>-10.116600000000005</v>
      </c>
      <c r="L110">
        <v>17</v>
      </c>
      <c r="M110">
        <v>684.24</v>
      </c>
      <c r="N110">
        <f t="shared" si="10"/>
        <v>32.882838446614649</v>
      </c>
      <c r="O110">
        <v>-24.200399999999998</v>
      </c>
      <c r="P110">
        <v>63.064599999999999</v>
      </c>
      <c r="Q110">
        <v>410.19900000000001</v>
      </c>
      <c r="R110">
        <v>1.03186</v>
      </c>
      <c r="S110">
        <v>-39.367699999999999</v>
      </c>
      <c r="T110">
        <f t="shared" si="8"/>
        <v>-15.167300000000001</v>
      </c>
    </row>
    <row r="111" spans="1:20" x14ac:dyDescent="0.3">
      <c r="B111">
        <v>2</v>
      </c>
      <c r="C111">
        <v>243.66800000000001</v>
      </c>
      <c r="D111">
        <f t="shared" si="9"/>
        <v>60.074492370539417</v>
      </c>
      <c r="E111">
        <v>-36.132800000000003</v>
      </c>
      <c r="F111">
        <v>64.407300000000006</v>
      </c>
      <c r="G111">
        <v>369.84300000000002</v>
      </c>
      <c r="H111">
        <v>0.88844699999999999</v>
      </c>
      <c r="I111">
        <v>-48.812899999999999</v>
      </c>
      <c r="J111">
        <f t="shared" si="7"/>
        <v>-12.680099999999996</v>
      </c>
      <c r="L111">
        <v>18</v>
      </c>
      <c r="M111">
        <v>714.41099999999994</v>
      </c>
      <c r="N111">
        <f t="shared" si="10"/>
        <v>33.144410195220644</v>
      </c>
      <c r="O111">
        <v>-24.414100000000001</v>
      </c>
      <c r="P111">
        <v>63.354500000000002</v>
      </c>
      <c r="Q111">
        <v>413.233</v>
      </c>
      <c r="R111">
        <v>1.0301800000000001</v>
      </c>
      <c r="S111">
        <v>-39.611800000000002</v>
      </c>
      <c r="T111">
        <f t="shared" si="8"/>
        <v>-15.197700000000001</v>
      </c>
    </row>
    <row r="112" spans="1:20" x14ac:dyDescent="0.3">
      <c r="B112">
        <v>3</v>
      </c>
      <c r="C112">
        <v>269.41899999999998</v>
      </c>
      <c r="D112">
        <f t="shared" si="9"/>
        <v>38.833443361422894</v>
      </c>
      <c r="E112">
        <v>-35.934399999999997</v>
      </c>
      <c r="F112">
        <v>65.795900000000003</v>
      </c>
      <c r="G112">
        <v>355.86799999999999</v>
      </c>
      <c r="H112">
        <v>0.85970599999999997</v>
      </c>
      <c r="I112">
        <v>-50.628700000000002</v>
      </c>
      <c r="J112">
        <f t="shared" si="7"/>
        <v>-14.694300000000005</v>
      </c>
      <c r="T112">
        <f t="shared" si="8"/>
        <v>0</v>
      </c>
    </row>
    <row r="113" spans="2:20" x14ac:dyDescent="0.3">
      <c r="B113">
        <v>4</v>
      </c>
      <c r="C113">
        <v>295.77800000000002</v>
      </c>
      <c r="D113">
        <f t="shared" si="9"/>
        <v>37.93770628627788</v>
      </c>
      <c r="E113">
        <v>-35.720799999999997</v>
      </c>
      <c r="F113">
        <v>65.948499999999996</v>
      </c>
      <c r="G113">
        <v>349.67399999999998</v>
      </c>
      <c r="H113">
        <v>0.84462400000000004</v>
      </c>
      <c r="I113">
        <v>-51.5289</v>
      </c>
      <c r="J113">
        <f t="shared" si="7"/>
        <v>-15.808100000000003</v>
      </c>
      <c r="K113">
        <v>1.3</v>
      </c>
      <c r="T113">
        <f t="shared" si="8"/>
        <v>0</v>
      </c>
    </row>
    <row r="114" spans="2:20" x14ac:dyDescent="0.3">
      <c r="B114">
        <v>5</v>
      </c>
      <c r="C114">
        <v>322.63499999999999</v>
      </c>
      <c r="D114">
        <f t="shared" si="9"/>
        <v>37.234240607662848</v>
      </c>
      <c r="E114">
        <v>-36.254899999999999</v>
      </c>
      <c r="F114">
        <v>66.909800000000004</v>
      </c>
      <c r="G114">
        <v>351.00799999999998</v>
      </c>
      <c r="H114">
        <v>0.84344300000000005</v>
      </c>
      <c r="I114">
        <v>-52.047699999999999</v>
      </c>
      <c r="J114">
        <f t="shared" si="7"/>
        <v>-15.7928</v>
      </c>
      <c r="L114">
        <v>1</v>
      </c>
      <c r="M114">
        <v>226.79599999999999</v>
      </c>
      <c r="O114">
        <v>-27.618400000000001</v>
      </c>
      <c r="P114">
        <v>68.237300000000005</v>
      </c>
      <c r="Q114">
        <v>396.29199999999997</v>
      </c>
      <c r="R114">
        <v>1.00569</v>
      </c>
      <c r="S114">
        <v>-36.956800000000001</v>
      </c>
      <c r="T114">
        <f t="shared" si="8"/>
        <v>-9.3384</v>
      </c>
    </row>
    <row r="115" spans="2:20" x14ac:dyDescent="0.3">
      <c r="B115">
        <v>6</v>
      </c>
      <c r="C115">
        <v>349.471</v>
      </c>
      <c r="D115">
        <f t="shared" si="9"/>
        <v>37.263377552541343</v>
      </c>
      <c r="E115">
        <v>-36.0565</v>
      </c>
      <c r="F115">
        <v>66.970799999999997</v>
      </c>
      <c r="G115">
        <v>348.75700000000001</v>
      </c>
      <c r="H115">
        <v>0.84540800000000005</v>
      </c>
      <c r="I115">
        <v>-52.215600000000002</v>
      </c>
      <c r="J115">
        <f t="shared" si="7"/>
        <v>-16.159100000000002</v>
      </c>
      <c r="L115">
        <v>2</v>
      </c>
      <c r="M115">
        <v>244.35400000000001</v>
      </c>
      <c r="N115">
        <f t="shared" si="10"/>
        <v>56.954094999430389</v>
      </c>
      <c r="O115">
        <v>-22.720300000000002</v>
      </c>
      <c r="P115">
        <v>59.036299999999997</v>
      </c>
      <c r="Q115">
        <v>418.916</v>
      </c>
      <c r="R115">
        <v>1.07534</v>
      </c>
      <c r="S115">
        <v>-35.552999999999997</v>
      </c>
      <c r="T115">
        <f t="shared" si="8"/>
        <v>-12.832699999999996</v>
      </c>
    </row>
    <row r="116" spans="2:20" x14ac:dyDescent="0.3">
      <c r="B116">
        <v>7</v>
      </c>
      <c r="C116">
        <v>376.88099999999997</v>
      </c>
      <c r="D116">
        <f t="shared" si="9"/>
        <v>36.483035388544373</v>
      </c>
      <c r="E116">
        <v>-36.575299999999999</v>
      </c>
      <c r="F116">
        <v>67.459100000000007</v>
      </c>
      <c r="G116">
        <v>351.928</v>
      </c>
      <c r="H116">
        <v>0.84518599999999999</v>
      </c>
      <c r="I116">
        <v>-52.536000000000001</v>
      </c>
      <c r="J116">
        <f t="shared" si="7"/>
        <v>-15.960700000000003</v>
      </c>
      <c r="L116">
        <v>3</v>
      </c>
      <c r="M116">
        <v>267.565</v>
      </c>
      <c r="N116">
        <f t="shared" si="10"/>
        <v>43.083020981431247</v>
      </c>
      <c r="O116">
        <v>-23.788499999999999</v>
      </c>
      <c r="P116">
        <v>60.348500000000001</v>
      </c>
      <c r="Q116">
        <v>431.36</v>
      </c>
      <c r="R116">
        <v>1.0726100000000001</v>
      </c>
      <c r="S116">
        <v>-36.804200000000002</v>
      </c>
      <c r="T116">
        <f t="shared" si="8"/>
        <v>-13.015700000000002</v>
      </c>
    </row>
    <row r="117" spans="2:20" x14ac:dyDescent="0.3">
      <c r="B117">
        <v>8</v>
      </c>
      <c r="C117">
        <v>404.33300000000003</v>
      </c>
      <c r="D117">
        <f t="shared" si="9"/>
        <v>36.427218417601559</v>
      </c>
      <c r="E117">
        <v>-36.132800000000003</v>
      </c>
      <c r="F117">
        <v>67.077600000000004</v>
      </c>
      <c r="G117">
        <v>348.51900000000001</v>
      </c>
      <c r="H117">
        <v>0.84362999999999999</v>
      </c>
      <c r="I117">
        <v>-52.383400000000002</v>
      </c>
      <c r="J117">
        <f t="shared" si="7"/>
        <v>-16.250599999999999</v>
      </c>
      <c r="L117">
        <v>4</v>
      </c>
      <c r="M117">
        <v>293.07799999999997</v>
      </c>
      <c r="N117">
        <f t="shared" si="10"/>
        <v>39.195704150825108</v>
      </c>
      <c r="O117">
        <v>-23.5901</v>
      </c>
      <c r="P117">
        <v>60.745199999999997</v>
      </c>
      <c r="Q117">
        <v>418.32</v>
      </c>
      <c r="R117">
        <v>1.05159</v>
      </c>
      <c r="S117">
        <v>-38.116500000000002</v>
      </c>
      <c r="T117">
        <f t="shared" si="8"/>
        <v>-14.526400000000002</v>
      </c>
    </row>
    <row r="118" spans="2:20" x14ac:dyDescent="0.3">
      <c r="B118">
        <v>9</v>
      </c>
      <c r="C118">
        <v>431.476</v>
      </c>
      <c r="D118">
        <f t="shared" si="9"/>
        <v>36.841911358361308</v>
      </c>
      <c r="E118">
        <v>-36.575299999999999</v>
      </c>
      <c r="F118">
        <v>67.535399999999996</v>
      </c>
      <c r="G118">
        <v>352.21800000000002</v>
      </c>
      <c r="H118">
        <v>0.84841100000000003</v>
      </c>
      <c r="I118">
        <v>-52.444499999999998</v>
      </c>
      <c r="J118">
        <f t="shared" si="7"/>
        <v>-15.869199999999999</v>
      </c>
      <c r="L118">
        <v>5</v>
      </c>
      <c r="M118">
        <v>320.15699999999998</v>
      </c>
      <c r="N118">
        <f t="shared" si="10"/>
        <v>36.928985560766634</v>
      </c>
      <c r="O118">
        <v>-24.185199999999998</v>
      </c>
      <c r="P118">
        <v>62.377899999999997</v>
      </c>
      <c r="Q118">
        <v>416.07100000000003</v>
      </c>
      <c r="R118">
        <v>1.0369299999999999</v>
      </c>
      <c r="S118">
        <v>-38.818399999999997</v>
      </c>
      <c r="T118">
        <f t="shared" si="8"/>
        <v>-14.633199999999999</v>
      </c>
    </row>
    <row r="119" spans="2:20" x14ac:dyDescent="0.3">
      <c r="B119">
        <v>10</v>
      </c>
      <c r="C119">
        <v>459.339</v>
      </c>
      <c r="D119">
        <f t="shared" si="9"/>
        <v>35.889889818038256</v>
      </c>
      <c r="E119">
        <v>-36.560099999999998</v>
      </c>
      <c r="F119">
        <v>67.489599999999996</v>
      </c>
      <c r="G119">
        <v>352.495</v>
      </c>
      <c r="H119">
        <v>0.84894400000000003</v>
      </c>
      <c r="I119">
        <v>-52.413899999999998</v>
      </c>
      <c r="J119">
        <f t="shared" si="7"/>
        <v>-15.8538</v>
      </c>
      <c r="L119">
        <v>6</v>
      </c>
      <c r="M119">
        <v>348.05399999999997</v>
      </c>
      <c r="N119">
        <f t="shared" si="10"/>
        <v>35.846148331361803</v>
      </c>
      <c r="O119">
        <v>-24.231000000000002</v>
      </c>
      <c r="P119">
        <v>62.6526</v>
      </c>
      <c r="Q119">
        <v>413.16399999999999</v>
      </c>
      <c r="R119">
        <v>1.0284500000000001</v>
      </c>
      <c r="S119">
        <v>-39.428699999999999</v>
      </c>
      <c r="T119">
        <f t="shared" si="8"/>
        <v>-15.197699999999998</v>
      </c>
    </row>
    <row r="120" spans="2:20" x14ac:dyDescent="0.3">
      <c r="B120">
        <v>11</v>
      </c>
      <c r="C120">
        <v>487.04399999999998</v>
      </c>
      <c r="D120">
        <f t="shared" si="9"/>
        <v>36.094567767551005</v>
      </c>
      <c r="E120">
        <v>-36.788899999999998</v>
      </c>
      <c r="F120">
        <v>67.855800000000002</v>
      </c>
      <c r="G120">
        <v>358.30200000000002</v>
      </c>
      <c r="H120">
        <v>0.85411300000000001</v>
      </c>
      <c r="I120">
        <v>-52.520800000000001</v>
      </c>
      <c r="J120">
        <f t="shared" si="7"/>
        <v>-15.731900000000003</v>
      </c>
      <c r="L120">
        <v>7</v>
      </c>
      <c r="M120">
        <v>376.11399999999998</v>
      </c>
      <c r="N120">
        <f t="shared" si="10"/>
        <v>35.637918745545257</v>
      </c>
      <c r="O120">
        <v>-24.200399999999998</v>
      </c>
      <c r="P120">
        <v>62.789900000000003</v>
      </c>
      <c r="Q120">
        <v>411.76</v>
      </c>
      <c r="R120">
        <v>1.0267200000000001</v>
      </c>
      <c r="S120">
        <v>-39.428699999999999</v>
      </c>
      <c r="T120">
        <f t="shared" si="8"/>
        <v>-15.228300000000001</v>
      </c>
    </row>
    <row r="121" spans="2:20" x14ac:dyDescent="0.3">
      <c r="B121">
        <v>12</v>
      </c>
      <c r="C121">
        <v>514.9</v>
      </c>
      <c r="D121">
        <f t="shared" si="9"/>
        <v>35.898908673176344</v>
      </c>
      <c r="E121">
        <v>-36.407499999999999</v>
      </c>
      <c r="F121">
        <v>67.428600000000003</v>
      </c>
      <c r="G121">
        <v>351.161</v>
      </c>
      <c r="H121">
        <v>0.84849699999999995</v>
      </c>
      <c r="I121">
        <v>-52.536000000000001</v>
      </c>
      <c r="J121">
        <f t="shared" si="7"/>
        <v>-16.128500000000003</v>
      </c>
      <c r="L121">
        <v>8</v>
      </c>
      <c r="M121">
        <v>404.334</v>
      </c>
      <c r="N121">
        <f t="shared" si="10"/>
        <v>35.435861091424485</v>
      </c>
      <c r="O121">
        <v>-23.864699999999999</v>
      </c>
      <c r="P121">
        <v>62.515300000000003</v>
      </c>
      <c r="Q121">
        <v>406.81400000000002</v>
      </c>
      <c r="R121">
        <v>1.02352</v>
      </c>
      <c r="S121">
        <v>-39.428699999999999</v>
      </c>
      <c r="T121">
        <f t="shared" si="8"/>
        <v>-15.564</v>
      </c>
    </row>
    <row r="122" spans="2:20" x14ac:dyDescent="0.3">
      <c r="B122">
        <v>13</v>
      </c>
      <c r="C122">
        <v>542.69799999999998</v>
      </c>
      <c r="D122">
        <f t="shared" si="9"/>
        <v>35.973811065544282</v>
      </c>
      <c r="E122">
        <v>-36.270099999999999</v>
      </c>
      <c r="F122">
        <v>67.184399999999997</v>
      </c>
      <c r="G122">
        <v>350.08300000000003</v>
      </c>
      <c r="H122">
        <v>0.85075199999999995</v>
      </c>
      <c r="I122">
        <v>-52.459699999999998</v>
      </c>
      <c r="J122">
        <f t="shared" si="7"/>
        <v>-16.189599999999999</v>
      </c>
      <c r="L122">
        <v>9</v>
      </c>
      <c r="M122">
        <v>433.113</v>
      </c>
      <c r="N122">
        <f t="shared" si="10"/>
        <v>34.747558983981378</v>
      </c>
      <c r="O122">
        <v>-24.307300000000001</v>
      </c>
      <c r="P122">
        <v>62.972999999999999</v>
      </c>
      <c r="Q122">
        <v>410.85</v>
      </c>
      <c r="R122">
        <v>1.0296799999999999</v>
      </c>
      <c r="S122">
        <v>-39.505000000000003</v>
      </c>
      <c r="T122">
        <f t="shared" si="8"/>
        <v>-15.197700000000001</v>
      </c>
    </row>
    <row r="123" spans="2:20" x14ac:dyDescent="0.3">
      <c r="B123">
        <v>14</v>
      </c>
      <c r="C123">
        <v>570.72299999999996</v>
      </c>
      <c r="D123">
        <f t="shared" si="9"/>
        <v>35.682426404995567</v>
      </c>
      <c r="E123">
        <v>-36.468499999999999</v>
      </c>
      <c r="F123">
        <v>67.504900000000006</v>
      </c>
      <c r="G123">
        <v>352.28899999999999</v>
      </c>
      <c r="H123">
        <v>0.851553</v>
      </c>
      <c r="I123">
        <v>-52.398699999999998</v>
      </c>
      <c r="J123">
        <f t="shared" si="7"/>
        <v>-15.930199999999999</v>
      </c>
      <c r="L123">
        <v>10</v>
      </c>
      <c r="M123">
        <v>462.10199999999998</v>
      </c>
      <c r="N123">
        <f t="shared" si="10"/>
        <v>34.495843250888299</v>
      </c>
      <c r="O123">
        <v>-24.658200000000001</v>
      </c>
      <c r="P123">
        <v>63.384999999999998</v>
      </c>
      <c r="Q123">
        <v>417.63600000000002</v>
      </c>
      <c r="R123">
        <v>1.03346</v>
      </c>
      <c r="S123">
        <v>-39.459200000000003</v>
      </c>
      <c r="T123">
        <f t="shared" si="8"/>
        <v>-14.801000000000002</v>
      </c>
    </row>
    <row r="124" spans="2:20" x14ac:dyDescent="0.3">
      <c r="B124">
        <v>15</v>
      </c>
      <c r="C124">
        <v>598.96</v>
      </c>
      <c r="D124">
        <f t="shared" si="9"/>
        <v>35.414527038991295</v>
      </c>
      <c r="E124">
        <v>-36.666899999999998</v>
      </c>
      <c r="F124">
        <v>67.596400000000003</v>
      </c>
      <c r="G124">
        <v>355.64699999999999</v>
      </c>
      <c r="H124">
        <v>0.85650499999999996</v>
      </c>
      <c r="I124">
        <v>-52.352899999999998</v>
      </c>
      <c r="J124">
        <f t="shared" si="7"/>
        <v>-15.686</v>
      </c>
      <c r="L124">
        <v>11</v>
      </c>
      <c r="M124">
        <v>490.92</v>
      </c>
      <c r="N124">
        <f t="shared" si="10"/>
        <v>34.700534388229528</v>
      </c>
      <c r="O124">
        <v>-24.551400000000001</v>
      </c>
      <c r="P124">
        <v>63.232399999999998</v>
      </c>
      <c r="Q124">
        <v>412.34</v>
      </c>
      <c r="R124">
        <v>1.0343899999999999</v>
      </c>
      <c r="S124">
        <v>-39.535499999999999</v>
      </c>
      <c r="T124">
        <f t="shared" si="8"/>
        <v>-14.984099999999998</v>
      </c>
    </row>
    <row r="125" spans="2:20" x14ac:dyDescent="0.3">
      <c r="B125">
        <v>16</v>
      </c>
      <c r="C125">
        <v>626.77200000000005</v>
      </c>
      <c r="D125">
        <f t="shared" si="9"/>
        <v>35.955702574428287</v>
      </c>
      <c r="E125">
        <v>-35.537700000000001</v>
      </c>
      <c r="F125">
        <v>66.543599999999998</v>
      </c>
      <c r="G125">
        <v>344.61900000000003</v>
      </c>
      <c r="H125">
        <v>0.84612399999999999</v>
      </c>
      <c r="I125">
        <v>-52.413899999999998</v>
      </c>
      <c r="J125">
        <f t="shared" si="7"/>
        <v>-16.876199999999997</v>
      </c>
      <c r="L125">
        <v>12</v>
      </c>
      <c r="M125">
        <v>519.90899999999999</v>
      </c>
      <c r="N125">
        <f t="shared" si="10"/>
        <v>34.495843250888299</v>
      </c>
      <c r="O125">
        <v>-25.222799999999999</v>
      </c>
      <c r="P125">
        <v>63.964799999999997</v>
      </c>
      <c r="Q125">
        <v>423.21800000000002</v>
      </c>
      <c r="R125">
        <v>1.0465599999999999</v>
      </c>
      <c r="S125">
        <v>-39.413499999999999</v>
      </c>
      <c r="T125">
        <f t="shared" si="8"/>
        <v>-14.1907</v>
      </c>
    </row>
    <row r="126" spans="2:20" x14ac:dyDescent="0.3">
      <c r="B126">
        <v>17</v>
      </c>
      <c r="C126">
        <v>654.82899999999995</v>
      </c>
      <c r="D126">
        <f t="shared" si="9"/>
        <v>35.641729336707542</v>
      </c>
      <c r="E126">
        <v>-36.453200000000002</v>
      </c>
      <c r="F126">
        <v>67.275999999999996</v>
      </c>
      <c r="G126">
        <v>354.48200000000003</v>
      </c>
      <c r="H126">
        <v>0.85680500000000004</v>
      </c>
      <c r="I126">
        <v>-52.459699999999998</v>
      </c>
      <c r="J126">
        <f t="shared" si="7"/>
        <v>-16.006499999999996</v>
      </c>
      <c r="L126">
        <v>13</v>
      </c>
      <c r="M126">
        <v>549.03599999999994</v>
      </c>
      <c r="N126">
        <f t="shared" si="10"/>
        <v>34.332406358361716</v>
      </c>
      <c r="O126">
        <v>-24.185199999999998</v>
      </c>
      <c r="P126">
        <v>62.957799999999999</v>
      </c>
      <c r="Q126">
        <v>409.34100000000001</v>
      </c>
      <c r="R126">
        <v>1.02671</v>
      </c>
      <c r="S126">
        <v>-39.581299999999999</v>
      </c>
      <c r="T126">
        <f t="shared" si="8"/>
        <v>-15.396100000000001</v>
      </c>
    </row>
    <row r="127" spans="2:20" x14ac:dyDescent="0.3">
      <c r="B127">
        <v>18</v>
      </c>
      <c r="C127">
        <v>683.02300000000002</v>
      </c>
      <c r="D127">
        <f t="shared" si="9"/>
        <v>35.46853940554719</v>
      </c>
      <c r="E127">
        <v>-36.499000000000002</v>
      </c>
      <c r="F127">
        <v>67.474400000000003</v>
      </c>
      <c r="G127">
        <v>355.38400000000001</v>
      </c>
      <c r="H127">
        <v>0.85369300000000004</v>
      </c>
      <c r="I127">
        <v>-52.215600000000002</v>
      </c>
      <c r="J127">
        <f t="shared" si="7"/>
        <v>-15.7166</v>
      </c>
      <c r="L127">
        <v>14</v>
      </c>
      <c r="M127">
        <v>578.49800000000005</v>
      </c>
      <c r="N127">
        <f t="shared" si="10"/>
        <v>33.942027017853391</v>
      </c>
      <c r="O127">
        <v>-24.139399999999998</v>
      </c>
      <c r="P127">
        <v>62.805199999999999</v>
      </c>
      <c r="Q127">
        <v>410.19499999999999</v>
      </c>
      <c r="R127">
        <v>1.0325500000000001</v>
      </c>
      <c r="S127">
        <v>-39.245600000000003</v>
      </c>
      <c r="T127">
        <f t="shared" si="8"/>
        <v>-15.106200000000005</v>
      </c>
    </row>
    <row r="128" spans="2:20" x14ac:dyDescent="0.3">
      <c r="B128">
        <v>19</v>
      </c>
      <c r="C128">
        <v>711.154</v>
      </c>
      <c r="D128">
        <f t="shared" si="9"/>
        <v>35.547971988198107</v>
      </c>
      <c r="E128">
        <v>-35.873399999999997</v>
      </c>
      <c r="F128">
        <v>66.680899999999994</v>
      </c>
      <c r="G128">
        <v>348.28699999999998</v>
      </c>
      <c r="H128">
        <v>0.85256900000000002</v>
      </c>
      <c r="I128">
        <v>-52.322400000000002</v>
      </c>
      <c r="J128">
        <f t="shared" si="7"/>
        <v>-16.449000000000005</v>
      </c>
      <c r="L128">
        <v>15</v>
      </c>
      <c r="M128">
        <v>607.28399999999999</v>
      </c>
      <c r="N128">
        <f t="shared" si="10"/>
        <v>34.739109289237888</v>
      </c>
      <c r="O128">
        <v>-24.9481</v>
      </c>
      <c r="P128">
        <v>63.629199999999997</v>
      </c>
      <c r="Q128">
        <v>418.73599999999999</v>
      </c>
      <c r="R128">
        <v>1.0444199999999999</v>
      </c>
      <c r="S128">
        <v>-39.581299999999999</v>
      </c>
      <c r="T128">
        <f t="shared" si="8"/>
        <v>-14.633199999999999</v>
      </c>
    </row>
    <row r="129" spans="1:20" x14ac:dyDescent="0.3">
      <c r="J129">
        <f t="shared" si="7"/>
        <v>0</v>
      </c>
      <c r="L129">
        <v>16</v>
      </c>
      <c r="M129">
        <v>636.95399999999995</v>
      </c>
      <c r="N129">
        <f t="shared" si="10"/>
        <v>33.704078193461456</v>
      </c>
      <c r="O129">
        <v>-23.818999999999999</v>
      </c>
      <c r="P129">
        <v>62.530500000000004</v>
      </c>
      <c r="Q129">
        <v>406.98899999999998</v>
      </c>
      <c r="R129">
        <v>1.0287900000000001</v>
      </c>
      <c r="S129">
        <v>-39.367699999999999</v>
      </c>
      <c r="T129">
        <f t="shared" si="8"/>
        <v>-15.5487</v>
      </c>
    </row>
    <row r="130" spans="1:20" x14ac:dyDescent="0.3">
      <c r="A130">
        <v>1.65</v>
      </c>
      <c r="J130">
        <f t="shared" si="7"/>
        <v>0</v>
      </c>
      <c r="L130">
        <v>17</v>
      </c>
      <c r="M130">
        <v>666.10400000000004</v>
      </c>
      <c r="N130">
        <f t="shared" si="10"/>
        <v>34.30531732418514</v>
      </c>
      <c r="O130">
        <v>-24.765000000000001</v>
      </c>
      <c r="P130">
        <v>63.430799999999998</v>
      </c>
      <c r="Q130">
        <v>418.15199999999999</v>
      </c>
      <c r="R130">
        <v>1.0394000000000001</v>
      </c>
      <c r="S130">
        <v>-39.520299999999999</v>
      </c>
      <c r="T130">
        <f t="shared" si="8"/>
        <v>-14.755299999999998</v>
      </c>
    </row>
    <row r="131" spans="1:20" x14ac:dyDescent="0.3">
      <c r="B131">
        <v>1</v>
      </c>
      <c r="C131">
        <v>226.43100000000001</v>
      </c>
      <c r="E131">
        <v>-39.703400000000002</v>
      </c>
      <c r="F131">
        <v>72.769199999999998</v>
      </c>
      <c r="G131">
        <v>333.08300000000003</v>
      </c>
      <c r="H131">
        <v>0.81880699999999995</v>
      </c>
      <c r="I131">
        <v>-50.613399999999999</v>
      </c>
      <c r="J131">
        <f t="shared" si="7"/>
        <v>-10.909999999999997</v>
      </c>
      <c r="L131">
        <v>18</v>
      </c>
      <c r="M131">
        <v>695.327</v>
      </c>
      <c r="N131">
        <f t="shared" si="10"/>
        <v>34.219621530985918</v>
      </c>
      <c r="O131">
        <v>-24.826000000000001</v>
      </c>
      <c r="P131">
        <v>63.613900000000001</v>
      </c>
      <c r="Q131">
        <v>419.92899999999997</v>
      </c>
      <c r="R131">
        <v>1.0430299999999999</v>
      </c>
      <c r="S131">
        <v>-39.367699999999999</v>
      </c>
      <c r="T131">
        <f t="shared" si="8"/>
        <v>-14.541699999999999</v>
      </c>
    </row>
    <row r="132" spans="1:20" x14ac:dyDescent="0.3">
      <c r="B132">
        <v>2</v>
      </c>
      <c r="C132">
        <v>241.334</v>
      </c>
      <c r="D132">
        <f t="shared" si="9"/>
        <v>67.100583775078874</v>
      </c>
      <c r="E132">
        <v>-34.545900000000003</v>
      </c>
      <c r="F132">
        <v>61.584499999999998</v>
      </c>
      <c r="G132">
        <v>361.39800000000002</v>
      </c>
      <c r="H132">
        <v>0.89127900000000004</v>
      </c>
      <c r="I132">
        <v>-48.5229</v>
      </c>
      <c r="J132">
        <f t="shared" si="7"/>
        <v>-13.976999999999997</v>
      </c>
      <c r="T132">
        <f t="shared" si="8"/>
        <v>0</v>
      </c>
    </row>
    <row r="133" spans="1:20" x14ac:dyDescent="0.3">
      <c r="B133">
        <v>3</v>
      </c>
      <c r="C133">
        <v>264.85599999999999</v>
      </c>
      <c r="D133">
        <f t="shared" si="9"/>
        <v>42.513391718391311</v>
      </c>
      <c r="E133">
        <v>-35.232500000000002</v>
      </c>
      <c r="F133">
        <v>63.796999999999997</v>
      </c>
      <c r="G133">
        <v>356.65499999999997</v>
      </c>
      <c r="H133">
        <v>0.86895599999999995</v>
      </c>
      <c r="I133">
        <v>-50.308199999999999</v>
      </c>
      <c r="J133">
        <f t="shared" si="7"/>
        <v>-15.075699999999998</v>
      </c>
      <c r="K133">
        <v>1.35</v>
      </c>
      <c r="T133">
        <f t="shared" si="8"/>
        <v>0</v>
      </c>
    </row>
    <row r="134" spans="1:20" x14ac:dyDescent="0.3">
      <c r="B134">
        <v>4</v>
      </c>
      <c r="C134">
        <v>289.90199999999999</v>
      </c>
      <c r="D134">
        <f t="shared" si="9"/>
        <v>39.9265351752775</v>
      </c>
      <c r="E134">
        <v>-36.1023</v>
      </c>
      <c r="F134">
        <v>65.322900000000004</v>
      </c>
      <c r="G134">
        <v>357.73500000000001</v>
      </c>
      <c r="H134">
        <v>0.86444600000000005</v>
      </c>
      <c r="I134">
        <v>-51.3</v>
      </c>
      <c r="J134">
        <f t="shared" ref="J134:J197" si="11">I134-E134</f>
        <v>-15.197699999999998</v>
      </c>
      <c r="L134">
        <v>1</v>
      </c>
      <c r="M134">
        <v>226.41</v>
      </c>
      <c r="O134">
        <v>-28.549199999999999</v>
      </c>
      <c r="P134">
        <v>69.244399999999999</v>
      </c>
      <c r="Q134">
        <v>407.07499999999999</v>
      </c>
      <c r="R134">
        <v>1.0178</v>
      </c>
      <c r="S134">
        <v>-36.911000000000001</v>
      </c>
      <c r="T134">
        <f t="shared" ref="T134:T197" si="12">S134-O134</f>
        <v>-8.3618000000000023</v>
      </c>
    </row>
    <row r="135" spans="1:20" x14ac:dyDescent="0.3">
      <c r="B135">
        <v>5</v>
      </c>
      <c r="C135">
        <v>315.67200000000003</v>
      </c>
      <c r="D135">
        <f t="shared" ref="D135:D198" si="13">1000/(C135-C134)</f>
        <v>38.804811796662726</v>
      </c>
      <c r="E135">
        <v>-36.270099999999999</v>
      </c>
      <c r="F135">
        <v>66.223100000000002</v>
      </c>
      <c r="G135">
        <v>354.36900000000003</v>
      </c>
      <c r="H135">
        <v>0.85587400000000002</v>
      </c>
      <c r="I135">
        <v>-51.773099999999999</v>
      </c>
      <c r="J135">
        <f t="shared" si="11"/>
        <v>-15.503</v>
      </c>
      <c r="L135">
        <v>2</v>
      </c>
      <c r="M135">
        <v>243.44800000000001</v>
      </c>
      <c r="N135">
        <f t="shared" ref="N135:N195" si="14">1000/(M135-M134)</f>
        <v>58.692334781077555</v>
      </c>
      <c r="O135">
        <v>-23.056000000000001</v>
      </c>
      <c r="P135">
        <v>59.021000000000001</v>
      </c>
      <c r="Q135">
        <v>425.13600000000002</v>
      </c>
      <c r="R135">
        <v>1.09043</v>
      </c>
      <c r="S135">
        <v>-35.354599999999998</v>
      </c>
      <c r="T135">
        <f t="shared" si="12"/>
        <v>-12.298599999999997</v>
      </c>
    </row>
    <row r="136" spans="1:20" x14ac:dyDescent="0.3">
      <c r="B136">
        <v>6</v>
      </c>
      <c r="C136">
        <v>341.43</v>
      </c>
      <c r="D136">
        <f t="shared" si="13"/>
        <v>38.822889975929833</v>
      </c>
      <c r="E136">
        <v>-36.254899999999999</v>
      </c>
      <c r="F136">
        <v>66.513099999999994</v>
      </c>
      <c r="G136">
        <v>351.577</v>
      </c>
      <c r="H136">
        <v>0.85087100000000004</v>
      </c>
      <c r="I136">
        <v>-52.322400000000002</v>
      </c>
      <c r="J136">
        <f t="shared" si="11"/>
        <v>-16.067500000000003</v>
      </c>
      <c r="L136">
        <v>3</v>
      </c>
      <c r="M136">
        <v>265.83800000000002</v>
      </c>
      <c r="N136">
        <f t="shared" si="14"/>
        <v>44.662795891022746</v>
      </c>
      <c r="O136">
        <v>-22.995000000000001</v>
      </c>
      <c r="P136">
        <v>59.082000000000001</v>
      </c>
      <c r="Q136">
        <v>427.3</v>
      </c>
      <c r="R136">
        <v>1.0721499999999999</v>
      </c>
      <c r="S136">
        <v>-36.300699999999999</v>
      </c>
      <c r="T136">
        <f t="shared" si="12"/>
        <v>-13.305699999999998</v>
      </c>
    </row>
    <row r="137" spans="1:20" x14ac:dyDescent="0.3">
      <c r="B137">
        <v>7</v>
      </c>
      <c r="C137">
        <v>367.52199999999999</v>
      </c>
      <c r="D137">
        <f t="shared" si="13"/>
        <v>38.325923654760103</v>
      </c>
      <c r="E137">
        <v>-36.773699999999998</v>
      </c>
      <c r="F137">
        <v>67.016599999999997</v>
      </c>
      <c r="G137">
        <v>354.33</v>
      </c>
      <c r="H137">
        <v>0.85794300000000001</v>
      </c>
      <c r="I137">
        <v>-52.444499999999998</v>
      </c>
      <c r="J137">
        <f t="shared" si="11"/>
        <v>-15.6708</v>
      </c>
      <c r="L137">
        <v>4</v>
      </c>
      <c r="M137">
        <v>290.26100000000002</v>
      </c>
      <c r="N137">
        <f t="shared" si="14"/>
        <v>40.94501085042787</v>
      </c>
      <c r="O137">
        <v>-24.063099999999999</v>
      </c>
      <c r="P137">
        <v>61.0809</v>
      </c>
      <c r="Q137">
        <v>432.40600000000001</v>
      </c>
      <c r="R137">
        <v>1.0711200000000001</v>
      </c>
      <c r="S137">
        <v>-37.658700000000003</v>
      </c>
      <c r="T137">
        <f t="shared" si="12"/>
        <v>-13.595600000000005</v>
      </c>
    </row>
    <row r="138" spans="1:20" x14ac:dyDescent="0.3">
      <c r="B138">
        <v>8</v>
      </c>
      <c r="C138">
        <v>394.19499999999999</v>
      </c>
      <c r="D138">
        <f t="shared" si="13"/>
        <v>37.491095864732124</v>
      </c>
      <c r="E138">
        <v>-36.956800000000001</v>
      </c>
      <c r="F138">
        <v>67.2607</v>
      </c>
      <c r="G138">
        <v>358.22500000000002</v>
      </c>
      <c r="H138">
        <v>0.85902400000000001</v>
      </c>
      <c r="I138">
        <v>-52.475000000000001</v>
      </c>
      <c r="J138">
        <f t="shared" si="11"/>
        <v>-15.5182</v>
      </c>
      <c r="L138">
        <v>5</v>
      </c>
      <c r="M138">
        <v>316.55500000000001</v>
      </c>
      <c r="N138">
        <f t="shared" si="14"/>
        <v>38.031490073781114</v>
      </c>
      <c r="O138">
        <v>-23.666399999999999</v>
      </c>
      <c r="P138">
        <v>61.630200000000002</v>
      </c>
      <c r="Q138">
        <v>415.39</v>
      </c>
      <c r="R138">
        <v>1.0403800000000001</v>
      </c>
      <c r="S138">
        <v>-38.528399999999998</v>
      </c>
      <c r="T138">
        <f t="shared" si="12"/>
        <v>-14.861999999999998</v>
      </c>
    </row>
    <row r="139" spans="1:20" x14ac:dyDescent="0.3">
      <c r="B139">
        <v>9</v>
      </c>
      <c r="C139">
        <v>420.65800000000002</v>
      </c>
      <c r="D139">
        <f t="shared" si="13"/>
        <v>37.788610512791415</v>
      </c>
      <c r="E139">
        <v>-36.911000000000001</v>
      </c>
      <c r="F139">
        <v>67.367599999999996</v>
      </c>
      <c r="G139">
        <v>357.13</v>
      </c>
      <c r="H139">
        <v>0.85929800000000001</v>
      </c>
      <c r="I139">
        <v>-52.444499999999998</v>
      </c>
      <c r="J139">
        <f t="shared" si="11"/>
        <v>-15.533499999999997</v>
      </c>
      <c r="L139">
        <v>6</v>
      </c>
      <c r="M139">
        <v>344.19600000000003</v>
      </c>
      <c r="N139">
        <f t="shared" si="14"/>
        <v>36.178141167106808</v>
      </c>
      <c r="O139">
        <v>-24.444600000000001</v>
      </c>
      <c r="P139">
        <v>62.7136</v>
      </c>
      <c r="Q139">
        <v>419.05</v>
      </c>
      <c r="R139">
        <v>1.0396399999999999</v>
      </c>
      <c r="S139">
        <v>-39.138800000000003</v>
      </c>
      <c r="T139">
        <f t="shared" si="12"/>
        <v>-14.694200000000002</v>
      </c>
    </row>
    <row r="140" spans="1:20" x14ac:dyDescent="0.3">
      <c r="B140">
        <v>10</v>
      </c>
      <c r="C140">
        <v>447.49</v>
      </c>
      <c r="D140">
        <f t="shared" si="13"/>
        <v>37.268932617769835</v>
      </c>
      <c r="E140">
        <v>-37.307699999999997</v>
      </c>
      <c r="F140">
        <v>67.748999999999995</v>
      </c>
      <c r="G140">
        <v>360.488</v>
      </c>
      <c r="H140">
        <v>0.86193900000000001</v>
      </c>
      <c r="I140">
        <v>-52.581800000000001</v>
      </c>
      <c r="J140">
        <f t="shared" si="11"/>
        <v>-15.274100000000004</v>
      </c>
      <c r="L140">
        <v>7</v>
      </c>
      <c r="M140">
        <v>371.55500000000001</v>
      </c>
      <c r="N140">
        <f t="shared" si="14"/>
        <v>36.551043532292873</v>
      </c>
      <c r="O140">
        <v>-24.612400000000001</v>
      </c>
      <c r="P140">
        <v>62.988300000000002</v>
      </c>
      <c r="Q140">
        <v>418.43299999999999</v>
      </c>
      <c r="R140">
        <v>1.04332</v>
      </c>
      <c r="S140">
        <v>-39.1083</v>
      </c>
      <c r="T140">
        <f t="shared" si="12"/>
        <v>-14.495899999999999</v>
      </c>
    </row>
    <row r="141" spans="1:20" x14ac:dyDescent="0.3">
      <c r="B141">
        <v>11</v>
      </c>
      <c r="C141">
        <v>474.18900000000002</v>
      </c>
      <c r="D141">
        <f t="shared" si="13"/>
        <v>37.454586314094144</v>
      </c>
      <c r="E141">
        <v>-37.460299999999997</v>
      </c>
      <c r="F141">
        <v>67.901600000000002</v>
      </c>
      <c r="G141">
        <v>361.541</v>
      </c>
      <c r="H141">
        <v>0.86418600000000001</v>
      </c>
      <c r="I141">
        <v>-52.398699999999998</v>
      </c>
      <c r="J141">
        <f t="shared" si="11"/>
        <v>-14.938400000000001</v>
      </c>
      <c r="L141">
        <v>8</v>
      </c>
      <c r="M141">
        <v>399.45800000000003</v>
      </c>
      <c r="N141">
        <f t="shared" si="14"/>
        <v>35.838440311077633</v>
      </c>
      <c r="O141">
        <v>-24.627700000000001</v>
      </c>
      <c r="P141">
        <v>63.247700000000002</v>
      </c>
      <c r="Q141">
        <v>418.71300000000002</v>
      </c>
      <c r="R141">
        <v>1.03931</v>
      </c>
      <c r="S141">
        <v>-39.184600000000003</v>
      </c>
      <c r="T141">
        <f t="shared" si="12"/>
        <v>-14.556900000000002</v>
      </c>
    </row>
    <row r="142" spans="1:20" x14ac:dyDescent="0.3">
      <c r="B142">
        <v>12</v>
      </c>
      <c r="C142">
        <v>501.14400000000001</v>
      </c>
      <c r="D142">
        <f t="shared" si="13"/>
        <v>37.098868484511243</v>
      </c>
      <c r="E142">
        <v>-36.590600000000002</v>
      </c>
      <c r="F142">
        <v>67.0471</v>
      </c>
      <c r="G142">
        <v>354.18700000000001</v>
      </c>
      <c r="H142">
        <v>0.85613799999999995</v>
      </c>
      <c r="I142">
        <v>-52.307099999999998</v>
      </c>
      <c r="J142">
        <f t="shared" si="11"/>
        <v>-15.716499999999996</v>
      </c>
      <c r="L142">
        <v>9</v>
      </c>
      <c r="M142">
        <v>427.66899999999998</v>
      </c>
      <c r="N142">
        <f t="shared" si="14"/>
        <v>35.447165999078429</v>
      </c>
      <c r="O142">
        <v>-25.421099999999999</v>
      </c>
      <c r="P142">
        <v>64.0411</v>
      </c>
      <c r="Q142">
        <v>429.34500000000003</v>
      </c>
      <c r="R142">
        <v>1.0507899999999999</v>
      </c>
      <c r="S142">
        <v>-39.1693</v>
      </c>
      <c r="T142">
        <f t="shared" si="12"/>
        <v>-13.748200000000001</v>
      </c>
    </row>
    <row r="143" spans="1:20" x14ac:dyDescent="0.3">
      <c r="B143">
        <v>13</v>
      </c>
      <c r="C143">
        <v>528.33399999999995</v>
      </c>
      <c r="D143">
        <f t="shared" si="13"/>
        <v>36.778227289444729</v>
      </c>
      <c r="E143">
        <v>-36.788899999999998</v>
      </c>
      <c r="F143">
        <v>67.123400000000004</v>
      </c>
      <c r="G143">
        <v>357.82499999999999</v>
      </c>
      <c r="H143">
        <v>0.85959700000000006</v>
      </c>
      <c r="I143">
        <v>-52.459699999999998</v>
      </c>
      <c r="J143">
        <f t="shared" si="11"/>
        <v>-15.6708</v>
      </c>
      <c r="L143">
        <v>10</v>
      </c>
      <c r="M143">
        <v>455.64699999999999</v>
      </c>
      <c r="N143">
        <f t="shared" si="14"/>
        <v>35.742369004217586</v>
      </c>
      <c r="O143">
        <v>-24.734500000000001</v>
      </c>
      <c r="P143">
        <v>63.415500000000002</v>
      </c>
      <c r="Q143">
        <v>422.87900000000002</v>
      </c>
      <c r="R143">
        <v>1.04766</v>
      </c>
      <c r="S143">
        <v>-39.1693</v>
      </c>
      <c r="T143">
        <f t="shared" si="12"/>
        <v>-14.434799999999999</v>
      </c>
    </row>
    <row r="144" spans="1:20" x14ac:dyDescent="0.3">
      <c r="B144">
        <v>14</v>
      </c>
      <c r="C144">
        <v>555.69200000000001</v>
      </c>
      <c r="D144">
        <f t="shared" si="13"/>
        <v>36.552379559909269</v>
      </c>
      <c r="E144">
        <v>-35.705599999999997</v>
      </c>
      <c r="F144">
        <v>66.070599999999999</v>
      </c>
      <c r="G144">
        <v>346.04700000000003</v>
      </c>
      <c r="H144">
        <v>0.85091899999999998</v>
      </c>
      <c r="I144">
        <v>-52.368200000000002</v>
      </c>
      <c r="J144">
        <f t="shared" si="11"/>
        <v>-16.662600000000005</v>
      </c>
      <c r="L144">
        <v>11</v>
      </c>
      <c r="M144">
        <v>484.03699999999998</v>
      </c>
      <c r="N144">
        <f t="shared" si="14"/>
        <v>35.223670306445946</v>
      </c>
      <c r="O144">
        <v>-24.322500000000002</v>
      </c>
      <c r="P144">
        <v>62.957799999999999</v>
      </c>
      <c r="Q144">
        <v>417.10399999999998</v>
      </c>
      <c r="R144">
        <v>1.03426</v>
      </c>
      <c r="S144">
        <v>-39.2151</v>
      </c>
      <c r="T144">
        <f t="shared" si="12"/>
        <v>-14.892599999999998</v>
      </c>
    </row>
    <row r="145" spans="1:20" x14ac:dyDescent="0.3">
      <c r="B145">
        <v>15</v>
      </c>
      <c r="C145">
        <v>582.84900000000005</v>
      </c>
      <c r="D145">
        <f t="shared" si="13"/>
        <v>36.82291858452696</v>
      </c>
      <c r="E145">
        <v>-36.911000000000001</v>
      </c>
      <c r="F145">
        <v>67.321799999999996</v>
      </c>
      <c r="G145">
        <v>358.41</v>
      </c>
      <c r="H145">
        <v>0.865479</v>
      </c>
      <c r="I145">
        <v>-52.383400000000002</v>
      </c>
      <c r="J145">
        <f t="shared" si="11"/>
        <v>-15.4724</v>
      </c>
      <c r="L145">
        <v>12</v>
      </c>
      <c r="M145">
        <v>512.23</v>
      </c>
      <c r="N145">
        <f t="shared" si="14"/>
        <v>35.469797467456409</v>
      </c>
      <c r="O145">
        <v>-24.7803</v>
      </c>
      <c r="P145">
        <v>63.415500000000002</v>
      </c>
      <c r="Q145">
        <v>421.87</v>
      </c>
      <c r="R145">
        <v>1.0453399999999999</v>
      </c>
      <c r="S145">
        <v>-39.031999999999996</v>
      </c>
      <c r="T145">
        <f t="shared" si="12"/>
        <v>-14.251699999999996</v>
      </c>
    </row>
    <row r="146" spans="1:20" x14ac:dyDescent="0.3">
      <c r="B146">
        <v>16</v>
      </c>
      <c r="C146">
        <v>610.03599999999994</v>
      </c>
      <c r="D146">
        <f t="shared" si="13"/>
        <v>36.782285651230502</v>
      </c>
      <c r="E146">
        <v>-36.529499999999999</v>
      </c>
      <c r="F146">
        <v>66.924999999999997</v>
      </c>
      <c r="G146">
        <v>354.48200000000003</v>
      </c>
      <c r="H146">
        <v>0.86052300000000004</v>
      </c>
      <c r="I146">
        <v>-52.459699999999998</v>
      </c>
      <c r="J146">
        <f t="shared" si="11"/>
        <v>-15.930199999999999</v>
      </c>
      <c r="L146">
        <v>13</v>
      </c>
      <c r="M146">
        <v>540.37699999999995</v>
      </c>
      <c r="N146">
        <f t="shared" si="14"/>
        <v>35.527764948307187</v>
      </c>
      <c r="O146">
        <v>-24.322500000000002</v>
      </c>
      <c r="P146">
        <v>62.866199999999999</v>
      </c>
      <c r="Q146">
        <v>416.81099999999998</v>
      </c>
      <c r="R146">
        <v>1.04528</v>
      </c>
      <c r="S146">
        <v>-39.199800000000003</v>
      </c>
      <c r="T146">
        <f t="shared" si="12"/>
        <v>-14.877300000000002</v>
      </c>
    </row>
    <row r="147" spans="1:20" x14ac:dyDescent="0.3">
      <c r="B147">
        <v>17</v>
      </c>
      <c r="C147">
        <v>637.12800000000004</v>
      </c>
      <c r="D147">
        <f t="shared" si="13"/>
        <v>36.911265318174976</v>
      </c>
      <c r="E147">
        <v>-37.078899999999997</v>
      </c>
      <c r="F147">
        <v>67.626999999999995</v>
      </c>
      <c r="G147">
        <v>361.755</v>
      </c>
      <c r="H147">
        <v>0.86820600000000003</v>
      </c>
      <c r="I147">
        <v>-52.413899999999998</v>
      </c>
      <c r="J147">
        <f t="shared" si="11"/>
        <v>-15.335000000000001</v>
      </c>
      <c r="L147">
        <v>14</v>
      </c>
      <c r="M147">
        <v>568.81700000000001</v>
      </c>
      <c r="N147">
        <f t="shared" si="14"/>
        <v>35.161744022503449</v>
      </c>
      <c r="O147">
        <v>-24.337800000000001</v>
      </c>
      <c r="P147">
        <v>62.988300000000002</v>
      </c>
      <c r="Q147">
        <v>417.72300000000001</v>
      </c>
      <c r="R147">
        <v>1.03912</v>
      </c>
      <c r="S147">
        <v>-39.1541</v>
      </c>
      <c r="T147">
        <f t="shared" si="12"/>
        <v>-14.816299999999998</v>
      </c>
    </row>
    <row r="148" spans="1:20" x14ac:dyDescent="0.3">
      <c r="B148">
        <v>18</v>
      </c>
      <c r="C148">
        <v>664.68899999999996</v>
      </c>
      <c r="D148">
        <f t="shared" si="13"/>
        <v>36.283153731722464</v>
      </c>
      <c r="E148">
        <v>-36.895800000000001</v>
      </c>
      <c r="F148">
        <v>67.367599999999996</v>
      </c>
      <c r="G148">
        <v>361.01299999999998</v>
      </c>
      <c r="H148">
        <v>0.86536599999999997</v>
      </c>
      <c r="I148">
        <v>-52.475000000000001</v>
      </c>
      <c r="J148">
        <f t="shared" si="11"/>
        <v>-15.5792</v>
      </c>
      <c r="L148">
        <v>15</v>
      </c>
      <c r="M148">
        <v>597.28200000000004</v>
      </c>
      <c r="N148">
        <f t="shared" si="14"/>
        <v>35.13086246267342</v>
      </c>
      <c r="O148">
        <v>-24.566700000000001</v>
      </c>
      <c r="P148">
        <v>63.247700000000002</v>
      </c>
      <c r="Q148">
        <v>420.79</v>
      </c>
      <c r="R148">
        <v>1.0489200000000001</v>
      </c>
      <c r="S148">
        <v>-39.1083</v>
      </c>
      <c r="T148">
        <f t="shared" si="12"/>
        <v>-14.541599999999999</v>
      </c>
    </row>
    <row r="149" spans="1:20" x14ac:dyDescent="0.3">
      <c r="B149">
        <v>19</v>
      </c>
      <c r="C149">
        <v>691.77300000000002</v>
      </c>
      <c r="D149">
        <f t="shared" si="13"/>
        <v>36.922168069708974</v>
      </c>
      <c r="E149">
        <v>-36.224400000000003</v>
      </c>
      <c r="F149">
        <v>66.635099999999994</v>
      </c>
      <c r="G149">
        <v>351.964</v>
      </c>
      <c r="H149">
        <v>0.861622</v>
      </c>
      <c r="I149">
        <v>-52.398699999999998</v>
      </c>
      <c r="J149">
        <f t="shared" si="11"/>
        <v>-16.174299999999995</v>
      </c>
      <c r="L149">
        <v>16</v>
      </c>
      <c r="M149">
        <v>625.88300000000004</v>
      </c>
      <c r="N149">
        <f t="shared" si="14"/>
        <v>34.963812454109998</v>
      </c>
      <c r="O149">
        <v>-24.261500000000002</v>
      </c>
      <c r="P149">
        <v>62.744100000000003</v>
      </c>
      <c r="Q149">
        <v>414.94099999999997</v>
      </c>
      <c r="R149">
        <v>1.0409900000000001</v>
      </c>
      <c r="S149">
        <v>-39.093000000000004</v>
      </c>
      <c r="T149">
        <f t="shared" si="12"/>
        <v>-14.831500000000002</v>
      </c>
    </row>
    <row r="150" spans="1:20" x14ac:dyDescent="0.3">
      <c r="B150">
        <v>20</v>
      </c>
      <c r="C150">
        <v>719.154</v>
      </c>
      <c r="D150">
        <f t="shared" si="13"/>
        <v>36.521675614477232</v>
      </c>
      <c r="E150">
        <v>-36.0565</v>
      </c>
      <c r="F150">
        <v>66.436800000000005</v>
      </c>
      <c r="G150">
        <v>351.96499999999997</v>
      </c>
      <c r="H150">
        <v>0.93997699999999995</v>
      </c>
      <c r="I150">
        <v>-63.735999999999997</v>
      </c>
      <c r="J150">
        <f t="shared" si="11"/>
        <v>-27.679499999999997</v>
      </c>
      <c r="L150">
        <v>17</v>
      </c>
      <c r="M150">
        <v>654.12300000000005</v>
      </c>
      <c r="N150">
        <f t="shared" si="14"/>
        <v>35.410764872521234</v>
      </c>
      <c r="O150">
        <v>-24.8413</v>
      </c>
      <c r="P150">
        <v>63.354500000000002</v>
      </c>
      <c r="Q150">
        <v>424.62299999999999</v>
      </c>
      <c r="R150">
        <v>1.0576399999999999</v>
      </c>
      <c r="S150">
        <v>-39.2761</v>
      </c>
      <c r="T150">
        <f t="shared" si="12"/>
        <v>-14.434799999999999</v>
      </c>
    </row>
    <row r="151" spans="1:20" x14ac:dyDescent="0.3">
      <c r="J151">
        <f t="shared" si="11"/>
        <v>0</v>
      </c>
      <c r="L151">
        <v>18</v>
      </c>
      <c r="M151">
        <v>682.99900000000002</v>
      </c>
      <c r="N151">
        <f t="shared" si="14"/>
        <v>34.63083529574736</v>
      </c>
      <c r="O151">
        <v>-24.734500000000001</v>
      </c>
      <c r="P151">
        <v>63.339199999999998</v>
      </c>
      <c r="Q151">
        <v>423.23500000000001</v>
      </c>
      <c r="R151">
        <v>1.0557300000000001</v>
      </c>
      <c r="S151">
        <v>-39.1083</v>
      </c>
      <c r="T151">
        <f t="shared" si="12"/>
        <v>-14.373799999999999</v>
      </c>
    </row>
    <row r="152" spans="1:20" x14ac:dyDescent="0.3">
      <c r="A152">
        <v>1.7</v>
      </c>
      <c r="J152">
        <f t="shared" si="11"/>
        <v>0</v>
      </c>
      <c r="L152">
        <v>19</v>
      </c>
      <c r="M152">
        <v>711.75900000000001</v>
      </c>
      <c r="N152">
        <f t="shared" si="14"/>
        <v>34.770514603616142</v>
      </c>
      <c r="O152">
        <v>-24.475100000000001</v>
      </c>
      <c r="P152">
        <v>63.095100000000002</v>
      </c>
      <c r="Q152">
        <v>420.71499999999997</v>
      </c>
      <c r="R152">
        <v>1.0509299999999999</v>
      </c>
      <c r="S152">
        <v>-39.031999999999996</v>
      </c>
      <c r="T152">
        <f t="shared" si="12"/>
        <v>-14.556899999999995</v>
      </c>
    </row>
    <row r="153" spans="1:20" x14ac:dyDescent="0.3">
      <c r="B153">
        <v>1</v>
      </c>
      <c r="C153">
        <v>225.98599999999999</v>
      </c>
      <c r="E153">
        <v>-40.908799999999999</v>
      </c>
      <c r="F153">
        <v>73.654200000000003</v>
      </c>
      <c r="G153">
        <v>343.64499999999998</v>
      </c>
      <c r="H153">
        <v>0.83042000000000005</v>
      </c>
      <c r="I153">
        <v>-50.537100000000002</v>
      </c>
      <c r="J153">
        <f t="shared" si="11"/>
        <v>-9.628300000000003</v>
      </c>
      <c r="T153">
        <f t="shared" si="12"/>
        <v>0</v>
      </c>
    </row>
    <row r="154" spans="1:20" x14ac:dyDescent="0.3">
      <c r="B154">
        <v>2</v>
      </c>
      <c r="C154">
        <v>240.12100000000001</v>
      </c>
      <c r="D154">
        <f t="shared" si="13"/>
        <v>70.746374248319682</v>
      </c>
      <c r="E154">
        <v>-34.988399999999999</v>
      </c>
      <c r="F154">
        <v>60.9589</v>
      </c>
      <c r="G154">
        <v>370.66500000000002</v>
      </c>
      <c r="H154">
        <v>0.91208</v>
      </c>
      <c r="I154">
        <v>-48.660299999999999</v>
      </c>
      <c r="J154">
        <f t="shared" si="11"/>
        <v>-13.671900000000001</v>
      </c>
      <c r="K154">
        <v>1.4</v>
      </c>
      <c r="T154">
        <f t="shared" si="12"/>
        <v>0</v>
      </c>
    </row>
    <row r="155" spans="1:20" x14ac:dyDescent="0.3">
      <c r="B155">
        <v>3</v>
      </c>
      <c r="C155">
        <v>263.11200000000002</v>
      </c>
      <c r="D155">
        <f t="shared" si="13"/>
        <v>43.495280762037289</v>
      </c>
      <c r="E155">
        <v>-36.544800000000002</v>
      </c>
      <c r="F155">
        <v>64.361599999999996</v>
      </c>
      <c r="G155">
        <v>367.51100000000002</v>
      </c>
      <c r="H155">
        <v>0.89020500000000002</v>
      </c>
      <c r="I155">
        <v>-50.170900000000003</v>
      </c>
      <c r="J155">
        <f t="shared" si="11"/>
        <v>-13.626100000000001</v>
      </c>
      <c r="L155">
        <v>1</v>
      </c>
      <c r="M155">
        <v>225.80600000000001</v>
      </c>
      <c r="O155">
        <v>-28.2898</v>
      </c>
      <c r="P155">
        <v>69.076499999999996</v>
      </c>
      <c r="Q155">
        <v>408.09199999999998</v>
      </c>
      <c r="R155">
        <v>1.01675</v>
      </c>
      <c r="S155">
        <v>-36.636400000000002</v>
      </c>
      <c r="T155">
        <f t="shared" si="12"/>
        <v>-8.3466000000000022</v>
      </c>
    </row>
    <row r="156" spans="1:20" x14ac:dyDescent="0.3">
      <c r="B156">
        <v>4</v>
      </c>
      <c r="C156">
        <v>287.98099999999999</v>
      </c>
      <c r="D156">
        <f t="shared" si="13"/>
        <v>40.210704089428653</v>
      </c>
      <c r="E156">
        <v>-36.270099999999999</v>
      </c>
      <c r="F156">
        <v>65.170299999999997</v>
      </c>
      <c r="G156">
        <v>362.45400000000001</v>
      </c>
      <c r="H156">
        <v>0.87313600000000002</v>
      </c>
      <c r="I156">
        <v>-51.177999999999997</v>
      </c>
      <c r="J156">
        <f t="shared" si="11"/>
        <v>-14.907899999999998</v>
      </c>
      <c r="L156">
        <v>2</v>
      </c>
      <c r="M156">
        <v>242.108</v>
      </c>
      <c r="N156">
        <f t="shared" si="14"/>
        <v>61.342166605324529</v>
      </c>
      <c r="O156">
        <v>-23.3917</v>
      </c>
      <c r="P156">
        <v>58.975200000000001</v>
      </c>
      <c r="Q156">
        <v>439.58100000000002</v>
      </c>
      <c r="R156">
        <v>1.12164</v>
      </c>
      <c r="S156">
        <v>-34.835799999999999</v>
      </c>
      <c r="T156">
        <f t="shared" si="12"/>
        <v>-11.444099999999999</v>
      </c>
    </row>
    <row r="157" spans="1:20" x14ac:dyDescent="0.3">
      <c r="B157">
        <v>5</v>
      </c>
      <c r="C157">
        <v>313.14600000000002</v>
      </c>
      <c r="D157">
        <f t="shared" si="13"/>
        <v>39.737730975561263</v>
      </c>
      <c r="E157">
        <v>-36.743200000000002</v>
      </c>
      <c r="F157">
        <v>66.040000000000006</v>
      </c>
      <c r="G157">
        <v>362.077</v>
      </c>
      <c r="H157">
        <v>0.86923499999999998</v>
      </c>
      <c r="I157">
        <v>-51.849400000000003</v>
      </c>
      <c r="J157">
        <f t="shared" si="11"/>
        <v>-15.106200000000001</v>
      </c>
      <c r="L157">
        <v>3</v>
      </c>
      <c r="M157">
        <v>264.18400000000003</v>
      </c>
      <c r="N157">
        <f t="shared" si="14"/>
        <v>45.298061242978754</v>
      </c>
      <c r="O157">
        <v>-23.2849</v>
      </c>
      <c r="P157">
        <v>59.097299999999997</v>
      </c>
      <c r="Q157">
        <v>439.90100000000001</v>
      </c>
      <c r="R157">
        <v>1.10338</v>
      </c>
      <c r="S157">
        <v>-35.8429</v>
      </c>
      <c r="T157">
        <f t="shared" si="12"/>
        <v>-12.558</v>
      </c>
    </row>
    <row r="158" spans="1:20" x14ac:dyDescent="0.3">
      <c r="B158">
        <v>6</v>
      </c>
      <c r="C158">
        <v>338.78</v>
      </c>
      <c r="D158">
        <f t="shared" si="13"/>
        <v>39.010688928766548</v>
      </c>
      <c r="E158">
        <v>-36.880499999999998</v>
      </c>
      <c r="F158">
        <v>66.451999999999998</v>
      </c>
      <c r="G158">
        <v>359.56200000000001</v>
      </c>
      <c r="H158">
        <v>0.86451699999999998</v>
      </c>
      <c r="I158">
        <v>-52.383400000000002</v>
      </c>
      <c r="J158">
        <f t="shared" si="11"/>
        <v>-15.502900000000004</v>
      </c>
      <c r="L158">
        <v>4</v>
      </c>
      <c r="M158">
        <v>287.76499999999999</v>
      </c>
      <c r="N158">
        <f t="shared" si="14"/>
        <v>42.407022602943115</v>
      </c>
      <c r="O158">
        <v>-23.712199999999999</v>
      </c>
      <c r="P158">
        <v>60.272199999999998</v>
      </c>
      <c r="Q158">
        <v>435.98899999999998</v>
      </c>
      <c r="R158">
        <v>1.08432</v>
      </c>
      <c r="S158">
        <v>-37.323</v>
      </c>
      <c r="T158">
        <f t="shared" si="12"/>
        <v>-13.610800000000001</v>
      </c>
    </row>
    <row r="159" spans="1:20" x14ac:dyDescent="0.3">
      <c r="B159">
        <v>7</v>
      </c>
      <c r="C159">
        <v>364.65699999999998</v>
      </c>
      <c r="D159">
        <f t="shared" si="13"/>
        <v>38.64435599180738</v>
      </c>
      <c r="E159">
        <v>-37.109400000000001</v>
      </c>
      <c r="F159">
        <v>66.833500000000001</v>
      </c>
      <c r="G159">
        <v>359.608</v>
      </c>
      <c r="H159">
        <v>0.866398</v>
      </c>
      <c r="I159">
        <v>-52.429200000000002</v>
      </c>
      <c r="J159">
        <f t="shared" si="11"/>
        <v>-15.319800000000001</v>
      </c>
      <c r="L159">
        <v>5</v>
      </c>
      <c r="M159">
        <v>313.48099999999999</v>
      </c>
      <c r="N159">
        <f t="shared" si="14"/>
        <v>38.886296469124268</v>
      </c>
      <c r="O159">
        <v>-24.414100000000001</v>
      </c>
      <c r="P159">
        <v>61.935400000000001</v>
      </c>
      <c r="Q159">
        <v>430.6</v>
      </c>
      <c r="R159">
        <v>1.0662100000000001</v>
      </c>
      <c r="S159">
        <v>-38.192700000000002</v>
      </c>
      <c r="T159">
        <f t="shared" si="12"/>
        <v>-13.778600000000001</v>
      </c>
    </row>
    <row r="160" spans="1:20" x14ac:dyDescent="0.3">
      <c r="B160">
        <v>8</v>
      </c>
      <c r="C160">
        <v>390.54700000000003</v>
      </c>
      <c r="D160">
        <f t="shared" si="13"/>
        <v>38.624951718810287</v>
      </c>
      <c r="E160">
        <v>-37.216200000000001</v>
      </c>
      <c r="F160">
        <v>67.062399999999997</v>
      </c>
      <c r="G160">
        <v>361.21</v>
      </c>
      <c r="H160">
        <v>0.86924100000000004</v>
      </c>
      <c r="I160">
        <v>-52.398699999999998</v>
      </c>
      <c r="J160">
        <f t="shared" si="11"/>
        <v>-15.182499999999997</v>
      </c>
      <c r="L160">
        <v>6</v>
      </c>
      <c r="M160">
        <v>340.11200000000002</v>
      </c>
      <c r="N160">
        <f t="shared" si="14"/>
        <v>37.55022342382933</v>
      </c>
      <c r="O160">
        <v>-23.757899999999999</v>
      </c>
      <c r="P160">
        <v>61.904899999999998</v>
      </c>
      <c r="Q160">
        <v>416.50900000000001</v>
      </c>
      <c r="R160">
        <v>1.0501799999999999</v>
      </c>
      <c r="S160">
        <v>-38.528399999999998</v>
      </c>
      <c r="T160">
        <f t="shared" si="12"/>
        <v>-14.770499999999998</v>
      </c>
    </row>
    <row r="161" spans="1:20" x14ac:dyDescent="0.3">
      <c r="B161">
        <v>9</v>
      </c>
      <c r="C161">
        <v>416.64</v>
      </c>
      <c r="D161">
        <f t="shared" si="13"/>
        <v>38.324454834630032</v>
      </c>
      <c r="E161">
        <v>-36.804200000000002</v>
      </c>
      <c r="F161">
        <v>66.619900000000001</v>
      </c>
      <c r="G161">
        <v>358.04399999999998</v>
      </c>
      <c r="H161">
        <v>0.862294</v>
      </c>
      <c r="I161">
        <v>-52.490200000000002</v>
      </c>
      <c r="J161">
        <f t="shared" si="11"/>
        <v>-15.686</v>
      </c>
      <c r="L161">
        <v>7</v>
      </c>
      <c r="M161">
        <v>367.07400000000001</v>
      </c>
      <c r="N161">
        <f t="shared" si="14"/>
        <v>37.089236703508654</v>
      </c>
      <c r="O161">
        <v>-24.612400000000001</v>
      </c>
      <c r="P161">
        <v>62.972999999999999</v>
      </c>
      <c r="Q161">
        <v>426.79199999999997</v>
      </c>
      <c r="R161">
        <v>1.0539400000000001</v>
      </c>
      <c r="S161">
        <v>-38.8489</v>
      </c>
      <c r="T161">
        <f t="shared" si="12"/>
        <v>-14.236499999999999</v>
      </c>
    </row>
    <row r="162" spans="1:20" x14ac:dyDescent="0.3">
      <c r="B162">
        <v>10</v>
      </c>
      <c r="C162">
        <v>442.79399999999998</v>
      </c>
      <c r="D162">
        <f t="shared" si="13"/>
        <v>38.23506920547527</v>
      </c>
      <c r="E162">
        <v>-36.941499999999998</v>
      </c>
      <c r="F162">
        <v>66.711399999999998</v>
      </c>
      <c r="G162">
        <v>357.45499999999998</v>
      </c>
      <c r="H162">
        <v>0.86578699999999997</v>
      </c>
      <c r="I162">
        <v>-52.688600000000001</v>
      </c>
      <c r="J162">
        <f t="shared" si="11"/>
        <v>-15.747100000000003</v>
      </c>
      <c r="L162">
        <v>8</v>
      </c>
      <c r="M162">
        <v>394.34100000000001</v>
      </c>
      <c r="N162">
        <f t="shared" si="14"/>
        <v>36.674368284006313</v>
      </c>
      <c r="O162">
        <v>-24.673500000000001</v>
      </c>
      <c r="P162">
        <v>63.034100000000002</v>
      </c>
      <c r="Q162">
        <v>426.97899999999998</v>
      </c>
      <c r="R162">
        <v>1.05139</v>
      </c>
      <c r="S162">
        <v>-38.864100000000001</v>
      </c>
      <c r="T162">
        <f t="shared" si="12"/>
        <v>-14.1906</v>
      </c>
    </row>
    <row r="163" spans="1:20" x14ac:dyDescent="0.3">
      <c r="B163">
        <v>11</v>
      </c>
      <c r="C163">
        <v>469.44200000000001</v>
      </c>
      <c r="D163">
        <f t="shared" si="13"/>
        <v>37.526268387871475</v>
      </c>
      <c r="E163">
        <v>-36.85</v>
      </c>
      <c r="F163">
        <v>66.711399999999998</v>
      </c>
      <c r="G163">
        <v>356.62099999999998</v>
      </c>
      <c r="H163">
        <v>0.86336299999999999</v>
      </c>
      <c r="I163">
        <v>-52.520800000000001</v>
      </c>
      <c r="J163">
        <f t="shared" si="11"/>
        <v>-15.6708</v>
      </c>
      <c r="L163">
        <v>9</v>
      </c>
      <c r="M163">
        <v>422.07299999999998</v>
      </c>
      <c r="N163">
        <f t="shared" si="14"/>
        <v>36.059425933939167</v>
      </c>
      <c r="O163">
        <v>-23.4222</v>
      </c>
      <c r="P163">
        <v>61.950699999999998</v>
      </c>
      <c r="Q163">
        <v>410.64100000000002</v>
      </c>
      <c r="R163">
        <v>1.0404</v>
      </c>
      <c r="S163">
        <v>-38.9099</v>
      </c>
      <c r="T163">
        <f t="shared" si="12"/>
        <v>-15.4877</v>
      </c>
    </row>
    <row r="164" spans="1:20" x14ac:dyDescent="0.3">
      <c r="B164">
        <v>12</v>
      </c>
      <c r="C164">
        <v>495.96800000000002</v>
      </c>
      <c r="D164">
        <f t="shared" si="13"/>
        <v>37.698861494382854</v>
      </c>
      <c r="E164">
        <v>-37.155200000000001</v>
      </c>
      <c r="F164">
        <v>66.986099999999993</v>
      </c>
      <c r="G164">
        <v>360.94200000000001</v>
      </c>
      <c r="H164">
        <v>0.86583900000000003</v>
      </c>
      <c r="I164">
        <v>-52.627600000000001</v>
      </c>
      <c r="J164">
        <f t="shared" si="11"/>
        <v>-15.4724</v>
      </c>
      <c r="L164">
        <v>10</v>
      </c>
      <c r="M164">
        <v>449.47899999999998</v>
      </c>
      <c r="N164">
        <f t="shared" si="14"/>
        <v>36.488360213092015</v>
      </c>
      <c r="O164">
        <v>-24.154699999999998</v>
      </c>
      <c r="P164">
        <v>62.637300000000003</v>
      </c>
      <c r="Q164">
        <v>419.34800000000001</v>
      </c>
      <c r="R164">
        <v>1.0479499999999999</v>
      </c>
      <c r="S164">
        <v>-38.879399999999997</v>
      </c>
      <c r="T164">
        <f t="shared" si="12"/>
        <v>-14.724699999999999</v>
      </c>
    </row>
    <row r="165" spans="1:20" x14ac:dyDescent="0.3">
      <c r="B165">
        <v>13</v>
      </c>
      <c r="C165">
        <v>522.46</v>
      </c>
      <c r="D165">
        <f t="shared" si="13"/>
        <v>37.747244451155041</v>
      </c>
      <c r="E165">
        <v>-36.514299999999999</v>
      </c>
      <c r="F165">
        <v>66.238399999999999</v>
      </c>
      <c r="G165">
        <v>354.56900000000002</v>
      </c>
      <c r="H165">
        <v>0.86297000000000001</v>
      </c>
      <c r="I165">
        <v>-52.627600000000001</v>
      </c>
      <c r="J165">
        <f t="shared" si="11"/>
        <v>-16.113300000000002</v>
      </c>
      <c r="L165">
        <v>11</v>
      </c>
      <c r="M165">
        <v>477.07499999999999</v>
      </c>
      <c r="N165">
        <f t="shared" si="14"/>
        <v>36.237135816785035</v>
      </c>
      <c r="O165">
        <v>-24.185199999999998</v>
      </c>
      <c r="P165">
        <v>62.622100000000003</v>
      </c>
      <c r="Q165">
        <v>420.18799999999999</v>
      </c>
      <c r="R165">
        <v>1.0501499999999999</v>
      </c>
      <c r="S165">
        <v>-38.772599999999997</v>
      </c>
      <c r="T165">
        <f t="shared" si="12"/>
        <v>-14.587399999999999</v>
      </c>
    </row>
    <row r="166" spans="1:20" x14ac:dyDescent="0.3">
      <c r="B166">
        <v>14</v>
      </c>
      <c r="C166">
        <v>548.88699999999994</v>
      </c>
      <c r="D166">
        <f t="shared" si="13"/>
        <v>37.840087789003803</v>
      </c>
      <c r="E166">
        <v>-37.445099999999996</v>
      </c>
      <c r="F166">
        <v>67.275999999999996</v>
      </c>
      <c r="G166">
        <v>364.60199999999998</v>
      </c>
      <c r="H166">
        <v>0.87338099999999996</v>
      </c>
      <c r="I166">
        <v>-52.398699999999998</v>
      </c>
      <c r="J166">
        <f t="shared" si="11"/>
        <v>-14.953600000000002</v>
      </c>
      <c r="L166">
        <v>12</v>
      </c>
      <c r="M166">
        <v>504.53300000000002</v>
      </c>
      <c r="N166">
        <f t="shared" si="14"/>
        <v>36.419258503896828</v>
      </c>
      <c r="O166">
        <v>-24.047899999999998</v>
      </c>
      <c r="P166">
        <v>62.5458</v>
      </c>
      <c r="Q166">
        <v>419.90499999999997</v>
      </c>
      <c r="R166">
        <v>1.04901</v>
      </c>
      <c r="S166">
        <v>-38.879399999999997</v>
      </c>
      <c r="T166">
        <f t="shared" si="12"/>
        <v>-14.831499999999998</v>
      </c>
    </row>
    <row r="167" spans="1:20" x14ac:dyDescent="0.3">
      <c r="B167">
        <v>15</v>
      </c>
      <c r="C167">
        <v>575.54300000000001</v>
      </c>
      <c r="D167">
        <f t="shared" si="13"/>
        <v>37.515006002400874</v>
      </c>
      <c r="E167">
        <v>-36.788899999999998</v>
      </c>
      <c r="F167">
        <v>66.558800000000005</v>
      </c>
      <c r="G167">
        <v>359.86</v>
      </c>
      <c r="H167">
        <v>0.86854900000000002</v>
      </c>
      <c r="I167">
        <v>-52.444499999999998</v>
      </c>
      <c r="J167">
        <f t="shared" si="11"/>
        <v>-15.6556</v>
      </c>
      <c r="L167">
        <v>13</v>
      </c>
      <c r="M167">
        <v>532.423</v>
      </c>
      <c r="N167">
        <f t="shared" si="14"/>
        <v>35.855145213338133</v>
      </c>
      <c r="O167">
        <v>-24.307300000000001</v>
      </c>
      <c r="P167">
        <v>62.744100000000003</v>
      </c>
      <c r="Q167">
        <v>421.59199999999998</v>
      </c>
      <c r="R167">
        <v>1.05471</v>
      </c>
      <c r="S167">
        <v>-38.8489</v>
      </c>
      <c r="T167">
        <f t="shared" si="12"/>
        <v>-14.541599999999999</v>
      </c>
    </row>
    <row r="168" spans="1:20" x14ac:dyDescent="0.3">
      <c r="B168">
        <v>16</v>
      </c>
      <c r="C168">
        <v>602.351</v>
      </c>
      <c r="D168">
        <f t="shared" si="13"/>
        <v>37.302297821545814</v>
      </c>
      <c r="E168">
        <v>-36.651600000000002</v>
      </c>
      <c r="F168">
        <v>66.360500000000002</v>
      </c>
      <c r="G168">
        <v>356.75200000000001</v>
      </c>
      <c r="H168">
        <v>0.86494499999999996</v>
      </c>
      <c r="I168">
        <v>-52.475000000000001</v>
      </c>
      <c r="J168">
        <f t="shared" si="11"/>
        <v>-15.823399999999999</v>
      </c>
      <c r="L168">
        <v>14</v>
      </c>
      <c r="M168">
        <v>560.47299999999996</v>
      </c>
      <c r="N168">
        <f t="shared" si="14"/>
        <v>35.650623885918058</v>
      </c>
      <c r="O168">
        <v>-24.017299999999999</v>
      </c>
      <c r="P168">
        <v>62.622100000000003</v>
      </c>
      <c r="Q168">
        <v>417.416</v>
      </c>
      <c r="R168">
        <v>1.04799</v>
      </c>
      <c r="S168">
        <v>-38.772599999999997</v>
      </c>
      <c r="T168">
        <f t="shared" si="12"/>
        <v>-14.755299999999998</v>
      </c>
    </row>
    <row r="169" spans="1:20" x14ac:dyDescent="0.3">
      <c r="B169">
        <v>17</v>
      </c>
      <c r="C169">
        <v>629.18700000000001</v>
      </c>
      <c r="D169">
        <f t="shared" si="13"/>
        <v>37.263377552541343</v>
      </c>
      <c r="E169">
        <v>-37.155200000000001</v>
      </c>
      <c r="F169">
        <v>66.970799999999997</v>
      </c>
      <c r="G169">
        <v>363.53100000000001</v>
      </c>
      <c r="H169">
        <v>0.87354900000000002</v>
      </c>
      <c r="I169">
        <v>-52.383400000000002</v>
      </c>
      <c r="J169">
        <f t="shared" si="11"/>
        <v>-15.228200000000001</v>
      </c>
      <c r="L169">
        <v>15</v>
      </c>
      <c r="M169">
        <v>588.30200000000002</v>
      </c>
      <c r="N169">
        <f t="shared" si="14"/>
        <v>35.933738186783486</v>
      </c>
      <c r="O169">
        <v>-24.383500000000002</v>
      </c>
      <c r="P169">
        <v>62.835700000000003</v>
      </c>
      <c r="Q169">
        <v>422.76600000000002</v>
      </c>
      <c r="R169">
        <v>1.0555099999999999</v>
      </c>
      <c r="S169">
        <v>-38.864100000000001</v>
      </c>
      <c r="T169">
        <f t="shared" si="12"/>
        <v>-14.480599999999999</v>
      </c>
    </row>
    <row r="170" spans="1:20" x14ac:dyDescent="0.3">
      <c r="B170">
        <v>18</v>
      </c>
      <c r="C170">
        <v>656.02499999999998</v>
      </c>
      <c r="D170">
        <f t="shared" si="13"/>
        <v>37.26060064088238</v>
      </c>
      <c r="E170">
        <v>-36.834699999999998</v>
      </c>
      <c r="F170">
        <v>66.619900000000001</v>
      </c>
      <c r="G170">
        <v>359.75299999999999</v>
      </c>
      <c r="H170">
        <v>0.87224999999999997</v>
      </c>
      <c r="I170">
        <v>-52.551299999999998</v>
      </c>
      <c r="J170">
        <f t="shared" si="11"/>
        <v>-15.7166</v>
      </c>
      <c r="L170">
        <v>16</v>
      </c>
      <c r="M170">
        <v>616.30999999999995</v>
      </c>
      <c r="N170">
        <f t="shared" si="14"/>
        <v>35.704084547272302</v>
      </c>
      <c r="O170">
        <v>-24.231000000000002</v>
      </c>
      <c r="P170">
        <v>62.744100000000003</v>
      </c>
      <c r="Q170">
        <v>422.55700000000002</v>
      </c>
      <c r="R170">
        <v>1.05629</v>
      </c>
      <c r="S170">
        <v>-38.787799999999997</v>
      </c>
      <c r="T170">
        <f t="shared" si="12"/>
        <v>-14.556799999999996</v>
      </c>
    </row>
    <row r="171" spans="1:20" x14ac:dyDescent="0.3">
      <c r="B171">
        <v>19</v>
      </c>
      <c r="C171">
        <v>682.95899999999995</v>
      </c>
      <c r="D171">
        <f t="shared" si="13"/>
        <v>37.127793866488496</v>
      </c>
      <c r="E171">
        <v>-36.575299999999999</v>
      </c>
      <c r="F171">
        <v>66.314700000000002</v>
      </c>
      <c r="G171">
        <v>355.887</v>
      </c>
      <c r="H171">
        <v>0.87177700000000002</v>
      </c>
      <c r="I171">
        <v>-52.490200000000002</v>
      </c>
      <c r="J171">
        <f t="shared" si="11"/>
        <v>-15.914900000000003</v>
      </c>
      <c r="L171">
        <v>17</v>
      </c>
      <c r="M171">
        <v>644.13699999999994</v>
      </c>
      <c r="N171">
        <f t="shared" si="14"/>
        <v>35.936320839472458</v>
      </c>
      <c r="O171">
        <v>-23.910499999999999</v>
      </c>
      <c r="P171">
        <v>62.423699999999997</v>
      </c>
      <c r="Q171">
        <v>418.45400000000001</v>
      </c>
      <c r="R171">
        <v>1.0486599999999999</v>
      </c>
      <c r="S171">
        <v>-38.726799999999997</v>
      </c>
      <c r="T171">
        <f t="shared" si="12"/>
        <v>-14.816299999999998</v>
      </c>
    </row>
    <row r="172" spans="1:20" x14ac:dyDescent="0.3">
      <c r="B172">
        <v>20</v>
      </c>
      <c r="C172">
        <v>709.87199999999996</v>
      </c>
      <c r="D172">
        <f t="shared" si="13"/>
        <v>37.156764388956994</v>
      </c>
      <c r="E172">
        <v>-36.422699999999999</v>
      </c>
      <c r="F172">
        <v>66.131600000000006</v>
      </c>
      <c r="G172">
        <v>354.32600000000002</v>
      </c>
      <c r="H172">
        <v>0.86915799999999999</v>
      </c>
      <c r="I172">
        <v>-52.352899999999998</v>
      </c>
      <c r="J172">
        <f t="shared" si="11"/>
        <v>-15.930199999999999</v>
      </c>
      <c r="L172">
        <v>18</v>
      </c>
      <c r="M172">
        <v>672.22699999999998</v>
      </c>
      <c r="N172">
        <f t="shared" si="14"/>
        <v>35.599857600569557</v>
      </c>
      <c r="O172">
        <v>-24.505600000000001</v>
      </c>
      <c r="P172">
        <v>62.957799999999999</v>
      </c>
      <c r="Q172">
        <v>424.37799999999999</v>
      </c>
      <c r="R172">
        <v>1.0576000000000001</v>
      </c>
      <c r="S172">
        <v>-38.803100000000001</v>
      </c>
      <c r="T172">
        <f t="shared" si="12"/>
        <v>-14.297499999999999</v>
      </c>
    </row>
    <row r="173" spans="1:20" x14ac:dyDescent="0.3">
      <c r="J173">
        <f t="shared" si="11"/>
        <v>0</v>
      </c>
      <c r="L173">
        <v>19</v>
      </c>
      <c r="M173">
        <v>700.38699999999994</v>
      </c>
      <c r="N173">
        <f t="shared" si="14"/>
        <v>35.511363636363676</v>
      </c>
      <c r="O173">
        <v>-24.124099999999999</v>
      </c>
      <c r="P173">
        <v>62.377899999999997</v>
      </c>
      <c r="Q173">
        <v>420.39699999999999</v>
      </c>
      <c r="R173">
        <v>1.06094</v>
      </c>
      <c r="S173">
        <v>-38.986199999999997</v>
      </c>
      <c r="T173">
        <f t="shared" si="12"/>
        <v>-14.862099999999998</v>
      </c>
    </row>
    <row r="174" spans="1:20" x14ac:dyDescent="0.3">
      <c r="A174">
        <v>1.75</v>
      </c>
      <c r="J174">
        <f t="shared" si="11"/>
        <v>0</v>
      </c>
      <c r="T174">
        <f t="shared" si="12"/>
        <v>0</v>
      </c>
    </row>
    <row r="175" spans="1:20" x14ac:dyDescent="0.3">
      <c r="B175">
        <v>1</v>
      </c>
      <c r="C175">
        <v>225.42400000000001</v>
      </c>
      <c r="E175">
        <v>-41.015599999999999</v>
      </c>
      <c r="F175">
        <v>73.333699999999993</v>
      </c>
      <c r="G175">
        <v>342.48599999999999</v>
      </c>
      <c r="H175">
        <v>0.83654099999999998</v>
      </c>
      <c r="I175">
        <v>-50.613399999999999</v>
      </c>
      <c r="J175">
        <f t="shared" si="11"/>
        <v>-9.5977999999999994</v>
      </c>
      <c r="K175">
        <v>1.45</v>
      </c>
      <c r="T175">
        <f t="shared" si="12"/>
        <v>0</v>
      </c>
    </row>
    <row r="176" spans="1:20" x14ac:dyDescent="0.3">
      <c r="B176">
        <v>2</v>
      </c>
      <c r="C176">
        <v>238.494</v>
      </c>
      <c r="D176">
        <f t="shared" si="13"/>
        <v>76.511094108645793</v>
      </c>
      <c r="E176">
        <v>-35.110500000000002</v>
      </c>
      <c r="F176">
        <v>60.302700000000002</v>
      </c>
      <c r="G176">
        <v>376.012</v>
      </c>
      <c r="H176">
        <v>0.92525900000000005</v>
      </c>
      <c r="I176">
        <v>-48.217799999999997</v>
      </c>
      <c r="J176">
        <f t="shared" si="11"/>
        <v>-13.107299999999995</v>
      </c>
      <c r="L176">
        <v>1</v>
      </c>
      <c r="M176">
        <v>225.387</v>
      </c>
      <c r="O176">
        <v>-28.183</v>
      </c>
      <c r="P176">
        <v>69.061300000000003</v>
      </c>
      <c r="Q176">
        <v>409.839</v>
      </c>
      <c r="R176">
        <v>1.0276000000000001</v>
      </c>
      <c r="S176">
        <v>-36.148099999999999</v>
      </c>
      <c r="T176">
        <f t="shared" si="12"/>
        <v>-7.9650999999999996</v>
      </c>
    </row>
    <row r="177" spans="2:20" x14ac:dyDescent="0.3">
      <c r="B177">
        <v>3</v>
      </c>
      <c r="C177">
        <v>261.35300000000001</v>
      </c>
      <c r="D177">
        <f t="shared" si="13"/>
        <v>43.74644560129488</v>
      </c>
      <c r="E177">
        <v>-35.278300000000002</v>
      </c>
      <c r="F177">
        <v>62.4084</v>
      </c>
      <c r="G177">
        <v>360.697</v>
      </c>
      <c r="H177">
        <v>0.89012100000000005</v>
      </c>
      <c r="I177">
        <v>-49.957299999999996</v>
      </c>
      <c r="J177">
        <f t="shared" si="11"/>
        <v>-14.678999999999995</v>
      </c>
      <c r="L177">
        <v>2</v>
      </c>
      <c r="M177">
        <v>240.48699999999999</v>
      </c>
      <c r="N177">
        <f t="shared" si="14"/>
        <v>66.225165562913929</v>
      </c>
      <c r="O177">
        <v>-22.918700000000001</v>
      </c>
      <c r="P177">
        <v>57.922400000000003</v>
      </c>
      <c r="Q177">
        <v>444.22399999999999</v>
      </c>
      <c r="R177">
        <v>1.1330499999999999</v>
      </c>
      <c r="S177">
        <v>-34.347499999999997</v>
      </c>
      <c r="T177">
        <f t="shared" si="12"/>
        <v>-11.428799999999995</v>
      </c>
    </row>
    <row r="178" spans="2:20" x14ac:dyDescent="0.3">
      <c r="B178">
        <v>4</v>
      </c>
      <c r="C178">
        <v>285.72399999999999</v>
      </c>
      <c r="D178">
        <f t="shared" si="13"/>
        <v>41.032374543514862</v>
      </c>
      <c r="E178">
        <v>-36.453200000000002</v>
      </c>
      <c r="F178">
        <v>64.453100000000006</v>
      </c>
      <c r="G178">
        <v>364.60899999999998</v>
      </c>
      <c r="H178">
        <v>0.88196200000000002</v>
      </c>
      <c r="I178">
        <v>-51.330599999999997</v>
      </c>
      <c r="J178">
        <f t="shared" si="11"/>
        <v>-14.877399999999994</v>
      </c>
      <c r="L178">
        <v>3</v>
      </c>
      <c r="M178">
        <v>261.86799999999999</v>
      </c>
      <c r="N178">
        <f t="shared" si="14"/>
        <v>46.770497170384921</v>
      </c>
      <c r="O178">
        <v>-22.872900000000001</v>
      </c>
      <c r="P178">
        <v>58.136000000000003</v>
      </c>
      <c r="Q178">
        <v>442.298</v>
      </c>
      <c r="R178">
        <v>1.1178999999999999</v>
      </c>
      <c r="S178">
        <v>-35.430900000000001</v>
      </c>
      <c r="T178">
        <f t="shared" si="12"/>
        <v>-12.558</v>
      </c>
    </row>
    <row r="179" spans="2:20" x14ac:dyDescent="0.3">
      <c r="B179">
        <v>5</v>
      </c>
      <c r="C179">
        <v>310.47699999999998</v>
      </c>
      <c r="D179">
        <f t="shared" si="13"/>
        <v>40.399143538157013</v>
      </c>
      <c r="E179">
        <v>-36.727899999999998</v>
      </c>
      <c r="F179">
        <v>65.261799999999994</v>
      </c>
      <c r="G179">
        <v>360.48500000000001</v>
      </c>
      <c r="H179">
        <v>0.87240099999999998</v>
      </c>
      <c r="I179">
        <v>-52.017200000000003</v>
      </c>
      <c r="J179">
        <f t="shared" si="11"/>
        <v>-15.289300000000004</v>
      </c>
      <c r="L179">
        <v>4</v>
      </c>
      <c r="M179">
        <v>284.97899999999998</v>
      </c>
      <c r="N179">
        <f t="shared" si="14"/>
        <v>43.269438795378839</v>
      </c>
      <c r="O179">
        <v>-23.040800000000001</v>
      </c>
      <c r="P179">
        <v>59.188800000000001</v>
      </c>
      <c r="Q179">
        <v>435.08100000000002</v>
      </c>
      <c r="R179">
        <v>1.0916600000000001</v>
      </c>
      <c r="S179">
        <v>-36.651600000000002</v>
      </c>
      <c r="T179">
        <f t="shared" si="12"/>
        <v>-13.610800000000001</v>
      </c>
    </row>
    <row r="180" spans="2:20" x14ac:dyDescent="0.3">
      <c r="B180">
        <v>6</v>
      </c>
      <c r="C180">
        <v>335.43400000000003</v>
      </c>
      <c r="D180">
        <f t="shared" si="13"/>
        <v>40.068918539888529</v>
      </c>
      <c r="E180">
        <v>-36.636400000000002</v>
      </c>
      <c r="F180">
        <v>65.536500000000004</v>
      </c>
      <c r="G180">
        <v>357.33300000000003</v>
      </c>
      <c r="H180">
        <v>0.86877700000000002</v>
      </c>
      <c r="I180">
        <v>-52.261400000000002</v>
      </c>
      <c r="J180">
        <f t="shared" si="11"/>
        <v>-15.625</v>
      </c>
      <c r="L180">
        <v>5</v>
      </c>
      <c r="M180">
        <v>310.02</v>
      </c>
      <c r="N180">
        <f t="shared" si="14"/>
        <v>39.934507407851129</v>
      </c>
      <c r="O180">
        <v>-24.108899999999998</v>
      </c>
      <c r="P180">
        <v>61.447099999999999</v>
      </c>
      <c r="Q180">
        <v>437.30900000000003</v>
      </c>
      <c r="R180">
        <v>1.0805499999999999</v>
      </c>
      <c r="S180">
        <v>-37.826500000000003</v>
      </c>
      <c r="T180">
        <f t="shared" si="12"/>
        <v>-13.717600000000004</v>
      </c>
    </row>
    <row r="181" spans="2:20" x14ac:dyDescent="0.3">
      <c r="B181">
        <v>7</v>
      </c>
      <c r="C181">
        <v>360.46699999999998</v>
      </c>
      <c r="D181">
        <f t="shared" si="13"/>
        <v>39.947269604122624</v>
      </c>
      <c r="E181">
        <v>-37.551900000000003</v>
      </c>
      <c r="F181">
        <v>66.818200000000004</v>
      </c>
      <c r="G181">
        <v>367.47</v>
      </c>
      <c r="H181">
        <v>0.87476299999999996</v>
      </c>
      <c r="I181">
        <v>-52.459699999999998</v>
      </c>
      <c r="J181">
        <f t="shared" si="11"/>
        <v>-14.907799999999995</v>
      </c>
      <c r="L181">
        <v>6</v>
      </c>
      <c r="M181">
        <v>336.05399999999997</v>
      </c>
      <c r="N181">
        <f t="shared" si="14"/>
        <v>38.411308289160338</v>
      </c>
      <c r="O181">
        <v>-23.712199999999999</v>
      </c>
      <c r="P181">
        <v>61.584499999999998</v>
      </c>
      <c r="Q181">
        <v>422.30500000000001</v>
      </c>
      <c r="R181">
        <v>1.0548599999999999</v>
      </c>
      <c r="S181">
        <v>-38.330100000000002</v>
      </c>
      <c r="T181">
        <f t="shared" si="12"/>
        <v>-14.617900000000002</v>
      </c>
    </row>
    <row r="182" spans="2:20" x14ac:dyDescent="0.3">
      <c r="B182">
        <v>8</v>
      </c>
      <c r="C182">
        <v>385.85700000000003</v>
      </c>
      <c r="D182">
        <f t="shared" si="13"/>
        <v>39.385584875935344</v>
      </c>
      <c r="E182">
        <v>-37.017800000000001</v>
      </c>
      <c r="F182">
        <v>66.345200000000006</v>
      </c>
      <c r="G182">
        <v>360.76400000000001</v>
      </c>
      <c r="H182">
        <v>0.87138199999999999</v>
      </c>
      <c r="I182">
        <v>-52.444499999999998</v>
      </c>
      <c r="J182">
        <f t="shared" si="11"/>
        <v>-15.426699999999997</v>
      </c>
      <c r="L182">
        <v>7</v>
      </c>
      <c r="M182">
        <v>362.298</v>
      </c>
      <c r="N182">
        <f t="shared" si="14"/>
        <v>38.103947568968103</v>
      </c>
      <c r="O182">
        <v>-23.940999999999999</v>
      </c>
      <c r="P182">
        <v>61.965899999999998</v>
      </c>
      <c r="Q182">
        <v>422.17599999999999</v>
      </c>
      <c r="R182">
        <v>1.0524899999999999</v>
      </c>
      <c r="S182">
        <v>-38.467399999999998</v>
      </c>
      <c r="T182">
        <f t="shared" si="12"/>
        <v>-14.526399999999999</v>
      </c>
    </row>
    <row r="183" spans="2:20" x14ac:dyDescent="0.3">
      <c r="B183">
        <v>9</v>
      </c>
      <c r="C183">
        <v>411.803</v>
      </c>
      <c r="D183">
        <f t="shared" si="13"/>
        <v>38.541586371695104</v>
      </c>
      <c r="E183">
        <v>-37.4298</v>
      </c>
      <c r="F183">
        <v>66.589399999999998</v>
      </c>
      <c r="G183">
        <v>363.20800000000003</v>
      </c>
      <c r="H183">
        <v>0.87466200000000005</v>
      </c>
      <c r="I183">
        <v>-52.597000000000001</v>
      </c>
      <c r="J183">
        <f t="shared" si="11"/>
        <v>-15.167200000000001</v>
      </c>
      <c r="L183">
        <v>8</v>
      </c>
      <c r="M183">
        <v>388.61900000000003</v>
      </c>
      <c r="N183">
        <f t="shared" si="14"/>
        <v>37.992477489457052</v>
      </c>
      <c r="O183">
        <v>-24.353000000000002</v>
      </c>
      <c r="P183">
        <v>62.6678</v>
      </c>
      <c r="Q183">
        <v>427.50099999999998</v>
      </c>
      <c r="R183">
        <v>1.0581700000000001</v>
      </c>
      <c r="S183">
        <v>-38.497900000000001</v>
      </c>
      <c r="T183">
        <f t="shared" si="12"/>
        <v>-14.1449</v>
      </c>
    </row>
    <row r="184" spans="2:20" x14ac:dyDescent="0.3">
      <c r="B184">
        <v>10</v>
      </c>
      <c r="C184">
        <v>437.69099999999997</v>
      </c>
      <c r="D184">
        <f t="shared" si="13"/>
        <v>38.627935723114994</v>
      </c>
      <c r="E184">
        <v>-36.315899999999999</v>
      </c>
      <c r="F184">
        <v>65.521199999999993</v>
      </c>
      <c r="G184">
        <v>352.25700000000001</v>
      </c>
      <c r="H184">
        <v>0.86673800000000001</v>
      </c>
      <c r="I184">
        <v>-52.383400000000002</v>
      </c>
      <c r="J184">
        <f t="shared" si="11"/>
        <v>-16.067500000000003</v>
      </c>
      <c r="L184">
        <v>9</v>
      </c>
      <c r="M184">
        <v>415.49599999999998</v>
      </c>
      <c r="N184">
        <f t="shared" si="14"/>
        <v>37.20653346727692</v>
      </c>
      <c r="O184">
        <v>-23.712199999999999</v>
      </c>
      <c r="P184">
        <v>61.737099999999998</v>
      </c>
      <c r="Q184">
        <v>420.11599999999999</v>
      </c>
      <c r="R184">
        <v>1.0528</v>
      </c>
      <c r="S184">
        <v>-38.497900000000001</v>
      </c>
      <c r="T184">
        <f t="shared" si="12"/>
        <v>-14.785700000000002</v>
      </c>
    </row>
    <row r="185" spans="2:20" x14ac:dyDescent="0.3">
      <c r="B185">
        <v>11</v>
      </c>
      <c r="C185">
        <v>463.64499999999998</v>
      </c>
      <c r="D185">
        <f t="shared" si="13"/>
        <v>38.529706403637192</v>
      </c>
      <c r="E185">
        <v>-36.895800000000001</v>
      </c>
      <c r="F185">
        <v>66.131600000000006</v>
      </c>
      <c r="G185">
        <v>361.95400000000001</v>
      </c>
      <c r="H185">
        <v>0.87190699999999999</v>
      </c>
      <c r="I185">
        <v>-52.597000000000001</v>
      </c>
      <c r="J185">
        <f t="shared" si="11"/>
        <v>-15.7012</v>
      </c>
      <c r="L185">
        <v>10</v>
      </c>
      <c r="M185">
        <v>442.24700000000001</v>
      </c>
      <c r="N185">
        <f t="shared" si="14"/>
        <v>37.381780120369285</v>
      </c>
      <c r="O185">
        <v>-24.276700000000002</v>
      </c>
      <c r="P185">
        <v>62.484699999999997</v>
      </c>
      <c r="Q185">
        <v>424.60899999999998</v>
      </c>
      <c r="R185">
        <v>1.05863</v>
      </c>
      <c r="S185">
        <v>-38.558999999999997</v>
      </c>
      <c r="T185">
        <f t="shared" si="12"/>
        <v>-14.282299999999996</v>
      </c>
    </row>
    <row r="186" spans="2:20" x14ac:dyDescent="0.3">
      <c r="B186">
        <v>12</v>
      </c>
      <c r="C186">
        <v>489.68</v>
      </c>
      <c r="D186">
        <f t="shared" si="13"/>
        <v>38.409832917226773</v>
      </c>
      <c r="E186">
        <v>-36.941499999999998</v>
      </c>
      <c r="F186">
        <v>66.101100000000002</v>
      </c>
      <c r="G186">
        <v>359.666</v>
      </c>
      <c r="H186">
        <v>0.870448</v>
      </c>
      <c r="I186">
        <v>-52.566499999999998</v>
      </c>
      <c r="J186">
        <f t="shared" si="11"/>
        <v>-15.625</v>
      </c>
      <c r="L186">
        <v>11</v>
      </c>
      <c r="M186">
        <v>469.30700000000002</v>
      </c>
      <c r="N186">
        <f t="shared" si="14"/>
        <v>36.95491500369549</v>
      </c>
      <c r="O186">
        <v>-24.398800000000001</v>
      </c>
      <c r="P186">
        <v>62.5916</v>
      </c>
      <c r="Q186">
        <v>424.78800000000001</v>
      </c>
      <c r="R186">
        <v>1.06335</v>
      </c>
      <c r="S186">
        <v>-38.574199999999998</v>
      </c>
      <c r="T186">
        <f t="shared" si="12"/>
        <v>-14.175399999999996</v>
      </c>
    </row>
    <row r="187" spans="2:20" x14ac:dyDescent="0.3">
      <c r="B187">
        <v>13</v>
      </c>
      <c r="C187">
        <v>515.75699999999995</v>
      </c>
      <c r="D187">
        <f t="shared" si="13"/>
        <v>38.347969475016384</v>
      </c>
      <c r="E187">
        <v>-36.926299999999998</v>
      </c>
      <c r="F187">
        <v>66.146900000000002</v>
      </c>
      <c r="G187">
        <v>360.279</v>
      </c>
      <c r="H187">
        <v>0.87492099999999995</v>
      </c>
      <c r="I187">
        <v>-52.536000000000001</v>
      </c>
      <c r="J187">
        <f t="shared" si="11"/>
        <v>-15.609700000000004</v>
      </c>
      <c r="L187">
        <v>12</v>
      </c>
      <c r="M187">
        <v>496.53</v>
      </c>
      <c r="N187">
        <f t="shared" si="14"/>
        <v>36.733644344855513</v>
      </c>
      <c r="O187">
        <v>-23.2697</v>
      </c>
      <c r="P187">
        <v>61.645499999999998</v>
      </c>
      <c r="Q187">
        <v>413.36399999999998</v>
      </c>
      <c r="R187">
        <v>1.04609</v>
      </c>
      <c r="S187">
        <v>-38.650500000000001</v>
      </c>
      <c r="T187">
        <f t="shared" si="12"/>
        <v>-15.380800000000001</v>
      </c>
    </row>
    <row r="188" spans="2:20" x14ac:dyDescent="0.3">
      <c r="B188">
        <v>14</v>
      </c>
      <c r="C188">
        <v>541.86400000000003</v>
      </c>
      <c r="D188">
        <f t="shared" si="13"/>
        <v>38.30390316773267</v>
      </c>
      <c r="E188">
        <v>-37.338299999999997</v>
      </c>
      <c r="F188">
        <v>66.635099999999994</v>
      </c>
      <c r="G188">
        <v>365.584</v>
      </c>
      <c r="H188">
        <v>0.87766299999999997</v>
      </c>
      <c r="I188">
        <v>-52.520800000000001</v>
      </c>
      <c r="J188">
        <f t="shared" si="11"/>
        <v>-15.182500000000005</v>
      </c>
      <c r="L188">
        <v>13</v>
      </c>
      <c r="M188">
        <v>523.55600000000004</v>
      </c>
      <c r="N188">
        <f t="shared" si="14"/>
        <v>37.001406053429939</v>
      </c>
      <c r="O188">
        <v>-24.261500000000002</v>
      </c>
      <c r="P188">
        <v>62.6068</v>
      </c>
      <c r="Q188">
        <v>424.84899999999999</v>
      </c>
      <c r="R188">
        <v>1.0579499999999999</v>
      </c>
      <c r="S188">
        <v>-38.528399999999998</v>
      </c>
      <c r="T188">
        <f t="shared" si="12"/>
        <v>-14.266899999999996</v>
      </c>
    </row>
    <row r="189" spans="2:20" x14ac:dyDescent="0.3">
      <c r="B189">
        <v>15</v>
      </c>
      <c r="C189">
        <v>568.13900000000001</v>
      </c>
      <c r="D189">
        <f t="shared" si="13"/>
        <v>38.058991436726963</v>
      </c>
      <c r="E189">
        <v>-37.262</v>
      </c>
      <c r="F189">
        <v>66.421499999999995</v>
      </c>
      <c r="G189">
        <v>364.56799999999998</v>
      </c>
      <c r="H189">
        <v>0.88064100000000001</v>
      </c>
      <c r="I189">
        <v>-52.459699999999998</v>
      </c>
      <c r="J189">
        <f t="shared" si="11"/>
        <v>-15.197699999999998</v>
      </c>
      <c r="L189">
        <v>14</v>
      </c>
      <c r="M189">
        <v>550.74300000000005</v>
      </c>
      <c r="N189">
        <f t="shared" si="14"/>
        <v>36.782285651230353</v>
      </c>
      <c r="O189">
        <v>-24.322500000000002</v>
      </c>
      <c r="P189">
        <v>62.774700000000003</v>
      </c>
      <c r="Q189">
        <v>428.97500000000002</v>
      </c>
      <c r="R189">
        <v>1.06446</v>
      </c>
      <c r="S189">
        <v>-38.452100000000002</v>
      </c>
      <c r="T189">
        <f t="shared" si="12"/>
        <v>-14.1296</v>
      </c>
    </row>
    <row r="190" spans="2:20" x14ac:dyDescent="0.3">
      <c r="B190">
        <v>16</v>
      </c>
      <c r="C190">
        <v>594.58399999999995</v>
      </c>
      <c r="D190">
        <f t="shared" si="13"/>
        <v>37.814331631688503</v>
      </c>
      <c r="E190">
        <v>-37.445099999999996</v>
      </c>
      <c r="F190">
        <v>66.680899999999994</v>
      </c>
      <c r="G190">
        <v>366.89</v>
      </c>
      <c r="H190">
        <v>0.88217999999999996</v>
      </c>
      <c r="I190">
        <v>-52.490200000000002</v>
      </c>
      <c r="J190">
        <f t="shared" si="11"/>
        <v>-15.045100000000005</v>
      </c>
      <c r="L190">
        <v>15</v>
      </c>
      <c r="M190">
        <v>578.02</v>
      </c>
      <c r="N190">
        <f t="shared" si="14"/>
        <v>36.660923122044309</v>
      </c>
      <c r="O190">
        <v>-23.971599999999999</v>
      </c>
      <c r="P190">
        <v>62.2864</v>
      </c>
      <c r="Q190">
        <v>425.06799999999998</v>
      </c>
      <c r="R190">
        <v>1.0613999999999999</v>
      </c>
      <c r="S190">
        <v>-38.619999999999997</v>
      </c>
      <c r="T190">
        <f t="shared" si="12"/>
        <v>-14.648399999999999</v>
      </c>
    </row>
    <row r="191" spans="2:20" x14ac:dyDescent="0.3">
      <c r="B191">
        <v>17</v>
      </c>
      <c r="C191">
        <v>621.25800000000004</v>
      </c>
      <c r="D191">
        <f t="shared" si="13"/>
        <v>37.489690335157704</v>
      </c>
      <c r="E191">
        <v>-36.666899999999998</v>
      </c>
      <c r="F191">
        <v>65.918000000000006</v>
      </c>
      <c r="G191">
        <v>360.98200000000003</v>
      </c>
      <c r="H191">
        <v>0.87461</v>
      </c>
      <c r="I191">
        <v>-52.444499999999998</v>
      </c>
      <c r="J191">
        <f t="shared" si="11"/>
        <v>-15.7776</v>
      </c>
      <c r="L191">
        <v>16</v>
      </c>
      <c r="M191">
        <v>605.29200000000003</v>
      </c>
      <c r="N191">
        <f t="shared" si="14"/>
        <v>36.66764447051915</v>
      </c>
      <c r="O191">
        <v>-23.971599999999999</v>
      </c>
      <c r="P191">
        <v>62.225299999999997</v>
      </c>
      <c r="Q191">
        <v>424.49099999999999</v>
      </c>
      <c r="R191">
        <v>1.0639000000000001</v>
      </c>
      <c r="S191">
        <v>-38.513199999999998</v>
      </c>
      <c r="T191">
        <f t="shared" si="12"/>
        <v>-14.541599999999999</v>
      </c>
    </row>
    <row r="192" spans="2:20" x14ac:dyDescent="0.3">
      <c r="B192">
        <v>18</v>
      </c>
      <c r="C192">
        <v>647.80499999999995</v>
      </c>
      <c r="D192">
        <f t="shared" si="13"/>
        <v>37.669039816175214</v>
      </c>
      <c r="E192">
        <v>-37.063600000000001</v>
      </c>
      <c r="F192">
        <v>66.375699999999995</v>
      </c>
      <c r="G192">
        <v>363.666</v>
      </c>
      <c r="H192">
        <v>0.87983500000000003</v>
      </c>
      <c r="I192">
        <v>-52.566499999999998</v>
      </c>
      <c r="J192">
        <f t="shared" si="11"/>
        <v>-15.502899999999997</v>
      </c>
      <c r="L192">
        <v>17</v>
      </c>
      <c r="M192">
        <v>632.76499999999999</v>
      </c>
      <c r="N192">
        <f t="shared" si="14"/>
        <v>36.399373930768448</v>
      </c>
      <c r="O192">
        <v>-24.337800000000001</v>
      </c>
      <c r="P192">
        <v>62.728900000000003</v>
      </c>
      <c r="Q192">
        <v>430.64699999999999</v>
      </c>
      <c r="R192">
        <v>1.06806</v>
      </c>
      <c r="S192">
        <v>-38.513199999999998</v>
      </c>
      <c r="T192">
        <f t="shared" si="12"/>
        <v>-14.175399999999996</v>
      </c>
    </row>
    <row r="193" spans="1:20" x14ac:dyDescent="0.3">
      <c r="B193">
        <v>19</v>
      </c>
      <c r="C193">
        <v>674.07600000000002</v>
      </c>
      <c r="D193">
        <f t="shared" si="13"/>
        <v>38.064786266225013</v>
      </c>
      <c r="E193">
        <v>-36.605800000000002</v>
      </c>
      <c r="F193">
        <v>65.704300000000003</v>
      </c>
      <c r="G193">
        <v>358.58</v>
      </c>
      <c r="H193">
        <v>0.87643899999999997</v>
      </c>
      <c r="I193">
        <v>-52.444499999999998</v>
      </c>
      <c r="J193">
        <f t="shared" si="11"/>
        <v>-15.838699999999996</v>
      </c>
      <c r="L193">
        <v>18</v>
      </c>
      <c r="M193">
        <v>660.3</v>
      </c>
      <c r="N193">
        <f t="shared" si="14"/>
        <v>36.317414200108992</v>
      </c>
      <c r="O193">
        <v>-23.5748</v>
      </c>
      <c r="P193">
        <v>61.874400000000001</v>
      </c>
      <c r="Q193">
        <v>417.947</v>
      </c>
      <c r="R193">
        <v>1.05721</v>
      </c>
      <c r="S193">
        <v>-38.497900000000001</v>
      </c>
      <c r="T193">
        <f t="shared" si="12"/>
        <v>-14.923100000000002</v>
      </c>
    </row>
    <row r="194" spans="1:20" x14ac:dyDescent="0.3">
      <c r="B194">
        <v>20</v>
      </c>
      <c r="C194">
        <v>700.34299999999996</v>
      </c>
      <c r="D194">
        <f t="shared" si="13"/>
        <v>38.070582860623688</v>
      </c>
      <c r="E194">
        <v>-37.048299999999998</v>
      </c>
      <c r="F194">
        <v>66.284199999999998</v>
      </c>
      <c r="G194">
        <v>364.78100000000001</v>
      </c>
      <c r="H194">
        <v>0.88201300000000005</v>
      </c>
      <c r="I194">
        <v>-52.413899999999998</v>
      </c>
      <c r="J194">
        <f t="shared" si="11"/>
        <v>-15.365600000000001</v>
      </c>
      <c r="L194">
        <v>19</v>
      </c>
      <c r="M194">
        <v>687.54499999999996</v>
      </c>
      <c r="N194">
        <f t="shared" si="14"/>
        <v>36.703982382088448</v>
      </c>
      <c r="O194">
        <v>-24.307300000000001</v>
      </c>
      <c r="P194">
        <v>62.622100000000003</v>
      </c>
      <c r="Q194">
        <v>429.72</v>
      </c>
      <c r="R194">
        <v>1.07511</v>
      </c>
      <c r="S194">
        <v>-38.375900000000001</v>
      </c>
      <c r="T194">
        <f t="shared" si="12"/>
        <v>-14.0686</v>
      </c>
    </row>
    <row r="195" spans="1:20" x14ac:dyDescent="0.3">
      <c r="J195">
        <f t="shared" si="11"/>
        <v>0</v>
      </c>
      <c r="L195">
        <v>20</v>
      </c>
      <c r="M195">
        <v>715.11900000000003</v>
      </c>
      <c r="N195">
        <f t="shared" si="14"/>
        <v>36.266047726118714</v>
      </c>
      <c r="O195">
        <v>-23.849499999999999</v>
      </c>
      <c r="P195">
        <v>62.118499999999997</v>
      </c>
      <c r="Q195">
        <v>424.87299999999999</v>
      </c>
      <c r="R195">
        <v>1.0652699999999999</v>
      </c>
      <c r="S195">
        <v>-38.345300000000002</v>
      </c>
      <c r="T195">
        <f t="shared" si="12"/>
        <v>-14.495800000000003</v>
      </c>
    </row>
    <row r="196" spans="1:20" x14ac:dyDescent="0.3">
      <c r="A196">
        <v>1.8</v>
      </c>
      <c r="J196">
        <f t="shared" si="11"/>
        <v>0</v>
      </c>
      <c r="T196">
        <f t="shared" si="12"/>
        <v>0</v>
      </c>
    </row>
    <row r="197" spans="1:20" x14ac:dyDescent="0.3">
      <c r="B197">
        <v>1</v>
      </c>
      <c r="C197">
        <v>225.191</v>
      </c>
      <c r="E197">
        <v>-40.7562</v>
      </c>
      <c r="F197">
        <v>72.784400000000005</v>
      </c>
      <c r="G197">
        <v>339.63400000000001</v>
      </c>
      <c r="H197">
        <v>0.834511</v>
      </c>
      <c r="I197">
        <v>-50.765999999999998</v>
      </c>
      <c r="J197">
        <f t="shared" si="11"/>
        <v>-10.009799999999998</v>
      </c>
      <c r="K197">
        <v>1.5</v>
      </c>
      <c r="T197">
        <f t="shared" si="12"/>
        <v>0</v>
      </c>
    </row>
    <row r="198" spans="1:20" x14ac:dyDescent="0.3">
      <c r="B198">
        <v>2</v>
      </c>
      <c r="C198">
        <v>237.517</v>
      </c>
      <c r="D198">
        <f t="shared" si="13"/>
        <v>81.129320136297295</v>
      </c>
      <c r="E198">
        <v>-34.957900000000002</v>
      </c>
      <c r="F198">
        <v>59.188800000000001</v>
      </c>
      <c r="G198">
        <v>379.5</v>
      </c>
      <c r="H198">
        <v>0.93907600000000002</v>
      </c>
      <c r="I198">
        <v>-48.171999999999997</v>
      </c>
      <c r="J198">
        <f t="shared" ref="J198:J261" si="15">I198-E198</f>
        <v>-13.214099999999995</v>
      </c>
      <c r="L198">
        <v>1</v>
      </c>
      <c r="M198">
        <v>225.416</v>
      </c>
      <c r="O198">
        <v>-27.359000000000002</v>
      </c>
      <c r="P198">
        <v>68.8934</v>
      </c>
      <c r="Q198">
        <v>395.42899999999997</v>
      </c>
      <c r="R198">
        <v>0.98458299999999999</v>
      </c>
      <c r="S198">
        <v>-36.682099999999998</v>
      </c>
      <c r="T198">
        <f t="shared" ref="T198:T261" si="16">S198-O198</f>
        <v>-9.3230999999999966</v>
      </c>
    </row>
    <row r="199" spans="1:20" x14ac:dyDescent="0.3">
      <c r="B199">
        <v>3</v>
      </c>
      <c r="C199">
        <v>260.01499999999999</v>
      </c>
      <c r="D199">
        <f t="shared" ref="D199:D262" si="17">1000/(C199-C198)</f>
        <v>44.448395412925613</v>
      </c>
      <c r="E199">
        <v>-35.934399999999997</v>
      </c>
      <c r="F199">
        <v>62.484699999999997</v>
      </c>
      <c r="G199">
        <v>368.34</v>
      </c>
      <c r="H199">
        <v>0.89882600000000001</v>
      </c>
      <c r="I199">
        <v>-49.911499999999997</v>
      </c>
      <c r="J199">
        <f t="shared" si="15"/>
        <v>-13.9771</v>
      </c>
      <c r="L199">
        <v>2</v>
      </c>
      <c r="M199">
        <v>240.488</v>
      </c>
      <c r="N199">
        <f t="shared" ref="N199:N262" si="18">1000/(M199-M198)</f>
        <v>66.348195329087034</v>
      </c>
      <c r="O199">
        <v>-22.995000000000001</v>
      </c>
      <c r="P199">
        <v>59.021000000000001</v>
      </c>
      <c r="Q199">
        <v>431.98899999999998</v>
      </c>
      <c r="R199">
        <v>1.1104700000000001</v>
      </c>
      <c r="S199">
        <v>-34.347499999999997</v>
      </c>
      <c r="T199">
        <f t="shared" si="16"/>
        <v>-11.352499999999996</v>
      </c>
    </row>
    <row r="200" spans="1:20" x14ac:dyDescent="0.3">
      <c r="B200">
        <v>4</v>
      </c>
      <c r="C200">
        <v>283.75799999999998</v>
      </c>
      <c r="D200">
        <f t="shared" si="17"/>
        <v>42.11767678894833</v>
      </c>
      <c r="E200">
        <v>-36.392200000000003</v>
      </c>
      <c r="F200">
        <v>63.751199999999997</v>
      </c>
      <c r="G200">
        <v>366.59399999999999</v>
      </c>
      <c r="H200">
        <v>0.88959600000000005</v>
      </c>
      <c r="I200">
        <v>-51.132199999999997</v>
      </c>
      <c r="J200">
        <f t="shared" si="15"/>
        <v>-14.739999999999995</v>
      </c>
      <c r="L200">
        <v>3</v>
      </c>
      <c r="M200">
        <v>259.66800000000001</v>
      </c>
      <c r="N200">
        <f t="shared" si="18"/>
        <v>52.137643378519272</v>
      </c>
      <c r="O200">
        <v>-22.582999999999998</v>
      </c>
      <c r="P200">
        <v>57.8003</v>
      </c>
      <c r="Q200">
        <v>443.29599999999999</v>
      </c>
      <c r="R200">
        <v>1.10971</v>
      </c>
      <c r="S200">
        <v>-35.003700000000002</v>
      </c>
      <c r="T200">
        <f t="shared" si="16"/>
        <v>-12.420700000000004</v>
      </c>
    </row>
    <row r="201" spans="1:20" x14ac:dyDescent="0.3">
      <c r="B201">
        <v>5</v>
      </c>
      <c r="C201">
        <v>308.42899999999997</v>
      </c>
      <c r="D201">
        <f t="shared" si="17"/>
        <v>40.533419804628927</v>
      </c>
      <c r="E201">
        <v>-37.033099999999997</v>
      </c>
      <c r="F201">
        <v>65.109300000000005</v>
      </c>
      <c r="G201">
        <v>366.07900000000001</v>
      </c>
      <c r="H201">
        <v>0.88256900000000005</v>
      </c>
      <c r="I201">
        <v>-52.078200000000002</v>
      </c>
      <c r="J201">
        <f t="shared" si="15"/>
        <v>-15.045100000000005</v>
      </c>
      <c r="L201">
        <v>4</v>
      </c>
      <c r="M201">
        <v>280.863</v>
      </c>
      <c r="N201">
        <f t="shared" si="18"/>
        <v>47.18093890068414</v>
      </c>
      <c r="O201">
        <v>-23.086500000000001</v>
      </c>
      <c r="P201">
        <v>59.112499999999997</v>
      </c>
      <c r="Q201">
        <v>445.91</v>
      </c>
      <c r="R201">
        <v>1.0911900000000001</v>
      </c>
      <c r="S201">
        <v>-36.346400000000003</v>
      </c>
      <c r="T201">
        <f t="shared" si="16"/>
        <v>-13.259900000000002</v>
      </c>
    </row>
    <row r="202" spans="1:20" x14ac:dyDescent="0.3">
      <c r="B202">
        <v>6</v>
      </c>
      <c r="C202">
        <v>333.59699999999998</v>
      </c>
      <c r="D202">
        <f t="shared" si="17"/>
        <v>39.732994278448814</v>
      </c>
      <c r="E202">
        <v>-36.85</v>
      </c>
      <c r="F202">
        <v>65.292400000000001</v>
      </c>
      <c r="G202">
        <v>362.08300000000003</v>
      </c>
      <c r="H202">
        <v>0.87590999999999997</v>
      </c>
      <c r="I202">
        <v>-52.322400000000002</v>
      </c>
      <c r="J202">
        <f t="shared" si="15"/>
        <v>-15.4724</v>
      </c>
      <c r="L202">
        <v>5</v>
      </c>
      <c r="M202">
        <v>304.46899999999999</v>
      </c>
      <c r="N202">
        <f t="shared" si="18"/>
        <v>42.362111327628575</v>
      </c>
      <c r="O202">
        <v>-23.2849</v>
      </c>
      <c r="P202">
        <v>60.409500000000001</v>
      </c>
      <c r="Q202">
        <v>430.74299999999999</v>
      </c>
      <c r="R202">
        <v>1.06294</v>
      </c>
      <c r="S202">
        <v>-37.445099999999996</v>
      </c>
      <c r="T202">
        <f t="shared" si="16"/>
        <v>-14.160199999999996</v>
      </c>
    </row>
    <row r="203" spans="1:20" x14ac:dyDescent="0.3">
      <c r="B203">
        <v>7</v>
      </c>
      <c r="C203">
        <v>358.52199999999999</v>
      </c>
      <c r="D203">
        <f t="shared" si="17"/>
        <v>40.120361083249733</v>
      </c>
      <c r="E203">
        <v>-37.216200000000001</v>
      </c>
      <c r="F203">
        <v>65.795900000000003</v>
      </c>
      <c r="G203">
        <v>365.4</v>
      </c>
      <c r="H203">
        <v>0.88039400000000001</v>
      </c>
      <c r="I203">
        <v>-52.444499999999998</v>
      </c>
      <c r="J203">
        <f t="shared" si="15"/>
        <v>-15.228299999999997</v>
      </c>
      <c r="L203">
        <v>6</v>
      </c>
      <c r="M203">
        <v>328.52800000000002</v>
      </c>
      <c r="N203">
        <f t="shared" si="18"/>
        <v>41.564487302049088</v>
      </c>
      <c r="O203">
        <v>-24.063099999999999</v>
      </c>
      <c r="P203">
        <v>61.981200000000001</v>
      </c>
      <c r="Q203">
        <v>431.92700000000002</v>
      </c>
      <c r="R203">
        <v>1.05474</v>
      </c>
      <c r="S203">
        <v>-37.979100000000003</v>
      </c>
      <c r="T203">
        <f t="shared" si="16"/>
        <v>-13.916000000000004</v>
      </c>
    </row>
    <row r="204" spans="1:20" x14ac:dyDescent="0.3">
      <c r="B204">
        <v>8</v>
      </c>
      <c r="C204">
        <v>383.78199999999998</v>
      </c>
      <c r="D204">
        <f t="shared" si="17"/>
        <v>39.588281868566916</v>
      </c>
      <c r="E204">
        <v>-37.399299999999997</v>
      </c>
      <c r="F204">
        <v>66.085800000000006</v>
      </c>
      <c r="G204">
        <v>365.33100000000002</v>
      </c>
      <c r="H204">
        <v>0.87782899999999997</v>
      </c>
      <c r="I204">
        <v>-52.642800000000001</v>
      </c>
      <c r="J204">
        <f t="shared" si="15"/>
        <v>-15.243500000000004</v>
      </c>
      <c r="L204">
        <v>7</v>
      </c>
      <c r="M204">
        <v>353.351</v>
      </c>
      <c r="N204">
        <f t="shared" si="18"/>
        <v>40.285219353019414</v>
      </c>
      <c r="O204">
        <v>-23.2239</v>
      </c>
      <c r="P204">
        <v>61.554000000000002</v>
      </c>
      <c r="Q204">
        <v>417.95299999999997</v>
      </c>
      <c r="R204">
        <v>1.0357099999999999</v>
      </c>
      <c r="S204">
        <v>-38.467399999999998</v>
      </c>
      <c r="T204">
        <f t="shared" si="16"/>
        <v>-15.243499999999997</v>
      </c>
    </row>
    <row r="205" spans="1:20" x14ac:dyDescent="0.3">
      <c r="B205">
        <v>9</v>
      </c>
      <c r="C205">
        <v>409.53300000000002</v>
      </c>
      <c r="D205">
        <f t="shared" si="17"/>
        <v>38.833443361422809</v>
      </c>
      <c r="E205">
        <v>-36.941499999999998</v>
      </c>
      <c r="F205">
        <v>65.704300000000003</v>
      </c>
      <c r="G205">
        <v>360.822</v>
      </c>
      <c r="H205">
        <v>0.87487099999999995</v>
      </c>
      <c r="I205">
        <v>-52.475000000000001</v>
      </c>
      <c r="J205">
        <f t="shared" si="15"/>
        <v>-15.533500000000004</v>
      </c>
      <c r="L205">
        <v>8</v>
      </c>
      <c r="M205">
        <v>378.37099999999998</v>
      </c>
      <c r="N205">
        <f t="shared" si="18"/>
        <v>39.968025579536402</v>
      </c>
      <c r="O205">
        <v>-23.696899999999999</v>
      </c>
      <c r="P205">
        <v>62.194800000000001</v>
      </c>
      <c r="Q205">
        <v>420.16800000000001</v>
      </c>
      <c r="R205">
        <v>1.03542</v>
      </c>
      <c r="S205">
        <v>-38.772599999999997</v>
      </c>
      <c r="T205">
        <f t="shared" si="16"/>
        <v>-15.075699999999998</v>
      </c>
    </row>
    <row r="206" spans="1:20" x14ac:dyDescent="0.3">
      <c r="B206">
        <v>10</v>
      </c>
      <c r="C206">
        <v>435.00299999999999</v>
      </c>
      <c r="D206">
        <f t="shared" si="17"/>
        <v>39.261876717707153</v>
      </c>
      <c r="E206">
        <v>-37.353499999999997</v>
      </c>
      <c r="F206">
        <v>66.116299999999995</v>
      </c>
      <c r="G206">
        <v>365.267</v>
      </c>
      <c r="H206">
        <v>0.87909300000000001</v>
      </c>
      <c r="I206">
        <v>-52.551299999999998</v>
      </c>
      <c r="J206">
        <f t="shared" si="15"/>
        <v>-15.197800000000001</v>
      </c>
      <c r="L206">
        <v>9</v>
      </c>
      <c r="M206">
        <v>403.721</v>
      </c>
      <c r="N206">
        <f t="shared" si="18"/>
        <v>39.44773175542403</v>
      </c>
      <c r="O206">
        <v>-23.88</v>
      </c>
      <c r="P206">
        <v>62.4542</v>
      </c>
      <c r="Q206">
        <v>421.31</v>
      </c>
      <c r="R206">
        <v>1.0377099999999999</v>
      </c>
      <c r="S206">
        <v>-38.787799999999997</v>
      </c>
      <c r="T206">
        <f t="shared" si="16"/>
        <v>-14.907799999999998</v>
      </c>
    </row>
    <row r="207" spans="1:20" x14ac:dyDescent="0.3">
      <c r="B207">
        <v>11</v>
      </c>
      <c r="C207">
        <v>460.46300000000002</v>
      </c>
      <c r="D207">
        <f t="shared" si="17"/>
        <v>39.277297721916675</v>
      </c>
      <c r="E207">
        <v>-37.033099999999997</v>
      </c>
      <c r="F207">
        <v>65.811199999999999</v>
      </c>
      <c r="G207">
        <v>362.24700000000001</v>
      </c>
      <c r="H207">
        <v>0.877359</v>
      </c>
      <c r="I207">
        <v>-52.703899999999997</v>
      </c>
      <c r="J207">
        <f t="shared" si="15"/>
        <v>-15.6708</v>
      </c>
      <c r="L207">
        <v>10</v>
      </c>
      <c r="M207">
        <v>429.29399999999998</v>
      </c>
      <c r="N207">
        <f t="shared" si="18"/>
        <v>39.103742228131267</v>
      </c>
      <c r="O207">
        <v>-23.4528</v>
      </c>
      <c r="P207">
        <v>62.194800000000001</v>
      </c>
      <c r="Q207">
        <v>419.68</v>
      </c>
      <c r="R207">
        <v>1.0349299999999999</v>
      </c>
      <c r="S207">
        <v>-38.589500000000001</v>
      </c>
      <c r="T207">
        <f t="shared" si="16"/>
        <v>-15.136700000000001</v>
      </c>
    </row>
    <row r="208" spans="1:20" x14ac:dyDescent="0.3">
      <c r="B208">
        <v>12</v>
      </c>
      <c r="C208">
        <v>486.46699999999998</v>
      </c>
      <c r="D208">
        <f t="shared" si="17"/>
        <v>38.455622211967444</v>
      </c>
      <c r="E208">
        <v>-37.597700000000003</v>
      </c>
      <c r="F208">
        <v>66.421499999999995</v>
      </c>
      <c r="G208">
        <v>367.75099999999998</v>
      </c>
      <c r="H208">
        <v>0.88390500000000005</v>
      </c>
      <c r="I208">
        <v>-52.627600000000001</v>
      </c>
      <c r="J208">
        <f t="shared" si="15"/>
        <v>-15.029899999999998</v>
      </c>
      <c r="L208">
        <v>11</v>
      </c>
      <c r="M208">
        <v>455.13099999999997</v>
      </c>
      <c r="N208">
        <f t="shared" si="18"/>
        <v>38.704183922282013</v>
      </c>
      <c r="O208">
        <v>-23.1934</v>
      </c>
      <c r="P208">
        <v>61.889600000000002</v>
      </c>
      <c r="Q208">
        <v>415.08100000000002</v>
      </c>
      <c r="R208">
        <v>1.03257</v>
      </c>
      <c r="S208">
        <v>-38.665799999999997</v>
      </c>
      <c r="T208">
        <f t="shared" si="16"/>
        <v>-15.472399999999997</v>
      </c>
    </row>
    <row r="209" spans="1:20" x14ac:dyDescent="0.3">
      <c r="B209">
        <v>13</v>
      </c>
      <c r="C209">
        <v>512.13099999999997</v>
      </c>
      <c r="D209">
        <f t="shared" si="17"/>
        <v>38.965087281795533</v>
      </c>
      <c r="E209">
        <v>-36.636400000000002</v>
      </c>
      <c r="F209">
        <v>65.4602</v>
      </c>
      <c r="G209">
        <v>356.74099999999999</v>
      </c>
      <c r="H209">
        <v>0.87543599999999999</v>
      </c>
      <c r="I209">
        <v>-52.490200000000002</v>
      </c>
      <c r="J209">
        <f t="shared" si="15"/>
        <v>-15.8538</v>
      </c>
      <c r="L209">
        <v>12</v>
      </c>
      <c r="M209">
        <v>480.92399999999998</v>
      </c>
      <c r="N209">
        <f t="shared" si="18"/>
        <v>38.770208971426349</v>
      </c>
      <c r="O209">
        <v>-23.773199999999999</v>
      </c>
      <c r="P209">
        <v>62.377899999999997</v>
      </c>
      <c r="Q209">
        <v>420.09899999999999</v>
      </c>
      <c r="R209">
        <v>1.0381400000000001</v>
      </c>
      <c r="S209">
        <v>-38.604700000000001</v>
      </c>
      <c r="T209">
        <f t="shared" si="16"/>
        <v>-14.831500000000002</v>
      </c>
    </row>
    <row r="210" spans="1:20" x14ac:dyDescent="0.3">
      <c r="B210">
        <v>14</v>
      </c>
      <c r="C210">
        <v>537.90200000000004</v>
      </c>
      <c r="D210">
        <f t="shared" si="17"/>
        <v>38.803306041674645</v>
      </c>
      <c r="E210">
        <v>-37.323</v>
      </c>
      <c r="F210">
        <v>66.177400000000006</v>
      </c>
      <c r="G210">
        <v>366.48200000000003</v>
      </c>
      <c r="H210">
        <v>0.88348000000000004</v>
      </c>
      <c r="I210">
        <v>-52.581800000000001</v>
      </c>
      <c r="J210">
        <f t="shared" si="15"/>
        <v>-15.258800000000001</v>
      </c>
      <c r="L210">
        <v>13</v>
      </c>
      <c r="M210">
        <v>507.01900000000001</v>
      </c>
      <c r="N210">
        <f t="shared" si="18"/>
        <v>38.321517532094234</v>
      </c>
      <c r="O210">
        <v>-23.742699999999999</v>
      </c>
      <c r="P210">
        <v>62.439</v>
      </c>
      <c r="Q210">
        <v>420.68400000000003</v>
      </c>
      <c r="R210">
        <v>1.03914</v>
      </c>
      <c r="S210">
        <v>-38.513199999999998</v>
      </c>
      <c r="T210">
        <f t="shared" si="16"/>
        <v>-14.770499999999998</v>
      </c>
    </row>
    <row r="211" spans="1:20" x14ac:dyDescent="0.3">
      <c r="B211">
        <v>15</v>
      </c>
      <c r="C211">
        <v>563.846</v>
      </c>
      <c r="D211">
        <f t="shared" si="17"/>
        <v>38.544557508479862</v>
      </c>
      <c r="E211">
        <v>-37.5824</v>
      </c>
      <c r="F211">
        <v>66.360500000000002</v>
      </c>
      <c r="G211">
        <v>369.61200000000002</v>
      </c>
      <c r="H211">
        <v>0.88716499999999998</v>
      </c>
      <c r="I211">
        <v>-52.520800000000001</v>
      </c>
      <c r="J211">
        <f t="shared" si="15"/>
        <v>-14.938400000000001</v>
      </c>
      <c r="L211">
        <v>14</v>
      </c>
      <c r="M211">
        <v>532.995</v>
      </c>
      <c r="N211">
        <f t="shared" si="18"/>
        <v>38.497074222359103</v>
      </c>
      <c r="O211">
        <v>-23.742699999999999</v>
      </c>
      <c r="P211">
        <v>62.4542</v>
      </c>
      <c r="Q211">
        <v>422.11700000000002</v>
      </c>
      <c r="R211">
        <v>1.0387200000000001</v>
      </c>
      <c r="S211">
        <v>-38.589500000000001</v>
      </c>
      <c r="T211">
        <f t="shared" si="16"/>
        <v>-14.846800000000002</v>
      </c>
    </row>
    <row r="212" spans="1:20" x14ac:dyDescent="0.3">
      <c r="B212">
        <v>16</v>
      </c>
      <c r="C212">
        <v>589.79899999999998</v>
      </c>
      <c r="D212">
        <f t="shared" si="17"/>
        <v>38.531190999113818</v>
      </c>
      <c r="E212">
        <v>-37.353499999999997</v>
      </c>
      <c r="F212">
        <v>66.070599999999999</v>
      </c>
      <c r="G212">
        <v>364.75299999999999</v>
      </c>
      <c r="H212">
        <v>0.88361199999999995</v>
      </c>
      <c r="I212">
        <v>-52.627600000000001</v>
      </c>
      <c r="J212">
        <f t="shared" si="15"/>
        <v>-15.274100000000004</v>
      </c>
      <c r="L212">
        <v>15</v>
      </c>
      <c r="M212">
        <v>559.24199999999996</v>
      </c>
      <c r="N212">
        <f t="shared" si="18"/>
        <v>38.099592334362086</v>
      </c>
      <c r="O212">
        <v>-24.093599999999999</v>
      </c>
      <c r="P212">
        <v>62.850999999999999</v>
      </c>
      <c r="Q212">
        <v>426.31400000000002</v>
      </c>
      <c r="R212">
        <v>1.0437099999999999</v>
      </c>
      <c r="S212">
        <v>-38.635300000000001</v>
      </c>
      <c r="T212">
        <f t="shared" si="16"/>
        <v>-14.541700000000002</v>
      </c>
    </row>
    <row r="213" spans="1:20" x14ac:dyDescent="0.3">
      <c r="B213">
        <v>17</v>
      </c>
      <c r="C213">
        <v>615.81700000000001</v>
      </c>
      <c r="D213">
        <f t="shared" si="17"/>
        <v>38.434929664078673</v>
      </c>
      <c r="E213">
        <v>-37.078899999999997</v>
      </c>
      <c r="F213">
        <v>65.826400000000007</v>
      </c>
      <c r="G213">
        <v>363.03199999999998</v>
      </c>
      <c r="H213">
        <v>0.88165099999999996</v>
      </c>
      <c r="I213">
        <v>-52.581800000000001</v>
      </c>
      <c r="J213">
        <f t="shared" si="15"/>
        <v>-15.502900000000004</v>
      </c>
      <c r="L213">
        <v>16</v>
      </c>
      <c r="M213">
        <v>585.53499999999997</v>
      </c>
      <c r="N213">
        <f t="shared" si="18"/>
        <v>38.032936523028937</v>
      </c>
      <c r="O213">
        <v>-23.4833</v>
      </c>
      <c r="P213">
        <v>62.240600000000001</v>
      </c>
      <c r="Q213">
        <v>417.49</v>
      </c>
      <c r="R213">
        <v>1.04172</v>
      </c>
      <c r="S213">
        <v>-38.619999999999997</v>
      </c>
      <c r="T213">
        <f t="shared" si="16"/>
        <v>-15.136699999999998</v>
      </c>
    </row>
    <row r="214" spans="1:20" x14ac:dyDescent="0.3">
      <c r="B214">
        <v>18</v>
      </c>
      <c r="C214">
        <v>642.06600000000003</v>
      </c>
      <c r="D214">
        <f t="shared" si="17"/>
        <v>38.096689397691307</v>
      </c>
      <c r="E214">
        <v>-37.795999999999999</v>
      </c>
      <c r="F214">
        <v>66.619900000000001</v>
      </c>
      <c r="G214">
        <v>372.411</v>
      </c>
      <c r="H214">
        <v>0.889679</v>
      </c>
      <c r="I214">
        <v>-52.459699999999998</v>
      </c>
      <c r="J214">
        <f t="shared" si="15"/>
        <v>-14.663699999999999</v>
      </c>
      <c r="L214">
        <v>17</v>
      </c>
      <c r="M214">
        <v>612.04399999999998</v>
      </c>
      <c r="N214">
        <f t="shared" si="18"/>
        <v>37.723037458976179</v>
      </c>
      <c r="O214">
        <v>-23.986799999999999</v>
      </c>
      <c r="P214">
        <v>62.759399999999999</v>
      </c>
      <c r="Q214">
        <v>423.94499999999999</v>
      </c>
      <c r="R214">
        <v>1.0498000000000001</v>
      </c>
      <c r="S214">
        <v>-38.482700000000001</v>
      </c>
      <c r="T214">
        <f t="shared" si="16"/>
        <v>-14.495900000000002</v>
      </c>
    </row>
    <row r="215" spans="1:20" x14ac:dyDescent="0.3">
      <c r="B215">
        <v>19</v>
      </c>
      <c r="C215">
        <v>668.31299999999999</v>
      </c>
      <c r="D215">
        <f t="shared" si="17"/>
        <v>38.099592334362086</v>
      </c>
      <c r="E215">
        <v>-37.460299999999997</v>
      </c>
      <c r="F215">
        <v>66.101100000000002</v>
      </c>
      <c r="G215">
        <v>368.70499999999998</v>
      </c>
      <c r="H215">
        <v>0.89093299999999997</v>
      </c>
      <c r="I215">
        <v>-52.551299999999998</v>
      </c>
      <c r="J215">
        <f t="shared" si="15"/>
        <v>-15.091000000000001</v>
      </c>
      <c r="L215">
        <v>18</v>
      </c>
      <c r="M215">
        <v>638.6</v>
      </c>
      <c r="N215">
        <f t="shared" si="18"/>
        <v>37.656273535170904</v>
      </c>
      <c r="O215">
        <v>-23.5901</v>
      </c>
      <c r="P215">
        <v>62.301600000000001</v>
      </c>
      <c r="Q215">
        <v>419.35500000000002</v>
      </c>
      <c r="R215">
        <v>1.0484100000000001</v>
      </c>
      <c r="S215">
        <v>-38.528399999999998</v>
      </c>
      <c r="T215">
        <f t="shared" si="16"/>
        <v>-14.938299999999998</v>
      </c>
    </row>
    <row r="216" spans="1:20" x14ac:dyDescent="0.3">
      <c r="B216">
        <v>20</v>
      </c>
      <c r="C216">
        <v>694.47500000000002</v>
      </c>
      <c r="D216">
        <f t="shared" si="17"/>
        <v>38.223377417628569</v>
      </c>
      <c r="E216">
        <v>-36.727899999999998</v>
      </c>
      <c r="F216">
        <v>65.399199999999993</v>
      </c>
      <c r="G216">
        <v>361.702</v>
      </c>
      <c r="H216">
        <v>0.88090800000000002</v>
      </c>
      <c r="I216">
        <v>-52.368200000000002</v>
      </c>
      <c r="J216">
        <f t="shared" si="15"/>
        <v>-15.640300000000003</v>
      </c>
      <c r="L216">
        <v>19</v>
      </c>
      <c r="M216">
        <v>665.56100000000004</v>
      </c>
      <c r="N216">
        <f t="shared" si="18"/>
        <v>37.090612366010149</v>
      </c>
      <c r="O216">
        <v>-23.757899999999999</v>
      </c>
      <c r="P216">
        <v>62.362699999999997</v>
      </c>
      <c r="Q216">
        <v>422.88200000000001</v>
      </c>
      <c r="R216">
        <v>1.0481</v>
      </c>
      <c r="S216">
        <v>-38.482700000000001</v>
      </c>
      <c r="T216">
        <f t="shared" si="16"/>
        <v>-14.724800000000002</v>
      </c>
    </row>
    <row r="217" spans="1:20" x14ac:dyDescent="0.3">
      <c r="J217">
        <f t="shared" si="15"/>
        <v>0</v>
      </c>
      <c r="L217">
        <v>20</v>
      </c>
      <c r="M217">
        <v>692.28200000000004</v>
      </c>
      <c r="N217">
        <f t="shared" si="18"/>
        <v>37.423749111185955</v>
      </c>
      <c r="O217">
        <v>-23.5901</v>
      </c>
      <c r="P217">
        <v>62.362699999999997</v>
      </c>
      <c r="Q217">
        <v>422.34</v>
      </c>
      <c r="R217">
        <v>1.0479099999999999</v>
      </c>
      <c r="S217">
        <v>-38.452100000000002</v>
      </c>
      <c r="T217">
        <f t="shared" si="16"/>
        <v>-14.862000000000002</v>
      </c>
    </row>
    <row r="218" spans="1:20" x14ac:dyDescent="0.3">
      <c r="A218">
        <v>1.85</v>
      </c>
      <c r="J218">
        <f t="shared" si="15"/>
        <v>0</v>
      </c>
      <c r="L218">
        <v>21</v>
      </c>
      <c r="M218">
        <v>719.274</v>
      </c>
      <c r="N218">
        <f t="shared" si="18"/>
        <v>37.048014226437516</v>
      </c>
      <c r="O218">
        <v>-23.5596</v>
      </c>
      <c r="P218">
        <v>63.766500000000001</v>
      </c>
      <c r="Q218">
        <v>436.71</v>
      </c>
      <c r="R218">
        <v>0.93455100000000002</v>
      </c>
      <c r="S218">
        <v>-57.784999999999997</v>
      </c>
      <c r="T218">
        <f t="shared" si="16"/>
        <v>-34.225399999999993</v>
      </c>
    </row>
    <row r="219" spans="1:20" x14ac:dyDescent="0.3">
      <c r="B219">
        <v>1</v>
      </c>
      <c r="C219">
        <v>225.07300000000001</v>
      </c>
      <c r="E219">
        <v>-40.802</v>
      </c>
      <c r="F219">
        <v>72.677599999999998</v>
      </c>
      <c r="G219">
        <v>338.71600000000001</v>
      </c>
      <c r="H219">
        <v>0.83699199999999996</v>
      </c>
      <c r="I219">
        <v>-50.704999999999998</v>
      </c>
      <c r="J219">
        <f t="shared" si="15"/>
        <v>-9.9029999999999987</v>
      </c>
      <c r="T219">
        <f t="shared" si="16"/>
        <v>0</v>
      </c>
    </row>
    <row r="220" spans="1:20" x14ac:dyDescent="0.3">
      <c r="B220">
        <v>2</v>
      </c>
      <c r="C220">
        <v>236.87899999999999</v>
      </c>
      <c r="D220">
        <f t="shared" si="17"/>
        <v>84.702693545654867</v>
      </c>
      <c r="E220">
        <v>-35.9955</v>
      </c>
      <c r="F220">
        <v>59.677100000000003</v>
      </c>
      <c r="G220">
        <v>392.44799999999998</v>
      </c>
      <c r="H220">
        <v>0.95469300000000001</v>
      </c>
      <c r="I220">
        <v>-48.126199999999997</v>
      </c>
      <c r="J220">
        <f t="shared" si="15"/>
        <v>-12.130699999999997</v>
      </c>
      <c r="K220">
        <v>1.55</v>
      </c>
      <c r="T220">
        <f t="shared" si="16"/>
        <v>0</v>
      </c>
    </row>
    <row r="221" spans="1:20" x14ac:dyDescent="0.3">
      <c r="B221">
        <v>3</v>
      </c>
      <c r="C221">
        <v>258.98500000000001</v>
      </c>
      <c r="D221">
        <f t="shared" si="17"/>
        <v>45.236587351850126</v>
      </c>
      <c r="E221">
        <v>-36.788899999999998</v>
      </c>
      <c r="F221">
        <v>62.7136</v>
      </c>
      <c r="G221">
        <v>380.596</v>
      </c>
      <c r="H221">
        <v>0.91888300000000001</v>
      </c>
      <c r="I221">
        <v>-49.8962</v>
      </c>
      <c r="J221">
        <f t="shared" si="15"/>
        <v>-13.107300000000002</v>
      </c>
      <c r="L221">
        <v>1</v>
      </c>
      <c r="M221">
        <v>225.15299999999999</v>
      </c>
      <c r="O221">
        <v>-27.160599999999999</v>
      </c>
      <c r="P221">
        <v>68.512</v>
      </c>
      <c r="Q221">
        <v>400.67599999999999</v>
      </c>
      <c r="R221">
        <v>1.0024900000000001</v>
      </c>
      <c r="S221">
        <v>-36.026000000000003</v>
      </c>
      <c r="T221">
        <f t="shared" si="16"/>
        <v>-8.8654000000000046</v>
      </c>
    </row>
    <row r="222" spans="1:20" x14ac:dyDescent="0.3">
      <c r="B222">
        <v>4</v>
      </c>
      <c r="C222">
        <v>282.637</v>
      </c>
      <c r="D222">
        <f t="shared" si="17"/>
        <v>42.279722645019476</v>
      </c>
      <c r="E222">
        <v>-36.300699999999999</v>
      </c>
      <c r="F222">
        <v>63.232399999999998</v>
      </c>
      <c r="G222">
        <v>367.779</v>
      </c>
      <c r="H222">
        <v>0.89280000000000004</v>
      </c>
      <c r="I222">
        <v>-51.223799999999997</v>
      </c>
      <c r="J222">
        <f t="shared" si="15"/>
        <v>-14.923099999999998</v>
      </c>
      <c r="L222">
        <v>2</v>
      </c>
      <c r="M222">
        <v>239.43</v>
      </c>
      <c r="N222">
        <f t="shared" si="18"/>
        <v>70.042726062898296</v>
      </c>
      <c r="O222">
        <v>-22.567699999999999</v>
      </c>
      <c r="P222">
        <v>57.8003</v>
      </c>
      <c r="Q222">
        <v>446.64699999999999</v>
      </c>
      <c r="R222">
        <v>1.1408100000000001</v>
      </c>
      <c r="S222">
        <v>-34.042400000000001</v>
      </c>
      <c r="T222">
        <f t="shared" si="16"/>
        <v>-11.474700000000002</v>
      </c>
    </row>
    <row r="223" spans="1:20" x14ac:dyDescent="0.3">
      <c r="B223">
        <v>5</v>
      </c>
      <c r="C223">
        <v>306.38400000000001</v>
      </c>
      <c r="D223">
        <f t="shared" si="17"/>
        <v>42.11058238935442</v>
      </c>
      <c r="E223">
        <v>-37.887599999999999</v>
      </c>
      <c r="F223">
        <v>65.475499999999997</v>
      </c>
      <c r="G223">
        <v>376.44600000000003</v>
      </c>
      <c r="H223">
        <v>0.89787899999999998</v>
      </c>
      <c r="I223">
        <v>-51.971400000000003</v>
      </c>
      <c r="J223">
        <f t="shared" si="15"/>
        <v>-14.083800000000004</v>
      </c>
      <c r="L223">
        <v>3</v>
      </c>
      <c r="M223">
        <v>259.89499999999998</v>
      </c>
      <c r="N223">
        <f t="shared" si="18"/>
        <v>48.863913999511418</v>
      </c>
      <c r="O223">
        <v>-22.0032</v>
      </c>
      <c r="P223">
        <v>57.388300000000001</v>
      </c>
      <c r="Q223">
        <v>441.226</v>
      </c>
      <c r="R223">
        <v>1.11314</v>
      </c>
      <c r="S223">
        <v>-34.957900000000002</v>
      </c>
      <c r="T223">
        <f t="shared" si="16"/>
        <v>-12.954700000000003</v>
      </c>
    </row>
    <row r="224" spans="1:20" x14ac:dyDescent="0.3">
      <c r="B224">
        <v>6</v>
      </c>
      <c r="C224">
        <v>330.68799999999999</v>
      </c>
      <c r="D224">
        <f t="shared" si="17"/>
        <v>41.145490454246257</v>
      </c>
      <c r="E224">
        <v>-37.948599999999999</v>
      </c>
      <c r="F224">
        <v>65.795900000000003</v>
      </c>
      <c r="G224">
        <v>373.72</v>
      </c>
      <c r="H224">
        <v>0.89142299999999997</v>
      </c>
      <c r="I224">
        <v>-52.459699999999998</v>
      </c>
      <c r="J224">
        <f t="shared" si="15"/>
        <v>-14.511099999999999</v>
      </c>
      <c r="L224">
        <v>4</v>
      </c>
      <c r="M224">
        <v>282.85700000000003</v>
      </c>
      <c r="N224">
        <f t="shared" si="18"/>
        <v>43.550213396045557</v>
      </c>
      <c r="O224">
        <v>-22.277799999999999</v>
      </c>
      <c r="P224">
        <v>58.593800000000002</v>
      </c>
      <c r="Q224">
        <v>434.44900000000001</v>
      </c>
      <c r="R224">
        <v>1.0863</v>
      </c>
      <c r="S224">
        <v>-36.361699999999999</v>
      </c>
      <c r="T224">
        <f t="shared" si="16"/>
        <v>-14.0839</v>
      </c>
    </row>
    <row r="225" spans="2:20" x14ac:dyDescent="0.3">
      <c r="B225">
        <v>7</v>
      </c>
      <c r="C225">
        <v>355.12599999999998</v>
      </c>
      <c r="D225">
        <f t="shared" si="17"/>
        <v>40.919878877158546</v>
      </c>
      <c r="E225">
        <v>-37.765500000000003</v>
      </c>
      <c r="F225">
        <v>65.918000000000006</v>
      </c>
      <c r="G225">
        <v>370.14600000000002</v>
      </c>
      <c r="H225">
        <v>0.88608900000000002</v>
      </c>
      <c r="I225">
        <v>-52.505499999999998</v>
      </c>
      <c r="J225">
        <f t="shared" si="15"/>
        <v>-14.739999999999995</v>
      </c>
      <c r="L225">
        <v>5</v>
      </c>
      <c r="M225">
        <v>306.90600000000001</v>
      </c>
      <c r="N225">
        <f t="shared" si="18"/>
        <v>41.581770551790136</v>
      </c>
      <c r="O225">
        <v>-23.6053</v>
      </c>
      <c r="P225">
        <v>60.8063</v>
      </c>
      <c r="Q225">
        <v>436.57900000000001</v>
      </c>
      <c r="R225">
        <v>1.0755699999999999</v>
      </c>
      <c r="S225">
        <v>-37.338299999999997</v>
      </c>
      <c r="T225">
        <f t="shared" si="16"/>
        <v>-13.732999999999997</v>
      </c>
    </row>
    <row r="226" spans="2:20" x14ac:dyDescent="0.3">
      <c r="B226">
        <v>8</v>
      </c>
      <c r="C226">
        <v>379.85399999999998</v>
      </c>
      <c r="D226">
        <f t="shared" si="17"/>
        <v>40.439987059204128</v>
      </c>
      <c r="E226">
        <v>-37.063600000000001</v>
      </c>
      <c r="F226">
        <v>65.399199999999993</v>
      </c>
      <c r="G226">
        <v>362.98500000000001</v>
      </c>
      <c r="H226">
        <v>0.87980100000000006</v>
      </c>
      <c r="I226">
        <v>-52.536000000000001</v>
      </c>
      <c r="J226">
        <f t="shared" si="15"/>
        <v>-15.4724</v>
      </c>
      <c r="L226">
        <v>6</v>
      </c>
      <c r="M226">
        <v>332.00599999999997</v>
      </c>
      <c r="N226">
        <f t="shared" si="18"/>
        <v>39.84063745019926</v>
      </c>
      <c r="O226">
        <v>-23.956299999999999</v>
      </c>
      <c r="P226">
        <v>61.965899999999998</v>
      </c>
      <c r="Q226">
        <v>436.30099999999999</v>
      </c>
      <c r="R226">
        <v>1.0666</v>
      </c>
      <c r="S226">
        <v>-37.811300000000003</v>
      </c>
      <c r="T226">
        <f t="shared" si="16"/>
        <v>-13.855000000000004</v>
      </c>
    </row>
    <row r="227" spans="2:20" x14ac:dyDescent="0.3">
      <c r="B227">
        <v>9</v>
      </c>
      <c r="C227">
        <v>404.60300000000001</v>
      </c>
      <c r="D227">
        <f t="shared" si="17"/>
        <v>40.405672956483052</v>
      </c>
      <c r="E227">
        <v>-37.506100000000004</v>
      </c>
      <c r="F227">
        <v>65.750100000000003</v>
      </c>
      <c r="G227">
        <v>367.8</v>
      </c>
      <c r="H227">
        <v>0.88694499999999998</v>
      </c>
      <c r="I227">
        <v>-52.703899999999997</v>
      </c>
      <c r="J227">
        <f t="shared" si="15"/>
        <v>-15.197799999999994</v>
      </c>
      <c r="L227">
        <v>7</v>
      </c>
      <c r="M227">
        <v>357.3</v>
      </c>
      <c r="N227">
        <f t="shared" si="18"/>
        <v>39.535067604965541</v>
      </c>
      <c r="O227">
        <v>-23.5748</v>
      </c>
      <c r="P227">
        <v>61.965899999999998</v>
      </c>
      <c r="Q227">
        <v>426.637</v>
      </c>
      <c r="R227">
        <v>1.0564100000000001</v>
      </c>
      <c r="S227">
        <v>-38.101199999999999</v>
      </c>
      <c r="T227">
        <f t="shared" si="16"/>
        <v>-14.526399999999999</v>
      </c>
    </row>
    <row r="228" spans="2:20" x14ac:dyDescent="0.3">
      <c r="B228">
        <v>10</v>
      </c>
      <c r="C228">
        <v>429.637</v>
      </c>
      <c r="D228">
        <f t="shared" si="17"/>
        <v>39.945673883518431</v>
      </c>
      <c r="E228">
        <v>-37.277200000000001</v>
      </c>
      <c r="F228">
        <v>65.628100000000003</v>
      </c>
      <c r="G228">
        <v>364.35199999999998</v>
      </c>
      <c r="H228">
        <v>0.882162</v>
      </c>
      <c r="I228">
        <v>-52.764899999999997</v>
      </c>
      <c r="J228">
        <f t="shared" si="15"/>
        <v>-15.487699999999997</v>
      </c>
      <c r="L228">
        <v>8</v>
      </c>
      <c r="M228">
        <v>382.79700000000003</v>
      </c>
      <c r="N228">
        <f t="shared" si="18"/>
        <v>39.22030042750125</v>
      </c>
      <c r="O228">
        <v>-23.818999999999999</v>
      </c>
      <c r="P228">
        <v>62.225299999999997</v>
      </c>
      <c r="Q228">
        <v>426.96300000000002</v>
      </c>
      <c r="R228">
        <v>1.0551699999999999</v>
      </c>
      <c r="S228">
        <v>-38.330100000000002</v>
      </c>
      <c r="T228">
        <f t="shared" si="16"/>
        <v>-14.511100000000003</v>
      </c>
    </row>
    <row r="229" spans="2:20" x14ac:dyDescent="0.3">
      <c r="B229">
        <v>11</v>
      </c>
      <c r="C229">
        <v>455.00099999999998</v>
      </c>
      <c r="D229">
        <f t="shared" si="17"/>
        <v>39.425958050780672</v>
      </c>
      <c r="E229">
        <v>-37.292499999999997</v>
      </c>
      <c r="F229">
        <v>65.5518</v>
      </c>
      <c r="G229">
        <v>363.601</v>
      </c>
      <c r="H229">
        <v>0.88250700000000004</v>
      </c>
      <c r="I229">
        <v>-52.688600000000001</v>
      </c>
      <c r="J229">
        <f t="shared" si="15"/>
        <v>-15.396100000000004</v>
      </c>
      <c r="L229">
        <v>9</v>
      </c>
      <c r="M229">
        <v>408.90499999999997</v>
      </c>
      <c r="N229">
        <f t="shared" si="18"/>
        <v>38.302436034931901</v>
      </c>
      <c r="O229">
        <v>-23.818999999999999</v>
      </c>
      <c r="P229">
        <v>62.301600000000001</v>
      </c>
      <c r="Q229">
        <v>427.27600000000001</v>
      </c>
      <c r="R229">
        <v>1.0571999999999999</v>
      </c>
      <c r="S229">
        <v>-38.192700000000002</v>
      </c>
      <c r="T229">
        <f t="shared" si="16"/>
        <v>-14.373700000000003</v>
      </c>
    </row>
    <row r="230" spans="2:20" x14ac:dyDescent="0.3">
      <c r="B230">
        <v>12</v>
      </c>
      <c r="C230">
        <v>480.39100000000002</v>
      </c>
      <c r="D230">
        <f t="shared" si="17"/>
        <v>39.385584875935344</v>
      </c>
      <c r="E230">
        <v>-37.4146</v>
      </c>
      <c r="F230">
        <v>65.780600000000007</v>
      </c>
      <c r="G230">
        <v>368.29599999999999</v>
      </c>
      <c r="H230">
        <v>0.88788100000000003</v>
      </c>
      <c r="I230">
        <v>-52.688600000000001</v>
      </c>
      <c r="J230">
        <f t="shared" si="15"/>
        <v>-15.274000000000001</v>
      </c>
      <c r="L230">
        <v>10</v>
      </c>
      <c r="M230">
        <v>434.88600000000002</v>
      </c>
      <c r="N230">
        <f t="shared" si="18"/>
        <v>38.489665524806512</v>
      </c>
      <c r="O230">
        <v>-24.002099999999999</v>
      </c>
      <c r="P230">
        <v>62.698399999999999</v>
      </c>
      <c r="Q230">
        <v>430.245</v>
      </c>
      <c r="R230">
        <v>1.0573999999999999</v>
      </c>
      <c r="S230">
        <v>-38.177500000000002</v>
      </c>
      <c r="T230">
        <f t="shared" si="16"/>
        <v>-14.175400000000003</v>
      </c>
    </row>
    <row r="231" spans="2:20" x14ac:dyDescent="0.3">
      <c r="B231">
        <v>13</v>
      </c>
      <c r="C231">
        <v>505.67399999999998</v>
      </c>
      <c r="D231">
        <f t="shared" si="17"/>
        <v>39.552268322588368</v>
      </c>
      <c r="E231">
        <v>-37.185699999999997</v>
      </c>
      <c r="F231">
        <v>65.506</v>
      </c>
      <c r="G231">
        <v>365.07600000000002</v>
      </c>
      <c r="H231">
        <v>0.883579</v>
      </c>
      <c r="I231">
        <v>-52.734400000000001</v>
      </c>
      <c r="J231">
        <f t="shared" si="15"/>
        <v>-15.548700000000004</v>
      </c>
      <c r="L231">
        <v>11</v>
      </c>
      <c r="M231">
        <v>461.34699999999998</v>
      </c>
      <c r="N231">
        <f t="shared" si="18"/>
        <v>37.791466686822176</v>
      </c>
      <c r="O231">
        <v>-23.864699999999999</v>
      </c>
      <c r="P231">
        <v>62.530500000000004</v>
      </c>
      <c r="Q231">
        <v>429.78100000000001</v>
      </c>
      <c r="R231">
        <v>1.05897</v>
      </c>
      <c r="S231">
        <v>-38.207999999999998</v>
      </c>
      <c r="T231">
        <f t="shared" si="16"/>
        <v>-14.343299999999999</v>
      </c>
    </row>
    <row r="232" spans="2:20" x14ac:dyDescent="0.3">
      <c r="B232">
        <v>14</v>
      </c>
      <c r="C232">
        <v>531.11900000000003</v>
      </c>
      <c r="D232">
        <f t="shared" si="17"/>
        <v>39.30045195519741</v>
      </c>
      <c r="E232">
        <v>-37.094099999999997</v>
      </c>
      <c r="F232">
        <v>65.322900000000004</v>
      </c>
      <c r="G232">
        <v>363.762</v>
      </c>
      <c r="H232">
        <v>0.88234199999999996</v>
      </c>
      <c r="I232">
        <v>-52.764899999999997</v>
      </c>
      <c r="J232">
        <f t="shared" si="15"/>
        <v>-15.6708</v>
      </c>
      <c r="L232">
        <v>12</v>
      </c>
      <c r="M232">
        <v>487.34100000000001</v>
      </c>
      <c r="N232">
        <f t="shared" si="18"/>
        <v>38.470416249903785</v>
      </c>
      <c r="O232">
        <v>-24.368300000000001</v>
      </c>
      <c r="P232">
        <v>62.744100000000003</v>
      </c>
      <c r="Q232">
        <v>436.12599999999998</v>
      </c>
      <c r="R232">
        <v>1.0658700000000001</v>
      </c>
      <c r="S232">
        <v>-38.192700000000002</v>
      </c>
      <c r="T232">
        <f t="shared" si="16"/>
        <v>-13.824400000000001</v>
      </c>
    </row>
    <row r="233" spans="2:20" x14ac:dyDescent="0.3">
      <c r="B233">
        <v>15</v>
      </c>
      <c r="C233">
        <v>556.59799999999996</v>
      </c>
      <c r="D233">
        <f t="shared" si="17"/>
        <v>39.248008163585808</v>
      </c>
      <c r="E233">
        <v>-37.155200000000001</v>
      </c>
      <c r="F233">
        <v>65.536500000000004</v>
      </c>
      <c r="G233">
        <v>365.11700000000002</v>
      </c>
      <c r="H233">
        <v>0.88597999999999999</v>
      </c>
      <c r="I233">
        <v>-52.703899999999997</v>
      </c>
      <c r="J233">
        <f t="shared" si="15"/>
        <v>-15.548699999999997</v>
      </c>
      <c r="L233">
        <v>13</v>
      </c>
      <c r="M233">
        <v>513.60500000000002</v>
      </c>
      <c r="N233">
        <f t="shared" si="18"/>
        <v>38.074931465123349</v>
      </c>
      <c r="O233">
        <v>-24.124099999999999</v>
      </c>
      <c r="P233">
        <v>62.7136</v>
      </c>
      <c r="Q233">
        <v>430.94200000000001</v>
      </c>
      <c r="R233">
        <v>1.0546500000000001</v>
      </c>
      <c r="S233">
        <v>-38.207999999999998</v>
      </c>
      <c r="T233">
        <f t="shared" si="16"/>
        <v>-14.0839</v>
      </c>
    </row>
    <row r="234" spans="2:20" x14ac:dyDescent="0.3">
      <c r="B234">
        <v>16</v>
      </c>
      <c r="C234">
        <v>582.09900000000005</v>
      </c>
      <c r="D234">
        <f t="shared" si="17"/>
        <v>39.214148464765948</v>
      </c>
      <c r="E234">
        <v>-37.4146</v>
      </c>
      <c r="F234">
        <v>65.780600000000007</v>
      </c>
      <c r="G234">
        <v>368.815</v>
      </c>
      <c r="H234">
        <v>0.89165000000000005</v>
      </c>
      <c r="I234">
        <v>-52.612299999999998</v>
      </c>
      <c r="J234">
        <f t="shared" si="15"/>
        <v>-15.197699999999998</v>
      </c>
      <c r="L234">
        <v>14</v>
      </c>
      <c r="M234">
        <v>540.00300000000004</v>
      </c>
      <c r="N234">
        <f t="shared" si="18"/>
        <v>37.881657701340977</v>
      </c>
      <c r="O234">
        <v>-23.5443</v>
      </c>
      <c r="P234">
        <v>62.225299999999997</v>
      </c>
      <c r="Q234">
        <v>424.76</v>
      </c>
      <c r="R234">
        <v>1.0521400000000001</v>
      </c>
      <c r="S234">
        <v>-38.268999999999998</v>
      </c>
      <c r="T234">
        <f t="shared" si="16"/>
        <v>-14.724699999999999</v>
      </c>
    </row>
    <row r="235" spans="2:20" x14ac:dyDescent="0.3">
      <c r="B235">
        <v>17</v>
      </c>
      <c r="C235">
        <v>607.83399999999995</v>
      </c>
      <c r="D235">
        <f t="shared" si="17"/>
        <v>38.85758694385094</v>
      </c>
      <c r="E235">
        <v>-37.567100000000003</v>
      </c>
      <c r="F235">
        <v>65.933199999999999</v>
      </c>
      <c r="G235">
        <v>370.76299999999998</v>
      </c>
      <c r="H235">
        <v>0.89297800000000005</v>
      </c>
      <c r="I235">
        <v>-52.597000000000001</v>
      </c>
      <c r="J235">
        <f t="shared" si="15"/>
        <v>-15.029899999999998</v>
      </c>
      <c r="L235">
        <v>15</v>
      </c>
      <c r="M235">
        <v>566.19899999999996</v>
      </c>
      <c r="N235">
        <f t="shared" si="18"/>
        <v>38.173766987326438</v>
      </c>
      <c r="O235">
        <v>-23.971599999999999</v>
      </c>
      <c r="P235">
        <v>62.423699999999997</v>
      </c>
      <c r="Q235">
        <v>428.39600000000002</v>
      </c>
      <c r="R235">
        <v>1.0633699999999999</v>
      </c>
      <c r="S235">
        <v>-38.162199999999999</v>
      </c>
      <c r="T235">
        <f t="shared" si="16"/>
        <v>-14.1906</v>
      </c>
    </row>
    <row r="236" spans="2:20" x14ac:dyDescent="0.3">
      <c r="B236">
        <v>18</v>
      </c>
      <c r="C236">
        <v>633.52200000000005</v>
      </c>
      <c r="D236">
        <f t="shared" si="17"/>
        <v>38.928682653378857</v>
      </c>
      <c r="E236">
        <v>-37.307699999999997</v>
      </c>
      <c r="F236">
        <v>65.536500000000004</v>
      </c>
      <c r="G236">
        <v>366.09300000000002</v>
      </c>
      <c r="H236">
        <v>0.89058300000000001</v>
      </c>
      <c r="I236">
        <v>-52.597000000000001</v>
      </c>
      <c r="J236">
        <f t="shared" si="15"/>
        <v>-15.289300000000004</v>
      </c>
      <c r="L236">
        <v>16</v>
      </c>
      <c r="M236">
        <v>592.72699999999998</v>
      </c>
      <c r="N236">
        <f t="shared" si="18"/>
        <v>37.696019300361854</v>
      </c>
      <c r="O236">
        <v>-23.910499999999999</v>
      </c>
      <c r="P236">
        <v>62.469499999999996</v>
      </c>
      <c r="Q236">
        <v>431.70699999999999</v>
      </c>
      <c r="R236">
        <v>1.0624400000000001</v>
      </c>
      <c r="S236">
        <v>-37.994399999999999</v>
      </c>
      <c r="T236">
        <f t="shared" si="16"/>
        <v>-14.0839</v>
      </c>
    </row>
    <row r="237" spans="2:20" x14ac:dyDescent="0.3">
      <c r="B237">
        <v>19</v>
      </c>
      <c r="C237">
        <v>659.25599999999997</v>
      </c>
      <c r="D237">
        <f t="shared" si="17"/>
        <v>38.859096914587823</v>
      </c>
      <c r="E237">
        <v>-37.5824</v>
      </c>
      <c r="F237">
        <v>65.887500000000003</v>
      </c>
      <c r="G237">
        <v>372.608</v>
      </c>
      <c r="H237">
        <v>0.89651000000000003</v>
      </c>
      <c r="I237">
        <v>-52.490200000000002</v>
      </c>
      <c r="J237">
        <f t="shared" si="15"/>
        <v>-14.907800000000002</v>
      </c>
      <c r="L237">
        <v>17</v>
      </c>
      <c r="M237">
        <v>619.18700000000001</v>
      </c>
      <c r="N237">
        <f t="shared" si="18"/>
        <v>37.792894935752024</v>
      </c>
      <c r="O237">
        <v>-24.032599999999999</v>
      </c>
      <c r="P237">
        <v>62.6678</v>
      </c>
      <c r="Q237">
        <v>430.69400000000002</v>
      </c>
      <c r="R237">
        <v>1.06551</v>
      </c>
      <c r="S237">
        <v>-38.146999999999998</v>
      </c>
      <c r="T237">
        <f t="shared" si="16"/>
        <v>-14.1144</v>
      </c>
    </row>
    <row r="238" spans="2:20" x14ac:dyDescent="0.3">
      <c r="B238">
        <v>20</v>
      </c>
      <c r="C238">
        <v>685.21</v>
      </c>
      <c r="D238">
        <f t="shared" si="17"/>
        <v>38.529706403637107</v>
      </c>
      <c r="E238">
        <v>-37.658700000000003</v>
      </c>
      <c r="F238">
        <v>65.887500000000003</v>
      </c>
      <c r="G238">
        <v>373.12799999999999</v>
      </c>
      <c r="H238">
        <v>0.89725600000000005</v>
      </c>
      <c r="I238">
        <v>-52.566499999999998</v>
      </c>
      <c r="J238">
        <f t="shared" si="15"/>
        <v>-14.907799999999995</v>
      </c>
      <c r="L238">
        <v>18</v>
      </c>
      <c r="M238">
        <v>645.84199999999998</v>
      </c>
      <c r="N238">
        <f t="shared" si="18"/>
        <v>37.51641343087605</v>
      </c>
      <c r="O238">
        <v>-24.169899999999998</v>
      </c>
      <c r="P238">
        <v>62.622100000000003</v>
      </c>
      <c r="Q238">
        <v>433.67200000000003</v>
      </c>
      <c r="R238">
        <v>1.06812</v>
      </c>
      <c r="S238">
        <v>-38.146999999999998</v>
      </c>
      <c r="T238">
        <f t="shared" si="16"/>
        <v>-13.9771</v>
      </c>
    </row>
    <row r="239" spans="2:20" x14ac:dyDescent="0.3">
      <c r="B239">
        <v>21</v>
      </c>
      <c r="C239">
        <v>710.83199999999999</v>
      </c>
      <c r="D239">
        <f t="shared" si="17"/>
        <v>39.028959487940114</v>
      </c>
      <c r="E239">
        <v>-37.139899999999997</v>
      </c>
      <c r="F239">
        <v>65.368700000000004</v>
      </c>
      <c r="G239">
        <v>365.13900000000001</v>
      </c>
      <c r="H239">
        <v>0.89008699999999996</v>
      </c>
      <c r="I239">
        <v>-52.520800000000001</v>
      </c>
      <c r="J239">
        <f t="shared" si="15"/>
        <v>-15.380900000000004</v>
      </c>
      <c r="L239">
        <v>19</v>
      </c>
      <c r="M239">
        <v>672.57299999999998</v>
      </c>
      <c r="N239">
        <f t="shared" si="18"/>
        <v>37.409748980584347</v>
      </c>
      <c r="O239">
        <v>-23.3154</v>
      </c>
      <c r="P239">
        <v>61.813400000000001</v>
      </c>
      <c r="Q239">
        <v>423.87799999999999</v>
      </c>
      <c r="R239">
        <v>1.0649</v>
      </c>
      <c r="S239">
        <v>-37.826500000000003</v>
      </c>
      <c r="T239">
        <f t="shared" si="16"/>
        <v>-14.511100000000003</v>
      </c>
    </row>
    <row r="240" spans="2:20" x14ac:dyDescent="0.3">
      <c r="J240">
        <f t="shared" si="15"/>
        <v>0</v>
      </c>
      <c r="L240">
        <v>20</v>
      </c>
      <c r="M240">
        <v>699.39300000000003</v>
      </c>
      <c r="N240">
        <f t="shared" si="18"/>
        <v>37.285607755406346</v>
      </c>
      <c r="O240">
        <v>-23.086500000000001</v>
      </c>
      <c r="P240">
        <v>61.538699999999999</v>
      </c>
      <c r="Q240">
        <v>420.94299999999998</v>
      </c>
      <c r="R240">
        <v>1.0533600000000001</v>
      </c>
      <c r="S240">
        <v>-38.009599999999999</v>
      </c>
      <c r="T240">
        <f t="shared" si="16"/>
        <v>-14.923099999999998</v>
      </c>
    </row>
    <row r="241" spans="1:20" x14ac:dyDescent="0.3">
      <c r="A241">
        <v>1.9</v>
      </c>
      <c r="J241">
        <f t="shared" si="15"/>
        <v>0</v>
      </c>
      <c r="T241">
        <f t="shared" si="16"/>
        <v>0</v>
      </c>
    </row>
    <row r="242" spans="1:20" x14ac:dyDescent="0.3">
      <c r="B242">
        <v>1</v>
      </c>
      <c r="C242">
        <v>224.577</v>
      </c>
      <c r="E242">
        <v>-42.037999999999997</v>
      </c>
      <c r="F242">
        <v>73.5779</v>
      </c>
      <c r="G242">
        <v>349.226</v>
      </c>
      <c r="H242">
        <v>0.84945099999999996</v>
      </c>
      <c r="I242">
        <v>-50.903300000000002</v>
      </c>
      <c r="J242">
        <f t="shared" si="15"/>
        <v>-8.8653000000000048</v>
      </c>
      <c r="K242">
        <v>1.6</v>
      </c>
      <c r="T242">
        <f t="shared" si="16"/>
        <v>0</v>
      </c>
    </row>
    <row r="243" spans="1:20" x14ac:dyDescent="0.3">
      <c r="B243">
        <v>2</v>
      </c>
      <c r="C243">
        <v>235.392</v>
      </c>
      <c r="D243">
        <f t="shared" si="17"/>
        <v>92.464170134073072</v>
      </c>
      <c r="E243">
        <v>-35.583500000000001</v>
      </c>
      <c r="F243">
        <v>58.288600000000002</v>
      </c>
      <c r="G243">
        <v>395.44900000000001</v>
      </c>
      <c r="H243">
        <v>0.96872499999999995</v>
      </c>
      <c r="I243">
        <v>-47.988900000000001</v>
      </c>
      <c r="J243">
        <f t="shared" si="15"/>
        <v>-12.4054</v>
      </c>
      <c r="L243">
        <v>1</v>
      </c>
      <c r="M243">
        <v>224.60499999999999</v>
      </c>
      <c r="O243">
        <v>-27.755700000000001</v>
      </c>
      <c r="P243">
        <v>69.183300000000003</v>
      </c>
      <c r="Q243">
        <v>407.86799999999999</v>
      </c>
      <c r="R243">
        <v>1.02539</v>
      </c>
      <c r="S243">
        <v>-35.552999999999997</v>
      </c>
      <c r="T243">
        <f t="shared" si="16"/>
        <v>-7.7972999999999963</v>
      </c>
    </row>
    <row r="244" spans="1:20" x14ac:dyDescent="0.3">
      <c r="B244">
        <v>3</v>
      </c>
      <c r="C244">
        <v>256.65100000000001</v>
      </c>
      <c r="D244">
        <f t="shared" si="17"/>
        <v>47.038901171268606</v>
      </c>
      <c r="E244">
        <v>-35.980200000000004</v>
      </c>
      <c r="F244">
        <v>61.1877</v>
      </c>
      <c r="G244">
        <v>377.12900000000002</v>
      </c>
      <c r="H244">
        <v>0.91976800000000003</v>
      </c>
      <c r="I244">
        <v>-49.865699999999997</v>
      </c>
      <c r="J244">
        <f t="shared" si="15"/>
        <v>-13.885499999999993</v>
      </c>
      <c r="L244">
        <v>2</v>
      </c>
      <c r="M244">
        <v>238.36099999999999</v>
      </c>
      <c r="N244">
        <f t="shared" si="18"/>
        <v>72.695551032276825</v>
      </c>
      <c r="O244">
        <v>-22.430399999999999</v>
      </c>
      <c r="P244">
        <v>57.189900000000002</v>
      </c>
      <c r="Q244">
        <v>452.59699999999998</v>
      </c>
      <c r="R244">
        <v>1.1588099999999999</v>
      </c>
      <c r="S244">
        <v>-33.462499999999999</v>
      </c>
      <c r="T244">
        <f t="shared" si="16"/>
        <v>-11.0321</v>
      </c>
    </row>
    <row r="245" spans="1:20" x14ac:dyDescent="0.3">
      <c r="B245">
        <v>4</v>
      </c>
      <c r="C245">
        <v>279.65300000000002</v>
      </c>
      <c r="D245">
        <f t="shared" si="17"/>
        <v>43.474480479958245</v>
      </c>
      <c r="E245">
        <v>-36.911000000000001</v>
      </c>
      <c r="F245">
        <v>63.339199999999998</v>
      </c>
      <c r="G245">
        <v>374.13099999999997</v>
      </c>
      <c r="H245">
        <v>0.906721</v>
      </c>
      <c r="I245">
        <v>-51.315300000000001</v>
      </c>
      <c r="J245">
        <f t="shared" si="15"/>
        <v>-14.404299999999999</v>
      </c>
      <c r="L245">
        <v>3</v>
      </c>
      <c r="M245">
        <v>258.14499999999998</v>
      </c>
      <c r="N245">
        <f t="shared" si="18"/>
        <v>50.545895673271353</v>
      </c>
      <c r="O245">
        <v>-22.216799999999999</v>
      </c>
      <c r="P245">
        <v>57.098399999999998</v>
      </c>
      <c r="Q245">
        <v>453.61099999999999</v>
      </c>
      <c r="R245">
        <v>1.1437600000000001</v>
      </c>
      <c r="S245">
        <v>-34.439100000000003</v>
      </c>
      <c r="T245">
        <f t="shared" si="16"/>
        <v>-12.222300000000004</v>
      </c>
    </row>
    <row r="246" spans="1:20" x14ac:dyDescent="0.3">
      <c r="B246">
        <v>5</v>
      </c>
      <c r="C246">
        <v>303.62400000000002</v>
      </c>
      <c r="D246">
        <f t="shared" si="17"/>
        <v>41.71707479871511</v>
      </c>
      <c r="E246">
        <v>-37.719700000000003</v>
      </c>
      <c r="F246">
        <v>64.834599999999995</v>
      </c>
      <c r="G246">
        <v>377.93900000000002</v>
      </c>
      <c r="H246">
        <v>0.89878800000000003</v>
      </c>
      <c r="I246">
        <v>-51.986699999999999</v>
      </c>
      <c r="J246">
        <f t="shared" si="15"/>
        <v>-14.266999999999996</v>
      </c>
      <c r="L246">
        <v>4</v>
      </c>
      <c r="M246">
        <v>281.03500000000003</v>
      </c>
      <c r="N246">
        <f t="shared" si="18"/>
        <v>43.687199650502322</v>
      </c>
      <c r="O246">
        <v>-22.430399999999999</v>
      </c>
      <c r="P246">
        <v>58.425899999999999</v>
      </c>
      <c r="Q246">
        <v>445.59</v>
      </c>
      <c r="R246">
        <v>1.1085</v>
      </c>
      <c r="S246">
        <v>-35.7819</v>
      </c>
      <c r="T246">
        <f t="shared" si="16"/>
        <v>-13.351500000000001</v>
      </c>
    </row>
    <row r="247" spans="1:20" x14ac:dyDescent="0.3">
      <c r="B247">
        <v>6</v>
      </c>
      <c r="C247">
        <v>327.80500000000001</v>
      </c>
      <c r="D247">
        <f t="shared" si="17"/>
        <v>41.354782680617042</v>
      </c>
      <c r="E247">
        <v>-38.040199999999999</v>
      </c>
      <c r="F247">
        <v>65.5518</v>
      </c>
      <c r="G247">
        <v>377.53199999999998</v>
      </c>
      <c r="H247">
        <v>0.89709000000000005</v>
      </c>
      <c r="I247">
        <v>-52.383400000000002</v>
      </c>
      <c r="J247">
        <f t="shared" si="15"/>
        <v>-14.343200000000003</v>
      </c>
      <c r="L247">
        <v>5</v>
      </c>
      <c r="M247">
        <v>305.22899999999998</v>
      </c>
      <c r="N247">
        <f t="shared" si="18"/>
        <v>41.332561792179945</v>
      </c>
      <c r="O247">
        <v>-23.407</v>
      </c>
      <c r="P247">
        <v>60.7605</v>
      </c>
      <c r="Q247">
        <v>441.589</v>
      </c>
      <c r="R247">
        <v>1.09294</v>
      </c>
      <c r="S247">
        <v>-36.880499999999998</v>
      </c>
      <c r="T247">
        <f t="shared" si="16"/>
        <v>-13.473499999999998</v>
      </c>
    </row>
    <row r="248" spans="1:20" x14ac:dyDescent="0.3">
      <c r="B248">
        <v>7</v>
      </c>
      <c r="C248">
        <v>352.041</v>
      </c>
      <c r="D248">
        <f t="shared" si="17"/>
        <v>41.260934147549115</v>
      </c>
      <c r="E248">
        <v>-37.6892</v>
      </c>
      <c r="F248">
        <v>65.399199999999993</v>
      </c>
      <c r="G248">
        <v>373.22800000000001</v>
      </c>
      <c r="H248">
        <v>0.89663499999999996</v>
      </c>
      <c r="I248">
        <v>-52.490200000000002</v>
      </c>
      <c r="J248">
        <f t="shared" si="15"/>
        <v>-14.801000000000002</v>
      </c>
      <c r="L248">
        <v>6</v>
      </c>
      <c r="M248">
        <v>329.52699999999999</v>
      </c>
      <c r="N248">
        <f t="shared" si="18"/>
        <v>41.155650670837105</v>
      </c>
      <c r="O248">
        <v>-23.5138</v>
      </c>
      <c r="P248">
        <v>61.248800000000003</v>
      </c>
      <c r="Q248">
        <v>434.82499999999999</v>
      </c>
      <c r="R248">
        <v>1.0765199999999999</v>
      </c>
      <c r="S248">
        <v>-37.460299999999997</v>
      </c>
      <c r="T248">
        <f t="shared" si="16"/>
        <v>-13.946499999999997</v>
      </c>
    </row>
    <row r="249" spans="1:20" x14ac:dyDescent="0.3">
      <c r="B249">
        <v>8</v>
      </c>
      <c r="C249">
        <v>376.37299999999999</v>
      </c>
      <c r="D249">
        <f t="shared" si="17"/>
        <v>41.09814236396516</v>
      </c>
      <c r="E249">
        <v>-37.4908</v>
      </c>
      <c r="F249">
        <v>65.368700000000004</v>
      </c>
      <c r="G249">
        <v>371.09800000000001</v>
      </c>
      <c r="H249">
        <v>0.888683</v>
      </c>
      <c r="I249">
        <v>-52.612299999999998</v>
      </c>
      <c r="J249">
        <f t="shared" si="15"/>
        <v>-15.121499999999997</v>
      </c>
      <c r="L249">
        <v>7</v>
      </c>
      <c r="M249">
        <v>354.45100000000002</v>
      </c>
      <c r="N249">
        <f t="shared" si="18"/>
        <v>40.121970791205207</v>
      </c>
      <c r="O249">
        <v>-23.4833</v>
      </c>
      <c r="P249">
        <v>61.492899999999999</v>
      </c>
      <c r="Q249">
        <v>431.46100000000001</v>
      </c>
      <c r="R249">
        <v>1.07067</v>
      </c>
      <c r="S249">
        <v>-37.7502</v>
      </c>
      <c r="T249">
        <f t="shared" si="16"/>
        <v>-14.2669</v>
      </c>
    </row>
    <row r="250" spans="1:20" x14ac:dyDescent="0.3">
      <c r="B250">
        <v>9</v>
      </c>
      <c r="C250">
        <v>400.91399999999999</v>
      </c>
      <c r="D250">
        <f t="shared" si="17"/>
        <v>40.748135772788402</v>
      </c>
      <c r="E250">
        <v>-37.323</v>
      </c>
      <c r="F250">
        <v>65.246600000000001</v>
      </c>
      <c r="G250">
        <v>368.53800000000001</v>
      </c>
      <c r="H250">
        <v>0.88489200000000001</v>
      </c>
      <c r="I250">
        <v>-52.719099999999997</v>
      </c>
      <c r="J250">
        <f t="shared" si="15"/>
        <v>-15.396099999999997</v>
      </c>
      <c r="L250">
        <v>8</v>
      </c>
      <c r="M250">
        <v>379.46499999999997</v>
      </c>
      <c r="N250">
        <f t="shared" si="18"/>
        <v>39.977612536979365</v>
      </c>
      <c r="O250">
        <v>-23.986799999999999</v>
      </c>
      <c r="P250">
        <v>62.179600000000001</v>
      </c>
      <c r="Q250">
        <v>436.24299999999999</v>
      </c>
      <c r="R250">
        <v>1.07222</v>
      </c>
      <c r="S250">
        <v>-37.857100000000003</v>
      </c>
      <c r="T250">
        <f t="shared" si="16"/>
        <v>-13.870300000000004</v>
      </c>
    </row>
    <row r="251" spans="1:20" x14ac:dyDescent="0.3">
      <c r="B251">
        <v>10</v>
      </c>
      <c r="C251">
        <v>425.572</v>
      </c>
      <c r="D251">
        <f t="shared" si="17"/>
        <v>40.554789520642359</v>
      </c>
      <c r="E251">
        <v>-37.277200000000001</v>
      </c>
      <c r="F251">
        <v>65.078699999999998</v>
      </c>
      <c r="G251">
        <v>365.79199999999997</v>
      </c>
      <c r="H251">
        <v>0.88733799999999996</v>
      </c>
      <c r="I251">
        <v>-52.825899999999997</v>
      </c>
      <c r="J251">
        <f t="shared" si="15"/>
        <v>-15.548699999999997</v>
      </c>
      <c r="L251">
        <v>9</v>
      </c>
      <c r="M251">
        <v>405.01</v>
      </c>
      <c r="N251">
        <f t="shared" si="18"/>
        <v>39.146604032100193</v>
      </c>
      <c r="O251">
        <v>-23.925799999999999</v>
      </c>
      <c r="P251">
        <v>62.255899999999997</v>
      </c>
      <c r="Q251">
        <v>433.65300000000002</v>
      </c>
      <c r="R251">
        <v>1.0774999999999999</v>
      </c>
      <c r="S251">
        <v>-37.826500000000003</v>
      </c>
      <c r="T251">
        <f t="shared" si="16"/>
        <v>-13.900700000000004</v>
      </c>
    </row>
    <row r="252" spans="1:20" x14ac:dyDescent="0.3">
      <c r="B252">
        <v>11</v>
      </c>
      <c r="C252">
        <v>450.44900000000001</v>
      </c>
      <c r="D252">
        <f t="shared" si="17"/>
        <v>40.197773043373381</v>
      </c>
      <c r="E252">
        <v>-37.765500000000003</v>
      </c>
      <c r="F252">
        <v>65.689099999999996</v>
      </c>
      <c r="G252">
        <v>374.06799999999998</v>
      </c>
      <c r="H252">
        <v>0.89004700000000003</v>
      </c>
      <c r="I252">
        <v>-52.673299999999998</v>
      </c>
      <c r="J252">
        <f t="shared" si="15"/>
        <v>-14.907799999999995</v>
      </c>
      <c r="L252">
        <v>10</v>
      </c>
      <c r="M252">
        <v>430.62799999999999</v>
      </c>
      <c r="N252">
        <f t="shared" si="18"/>
        <v>39.035053478023272</v>
      </c>
      <c r="O252">
        <v>-23.6206</v>
      </c>
      <c r="P252">
        <v>61.950699999999998</v>
      </c>
      <c r="Q252">
        <v>430.69900000000001</v>
      </c>
      <c r="R252">
        <v>1.0639400000000001</v>
      </c>
      <c r="S252">
        <v>-37.918100000000003</v>
      </c>
      <c r="T252">
        <f t="shared" si="16"/>
        <v>-14.297500000000003</v>
      </c>
    </row>
    <row r="253" spans="1:20" x14ac:dyDescent="0.3">
      <c r="B253">
        <v>12</v>
      </c>
      <c r="C253">
        <v>475.21699999999998</v>
      </c>
      <c r="D253">
        <f t="shared" si="17"/>
        <v>40.374677002584022</v>
      </c>
      <c r="E253">
        <v>-37.460299999999997</v>
      </c>
      <c r="F253">
        <v>65.368700000000004</v>
      </c>
      <c r="G253">
        <v>370.673</v>
      </c>
      <c r="H253">
        <v>0.89444299999999999</v>
      </c>
      <c r="I253">
        <v>-52.597000000000001</v>
      </c>
      <c r="J253">
        <f t="shared" si="15"/>
        <v>-15.136700000000005</v>
      </c>
      <c r="L253">
        <v>11</v>
      </c>
      <c r="M253">
        <v>456.053</v>
      </c>
      <c r="N253">
        <f t="shared" si="18"/>
        <v>39.331366764995067</v>
      </c>
      <c r="O253">
        <v>-23.849499999999999</v>
      </c>
      <c r="P253">
        <v>61.965899999999998</v>
      </c>
      <c r="Q253">
        <v>432.32100000000003</v>
      </c>
      <c r="R253">
        <v>1.0729599999999999</v>
      </c>
      <c r="S253">
        <v>-37.918100000000003</v>
      </c>
      <c r="T253">
        <f t="shared" si="16"/>
        <v>-14.068600000000004</v>
      </c>
    </row>
    <row r="254" spans="1:20" x14ac:dyDescent="0.3">
      <c r="B254">
        <v>13</v>
      </c>
      <c r="C254">
        <v>500.30200000000002</v>
      </c>
      <c r="D254">
        <f t="shared" si="17"/>
        <v>39.864460833167172</v>
      </c>
      <c r="E254">
        <v>-37.216200000000001</v>
      </c>
      <c r="F254">
        <v>65.200800000000001</v>
      </c>
      <c r="G254">
        <v>367.96600000000001</v>
      </c>
      <c r="H254">
        <v>0.88802599999999998</v>
      </c>
      <c r="I254">
        <v>-52.673299999999998</v>
      </c>
      <c r="J254">
        <f t="shared" si="15"/>
        <v>-15.457099999999997</v>
      </c>
      <c r="L254">
        <v>12</v>
      </c>
      <c r="M254">
        <v>481.85</v>
      </c>
      <c r="N254">
        <f t="shared" si="18"/>
        <v>38.764197387293059</v>
      </c>
      <c r="O254">
        <v>-23.849499999999999</v>
      </c>
      <c r="P254">
        <v>62.164299999999997</v>
      </c>
      <c r="Q254">
        <v>434.83</v>
      </c>
      <c r="R254">
        <v>1.07602</v>
      </c>
      <c r="S254">
        <v>-37.872300000000003</v>
      </c>
      <c r="T254">
        <f t="shared" si="16"/>
        <v>-14.022800000000004</v>
      </c>
    </row>
    <row r="255" spans="1:20" x14ac:dyDescent="0.3">
      <c r="B255">
        <v>14</v>
      </c>
      <c r="C255">
        <v>525.24900000000002</v>
      </c>
      <c r="D255">
        <f t="shared" si="17"/>
        <v>40.084980157934815</v>
      </c>
      <c r="E255">
        <v>-37.5214</v>
      </c>
      <c r="F255">
        <v>65.277100000000004</v>
      </c>
      <c r="G255">
        <v>370.30700000000002</v>
      </c>
      <c r="H255">
        <v>0.899509</v>
      </c>
      <c r="I255">
        <v>-52.612299999999998</v>
      </c>
      <c r="J255">
        <f t="shared" si="15"/>
        <v>-15.090899999999998</v>
      </c>
      <c r="L255">
        <v>13</v>
      </c>
      <c r="M255">
        <v>507.65199999999999</v>
      </c>
      <c r="N255">
        <f t="shared" si="18"/>
        <v>38.756685528253676</v>
      </c>
      <c r="O255">
        <v>-22.903400000000001</v>
      </c>
      <c r="P255">
        <v>61.340299999999999</v>
      </c>
      <c r="Q255">
        <v>421.54</v>
      </c>
      <c r="R255">
        <v>1.06273</v>
      </c>
      <c r="S255">
        <v>-38.040199999999999</v>
      </c>
      <c r="T255">
        <f t="shared" si="16"/>
        <v>-15.136799999999997</v>
      </c>
    </row>
    <row r="256" spans="1:20" x14ac:dyDescent="0.3">
      <c r="B256">
        <v>15</v>
      </c>
      <c r="C256">
        <v>550.59199999999998</v>
      </c>
      <c r="D256">
        <f t="shared" si="17"/>
        <v>39.458627628931126</v>
      </c>
      <c r="E256">
        <v>-37.033099999999997</v>
      </c>
      <c r="F256">
        <v>64.941400000000002</v>
      </c>
      <c r="G256">
        <v>364.55200000000002</v>
      </c>
      <c r="H256">
        <v>0.89061500000000005</v>
      </c>
      <c r="I256">
        <v>-52.673299999999998</v>
      </c>
      <c r="J256">
        <f t="shared" si="15"/>
        <v>-15.6402</v>
      </c>
      <c r="L256">
        <v>14</v>
      </c>
      <c r="M256">
        <v>533.45600000000002</v>
      </c>
      <c r="N256">
        <f t="shared" si="18"/>
        <v>38.753681599751928</v>
      </c>
      <c r="O256">
        <v>-23.4222</v>
      </c>
      <c r="P256">
        <v>61.706499999999998</v>
      </c>
      <c r="Q256">
        <v>430.17899999999997</v>
      </c>
      <c r="R256">
        <v>1.0749500000000001</v>
      </c>
      <c r="S256">
        <v>-37.948599999999999</v>
      </c>
      <c r="T256">
        <f t="shared" si="16"/>
        <v>-14.526399999999999</v>
      </c>
    </row>
    <row r="257" spans="1:20" x14ac:dyDescent="0.3">
      <c r="B257">
        <v>16</v>
      </c>
      <c r="C257">
        <v>575.40599999999995</v>
      </c>
      <c r="D257">
        <f t="shared" si="17"/>
        <v>40.299830740710945</v>
      </c>
      <c r="E257">
        <v>-37.5824</v>
      </c>
      <c r="F257">
        <v>65.536500000000004</v>
      </c>
      <c r="G257">
        <v>374.137</v>
      </c>
      <c r="H257">
        <v>0.898702</v>
      </c>
      <c r="I257">
        <v>-52.581800000000001</v>
      </c>
      <c r="J257">
        <f t="shared" si="15"/>
        <v>-14.999400000000001</v>
      </c>
      <c r="L257">
        <v>15</v>
      </c>
      <c r="M257">
        <v>559.62599999999998</v>
      </c>
      <c r="N257">
        <f t="shared" si="18"/>
        <v>38.211692777990123</v>
      </c>
      <c r="O257">
        <v>-23.849499999999999</v>
      </c>
      <c r="P257">
        <v>62.088000000000001</v>
      </c>
      <c r="Q257">
        <v>434.33600000000001</v>
      </c>
      <c r="R257">
        <v>1.08188</v>
      </c>
      <c r="S257">
        <v>-37.826500000000003</v>
      </c>
      <c r="T257">
        <f t="shared" si="16"/>
        <v>-13.977000000000004</v>
      </c>
    </row>
    <row r="258" spans="1:20" x14ac:dyDescent="0.3">
      <c r="B258">
        <v>17</v>
      </c>
      <c r="C258">
        <v>600.82299999999998</v>
      </c>
      <c r="D258">
        <f t="shared" si="17"/>
        <v>39.343746311523738</v>
      </c>
      <c r="E258">
        <v>-37.6892</v>
      </c>
      <c r="F258">
        <v>65.658600000000007</v>
      </c>
      <c r="G258">
        <v>373.12</v>
      </c>
      <c r="H258">
        <v>0.89592000000000005</v>
      </c>
      <c r="I258">
        <v>-52.673299999999998</v>
      </c>
      <c r="J258">
        <f t="shared" si="15"/>
        <v>-14.984099999999998</v>
      </c>
      <c r="L258">
        <v>16</v>
      </c>
      <c r="M258">
        <v>585.61300000000006</v>
      </c>
      <c r="N258">
        <f t="shared" si="18"/>
        <v>38.480778850963823</v>
      </c>
      <c r="O258">
        <v>-23.3917</v>
      </c>
      <c r="P258">
        <v>61.859099999999998</v>
      </c>
      <c r="Q258">
        <v>426.08800000000002</v>
      </c>
      <c r="R258">
        <v>1.07223</v>
      </c>
      <c r="S258">
        <v>-37.795999999999999</v>
      </c>
      <c r="T258">
        <f t="shared" si="16"/>
        <v>-14.404299999999999</v>
      </c>
    </row>
    <row r="259" spans="1:20" x14ac:dyDescent="0.3">
      <c r="B259">
        <v>18</v>
      </c>
      <c r="C259">
        <v>626.09100000000001</v>
      </c>
      <c r="D259">
        <f t="shared" si="17"/>
        <v>39.575747981636809</v>
      </c>
      <c r="E259">
        <v>-36.987299999999998</v>
      </c>
      <c r="F259">
        <v>64.742999999999995</v>
      </c>
      <c r="G259">
        <v>366.15199999999999</v>
      </c>
      <c r="H259">
        <v>0.89278199999999996</v>
      </c>
      <c r="I259">
        <v>-52.581800000000001</v>
      </c>
      <c r="J259">
        <f t="shared" si="15"/>
        <v>-15.594500000000004</v>
      </c>
      <c r="L259">
        <v>17</v>
      </c>
      <c r="M259">
        <v>611.94299999999998</v>
      </c>
      <c r="N259">
        <f t="shared" si="18"/>
        <v>37.979491074819705</v>
      </c>
      <c r="O259">
        <v>-23.818999999999999</v>
      </c>
      <c r="P259">
        <v>62.057499999999997</v>
      </c>
      <c r="Q259">
        <v>437.84100000000001</v>
      </c>
      <c r="R259">
        <v>1.0807100000000001</v>
      </c>
      <c r="S259">
        <v>-37.902799999999999</v>
      </c>
      <c r="T259">
        <f t="shared" si="16"/>
        <v>-14.0838</v>
      </c>
    </row>
    <row r="260" spans="1:20" x14ac:dyDescent="0.3">
      <c r="B260">
        <v>19</v>
      </c>
      <c r="C260">
        <v>651.33199999999999</v>
      </c>
      <c r="D260">
        <f t="shared" si="17"/>
        <v>39.618081692484473</v>
      </c>
      <c r="E260">
        <v>-37.094099999999997</v>
      </c>
      <c r="F260">
        <v>64.971900000000005</v>
      </c>
      <c r="G260">
        <v>368.608</v>
      </c>
      <c r="H260">
        <v>0.89406300000000005</v>
      </c>
      <c r="I260">
        <v>-52.581800000000001</v>
      </c>
      <c r="J260">
        <f t="shared" si="15"/>
        <v>-15.487700000000004</v>
      </c>
      <c r="L260">
        <v>18</v>
      </c>
      <c r="M260">
        <v>637.77300000000002</v>
      </c>
      <c r="N260">
        <f t="shared" si="18"/>
        <v>38.714672861014265</v>
      </c>
      <c r="O260">
        <v>-23.4985</v>
      </c>
      <c r="P260">
        <v>61.630200000000002</v>
      </c>
      <c r="Q260">
        <v>430.375</v>
      </c>
      <c r="R260">
        <v>1.07701</v>
      </c>
      <c r="S260">
        <v>-37.704500000000003</v>
      </c>
      <c r="T260">
        <f t="shared" si="16"/>
        <v>-14.206000000000003</v>
      </c>
    </row>
    <row r="261" spans="1:20" x14ac:dyDescent="0.3">
      <c r="B261">
        <v>20</v>
      </c>
      <c r="C261">
        <v>676.89</v>
      </c>
      <c r="D261">
        <f t="shared" si="17"/>
        <v>39.126692229438937</v>
      </c>
      <c r="E261">
        <v>-37.6282</v>
      </c>
      <c r="F261">
        <v>65.566999999999993</v>
      </c>
      <c r="G261">
        <v>374.92599999999999</v>
      </c>
      <c r="H261">
        <v>0.903694</v>
      </c>
      <c r="I261">
        <v>-52.597000000000001</v>
      </c>
      <c r="J261">
        <f t="shared" si="15"/>
        <v>-14.968800000000002</v>
      </c>
      <c r="L261">
        <v>19</v>
      </c>
      <c r="M261">
        <v>663.94</v>
      </c>
      <c r="N261">
        <f t="shared" si="18"/>
        <v>38.216073680590014</v>
      </c>
      <c r="O261">
        <v>-23.757899999999999</v>
      </c>
      <c r="P261">
        <v>61.950699999999998</v>
      </c>
      <c r="Q261">
        <v>435.38499999999999</v>
      </c>
      <c r="R261">
        <v>1.08632</v>
      </c>
      <c r="S261">
        <v>-37.673999999999999</v>
      </c>
      <c r="T261">
        <f t="shared" si="16"/>
        <v>-13.9161</v>
      </c>
    </row>
    <row r="262" spans="1:20" x14ac:dyDescent="0.3">
      <c r="B262">
        <v>21</v>
      </c>
      <c r="C262">
        <v>702.14400000000001</v>
      </c>
      <c r="D262">
        <f t="shared" si="17"/>
        <v>39.597687495050259</v>
      </c>
      <c r="E262">
        <v>-37.795999999999999</v>
      </c>
      <c r="F262">
        <v>65.536500000000004</v>
      </c>
      <c r="G262">
        <v>376.19900000000001</v>
      </c>
      <c r="H262">
        <v>0.90442100000000003</v>
      </c>
      <c r="I262">
        <v>-52.612299999999998</v>
      </c>
      <c r="J262">
        <f t="shared" ref="J262:J325" si="19">I262-E262</f>
        <v>-14.816299999999998</v>
      </c>
      <c r="L262">
        <v>20</v>
      </c>
      <c r="M262">
        <v>690.096</v>
      </c>
      <c r="N262">
        <f t="shared" si="18"/>
        <v>38.232145588010475</v>
      </c>
      <c r="O262">
        <v>-23.4375</v>
      </c>
      <c r="P262">
        <v>61.737099999999998</v>
      </c>
      <c r="Q262">
        <v>432.101</v>
      </c>
      <c r="R262">
        <v>1.07857</v>
      </c>
      <c r="S262">
        <v>-37.811300000000003</v>
      </c>
      <c r="T262">
        <f t="shared" ref="T262:T325" si="20">S262-O262</f>
        <v>-14.373800000000003</v>
      </c>
    </row>
    <row r="263" spans="1:20" x14ac:dyDescent="0.3">
      <c r="J263">
        <f t="shared" si="19"/>
        <v>0</v>
      </c>
      <c r="L263">
        <v>21</v>
      </c>
      <c r="M263">
        <v>716.29700000000003</v>
      </c>
      <c r="N263">
        <f t="shared" ref="N263:N326" si="21">1000/(M263-M262)</f>
        <v>38.166482195336023</v>
      </c>
      <c r="O263">
        <v>-23.4833</v>
      </c>
      <c r="P263">
        <v>61.676000000000002</v>
      </c>
      <c r="Q263">
        <v>431.53399999999999</v>
      </c>
      <c r="R263">
        <v>1.08003</v>
      </c>
      <c r="S263">
        <v>-37.5824</v>
      </c>
      <c r="T263">
        <f t="shared" si="20"/>
        <v>-14.0991</v>
      </c>
    </row>
    <row r="264" spans="1:20" x14ac:dyDescent="0.3">
      <c r="A264">
        <v>1.95</v>
      </c>
      <c r="J264">
        <f t="shared" si="19"/>
        <v>0</v>
      </c>
      <c r="T264">
        <f t="shared" si="20"/>
        <v>0</v>
      </c>
    </row>
    <row r="265" spans="1:20" x14ac:dyDescent="0.3">
      <c r="B265">
        <v>1</v>
      </c>
      <c r="C265">
        <v>223.36699999999999</v>
      </c>
      <c r="E265">
        <v>-42.297400000000003</v>
      </c>
      <c r="F265">
        <v>73.501599999999996</v>
      </c>
      <c r="G265">
        <v>349.35599999999999</v>
      </c>
      <c r="H265">
        <v>0.85573900000000003</v>
      </c>
      <c r="I265">
        <v>-50.735500000000002</v>
      </c>
      <c r="J265">
        <f t="shared" si="19"/>
        <v>-8.4380999999999986</v>
      </c>
      <c r="K265">
        <v>1.65</v>
      </c>
      <c r="T265">
        <f t="shared" si="20"/>
        <v>0</v>
      </c>
    </row>
    <row r="266" spans="1:20" x14ac:dyDescent="0.3">
      <c r="B266">
        <v>2</v>
      </c>
      <c r="C266">
        <v>233.76499999999999</v>
      </c>
      <c r="D266">
        <f t="shared" ref="D266:D326" si="22">1000/(C266-C265)</f>
        <v>96.172340834775952</v>
      </c>
      <c r="E266">
        <v>-35.751300000000001</v>
      </c>
      <c r="F266">
        <v>57.388300000000001</v>
      </c>
      <c r="G266">
        <v>406.012</v>
      </c>
      <c r="H266">
        <v>0.99216899999999997</v>
      </c>
      <c r="I266">
        <v>-47.683700000000002</v>
      </c>
      <c r="J266">
        <f t="shared" si="19"/>
        <v>-11.932400000000001</v>
      </c>
      <c r="L266">
        <v>1</v>
      </c>
      <c r="M266">
        <v>224.08</v>
      </c>
      <c r="O266">
        <v>-27.343800000000002</v>
      </c>
      <c r="P266">
        <v>68.817099999999996</v>
      </c>
      <c r="Q266">
        <v>405.81400000000002</v>
      </c>
      <c r="R266">
        <v>1.02573</v>
      </c>
      <c r="S266">
        <v>-35.217300000000002</v>
      </c>
      <c r="T266">
        <f t="shared" si="20"/>
        <v>-7.8734999999999999</v>
      </c>
    </row>
    <row r="267" spans="1:20" x14ac:dyDescent="0.3">
      <c r="B267">
        <v>3</v>
      </c>
      <c r="C267">
        <v>254.482</v>
      </c>
      <c r="D267">
        <f t="shared" si="22"/>
        <v>48.269537095139228</v>
      </c>
      <c r="E267">
        <v>-35.873399999999997</v>
      </c>
      <c r="F267">
        <v>60.134900000000002</v>
      </c>
      <c r="G267">
        <v>385.77100000000002</v>
      </c>
      <c r="H267">
        <v>0.94044300000000003</v>
      </c>
      <c r="I267">
        <v>-49.469000000000001</v>
      </c>
      <c r="J267">
        <f t="shared" si="19"/>
        <v>-13.595600000000005</v>
      </c>
      <c r="L267">
        <v>2</v>
      </c>
      <c r="M267">
        <v>236.643</v>
      </c>
      <c r="N267">
        <f t="shared" si="21"/>
        <v>79.598821937435403</v>
      </c>
      <c r="O267">
        <v>-22.247299999999999</v>
      </c>
      <c r="P267">
        <v>56.198099999999997</v>
      </c>
      <c r="Q267">
        <v>462.40899999999999</v>
      </c>
      <c r="R267">
        <v>1.1954899999999999</v>
      </c>
      <c r="S267">
        <v>-33.020000000000003</v>
      </c>
      <c r="T267">
        <f t="shared" si="20"/>
        <v>-10.772700000000004</v>
      </c>
    </row>
    <row r="268" spans="1:20" x14ac:dyDescent="0.3">
      <c r="B268">
        <v>4</v>
      </c>
      <c r="C268">
        <v>276.74599999999998</v>
      </c>
      <c r="D268">
        <f t="shared" si="22"/>
        <v>44.915558749550883</v>
      </c>
      <c r="E268">
        <v>-37.658700000000003</v>
      </c>
      <c r="F268">
        <v>63.110399999999998</v>
      </c>
      <c r="G268">
        <v>391.779</v>
      </c>
      <c r="H268">
        <v>0.93071300000000001</v>
      </c>
      <c r="I268">
        <v>-50.949100000000001</v>
      </c>
      <c r="J268">
        <f t="shared" si="19"/>
        <v>-13.290399999999998</v>
      </c>
      <c r="L268">
        <v>3</v>
      </c>
      <c r="M268">
        <v>256.202</v>
      </c>
      <c r="N268">
        <f t="shared" si="21"/>
        <v>51.127358249399258</v>
      </c>
      <c r="O268">
        <v>-21.560700000000001</v>
      </c>
      <c r="P268">
        <v>55.770899999999997</v>
      </c>
      <c r="Q268">
        <v>456.34899999999999</v>
      </c>
      <c r="R268">
        <v>1.15985</v>
      </c>
      <c r="S268">
        <v>-33.737200000000001</v>
      </c>
      <c r="T268">
        <f t="shared" si="20"/>
        <v>-12.176500000000001</v>
      </c>
    </row>
    <row r="269" spans="1:20" x14ac:dyDescent="0.3">
      <c r="B269">
        <v>5</v>
      </c>
      <c r="C269">
        <v>300</v>
      </c>
      <c r="D269">
        <f t="shared" si="22"/>
        <v>43.003354261632374</v>
      </c>
      <c r="E269">
        <v>-37.5366</v>
      </c>
      <c r="F269">
        <v>63.964799999999997</v>
      </c>
      <c r="G269">
        <v>378.10599999999999</v>
      </c>
      <c r="H269">
        <v>0.911304</v>
      </c>
      <c r="I269">
        <v>-51.895099999999999</v>
      </c>
      <c r="J269">
        <f t="shared" si="19"/>
        <v>-14.358499999999999</v>
      </c>
      <c r="L269">
        <v>4</v>
      </c>
      <c r="M269">
        <v>278.92200000000003</v>
      </c>
      <c r="N269">
        <f t="shared" si="21"/>
        <v>44.014084507042199</v>
      </c>
      <c r="O269">
        <v>-22.476199999999999</v>
      </c>
      <c r="P269">
        <v>58.319099999999999</v>
      </c>
      <c r="Q269">
        <v>448.041</v>
      </c>
      <c r="R269">
        <v>1.1234500000000001</v>
      </c>
      <c r="S269">
        <v>-35.613999999999997</v>
      </c>
      <c r="T269">
        <f t="shared" si="20"/>
        <v>-13.137799999999999</v>
      </c>
    </row>
    <row r="270" spans="1:20" x14ac:dyDescent="0.3">
      <c r="B270">
        <v>6</v>
      </c>
      <c r="C270">
        <v>323.52499999999998</v>
      </c>
      <c r="D270">
        <f t="shared" si="22"/>
        <v>42.507970244420868</v>
      </c>
      <c r="E270">
        <v>-38.131700000000002</v>
      </c>
      <c r="F270">
        <v>64.941400000000002</v>
      </c>
      <c r="G270">
        <v>381.83100000000002</v>
      </c>
      <c r="H270">
        <v>0.90920500000000004</v>
      </c>
      <c r="I270">
        <v>-52.230800000000002</v>
      </c>
      <c r="J270">
        <f t="shared" si="19"/>
        <v>-14.0991</v>
      </c>
      <c r="L270">
        <v>5</v>
      </c>
      <c r="M270">
        <v>302.64400000000001</v>
      </c>
      <c r="N270">
        <f t="shared" si="21"/>
        <v>42.154961638984943</v>
      </c>
      <c r="O270">
        <v>-22.995000000000001</v>
      </c>
      <c r="P270">
        <v>59.936500000000002</v>
      </c>
      <c r="Q270">
        <v>441.09100000000001</v>
      </c>
      <c r="R270">
        <v>1.1003799999999999</v>
      </c>
      <c r="S270">
        <v>-36.514299999999999</v>
      </c>
      <c r="T270">
        <f t="shared" si="20"/>
        <v>-13.519299999999998</v>
      </c>
    </row>
    <row r="271" spans="1:20" x14ac:dyDescent="0.3">
      <c r="B271">
        <v>7</v>
      </c>
      <c r="C271">
        <v>346.99700000000001</v>
      </c>
      <c r="D271">
        <f t="shared" si="22"/>
        <v>42.603953646898368</v>
      </c>
      <c r="E271">
        <v>-37.399299999999997</v>
      </c>
      <c r="F271">
        <v>64.453100000000006</v>
      </c>
      <c r="G271">
        <v>371.67</v>
      </c>
      <c r="H271">
        <v>0.89862299999999995</v>
      </c>
      <c r="I271">
        <v>-52.337600000000002</v>
      </c>
      <c r="J271">
        <f t="shared" si="19"/>
        <v>-14.938300000000005</v>
      </c>
      <c r="L271">
        <v>6</v>
      </c>
      <c r="M271">
        <v>326.30399999999997</v>
      </c>
      <c r="N271">
        <f t="shared" si="21"/>
        <v>42.265426880811553</v>
      </c>
      <c r="O271">
        <v>-23.4833</v>
      </c>
      <c r="P271">
        <v>61.203000000000003</v>
      </c>
      <c r="Q271">
        <v>441.51400000000001</v>
      </c>
      <c r="R271">
        <v>1.09477</v>
      </c>
      <c r="S271">
        <v>-37.139899999999997</v>
      </c>
      <c r="T271">
        <f t="shared" si="20"/>
        <v>-13.656599999999997</v>
      </c>
    </row>
    <row r="272" spans="1:20" x14ac:dyDescent="0.3">
      <c r="B272">
        <v>8</v>
      </c>
      <c r="C272">
        <v>370.411</v>
      </c>
      <c r="D272">
        <f t="shared" si="22"/>
        <v>42.709490048688842</v>
      </c>
      <c r="E272">
        <v>-37.292499999999997</v>
      </c>
      <c r="F272">
        <v>64.361599999999996</v>
      </c>
      <c r="G272">
        <v>369.36900000000003</v>
      </c>
      <c r="H272">
        <v>0.89558899999999997</v>
      </c>
      <c r="I272">
        <v>-52.307099999999998</v>
      </c>
      <c r="J272">
        <f t="shared" si="19"/>
        <v>-15.014600000000002</v>
      </c>
      <c r="L272">
        <v>7</v>
      </c>
      <c r="M272">
        <v>350.87799999999999</v>
      </c>
      <c r="N272">
        <f t="shared" si="21"/>
        <v>40.69341580532268</v>
      </c>
      <c r="O272">
        <v>-23.5901</v>
      </c>
      <c r="P272">
        <v>61.431899999999999</v>
      </c>
      <c r="Q272">
        <v>438.20499999999998</v>
      </c>
      <c r="R272">
        <v>1.0927</v>
      </c>
      <c r="S272">
        <v>-37.3688</v>
      </c>
      <c r="T272">
        <f t="shared" si="20"/>
        <v>-13.778700000000001</v>
      </c>
    </row>
    <row r="273" spans="1:20" x14ac:dyDescent="0.3">
      <c r="B273">
        <v>9</v>
      </c>
      <c r="C273">
        <v>394.38499999999999</v>
      </c>
      <c r="D273">
        <f t="shared" si="22"/>
        <v>41.711854509051491</v>
      </c>
      <c r="E273">
        <v>-37.704500000000003</v>
      </c>
      <c r="F273">
        <v>65.002399999999994</v>
      </c>
      <c r="G273">
        <v>376.803</v>
      </c>
      <c r="H273">
        <v>0.90344999999999998</v>
      </c>
      <c r="I273">
        <v>-52.627600000000001</v>
      </c>
      <c r="J273">
        <f t="shared" si="19"/>
        <v>-14.923099999999998</v>
      </c>
      <c r="L273">
        <v>8</v>
      </c>
      <c r="M273">
        <v>375.77</v>
      </c>
      <c r="N273">
        <f t="shared" si="21"/>
        <v>40.173549734854575</v>
      </c>
      <c r="O273">
        <v>-23.864699999999999</v>
      </c>
      <c r="P273">
        <v>61.920200000000001</v>
      </c>
      <c r="Q273">
        <v>439.39299999999997</v>
      </c>
      <c r="R273">
        <v>1.0870899999999999</v>
      </c>
      <c r="S273">
        <v>-37.612900000000003</v>
      </c>
      <c r="T273">
        <f t="shared" si="20"/>
        <v>-13.748200000000004</v>
      </c>
    </row>
    <row r="274" spans="1:20" x14ac:dyDescent="0.3">
      <c r="B274">
        <v>10</v>
      </c>
      <c r="C274">
        <v>418.46899999999999</v>
      </c>
      <c r="D274">
        <f t="shared" si="22"/>
        <v>41.521341969772458</v>
      </c>
      <c r="E274">
        <v>-38.040199999999999</v>
      </c>
      <c r="F274">
        <v>65.338099999999997</v>
      </c>
      <c r="G274">
        <v>378.02699999999999</v>
      </c>
      <c r="H274">
        <v>0.90464599999999995</v>
      </c>
      <c r="I274">
        <v>-52.612299999999998</v>
      </c>
      <c r="J274">
        <f t="shared" si="19"/>
        <v>-14.572099999999999</v>
      </c>
      <c r="L274">
        <v>9</v>
      </c>
      <c r="M274">
        <v>400.80500000000001</v>
      </c>
      <c r="N274">
        <f t="shared" si="21"/>
        <v>39.944078290393406</v>
      </c>
      <c r="O274">
        <v>-23.757899999999999</v>
      </c>
      <c r="P274">
        <v>61.782800000000002</v>
      </c>
      <c r="Q274">
        <v>438.065</v>
      </c>
      <c r="R274">
        <v>1.0914600000000001</v>
      </c>
      <c r="S274">
        <v>-37.399299999999997</v>
      </c>
      <c r="T274">
        <f t="shared" si="20"/>
        <v>-13.641399999999997</v>
      </c>
    </row>
    <row r="275" spans="1:20" x14ac:dyDescent="0.3">
      <c r="B275">
        <v>11</v>
      </c>
      <c r="C275">
        <v>442.72399999999999</v>
      </c>
      <c r="D275">
        <f t="shared" si="22"/>
        <v>41.228612657184094</v>
      </c>
      <c r="E275">
        <v>-38.330100000000002</v>
      </c>
      <c r="F275">
        <v>65.490700000000004</v>
      </c>
      <c r="G275">
        <v>384.22399999999999</v>
      </c>
      <c r="H275">
        <v>0.90776000000000001</v>
      </c>
      <c r="I275">
        <v>-52.490200000000002</v>
      </c>
      <c r="J275">
        <f t="shared" si="19"/>
        <v>-14.1601</v>
      </c>
      <c r="L275">
        <v>10</v>
      </c>
      <c r="M275">
        <v>426.07400000000001</v>
      </c>
      <c r="N275">
        <f t="shared" si="21"/>
        <v>39.574181803791198</v>
      </c>
      <c r="O275">
        <v>-23.5901</v>
      </c>
      <c r="P275">
        <v>61.843899999999998</v>
      </c>
      <c r="Q275">
        <v>439.46100000000001</v>
      </c>
      <c r="R275">
        <v>1.0919300000000001</v>
      </c>
      <c r="S275">
        <v>-37.445099999999996</v>
      </c>
      <c r="T275">
        <f t="shared" si="20"/>
        <v>-13.854999999999997</v>
      </c>
    </row>
    <row r="276" spans="1:20" x14ac:dyDescent="0.3">
      <c r="B276">
        <v>12</v>
      </c>
      <c r="C276">
        <v>466.76799999999997</v>
      </c>
      <c r="D276">
        <f t="shared" si="22"/>
        <v>41.590417567792407</v>
      </c>
      <c r="E276">
        <v>-37.979100000000003</v>
      </c>
      <c r="F276">
        <v>65.277100000000004</v>
      </c>
      <c r="G276">
        <v>379.60700000000003</v>
      </c>
      <c r="H276">
        <v>0.90790000000000004</v>
      </c>
      <c r="I276">
        <v>-52.520800000000001</v>
      </c>
      <c r="J276">
        <f t="shared" si="19"/>
        <v>-14.541699999999999</v>
      </c>
      <c r="L276">
        <v>11</v>
      </c>
      <c r="M276">
        <v>451.096</v>
      </c>
      <c r="N276">
        <f t="shared" si="21"/>
        <v>39.964830948765098</v>
      </c>
      <c r="O276">
        <v>-23.3307</v>
      </c>
      <c r="P276">
        <v>61.538699999999999</v>
      </c>
      <c r="Q276">
        <v>434.55599999999998</v>
      </c>
      <c r="R276">
        <v>1.0836699999999999</v>
      </c>
      <c r="S276">
        <v>-37.4908</v>
      </c>
      <c r="T276">
        <f t="shared" si="20"/>
        <v>-14.1601</v>
      </c>
    </row>
    <row r="277" spans="1:20" x14ac:dyDescent="0.3">
      <c r="B277">
        <v>13</v>
      </c>
      <c r="C277">
        <v>491.24900000000002</v>
      </c>
      <c r="D277">
        <f t="shared" si="22"/>
        <v>40.848004574976429</v>
      </c>
      <c r="E277">
        <v>-37.979100000000003</v>
      </c>
      <c r="F277">
        <v>65.261799999999994</v>
      </c>
      <c r="G277">
        <v>379.238</v>
      </c>
      <c r="H277">
        <v>0.91189900000000002</v>
      </c>
      <c r="I277">
        <v>-52.490200000000002</v>
      </c>
      <c r="J277">
        <f t="shared" si="19"/>
        <v>-14.511099999999999</v>
      </c>
      <c r="L277">
        <v>12</v>
      </c>
      <c r="M277">
        <v>476.33300000000003</v>
      </c>
      <c r="N277">
        <f t="shared" si="21"/>
        <v>39.624361057177914</v>
      </c>
      <c r="O277">
        <v>-23.757899999999999</v>
      </c>
      <c r="P277">
        <v>61.813400000000001</v>
      </c>
      <c r="Q277">
        <v>437.57299999999998</v>
      </c>
      <c r="R277">
        <v>1.0876699999999999</v>
      </c>
      <c r="S277">
        <v>-37.5366</v>
      </c>
      <c r="T277">
        <f t="shared" si="20"/>
        <v>-13.778700000000001</v>
      </c>
    </row>
    <row r="278" spans="1:20" x14ac:dyDescent="0.3">
      <c r="B278">
        <v>14</v>
      </c>
      <c r="C278">
        <v>515.23500000000001</v>
      </c>
      <c r="D278">
        <f t="shared" si="22"/>
        <v>41.690986408738446</v>
      </c>
      <c r="E278">
        <v>-37.734999999999999</v>
      </c>
      <c r="F278">
        <v>64.987200000000001</v>
      </c>
      <c r="G278">
        <v>377.74599999999998</v>
      </c>
      <c r="H278">
        <v>0.90820699999999999</v>
      </c>
      <c r="I278">
        <v>-52.505499999999998</v>
      </c>
      <c r="J278">
        <f t="shared" si="19"/>
        <v>-14.770499999999998</v>
      </c>
      <c r="L278">
        <v>13</v>
      </c>
      <c r="M278">
        <v>501.75</v>
      </c>
      <c r="N278">
        <f t="shared" si="21"/>
        <v>39.343746311523823</v>
      </c>
      <c r="O278">
        <v>-23.5901</v>
      </c>
      <c r="P278">
        <v>61.782800000000002</v>
      </c>
      <c r="Q278">
        <v>436.81200000000001</v>
      </c>
      <c r="R278">
        <v>1.0866400000000001</v>
      </c>
      <c r="S278">
        <v>-37.4298</v>
      </c>
      <c r="T278">
        <f t="shared" si="20"/>
        <v>-13.839700000000001</v>
      </c>
    </row>
    <row r="279" spans="1:20" x14ac:dyDescent="0.3">
      <c r="B279">
        <v>15</v>
      </c>
      <c r="C279">
        <v>539.89</v>
      </c>
      <c r="D279">
        <f t="shared" si="22"/>
        <v>40.559724193875525</v>
      </c>
      <c r="E279">
        <v>-37.765500000000003</v>
      </c>
      <c r="F279">
        <v>65.078699999999998</v>
      </c>
      <c r="G279">
        <v>377.34300000000002</v>
      </c>
      <c r="H279">
        <v>0.90760399999999997</v>
      </c>
      <c r="I279">
        <v>-52.536000000000001</v>
      </c>
      <c r="J279">
        <f t="shared" si="19"/>
        <v>-14.770499999999998</v>
      </c>
      <c r="L279">
        <v>14</v>
      </c>
      <c r="M279">
        <v>526.91300000000001</v>
      </c>
      <c r="N279">
        <f t="shared" si="21"/>
        <v>39.740889401104781</v>
      </c>
      <c r="O279">
        <v>-22.827100000000002</v>
      </c>
      <c r="P279">
        <v>61.096200000000003</v>
      </c>
      <c r="Q279">
        <v>428.49200000000002</v>
      </c>
      <c r="R279">
        <v>1.07681</v>
      </c>
      <c r="S279">
        <v>-37.445099999999996</v>
      </c>
      <c r="T279">
        <f t="shared" si="20"/>
        <v>-14.617999999999995</v>
      </c>
    </row>
    <row r="280" spans="1:20" x14ac:dyDescent="0.3">
      <c r="B280">
        <v>16</v>
      </c>
      <c r="C280">
        <v>564.43399999999997</v>
      </c>
      <c r="D280">
        <f t="shared" si="22"/>
        <v>40.743155149934843</v>
      </c>
      <c r="E280">
        <v>-37.7502</v>
      </c>
      <c r="F280">
        <v>64.910899999999998</v>
      </c>
      <c r="G280">
        <v>376.24099999999999</v>
      </c>
      <c r="H280">
        <v>0.90743700000000005</v>
      </c>
      <c r="I280">
        <v>-52.520800000000001</v>
      </c>
      <c r="J280">
        <f t="shared" si="19"/>
        <v>-14.770600000000002</v>
      </c>
      <c r="L280">
        <v>15</v>
      </c>
      <c r="M280">
        <v>552.09799999999996</v>
      </c>
      <c r="N280">
        <f t="shared" si="21"/>
        <v>39.706174310105304</v>
      </c>
      <c r="O280">
        <v>-23.239100000000001</v>
      </c>
      <c r="P280">
        <v>61.355600000000003</v>
      </c>
      <c r="Q280">
        <v>434.51499999999999</v>
      </c>
      <c r="R280">
        <v>1.0886100000000001</v>
      </c>
      <c r="S280">
        <v>-37.506100000000004</v>
      </c>
      <c r="T280">
        <f t="shared" si="20"/>
        <v>-14.267000000000003</v>
      </c>
    </row>
    <row r="281" spans="1:20" x14ac:dyDescent="0.3">
      <c r="B281">
        <v>17</v>
      </c>
      <c r="C281">
        <v>588.947</v>
      </c>
      <c r="D281">
        <f t="shared" si="22"/>
        <v>40.794680373679213</v>
      </c>
      <c r="E281">
        <v>-37.7502</v>
      </c>
      <c r="F281">
        <v>65.078699999999998</v>
      </c>
      <c r="G281">
        <v>377.76</v>
      </c>
      <c r="H281">
        <v>0.90584699999999996</v>
      </c>
      <c r="I281">
        <v>-52.612299999999998</v>
      </c>
      <c r="J281">
        <f t="shared" si="19"/>
        <v>-14.862099999999998</v>
      </c>
      <c r="L281">
        <v>16</v>
      </c>
      <c r="M281">
        <v>577.75300000000004</v>
      </c>
      <c r="N281">
        <f t="shared" si="21"/>
        <v>38.978756577665038</v>
      </c>
      <c r="O281">
        <v>-23.040800000000001</v>
      </c>
      <c r="P281">
        <v>61.203000000000003</v>
      </c>
      <c r="Q281">
        <v>428.71600000000001</v>
      </c>
      <c r="R281">
        <v>1.08057</v>
      </c>
      <c r="S281">
        <v>-37.460299999999997</v>
      </c>
      <c r="T281">
        <f t="shared" si="20"/>
        <v>-14.419499999999996</v>
      </c>
    </row>
    <row r="282" spans="1:20" x14ac:dyDescent="0.3">
      <c r="B282">
        <v>18</v>
      </c>
      <c r="C282">
        <v>613.16800000000001</v>
      </c>
      <c r="D282">
        <f t="shared" si="22"/>
        <v>41.286486932826882</v>
      </c>
      <c r="E282">
        <v>-38.146999999999998</v>
      </c>
      <c r="F282">
        <v>65.506</v>
      </c>
      <c r="G282">
        <v>383.02800000000002</v>
      </c>
      <c r="H282">
        <v>0.91315800000000003</v>
      </c>
      <c r="I282">
        <v>-52.413899999999998</v>
      </c>
      <c r="J282">
        <f t="shared" si="19"/>
        <v>-14.2669</v>
      </c>
      <c r="L282">
        <v>17</v>
      </c>
      <c r="M282">
        <v>603.37199999999996</v>
      </c>
      <c r="N282">
        <f t="shared" si="21"/>
        <v>39.033529802100134</v>
      </c>
      <c r="O282">
        <v>-23.3612</v>
      </c>
      <c r="P282">
        <v>61.615000000000002</v>
      </c>
      <c r="Q282">
        <v>433.83800000000002</v>
      </c>
      <c r="R282">
        <v>1.08965</v>
      </c>
      <c r="S282">
        <v>-37.353499999999997</v>
      </c>
      <c r="T282">
        <f t="shared" si="20"/>
        <v>-13.992299999999997</v>
      </c>
    </row>
    <row r="283" spans="1:20" x14ac:dyDescent="0.3">
      <c r="B283">
        <v>19</v>
      </c>
      <c r="C283">
        <v>638.03</v>
      </c>
      <c r="D283">
        <f t="shared" si="22"/>
        <v>40.222025581208321</v>
      </c>
      <c r="E283">
        <v>-37.780799999999999</v>
      </c>
      <c r="F283">
        <v>64.987200000000001</v>
      </c>
      <c r="G283">
        <v>378.76499999999999</v>
      </c>
      <c r="H283">
        <v>0.91064400000000001</v>
      </c>
      <c r="I283">
        <v>-52.505499999999998</v>
      </c>
      <c r="J283">
        <f t="shared" si="19"/>
        <v>-14.724699999999999</v>
      </c>
      <c r="L283">
        <v>18</v>
      </c>
      <c r="M283">
        <v>629.178</v>
      </c>
      <c r="N283">
        <f t="shared" si="21"/>
        <v>38.750678136867336</v>
      </c>
      <c r="O283">
        <v>-23.1934</v>
      </c>
      <c r="P283">
        <v>61.599699999999999</v>
      </c>
      <c r="Q283">
        <v>436.09199999999998</v>
      </c>
      <c r="R283">
        <v>1.0891500000000001</v>
      </c>
      <c r="S283">
        <v>-37.384</v>
      </c>
      <c r="T283">
        <f t="shared" si="20"/>
        <v>-14.1906</v>
      </c>
    </row>
    <row r="284" spans="1:20" x14ac:dyDescent="0.3">
      <c r="B284">
        <v>20</v>
      </c>
      <c r="C284">
        <v>662.69899999999996</v>
      </c>
      <c r="D284">
        <f t="shared" si="22"/>
        <v>40.536705987271503</v>
      </c>
      <c r="E284">
        <v>-37.567100000000003</v>
      </c>
      <c r="F284">
        <v>64.727800000000002</v>
      </c>
      <c r="G284">
        <v>376.20800000000003</v>
      </c>
      <c r="H284">
        <v>0.91139899999999996</v>
      </c>
      <c r="I284">
        <v>-52.459699999999998</v>
      </c>
      <c r="J284">
        <f t="shared" si="19"/>
        <v>-14.892599999999995</v>
      </c>
      <c r="L284">
        <v>19</v>
      </c>
      <c r="M284">
        <v>655.02</v>
      </c>
      <c r="N284">
        <f t="shared" si="21"/>
        <v>38.696695302221215</v>
      </c>
      <c r="O284">
        <v>-23.3154</v>
      </c>
      <c r="P284">
        <v>61.569200000000002</v>
      </c>
      <c r="Q284">
        <v>435.00799999999998</v>
      </c>
      <c r="R284">
        <v>1.0928500000000001</v>
      </c>
      <c r="S284">
        <v>-37.445099999999996</v>
      </c>
      <c r="T284">
        <f t="shared" si="20"/>
        <v>-14.129699999999996</v>
      </c>
    </row>
    <row r="285" spans="1:20" x14ac:dyDescent="0.3">
      <c r="B285">
        <v>21</v>
      </c>
      <c r="C285">
        <v>687.86800000000005</v>
      </c>
      <c r="D285">
        <f t="shared" si="22"/>
        <v>39.731415630338759</v>
      </c>
      <c r="E285">
        <v>-37.811300000000003</v>
      </c>
      <c r="F285">
        <v>65.017700000000005</v>
      </c>
      <c r="G285">
        <v>379.26</v>
      </c>
      <c r="H285">
        <v>0.91287700000000005</v>
      </c>
      <c r="I285">
        <v>-52.398699999999998</v>
      </c>
      <c r="J285">
        <f t="shared" si="19"/>
        <v>-14.587399999999995</v>
      </c>
      <c r="L285">
        <v>20</v>
      </c>
      <c r="M285">
        <v>680.69299999999998</v>
      </c>
      <c r="N285">
        <f t="shared" si="21"/>
        <v>38.951427569820432</v>
      </c>
      <c r="O285">
        <v>-23.056000000000001</v>
      </c>
      <c r="P285">
        <v>61.386099999999999</v>
      </c>
      <c r="Q285">
        <v>431.99400000000003</v>
      </c>
      <c r="R285">
        <v>1.08528</v>
      </c>
      <c r="S285">
        <v>-37.4298</v>
      </c>
      <c r="T285">
        <f t="shared" si="20"/>
        <v>-14.373799999999999</v>
      </c>
    </row>
    <row r="286" spans="1:20" x14ac:dyDescent="0.3">
      <c r="B286">
        <v>22</v>
      </c>
      <c r="C286">
        <v>712.495</v>
      </c>
      <c r="D286">
        <f t="shared" si="22"/>
        <v>40.605839119665482</v>
      </c>
      <c r="E286">
        <v>-37.5214</v>
      </c>
      <c r="F286">
        <v>64.727800000000002</v>
      </c>
      <c r="G286">
        <v>377.39499999999998</v>
      </c>
      <c r="H286">
        <v>0.91284100000000001</v>
      </c>
      <c r="I286">
        <v>-52.276600000000002</v>
      </c>
      <c r="J286">
        <f t="shared" si="19"/>
        <v>-14.755200000000002</v>
      </c>
      <c r="L286">
        <v>21</v>
      </c>
      <c r="M286">
        <v>706.80499999999995</v>
      </c>
      <c r="N286">
        <f t="shared" si="21"/>
        <v>38.29656862745103</v>
      </c>
      <c r="O286">
        <v>-23.3154</v>
      </c>
      <c r="P286">
        <v>61.706499999999998</v>
      </c>
      <c r="Q286">
        <v>436.07799999999997</v>
      </c>
      <c r="R286">
        <v>1.0945100000000001</v>
      </c>
      <c r="S286">
        <v>-37.277200000000001</v>
      </c>
      <c r="T286">
        <f t="shared" si="20"/>
        <v>-13.9618</v>
      </c>
    </row>
    <row r="287" spans="1:20" x14ac:dyDescent="0.3">
      <c r="J287">
        <f t="shared" si="19"/>
        <v>0</v>
      </c>
      <c r="T287">
        <f t="shared" si="20"/>
        <v>0</v>
      </c>
    </row>
    <row r="288" spans="1:20" x14ac:dyDescent="0.3">
      <c r="A288">
        <v>2</v>
      </c>
      <c r="J288">
        <f t="shared" si="19"/>
        <v>0</v>
      </c>
      <c r="K288">
        <v>1.7</v>
      </c>
      <c r="T288">
        <f t="shared" si="20"/>
        <v>0</v>
      </c>
    </row>
    <row r="289" spans="2:20" x14ac:dyDescent="0.3">
      <c r="B289">
        <v>1</v>
      </c>
      <c r="C289">
        <v>223.631</v>
      </c>
      <c r="E289">
        <v>-41.931199999999997</v>
      </c>
      <c r="F289">
        <v>73.013300000000001</v>
      </c>
      <c r="G289">
        <v>346.73500000000001</v>
      </c>
      <c r="H289">
        <v>0.85746699999999998</v>
      </c>
      <c r="I289">
        <v>-50.659199999999998</v>
      </c>
      <c r="J289">
        <f t="shared" si="19"/>
        <v>-8.7280000000000015</v>
      </c>
      <c r="L289">
        <v>1</v>
      </c>
      <c r="M289">
        <v>223.75899999999999</v>
      </c>
      <c r="O289">
        <v>-27.603100000000001</v>
      </c>
      <c r="P289">
        <v>69.534300000000002</v>
      </c>
      <c r="Q289">
        <v>409.57</v>
      </c>
      <c r="R289">
        <v>1.03355</v>
      </c>
      <c r="S289">
        <v>-35.003700000000002</v>
      </c>
      <c r="T289">
        <f t="shared" si="20"/>
        <v>-7.4006000000000007</v>
      </c>
    </row>
    <row r="290" spans="2:20" x14ac:dyDescent="0.3">
      <c r="B290">
        <v>2</v>
      </c>
      <c r="C290">
        <v>234.44300000000001</v>
      </c>
      <c r="D290">
        <f t="shared" si="22"/>
        <v>92.489826119126789</v>
      </c>
      <c r="E290">
        <v>-35.720799999999997</v>
      </c>
      <c r="F290">
        <v>57.205199999999998</v>
      </c>
      <c r="G290">
        <v>400.44099999999997</v>
      </c>
      <c r="H290">
        <v>0.98288600000000004</v>
      </c>
      <c r="I290">
        <v>-47.988900000000001</v>
      </c>
      <c r="J290">
        <f t="shared" si="19"/>
        <v>-12.268100000000004</v>
      </c>
      <c r="L290">
        <v>2</v>
      </c>
      <c r="M290">
        <v>235.54900000000001</v>
      </c>
      <c r="N290">
        <f t="shared" si="21"/>
        <v>84.817642069550317</v>
      </c>
      <c r="O290">
        <v>-22.308299999999999</v>
      </c>
      <c r="P290">
        <v>56.1218</v>
      </c>
      <c r="Q290">
        <v>472.73200000000003</v>
      </c>
      <c r="R290">
        <v>1.2143999999999999</v>
      </c>
      <c r="S290">
        <v>-32.546999999999997</v>
      </c>
      <c r="T290">
        <f t="shared" si="20"/>
        <v>-10.238699999999998</v>
      </c>
    </row>
    <row r="291" spans="2:20" x14ac:dyDescent="0.3">
      <c r="B291">
        <v>3</v>
      </c>
      <c r="C291">
        <v>254.916</v>
      </c>
      <c r="D291">
        <f t="shared" si="22"/>
        <v>48.844820006838312</v>
      </c>
      <c r="E291">
        <v>-36.560099999999998</v>
      </c>
      <c r="F291">
        <v>60.424799999999998</v>
      </c>
      <c r="G291">
        <v>387.46499999999997</v>
      </c>
      <c r="H291">
        <v>0.95064499999999996</v>
      </c>
      <c r="I291">
        <v>-49.758899999999997</v>
      </c>
      <c r="J291">
        <f t="shared" si="19"/>
        <v>-13.198799999999999</v>
      </c>
      <c r="L291">
        <v>3</v>
      </c>
      <c r="M291">
        <v>254.35499999999999</v>
      </c>
      <c r="N291">
        <f t="shared" si="21"/>
        <v>53.174518770605175</v>
      </c>
      <c r="O291">
        <v>-21.530200000000001</v>
      </c>
      <c r="P291">
        <v>55.801400000000001</v>
      </c>
      <c r="Q291">
        <v>463.35199999999998</v>
      </c>
      <c r="R291">
        <v>1.1822900000000001</v>
      </c>
      <c r="S291">
        <v>-33.462499999999999</v>
      </c>
      <c r="T291">
        <f t="shared" si="20"/>
        <v>-11.932299999999998</v>
      </c>
    </row>
    <row r="292" spans="2:20" x14ac:dyDescent="0.3">
      <c r="B292">
        <v>4</v>
      </c>
      <c r="C292">
        <v>277.85399999999998</v>
      </c>
      <c r="D292">
        <f t="shared" si="22"/>
        <v>43.595779928502942</v>
      </c>
      <c r="E292">
        <v>-37.323</v>
      </c>
      <c r="F292">
        <v>62.683100000000003</v>
      </c>
      <c r="G292">
        <v>382.86099999999999</v>
      </c>
      <c r="H292">
        <v>0.92688400000000004</v>
      </c>
      <c r="I292">
        <v>-51.238999999999997</v>
      </c>
      <c r="J292">
        <f t="shared" si="19"/>
        <v>-13.915999999999997</v>
      </c>
      <c r="L292">
        <v>4</v>
      </c>
      <c r="M292">
        <v>277.01900000000001</v>
      </c>
      <c r="N292">
        <f t="shared" si="21"/>
        <v>44.122837980938904</v>
      </c>
      <c r="O292">
        <v>-22.430399999999999</v>
      </c>
      <c r="P292">
        <v>58.380099999999999</v>
      </c>
      <c r="Q292">
        <v>454.26600000000002</v>
      </c>
      <c r="R292">
        <v>1.1395500000000001</v>
      </c>
      <c r="S292">
        <v>-35.156300000000002</v>
      </c>
      <c r="T292">
        <f t="shared" si="20"/>
        <v>-12.725900000000003</v>
      </c>
    </row>
    <row r="293" spans="2:20" x14ac:dyDescent="0.3">
      <c r="B293">
        <v>5</v>
      </c>
      <c r="C293">
        <v>301.22300000000001</v>
      </c>
      <c r="D293">
        <f t="shared" si="22"/>
        <v>42.791732637254434</v>
      </c>
      <c r="E293">
        <v>-37.963900000000002</v>
      </c>
      <c r="F293">
        <v>64.193700000000007</v>
      </c>
      <c r="G293">
        <v>385.07600000000002</v>
      </c>
      <c r="H293">
        <v>0.91651199999999999</v>
      </c>
      <c r="I293">
        <v>-51.7273</v>
      </c>
      <c r="J293">
        <f t="shared" si="19"/>
        <v>-13.763399999999997</v>
      </c>
      <c r="L293">
        <v>5</v>
      </c>
      <c r="M293">
        <v>300.274</v>
      </c>
      <c r="N293">
        <f t="shared" si="21"/>
        <v>43.001505052676855</v>
      </c>
      <c r="O293">
        <v>-22.384599999999999</v>
      </c>
      <c r="P293">
        <v>59.646599999999999</v>
      </c>
      <c r="Q293">
        <v>436.63299999999998</v>
      </c>
      <c r="R293">
        <v>1.09911</v>
      </c>
      <c r="S293">
        <v>-36.193800000000003</v>
      </c>
      <c r="T293">
        <f t="shared" si="20"/>
        <v>-13.809200000000004</v>
      </c>
    </row>
    <row r="294" spans="2:20" x14ac:dyDescent="0.3">
      <c r="B294">
        <v>6</v>
      </c>
      <c r="C294">
        <v>324.77699999999999</v>
      </c>
      <c r="D294">
        <f t="shared" si="22"/>
        <v>42.455633862613617</v>
      </c>
      <c r="E294">
        <v>-37.445099999999996</v>
      </c>
      <c r="F294">
        <v>63.995399999999997</v>
      </c>
      <c r="G294">
        <v>377.51499999999999</v>
      </c>
      <c r="H294">
        <v>0.91068899999999997</v>
      </c>
      <c r="I294">
        <v>-52.139299999999999</v>
      </c>
      <c r="J294">
        <f t="shared" si="19"/>
        <v>-14.694200000000002</v>
      </c>
      <c r="L294">
        <v>6</v>
      </c>
      <c r="M294">
        <v>323.93799999999999</v>
      </c>
      <c r="N294">
        <f t="shared" si="21"/>
        <v>42.258282623394209</v>
      </c>
      <c r="O294">
        <v>-22.979700000000001</v>
      </c>
      <c r="P294">
        <v>60.592700000000001</v>
      </c>
      <c r="Q294">
        <v>439.154</v>
      </c>
      <c r="R294">
        <v>1.09368</v>
      </c>
      <c r="S294">
        <v>-36.819499999999998</v>
      </c>
      <c r="T294">
        <f t="shared" si="20"/>
        <v>-13.839799999999997</v>
      </c>
    </row>
    <row r="295" spans="2:20" x14ac:dyDescent="0.3">
      <c r="B295">
        <v>7</v>
      </c>
      <c r="C295">
        <v>347.99900000000002</v>
      </c>
      <c r="D295">
        <f t="shared" si="22"/>
        <v>43.062613039359157</v>
      </c>
      <c r="E295">
        <v>-37.780799999999999</v>
      </c>
      <c r="F295">
        <v>64.468400000000003</v>
      </c>
      <c r="G295">
        <v>378.40899999999999</v>
      </c>
      <c r="H295">
        <v>0.91003299999999998</v>
      </c>
      <c r="I295">
        <v>-52.398699999999998</v>
      </c>
      <c r="J295">
        <f t="shared" si="19"/>
        <v>-14.617899999999999</v>
      </c>
      <c r="L295">
        <v>7</v>
      </c>
      <c r="M295">
        <v>348.16399999999999</v>
      </c>
      <c r="N295">
        <f t="shared" si="21"/>
        <v>41.277965821844298</v>
      </c>
      <c r="O295">
        <v>-23.666399999999999</v>
      </c>
      <c r="P295">
        <v>61.676000000000002</v>
      </c>
      <c r="Q295">
        <v>445.44</v>
      </c>
      <c r="R295">
        <v>1.09954</v>
      </c>
      <c r="S295">
        <v>-37.124600000000001</v>
      </c>
      <c r="T295">
        <f t="shared" si="20"/>
        <v>-13.458200000000001</v>
      </c>
    </row>
    <row r="296" spans="2:20" x14ac:dyDescent="0.3">
      <c r="B296">
        <v>8</v>
      </c>
      <c r="C296">
        <v>371.90300000000002</v>
      </c>
      <c r="D296">
        <f t="shared" si="22"/>
        <v>41.834002677376176</v>
      </c>
      <c r="E296">
        <v>-37.7502</v>
      </c>
      <c r="F296">
        <v>64.529399999999995</v>
      </c>
      <c r="G296">
        <v>375.74200000000002</v>
      </c>
      <c r="H296">
        <v>0.90347</v>
      </c>
      <c r="I296">
        <v>-52.673299999999998</v>
      </c>
      <c r="J296">
        <f t="shared" si="19"/>
        <v>-14.923099999999998</v>
      </c>
      <c r="L296">
        <v>8</v>
      </c>
      <c r="M296">
        <v>372.56</v>
      </c>
      <c r="N296">
        <f t="shared" si="21"/>
        <v>40.990326282997188</v>
      </c>
      <c r="O296">
        <v>-23.4833</v>
      </c>
      <c r="P296">
        <v>61.615000000000002</v>
      </c>
      <c r="Q296">
        <v>439.48399999999998</v>
      </c>
      <c r="R296">
        <v>1.09101</v>
      </c>
      <c r="S296">
        <v>-37.155200000000001</v>
      </c>
      <c r="T296">
        <f t="shared" si="20"/>
        <v>-13.671900000000001</v>
      </c>
    </row>
    <row r="297" spans="2:20" x14ac:dyDescent="0.3">
      <c r="B297">
        <v>9</v>
      </c>
      <c r="C297">
        <v>395.71</v>
      </c>
      <c r="D297">
        <f t="shared" si="22"/>
        <v>42.004452471962097</v>
      </c>
      <c r="E297">
        <v>-38.375900000000001</v>
      </c>
      <c r="F297">
        <v>65.033000000000001</v>
      </c>
      <c r="G297">
        <v>382.76400000000001</v>
      </c>
      <c r="H297">
        <v>0.91386999999999996</v>
      </c>
      <c r="I297">
        <v>-52.566499999999998</v>
      </c>
      <c r="J297">
        <f t="shared" si="19"/>
        <v>-14.190599999999996</v>
      </c>
      <c r="L297">
        <v>9</v>
      </c>
      <c r="M297">
        <v>396.94099999999997</v>
      </c>
      <c r="N297">
        <f t="shared" si="21"/>
        <v>41.015544891513933</v>
      </c>
      <c r="O297">
        <v>-23.239100000000001</v>
      </c>
      <c r="P297">
        <v>61.492899999999999</v>
      </c>
      <c r="Q297">
        <v>439.036</v>
      </c>
      <c r="R297">
        <v>1.0860700000000001</v>
      </c>
      <c r="S297">
        <v>-37.094099999999997</v>
      </c>
      <c r="T297">
        <f t="shared" si="20"/>
        <v>-13.854999999999997</v>
      </c>
    </row>
    <row r="298" spans="2:20" x14ac:dyDescent="0.3">
      <c r="B298">
        <v>10</v>
      </c>
      <c r="C298">
        <v>419.62099999999998</v>
      </c>
      <c r="D298">
        <f t="shared" si="22"/>
        <v>41.821755677303329</v>
      </c>
      <c r="E298">
        <v>-38.177500000000002</v>
      </c>
      <c r="F298">
        <v>65.017700000000005</v>
      </c>
      <c r="G298">
        <v>383.452</v>
      </c>
      <c r="H298">
        <v>0.91570600000000002</v>
      </c>
      <c r="I298">
        <v>-52.658099999999997</v>
      </c>
      <c r="J298">
        <f t="shared" si="19"/>
        <v>-14.480599999999995</v>
      </c>
      <c r="L298">
        <v>10</v>
      </c>
      <c r="M298">
        <v>421.608</v>
      </c>
      <c r="N298">
        <f t="shared" si="21"/>
        <v>40.539992702801264</v>
      </c>
      <c r="O298">
        <v>-23.2544</v>
      </c>
      <c r="P298">
        <v>61.599699999999999</v>
      </c>
      <c r="Q298">
        <v>439.05799999999999</v>
      </c>
      <c r="R298">
        <v>1.09535</v>
      </c>
      <c r="S298">
        <v>-37.216200000000001</v>
      </c>
      <c r="T298">
        <f t="shared" si="20"/>
        <v>-13.9618</v>
      </c>
    </row>
    <row r="299" spans="2:20" x14ac:dyDescent="0.3">
      <c r="B299">
        <v>11</v>
      </c>
      <c r="C299">
        <v>443.89</v>
      </c>
      <c r="D299">
        <f t="shared" si="22"/>
        <v>41.204829205982932</v>
      </c>
      <c r="E299">
        <v>-38.085900000000002</v>
      </c>
      <c r="F299">
        <v>65.063500000000005</v>
      </c>
      <c r="G299">
        <v>381.43400000000003</v>
      </c>
      <c r="H299">
        <v>0.91569699999999998</v>
      </c>
      <c r="I299">
        <v>-52.536000000000001</v>
      </c>
      <c r="J299">
        <f t="shared" si="19"/>
        <v>-14.450099999999999</v>
      </c>
      <c r="L299">
        <v>11</v>
      </c>
      <c r="M299">
        <v>446.51</v>
      </c>
      <c r="N299">
        <f t="shared" si="21"/>
        <v>40.157417074933761</v>
      </c>
      <c r="O299">
        <v>-23.4222</v>
      </c>
      <c r="P299">
        <v>61.691299999999998</v>
      </c>
      <c r="Q299">
        <v>443.13</v>
      </c>
      <c r="R299">
        <v>1.09622</v>
      </c>
      <c r="S299">
        <v>-37.200899999999997</v>
      </c>
      <c r="T299">
        <f t="shared" si="20"/>
        <v>-13.778699999999997</v>
      </c>
    </row>
    <row r="300" spans="2:20" x14ac:dyDescent="0.3">
      <c r="B300">
        <v>12</v>
      </c>
      <c r="C300">
        <v>467.72699999999998</v>
      </c>
      <c r="D300">
        <f t="shared" si="22"/>
        <v>41.951587867600807</v>
      </c>
      <c r="E300">
        <v>-38.040199999999999</v>
      </c>
      <c r="F300">
        <v>64.880399999999995</v>
      </c>
      <c r="G300">
        <v>380.73599999999999</v>
      </c>
      <c r="H300">
        <v>0.91368400000000005</v>
      </c>
      <c r="I300">
        <v>-52.490200000000002</v>
      </c>
      <c r="J300">
        <f t="shared" si="19"/>
        <v>-14.450000000000003</v>
      </c>
      <c r="L300">
        <v>12</v>
      </c>
      <c r="M300">
        <v>471.40300000000002</v>
      </c>
      <c r="N300">
        <f t="shared" si="21"/>
        <v>40.17193588559028</v>
      </c>
      <c r="O300">
        <v>-23.2239</v>
      </c>
      <c r="P300">
        <v>61.340299999999999</v>
      </c>
      <c r="Q300">
        <v>437.54700000000003</v>
      </c>
      <c r="R300">
        <v>1.09263</v>
      </c>
      <c r="S300">
        <v>-37.231400000000001</v>
      </c>
      <c r="T300">
        <f t="shared" si="20"/>
        <v>-14.0075</v>
      </c>
    </row>
    <row r="301" spans="2:20" x14ac:dyDescent="0.3">
      <c r="B301">
        <v>13</v>
      </c>
      <c r="C301">
        <v>491.86099999999999</v>
      </c>
      <c r="D301">
        <f t="shared" si="22"/>
        <v>41.435319466313061</v>
      </c>
      <c r="E301">
        <v>-37.979100000000003</v>
      </c>
      <c r="F301">
        <v>64.773600000000002</v>
      </c>
      <c r="G301">
        <v>379.834</v>
      </c>
      <c r="H301">
        <v>0.91614300000000004</v>
      </c>
      <c r="I301">
        <v>-52.536000000000001</v>
      </c>
      <c r="J301">
        <f t="shared" si="19"/>
        <v>-14.556899999999999</v>
      </c>
      <c r="L301">
        <v>13</v>
      </c>
      <c r="M301">
        <v>496.37099999999998</v>
      </c>
      <c r="N301">
        <f t="shared" si="21"/>
        <v>40.051265619993657</v>
      </c>
      <c r="O301">
        <v>-23.010300000000001</v>
      </c>
      <c r="P301">
        <v>61.233499999999999</v>
      </c>
      <c r="Q301">
        <v>434.43099999999998</v>
      </c>
      <c r="R301">
        <v>1.09104</v>
      </c>
      <c r="S301">
        <v>-37.307699999999997</v>
      </c>
      <c r="T301">
        <f t="shared" si="20"/>
        <v>-14.297399999999996</v>
      </c>
    </row>
    <row r="302" spans="2:20" x14ac:dyDescent="0.3">
      <c r="B302">
        <v>14</v>
      </c>
      <c r="C302">
        <v>516.37099999999998</v>
      </c>
      <c r="D302">
        <f t="shared" si="22"/>
        <v>40.799673602611193</v>
      </c>
      <c r="E302">
        <v>-37.307699999999997</v>
      </c>
      <c r="F302">
        <v>64.0411</v>
      </c>
      <c r="G302">
        <v>371.48399999999998</v>
      </c>
      <c r="H302">
        <v>0.90595499999999995</v>
      </c>
      <c r="I302">
        <v>-52.627600000000001</v>
      </c>
      <c r="J302">
        <f t="shared" si="19"/>
        <v>-15.319900000000004</v>
      </c>
      <c r="L302">
        <v>14</v>
      </c>
      <c r="M302">
        <v>521.60699999999997</v>
      </c>
      <c r="N302">
        <f t="shared" si="21"/>
        <v>39.625931209383438</v>
      </c>
      <c r="O302">
        <v>-23.5138</v>
      </c>
      <c r="P302">
        <v>61.798099999999998</v>
      </c>
      <c r="Q302">
        <v>442.96100000000001</v>
      </c>
      <c r="R302">
        <v>1.0990800000000001</v>
      </c>
      <c r="S302">
        <v>-37.170400000000001</v>
      </c>
      <c r="T302">
        <f t="shared" si="20"/>
        <v>-13.656600000000001</v>
      </c>
    </row>
    <row r="303" spans="2:20" x14ac:dyDescent="0.3">
      <c r="B303">
        <v>15</v>
      </c>
      <c r="C303">
        <v>540.42700000000002</v>
      </c>
      <c r="D303">
        <f t="shared" si="22"/>
        <v>41.569670768207445</v>
      </c>
      <c r="E303">
        <v>-37.963900000000002</v>
      </c>
      <c r="F303">
        <v>64.651499999999999</v>
      </c>
      <c r="G303">
        <v>380.53</v>
      </c>
      <c r="H303">
        <v>0.91954599999999997</v>
      </c>
      <c r="I303">
        <v>-52.566499999999998</v>
      </c>
      <c r="J303">
        <f t="shared" si="19"/>
        <v>-14.602599999999995</v>
      </c>
      <c r="L303">
        <v>15</v>
      </c>
      <c r="M303">
        <v>546.375</v>
      </c>
      <c r="N303">
        <f t="shared" si="21"/>
        <v>40.37467700258393</v>
      </c>
      <c r="O303">
        <v>-23.2544</v>
      </c>
      <c r="P303">
        <v>61.508200000000002</v>
      </c>
      <c r="Q303">
        <v>439.57600000000002</v>
      </c>
      <c r="R303">
        <v>1.0922099999999999</v>
      </c>
      <c r="S303">
        <v>-37.323</v>
      </c>
      <c r="T303">
        <f t="shared" si="20"/>
        <v>-14.0686</v>
      </c>
    </row>
    <row r="304" spans="2:20" x14ac:dyDescent="0.3">
      <c r="B304">
        <v>16</v>
      </c>
      <c r="C304">
        <v>564.83299999999997</v>
      </c>
      <c r="D304">
        <f t="shared" si="22"/>
        <v>40.973531098910186</v>
      </c>
      <c r="E304">
        <v>-37.4298</v>
      </c>
      <c r="F304">
        <v>64.331100000000006</v>
      </c>
      <c r="G304">
        <v>377.529</v>
      </c>
      <c r="H304">
        <v>0.911354</v>
      </c>
      <c r="I304">
        <v>-52.459699999999998</v>
      </c>
      <c r="J304">
        <f t="shared" si="19"/>
        <v>-15.029899999999998</v>
      </c>
      <c r="L304">
        <v>16</v>
      </c>
      <c r="M304">
        <v>571.69799999999998</v>
      </c>
      <c r="N304">
        <f t="shared" si="21"/>
        <v>39.48979188879678</v>
      </c>
      <c r="O304">
        <v>-23.3765</v>
      </c>
      <c r="P304">
        <v>61.538699999999999</v>
      </c>
      <c r="Q304">
        <v>440.23</v>
      </c>
      <c r="R304">
        <v>1.10168</v>
      </c>
      <c r="S304">
        <v>-37.246699999999997</v>
      </c>
      <c r="T304">
        <f t="shared" si="20"/>
        <v>-13.870199999999997</v>
      </c>
    </row>
    <row r="305" spans="1:20" x14ac:dyDescent="0.3">
      <c r="B305">
        <v>17</v>
      </c>
      <c r="C305">
        <v>589.30499999999995</v>
      </c>
      <c r="D305">
        <f t="shared" si="22"/>
        <v>40.863027133050046</v>
      </c>
      <c r="E305">
        <v>-37.567100000000003</v>
      </c>
      <c r="F305">
        <v>64.254800000000003</v>
      </c>
      <c r="G305">
        <v>379.23899999999998</v>
      </c>
      <c r="H305">
        <v>0.916103</v>
      </c>
      <c r="I305">
        <v>-52.719099999999997</v>
      </c>
      <c r="J305">
        <f t="shared" si="19"/>
        <v>-15.151999999999994</v>
      </c>
      <c r="L305">
        <v>17</v>
      </c>
      <c r="M305">
        <v>596.86099999999999</v>
      </c>
      <c r="N305">
        <f t="shared" si="21"/>
        <v>39.740889401104781</v>
      </c>
      <c r="O305">
        <v>-23.4375</v>
      </c>
      <c r="P305">
        <v>61.615000000000002</v>
      </c>
      <c r="Q305">
        <v>440.26499999999999</v>
      </c>
      <c r="R305">
        <v>1.10625</v>
      </c>
      <c r="S305">
        <v>-37.063600000000001</v>
      </c>
      <c r="T305">
        <f t="shared" si="20"/>
        <v>-13.626100000000001</v>
      </c>
    </row>
    <row r="306" spans="1:20" x14ac:dyDescent="0.3">
      <c r="B306">
        <v>18</v>
      </c>
      <c r="C306">
        <v>613.58199999999999</v>
      </c>
      <c r="D306">
        <f t="shared" si="22"/>
        <v>41.191250978292139</v>
      </c>
      <c r="E306">
        <v>-38.421599999999998</v>
      </c>
      <c r="F306">
        <v>65.231300000000005</v>
      </c>
      <c r="G306">
        <v>388.49299999999999</v>
      </c>
      <c r="H306">
        <v>0.92062900000000003</v>
      </c>
      <c r="I306">
        <v>-52.520800000000001</v>
      </c>
      <c r="J306">
        <f t="shared" si="19"/>
        <v>-14.099200000000003</v>
      </c>
      <c r="L306">
        <v>18</v>
      </c>
      <c r="M306">
        <v>622.29200000000003</v>
      </c>
      <c r="N306">
        <f t="shared" si="21"/>
        <v>39.322087216389384</v>
      </c>
      <c r="O306">
        <v>-22.827100000000002</v>
      </c>
      <c r="P306">
        <v>61.035200000000003</v>
      </c>
      <c r="Q306">
        <v>436.13299999999998</v>
      </c>
      <c r="R306">
        <v>1.0939099999999999</v>
      </c>
      <c r="S306">
        <v>-37.017800000000001</v>
      </c>
      <c r="T306">
        <f t="shared" si="20"/>
        <v>-14.1907</v>
      </c>
    </row>
    <row r="307" spans="1:20" x14ac:dyDescent="0.3">
      <c r="B307">
        <v>19</v>
      </c>
      <c r="C307">
        <v>637.92100000000005</v>
      </c>
      <c r="D307">
        <f t="shared" si="22"/>
        <v>41.08632236328517</v>
      </c>
      <c r="E307">
        <v>-37.4908</v>
      </c>
      <c r="F307">
        <v>64.193700000000007</v>
      </c>
      <c r="G307">
        <v>378.51</v>
      </c>
      <c r="H307">
        <v>0.91751300000000002</v>
      </c>
      <c r="I307">
        <v>-52.398699999999998</v>
      </c>
      <c r="J307">
        <f t="shared" si="19"/>
        <v>-14.907899999999998</v>
      </c>
      <c r="L307">
        <v>19</v>
      </c>
      <c r="M307">
        <v>647.64</v>
      </c>
      <c r="N307">
        <f t="shared" si="21"/>
        <v>39.450844248066979</v>
      </c>
      <c r="O307">
        <v>-23.2544</v>
      </c>
      <c r="P307">
        <v>61.492899999999999</v>
      </c>
      <c r="Q307">
        <v>441.89699999999999</v>
      </c>
      <c r="R307">
        <v>1.09931</v>
      </c>
      <c r="S307">
        <v>-37.185699999999997</v>
      </c>
      <c r="T307">
        <f t="shared" si="20"/>
        <v>-13.931299999999997</v>
      </c>
    </row>
    <row r="308" spans="1:20" x14ac:dyDescent="0.3">
      <c r="B308">
        <v>20</v>
      </c>
      <c r="C308">
        <v>662.19500000000005</v>
      </c>
      <c r="D308">
        <f t="shared" si="22"/>
        <v>41.196341764851283</v>
      </c>
      <c r="E308">
        <v>-37.4298</v>
      </c>
      <c r="F308">
        <v>64.010599999999997</v>
      </c>
      <c r="G308">
        <v>377.36799999999999</v>
      </c>
      <c r="H308">
        <v>0.92112499999999997</v>
      </c>
      <c r="I308">
        <v>-52.261400000000002</v>
      </c>
      <c r="J308">
        <f t="shared" si="19"/>
        <v>-14.831600000000002</v>
      </c>
      <c r="L308">
        <v>20</v>
      </c>
      <c r="M308">
        <v>673.11400000000003</v>
      </c>
      <c r="N308">
        <f t="shared" si="21"/>
        <v>39.255711706053162</v>
      </c>
      <c r="O308">
        <v>-22.903400000000001</v>
      </c>
      <c r="P308">
        <v>60.989400000000003</v>
      </c>
      <c r="Q308">
        <v>436.15</v>
      </c>
      <c r="R308">
        <v>1.10019</v>
      </c>
      <c r="S308">
        <v>-37.048299999999998</v>
      </c>
      <c r="T308">
        <f t="shared" si="20"/>
        <v>-14.144899999999996</v>
      </c>
    </row>
    <row r="309" spans="1:20" x14ac:dyDescent="0.3">
      <c r="B309">
        <v>21</v>
      </c>
      <c r="C309">
        <v>686.553</v>
      </c>
      <c r="D309">
        <f t="shared" si="22"/>
        <v>41.054273749897455</v>
      </c>
      <c r="E309">
        <v>-37.567100000000003</v>
      </c>
      <c r="F309">
        <v>64.193700000000007</v>
      </c>
      <c r="G309">
        <v>380.98200000000003</v>
      </c>
      <c r="H309">
        <v>0.91790300000000002</v>
      </c>
      <c r="I309">
        <v>-52.383400000000002</v>
      </c>
      <c r="J309">
        <f t="shared" si="19"/>
        <v>-14.816299999999998</v>
      </c>
      <c r="L309">
        <v>21</v>
      </c>
      <c r="M309">
        <v>698.59</v>
      </c>
      <c r="N309">
        <f t="shared" si="21"/>
        <v>39.25262992620506</v>
      </c>
      <c r="O309">
        <v>-23.727399999999999</v>
      </c>
      <c r="P309">
        <v>61.889600000000002</v>
      </c>
      <c r="Q309">
        <v>449.22</v>
      </c>
      <c r="R309">
        <v>1.1116699999999999</v>
      </c>
      <c r="S309">
        <v>-36.926299999999998</v>
      </c>
      <c r="T309">
        <f t="shared" si="20"/>
        <v>-13.198899999999998</v>
      </c>
    </row>
    <row r="310" spans="1:20" x14ac:dyDescent="0.3">
      <c r="B310">
        <v>22</v>
      </c>
      <c r="C310">
        <v>711.03399999999999</v>
      </c>
      <c r="D310">
        <f t="shared" si="22"/>
        <v>40.848004574976521</v>
      </c>
      <c r="E310">
        <v>-37.4298</v>
      </c>
      <c r="F310">
        <v>64.102199999999996</v>
      </c>
      <c r="G310">
        <v>379.04899999999998</v>
      </c>
      <c r="H310">
        <v>0.91890499999999997</v>
      </c>
      <c r="I310">
        <v>-52.383400000000002</v>
      </c>
      <c r="J310">
        <f t="shared" si="19"/>
        <v>-14.953600000000002</v>
      </c>
      <c r="T310">
        <f t="shared" si="20"/>
        <v>0</v>
      </c>
    </row>
    <row r="311" spans="1:20" x14ac:dyDescent="0.3">
      <c r="J311">
        <f t="shared" si="19"/>
        <v>0</v>
      </c>
      <c r="K311">
        <v>1.75</v>
      </c>
      <c r="T311">
        <f t="shared" si="20"/>
        <v>0</v>
      </c>
    </row>
    <row r="312" spans="1:20" x14ac:dyDescent="0.3">
      <c r="A312">
        <v>2.0499999999999998</v>
      </c>
      <c r="J312">
        <f t="shared" si="19"/>
        <v>0</v>
      </c>
      <c r="L312">
        <v>1</v>
      </c>
      <c r="M312">
        <v>223.63</v>
      </c>
      <c r="O312">
        <v>-27.832000000000001</v>
      </c>
      <c r="P312">
        <v>69.671599999999998</v>
      </c>
      <c r="Q312">
        <v>414.18700000000001</v>
      </c>
      <c r="R312">
        <v>1.04054</v>
      </c>
      <c r="S312">
        <v>-34.728999999999999</v>
      </c>
      <c r="T312">
        <f t="shared" si="20"/>
        <v>-6.8969999999999985</v>
      </c>
    </row>
    <row r="313" spans="1:20" x14ac:dyDescent="0.3">
      <c r="B313">
        <v>1</v>
      </c>
      <c r="C313">
        <v>223.51300000000001</v>
      </c>
      <c r="E313">
        <v>-42.007399999999997</v>
      </c>
      <c r="F313">
        <v>72.769199999999998</v>
      </c>
      <c r="G313">
        <v>348.11799999999999</v>
      </c>
      <c r="H313">
        <v>0.85860400000000003</v>
      </c>
      <c r="I313">
        <v>-50.643900000000002</v>
      </c>
      <c r="J313">
        <f t="shared" si="19"/>
        <v>-8.6365000000000052</v>
      </c>
      <c r="L313">
        <v>2</v>
      </c>
      <c r="M313">
        <v>235.643</v>
      </c>
      <c r="N313">
        <f t="shared" si="21"/>
        <v>83.243153250645094</v>
      </c>
      <c r="O313">
        <v>-21.7285</v>
      </c>
      <c r="P313">
        <v>55.557299999999998</v>
      </c>
      <c r="Q313">
        <v>477.80200000000002</v>
      </c>
      <c r="R313">
        <v>1.2192499999999999</v>
      </c>
      <c r="S313">
        <v>-32.302900000000001</v>
      </c>
      <c r="T313">
        <f t="shared" si="20"/>
        <v>-10.574400000000001</v>
      </c>
    </row>
    <row r="314" spans="1:20" x14ac:dyDescent="0.3">
      <c r="B314">
        <v>2</v>
      </c>
      <c r="C314">
        <v>233.27500000000001</v>
      </c>
      <c r="D314">
        <f t="shared" si="22"/>
        <v>102.43802499487809</v>
      </c>
      <c r="E314">
        <v>-35.9955</v>
      </c>
      <c r="F314">
        <v>56.411700000000003</v>
      </c>
      <c r="G314">
        <v>414.27800000000002</v>
      </c>
      <c r="H314">
        <v>1.01915</v>
      </c>
      <c r="I314">
        <v>-47.851599999999998</v>
      </c>
      <c r="J314">
        <f t="shared" si="19"/>
        <v>-11.856099999999998</v>
      </c>
      <c r="L314">
        <v>3</v>
      </c>
      <c r="M314">
        <v>253.71799999999999</v>
      </c>
      <c r="N314">
        <f t="shared" si="21"/>
        <v>55.325034578146649</v>
      </c>
      <c r="O314">
        <v>-21.179200000000002</v>
      </c>
      <c r="P314">
        <v>54.8401</v>
      </c>
      <c r="Q314">
        <v>470.65699999999998</v>
      </c>
      <c r="R314">
        <v>1.21017</v>
      </c>
      <c r="S314">
        <v>-33.065800000000003</v>
      </c>
      <c r="T314">
        <f t="shared" si="20"/>
        <v>-11.886600000000001</v>
      </c>
    </row>
    <row r="315" spans="1:20" x14ac:dyDescent="0.3">
      <c r="B315">
        <v>3</v>
      </c>
      <c r="C315">
        <v>253.833</v>
      </c>
      <c r="D315">
        <f t="shared" si="22"/>
        <v>48.642864091837744</v>
      </c>
      <c r="E315">
        <v>-36.529499999999999</v>
      </c>
      <c r="F315">
        <v>59.997599999999998</v>
      </c>
      <c r="G315">
        <v>393.48899999999998</v>
      </c>
      <c r="H315">
        <v>0.96155000000000002</v>
      </c>
      <c r="I315">
        <v>-49.621600000000001</v>
      </c>
      <c r="J315">
        <f t="shared" si="19"/>
        <v>-13.092100000000002</v>
      </c>
      <c r="L315">
        <v>4</v>
      </c>
      <c r="M315">
        <v>276.33300000000003</v>
      </c>
      <c r="N315">
        <f t="shared" si="21"/>
        <v>44.21843908910008</v>
      </c>
      <c r="O315">
        <v>-21.682700000000001</v>
      </c>
      <c r="P315">
        <v>57.601900000000001</v>
      </c>
      <c r="Q315">
        <v>447.68900000000002</v>
      </c>
      <c r="R315">
        <v>1.1341000000000001</v>
      </c>
      <c r="S315">
        <v>-34.79</v>
      </c>
      <c r="T315">
        <f t="shared" si="20"/>
        <v>-13.107299999999999</v>
      </c>
    </row>
    <row r="316" spans="1:20" x14ac:dyDescent="0.3">
      <c r="B316">
        <v>4</v>
      </c>
      <c r="C316">
        <v>276.05700000000002</v>
      </c>
      <c r="D316">
        <f t="shared" si="22"/>
        <v>44.996400287976925</v>
      </c>
      <c r="E316">
        <v>-37.246699999999997</v>
      </c>
      <c r="F316">
        <v>61.996499999999997</v>
      </c>
      <c r="G316">
        <v>386.303</v>
      </c>
      <c r="H316">
        <v>0.93989400000000001</v>
      </c>
      <c r="I316">
        <v>-50.964399999999998</v>
      </c>
      <c r="J316">
        <f t="shared" si="19"/>
        <v>-13.717700000000001</v>
      </c>
      <c r="L316">
        <v>5</v>
      </c>
      <c r="M316">
        <v>299.15800000000002</v>
      </c>
      <c r="N316">
        <f t="shared" si="21"/>
        <v>43.811610076670341</v>
      </c>
      <c r="O316">
        <v>-22.750900000000001</v>
      </c>
      <c r="P316">
        <v>59.463500000000003</v>
      </c>
      <c r="Q316">
        <v>452.10399999999998</v>
      </c>
      <c r="R316">
        <v>1.12618</v>
      </c>
      <c r="S316">
        <v>-36.0413</v>
      </c>
      <c r="T316">
        <f t="shared" si="20"/>
        <v>-13.290399999999998</v>
      </c>
    </row>
    <row r="317" spans="1:20" x14ac:dyDescent="0.3">
      <c r="B317">
        <v>5</v>
      </c>
      <c r="C317">
        <v>298.971</v>
      </c>
      <c r="D317">
        <f t="shared" si="22"/>
        <v>43.64144191324084</v>
      </c>
      <c r="E317">
        <v>-37.262</v>
      </c>
      <c r="F317">
        <v>62.942500000000003</v>
      </c>
      <c r="G317">
        <v>379.76600000000002</v>
      </c>
      <c r="H317">
        <v>0.91584500000000002</v>
      </c>
      <c r="I317">
        <v>-51.834099999999999</v>
      </c>
      <c r="J317">
        <f t="shared" si="19"/>
        <v>-14.572099999999999</v>
      </c>
      <c r="L317">
        <v>6</v>
      </c>
      <c r="M317">
        <v>322.77800000000002</v>
      </c>
      <c r="N317">
        <f t="shared" si="21"/>
        <v>42.337002540220148</v>
      </c>
      <c r="O317">
        <v>-22.842400000000001</v>
      </c>
      <c r="P317">
        <v>60.211199999999998</v>
      </c>
      <c r="Q317">
        <v>440.63900000000001</v>
      </c>
      <c r="R317">
        <v>1.1021099999999999</v>
      </c>
      <c r="S317">
        <v>-36.438000000000002</v>
      </c>
      <c r="T317">
        <f t="shared" si="20"/>
        <v>-13.595600000000001</v>
      </c>
    </row>
    <row r="318" spans="1:20" x14ac:dyDescent="0.3">
      <c r="B318">
        <v>6</v>
      </c>
      <c r="C318">
        <v>321.85899999999998</v>
      </c>
      <c r="D318">
        <f t="shared" si="22"/>
        <v>43.691017126878755</v>
      </c>
      <c r="E318">
        <v>-38.024900000000002</v>
      </c>
      <c r="F318">
        <v>64.025899999999993</v>
      </c>
      <c r="G318">
        <v>385.37599999999998</v>
      </c>
      <c r="H318">
        <v>0.92121600000000003</v>
      </c>
      <c r="I318">
        <v>-52.307099999999998</v>
      </c>
      <c r="J318">
        <f t="shared" si="19"/>
        <v>-14.282199999999996</v>
      </c>
      <c r="L318">
        <v>7</v>
      </c>
      <c r="M318">
        <v>346.46</v>
      </c>
      <c r="N318">
        <f t="shared" si="21"/>
        <v>42.226163330799835</v>
      </c>
      <c r="O318">
        <v>-23.3002</v>
      </c>
      <c r="P318">
        <v>60.9741</v>
      </c>
      <c r="Q318">
        <v>445.75700000000001</v>
      </c>
      <c r="R318">
        <v>1.10989</v>
      </c>
      <c r="S318">
        <v>-36.605800000000002</v>
      </c>
      <c r="T318">
        <f t="shared" si="20"/>
        <v>-13.305600000000002</v>
      </c>
    </row>
    <row r="319" spans="1:20" x14ac:dyDescent="0.3">
      <c r="B319">
        <v>7</v>
      </c>
      <c r="C319">
        <v>345.19299999999998</v>
      </c>
      <c r="D319">
        <f t="shared" si="22"/>
        <v>42.855918402331355</v>
      </c>
      <c r="E319">
        <v>-37.6282</v>
      </c>
      <c r="F319">
        <v>63.842799999999997</v>
      </c>
      <c r="G319">
        <v>375.589</v>
      </c>
      <c r="H319">
        <v>0.90854100000000004</v>
      </c>
      <c r="I319">
        <v>-52.505499999999998</v>
      </c>
      <c r="J319">
        <f t="shared" si="19"/>
        <v>-14.877299999999998</v>
      </c>
      <c r="L319">
        <v>8</v>
      </c>
      <c r="M319">
        <v>370.34899999999999</v>
      </c>
      <c r="N319">
        <f t="shared" si="21"/>
        <v>41.860270417346875</v>
      </c>
      <c r="O319">
        <v>-23.712199999999999</v>
      </c>
      <c r="P319">
        <v>61.706499999999998</v>
      </c>
      <c r="Q319">
        <v>451.27100000000002</v>
      </c>
      <c r="R319">
        <v>1.11006</v>
      </c>
      <c r="S319">
        <v>-36.788899999999998</v>
      </c>
      <c r="T319">
        <f t="shared" si="20"/>
        <v>-13.076699999999999</v>
      </c>
    </row>
    <row r="320" spans="1:20" x14ac:dyDescent="0.3">
      <c r="B320">
        <v>8</v>
      </c>
      <c r="C320">
        <v>368.67899999999997</v>
      </c>
      <c r="D320">
        <f t="shared" si="22"/>
        <v>42.578557438474</v>
      </c>
      <c r="E320">
        <v>-37.795999999999999</v>
      </c>
      <c r="F320">
        <v>64.1327</v>
      </c>
      <c r="G320">
        <v>378.916</v>
      </c>
      <c r="H320">
        <v>0.91203299999999998</v>
      </c>
      <c r="I320">
        <v>-52.642800000000001</v>
      </c>
      <c r="J320">
        <f t="shared" si="19"/>
        <v>-14.846800000000002</v>
      </c>
      <c r="L320">
        <v>9</v>
      </c>
      <c r="M320">
        <v>394.714</v>
      </c>
      <c r="N320">
        <f t="shared" si="21"/>
        <v>41.042478965729515</v>
      </c>
      <c r="O320">
        <v>-22.934000000000001</v>
      </c>
      <c r="P320">
        <v>60.9741</v>
      </c>
      <c r="Q320">
        <v>439.98899999999998</v>
      </c>
      <c r="R320">
        <v>1.09734</v>
      </c>
      <c r="S320">
        <v>-36.987299999999998</v>
      </c>
      <c r="T320">
        <f t="shared" si="20"/>
        <v>-14.053299999999997</v>
      </c>
    </row>
    <row r="321" spans="1:20" x14ac:dyDescent="0.3">
      <c r="B321">
        <v>9</v>
      </c>
      <c r="C321">
        <v>392.142</v>
      </c>
      <c r="D321">
        <f t="shared" si="22"/>
        <v>42.620295784852708</v>
      </c>
      <c r="E321">
        <v>-38.192700000000002</v>
      </c>
      <c r="F321">
        <v>64.620999999999995</v>
      </c>
      <c r="G321">
        <v>385.25200000000001</v>
      </c>
      <c r="H321">
        <v>0.91837599999999997</v>
      </c>
      <c r="I321">
        <v>-52.536000000000001</v>
      </c>
      <c r="J321">
        <f t="shared" si="19"/>
        <v>-14.343299999999999</v>
      </c>
      <c r="L321">
        <v>10</v>
      </c>
      <c r="M321">
        <v>418.79199999999997</v>
      </c>
      <c r="N321">
        <f t="shared" si="21"/>
        <v>41.531688678461713</v>
      </c>
      <c r="O321">
        <v>-23.010300000000001</v>
      </c>
      <c r="P321">
        <v>61.035200000000003</v>
      </c>
      <c r="Q321">
        <v>436.565</v>
      </c>
      <c r="R321">
        <v>1.09857</v>
      </c>
      <c r="S321">
        <v>-37.124600000000001</v>
      </c>
      <c r="T321">
        <f t="shared" si="20"/>
        <v>-14.1143</v>
      </c>
    </row>
    <row r="322" spans="1:20" x14ac:dyDescent="0.3">
      <c r="B322">
        <v>10</v>
      </c>
      <c r="C322">
        <v>415.95100000000002</v>
      </c>
      <c r="D322">
        <f t="shared" si="22"/>
        <v>42.000924020328398</v>
      </c>
      <c r="E322">
        <v>-37.048299999999998</v>
      </c>
      <c r="F322">
        <v>63.476599999999998</v>
      </c>
      <c r="G322">
        <v>368.55599999999998</v>
      </c>
      <c r="H322">
        <v>0.90865700000000005</v>
      </c>
      <c r="I322">
        <v>-52.566499999999998</v>
      </c>
      <c r="J322">
        <f t="shared" si="19"/>
        <v>-15.5182</v>
      </c>
      <c r="L322">
        <v>11</v>
      </c>
      <c r="M322">
        <v>443.25599999999997</v>
      </c>
      <c r="N322">
        <f t="shared" si="21"/>
        <v>40.876389797253111</v>
      </c>
      <c r="O322">
        <v>-23.117100000000001</v>
      </c>
      <c r="P322">
        <v>61.050400000000003</v>
      </c>
      <c r="Q322">
        <v>437.80599999999998</v>
      </c>
      <c r="R322">
        <v>1.09839</v>
      </c>
      <c r="S322">
        <v>-36.911000000000001</v>
      </c>
      <c r="T322">
        <f t="shared" si="20"/>
        <v>-13.793900000000001</v>
      </c>
    </row>
    <row r="323" spans="1:20" x14ac:dyDescent="0.3">
      <c r="B323">
        <v>11</v>
      </c>
      <c r="C323">
        <v>439.58100000000002</v>
      </c>
      <c r="D323">
        <f t="shared" si="22"/>
        <v>42.319085907744402</v>
      </c>
      <c r="E323">
        <v>-37.887599999999999</v>
      </c>
      <c r="F323">
        <v>64.361599999999996</v>
      </c>
      <c r="G323">
        <v>380.096</v>
      </c>
      <c r="H323">
        <v>0.91675600000000002</v>
      </c>
      <c r="I323">
        <v>-52.581800000000001</v>
      </c>
      <c r="J323">
        <f t="shared" si="19"/>
        <v>-14.694200000000002</v>
      </c>
      <c r="L323">
        <v>12</v>
      </c>
      <c r="M323">
        <v>467.91899999999998</v>
      </c>
      <c r="N323">
        <f t="shared" si="21"/>
        <v>40.546567733041378</v>
      </c>
      <c r="O323">
        <v>-23.086500000000001</v>
      </c>
      <c r="P323">
        <v>61.1267</v>
      </c>
      <c r="Q323">
        <v>436.92200000000003</v>
      </c>
      <c r="R323">
        <v>1.10242</v>
      </c>
      <c r="S323">
        <v>-36.972000000000001</v>
      </c>
      <c r="T323">
        <f t="shared" si="20"/>
        <v>-13.8855</v>
      </c>
    </row>
    <row r="324" spans="1:20" x14ac:dyDescent="0.3">
      <c r="B324">
        <v>12</v>
      </c>
      <c r="C324">
        <v>463.50299999999999</v>
      </c>
      <c r="D324">
        <f t="shared" si="22"/>
        <v>41.802524872502353</v>
      </c>
      <c r="E324">
        <v>-37.826500000000003</v>
      </c>
      <c r="F324">
        <v>64.224199999999996</v>
      </c>
      <c r="G324">
        <v>378.94600000000003</v>
      </c>
      <c r="H324">
        <v>0.91616200000000003</v>
      </c>
      <c r="I324">
        <v>-52.703899999999997</v>
      </c>
      <c r="J324">
        <f t="shared" si="19"/>
        <v>-14.877399999999994</v>
      </c>
      <c r="L324">
        <v>13</v>
      </c>
      <c r="M324">
        <v>492.65</v>
      </c>
      <c r="N324">
        <f t="shared" si="21"/>
        <v>40.435081476689184</v>
      </c>
      <c r="O324">
        <v>-23.3765</v>
      </c>
      <c r="P324">
        <v>61.554000000000002</v>
      </c>
      <c r="Q324">
        <v>445.94900000000001</v>
      </c>
      <c r="R324">
        <v>1.1063499999999999</v>
      </c>
      <c r="S324">
        <v>-37.033099999999997</v>
      </c>
      <c r="T324">
        <f t="shared" si="20"/>
        <v>-13.656599999999997</v>
      </c>
    </row>
    <row r="325" spans="1:20" x14ac:dyDescent="0.3">
      <c r="B325">
        <v>13</v>
      </c>
      <c r="C325">
        <v>487.25400000000002</v>
      </c>
      <c r="D325">
        <f t="shared" si="22"/>
        <v>42.103490379352387</v>
      </c>
      <c r="E325">
        <v>-37.841799999999999</v>
      </c>
      <c r="F325">
        <v>64.224199999999996</v>
      </c>
      <c r="G325">
        <v>379.86900000000003</v>
      </c>
      <c r="H325">
        <v>0.91720800000000002</v>
      </c>
      <c r="I325">
        <v>-52.612299999999998</v>
      </c>
      <c r="J325">
        <f t="shared" si="19"/>
        <v>-14.770499999999998</v>
      </c>
      <c r="L325">
        <v>14</v>
      </c>
      <c r="M325">
        <v>517.68100000000004</v>
      </c>
      <c r="N325">
        <f t="shared" si="21"/>
        <v>39.950461427829389</v>
      </c>
      <c r="O325">
        <v>-22.903400000000001</v>
      </c>
      <c r="P325">
        <v>61.0199</v>
      </c>
      <c r="Q325">
        <v>437.20100000000002</v>
      </c>
      <c r="R325">
        <v>1.10057</v>
      </c>
      <c r="S325">
        <v>-37.155200000000001</v>
      </c>
      <c r="T325">
        <f t="shared" si="20"/>
        <v>-14.251799999999999</v>
      </c>
    </row>
    <row r="326" spans="1:20" x14ac:dyDescent="0.3">
      <c r="B326">
        <v>14</v>
      </c>
      <c r="C326">
        <v>511.16</v>
      </c>
      <c r="D326">
        <f t="shared" si="22"/>
        <v>41.830502802643679</v>
      </c>
      <c r="E326">
        <v>-37.994399999999999</v>
      </c>
      <c r="F326">
        <v>64.437899999999999</v>
      </c>
      <c r="G326">
        <v>382.351</v>
      </c>
      <c r="H326">
        <v>0.92139400000000005</v>
      </c>
      <c r="I326">
        <v>-52.581800000000001</v>
      </c>
      <c r="J326">
        <f t="shared" ref="J326:J389" si="23">I326-E326</f>
        <v>-14.587400000000002</v>
      </c>
      <c r="L326">
        <v>15</v>
      </c>
      <c r="M326">
        <v>542.35299999999995</v>
      </c>
      <c r="N326">
        <f t="shared" si="21"/>
        <v>40.531776913100018</v>
      </c>
      <c r="O326">
        <v>-23.147600000000001</v>
      </c>
      <c r="P326">
        <v>61.1267</v>
      </c>
      <c r="Q326">
        <v>440.928</v>
      </c>
      <c r="R326">
        <v>1.10633</v>
      </c>
      <c r="S326">
        <v>-36.956800000000001</v>
      </c>
      <c r="T326">
        <f t="shared" ref="T326:T389" si="24">S326-O326</f>
        <v>-13.809200000000001</v>
      </c>
    </row>
    <row r="327" spans="1:20" x14ac:dyDescent="0.3">
      <c r="B327">
        <v>15</v>
      </c>
      <c r="C327">
        <v>535.38400000000001</v>
      </c>
      <c r="D327">
        <f t="shared" ref="D327:D390" si="25">1000/(C327-C326)</f>
        <v>41.281373844121553</v>
      </c>
      <c r="E327">
        <v>-38.268999999999998</v>
      </c>
      <c r="F327">
        <v>64.804100000000005</v>
      </c>
      <c r="G327">
        <v>385.57499999999999</v>
      </c>
      <c r="H327">
        <v>0.92102799999999996</v>
      </c>
      <c r="I327">
        <v>-52.536000000000001</v>
      </c>
      <c r="J327">
        <f t="shared" si="23"/>
        <v>-14.267000000000003</v>
      </c>
      <c r="L327">
        <v>16</v>
      </c>
      <c r="M327">
        <v>567.16300000000001</v>
      </c>
      <c r="N327">
        <f t="shared" ref="N327:N390" si="26">1000/(M327-M326)</f>
        <v>40.306328093510587</v>
      </c>
      <c r="O327">
        <v>-23.3765</v>
      </c>
      <c r="P327">
        <v>61.172499999999999</v>
      </c>
      <c r="Q327">
        <v>445.62</v>
      </c>
      <c r="R327">
        <v>1.1124400000000001</v>
      </c>
      <c r="S327">
        <v>-36.865200000000002</v>
      </c>
      <c r="T327">
        <f t="shared" si="24"/>
        <v>-13.488700000000001</v>
      </c>
    </row>
    <row r="328" spans="1:20" x14ac:dyDescent="0.3">
      <c r="B328">
        <v>16</v>
      </c>
      <c r="C328">
        <v>559.73299999999995</v>
      </c>
      <c r="D328">
        <f t="shared" si="25"/>
        <v>41.069448437307599</v>
      </c>
      <c r="E328">
        <v>-37.826500000000003</v>
      </c>
      <c r="F328">
        <v>64.346299999999999</v>
      </c>
      <c r="G328">
        <v>380.51900000000001</v>
      </c>
      <c r="H328">
        <v>0.920516</v>
      </c>
      <c r="I328">
        <v>-52.688600000000001</v>
      </c>
      <c r="J328">
        <f t="shared" si="23"/>
        <v>-14.862099999999998</v>
      </c>
      <c r="L328">
        <v>17</v>
      </c>
      <c r="M328">
        <v>592.45500000000004</v>
      </c>
      <c r="N328">
        <f t="shared" si="26"/>
        <v>39.538193895302818</v>
      </c>
      <c r="O328">
        <v>-22.735600000000002</v>
      </c>
      <c r="P328">
        <v>60.790999999999997</v>
      </c>
      <c r="Q328">
        <v>439.11900000000003</v>
      </c>
      <c r="R328">
        <v>1.1044400000000001</v>
      </c>
      <c r="S328">
        <v>-36.865200000000002</v>
      </c>
      <c r="T328">
        <f t="shared" si="24"/>
        <v>-14.1296</v>
      </c>
    </row>
    <row r="329" spans="1:20" x14ac:dyDescent="0.3">
      <c r="B329">
        <v>17</v>
      </c>
      <c r="C329">
        <v>584.15099999999995</v>
      </c>
      <c r="D329">
        <f t="shared" si="25"/>
        <v>40.953395036448512</v>
      </c>
      <c r="E329">
        <v>-37.277200000000001</v>
      </c>
      <c r="F329">
        <v>63.781700000000001</v>
      </c>
      <c r="G329">
        <v>375.08600000000001</v>
      </c>
      <c r="H329">
        <v>0.90894600000000003</v>
      </c>
      <c r="I329">
        <v>-52.566499999999998</v>
      </c>
      <c r="J329">
        <f t="shared" si="23"/>
        <v>-15.289299999999997</v>
      </c>
      <c r="L329">
        <v>18</v>
      </c>
      <c r="M329">
        <v>617.35199999999998</v>
      </c>
      <c r="N329">
        <f t="shared" si="26"/>
        <v>40.165481784954117</v>
      </c>
      <c r="O329">
        <v>-22.995000000000001</v>
      </c>
      <c r="P329">
        <v>61.004600000000003</v>
      </c>
      <c r="Q329">
        <v>441.702</v>
      </c>
      <c r="R329">
        <v>1.1066499999999999</v>
      </c>
      <c r="S329">
        <v>-36.941499999999998</v>
      </c>
      <c r="T329">
        <f t="shared" si="24"/>
        <v>-13.946499999999997</v>
      </c>
    </row>
    <row r="330" spans="1:20" x14ac:dyDescent="0.3">
      <c r="B330">
        <v>18</v>
      </c>
      <c r="C330">
        <v>608.53099999999995</v>
      </c>
      <c r="D330">
        <f t="shared" si="25"/>
        <v>41.017227235438895</v>
      </c>
      <c r="E330">
        <v>-37.963900000000002</v>
      </c>
      <c r="F330">
        <v>64.346299999999999</v>
      </c>
      <c r="G330">
        <v>382.29399999999998</v>
      </c>
      <c r="H330">
        <v>0.92477100000000001</v>
      </c>
      <c r="I330">
        <v>-52.581800000000001</v>
      </c>
      <c r="J330">
        <f t="shared" si="23"/>
        <v>-14.617899999999999</v>
      </c>
      <c r="L330">
        <v>19</v>
      </c>
      <c r="M330">
        <v>642.42200000000003</v>
      </c>
      <c r="N330">
        <f t="shared" si="26"/>
        <v>39.88831272437168</v>
      </c>
      <c r="O330">
        <v>-23.635899999999999</v>
      </c>
      <c r="P330">
        <v>61.569200000000002</v>
      </c>
      <c r="Q330">
        <v>449.78100000000001</v>
      </c>
      <c r="R330">
        <v>1.1186</v>
      </c>
      <c r="S330">
        <v>-36.773699999999998</v>
      </c>
      <c r="T330">
        <f t="shared" si="24"/>
        <v>-13.137799999999999</v>
      </c>
    </row>
    <row r="331" spans="1:20" x14ac:dyDescent="0.3">
      <c r="B331">
        <v>19</v>
      </c>
      <c r="C331">
        <v>632.86099999999999</v>
      </c>
      <c r="D331">
        <f t="shared" si="25"/>
        <v>41.101520756267909</v>
      </c>
      <c r="E331">
        <v>-37.811300000000003</v>
      </c>
      <c r="F331">
        <v>64.224199999999996</v>
      </c>
      <c r="G331">
        <v>381.072</v>
      </c>
      <c r="H331">
        <v>0.92164999999999997</v>
      </c>
      <c r="I331">
        <v>-52.490200000000002</v>
      </c>
      <c r="J331">
        <f t="shared" si="23"/>
        <v>-14.678899999999999</v>
      </c>
      <c r="L331">
        <v>20</v>
      </c>
      <c r="M331">
        <v>667.58199999999999</v>
      </c>
      <c r="N331">
        <f t="shared" si="26"/>
        <v>39.745627980922151</v>
      </c>
      <c r="O331">
        <v>-23.5138</v>
      </c>
      <c r="P331">
        <v>61.538699999999999</v>
      </c>
      <c r="Q331">
        <v>450.072</v>
      </c>
      <c r="R331">
        <v>1.11775</v>
      </c>
      <c r="S331">
        <v>-36.880499999999998</v>
      </c>
      <c r="T331">
        <f t="shared" si="24"/>
        <v>-13.366699999999998</v>
      </c>
    </row>
    <row r="332" spans="1:20" x14ac:dyDescent="0.3">
      <c r="B332">
        <v>20</v>
      </c>
      <c r="C332">
        <v>657.17700000000002</v>
      </c>
      <c r="D332">
        <f t="shared" si="25"/>
        <v>41.125185063332729</v>
      </c>
      <c r="E332">
        <v>-37.872300000000003</v>
      </c>
      <c r="F332">
        <v>64.331100000000006</v>
      </c>
      <c r="G332">
        <v>383.399</v>
      </c>
      <c r="H332">
        <v>0.92575300000000005</v>
      </c>
      <c r="I332">
        <v>-52.444499999999998</v>
      </c>
      <c r="J332">
        <f t="shared" si="23"/>
        <v>-14.572199999999995</v>
      </c>
      <c r="L332">
        <v>21</v>
      </c>
      <c r="M332">
        <v>692.72699999999998</v>
      </c>
      <c r="N332">
        <f t="shared" si="26"/>
        <v>39.769337840524983</v>
      </c>
      <c r="O332">
        <v>-22.811900000000001</v>
      </c>
      <c r="P332">
        <v>60.790999999999997</v>
      </c>
      <c r="Q332">
        <v>443.35599999999999</v>
      </c>
      <c r="R332">
        <v>1.1111899999999999</v>
      </c>
      <c r="S332">
        <v>-36.682099999999998</v>
      </c>
      <c r="T332">
        <f t="shared" si="24"/>
        <v>-13.870199999999997</v>
      </c>
    </row>
    <row r="333" spans="1:20" hidden="1" x14ac:dyDescent="0.3">
      <c r="B333">
        <v>21</v>
      </c>
      <c r="C333">
        <v>681.76700000000005</v>
      </c>
      <c r="D333">
        <f t="shared" si="25"/>
        <v>40.666937779585147</v>
      </c>
      <c r="E333">
        <v>-38.116500000000002</v>
      </c>
      <c r="F333">
        <v>64.544700000000006</v>
      </c>
      <c r="G333">
        <v>386.613</v>
      </c>
      <c r="H333">
        <v>0.92884199999999995</v>
      </c>
      <c r="I333">
        <v>-52.505499999999998</v>
      </c>
      <c r="J333">
        <f t="shared" si="23"/>
        <v>-14.388999999999996</v>
      </c>
      <c r="L333">
        <v>22</v>
      </c>
      <c r="M333">
        <v>717.68399999999997</v>
      </c>
      <c r="N333">
        <f t="shared" si="26"/>
        <v>40.068918539888621</v>
      </c>
      <c r="O333">
        <v>-23.3917</v>
      </c>
      <c r="P333">
        <v>61.355600000000003</v>
      </c>
      <c r="Q333">
        <v>448.42500000000001</v>
      </c>
      <c r="R333">
        <v>1.11463</v>
      </c>
      <c r="S333">
        <v>-21.7285</v>
      </c>
      <c r="T333">
        <f t="shared" si="24"/>
        <v>1.6631999999999998</v>
      </c>
    </row>
    <row r="334" spans="1:20" x14ac:dyDescent="0.3">
      <c r="B334">
        <v>22</v>
      </c>
      <c r="C334">
        <v>706.77599999999995</v>
      </c>
      <c r="D334">
        <f t="shared" si="25"/>
        <v>39.985605182134591</v>
      </c>
      <c r="E334">
        <v>-37.155200000000001</v>
      </c>
      <c r="F334">
        <v>63.491799999999998</v>
      </c>
      <c r="G334">
        <v>372.72699999999998</v>
      </c>
      <c r="H334">
        <v>0.91597499999999998</v>
      </c>
      <c r="I334">
        <v>-52.459699999999998</v>
      </c>
      <c r="J334">
        <f t="shared" si="23"/>
        <v>-15.304499999999997</v>
      </c>
      <c r="T334">
        <f t="shared" si="24"/>
        <v>0</v>
      </c>
    </row>
    <row r="335" spans="1:20" x14ac:dyDescent="0.3">
      <c r="J335">
        <f t="shared" si="23"/>
        <v>0</v>
      </c>
      <c r="K335">
        <v>1.8</v>
      </c>
      <c r="T335">
        <f t="shared" si="24"/>
        <v>0</v>
      </c>
    </row>
    <row r="336" spans="1:20" x14ac:dyDescent="0.3">
      <c r="A336">
        <v>2.1</v>
      </c>
      <c r="J336">
        <f t="shared" si="23"/>
        <v>0</v>
      </c>
      <c r="L336">
        <v>1</v>
      </c>
      <c r="M336">
        <v>223.494</v>
      </c>
      <c r="O336">
        <v>-27.252199999999998</v>
      </c>
      <c r="P336">
        <v>68.984999999999999</v>
      </c>
      <c r="Q336">
        <v>410.56900000000002</v>
      </c>
      <c r="R336">
        <v>1.04416</v>
      </c>
      <c r="S336">
        <v>-34.378100000000003</v>
      </c>
      <c r="T336">
        <f t="shared" si="24"/>
        <v>-7.125900000000005</v>
      </c>
    </row>
    <row r="337" spans="2:20" x14ac:dyDescent="0.3">
      <c r="B337">
        <v>1</v>
      </c>
      <c r="C337">
        <v>223.33799999999999</v>
      </c>
      <c r="E337">
        <v>-42.45</v>
      </c>
      <c r="F337">
        <v>72.936999999999998</v>
      </c>
      <c r="G337">
        <v>351.65800000000002</v>
      </c>
      <c r="H337">
        <v>0.86442300000000005</v>
      </c>
      <c r="I337">
        <v>-50.918599999999998</v>
      </c>
      <c r="J337">
        <f t="shared" si="23"/>
        <v>-8.468599999999995</v>
      </c>
      <c r="L337">
        <v>2</v>
      </c>
      <c r="M337">
        <v>234.339</v>
      </c>
      <c r="N337">
        <f t="shared" si="26"/>
        <v>92.208390963577699</v>
      </c>
      <c r="O337">
        <v>-21.652200000000001</v>
      </c>
      <c r="P337">
        <v>54.367100000000001</v>
      </c>
      <c r="Q337">
        <v>489.61500000000001</v>
      </c>
      <c r="R337">
        <v>1.26197</v>
      </c>
      <c r="S337">
        <v>-31.722999999999999</v>
      </c>
      <c r="T337">
        <f t="shared" si="24"/>
        <v>-10.070799999999998</v>
      </c>
    </row>
    <row r="338" spans="2:20" x14ac:dyDescent="0.3">
      <c r="B338">
        <v>2</v>
      </c>
      <c r="C338">
        <v>232.74700000000001</v>
      </c>
      <c r="D338">
        <f t="shared" si="25"/>
        <v>106.28122010840661</v>
      </c>
      <c r="E338">
        <v>-36.865200000000002</v>
      </c>
      <c r="F338">
        <v>56.732199999999999</v>
      </c>
      <c r="G338">
        <v>428.37299999999999</v>
      </c>
      <c r="H338">
        <v>1.0394099999999999</v>
      </c>
      <c r="I338">
        <v>-47.744799999999998</v>
      </c>
      <c r="J338">
        <f t="shared" si="23"/>
        <v>-10.879599999999996</v>
      </c>
      <c r="L338">
        <v>3</v>
      </c>
      <c r="M338">
        <v>252.47399999999999</v>
      </c>
      <c r="N338">
        <f t="shared" si="26"/>
        <v>55.141990625861624</v>
      </c>
      <c r="O338">
        <v>-20.675699999999999</v>
      </c>
      <c r="P338">
        <v>53.878799999999998</v>
      </c>
      <c r="Q338">
        <v>471.49200000000002</v>
      </c>
      <c r="R338">
        <v>1.2182200000000001</v>
      </c>
      <c r="S338">
        <v>-32.592799999999997</v>
      </c>
      <c r="T338">
        <f t="shared" si="24"/>
        <v>-11.917099999999998</v>
      </c>
    </row>
    <row r="339" spans="2:20" x14ac:dyDescent="0.3">
      <c r="B339">
        <v>3</v>
      </c>
      <c r="C339">
        <v>252.75200000000001</v>
      </c>
      <c r="D339">
        <f t="shared" si="25"/>
        <v>49.987503124218954</v>
      </c>
      <c r="E339">
        <v>-36.178600000000003</v>
      </c>
      <c r="F339">
        <v>58.700600000000001</v>
      </c>
      <c r="G339">
        <v>392.24400000000003</v>
      </c>
      <c r="H339">
        <v>0.96716999999999997</v>
      </c>
      <c r="I339">
        <v>-49.499499999999998</v>
      </c>
      <c r="J339">
        <f t="shared" si="23"/>
        <v>-13.320899999999995</v>
      </c>
      <c r="L339">
        <v>4</v>
      </c>
      <c r="M339">
        <v>274.988</v>
      </c>
      <c r="N339">
        <f t="shared" si="26"/>
        <v>44.416807319889827</v>
      </c>
      <c r="O339">
        <v>-22.140499999999999</v>
      </c>
      <c r="P339">
        <v>57.662999999999997</v>
      </c>
      <c r="Q339">
        <v>458.20299999999997</v>
      </c>
      <c r="R339">
        <v>1.15768</v>
      </c>
      <c r="S339">
        <v>-34.683199999999999</v>
      </c>
      <c r="T339">
        <f t="shared" si="24"/>
        <v>-12.5427</v>
      </c>
    </row>
    <row r="340" spans="2:20" x14ac:dyDescent="0.3">
      <c r="B340">
        <v>4</v>
      </c>
      <c r="C340">
        <v>274.572</v>
      </c>
      <c r="D340">
        <f t="shared" si="25"/>
        <v>45.829514207149415</v>
      </c>
      <c r="E340">
        <v>-37.4298</v>
      </c>
      <c r="F340">
        <v>61.706499999999998</v>
      </c>
      <c r="G340">
        <v>392.71899999999999</v>
      </c>
      <c r="H340">
        <v>0.94654300000000002</v>
      </c>
      <c r="I340">
        <v>-51.071199999999997</v>
      </c>
      <c r="J340">
        <f t="shared" si="23"/>
        <v>-13.641399999999997</v>
      </c>
      <c r="L340">
        <v>5</v>
      </c>
      <c r="M340">
        <v>297.75599999999997</v>
      </c>
      <c r="N340">
        <f t="shared" si="26"/>
        <v>43.921293042867234</v>
      </c>
      <c r="O340">
        <v>-22.567699999999999</v>
      </c>
      <c r="P340">
        <v>59.036299999999997</v>
      </c>
      <c r="Q340">
        <v>454.03399999999999</v>
      </c>
      <c r="R340">
        <v>1.1337600000000001</v>
      </c>
      <c r="S340">
        <v>-35.9039</v>
      </c>
      <c r="T340">
        <f t="shared" si="24"/>
        <v>-13.336200000000002</v>
      </c>
    </row>
    <row r="341" spans="2:20" x14ac:dyDescent="0.3">
      <c r="B341">
        <v>5</v>
      </c>
      <c r="C341">
        <v>297.214</v>
      </c>
      <c r="D341">
        <f t="shared" si="25"/>
        <v>44.165709742955578</v>
      </c>
      <c r="E341">
        <v>-37.704500000000003</v>
      </c>
      <c r="F341">
        <v>62.6526</v>
      </c>
      <c r="G341">
        <v>386.99</v>
      </c>
      <c r="H341">
        <v>0.93063399999999996</v>
      </c>
      <c r="I341">
        <v>-51.834099999999999</v>
      </c>
      <c r="J341">
        <f t="shared" si="23"/>
        <v>-14.129599999999996</v>
      </c>
      <c r="L341">
        <v>6</v>
      </c>
      <c r="M341">
        <v>321.02600000000001</v>
      </c>
      <c r="N341">
        <f t="shared" si="26"/>
        <v>42.973785990545693</v>
      </c>
      <c r="O341">
        <v>-23.3612</v>
      </c>
      <c r="P341">
        <v>60.378999999999998</v>
      </c>
      <c r="Q341">
        <v>456.78100000000001</v>
      </c>
      <c r="R341">
        <v>1.12974</v>
      </c>
      <c r="S341">
        <v>-36.270099999999999</v>
      </c>
      <c r="T341">
        <f t="shared" si="24"/>
        <v>-12.908899999999999</v>
      </c>
    </row>
    <row r="342" spans="2:20" x14ac:dyDescent="0.3">
      <c r="B342">
        <v>6</v>
      </c>
      <c r="C342">
        <v>319.786</v>
      </c>
      <c r="D342">
        <f t="shared" si="25"/>
        <v>44.302675881623244</v>
      </c>
      <c r="E342">
        <v>-38.665799999999997</v>
      </c>
      <c r="F342">
        <v>63.995399999999997</v>
      </c>
      <c r="G342">
        <v>392.57400000000001</v>
      </c>
      <c r="H342">
        <v>0.93511</v>
      </c>
      <c r="I342">
        <v>-52.276600000000002</v>
      </c>
      <c r="J342">
        <f t="shared" si="23"/>
        <v>-13.610800000000005</v>
      </c>
      <c r="L342">
        <v>7</v>
      </c>
      <c r="M342">
        <v>344.49099999999999</v>
      </c>
      <c r="N342">
        <f t="shared" si="26"/>
        <v>42.616663115278122</v>
      </c>
      <c r="O342">
        <v>-22.781400000000001</v>
      </c>
      <c r="P342">
        <v>60.180700000000002</v>
      </c>
      <c r="Q342">
        <v>445.64600000000002</v>
      </c>
      <c r="R342">
        <v>1.1135200000000001</v>
      </c>
      <c r="S342">
        <v>-36.514299999999999</v>
      </c>
      <c r="T342">
        <f t="shared" si="24"/>
        <v>-13.732899999999997</v>
      </c>
    </row>
    <row r="343" spans="2:20" x14ac:dyDescent="0.3">
      <c r="B343">
        <v>7</v>
      </c>
      <c r="C343">
        <v>342.767</v>
      </c>
      <c r="D343">
        <f t="shared" si="25"/>
        <v>43.514207388712428</v>
      </c>
      <c r="E343">
        <v>-38.482700000000001</v>
      </c>
      <c r="F343">
        <v>64.071700000000007</v>
      </c>
      <c r="G343">
        <v>390.07600000000002</v>
      </c>
      <c r="H343">
        <v>0.93195700000000004</v>
      </c>
      <c r="I343">
        <v>-52.444499999999998</v>
      </c>
      <c r="J343">
        <f t="shared" si="23"/>
        <v>-13.961799999999997</v>
      </c>
      <c r="L343">
        <v>8</v>
      </c>
      <c r="M343">
        <v>368.339</v>
      </c>
      <c r="N343">
        <f t="shared" si="26"/>
        <v>41.932237504193203</v>
      </c>
      <c r="O343">
        <v>-23.071300000000001</v>
      </c>
      <c r="P343">
        <v>60.668900000000001</v>
      </c>
      <c r="Q343">
        <v>445.79599999999999</v>
      </c>
      <c r="R343">
        <v>1.1193900000000001</v>
      </c>
      <c r="S343">
        <v>-36.590600000000002</v>
      </c>
      <c r="T343">
        <f t="shared" si="24"/>
        <v>-13.519300000000001</v>
      </c>
    </row>
    <row r="344" spans="2:20" x14ac:dyDescent="0.3">
      <c r="B344">
        <v>8</v>
      </c>
      <c r="C344">
        <v>365.74299999999999</v>
      </c>
      <c r="D344">
        <f t="shared" si="25"/>
        <v>43.523676880222844</v>
      </c>
      <c r="E344">
        <v>-38.101199999999999</v>
      </c>
      <c r="F344">
        <v>63.766500000000001</v>
      </c>
      <c r="G344">
        <v>383.87700000000001</v>
      </c>
      <c r="H344">
        <v>0.92544199999999999</v>
      </c>
      <c r="I344">
        <v>-52.551299999999998</v>
      </c>
      <c r="J344">
        <f t="shared" si="23"/>
        <v>-14.450099999999999</v>
      </c>
      <c r="L344">
        <v>9</v>
      </c>
      <c r="M344">
        <v>392.05</v>
      </c>
      <c r="N344">
        <f t="shared" si="26"/>
        <v>42.174518156130041</v>
      </c>
      <c r="O344">
        <v>-23.071300000000001</v>
      </c>
      <c r="P344">
        <v>60.714700000000001</v>
      </c>
      <c r="Q344">
        <v>448.20699999999999</v>
      </c>
      <c r="R344">
        <v>1.11792</v>
      </c>
      <c r="S344">
        <v>-36.651600000000002</v>
      </c>
      <c r="T344">
        <f t="shared" si="24"/>
        <v>-13.580300000000001</v>
      </c>
    </row>
    <row r="345" spans="2:20" x14ac:dyDescent="0.3">
      <c r="B345">
        <v>9</v>
      </c>
      <c r="C345">
        <v>389.21899999999999</v>
      </c>
      <c r="D345">
        <f t="shared" si="25"/>
        <v>42.59669449650707</v>
      </c>
      <c r="E345">
        <v>-37.902799999999999</v>
      </c>
      <c r="F345">
        <v>63.781700000000001</v>
      </c>
      <c r="G345">
        <v>381.31299999999999</v>
      </c>
      <c r="H345">
        <v>0.92258399999999996</v>
      </c>
      <c r="I345">
        <v>-52.551299999999998</v>
      </c>
      <c r="J345">
        <f t="shared" si="23"/>
        <v>-14.648499999999999</v>
      </c>
      <c r="L345">
        <v>10</v>
      </c>
      <c r="M345">
        <v>416.28899999999999</v>
      </c>
      <c r="N345">
        <f t="shared" si="26"/>
        <v>41.255827385618261</v>
      </c>
      <c r="O345">
        <v>-23.3917</v>
      </c>
      <c r="P345">
        <v>61.157200000000003</v>
      </c>
      <c r="Q345">
        <v>450.2</v>
      </c>
      <c r="R345">
        <v>1.1170500000000001</v>
      </c>
      <c r="S345">
        <v>-36.727899999999998</v>
      </c>
      <c r="T345">
        <f t="shared" si="24"/>
        <v>-13.336199999999998</v>
      </c>
    </row>
    <row r="346" spans="2:20" x14ac:dyDescent="0.3">
      <c r="B346">
        <v>10</v>
      </c>
      <c r="C346">
        <v>412.64600000000002</v>
      </c>
      <c r="D346">
        <f t="shared" si="25"/>
        <v>42.685789900542069</v>
      </c>
      <c r="E346">
        <v>-38.452100000000002</v>
      </c>
      <c r="F346">
        <v>64.163200000000003</v>
      </c>
      <c r="G346">
        <v>389.73399999999998</v>
      </c>
      <c r="H346">
        <v>0.92982200000000004</v>
      </c>
      <c r="I346">
        <v>-52.459699999999998</v>
      </c>
      <c r="J346">
        <f t="shared" si="23"/>
        <v>-14.007599999999996</v>
      </c>
      <c r="L346">
        <v>11</v>
      </c>
      <c r="M346">
        <v>440.52199999999999</v>
      </c>
      <c r="N346">
        <f t="shared" si="26"/>
        <v>41.266042173895094</v>
      </c>
      <c r="O346">
        <v>-23.178100000000001</v>
      </c>
      <c r="P346">
        <v>60.714700000000001</v>
      </c>
      <c r="Q346">
        <v>448.54599999999999</v>
      </c>
      <c r="R346">
        <v>1.1161799999999999</v>
      </c>
      <c r="S346">
        <v>-36.651600000000002</v>
      </c>
      <c r="T346">
        <f t="shared" si="24"/>
        <v>-13.473500000000001</v>
      </c>
    </row>
    <row r="347" spans="2:20" x14ac:dyDescent="0.3">
      <c r="B347">
        <v>11</v>
      </c>
      <c r="C347">
        <v>436.05900000000003</v>
      </c>
      <c r="D347">
        <f t="shared" si="25"/>
        <v>42.71131422713875</v>
      </c>
      <c r="E347">
        <v>-38.024900000000002</v>
      </c>
      <c r="F347">
        <v>63.995399999999997</v>
      </c>
      <c r="G347">
        <v>383.61399999999998</v>
      </c>
      <c r="H347">
        <v>0.92436600000000002</v>
      </c>
      <c r="I347">
        <v>-52.673299999999998</v>
      </c>
      <c r="J347">
        <f t="shared" si="23"/>
        <v>-14.648399999999995</v>
      </c>
      <c r="L347">
        <v>12</v>
      </c>
      <c r="M347">
        <v>464.96699999999998</v>
      </c>
      <c r="N347">
        <f t="shared" si="26"/>
        <v>40.908161178155055</v>
      </c>
      <c r="O347">
        <v>-22.949200000000001</v>
      </c>
      <c r="P347">
        <v>60.607900000000001</v>
      </c>
      <c r="Q347">
        <v>447.53800000000001</v>
      </c>
      <c r="R347">
        <v>1.11616</v>
      </c>
      <c r="S347">
        <v>-36.544800000000002</v>
      </c>
      <c r="T347">
        <f t="shared" si="24"/>
        <v>-13.595600000000001</v>
      </c>
    </row>
    <row r="348" spans="2:20" x14ac:dyDescent="0.3">
      <c r="B348">
        <v>12</v>
      </c>
      <c r="C348">
        <v>459.37299999999999</v>
      </c>
      <c r="D348">
        <f t="shared" si="25"/>
        <v>42.892682508364139</v>
      </c>
      <c r="E348">
        <v>-37.979100000000003</v>
      </c>
      <c r="F348">
        <v>63.751199999999997</v>
      </c>
      <c r="G348">
        <v>383.28800000000001</v>
      </c>
      <c r="H348">
        <v>0.92530599999999996</v>
      </c>
      <c r="I348">
        <v>-52.627600000000001</v>
      </c>
      <c r="J348">
        <f t="shared" si="23"/>
        <v>-14.648499999999999</v>
      </c>
      <c r="L348">
        <v>13</v>
      </c>
      <c r="M348">
        <v>489.54199999999997</v>
      </c>
      <c r="N348">
        <f t="shared" si="26"/>
        <v>40.691759918616498</v>
      </c>
      <c r="O348">
        <v>-22.689800000000002</v>
      </c>
      <c r="P348">
        <v>60.546900000000001</v>
      </c>
      <c r="Q348">
        <v>444.15100000000001</v>
      </c>
      <c r="R348">
        <v>1.1119300000000001</v>
      </c>
      <c r="S348">
        <v>-36.743200000000002</v>
      </c>
      <c r="T348">
        <f t="shared" si="24"/>
        <v>-14.0534</v>
      </c>
    </row>
    <row r="349" spans="2:20" x14ac:dyDescent="0.3">
      <c r="B349">
        <v>13</v>
      </c>
      <c r="C349">
        <v>483.11700000000002</v>
      </c>
      <c r="D349">
        <f t="shared" si="25"/>
        <v>42.115902964959517</v>
      </c>
      <c r="E349">
        <v>-38.207999999999998</v>
      </c>
      <c r="F349">
        <v>63.995399999999997</v>
      </c>
      <c r="G349">
        <v>386.74400000000003</v>
      </c>
      <c r="H349">
        <v>0.92971899999999996</v>
      </c>
      <c r="I349">
        <v>-52.673299999999998</v>
      </c>
      <c r="J349">
        <f t="shared" si="23"/>
        <v>-14.465299999999999</v>
      </c>
      <c r="L349">
        <v>14</v>
      </c>
      <c r="M349">
        <v>514.04100000000005</v>
      </c>
      <c r="N349">
        <f t="shared" si="26"/>
        <v>40.817992571125217</v>
      </c>
      <c r="O349">
        <v>-23.117100000000001</v>
      </c>
      <c r="P349">
        <v>60.8673</v>
      </c>
      <c r="Q349">
        <v>448.91500000000002</v>
      </c>
      <c r="R349">
        <v>1.12174</v>
      </c>
      <c r="S349">
        <v>-36.651600000000002</v>
      </c>
      <c r="T349">
        <f t="shared" si="24"/>
        <v>-13.534500000000001</v>
      </c>
    </row>
    <row r="350" spans="2:20" x14ac:dyDescent="0.3">
      <c r="B350">
        <v>14</v>
      </c>
      <c r="C350">
        <v>506.57100000000003</v>
      </c>
      <c r="D350">
        <f t="shared" si="25"/>
        <v>42.636650464739475</v>
      </c>
      <c r="E350">
        <v>-38.238500000000002</v>
      </c>
      <c r="F350">
        <v>64.117400000000004</v>
      </c>
      <c r="G350">
        <v>387.87</v>
      </c>
      <c r="H350">
        <v>0.93105199999999999</v>
      </c>
      <c r="I350">
        <v>-52.490200000000002</v>
      </c>
      <c r="J350">
        <f t="shared" si="23"/>
        <v>-14.2517</v>
      </c>
      <c r="L350">
        <v>15</v>
      </c>
      <c r="M350">
        <v>538.56700000000001</v>
      </c>
      <c r="N350">
        <f t="shared" si="26"/>
        <v>40.773057163826223</v>
      </c>
      <c r="O350">
        <v>-23.239100000000001</v>
      </c>
      <c r="P350">
        <v>60.9131</v>
      </c>
      <c r="Q350">
        <v>447.89600000000002</v>
      </c>
      <c r="R350">
        <v>1.1178600000000001</v>
      </c>
      <c r="S350">
        <v>-36.666899999999998</v>
      </c>
      <c r="T350">
        <f t="shared" si="24"/>
        <v>-13.427799999999998</v>
      </c>
    </row>
    <row r="351" spans="2:20" x14ac:dyDescent="0.3">
      <c r="B351">
        <v>15</v>
      </c>
      <c r="C351">
        <v>530.47699999999998</v>
      </c>
      <c r="D351">
        <f t="shared" si="25"/>
        <v>41.830502802643778</v>
      </c>
      <c r="E351">
        <v>-37.795999999999999</v>
      </c>
      <c r="F351">
        <v>63.690199999999997</v>
      </c>
      <c r="G351">
        <v>383.41</v>
      </c>
      <c r="H351">
        <v>0.92474800000000001</v>
      </c>
      <c r="I351">
        <v>-52.566499999999998</v>
      </c>
      <c r="J351">
        <f t="shared" si="23"/>
        <v>-14.770499999999998</v>
      </c>
      <c r="L351">
        <v>16</v>
      </c>
      <c r="M351">
        <v>563.20600000000002</v>
      </c>
      <c r="N351">
        <f t="shared" si="26"/>
        <v>40.586062746052988</v>
      </c>
      <c r="O351">
        <v>-23.178100000000001</v>
      </c>
      <c r="P351">
        <v>60.8673</v>
      </c>
      <c r="Q351">
        <v>449.995</v>
      </c>
      <c r="R351">
        <v>1.12202</v>
      </c>
      <c r="S351">
        <v>-36.468499999999999</v>
      </c>
      <c r="T351">
        <f t="shared" si="24"/>
        <v>-13.290399999999998</v>
      </c>
    </row>
    <row r="352" spans="2:20" x14ac:dyDescent="0.3">
      <c r="B352">
        <v>16</v>
      </c>
      <c r="C352">
        <v>553.98800000000006</v>
      </c>
      <c r="D352">
        <f t="shared" si="25"/>
        <v>42.533282293394436</v>
      </c>
      <c r="E352">
        <v>-38.131700000000002</v>
      </c>
      <c r="F352">
        <v>64.117400000000004</v>
      </c>
      <c r="G352">
        <v>386.00200000000001</v>
      </c>
      <c r="H352">
        <v>0.93000099999999997</v>
      </c>
      <c r="I352">
        <v>-52.536000000000001</v>
      </c>
      <c r="J352">
        <f t="shared" si="23"/>
        <v>-14.404299999999999</v>
      </c>
      <c r="L352">
        <v>17</v>
      </c>
      <c r="M352">
        <v>588.04999999999995</v>
      </c>
      <c r="N352">
        <f t="shared" si="26"/>
        <v>40.251167283851331</v>
      </c>
      <c r="O352">
        <v>-23.5748</v>
      </c>
      <c r="P352">
        <v>61.248800000000003</v>
      </c>
      <c r="Q352">
        <v>456.41899999999998</v>
      </c>
      <c r="R352">
        <v>1.1281000000000001</v>
      </c>
      <c r="S352">
        <v>-36.575299999999999</v>
      </c>
      <c r="T352">
        <f t="shared" si="24"/>
        <v>-13.000499999999999</v>
      </c>
    </row>
    <row r="353" spans="1:20" x14ac:dyDescent="0.3">
      <c r="B353">
        <v>17</v>
      </c>
      <c r="C353">
        <v>578.20399999999995</v>
      </c>
      <c r="D353">
        <f t="shared" si="25"/>
        <v>41.29501156260342</v>
      </c>
      <c r="E353">
        <v>-38.207999999999998</v>
      </c>
      <c r="F353">
        <v>64.102199999999996</v>
      </c>
      <c r="G353">
        <v>386.93</v>
      </c>
      <c r="H353">
        <v>0.92953200000000002</v>
      </c>
      <c r="I353">
        <v>-52.581800000000001</v>
      </c>
      <c r="J353">
        <f t="shared" si="23"/>
        <v>-14.373800000000003</v>
      </c>
      <c r="L353">
        <v>18</v>
      </c>
      <c r="M353">
        <v>612.69399999999996</v>
      </c>
      <c r="N353">
        <f t="shared" si="26"/>
        <v>40.577828274630733</v>
      </c>
      <c r="O353">
        <v>-22.827100000000002</v>
      </c>
      <c r="P353">
        <v>60.562100000000001</v>
      </c>
      <c r="Q353">
        <v>446.65499999999997</v>
      </c>
      <c r="R353">
        <v>1.1165799999999999</v>
      </c>
      <c r="S353">
        <v>-36.514299999999999</v>
      </c>
      <c r="T353">
        <f t="shared" si="24"/>
        <v>-13.687199999999997</v>
      </c>
    </row>
    <row r="354" spans="1:20" x14ac:dyDescent="0.3">
      <c r="B354">
        <v>18</v>
      </c>
      <c r="C354">
        <v>602.01099999999997</v>
      </c>
      <c r="D354">
        <f t="shared" si="25"/>
        <v>42.004452471961997</v>
      </c>
      <c r="E354">
        <v>-37.918100000000003</v>
      </c>
      <c r="F354">
        <v>63.705399999999997</v>
      </c>
      <c r="G354">
        <v>384.76400000000001</v>
      </c>
      <c r="H354">
        <v>0.93516600000000005</v>
      </c>
      <c r="I354">
        <v>-52.551299999999998</v>
      </c>
      <c r="J354">
        <f t="shared" si="23"/>
        <v>-14.633199999999995</v>
      </c>
      <c r="L354">
        <v>19</v>
      </c>
      <c r="M354">
        <v>637.45799999999997</v>
      </c>
      <c r="N354">
        <f t="shared" si="26"/>
        <v>40.381198513971881</v>
      </c>
      <c r="O354">
        <v>-23.101800000000001</v>
      </c>
      <c r="P354">
        <v>60.607900000000001</v>
      </c>
      <c r="Q354">
        <v>450.69400000000002</v>
      </c>
      <c r="R354">
        <v>1.1290800000000001</v>
      </c>
      <c r="S354">
        <v>-36.666899999999998</v>
      </c>
      <c r="T354">
        <f t="shared" si="24"/>
        <v>-13.565099999999997</v>
      </c>
    </row>
    <row r="355" spans="1:20" x14ac:dyDescent="0.3">
      <c r="B355">
        <v>19</v>
      </c>
      <c r="C355">
        <v>626.28399999999999</v>
      </c>
      <c r="D355">
        <f t="shared" si="25"/>
        <v>41.198038973344829</v>
      </c>
      <c r="E355">
        <v>-38.330100000000002</v>
      </c>
      <c r="F355">
        <v>64.071700000000007</v>
      </c>
      <c r="G355">
        <v>389.27699999999999</v>
      </c>
      <c r="H355">
        <v>0.93745900000000004</v>
      </c>
      <c r="I355">
        <v>-52.597000000000001</v>
      </c>
      <c r="J355">
        <f t="shared" si="23"/>
        <v>-14.2669</v>
      </c>
      <c r="L355">
        <v>20</v>
      </c>
      <c r="M355">
        <v>662.24099999999999</v>
      </c>
      <c r="N355">
        <f t="shared" si="26"/>
        <v>40.350240083928476</v>
      </c>
      <c r="O355">
        <v>-22.918700000000001</v>
      </c>
      <c r="P355">
        <v>60.531599999999997</v>
      </c>
      <c r="Q355">
        <v>449.03100000000001</v>
      </c>
      <c r="R355">
        <v>1.12764</v>
      </c>
      <c r="S355">
        <v>-36.483800000000002</v>
      </c>
      <c r="T355">
        <f t="shared" si="24"/>
        <v>-13.565100000000001</v>
      </c>
    </row>
    <row r="356" spans="1:20" x14ac:dyDescent="0.3">
      <c r="B356">
        <v>20</v>
      </c>
      <c r="C356">
        <v>650.49599999999998</v>
      </c>
      <c r="D356">
        <f t="shared" si="25"/>
        <v>41.301833801420798</v>
      </c>
      <c r="E356">
        <v>-37.4756</v>
      </c>
      <c r="F356">
        <v>63.308700000000002</v>
      </c>
      <c r="G356">
        <v>379.33199999999999</v>
      </c>
      <c r="H356">
        <v>0.92672600000000005</v>
      </c>
      <c r="I356">
        <v>-52.383400000000002</v>
      </c>
      <c r="J356">
        <f t="shared" si="23"/>
        <v>-14.907800000000002</v>
      </c>
      <c r="L356">
        <v>21</v>
      </c>
      <c r="M356">
        <v>687.02599999999995</v>
      </c>
      <c r="N356">
        <f t="shared" si="26"/>
        <v>40.346984062941345</v>
      </c>
      <c r="O356">
        <v>-23.239100000000001</v>
      </c>
      <c r="P356">
        <v>60.790999999999997</v>
      </c>
      <c r="Q356">
        <v>455.94499999999999</v>
      </c>
      <c r="R356">
        <v>1.13443</v>
      </c>
      <c r="S356">
        <v>-36.254899999999999</v>
      </c>
      <c r="T356">
        <f t="shared" si="24"/>
        <v>-13.015799999999999</v>
      </c>
    </row>
    <row r="357" spans="1:20" x14ac:dyDescent="0.3">
      <c r="B357">
        <v>21</v>
      </c>
      <c r="C357">
        <v>674.63400000000001</v>
      </c>
      <c r="D357">
        <f t="shared" si="25"/>
        <v>41.428453061562621</v>
      </c>
      <c r="E357">
        <v>-37.872300000000003</v>
      </c>
      <c r="F357">
        <v>63.705399999999997</v>
      </c>
      <c r="G357">
        <v>386.01799999999997</v>
      </c>
      <c r="H357">
        <v>0.93583000000000005</v>
      </c>
      <c r="I357">
        <v>-52.413899999999998</v>
      </c>
      <c r="J357">
        <f t="shared" si="23"/>
        <v>-14.541599999999995</v>
      </c>
      <c r="L357">
        <v>22</v>
      </c>
      <c r="M357">
        <v>711.56600000000003</v>
      </c>
      <c r="N357">
        <f t="shared" si="26"/>
        <v>40.749796251018616</v>
      </c>
      <c r="O357">
        <v>-23.3917</v>
      </c>
      <c r="P357">
        <v>60.9589</v>
      </c>
      <c r="Q357">
        <v>457.303</v>
      </c>
      <c r="R357">
        <v>1.14293</v>
      </c>
      <c r="S357">
        <v>-36.422699999999999</v>
      </c>
      <c r="T357">
        <f t="shared" si="24"/>
        <v>-13.030999999999999</v>
      </c>
    </row>
    <row r="358" spans="1:20" x14ac:dyDescent="0.3">
      <c r="B358">
        <v>22</v>
      </c>
      <c r="C358">
        <v>698.78200000000004</v>
      </c>
      <c r="D358">
        <f t="shared" si="25"/>
        <v>41.411297001822057</v>
      </c>
      <c r="E358">
        <v>-38.314799999999998</v>
      </c>
      <c r="F358">
        <v>63.9343</v>
      </c>
      <c r="G358">
        <v>393.274</v>
      </c>
      <c r="H358">
        <v>0.939577</v>
      </c>
      <c r="I358">
        <v>-52.597000000000001</v>
      </c>
      <c r="J358">
        <f t="shared" si="23"/>
        <v>-14.282200000000003</v>
      </c>
      <c r="T358">
        <f t="shared" si="24"/>
        <v>0</v>
      </c>
    </row>
    <row r="359" spans="1:20" x14ac:dyDescent="0.3">
      <c r="J359">
        <f t="shared" si="23"/>
        <v>0</v>
      </c>
      <c r="K359">
        <v>1.85</v>
      </c>
      <c r="T359">
        <f t="shared" si="24"/>
        <v>0</v>
      </c>
    </row>
    <row r="360" spans="1:20" x14ac:dyDescent="0.3">
      <c r="A360">
        <v>2.15</v>
      </c>
      <c r="J360">
        <f t="shared" si="23"/>
        <v>0</v>
      </c>
      <c r="L360">
        <v>1</v>
      </c>
      <c r="M360">
        <v>223.01</v>
      </c>
      <c r="O360">
        <v>-27.9999</v>
      </c>
      <c r="P360">
        <v>69.671599999999998</v>
      </c>
      <c r="Q360">
        <v>421.20699999999999</v>
      </c>
      <c r="R360">
        <v>1.06002</v>
      </c>
      <c r="S360">
        <v>-34.057600000000001</v>
      </c>
      <c r="T360">
        <f t="shared" si="24"/>
        <v>-6.0577000000000005</v>
      </c>
    </row>
    <row r="361" spans="1:20" x14ac:dyDescent="0.3">
      <c r="B361">
        <v>1</v>
      </c>
      <c r="C361">
        <v>223.11799999999999</v>
      </c>
      <c r="E361">
        <v>-42.755099999999999</v>
      </c>
      <c r="F361">
        <v>73.226900000000001</v>
      </c>
      <c r="G361">
        <v>352.91699999999997</v>
      </c>
      <c r="H361">
        <v>0.86714000000000002</v>
      </c>
      <c r="I361">
        <v>-50.842300000000002</v>
      </c>
      <c r="J361">
        <f t="shared" si="23"/>
        <v>-8.0872000000000028</v>
      </c>
      <c r="L361">
        <v>2</v>
      </c>
      <c r="M361">
        <v>233.547</v>
      </c>
      <c r="N361">
        <f t="shared" si="26"/>
        <v>94.903672772136233</v>
      </c>
      <c r="O361">
        <v>-21.560700000000001</v>
      </c>
      <c r="P361">
        <v>54.046599999999998</v>
      </c>
      <c r="Q361">
        <v>496.91199999999998</v>
      </c>
      <c r="R361">
        <v>1.28495</v>
      </c>
      <c r="S361">
        <v>-31.3568</v>
      </c>
      <c r="T361">
        <f t="shared" si="24"/>
        <v>-9.7960999999999991</v>
      </c>
    </row>
    <row r="362" spans="1:20" x14ac:dyDescent="0.3">
      <c r="B362">
        <v>2</v>
      </c>
      <c r="C362">
        <v>232.44499999999999</v>
      </c>
      <c r="D362">
        <f t="shared" si="25"/>
        <v>107.21561059290235</v>
      </c>
      <c r="E362">
        <v>-36.590600000000002</v>
      </c>
      <c r="F362">
        <v>55.770899999999997</v>
      </c>
      <c r="G362">
        <v>430.82100000000003</v>
      </c>
      <c r="H362">
        <v>1.0508599999999999</v>
      </c>
      <c r="I362">
        <v>-47.790500000000002</v>
      </c>
      <c r="J362">
        <f t="shared" si="23"/>
        <v>-11.1999</v>
      </c>
      <c r="L362">
        <v>3</v>
      </c>
      <c r="M362">
        <v>251.119</v>
      </c>
      <c r="N362">
        <f t="shared" si="26"/>
        <v>56.908718415661269</v>
      </c>
      <c r="O362">
        <v>-21.041899999999998</v>
      </c>
      <c r="P362">
        <v>53.817700000000002</v>
      </c>
      <c r="Q362">
        <v>493.03300000000002</v>
      </c>
      <c r="R362">
        <v>1.2574000000000001</v>
      </c>
      <c r="S362">
        <v>-32.211300000000001</v>
      </c>
      <c r="T362">
        <f t="shared" si="24"/>
        <v>-11.169400000000003</v>
      </c>
    </row>
    <row r="363" spans="1:20" x14ac:dyDescent="0.3">
      <c r="B363">
        <v>3</v>
      </c>
      <c r="C363">
        <v>251.85400000000001</v>
      </c>
      <c r="D363">
        <f t="shared" si="25"/>
        <v>51.52248956669581</v>
      </c>
      <c r="E363">
        <v>-36.499000000000002</v>
      </c>
      <c r="F363">
        <v>58.334400000000002</v>
      </c>
      <c r="G363">
        <v>402.108</v>
      </c>
      <c r="H363">
        <v>0.987676</v>
      </c>
      <c r="I363">
        <v>-49.667400000000001</v>
      </c>
      <c r="J363">
        <f t="shared" si="23"/>
        <v>-13.168399999999998</v>
      </c>
      <c r="L363">
        <v>4</v>
      </c>
      <c r="M363">
        <v>273.08699999999999</v>
      </c>
      <c r="N363">
        <f t="shared" si="26"/>
        <v>45.520757465404245</v>
      </c>
      <c r="O363">
        <v>-22.567699999999999</v>
      </c>
      <c r="P363">
        <v>57.815600000000003</v>
      </c>
      <c r="Q363">
        <v>473.71600000000001</v>
      </c>
      <c r="R363">
        <v>1.17893</v>
      </c>
      <c r="S363">
        <v>-34.439100000000003</v>
      </c>
      <c r="T363">
        <f t="shared" si="24"/>
        <v>-11.871400000000005</v>
      </c>
    </row>
    <row r="364" spans="1:20" x14ac:dyDescent="0.3">
      <c r="B364">
        <v>4</v>
      </c>
      <c r="C364">
        <v>273.63900000000001</v>
      </c>
      <c r="D364">
        <f t="shared" si="25"/>
        <v>45.903144365389039</v>
      </c>
      <c r="E364">
        <v>-37.399299999999997</v>
      </c>
      <c r="F364">
        <v>60.9741</v>
      </c>
      <c r="G364">
        <v>391.55200000000002</v>
      </c>
      <c r="H364">
        <v>0.95369199999999998</v>
      </c>
      <c r="I364">
        <v>-51.147500000000001</v>
      </c>
      <c r="J364">
        <f t="shared" si="23"/>
        <v>-13.748200000000004</v>
      </c>
      <c r="L364">
        <v>5</v>
      </c>
      <c r="M364">
        <v>295.54199999999997</v>
      </c>
      <c r="N364">
        <f t="shared" si="26"/>
        <v>44.533511467379235</v>
      </c>
      <c r="O364">
        <v>-22.537199999999999</v>
      </c>
      <c r="P364">
        <v>58.746299999999998</v>
      </c>
      <c r="Q364">
        <v>457.815</v>
      </c>
      <c r="R364">
        <v>1.14845</v>
      </c>
      <c r="S364">
        <v>-35.324100000000001</v>
      </c>
      <c r="T364">
        <f t="shared" si="24"/>
        <v>-12.786900000000003</v>
      </c>
    </row>
    <row r="365" spans="1:20" x14ac:dyDescent="0.3">
      <c r="B365">
        <v>5</v>
      </c>
      <c r="C365">
        <v>296.10599999999999</v>
      </c>
      <c r="D365">
        <f t="shared" si="25"/>
        <v>44.509725374994467</v>
      </c>
      <c r="E365">
        <v>-38.238500000000002</v>
      </c>
      <c r="F365">
        <v>62.622100000000003</v>
      </c>
      <c r="G365">
        <v>394.51799999999997</v>
      </c>
      <c r="H365">
        <v>0.943272</v>
      </c>
      <c r="I365">
        <v>-51.925699999999999</v>
      </c>
      <c r="J365">
        <f t="shared" si="23"/>
        <v>-13.687199999999997</v>
      </c>
      <c r="L365">
        <v>6</v>
      </c>
      <c r="M365">
        <v>318.62200000000001</v>
      </c>
      <c r="N365">
        <f t="shared" si="26"/>
        <v>43.327556325823146</v>
      </c>
      <c r="O365">
        <v>-23.010300000000001</v>
      </c>
      <c r="P365">
        <v>59.890700000000002</v>
      </c>
      <c r="Q365">
        <v>458.73099999999999</v>
      </c>
      <c r="R365">
        <v>1.1415500000000001</v>
      </c>
      <c r="S365">
        <v>-35.934399999999997</v>
      </c>
      <c r="T365">
        <f t="shared" si="24"/>
        <v>-12.924099999999996</v>
      </c>
    </row>
    <row r="366" spans="1:20" x14ac:dyDescent="0.3">
      <c r="B366">
        <v>6</v>
      </c>
      <c r="C366">
        <v>318.51400000000001</v>
      </c>
      <c r="D366">
        <f t="shared" si="25"/>
        <v>44.626918957515144</v>
      </c>
      <c r="E366">
        <v>-37.673999999999999</v>
      </c>
      <c r="F366">
        <v>62.6526</v>
      </c>
      <c r="G366">
        <v>381.74200000000002</v>
      </c>
      <c r="H366">
        <v>0.92733200000000005</v>
      </c>
      <c r="I366">
        <v>-52.322400000000002</v>
      </c>
      <c r="J366">
        <f t="shared" si="23"/>
        <v>-14.648400000000002</v>
      </c>
      <c r="L366">
        <v>7</v>
      </c>
      <c r="M366">
        <v>341.96100000000001</v>
      </c>
      <c r="N366">
        <f t="shared" si="26"/>
        <v>42.846737220960627</v>
      </c>
      <c r="O366">
        <v>-22.903400000000001</v>
      </c>
      <c r="P366">
        <v>59.860199999999999</v>
      </c>
      <c r="Q366">
        <v>452.59300000000002</v>
      </c>
      <c r="R366">
        <v>1.1336900000000001</v>
      </c>
      <c r="S366">
        <v>-36.148099999999999</v>
      </c>
      <c r="T366">
        <f t="shared" si="24"/>
        <v>-13.244699999999998</v>
      </c>
    </row>
    <row r="367" spans="1:20" x14ac:dyDescent="0.3">
      <c r="B367">
        <v>7</v>
      </c>
      <c r="C367">
        <v>341.19900000000001</v>
      </c>
      <c r="D367">
        <f t="shared" si="25"/>
        <v>44.081992506061269</v>
      </c>
      <c r="E367">
        <v>-38.436900000000001</v>
      </c>
      <c r="F367">
        <v>63.491799999999998</v>
      </c>
      <c r="G367">
        <v>390.19799999999998</v>
      </c>
      <c r="H367">
        <v>0.93596800000000002</v>
      </c>
      <c r="I367">
        <v>-52.291899999999998</v>
      </c>
      <c r="J367">
        <f t="shared" si="23"/>
        <v>-13.854999999999997</v>
      </c>
      <c r="L367">
        <v>8</v>
      </c>
      <c r="M367">
        <v>365.42599999999999</v>
      </c>
      <c r="N367">
        <f t="shared" si="26"/>
        <v>42.616663115278122</v>
      </c>
      <c r="O367">
        <v>-23.3917</v>
      </c>
      <c r="P367">
        <v>60.562100000000001</v>
      </c>
      <c r="Q367">
        <v>458.70299999999997</v>
      </c>
      <c r="R367">
        <v>1.1371199999999999</v>
      </c>
      <c r="S367">
        <v>-36.254899999999999</v>
      </c>
      <c r="T367">
        <f t="shared" si="24"/>
        <v>-12.863199999999999</v>
      </c>
    </row>
    <row r="368" spans="1:20" x14ac:dyDescent="0.3">
      <c r="B368">
        <v>8</v>
      </c>
      <c r="C368">
        <v>363.77600000000001</v>
      </c>
      <c r="D368">
        <f t="shared" si="25"/>
        <v>44.292864419542013</v>
      </c>
      <c r="E368">
        <v>-37.826500000000003</v>
      </c>
      <c r="F368">
        <v>63.110399999999998</v>
      </c>
      <c r="G368">
        <v>385.60199999999998</v>
      </c>
      <c r="H368">
        <v>0.93189599999999995</v>
      </c>
      <c r="I368">
        <v>-52.475000000000001</v>
      </c>
      <c r="J368">
        <f t="shared" si="23"/>
        <v>-14.648499999999999</v>
      </c>
      <c r="L368">
        <v>9</v>
      </c>
      <c r="M368">
        <v>388.935</v>
      </c>
      <c r="N368">
        <f t="shared" si="26"/>
        <v>42.5369007614105</v>
      </c>
      <c r="O368">
        <v>-22.705100000000002</v>
      </c>
      <c r="P368">
        <v>60.119599999999998</v>
      </c>
      <c r="Q368">
        <v>447.88900000000001</v>
      </c>
      <c r="R368">
        <v>1.1244099999999999</v>
      </c>
      <c r="S368">
        <v>-36.239600000000003</v>
      </c>
      <c r="T368">
        <f t="shared" si="24"/>
        <v>-13.534500000000001</v>
      </c>
    </row>
    <row r="369" spans="2:20" x14ac:dyDescent="0.3">
      <c r="B369">
        <v>9</v>
      </c>
      <c r="C369">
        <v>386.613</v>
      </c>
      <c r="D369">
        <f t="shared" si="25"/>
        <v>43.788588693786423</v>
      </c>
      <c r="E369">
        <v>-38.513199999999998</v>
      </c>
      <c r="F369">
        <v>63.8733</v>
      </c>
      <c r="G369">
        <v>393.572</v>
      </c>
      <c r="H369">
        <v>0.93342899999999995</v>
      </c>
      <c r="I369">
        <v>-52.581800000000001</v>
      </c>
      <c r="J369">
        <f t="shared" si="23"/>
        <v>-14.068600000000004</v>
      </c>
      <c r="L369">
        <v>10</v>
      </c>
      <c r="M369">
        <v>412.738</v>
      </c>
      <c r="N369">
        <f t="shared" si="26"/>
        <v>42.011511154056215</v>
      </c>
      <c r="O369">
        <v>-22.628799999999998</v>
      </c>
      <c r="P369">
        <v>60.043300000000002</v>
      </c>
      <c r="Q369">
        <v>447.76799999999997</v>
      </c>
      <c r="R369">
        <v>1.1270100000000001</v>
      </c>
      <c r="S369">
        <v>-36.193800000000003</v>
      </c>
      <c r="T369">
        <f t="shared" si="24"/>
        <v>-13.565000000000005</v>
      </c>
    </row>
    <row r="370" spans="2:20" x14ac:dyDescent="0.3">
      <c r="B370">
        <v>10</v>
      </c>
      <c r="C370">
        <v>409.53800000000001</v>
      </c>
      <c r="D370">
        <f t="shared" si="25"/>
        <v>43.62050163576879</v>
      </c>
      <c r="E370">
        <v>-38.024900000000002</v>
      </c>
      <c r="F370">
        <v>63.369799999999998</v>
      </c>
      <c r="G370">
        <v>386.29500000000002</v>
      </c>
      <c r="H370">
        <v>0.93106100000000003</v>
      </c>
      <c r="I370">
        <v>-52.719099999999997</v>
      </c>
      <c r="J370">
        <f t="shared" si="23"/>
        <v>-14.694199999999995</v>
      </c>
      <c r="L370">
        <v>11</v>
      </c>
      <c r="M370">
        <v>436.34399999999999</v>
      </c>
      <c r="N370">
        <f t="shared" si="26"/>
        <v>42.362111327628575</v>
      </c>
      <c r="O370">
        <v>-23.117100000000001</v>
      </c>
      <c r="P370">
        <v>60.592700000000001</v>
      </c>
      <c r="Q370">
        <v>454.31</v>
      </c>
      <c r="R370">
        <v>1.13195</v>
      </c>
      <c r="S370">
        <v>-36.438000000000002</v>
      </c>
      <c r="T370">
        <f t="shared" si="24"/>
        <v>-13.320900000000002</v>
      </c>
    </row>
    <row r="371" spans="2:20" x14ac:dyDescent="0.3">
      <c r="B371">
        <v>11</v>
      </c>
      <c r="C371">
        <v>432.46499999999997</v>
      </c>
      <c r="D371">
        <f t="shared" si="25"/>
        <v>43.616696471409327</v>
      </c>
      <c r="E371">
        <v>-38.421599999999998</v>
      </c>
      <c r="F371">
        <v>63.720700000000001</v>
      </c>
      <c r="G371">
        <v>389.327</v>
      </c>
      <c r="H371">
        <v>0.93362000000000001</v>
      </c>
      <c r="I371">
        <v>-52.703899999999997</v>
      </c>
      <c r="J371">
        <f t="shared" si="23"/>
        <v>-14.282299999999999</v>
      </c>
      <c r="L371">
        <v>12</v>
      </c>
      <c r="M371">
        <v>460.17</v>
      </c>
      <c r="N371">
        <f t="shared" si="26"/>
        <v>41.97095609837988</v>
      </c>
      <c r="O371">
        <v>-22.949200000000001</v>
      </c>
      <c r="P371">
        <v>60.226399999999998</v>
      </c>
      <c r="Q371">
        <v>452.55900000000003</v>
      </c>
      <c r="R371">
        <v>1.13388</v>
      </c>
      <c r="S371">
        <v>-36.239600000000003</v>
      </c>
      <c r="T371">
        <f t="shared" si="24"/>
        <v>-13.290400000000002</v>
      </c>
    </row>
    <row r="372" spans="2:20" x14ac:dyDescent="0.3">
      <c r="B372">
        <v>12</v>
      </c>
      <c r="C372">
        <v>455.72</v>
      </c>
      <c r="D372">
        <f t="shared" si="25"/>
        <v>43.001505052676748</v>
      </c>
      <c r="E372">
        <v>-38.207999999999998</v>
      </c>
      <c r="F372">
        <v>63.629199999999997</v>
      </c>
      <c r="G372">
        <v>386.82600000000002</v>
      </c>
      <c r="H372">
        <v>0.93201599999999996</v>
      </c>
      <c r="I372">
        <v>-52.688600000000001</v>
      </c>
      <c r="J372">
        <f t="shared" si="23"/>
        <v>-14.480600000000003</v>
      </c>
      <c r="L372">
        <v>13</v>
      </c>
      <c r="M372">
        <v>484.23500000000001</v>
      </c>
      <c r="N372">
        <f t="shared" si="26"/>
        <v>41.554124246831499</v>
      </c>
      <c r="O372">
        <v>-22.384599999999999</v>
      </c>
      <c r="P372">
        <v>59.768700000000003</v>
      </c>
      <c r="Q372">
        <v>444.89299999999997</v>
      </c>
      <c r="R372">
        <v>1.1238600000000001</v>
      </c>
      <c r="S372">
        <v>-36.209099999999999</v>
      </c>
      <c r="T372">
        <f t="shared" si="24"/>
        <v>-13.8245</v>
      </c>
    </row>
    <row r="373" spans="2:20" x14ac:dyDescent="0.3">
      <c r="B373">
        <v>13</v>
      </c>
      <c r="C373">
        <v>478.755</v>
      </c>
      <c r="D373">
        <f t="shared" si="25"/>
        <v>43.412198827870689</v>
      </c>
      <c r="E373">
        <v>-38.070700000000002</v>
      </c>
      <c r="F373">
        <v>63.461300000000001</v>
      </c>
      <c r="G373">
        <v>385.738</v>
      </c>
      <c r="H373">
        <v>0.92825999999999997</v>
      </c>
      <c r="I373">
        <v>-52.658099999999997</v>
      </c>
      <c r="J373">
        <f t="shared" si="23"/>
        <v>-14.587399999999995</v>
      </c>
      <c r="L373">
        <v>14</v>
      </c>
      <c r="M373">
        <v>508.38600000000002</v>
      </c>
      <c r="N373">
        <f t="shared" si="26"/>
        <v>41.406152954328995</v>
      </c>
      <c r="O373">
        <v>-22.888200000000001</v>
      </c>
      <c r="P373">
        <v>60.241700000000002</v>
      </c>
      <c r="Q373">
        <v>453.76299999999998</v>
      </c>
      <c r="R373">
        <v>1.13706</v>
      </c>
      <c r="S373">
        <v>-36.239600000000003</v>
      </c>
      <c r="T373">
        <f t="shared" si="24"/>
        <v>-13.351400000000002</v>
      </c>
    </row>
    <row r="374" spans="2:20" x14ac:dyDescent="0.3">
      <c r="B374">
        <v>14</v>
      </c>
      <c r="C374">
        <v>502.20299999999997</v>
      </c>
      <c r="D374">
        <f t="shared" si="25"/>
        <v>42.647560559536032</v>
      </c>
      <c r="E374">
        <v>-38.101199999999999</v>
      </c>
      <c r="F374">
        <v>63.507100000000001</v>
      </c>
      <c r="G374">
        <v>386.42599999999999</v>
      </c>
      <c r="H374">
        <v>0.93414299999999995</v>
      </c>
      <c r="I374">
        <v>-52.459699999999998</v>
      </c>
      <c r="J374">
        <f t="shared" si="23"/>
        <v>-14.358499999999999</v>
      </c>
      <c r="L374">
        <v>15</v>
      </c>
      <c r="M374">
        <v>532.39</v>
      </c>
      <c r="N374">
        <f t="shared" si="26"/>
        <v>41.659723379436826</v>
      </c>
      <c r="O374">
        <v>-23.086500000000001</v>
      </c>
      <c r="P374">
        <v>60.470599999999997</v>
      </c>
      <c r="Q374">
        <v>456.22899999999998</v>
      </c>
      <c r="R374">
        <v>1.14591</v>
      </c>
      <c r="S374">
        <v>-36.193800000000003</v>
      </c>
      <c r="T374">
        <f t="shared" si="24"/>
        <v>-13.107300000000002</v>
      </c>
    </row>
    <row r="375" spans="2:20" x14ac:dyDescent="0.3">
      <c r="B375">
        <v>15</v>
      </c>
      <c r="C375">
        <v>525.84400000000005</v>
      </c>
      <c r="D375">
        <f t="shared" si="25"/>
        <v>42.29939511864967</v>
      </c>
      <c r="E375">
        <v>-38.238500000000002</v>
      </c>
      <c r="F375">
        <v>63.583399999999997</v>
      </c>
      <c r="G375">
        <v>391.30099999999999</v>
      </c>
      <c r="H375">
        <v>0.94388099999999997</v>
      </c>
      <c r="I375">
        <v>-52.413899999999998</v>
      </c>
      <c r="J375">
        <f t="shared" si="23"/>
        <v>-14.175399999999996</v>
      </c>
      <c r="L375">
        <v>16</v>
      </c>
      <c r="M375">
        <v>556.88300000000004</v>
      </c>
      <c r="N375">
        <f t="shared" si="26"/>
        <v>40.827991671089613</v>
      </c>
      <c r="O375">
        <v>-23.056000000000001</v>
      </c>
      <c r="P375">
        <v>60.440100000000001</v>
      </c>
      <c r="Q375">
        <v>455.50900000000001</v>
      </c>
      <c r="R375">
        <v>1.1376500000000001</v>
      </c>
      <c r="S375">
        <v>-36.392200000000003</v>
      </c>
      <c r="T375">
        <f t="shared" si="24"/>
        <v>-13.336200000000002</v>
      </c>
    </row>
    <row r="376" spans="2:20" x14ac:dyDescent="0.3">
      <c r="B376">
        <v>16</v>
      </c>
      <c r="C376">
        <v>549.19399999999996</v>
      </c>
      <c r="D376">
        <f t="shared" si="25"/>
        <v>42.826552462526934</v>
      </c>
      <c r="E376">
        <v>-37.963900000000002</v>
      </c>
      <c r="F376">
        <v>63.171399999999998</v>
      </c>
      <c r="G376">
        <v>386.44600000000003</v>
      </c>
      <c r="H376">
        <v>0.93976800000000005</v>
      </c>
      <c r="I376">
        <v>-52.551299999999998</v>
      </c>
      <c r="J376">
        <f t="shared" si="23"/>
        <v>-14.587399999999995</v>
      </c>
      <c r="L376">
        <v>17</v>
      </c>
      <c r="M376">
        <v>581.49099999999999</v>
      </c>
      <c r="N376">
        <f t="shared" si="26"/>
        <v>40.637191157347289</v>
      </c>
      <c r="O376">
        <v>-22.552499999999998</v>
      </c>
      <c r="P376">
        <v>59.890700000000002</v>
      </c>
      <c r="Q376">
        <v>446.92700000000002</v>
      </c>
      <c r="R376">
        <v>1.1280699999999999</v>
      </c>
      <c r="S376">
        <v>-36.224400000000003</v>
      </c>
      <c r="T376">
        <f t="shared" si="24"/>
        <v>-13.671900000000004</v>
      </c>
    </row>
    <row r="377" spans="2:20" x14ac:dyDescent="0.3">
      <c r="B377">
        <v>17</v>
      </c>
      <c r="C377">
        <v>572.88400000000001</v>
      </c>
      <c r="D377">
        <f t="shared" si="25"/>
        <v>42.211903756859336</v>
      </c>
      <c r="E377">
        <v>-38.085900000000002</v>
      </c>
      <c r="F377">
        <v>63.354500000000002</v>
      </c>
      <c r="G377">
        <v>388.11599999999999</v>
      </c>
      <c r="H377">
        <v>0.93667800000000001</v>
      </c>
      <c r="I377">
        <v>-52.536000000000001</v>
      </c>
      <c r="J377">
        <f t="shared" si="23"/>
        <v>-14.450099999999999</v>
      </c>
      <c r="L377">
        <v>18</v>
      </c>
      <c r="M377">
        <v>605.75800000000004</v>
      </c>
      <c r="N377">
        <f t="shared" si="26"/>
        <v>41.208225161742192</v>
      </c>
      <c r="O377">
        <v>-22.781400000000001</v>
      </c>
      <c r="P377">
        <v>60.104399999999998</v>
      </c>
      <c r="Q377">
        <v>451.42399999999998</v>
      </c>
      <c r="R377">
        <v>1.14334</v>
      </c>
      <c r="S377">
        <v>-36.224400000000003</v>
      </c>
      <c r="T377">
        <f t="shared" si="24"/>
        <v>-13.443000000000001</v>
      </c>
    </row>
    <row r="378" spans="2:20" x14ac:dyDescent="0.3">
      <c r="B378">
        <v>18</v>
      </c>
      <c r="C378">
        <v>596.24</v>
      </c>
      <c r="D378">
        <f t="shared" si="25"/>
        <v>42.815550607980832</v>
      </c>
      <c r="E378">
        <v>-38.223300000000002</v>
      </c>
      <c r="F378">
        <v>63.430799999999998</v>
      </c>
      <c r="G378">
        <v>388.41800000000001</v>
      </c>
      <c r="H378">
        <v>0.94025000000000003</v>
      </c>
      <c r="I378">
        <v>-52.581800000000001</v>
      </c>
      <c r="J378">
        <f t="shared" si="23"/>
        <v>-14.358499999999999</v>
      </c>
      <c r="L378">
        <v>19</v>
      </c>
      <c r="M378">
        <v>630.23299999999995</v>
      </c>
      <c r="N378">
        <f t="shared" si="26"/>
        <v>40.858018386108427</v>
      </c>
      <c r="O378">
        <v>-22.491499999999998</v>
      </c>
      <c r="P378">
        <v>59.951799999999999</v>
      </c>
      <c r="Q378">
        <v>445.49700000000001</v>
      </c>
      <c r="R378">
        <v>1.13534</v>
      </c>
      <c r="S378">
        <v>-36.132800000000003</v>
      </c>
      <c r="T378">
        <f t="shared" si="24"/>
        <v>-13.641300000000005</v>
      </c>
    </row>
    <row r="379" spans="2:20" x14ac:dyDescent="0.3">
      <c r="B379">
        <v>19</v>
      </c>
      <c r="C379">
        <v>620.00900000000001</v>
      </c>
      <c r="D379">
        <f t="shared" si="25"/>
        <v>42.07160587319617</v>
      </c>
      <c r="E379">
        <v>-38.818399999999997</v>
      </c>
      <c r="F379">
        <v>64.224199999999996</v>
      </c>
      <c r="G379">
        <v>399.267</v>
      </c>
      <c r="H379">
        <v>0.94539399999999996</v>
      </c>
      <c r="I379">
        <v>-52.429200000000002</v>
      </c>
      <c r="J379">
        <f t="shared" si="23"/>
        <v>-13.610800000000005</v>
      </c>
      <c r="L379">
        <v>20</v>
      </c>
      <c r="M379">
        <v>655.08299999999997</v>
      </c>
      <c r="N379">
        <f t="shared" si="26"/>
        <v>40.241448692152879</v>
      </c>
      <c r="O379">
        <v>-22.781400000000001</v>
      </c>
      <c r="P379">
        <v>60.058599999999998</v>
      </c>
      <c r="Q379">
        <v>452.98599999999999</v>
      </c>
      <c r="R379">
        <v>1.1402300000000001</v>
      </c>
      <c r="S379">
        <v>-36.178600000000003</v>
      </c>
      <c r="T379">
        <f t="shared" si="24"/>
        <v>-13.397200000000002</v>
      </c>
    </row>
    <row r="380" spans="2:20" x14ac:dyDescent="0.3">
      <c r="B380">
        <v>20</v>
      </c>
      <c r="C380">
        <v>643.76599999999996</v>
      </c>
      <c r="D380">
        <f t="shared" si="25"/>
        <v>42.092856842193974</v>
      </c>
      <c r="E380">
        <v>-38.391100000000002</v>
      </c>
      <c r="F380">
        <v>63.842799999999997</v>
      </c>
      <c r="G380">
        <v>394.94400000000002</v>
      </c>
      <c r="H380">
        <v>0.94492900000000002</v>
      </c>
      <c r="I380">
        <v>-52.383400000000002</v>
      </c>
      <c r="J380">
        <f t="shared" si="23"/>
        <v>-13.9923</v>
      </c>
      <c r="L380">
        <v>21</v>
      </c>
      <c r="M380">
        <v>679.84299999999996</v>
      </c>
      <c r="N380">
        <f t="shared" si="26"/>
        <v>40.387722132471744</v>
      </c>
      <c r="O380">
        <v>-22.598299999999998</v>
      </c>
      <c r="P380">
        <v>59.905999999999999</v>
      </c>
      <c r="Q380">
        <v>449.59899999999999</v>
      </c>
      <c r="R380">
        <v>1.13767</v>
      </c>
      <c r="S380">
        <v>-36.132800000000003</v>
      </c>
      <c r="T380">
        <f t="shared" si="24"/>
        <v>-13.534500000000005</v>
      </c>
    </row>
    <row r="381" spans="2:20" x14ac:dyDescent="0.3">
      <c r="B381">
        <v>21</v>
      </c>
      <c r="C381">
        <v>667.68899999999996</v>
      </c>
      <c r="D381">
        <f t="shared" si="25"/>
        <v>41.800777494461393</v>
      </c>
      <c r="E381">
        <v>-38.711500000000001</v>
      </c>
      <c r="F381">
        <v>64.071700000000007</v>
      </c>
      <c r="G381">
        <v>398.97</v>
      </c>
      <c r="H381">
        <v>0.94847300000000001</v>
      </c>
      <c r="I381">
        <v>-52.459699999999998</v>
      </c>
      <c r="J381">
        <f t="shared" si="23"/>
        <v>-13.748199999999997</v>
      </c>
      <c r="L381">
        <v>22</v>
      </c>
      <c r="M381">
        <v>704.56799999999998</v>
      </c>
      <c r="N381">
        <f t="shared" si="26"/>
        <v>40.444893832153653</v>
      </c>
      <c r="O381">
        <v>-23.3154</v>
      </c>
      <c r="P381">
        <v>60.607900000000001</v>
      </c>
      <c r="Q381">
        <v>461.45600000000002</v>
      </c>
      <c r="R381">
        <v>1.15143</v>
      </c>
      <c r="S381">
        <v>-36.087000000000003</v>
      </c>
      <c r="T381">
        <f t="shared" si="24"/>
        <v>-12.771600000000003</v>
      </c>
    </row>
    <row r="382" spans="2:20" x14ac:dyDescent="0.3">
      <c r="B382">
        <v>22</v>
      </c>
      <c r="C382">
        <v>691.27200000000005</v>
      </c>
      <c r="D382">
        <f t="shared" si="25"/>
        <v>42.403426196836556</v>
      </c>
      <c r="E382">
        <v>-37.597700000000003</v>
      </c>
      <c r="F382">
        <v>62.805199999999999</v>
      </c>
      <c r="G382">
        <v>384.59</v>
      </c>
      <c r="H382">
        <v>0.94076199999999999</v>
      </c>
      <c r="I382">
        <v>-52.505499999999998</v>
      </c>
      <c r="J382">
        <f t="shared" si="23"/>
        <v>-14.907799999999995</v>
      </c>
      <c r="T382">
        <f t="shared" si="24"/>
        <v>0</v>
      </c>
    </row>
    <row r="383" spans="2:20" x14ac:dyDescent="0.3">
      <c r="B383">
        <v>23</v>
      </c>
      <c r="C383">
        <v>715.125</v>
      </c>
      <c r="D383">
        <f t="shared" si="25"/>
        <v>41.923447784345868</v>
      </c>
      <c r="E383">
        <v>-38.330100000000002</v>
      </c>
      <c r="F383">
        <v>63.598599999999998</v>
      </c>
      <c r="G383">
        <v>392.44400000000002</v>
      </c>
      <c r="H383">
        <v>0.94795600000000002</v>
      </c>
      <c r="I383">
        <v>-52.444499999999998</v>
      </c>
      <c r="J383">
        <f t="shared" si="23"/>
        <v>-14.114399999999996</v>
      </c>
      <c r="K383">
        <v>1.9</v>
      </c>
      <c r="T383">
        <f t="shared" si="24"/>
        <v>0</v>
      </c>
    </row>
    <row r="384" spans="2:20" x14ac:dyDescent="0.3">
      <c r="J384">
        <f t="shared" si="23"/>
        <v>0</v>
      </c>
      <c r="L384">
        <v>1</v>
      </c>
      <c r="M384">
        <v>223.22399999999999</v>
      </c>
      <c r="O384">
        <v>-27.603100000000001</v>
      </c>
      <c r="P384">
        <v>69.381699999999995</v>
      </c>
      <c r="Q384">
        <v>420.43400000000003</v>
      </c>
      <c r="R384">
        <v>1.0640099999999999</v>
      </c>
      <c r="S384">
        <v>-33.813499999999998</v>
      </c>
      <c r="T384">
        <f t="shared" si="24"/>
        <v>-6.2103999999999964</v>
      </c>
    </row>
    <row r="385" spans="1:20" x14ac:dyDescent="0.3">
      <c r="A385">
        <v>2.2000000000000002</v>
      </c>
      <c r="J385">
        <f t="shared" si="23"/>
        <v>0</v>
      </c>
      <c r="L385">
        <v>2</v>
      </c>
      <c r="M385">
        <v>233.994</v>
      </c>
      <c r="N385">
        <f t="shared" si="26"/>
        <v>92.850510677808643</v>
      </c>
      <c r="O385">
        <v>-21.026599999999998</v>
      </c>
      <c r="P385">
        <v>53.405799999999999</v>
      </c>
      <c r="Q385">
        <v>489.57900000000001</v>
      </c>
      <c r="R385">
        <v>1.28223</v>
      </c>
      <c r="S385">
        <v>-30.990600000000001</v>
      </c>
      <c r="T385">
        <f t="shared" si="24"/>
        <v>-9.9640000000000022</v>
      </c>
    </row>
    <row r="386" spans="1:20" x14ac:dyDescent="0.3">
      <c r="B386">
        <v>1</v>
      </c>
      <c r="C386">
        <v>222.911</v>
      </c>
      <c r="E386">
        <v>-42.404200000000003</v>
      </c>
      <c r="F386">
        <v>72.586100000000002</v>
      </c>
      <c r="G386">
        <v>348.76100000000002</v>
      </c>
      <c r="H386">
        <v>0.86441599999999996</v>
      </c>
      <c r="I386">
        <v>-50.933799999999998</v>
      </c>
      <c r="J386">
        <f t="shared" si="23"/>
        <v>-8.529599999999995</v>
      </c>
      <c r="L386">
        <v>3</v>
      </c>
      <c r="M386">
        <v>251.321</v>
      </c>
      <c r="N386">
        <f t="shared" si="26"/>
        <v>57.713395279044271</v>
      </c>
      <c r="O386">
        <v>-20.690899999999999</v>
      </c>
      <c r="P386">
        <v>52.887</v>
      </c>
      <c r="Q386">
        <v>497.49900000000002</v>
      </c>
      <c r="R386">
        <v>1.2813699999999999</v>
      </c>
      <c r="S386">
        <v>-31.860399999999998</v>
      </c>
      <c r="T386">
        <f t="shared" si="24"/>
        <v>-11.169499999999999</v>
      </c>
    </row>
    <row r="387" spans="1:20" x14ac:dyDescent="0.3">
      <c r="B387">
        <v>2</v>
      </c>
      <c r="C387">
        <v>232.161</v>
      </c>
      <c r="D387">
        <f t="shared" si="25"/>
        <v>108.10810810810811</v>
      </c>
      <c r="E387">
        <v>-36.453200000000002</v>
      </c>
      <c r="F387">
        <v>55.114699999999999</v>
      </c>
      <c r="G387">
        <v>432.09800000000001</v>
      </c>
      <c r="H387">
        <v>1.06047</v>
      </c>
      <c r="I387">
        <v>-47.836300000000001</v>
      </c>
      <c r="J387">
        <f t="shared" si="23"/>
        <v>-11.383099999999999</v>
      </c>
      <c r="L387">
        <v>4</v>
      </c>
      <c r="M387">
        <v>273.58800000000002</v>
      </c>
      <c r="N387">
        <f t="shared" si="26"/>
        <v>44.909507342704401</v>
      </c>
      <c r="O387">
        <v>-22.506699999999999</v>
      </c>
      <c r="P387">
        <v>57.479900000000001</v>
      </c>
      <c r="Q387">
        <v>480.61599999999999</v>
      </c>
      <c r="R387">
        <v>1.19716</v>
      </c>
      <c r="S387">
        <v>-34.179699999999997</v>
      </c>
      <c r="T387">
        <f t="shared" si="24"/>
        <v>-11.672999999999998</v>
      </c>
    </row>
    <row r="388" spans="1:20" x14ac:dyDescent="0.3">
      <c r="B388">
        <v>3</v>
      </c>
      <c r="C388">
        <v>251.32900000000001</v>
      </c>
      <c r="D388">
        <f t="shared" si="25"/>
        <v>52.170283806343889</v>
      </c>
      <c r="E388">
        <v>-37.002600000000001</v>
      </c>
      <c r="F388">
        <v>58.273299999999999</v>
      </c>
      <c r="G388">
        <v>410.57299999999998</v>
      </c>
      <c r="H388">
        <v>0.99600999999999995</v>
      </c>
      <c r="I388">
        <v>-49.514800000000001</v>
      </c>
      <c r="J388">
        <f t="shared" si="23"/>
        <v>-12.5122</v>
      </c>
      <c r="L388">
        <v>5</v>
      </c>
      <c r="M388">
        <v>296.07499999999999</v>
      </c>
      <c r="N388">
        <f t="shared" si="26"/>
        <v>44.470138302130188</v>
      </c>
      <c r="O388">
        <v>-22.0642</v>
      </c>
      <c r="P388">
        <v>58.090200000000003</v>
      </c>
      <c r="Q388">
        <v>458.30200000000002</v>
      </c>
      <c r="R388">
        <v>1.16059</v>
      </c>
      <c r="S388">
        <v>-34.957900000000002</v>
      </c>
      <c r="T388">
        <f t="shared" si="24"/>
        <v>-12.893700000000003</v>
      </c>
    </row>
    <row r="389" spans="1:20" x14ac:dyDescent="0.3">
      <c r="B389">
        <v>4</v>
      </c>
      <c r="C389">
        <v>272.63600000000002</v>
      </c>
      <c r="D389">
        <f t="shared" si="25"/>
        <v>46.932932838973073</v>
      </c>
      <c r="E389">
        <v>-37.734999999999999</v>
      </c>
      <c r="F389">
        <v>60.775799999999997</v>
      </c>
      <c r="G389">
        <v>399.93900000000002</v>
      </c>
      <c r="H389">
        <v>0.96854300000000004</v>
      </c>
      <c r="I389">
        <v>-51.055900000000001</v>
      </c>
      <c r="J389">
        <f t="shared" si="23"/>
        <v>-13.320900000000002</v>
      </c>
      <c r="L389">
        <v>6</v>
      </c>
      <c r="M389">
        <v>318.66800000000001</v>
      </c>
      <c r="N389">
        <f t="shared" si="26"/>
        <v>44.261496923825931</v>
      </c>
      <c r="O389">
        <v>-23.117100000000001</v>
      </c>
      <c r="P389">
        <v>59.661900000000003</v>
      </c>
      <c r="Q389">
        <v>471.80799999999999</v>
      </c>
      <c r="R389">
        <v>1.1594100000000001</v>
      </c>
      <c r="S389">
        <v>-35.430900000000001</v>
      </c>
      <c r="T389">
        <f t="shared" si="24"/>
        <v>-12.313800000000001</v>
      </c>
    </row>
    <row r="390" spans="1:20" x14ac:dyDescent="0.3">
      <c r="B390">
        <v>5</v>
      </c>
      <c r="C390">
        <v>294.69099999999997</v>
      </c>
      <c r="D390">
        <f t="shared" si="25"/>
        <v>45.341192473362149</v>
      </c>
      <c r="E390">
        <v>-37.933300000000003</v>
      </c>
      <c r="F390">
        <v>61.950699999999998</v>
      </c>
      <c r="G390">
        <v>393.17099999999999</v>
      </c>
      <c r="H390">
        <v>0.94417399999999996</v>
      </c>
      <c r="I390">
        <v>-51.910400000000003</v>
      </c>
      <c r="J390">
        <f t="shared" ref="J390:J453" si="27">I390-E390</f>
        <v>-13.9771</v>
      </c>
      <c r="L390">
        <v>7</v>
      </c>
      <c r="M390">
        <v>341.63200000000001</v>
      </c>
      <c r="N390">
        <f t="shared" si="26"/>
        <v>43.546420484236201</v>
      </c>
      <c r="O390">
        <v>-22.048999999999999</v>
      </c>
      <c r="P390">
        <v>59.097299999999997</v>
      </c>
      <c r="Q390">
        <v>448.13200000000001</v>
      </c>
      <c r="R390">
        <v>1.1361600000000001</v>
      </c>
      <c r="S390">
        <v>-35.674999999999997</v>
      </c>
      <c r="T390">
        <f t="shared" ref="T390:T453" si="28">S390-O390</f>
        <v>-13.625999999999998</v>
      </c>
    </row>
    <row r="391" spans="1:20" x14ac:dyDescent="0.3">
      <c r="B391">
        <v>6</v>
      </c>
      <c r="C391">
        <v>317.25799999999998</v>
      </c>
      <c r="D391">
        <f t="shared" ref="D391:D454" si="29">1000/(C391-C390)</f>
        <v>44.312491691407793</v>
      </c>
      <c r="E391">
        <v>-38.116500000000002</v>
      </c>
      <c r="F391">
        <v>62.622100000000003</v>
      </c>
      <c r="G391">
        <v>390.93599999999998</v>
      </c>
      <c r="H391">
        <v>0.94067199999999995</v>
      </c>
      <c r="I391">
        <v>-52.352899999999998</v>
      </c>
      <c r="J391">
        <f t="shared" si="27"/>
        <v>-14.236399999999996</v>
      </c>
      <c r="L391">
        <v>8</v>
      </c>
      <c r="M391">
        <v>364.51600000000002</v>
      </c>
      <c r="N391">
        <f t="shared" ref="N391:N454" si="30">1000/(M391-M390)</f>
        <v>43.698654081454265</v>
      </c>
      <c r="O391">
        <v>-22.521999999999998</v>
      </c>
      <c r="P391">
        <v>59.5398</v>
      </c>
      <c r="Q391">
        <v>453.89400000000001</v>
      </c>
      <c r="R391">
        <v>1.1434800000000001</v>
      </c>
      <c r="S391">
        <v>-36.0107</v>
      </c>
      <c r="T391">
        <f t="shared" si="28"/>
        <v>-13.488700000000001</v>
      </c>
    </row>
    <row r="392" spans="1:20" x14ac:dyDescent="0.3">
      <c r="B392">
        <v>7</v>
      </c>
      <c r="C392">
        <v>339.346</v>
      </c>
      <c r="D392">
        <f t="shared" si="29"/>
        <v>45.273451647953593</v>
      </c>
      <c r="E392">
        <v>-38.421599999999998</v>
      </c>
      <c r="F392">
        <v>63.171399999999998</v>
      </c>
      <c r="G392">
        <v>390.34300000000002</v>
      </c>
      <c r="H392">
        <v>0.94310300000000002</v>
      </c>
      <c r="I392">
        <v>-52.505499999999998</v>
      </c>
      <c r="J392">
        <f t="shared" si="27"/>
        <v>-14.0839</v>
      </c>
      <c r="L392">
        <v>9</v>
      </c>
      <c r="M392">
        <v>387.827</v>
      </c>
      <c r="N392">
        <f t="shared" si="30"/>
        <v>42.898202565312552</v>
      </c>
      <c r="O392">
        <v>-23.101800000000001</v>
      </c>
      <c r="P392">
        <v>60.302700000000002</v>
      </c>
      <c r="Q392">
        <v>461.54700000000003</v>
      </c>
      <c r="R392">
        <v>1.1473500000000001</v>
      </c>
      <c r="S392">
        <v>-36.1023</v>
      </c>
      <c r="T392">
        <f t="shared" si="28"/>
        <v>-13.000499999999999</v>
      </c>
    </row>
    <row r="393" spans="1:20" x14ac:dyDescent="0.3">
      <c r="B393">
        <v>8</v>
      </c>
      <c r="C393">
        <v>361.959</v>
      </c>
      <c r="D393">
        <f t="shared" si="29"/>
        <v>44.222349975677709</v>
      </c>
      <c r="E393">
        <v>-38.421599999999998</v>
      </c>
      <c r="F393">
        <v>63.247700000000002</v>
      </c>
      <c r="G393">
        <v>392.25700000000001</v>
      </c>
      <c r="H393">
        <v>0.94039099999999998</v>
      </c>
      <c r="I393">
        <v>-52.536000000000001</v>
      </c>
      <c r="J393">
        <f t="shared" si="27"/>
        <v>-14.114400000000003</v>
      </c>
      <c r="L393">
        <v>10</v>
      </c>
      <c r="M393">
        <v>411.18900000000002</v>
      </c>
      <c r="N393">
        <f t="shared" si="30"/>
        <v>42.804554404588607</v>
      </c>
      <c r="O393">
        <v>-23.147600000000001</v>
      </c>
      <c r="P393">
        <v>60.272199999999998</v>
      </c>
      <c r="Q393">
        <v>460.83100000000002</v>
      </c>
      <c r="R393">
        <v>1.1413899999999999</v>
      </c>
      <c r="S393">
        <v>-35.9955</v>
      </c>
      <c r="T393">
        <f t="shared" si="28"/>
        <v>-12.847899999999999</v>
      </c>
    </row>
    <row r="394" spans="1:20" x14ac:dyDescent="0.3">
      <c r="B394">
        <v>9</v>
      </c>
      <c r="C394">
        <v>384.62799999999999</v>
      </c>
      <c r="D394">
        <f t="shared" si="29"/>
        <v>44.11310600379376</v>
      </c>
      <c r="E394">
        <v>-38.742100000000001</v>
      </c>
      <c r="F394">
        <v>63.629199999999997</v>
      </c>
      <c r="G394">
        <v>394.92599999999999</v>
      </c>
      <c r="H394">
        <v>0.94663399999999998</v>
      </c>
      <c r="I394">
        <v>-52.612299999999998</v>
      </c>
      <c r="J394">
        <f t="shared" si="27"/>
        <v>-13.870199999999997</v>
      </c>
      <c r="L394">
        <v>11</v>
      </c>
      <c r="M394">
        <v>434.85500000000002</v>
      </c>
      <c r="N394">
        <f t="shared" si="30"/>
        <v>42.254711400321142</v>
      </c>
      <c r="O394">
        <v>-22.598299999999998</v>
      </c>
      <c r="P394">
        <v>59.768700000000003</v>
      </c>
      <c r="Q394">
        <v>453.52199999999999</v>
      </c>
      <c r="R394">
        <v>1.1429100000000001</v>
      </c>
      <c r="S394">
        <v>-35.965000000000003</v>
      </c>
      <c r="T394">
        <f t="shared" si="28"/>
        <v>-13.366700000000005</v>
      </c>
    </row>
    <row r="395" spans="1:20" x14ac:dyDescent="0.3">
      <c r="B395">
        <v>10</v>
      </c>
      <c r="C395">
        <v>407.62</v>
      </c>
      <c r="D395">
        <f t="shared" si="29"/>
        <v>43.493389004871226</v>
      </c>
      <c r="E395">
        <v>-38.696300000000001</v>
      </c>
      <c r="F395">
        <v>63.613900000000001</v>
      </c>
      <c r="G395">
        <v>392.57799999999997</v>
      </c>
      <c r="H395">
        <v>0.94153600000000004</v>
      </c>
      <c r="I395">
        <v>-52.734400000000001</v>
      </c>
      <c r="J395">
        <f t="shared" si="27"/>
        <v>-14.0381</v>
      </c>
      <c r="L395">
        <v>12</v>
      </c>
      <c r="M395">
        <v>458.6</v>
      </c>
      <c r="N395">
        <f t="shared" si="30"/>
        <v>42.114129290376916</v>
      </c>
      <c r="O395">
        <v>-22.384599999999999</v>
      </c>
      <c r="P395">
        <v>59.631300000000003</v>
      </c>
      <c r="Q395">
        <v>452.21899999999999</v>
      </c>
      <c r="R395">
        <v>1.13428</v>
      </c>
      <c r="S395">
        <v>-35.8429</v>
      </c>
      <c r="T395">
        <f t="shared" si="28"/>
        <v>-13.458300000000001</v>
      </c>
    </row>
    <row r="396" spans="1:20" x14ac:dyDescent="0.3">
      <c r="B396">
        <v>11</v>
      </c>
      <c r="C396">
        <v>430.56900000000002</v>
      </c>
      <c r="D396">
        <f t="shared" si="29"/>
        <v>43.574883437186784</v>
      </c>
      <c r="E396">
        <v>-38.604700000000001</v>
      </c>
      <c r="F396">
        <v>63.537599999999998</v>
      </c>
      <c r="G396">
        <v>394.93299999999999</v>
      </c>
      <c r="H396">
        <v>0.94243900000000003</v>
      </c>
      <c r="I396">
        <v>-52.642800000000001</v>
      </c>
      <c r="J396">
        <f t="shared" si="27"/>
        <v>-14.0381</v>
      </c>
      <c r="L396">
        <v>13</v>
      </c>
      <c r="M396">
        <v>482.24900000000002</v>
      </c>
      <c r="N396">
        <f t="shared" si="30"/>
        <v>42.285086050150113</v>
      </c>
      <c r="O396">
        <v>-23.056000000000001</v>
      </c>
      <c r="P396">
        <v>60.394300000000001</v>
      </c>
      <c r="Q396">
        <v>462.697</v>
      </c>
      <c r="R396">
        <v>1.1534899999999999</v>
      </c>
      <c r="S396">
        <v>-35.9039</v>
      </c>
      <c r="T396">
        <f t="shared" si="28"/>
        <v>-12.847899999999999</v>
      </c>
    </row>
    <row r="397" spans="1:20" x14ac:dyDescent="0.3">
      <c r="B397">
        <v>12</v>
      </c>
      <c r="C397">
        <v>453.71</v>
      </c>
      <c r="D397">
        <f t="shared" si="29"/>
        <v>43.213344280713955</v>
      </c>
      <c r="E397">
        <v>-38.986199999999997</v>
      </c>
      <c r="F397">
        <v>64.056399999999996</v>
      </c>
      <c r="G397">
        <v>396.43700000000001</v>
      </c>
      <c r="H397">
        <v>0.94377599999999995</v>
      </c>
      <c r="I397">
        <v>-52.627600000000001</v>
      </c>
      <c r="J397">
        <f t="shared" si="27"/>
        <v>-13.641400000000004</v>
      </c>
      <c r="L397">
        <v>14</v>
      </c>
      <c r="M397">
        <v>506.22399999999999</v>
      </c>
      <c r="N397">
        <f t="shared" si="30"/>
        <v>41.710114702815495</v>
      </c>
      <c r="O397">
        <v>-22.643999999999998</v>
      </c>
      <c r="P397">
        <v>59.890700000000002</v>
      </c>
      <c r="Q397">
        <v>455.74700000000001</v>
      </c>
      <c r="R397">
        <v>1.1442699999999999</v>
      </c>
      <c r="S397">
        <v>-35.934399999999997</v>
      </c>
      <c r="T397">
        <f t="shared" si="28"/>
        <v>-13.290399999999998</v>
      </c>
    </row>
    <row r="398" spans="1:20" x14ac:dyDescent="0.3">
      <c r="B398">
        <v>13</v>
      </c>
      <c r="C398">
        <v>476.74299999999999</v>
      </c>
      <c r="D398">
        <f t="shared" si="29"/>
        <v>43.415968393174978</v>
      </c>
      <c r="E398">
        <v>-38.009599999999999</v>
      </c>
      <c r="F398">
        <v>63.095100000000002</v>
      </c>
      <c r="G398">
        <v>389.202</v>
      </c>
      <c r="H398">
        <v>0.93740500000000004</v>
      </c>
      <c r="I398">
        <v>-52.627600000000001</v>
      </c>
      <c r="J398">
        <f t="shared" si="27"/>
        <v>-14.618000000000002</v>
      </c>
      <c r="L398">
        <v>15</v>
      </c>
      <c r="M398">
        <v>530.21500000000003</v>
      </c>
      <c r="N398">
        <f t="shared" si="30"/>
        <v>41.68229752823968</v>
      </c>
      <c r="O398">
        <v>-22.705100000000002</v>
      </c>
      <c r="P398">
        <v>60.028100000000002</v>
      </c>
      <c r="Q398">
        <v>454.99400000000003</v>
      </c>
      <c r="R398">
        <v>1.1422300000000001</v>
      </c>
      <c r="S398">
        <v>-36.026000000000003</v>
      </c>
      <c r="T398">
        <f t="shared" si="28"/>
        <v>-13.320900000000002</v>
      </c>
    </row>
    <row r="399" spans="1:20" x14ac:dyDescent="0.3">
      <c r="B399">
        <v>14</v>
      </c>
      <c r="C399">
        <v>499.97500000000002</v>
      </c>
      <c r="D399">
        <f t="shared" si="29"/>
        <v>43.044077134986175</v>
      </c>
      <c r="E399">
        <v>-38.101199999999999</v>
      </c>
      <c r="F399">
        <v>63.186599999999999</v>
      </c>
      <c r="G399">
        <v>387.02600000000001</v>
      </c>
      <c r="H399">
        <v>0.939577</v>
      </c>
      <c r="I399">
        <v>-52.642800000000001</v>
      </c>
      <c r="J399">
        <f t="shared" si="27"/>
        <v>-14.541600000000003</v>
      </c>
      <c r="L399">
        <v>16</v>
      </c>
      <c r="M399">
        <v>554.322</v>
      </c>
      <c r="N399">
        <f t="shared" si="30"/>
        <v>41.481727299124785</v>
      </c>
      <c r="O399">
        <v>-22.796600000000002</v>
      </c>
      <c r="P399">
        <v>60.028100000000002</v>
      </c>
      <c r="Q399">
        <v>457.83199999999999</v>
      </c>
      <c r="R399">
        <v>1.15107</v>
      </c>
      <c r="S399">
        <v>-35.8887</v>
      </c>
      <c r="T399">
        <f t="shared" si="28"/>
        <v>-13.092099999999999</v>
      </c>
    </row>
    <row r="400" spans="1:20" x14ac:dyDescent="0.3">
      <c r="B400">
        <v>15</v>
      </c>
      <c r="C400">
        <v>523.40300000000002</v>
      </c>
      <c r="D400">
        <f t="shared" si="29"/>
        <v>42.683967901656146</v>
      </c>
      <c r="E400">
        <v>-38.467399999999998</v>
      </c>
      <c r="F400">
        <v>63.537599999999998</v>
      </c>
      <c r="G400">
        <v>393.75599999999997</v>
      </c>
      <c r="H400">
        <v>0.94433599999999995</v>
      </c>
      <c r="I400">
        <v>-52.764899999999997</v>
      </c>
      <c r="J400">
        <f t="shared" si="27"/>
        <v>-14.297499999999999</v>
      </c>
      <c r="L400">
        <v>17</v>
      </c>
      <c r="M400">
        <v>578.65200000000004</v>
      </c>
      <c r="N400">
        <f t="shared" si="30"/>
        <v>41.101520756267909</v>
      </c>
      <c r="O400">
        <v>-22.552499999999998</v>
      </c>
      <c r="P400">
        <v>59.829700000000003</v>
      </c>
      <c r="Q400">
        <v>456.05900000000003</v>
      </c>
      <c r="R400">
        <v>1.1468100000000001</v>
      </c>
      <c r="S400">
        <v>-35.812399999999997</v>
      </c>
      <c r="T400">
        <f t="shared" si="28"/>
        <v>-13.259899999999998</v>
      </c>
    </row>
    <row r="401" spans="1:20" x14ac:dyDescent="0.3">
      <c r="B401">
        <v>16</v>
      </c>
      <c r="C401">
        <v>546.70000000000005</v>
      </c>
      <c r="D401">
        <f t="shared" si="29"/>
        <v>42.923981628535813</v>
      </c>
      <c r="E401">
        <v>-38.238500000000002</v>
      </c>
      <c r="F401">
        <v>62.805199999999999</v>
      </c>
      <c r="G401">
        <v>392.58</v>
      </c>
      <c r="H401">
        <v>0.94483499999999998</v>
      </c>
      <c r="I401">
        <v>-52.612299999999998</v>
      </c>
      <c r="J401">
        <f t="shared" si="27"/>
        <v>-14.373799999999996</v>
      </c>
      <c r="L401">
        <v>18</v>
      </c>
      <c r="M401">
        <v>602.82500000000005</v>
      </c>
      <c r="N401">
        <f t="shared" si="30"/>
        <v>41.368468952964051</v>
      </c>
      <c r="O401">
        <v>-22.613499999999998</v>
      </c>
      <c r="P401">
        <v>60.028100000000002</v>
      </c>
      <c r="Q401">
        <v>458.79</v>
      </c>
      <c r="R401">
        <v>1.1500300000000001</v>
      </c>
      <c r="S401">
        <v>-35.965000000000003</v>
      </c>
      <c r="T401">
        <f t="shared" si="28"/>
        <v>-13.351500000000005</v>
      </c>
    </row>
    <row r="402" spans="1:20" x14ac:dyDescent="0.3">
      <c r="B402">
        <v>17</v>
      </c>
      <c r="C402">
        <v>569.94600000000003</v>
      </c>
      <c r="D402">
        <f t="shared" si="29"/>
        <v>43.018153660844909</v>
      </c>
      <c r="E402">
        <v>-38.787799999999997</v>
      </c>
      <c r="F402">
        <v>63.781700000000001</v>
      </c>
      <c r="G402">
        <v>396.69900000000001</v>
      </c>
      <c r="H402">
        <v>0.95496300000000001</v>
      </c>
      <c r="I402">
        <v>-52.520800000000001</v>
      </c>
      <c r="J402">
        <f t="shared" si="27"/>
        <v>-13.733000000000004</v>
      </c>
      <c r="L402">
        <v>19</v>
      </c>
      <c r="M402">
        <v>627.26199999999994</v>
      </c>
      <c r="N402">
        <f t="shared" si="30"/>
        <v>40.921553382166557</v>
      </c>
      <c r="O402">
        <v>-22.766100000000002</v>
      </c>
      <c r="P402">
        <v>59.997599999999998</v>
      </c>
      <c r="Q402">
        <v>459.39400000000001</v>
      </c>
      <c r="R402">
        <v>1.1538999999999999</v>
      </c>
      <c r="S402">
        <v>-35.9039</v>
      </c>
      <c r="T402">
        <f t="shared" si="28"/>
        <v>-13.137799999999999</v>
      </c>
    </row>
    <row r="403" spans="1:20" x14ac:dyDescent="0.3">
      <c r="B403">
        <v>18</v>
      </c>
      <c r="C403">
        <v>593.45399999999995</v>
      </c>
      <c r="D403">
        <f t="shared" si="29"/>
        <v>42.538710226306073</v>
      </c>
      <c r="E403">
        <v>-37.963900000000002</v>
      </c>
      <c r="F403">
        <v>62.881500000000003</v>
      </c>
      <c r="G403">
        <v>386.24799999999999</v>
      </c>
      <c r="H403">
        <v>0.94284999999999997</v>
      </c>
      <c r="I403">
        <v>-52.505499999999998</v>
      </c>
      <c r="J403">
        <f t="shared" si="27"/>
        <v>-14.541599999999995</v>
      </c>
      <c r="L403">
        <v>20</v>
      </c>
      <c r="M403">
        <v>651.68299999999999</v>
      </c>
      <c r="N403">
        <f t="shared" si="30"/>
        <v>40.948364112853611</v>
      </c>
      <c r="O403">
        <v>-22.827100000000002</v>
      </c>
      <c r="P403">
        <v>59.982300000000002</v>
      </c>
      <c r="Q403">
        <v>463.37799999999999</v>
      </c>
      <c r="R403">
        <v>1.15472</v>
      </c>
      <c r="S403">
        <v>-35.873399999999997</v>
      </c>
      <c r="T403">
        <f t="shared" si="28"/>
        <v>-13.046299999999995</v>
      </c>
    </row>
    <row r="404" spans="1:20" x14ac:dyDescent="0.3">
      <c r="B404">
        <v>19</v>
      </c>
      <c r="C404">
        <v>617.14499999999998</v>
      </c>
      <c r="D404">
        <f t="shared" si="29"/>
        <v>42.210121987252485</v>
      </c>
      <c r="E404">
        <v>-38.238500000000002</v>
      </c>
      <c r="F404">
        <v>63.323999999999998</v>
      </c>
      <c r="G404">
        <v>393.44600000000003</v>
      </c>
      <c r="H404">
        <v>0.94605899999999998</v>
      </c>
      <c r="I404">
        <v>-52.413899999999998</v>
      </c>
      <c r="J404">
        <f t="shared" si="27"/>
        <v>-14.175399999999996</v>
      </c>
      <c r="L404">
        <v>21</v>
      </c>
      <c r="M404">
        <v>676.06899999999996</v>
      </c>
      <c r="N404">
        <f t="shared" si="30"/>
        <v>41.007135241532083</v>
      </c>
      <c r="O404">
        <v>-22.827100000000002</v>
      </c>
      <c r="P404">
        <v>59.997599999999998</v>
      </c>
      <c r="Q404">
        <v>460.44499999999999</v>
      </c>
      <c r="R404">
        <v>1.1581900000000001</v>
      </c>
      <c r="S404">
        <v>-35.7971</v>
      </c>
      <c r="T404">
        <f t="shared" si="28"/>
        <v>-12.969999999999999</v>
      </c>
    </row>
    <row r="405" spans="1:20" x14ac:dyDescent="0.3">
      <c r="B405">
        <v>20</v>
      </c>
      <c r="C405">
        <v>640.18200000000002</v>
      </c>
      <c r="D405">
        <f t="shared" si="29"/>
        <v>43.408429917089833</v>
      </c>
      <c r="E405">
        <v>-38.574199999999998</v>
      </c>
      <c r="F405">
        <v>63.430799999999998</v>
      </c>
      <c r="G405">
        <v>396.66</v>
      </c>
      <c r="H405">
        <v>0.95371899999999998</v>
      </c>
      <c r="I405">
        <v>-52.536000000000001</v>
      </c>
      <c r="J405">
        <f t="shared" si="27"/>
        <v>-13.961800000000004</v>
      </c>
      <c r="L405">
        <v>22</v>
      </c>
      <c r="M405">
        <v>700.29600000000005</v>
      </c>
      <c r="N405">
        <f t="shared" si="30"/>
        <v>41.276262021711162</v>
      </c>
      <c r="O405">
        <v>-22.674600000000002</v>
      </c>
      <c r="P405">
        <v>59.829700000000003</v>
      </c>
      <c r="Q405">
        <v>459.60399999999998</v>
      </c>
      <c r="R405">
        <v>1.16029</v>
      </c>
      <c r="S405">
        <v>-35.766599999999997</v>
      </c>
      <c r="T405">
        <f t="shared" si="28"/>
        <v>-13.091999999999995</v>
      </c>
    </row>
    <row r="406" spans="1:20" x14ac:dyDescent="0.3">
      <c r="B406">
        <v>21</v>
      </c>
      <c r="C406">
        <v>663.90300000000002</v>
      </c>
      <c r="D406">
        <f t="shared" si="29"/>
        <v>42.156738754689933</v>
      </c>
      <c r="E406">
        <v>-38.467399999999998</v>
      </c>
      <c r="F406">
        <v>63.369799999999998</v>
      </c>
      <c r="G406">
        <v>395.411</v>
      </c>
      <c r="H406">
        <v>0.95178399999999996</v>
      </c>
      <c r="I406">
        <v>-52.551299999999998</v>
      </c>
      <c r="J406">
        <f t="shared" si="27"/>
        <v>-14.0839</v>
      </c>
      <c r="T406">
        <f t="shared" si="28"/>
        <v>0</v>
      </c>
    </row>
    <row r="407" spans="1:20" x14ac:dyDescent="0.3">
      <c r="B407">
        <v>22</v>
      </c>
      <c r="C407">
        <v>687.31</v>
      </c>
      <c r="D407">
        <f t="shared" si="29"/>
        <v>42.722262571025901</v>
      </c>
      <c r="E407">
        <v>-38.803100000000001</v>
      </c>
      <c r="F407">
        <v>63.613900000000001</v>
      </c>
      <c r="G407">
        <v>400.00400000000002</v>
      </c>
      <c r="H407">
        <v>0.95646600000000004</v>
      </c>
      <c r="I407">
        <v>-52.536000000000001</v>
      </c>
      <c r="J407">
        <f t="shared" si="27"/>
        <v>-13.732900000000001</v>
      </c>
      <c r="K407">
        <v>1.95</v>
      </c>
      <c r="T407">
        <f t="shared" si="28"/>
        <v>0</v>
      </c>
    </row>
    <row r="408" spans="1:20" x14ac:dyDescent="0.3">
      <c r="B408">
        <v>23</v>
      </c>
      <c r="C408">
        <v>710.93700000000001</v>
      </c>
      <c r="D408">
        <f t="shared" si="29"/>
        <v>42.324459305032256</v>
      </c>
      <c r="E408">
        <v>-38.406399999999998</v>
      </c>
      <c r="F408">
        <v>63.384999999999998</v>
      </c>
      <c r="G408">
        <v>393.59300000000002</v>
      </c>
      <c r="H408">
        <v>0.95415499999999998</v>
      </c>
      <c r="I408">
        <v>-52.551299999999998</v>
      </c>
      <c r="J408">
        <f t="shared" si="27"/>
        <v>-14.1449</v>
      </c>
      <c r="L408">
        <v>1</v>
      </c>
      <c r="M408">
        <v>222.98400000000001</v>
      </c>
      <c r="O408">
        <v>-27.862500000000001</v>
      </c>
      <c r="P408">
        <v>69.473299999999995</v>
      </c>
      <c r="Q408">
        <v>425.61200000000002</v>
      </c>
      <c r="R408">
        <v>1.07426</v>
      </c>
      <c r="S408">
        <v>-33.401499999999999</v>
      </c>
      <c r="T408">
        <f t="shared" si="28"/>
        <v>-5.5389999999999979</v>
      </c>
    </row>
    <row r="409" spans="1:20" x14ac:dyDescent="0.3">
      <c r="J409">
        <f t="shared" si="27"/>
        <v>0</v>
      </c>
      <c r="L409">
        <v>2</v>
      </c>
      <c r="M409">
        <v>233.08699999999999</v>
      </c>
      <c r="N409">
        <f t="shared" si="30"/>
        <v>98.980500841334447</v>
      </c>
      <c r="O409">
        <v>-20.919799999999999</v>
      </c>
      <c r="P409">
        <v>52.764899999999997</v>
      </c>
      <c r="Q409">
        <v>504.22699999999998</v>
      </c>
      <c r="R409">
        <v>1.3217099999999999</v>
      </c>
      <c r="S409">
        <v>-30.563400000000001</v>
      </c>
      <c r="T409">
        <f t="shared" si="28"/>
        <v>-9.6436000000000028</v>
      </c>
    </row>
    <row r="410" spans="1:20" x14ac:dyDescent="0.3">
      <c r="A410">
        <v>2.25</v>
      </c>
      <c r="J410">
        <f t="shared" si="27"/>
        <v>0</v>
      </c>
      <c r="L410">
        <v>3</v>
      </c>
      <c r="M410">
        <v>250.256</v>
      </c>
      <c r="N410">
        <f t="shared" si="30"/>
        <v>58.244510454889586</v>
      </c>
      <c r="O410">
        <v>-20.065300000000001</v>
      </c>
      <c r="P410">
        <v>52.261400000000002</v>
      </c>
      <c r="Q410">
        <v>494.42899999999997</v>
      </c>
      <c r="R410">
        <v>1.2900700000000001</v>
      </c>
      <c r="S410">
        <v>-31.555199999999999</v>
      </c>
      <c r="T410">
        <f t="shared" si="28"/>
        <v>-11.489899999999999</v>
      </c>
    </row>
    <row r="411" spans="1:20" x14ac:dyDescent="0.3">
      <c r="B411">
        <v>1</v>
      </c>
      <c r="C411">
        <v>222.58</v>
      </c>
      <c r="E411">
        <v>-42.724600000000002</v>
      </c>
      <c r="F411">
        <v>72.433499999999995</v>
      </c>
      <c r="G411">
        <v>350.74200000000002</v>
      </c>
      <c r="H411">
        <v>0.87454600000000005</v>
      </c>
      <c r="I411">
        <v>-50.811799999999998</v>
      </c>
      <c r="J411">
        <f t="shared" si="27"/>
        <v>-8.0871999999999957</v>
      </c>
      <c r="L411">
        <v>4</v>
      </c>
      <c r="M411">
        <v>272.315</v>
      </c>
      <c r="N411">
        <f t="shared" si="30"/>
        <v>45.332970669567985</v>
      </c>
      <c r="O411">
        <v>-21.7133</v>
      </c>
      <c r="P411">
        <v>56.732199999999999</v>
      </c>
      <c r="Q411">
        <v>473.947</v>
      </c>
      <c r="R411">
        <v>1.20644</v>
      </c>
      <c r="S411">
        <v>-33.798200000000001</v>
      </c>
      <c r="T411">
        <f t="shared" si="28"/>
        <v>-12.084900000000001</v>
      </c>
    </row>
    <row r="412" spans="1:20" x14ac:dyDescent="0.3">
      <c r="B412">
        <v>2</v>
      </c>
      <c r="C412">
        <v>231.446</v>
      </c>
      <c r="D412">
        <f t="shared" si="29"/>
        <v>112.79043537108072</v>
      </c>
      <c r="E412">
        <v>-37.063600000000001</v>
      </c>
      <c r="F412">
        <v>54.962200000000003</v>
      </c>
      <c r="G412">
        <v>442.44400000000002</v>
      </c>
      <c r="H412">
        <v>1.0916999999999999</v>
      </c>
      <c r="I412">
        <v>-47.790500000000002</v>
      </c>
      <c r="J412">
        <f t="shared" si="27"/>
        <v>-10.726900000000001</v>
      </c>
      <c r="L412">
        <v>5</v>
      </c>
      <c r="M412">
        <v>294.47199999999998</v>
      </c>
      <c r="N412">
        <f t="shared" si="30"/>
        <v>45.132463781197849</v>
      </c>
      <c r="O412">
        <v>-21.637</v>
      </c>
      <c r="P412">
        <v>57.510399999999997</v>
      </c>
      <c r="Q412">
        <v>461.67399999999998</v>
      </c>
      <c r="R412">
        <v>1.17452</v>
      </c>
      <c r="S412">
        <v>-34.683199999999999</v>
      </c>
      <c r="T412">
        <f t="shared" si="28"/>
        <v>-13.046199999999999</v>
      </c>
    </row>
    <row r="413" spans="1:20" x14ac:dyDescent="0.3">
      <c r="B413">
        <v>3</v>
      </c>
      <c r="C413">
        <v>250.84399999999999</v>
      </c>
      <c r="D413">
        <f t="shared" si="29"/>
        <v>51.551706361480576</v>
      </c>
      <c r="E413">
        <v>-37.597700000000003</v>
      </c>
      <c r="F413">
        <v>58.624299999999998</v>
      </c>
      <c r="G413">
        <v>416.839</v>
      </c>
      <c r="H413">
        <v>1.01586</v>
      </c>
      <c r="I413">
        <v>-49.697899999999997</v>
      </c>
      <c r="J413">
        <f t="shared" si="27"/>
        <v>-12.100199999999994</v>
      </c>
      <c r="L413">
        <v>6</v>
      </c>
      <c r="M413">
        <v>317.01</v>
      </c>
      <c r="N413">
        <f t="shared" si="30"/>
        <v>44.369509273227415</v>
      </c>
      <c r="O413">
        <v>-22.460899999999999</v>
      </c>
      <c r="P413">
        <v>58.883699999999997</v>
      </c>
      <c r="Q413">
        <v>464.82900000000001</v>
      </c>
      <c r="R413">
        <v>1.1677200000000001</v>
      </c>
      <c r="S413">
        <v>-35.201999999999998</v>
      </c>
      <c r="T413">
        <f t="shared" si="28"/>
        <v>-12.741099999999999</v>
      </c>
    </row>
    <row r="414" spans="1:20" x14ac:dyDescent="0.3">
      <c r="B414">
        <v>4</v>
      </c>
      <c r="C414">
        <v>271.81</v>
      </c>
      <c r="D414">
        <f t="shared" si="29"/>
        <v>47.696270151674121</v>
      </c>
      <c r="E414">
        <v>-38.284300000000002</v>
      </c>
      <c r="F414">
        <v>60.684199999999997</v>
      </c>
      <c r="G414">
        <v>410.31799999999998</v>
      </c>
      <c r="H414">
        <v>0.98629800000000001</v>
      </c>
      <c r="I414">
        <v>-51.010100000000001</v>
      </c>
      <c r="J414">
        <f t="shared" si="27"/>
        <v>-12.7258</v>
      </c>
      <c r="L414">
        <v>7</v>
      </c>
      <c r="M414">
        <v>339.34399999999999</v>
      </c>
      <c r="N414">
        <f t="shared" si="30"/>
        <v>44.77478284230321</v>
      </c>
      <c r="O414">
        <v>-22.674600000000002</v>
      </c>
      <c r="P414">
        <v>59.356699999999996</v>
      </c>
      <c r="Q414">
        <v>466.95600000000002</v>
      </c>
      <c r="R414">
        <v>1.1642699999999999</v>
      </c>
      <c r="S414">
        <v>-35.415599999999998</v>
      </c>
      <c r="T414">
        <f t="shared" si="28"/>
        <v>-12.740999999999996</v>
      </c>
    </row>
    <row r="415" spans="1:20" x14ac:dyDescent="0.3">
      <c r="B415">
        <v>5</v>
      </c>
      <c r="C415">
        <v>293.61599999999999</v>
      </c>
      <c r="D415">
        <f t="shared" si="29"/>
        <v>45.858937906998108</v>
      </c>
      <c r="E415">
        <v>-38.589500000000001</v>
      </c>
      <c r="F415">
        <v>61.981200000000001</v>
      </c>
      <c r="G415">
        <v>404.00400000000002</v>
      </c>
      <c r="H415">
        <v>0.96210600000000002</v>
      </c>
      <c r="I415">
        <v>-51.818800000000003</v>
      </c>
      <c r="J415">
        <f t="shared" si="27"/>
        <v>-13.229300000000002</v>
      </c>
      <c r="L415">
        <v>8</v>
      </c>
      <c r="M415">
        <v>362.19400000000002</v>
      </c>
      <c r="N415">
        <f t="shared" si="30"/>
        <v>43.763676148796456</v>
      </c>
      <c r="O415">
        <v>-22.354099999999999</v>
      </c>
      <c r="P415">
        <v>59.1736</v>
      </c>
      <c r="Q415">
        <v>460.101</v>
      </c>
      <c r="R415">
        <v>1.15778</v>
      </c>
      <c r="S415">
        <v>-35.507199999999997</v>
      </c>
      <c r="T415">
        <f t="shared" si="28"/>
        <v>-13.153099999999998</v>
      </c>
    </row>
    <row r="416" spans="1:20" x14ac:dyDescent="0.3">
      <c r="B416">
        <v>6</v>
      </c>
      <c r="C416">
        <v>315.435</v>
      </c>
      <c r="D416">
        <f t="shared" si="29"/>
        <v>45.831614647784008</v>
      </c>
      <c r="E416">
        <v>-38.619999999999997</v>
      </c>
      <c r="F416">
        <v>62.423699999999997</v>
      </c>
      <c r="G416">
        <v>399.43700000000001</v>
      </c>
      <c r="H416">
        <v>0.95871200000000001</v>
      </c>
      <c r="I416">
        <v>-52.337600000000002</v>
      </c>
      <c r="J416">
        <f t="shared" si="27"/>
        <v>-13.717600000000004</v>
      </c>
      <c r="L416">
        <v>9</v>
      </c>
      <c r="M416">
        <v>385.38900000000001</v>
      </c>
      <c r="N416">
        <f t="shared" si="30"/>
        <v>43.112739814615232</v>
      </c>
      <c r="O416">
        <v>-22.888200000000001</v>
      </c>
      <c r="P416">
        <v>59.829700000000003</v>
      </c>
      <c r="Q416">
        <v>468.43799999999999</v>
      </c>
      <c r="R416">
        <v>1.16492</v>
      </c>
      <c r="S416">
        <v>-35.644500000000001</v>
      </c>
      <c r="T416">
        <f t="shared" si="28"/>
        <v>-12.7563</v>
      </c>
    </row>
    <row r="417" spans="2:20" x14ac:dyDescent="0.3">
      <c r="B417">
        <v>7</v>
      </c>
      <c r="C417">
        <v>337.584</v>
      </c>
      <c r="D417">
        <f t="shared" si="29"/>
        <v>45.148765181272289</v>
      </c>
      <c r="E417">
        <v>-38.680999999999997</v>
      </c>
      <c r="F417">
        <v>62.957799999999999</v>
      </c>
      <c r="G417">
        <v>395.88499999999999</v>
      </c>
      <c r="H417">
        <v>0.95338000000000001</v>
      </c>
      <c r="I417">
        <v>-52.337600000000002</v>
      </c>
      <c r="J417">
        <f t="shared" si="27"/>
        <v>-13.656600000000005</v>
      </c>
      <c r="L417">
        <v>10</v>
      </c>
      <c r="M417">
        <v>408.51600000000002</v>
      </c>
      <c r="N417">
        <f t="shared" si="30"/>
        <v>43.239503610498531</v>
      </c>
      <c r="O417">
        <v>-22.415199999999999</v>
      </c>
      <c r="P417">
        <v>59.509300000000003</v>
      </c>
      <c r="Q417">
        <v>459.58600000000001</v>
      </c>
      <c r="R417">
        <v>1.15252</v>
      </c>
      <c r="S417">
        <v>-35.537700000000001</v>
      </c>
      <c r="T417">
        <f t="shared" si="28"/>
        <v>-13.122500000000002</v>
      </c>
    </row>
    <row r="418" spans="2:20" x14ac:dyDescent="0.3">
      <c r="B418">
        <v>8</v>
      </c>
      <c r="C418">
        <v>359.83300000000003</v>
      </c>
      <c r="D418">
        <f t="shared" si="29"/>
        <v>44.945840262483657</v>
      </c>
      <c r="E418">
        <v>-38.513199999999998</v>
      </c>
      <c r="F418">
        <v>62.728900000000003</v>
      </c>
      <c r="G418">
        <v>394.58100000000002</v>
      </c>
      <c r="H418">
        <v>0.94803400000000004</v>
      </c>
      <c r="I418">
        <v>-52.459699999999998</v>
      </c>
      <c r="J418">
        <f t="shared" si="27"/>
        <v>-13.9465</v>
      </c>
      <c r="L418">
        <v>11</v>
      </c>
      <c r="M418">
        <v>431.96699999999998</v>
      </c>
      <c r="N418">
        <f t="shared" si="30"/>
        <v>42.642104814293695</v>
      </c>
      <c r="O418">
        <v>-22.430399999999999</v>
      </c>
      <c r="P418">
        <v>59.4482</v>
      </c>
      <c r="Q418">
        <v>459.84199999999998</v>
      </c>
      <c r="R418">
        <v>1.1591199999999999</v>
      </c>
      <c r="S418">
        <v>-35.659799999999997</v>
      </c>
      <c r="T418">
        <f t="shared" si="28"/>
        <v>-13.229399999999998</v>
      </c>
    </row>
    <row r="419" spans="2:20" x14ac:dyDescent="0.3">
      <c r="B419">
        <v>9</v>
      </c>
      <c r="C419">
        <v>382.14400000000001</v>
      </c>
      <c r="D419">
        <f t="shared" si="29"/>
        <v>44.820940343328445</v>
      </c>
      <c r="E419">
        <v>-39.0167</v>
      </c>
      <c r="F419">
        <v>63.354500000000002</v>
      </c>
      <c r="G419">
        <v>401.93599999999998</v>
      </c>
      <c r="H419">
        <v>0.95707699999999996</v>
      </c>
      <c r="I419">
        <v>-52.475000000000001</v>
      </c>
      <c r="J419">
        <f t="shared" si="27"/>
        <v>-13.458300000000001</v>
      </c>
      <c r="L419">
        <v>12</v>
      </c>
      <c r="M419">
        <v>455.34199999999998</v>
      </c>
      <c r="N419">
        <f t="shared" si="30"/>
        <v>42.780748663101605</v>
      </c>
      <c r="O419">
        <v>-22.811900000000001</v>
      </c>
      <c r="P419">
        <v>59.844999999999999</v>
      </c>
      <c r="Q419">
        <v>462.64699999999999</v>
      </c>
      <c r="R419">
        <v>1.16479</v>
      </c>
      <c r="S419">
        <v>-35.613999999999997</v>
      </c>
      <c r="T419">
        <f t="shared" si="28"/>
        <v>-12.802099999999996</v>
      </c>
    </row>
    <row r="420" spans="2:20" x14ac:dyDescent="0.3">
      <c r="B420">
        <v>10</v>
      </c>
      <c r="C420">
        <v>404.47199999999998</v>
      </c>
      <c r="D420">
        <f t="shared" si="29"/>
        <v>44.786814761734199</v>
      </c>
      <c r="E420">
        <v>-38.696300000000001</v>
      </c>
      <c r="F420">
        <v>63.095100000000002</v>
      </c>
      <c r="G420">
        <v>398.87700000000001</v>
      </c>
      <c r="H420">
        <v>0.95496199999999998</v>
      </c>
      <c r="I420">
        <v>-52.536000000000001</v>
      </c>
      <c r="J420">
        <f t="shared" si="27"/>
        <v>-13.839700000000001</v>
      </c>
      <c r="L420">
        <v>13</v>
      </c>
      <c r="M420">
        <v>478.95600000000002</v>
      </c>
      <c r="N420">
        <f t="shared" si="30"/>
        <v>42.347759803506335</v>
      </c>
      <c r="O420">
        <v>-22.170999999999999</v>
      </c>
      <c r="P420">
        <v>59.143099999999997</v>
      </c>
      <c r="Q420">
        <v>458.14</v>
      </c>
      <c r="R420">
        <v>1.14934</v>
      </c>
      <c r="S420">
        <v>-35.613999999999997</v>
      </c>
      <c r="T420">
        <f t="shared" si="28"/>
        <v>-13.442999999999998</v>
      </c>
    </row>
    <row r="421" spans="2:20" x14ac:dyDescent="0.3">
      <c r="B421">
        <v>11</v>
      </c>
      <c r="C421">
        <v>427.32299999999998</v>
      </c>
      <c r="D421">
        <f t="shared" si="29"/>
        <v>43.761760973261566</v>
      </c>
      <c r="E421">
        <v>-38.558999999999997</v>
      </c>
      <c r="F421">
        <v>62.988300000000002</v>
      </c>
      <c r="G421">
        <v>396.19499999999999</v>
      </c>
      <c r="H421">
        <v>0.94969499999999996</v>
      </c>
      <c r="I421">
        <v>-52.459699999999998</v>
      </c>
      <c r="J421">
        <f t="shared" si="27"/>
        <v>-13.900700000000001</v>
      </c>
      <c r="L421">
        <v>14</v>
      </c>
      <c r="M421">
        <v>502.47899999999998</v>
      </c>
      <c r="N421">
        <f t="shared" si="30"/>
        <v>42.511584406750899</v>
      </c>
      <c r="O421">
        <v>-22.354099999999999</v>
      </c>
      <c r="P421">
        <v>59.295699999999997</v>
      </c>
      <c r="Q421">
        <v>459.19200000000001</v>
      </c>
      <c r="R421">
        <v>1.15771</v>
      </c>
      <c r="S421">
        <v>-35.613999999999997</v>
      </c>
      <c r="T421">
        <f t="shared" si="28"/>
        <v>-13.259899999999998</v>
      </c>
    </row>
    <row r="422" spans="2:20" x14ac:dyDescent="0.3">
      <c r="B422">
        <v>12</v>
      </c>
      <c r="C422">
        <v>449.80099999999999</v>
      </c>
      <c r="D422">
        <f t="shared" si="29"/>
        <v>44.487943767239059</v>
      </c>
      <c r="E422">
        <v>-38.406399999999998</v>
      </c>
      <c r="F422">
        <v>62.759399999999999</v>
      </c>
      <c r="G422">
        <v>394.97300000000001</v>
      </c>
      <c r="H422">
        <v>0.95264199999999999</v>
      </c>
      <c r="I422">
        <v>-52.490200000000002</v>
      </c>
      <c r="J422">
        <f t="shared" si="27"/>
        <v>-14.083800000000004</v>
      </c>
      <c r="L422">
        <v>15</v>
      </c>
      <c r="M422">
        <v>526.25300000000004</v>
      </c>
      <c r="N422">
        <f t="shared" si="30"/>
        <v>42.062757634390408</v>
      </c>
      <c r="O422">
        <v>-22.369399999999999</v>
      </c>
      <c r="P422">
        <v>59.3414</v>
      </c>
      <c r="Q422">
        <v>457.68599999999998</v>
      </c>
      <c r="R422">
        <v>1.16106</v>
      </c>
      <c r="S422">
        <v>-35.629300000000001</v>
      </c>
      <c r="T422">
        <f t="shared" si="28"/>
        <v>-13.259900000000002</v>
      </c>
    </row>
    <row r="423" spans="2:20" x14ac:dyDescent="0.3">
      <c r="B423">
        <v>13</v>
      </c>
      <c r="C423">
        <v>472.55</v>
      </c>
      <c r="D423">
        <f t="shared" si="29"/>
        <v>43.957976174776867</v>
      </c>
      <c r="E423">
        <v>-37.841799999999999</v>
      </c>
      <c r="F423">
        <v>62.179600000000001</v>
      </c>
      <c r="G423">
        <v>389.56799999999998</v>
      </c>
      <c r="H423">
        <v>0.943573</v>
      </c>
      <c r="I423">
        <v>-52.520800000000001</v>
      </c>
      <c r="J423">
        <f t="shared" si="27"/>
        <v>-14.679000000000002</v>
      </c>
      <c r="L423">
        <v>16</v>
      </c>
      <c r="M423">
        <v>549.97699999999998</v>
      </c>
      <c r="N423">
        <f t="shared" si="30"/>
        <v>42.151407857022541</v>
      </c>
      <c r="O423">
        <v>-22.232099999999999</v>
      </c>
      <c r="P423">
        <v>59.402500000000003</v>
      </c>
      <c r="Q423">
        <v>458.16300000000001</v>
      </c>
      <c r="R423">
        <v>1.1645399999999999</v>
      </c>
      <c r="S423">
        <v>-35.507199999999997</v>
      </c>
      <c r="T423">
        <f t="shared" si="28"/>
        <v>-13.275099999999998</v>
      </c>
    </row>
    <row r="424" spans="2:20" x14ac:dyDescent="0.3">
      <c r="B424">
        <v>14</v>
      </c>
      <c r="C424">
        <v>495.37700000000001</v>
      </c>
      <c r="D424">
        <f t="shared" si="29"/>
        <v>43.807771498663868</v>
      </c>
      <c r="E424">
        <v>-38.452100000000002</v>
      </c>
      <c r="F424">
        <v>62.744100000000003</v>
      </c>
      <c r="G424">
        <v>393.78</v>
      </c>
      <c r="H424">
        <v>0.95596700000000001</v>
      </c>
      <c r="I424">
        <v>-52.658099999999997</v>
      </c>
      <c r="J424">
        <f t="shared" si="27"/>
        <v>-14.205999999999996</v>
      </c>
      <c r="L424">
        <v>17</v>
      </c>
      <c r="M424">
        <v>573.82799999999997</v>
      </c>
      <c r="N424">
        <f t="shared" si="30"/>
        <v>41.926963230053246</v>
      </c>
      <c r="O424">
        <v>-23.239100000000001</v>
      </c>
      <c r="P424">
        <v>60.226399999999998</v>
      </c>
      <c r="Q424">
        <v>474.64499999999998</v>
      </c>
      <c r="R424">
        <v>1.1746099999999999</v>
      </c>
      <c r="S424">
        <v>-35.598799999999997</v>
      </c>
      <c r="T424">
        <f t="shared" si="28"/>
        <v>-12.359699999999997</v>
      </c>
    </row>
    <row r="425" spans="2:20" x14ac:dyDescent="0.3">
      <c r="B425">
        <v>15</v>
      </c>
      <c r="C425">
        <v>518.19100000000003</v>
      </c>
      <c r="D425">
        <f t="shared" si="29"/>
        <v>43.832734285964719</v>
      </c>
      <c r="E425">
        <v>-38.177500000000002</v>
      </c>
      <c r="F425">
        <v>62.530500000000004</v>
      </c>
      <c r="G425">
        <v>393.85599999999999</v>
      </c>
      <c r="H425">
        <v>0.953546</v>
      </c>
      <c r="I425">
        <v>-52.581800000000001</v>
      </c>
      <c r="J425">
        <f t="shared" si="27"/>
        <v>-14.404299999999999</v>
      </c>
      <c r="L425">
        <v>18</v>
      </c>
      <c r="M425">
        <v>597.57500000000005</v>
      </c>
      <c r="N425">
        <f t="shared" si="30"/>
        <v>42.11058238935432</v>
      </c>
      <c r="O425">
        <v>-22.048999999999999</v>
      </c>
      <c r="P425">
        <v>59.066800000000001</v>
      </c>
      <c r="Q425">
        <v>456.08699999999999</v>
      </c>
      <c r="R425">
        <v>1.1554199999999999</v>
      </c>
      <c r="S425">
        <v>-35.644500000000001</v>
      </c>
      <c r="T425">
        <f t="shared" si="28"/>
        <v>-13.595500000000001</v>
      </c>
    </row>
    <row r="426" spans="2:20" x14ac:dyDescent="0.3">
      <c r="B426">
        <v>16</v>
      </c>
      <c r="C426">
        <v>541.255</v>
      </c>
      <c r="D426">
        <f t="shared" si="29"/>
        <v>43.357613596947694</v>
      </c>
      <c r="E426">
        <v>-37.979100000000003</v>
      </c>
      <c r="F426">
        <v>62.3474</v>
      </c>
      <c r="G426">
        <v>390.33600000000001</v>
      </c>
      <c r="H426">
        <v>0.94882299999999997</v>
      </c>
      <c r="I426">
        <v>-52.505499999999998</v>
      </c>
      <c r="J426">
        <f t="shared" si="27"/>
        <v>-14.526399999999995</v>
      </c>
      <c r="L426">
        <v>19</v>
      </c>
      <c r="M426">
        <v>621.60699999999997</v>
      </c>
      <c r="N426">
        <f t="shared" si="30"/>
        <v>41.611185086551394</v>
      </c>
      <c r="O426">
        <v>-22.476199999999999</v>
      </c>
      <c r="P426">
        <v>59.3872</v>
      </c>
      <c r="Q426">
        <v>460.24700000000001</v>
      </c>
      <c r="R426">
        <v>1.163</v>
      </c>
      <c r="S426">
        <v>-35.583500000000001</v>
      </c>
      <c r="T426">
        <f t="shared" si="28"/>
        <v>-13.107300000000002</v>
      </c>
    </row>
    <row r="427" spans="2:20" x14ac:dyDescent="0.3">
      <c r="B427">
        <v>17</v>
      </c>
      <c r="C427">
        <v>564.16600000000005</v>
      </c>
      <c r="D427">
        <f t="shared" si="29"/>
        <v>43.647156387761228</v>
      </c>
      <c r="E427">
        <v>-38.8489</v>
      </c>
      <c r="F427">
        <v>63.201900000000002</v>
      </c>
      <c r="G427">
        <v>404.77</v>
      </c>
      <c r="H427">
        <v>0.96378600000000003</v>
      </c>
      <c r="I427">
        <v>-52.520800000000001</v>
      </c>
      <c r="J427">
        <f t="shared" si="27"/>
        <v>-13.671900000000001</v>
      </c>
      <c r="L427">
        <v>20</v>
      </c>
      <c r="M427">
        <v>645.73900000000003</v>
      </c>
      <c r="N427">
        <f t="shared" si="30"/>
        <v>41.438753522293943</v>
      </c>
      <c r="O427">
        <v>-22.323599999999999</v>
      </c>
      <c r="P427">
        <v>59.371899999999997</v>
      </c>
      <c r="Q427">
        <v>461.24799999999999</v>
      </c>
      <c r="R427">
        <v>1.16581</v>
      </c>
      <c r="S427">
        <v>-35.537700000000001</v>
      </c>
      <c r="T427">
        <f t="shared" si="28"/>
        <v>-13.214100000000002</v>
      </c>
    </row>
    <row r="428" spans="2:20" x14ac:dyDescent="0.3">
      <c r="B428">
        <v>18</v>
      </c>
      <c r="C428">
        <v>586.96400000000006</v>
      </c>
      <c r="D428">
        <f t="shared" si="29"/>
        <v>43.863496797964729</v>
      </c>
      <c r="E428">
        <v>-38.452100000000002</v>
      </c>
      <c r="F428">
        <v>62.744100000000003</v>
      </c>
      <c r="G428">
        <v>397.096</v>
      </c>
      <c r="H428">
        <v>0.96002600000000005</v>
      </c>
      <c r="I428">
        <v>-52.352899999999998</v>
      </c>
      <c r="J428">
        <f t="shared" si="27"/>
        <v>-13.900799999999997</v>
      </c>
      <c r="L428">
        <v>21</v>
      </c>
      <c r="M428">
        <v>669.76400000000001</v>
      </c>
      <c r="N428">
        <f t="shared" si="30"/>
        <v>41.623309053069761</v>
      </c>
      <c r="O428">
        <v>-22.705100000000002</v>
      </c>
      <c r="P428">
        <v>59.783900000000003</v>
      </c>
      <c r="Q428">
        <v>467.40600000000001</v>
      </c>
      <c r="R428">
        <v>1.17395</v>
      </c>
      <c r="S428">
        <v>-35.415599999999998</v>
      </c>
      <c r="T428">
        <f t="shared" si="28"/>
        <v>-12.710499999999996</v>
      </c>
    </row>
    <row r="429" spans="2:20" x14ac:dyDescent="0.3">
      <c r="B429">
        <v>19</v>
      </c>
      <c r="C429">
        <v>610.154</v>
      </c>
      <c r="D429">
        <f t="shared" si="29"/>
        <v>43.122035360069106</v>
      </c>
      <c r="E429">
        <v>-38.040199999999999</v>
      </c>
      <c r="F429">
        <v>62.2864</v>
      </c>
      <c r="G429">
        <v>392.94299999999998</v>
      </c>
      <c r="H429">
        <v>0.95472599999999996</v>
      </c>
      <c r="I429">
        <v>-52.413899999999998</v>
      </c>
      <c r="J429">
        <f t="shared" si="27"/>
        <v>-14.373699999999999</v>
      </c>
      <c r="L429">
        <v>22</v>
      </c>
      <c r="M429">
        <v>693.85599999999999</v>
      </c>
      <c r="N429">
        <f t="shared" si="30"/>
        <v>41.507554374896259</v>
      </c>
      <c r="O429">
        <v>-22.262599999999999</v>
      </c>
      <c r="P429">
        <v>59.2194</v>
      </c>
      <c r="Q429">
        <v>459.98099999999999</v>
      </c>
      <c r="R429">
        <v>1.17143</v>
      </c>
      <c r="S429">
        <v>-35.522500000000001</v>
      </c>
      <c r="T429">
        <f t="shared" si="28"/>
        <v>-13.259900000000002</v>
      </c>
    </row>
    <row r="430" spans="2:20" hidden="1" x14ac:dyDescent="0.3">
      <c r="B430">
        <v>20</v>
      </c>
      <c r="C430">
        <v>633.13900000000001</v>
      </c>
      <c r="D430">
        <f t="shared" si="29"/>
        <v>43.506634761801152</v>
      </c>
      <c r="E430">
        <v>-38.207999999999998</v>
      </c>
      <c r="F430">
        <v>62.240600000000001</v>
      </c>
      <c r="G430">
        <v>396.80500000000001</v>
      </c>
      <c r="H430">
        <v>0.95815099999999997</v>
      </c>
      <c r="I430">
        <v>-52.566499999999998</v>
      </c>
      <c r="J430">
        <f t="shared" si="27"/>
        <v>-14.358499999999999</v>
      </c>
      <c r="L430">
        <v>23</v>
      </c>
      <c r="M430">
        <v>717.79700000000003</v>
      </c>
      <c r="N430">
        <f t="shared" si="30"/>
        <v>41.769349651225873</v>
      </c>
      <c r="O430">
        <v>-22.354099999999999</v>
      </c>
      <c r="P430">
        <v>59.188800000000001</v>
      </c>
      <c r="Q430">
        <v>462.40199999999999</v>
      </c>
      <c r="R430">
        <v>1.17127</v>
      </c>
      <c r="S430">
        <v>-12.5885</v>
      </c>
      <c r="T430">
        <f t="shared" si="28"/>
        <v>9.7655999999999992</v>
      </c>
    </row>
    <row r="431" spans="2:20" x14ac:dyDescent="0.3">
      <c r="B431">
        <v>21</v>
      </c>
      <c r="C431">
        <v>656.33900000000006</v>
      </c>
      <c r="D431">
        <f t="shared" si="29"/>
        <v>43.103448275861986</v>
      </c>
      <c r="E431">
        <v>-38.330100000000002</v>
      </c>
      <c r="F431">
        <v>62.484699999999997</v>
      </c>
      <c r="G431">
        <v>394.875</v>
      </c>
      <c r="H431">
        <v>0.95738699999999999</v>
      </c>
      <c r="I431">
        <v>-52.490200000000002</v>
      </c>
      <c r="J431">
        <f t="shared" si="27"/>
        <v>-14.1601</v>
      </c>
      <c r="T431">
        <f t="shared" si="28"/>
        <v>0</v>
      </c>
    </row>
    <row r="432" spans="2:20" x14ac:dyDescent="0.3">
      <c r="B432">
        <v>22</v>
      </c>
      <c r="C432">
        <v>679.69500000000005</v>
      </c>
      <c r="D432">
        <f t="shared" si="29"/>
        <v>42.815550607980832</v>
      </c>
      <c r="E432">
        <v>-38.116500000000002</v>
      </c>
      <c r="F432">
        <v>62.3932</v>
      </c>
      <c r="G432">
        <v>393.92500000000001</v>
      </c>
      <c r="H432">
        <v>0.95741100000000001</v>
      </c>
      <c r="I432">
        <v>-52.383400000000002</v>
      </c>
      <c r="J432">
        <f t="shared" si="27"/>
        <v>-14.2669</v>
      </c>
      <c r="K432">
        <v>2</v>
      </c>
      <c r="T432">
        <f t="shared" si="28"/>
        <v>0</v>
      </c>
    </row>
    <row r="433" spans="1:20" x14ac:dyDescent="0.3">
      <c r="B433">
        <v>23</v>
      </c>
      <c r="C433">
        <v>702.97900000000004</v>
      </c>
      <c r="D433">
        <f t="shared" si="29"/>
        <v>42.947947088129204</v>
      </c>
      <c r="E433">
        <v>-38.482700000000001</v>
      </c>
      <c r="F433">
        <v>62.744100000000003</v>
      </c>
      <c r="G433">
        <v>400.31900000000002</v>
      </c>
      <c r="H433">
        <v>0.96704100000000004</v>
      </c>
      <c r="I433">
        <v>-52.459699999999998</v>
      </c>
      <c r="J433">
        <f t="shared" si="27"/>
        <v>-13.976999999999997</v>
      </c>
      <c r="L433">
        <v>1</v>
      </c>
      <c r="M433">
        <v>222.94499999999999</v>
      </c>
      <c r="O433">
        <v>-27.435300000000002</v>
      </c>
      <c r="P433">
        <v>69.091800000000006</v>
      </c>
      <c r="Q433">
        <v>422.25900000000001</v>
      </c>
      <c r="R433">
        <v>1.0743499999999999</v>
      </c>
      <c r="S433">
        <v>-33.126800000000003</v>
      </c>
      <c r="T433">
        <f t="shared" si="28"/>
        <v>-5.6915000000000013</v>
      </c>
    </row>
    <row r="434" spans="1:20" x14ac:dyDescent="0.3">
      <c r="J434">
        <f t="shared" si="27"/>
        <v>0</v>
      </c>
      <c r="L434">
        <v>2</v>
      </c>
      <c r="M434">
        <v>233.19800000000001</v>
      </c>
      <c r="N434">
        <f t="shared" si="30"/>
        <v>97.532429532819521</v>
      </c>
      <c r="O434">
        <v>-20.767199999999999</v>
      </c>
      <c r="P434">
        <v>52.383400000000002</v>
      </c>
      <c r="Q434">
        <v>511.08800000000002</v>
      </c>
      <c r="R434">
        <v>1.33555</v>
      </c>
      <c r="S434">
        <v>-30.258199999999999</v>
      </c>
      <c r="T434">
        <f t="shared" si="28"/>
        <v>-9.4909999999999997</v>
      </c>
    </row>
    <row r="435" spans="1:20" x14ac:dyDescent="0.3">
      <c r="A435">
        <v>2.2999999999999998</v>
      </c>
      <c r="J435">
        <f t="shared" si="27"/>
        <v>0</v>
      </c>
      <c r="L435">
        <v>3</v>
      </c>
      <c r="M435">
        <v>250.667</v>
      </c>
      <c r="N435">
        <f t="shared" si="30"/>
        <v>57.244261262808422</v>
      </c>
      <c r="O435">
        <v>-20.751999999999999</v>
      </c>
      <c r="P435">
        <v>52.642800000000001</v>
      </c>
      <c r="Q435">
        <v>517.15</v>
      </c>
      <c r="R435">
        <v>1.3269599999999999</v>
      </c>
      <c r="S435">
        <v>-31.3873</v>
      </c>
      <c r="T435">
        <f t="shared" si="28"/>
        <v>-10.635300000000001</v>
      </c>
    </row>
    <row r="436" spans="1:20" x14ac:dyDescent="0.3">
      <c r="B436">
        <v>1</v>
      </c>
      <c r="C436">
        <v>222.50800000000001</v>
      </c>
      <c r="E436">
        <v>-43.5944</v>
      </c>
      <c r="F436">
        <v>73.181200000000004</v>
      </c>
      <c r="G436">
        <v>357.22899999999998</v>
      </c>
      <c r="H436">
        <v>0.88344699999999998</v>
      </c>
      <c r="I436">
        <v>-51.071199999999997</v>
      </c>
      <c r="J436">
        <f t="shared" si="27"/>
        <v>-7.4767999999999972</v>
      </c>
      <c r="L436">
        <v>4</v>
      </c>
      <c r="M436">
        <v>272.90899999999999</v>
      </c>
      <c r="N436">
        <f t="shared" si="30"/>
        <v>44.959985612804623</v>
      </c>
      <c r="O436">
        <v>-22.11</v>
      </c>
      <c r="P436">
        <v>57.098399999999998</v>
      </c>
      <c r="Q436">
        <v>486.89499999999998</v>
      </c>
      <c r="R436">
        <v>1.22309</v>
      </c>
      <c r="S436">
        <v>-33.493000000000002</v>
      </c>
      <c r="T436">
        <f t="shared" si="28"/>
        <v>-11.383000000000003</v>
      </c>
    </row>
    <row r="437" spans="1:20" x14ac:dyDescent="0.3">
      <c r="B437">
        <v>2</v>
      </c>
      <c r="C437">
        <v>231.45</v>
      </c>
      <c r="D437">
        <f t="shared" si="29"/>
        <v>111.83180496533241</v>
      </c>
      <c r="E437">
        <v>-37.063600000000001</v>
      </c>
      <c r="F437">
        <v>54.7333</v>
      </c>
      <c r="G437">
        <v>442.57</v>
      </c>
      <c r="H437">
        <v>1.0837399999999999</v>
      </c>
      <c r="I437">
        <v>-47.882100000000001</v>
      </c>
      <c r="J437">
        <f t="shared" si="27"/>
        <v>-10.8185</v>
      </c>
      <c r="L437">
        <v>5</v>
      </c>
      <c r="M437">
        <v>295.31599999999997</v>
      </c>
      <c r="N437">
        <f t="shared" si="30"/>
        <v>44.628910608292088</v>
      </c>
      <c r="O437">
        <v>-21.7438</v>
      </c>
      <c r="P437">
        <v>57.510399999999997</v>
      </c>
      <c r="Q437">
        <v>468.08699999999999</v>
      </c>
      <c r="R437">
        <v>1.18405</v>
      </c>
      <c r="S437">
        <v>-34.5306</v>
      </c>
      <c r="T437">
        <f t="shared" si="28"/>
        <v>-12.786799999999999</v>
      </c>
    </row>
    <row r="438" spans="1:20" x14ac:dyDescent="0.3">
      <c r="B438">
        <v>3</v>
      </c>
      <c r="C438">
        <v>250.53200000000001</v>
      </c>
      <c r="D438">
        <f t="shared" si="29"/>
        <v>52.405408238130114</v>
      </c>
      <c r="E438">
        <v>-36.529499999999999</v>
      </c>
      <c r="F438">
        <v>56.854199999999999</v>
      </c>
      <c r="G438">
        <v>407.87400000000002</v>
      </c>
      <c r="H438">
        <v>1.0085</v>
      </c>
      <c r="I438">
        <v>-49.819899999999997</v>
      </c>
      <c r="J438">
        <f t="shared" si="27"/>
        <v>-13.290399999999998</v>
      </c>
      <c r="L438">
        <v>6</v>
      </c>
      <c r="M438">
        <v>317.77300000000002</v>
      </c>
      <c r="N438">
        <f t="shared" si="30"/>
        <v>44.529545353341845</v>
      </c>
      <c r="O438">
        <v>-22.186299999999999</v>
      </c>
      <c r="P438">
        <v>58.502200000000002</v>
      </c>
      <c r="Q438">
        <v>467.35700000000003</v>
      </c>
      <c r="R438">
        <v>1.1714100000000001</v>
      </c>
      <c r="S438">
        <v>-35.171500000000002</v>
      </c>
      <c r="T438">
        <f t="shared" si="28"/>
        <v>-12.985200000000003</v>
      </c>
    </row>
    <row r="439" spans="1:20" x14ac:dyDescent="0.3">
      <c r="B439">
        <v>4</v>
      </c>
      <c r="C439">
        <v>271.77600000000001</v>
      </c>
      <c r="D439">
        <f t="shared" si="29"/>
        <v>47.072114479382414</v>
      </c>
      <c r="E439">
        <v>-37.841799999999999</v>
      </c>
      <c r="F439">
        <v>60.012799999999999</v>
      </c>
      <c r="G439">
        <v>403.69600000000003</v>
      </c>
      <c r="H439">
        <v>0.98214500000000005</v>
      </c>
      <c r="I439">
        <v>-51.101700000000001</v>
      </c>
      <c r="J439">
        <f t="shared" si="27"/>
        <v>-13.259900000000002</v>
      </c>
      <c r="L439">
        <v>7</v>
      </c>
      <c r="M439">
        <v>340.529</v>
      </c>
      <c r="N439">
        <f t="shared" si="30"/>
        <v>43.944454209878771</v>
      </c>
      <c r="O439">
        <v>-22.766100000000002</v>
      </c>
      <c r="P439">
        <v>59.310899999999997</v>
      </c>
      <c r="Q439">
        <v>470.01</v>
      </c>
      <c r="R439">
        <v>1.17357</v>
      </c>
      <c r="S439">
        <v>-35.293599999999998</v>
      </c>
      <c r="T439">
        <f t="shared" si="28"/>
        <v>-12.527499999999996</v>
      </c>
    </row>
    <row r="440" spans="1:20" x14ac:dyDescent="0.3">
      <c r="B440">
        <v>5</v>
      </c>
      <c r="C440">
        <v>293.423</v>
      </c>
      <c r="D440">
        <f t="shared" si="29"/>
        <v>46.195777705917699</v>
      </c>
      <c r="E440">
        <v>-38.619999999999997</v>
      </c>
      <c r="F440">
        <v>61.630200000000002</v>
      </c>
      <c r="G440">
        <v>406.91699999999997</v>
      </c>
      <c r="H440">
        <v>0.97468500000000002</v>
      </c>
      <c r="I440">
        <v>-51.986699999999999</v>
      </c>
      <c r="J440">
        <f t="shared" si="27"/>
        <v>-13.366700000000002</v>
      </c>
      <c r="L440">
        <v>8</v>
      </c>
      <c r="M440">
        <v>363.61399999999998</v>
      </c>
      <c r="N440">
        <f t="shared" si="30"/>
        <v>43.318171973142775</v>
      </c>
      <c r="O440">
        <v>-22.0642</v>
      </c>
      <c r="P440">
        <v>58.715800000000002</v>
      </c>
      <c r="Q440">
        <v>457.78699999999998</v>
      </c>
      <c r="R440">
        <v>1.16089</v>
      </c>
      <c r="S440">
        <v>-35.369900000000001</v>
      </c>
      <c r="T440">
        <f t="shared" si="28"/>
        <v>-13.305700000000002</v>
      </c>
    </row>
    <row r="441" spans="1:20" x14ac:dyDescent="0.3">
      <c r="B441">
        <v>6</v>
      </c>
      <c r="C441">
        <v>315.52499999999998</v>
      </c>
      <c r="D441">
        <f t="shared" si="29"/>
        <v>45.244774228576652</v>
      </c>
      <c r="E441">
        <v>-38.757300000000001</v>
      </c>
      <c r="F441">
        <v>62.271099999999997</v>
      </c>
      <c r="G441">
        <v>400.911</v>
      </c>
      <c r="H441">
        <v>0.96408199999999999</v>
      </c>
      <c r="I441">
        <v>-52.352899999999998</v>
      </c>
      <c r="J441">
        <f t="shared" si="27"/>
        <v>-13.595599999999997</v>
      </c>
      <c r="L441">
        <v>9</v>
      </c>
      <c r="M441">
        <v>386.86799999999999</v>
      </c>
      <c r="N441">
        <f t="shared" si="30"/>
        <v>43.003354261632374</v>
      </c>
      <c r="O441">
        <v>-22.750900000000001</v>
      </c>
      <c r="P441">
        <v>59.661900000000003</v>
      </c>
      <c r="Q441">
        <v>470.48399999999998</v>
      </c>
      <c r="R441">
        <v>1.16886</v>
      </c>
      <c r="S441">
        <v>-35.461399999999998</v>
      </c>
      <c r="T441">
        <f t="shared" si="28"/>
        <v>-12.710499999999996</v>
      </c>
    </row>
    <row r="442" spans="1:20" x14ac:dyDescent="0.3">
      <c r="B442">
        <v>7</v>
      </c>
      <c r="C442">
        <v>337.61399999999998</v>
      </c>
      <c r="D442">
        <f t="shared" si="29"/>
        <v>45.271402055321659</v>
      </c>
      <c r="E442">
        <v>-38.452100000000002</v>
      </c>
      <c r="F442">
        <v>62.362699999999997</v>
      </c>
      <c r="G442">
        <v>394.745</v>
      </c>
      <c r="H442">
        <v>0.95660100000000003</v>
      </c>
      <c r="I442">
        <v>-52.597000000000001</v>
      </c>
      <c r="J442">
        <f t="shared" si="27"/>
        <v>-14.1449</v>
      </c>
      <c r="L442">
        <v>10</v>
      </c>
      <c r="M442">
        <v>409.94900000000001</v>
      </c>
      <c r="N442">
        <f t="shared" si="30"/>
        <v>43.325679130020333</v>
      </c>
      <c r="O442">
        <v>-22.827100000000002</v>
      </c>
      <c r="P442">
        <v>59.692399999999999</v>
      </c>
      <c r="Q442">
        <v>472.58300000000003</v>
      </c>
      <c r="R442">
        <v>1.1811700000000001</v>
      </c>
      <c r="S442">
        <v>-35.476700000000001</v>
      </c>
      <c r="T442">
        <f t="shared" si="28"/>
        <v>-12.6496</v>
      </c>
    </row>
    <row r="443" spans="1:20" x14ac:dyDescent="0.3">
      <c r="B443">
        <v>8</v>
      </c>
      <c r="C443">
        <v>359.52199999999999</v>
      </c>
      <c r="D443">
        <f t="shared" si="29"/>
        <v>45.645426328281872</v>
      </c>
      <c r="E443">
        <v>-38.8947</v>
      </c>
      <c r="F443">
        <v>62.850999999999999</v>
      </c>
      <c r="G443">
        <v>400.726</v>
      </c>
      <c r="H443">
        <v>0.96133800000000003</v>
      </c>
      <c r="I443">
        <v>-52.688600000000001</v>
      </c>
      <c r="J443">
        <f t="shared" si="27"/>
        <v>-13.793900000000001</v>
      </c>
      <c r="L443">
        <v>11</v>
      </c>
      <c r="M443">
        <v>433.36399999999998</v>
      </c>
      <c r="N443">
        <f t="shared" si="30"/>
        <v>42.70766602605174</v>
      </c>
      <c r="O443">
        <v>-22.506699999999999</v>
      </c>
      <c r="P443">
        <v>59.5398</v>
      </c>
      <c r="Q443">
        <v>466.666</v>
      </c>
      <c r="R443">
        <v>1.1677900000000001</v>
      </c>
      <c r="S443">
        <v>-35.446199999999997</v>
      </c>
      <c r="T443">
        <f t="shared" si="28"/>
        <v>-12.939499999999999</v>
      </c>
    </row>
    <row r="444" spans="1:20" x14ac:dyDescent="0.3">
      <c r="B444">
        <v>9</v>
      </c>
      <c r="C444">
        <v>381.553</v>
      </c>
      <c r="D444">
        <f t="shared" si="29"/>
        <v>45.390585992465148</v>
      </c>
      <c r="E444">
        <v>-38.558999999999997</v>
      </c>
      <c r="F444">
        <v>62.423699999999997</v>
      </c>
      <c r="G444">
        <v>395.846</v>
      </c>
      <c r="H444">
        <v>0.96106100000000005</v>
      </c>
      <c r="I444">
        <v>-52.581800000000001</v>
      </c>
      <c r="J444">
        <f t="shared" si="27"/>
        <v>-14.022800000000004</v>
      </c>
      <c r="L444">
        <v>12</v>
      </c>
      <c r="M444">
        <v>457.03399999999999</v>
      </c>
      <c r="N444">
        <f t="shared" si="30"/>
        <v>42.247570764681001</v>
      </c>
      <c r="O444">
        <v>-21.8658</v>
      </c>
      <c r="P444">
        <v>58.761600000000001</v>
      </c>
      <c r="Q444">
        <v>455.262</v>
      </c>
      <c r="R444">
        <v>1.1550199999999999</v>
      </c>
      <c r="S444">
        <v>-35.507199999999997</v>
      </c>
      <c r="T444">
        <f t="shared" si="28"/>
        <v>-13.641399999999997</v>
      </c>
    </row>
    <row r="445" spans="1:20" x14ac:dyDescent="0.3">
      <c r="B445">
        <v>10</v>
      </c>
      <c r="C445">
        <v>403.84199999999998</v>
      </c>
      <c r="D445">
        <f t="shared" si="29"/>
        <v>44.86518013369826</v>
      </c>
      <c r="E445">
        <v>-38.772599999999997</v>
      </c>
      <c r="F445">
        <v>62.683100000000003</v>
      </c>
      <c r="G445">
        <v>401.08499999999998</v>
      </c>
      <c r="H445">
        <v>0.96457499999999996</v>
      </c>
      <c r="I445">
        <v>-52.551299999999998</v>
      </c>
      <c r="J445">
        <f t="shared" si="27"/>
        <v>-13.778700000000001</v>
      </c>
      <c r="L445">
        <v>13</v>
      </c>
      <c r="M445">
        <v>480.22399999999999</v>
      </c>
      <c r="N445">
        <f t="shared" si="30"/>
        <v>43.122035360068999</v>
      </c>
      <c r="O445">
        <v>-22.781400000000001</v>
      </c>
      <c r="P445">
        <v>59.661900000000003</v>
      </c>
      <c r="Q445">
        <v>472.82600000000002</v>
      </c>
      <c r="R445">
        <v>1.1723600000000001</v>
      </c>
      <c r="S445">
        <v>-35.491900000000001</v>
      </c>
      <c r="T445">
        <f t="shared" si="28"/>
        <v>-12.7105</v>
      </c>
    </row>
    <row r="446" spans="1:20" x14ac:dyDescent="0.3">
      <c r="B446">
        <v>11</v>
      </c>
      <c r="C446">
        <v>426.06099999999998</v>
      </c>
      <c r="D446">
        <f t="shared" si="29"/>
        <v>45.006525946262222</v>
      </c>
      <c r="E446">
        <v>-38.925199999999997</v>
      </c>
      <c r="F446">
        <v>62.835700000000003</v>
      </c>
      <c r="G446">
        <v>403.75</v>
      </c>
      <c r="H446">
        <v>0.96305799999999997</v>
      </c>
      <c r="I446">
        <v>-52.642800000000001</v>
      </c>
      <c r="J446">
        <f t="shared" si="27"/>
        <v>-13.717600000000004</v>
      </c>
      <c r="L446">
        <v>14</v>
      </c>
      <c r="M446">
        <v>503.85300000000001</v>
      </c>
      <c r="N446">
        <f t="shared" si="30"/>
        <v>42.320876888569096</v>
      </c>
      <c r="O446">
        <v>-22.338899999999999</v>
      </c>
      <c r="P446">
        <v>59.3414</v>
      </c>
      <c r="Q446">
        <v>464.3</v>
      </c>
      <c r="R446">
        <v>1.1664699999999999</v>
      </c>
      <c r="S446">
        <v>-35.339399999999998</v>
      </c>
      <c r="T446">
        <f t="shared" si="28"/>
        <v>-13.000499999999999</v>
      </c>
    </row>
    <row r="447" spans="1:20" x14ac:dyDescent="0.3">
      <c r="B447">
        <v>12</v>
      </c>
      <c r="C447">
        <v>448.65699999999998</v>
      </c>
      <c r="D447">
        <f t="shared" si="29"/>
        <v>44.255620463798898</v>
      </c>
      <c r="E447">
        <v>-38.696300000000001</v>
      </c>
      <c r="F447">
        <v>62.637300000000003</v>
      </c>
      <c r="G447">
        <v>397.18599999999998</v>
      </c>
      <c r="H447">
        <v>0.961974</v>
      </c>
      <c r="I447">
        <v>-52.658099999999997</v>
      </c>
      <c r="J447">
        <f t="shared" si="27"/>
        <v>-13.961799999999997</v>
      </c>
      <c r="L447">
        <v>15</v>
      </c>
      <c r="M447">
        <v>527.57600000000002</v>
      </c>
      <c r="N447">
        <f t="shared" si="30"/>
        <v>42.153184673102032</v>
      </c>
      <c r="O447">
        <v>-22.262599999999999</v>
      </c>
      <c r="P447">
        <v>59.2346</v>
      </c>
      <c r="Q447">
        <v>464.86399999999998</v>
      </c>
      <c r="R447">
        <v>1.1727700000000001</v>
      </c>
      <c r="S447">
        <v>-35.186799999999998</v>
      </c>
      <c r="T447">
        <f t="shared" si="28"/>
        <v>-12.924199999999999</v>
      </c>
    </row>
    <row r="448" spans="1:20" x14ac:dyDescent="0.3">
      <c r="B448">
        <v>13</v>
      </c>
      <c r="C448">
        <v>471.55</v>
      </c>
      <c r="D448">
        <f t="shared" si="29"/>
        <v>43.681474686585361</v>
      </c>
      <c r="E448">
        <v>-38.9709</v>
      </c>
      <c r="F448">
        <v>63.079799999999999</v>
      </c>
      <c r="G448">
        <v>403.94</v>
      </c>
      <c r="H448">
        <v>0.95955900000000005</v>
      </c>
      <c r="I448">
        <v>-52.612299999999998</v>
      </c>
      <c r="J448">
        <f t="shared" si="27"/>
        <v>-13.641399999999997</v>
      </c>
      <c r="L448">
        <v>16</v>
      </c>
      <c r="M448">
        <v>551.12699999999995</v>
      </c>
      <c r="N448">
        <f t="shared" si="30"/>
        <v>42.461041993970653</v>
      </c>
      <c r="O448">
        <v>-22.689800000000002</v>
      </c>
      <c r="P448">
        <v>59.616100000000003</v>
      </c>
      <c r="Q448">
        <v>470.76100000000002</v>
      </c>
      <c r="R448">
        <v>1.17946</v>
      </c>
      <c r="S448">
        <v>-35.354599999999998</v>
      </c>
      <c r="T448">
        <f t="shared" si="28"/>
        <v>-12.664799999999996</v>
      </c>
    </row>
    <row r="449" spans="1:20" x14ac:dyDescent="0.3">
      <c r="B449">
        <v>14</v>
      </c>
      <c r="C449">
        <v>493.96600000000001</v>
      </c>
      <c r="D449">
        <f t="shared" si="29"/>
        <v>44.610992148465385</v>
      </c>
      <c r="E449">
        <v>-39.474499999999999</v>
      </c>
      <c r="F449">
        <v>63.400300000000001</v>
      </c>
      <c r="G449">
        <v>409.42</v>
      </c>
      <c r="H449">
        <v>0.96897299999999997</v>
      </c>
      <c r="I449">
        <v>-52.459699999999998</v>
      </c>
      <c r="J449">
        <f t="shared" si="27"/>
        <v>-12.985199999999999</v>
      </c>
      <c r="L449">
        <v>17</v>
      </c>
      <c r="M449">
        <v>575.04200000000003</v>
      </c>
      <c r="N449">
        <f t="shared" si="30"/>
        <v>41.81476061049537</v>
      </c>
      <c r="O449">
        <v>-22.598299999999998</v>
      </c>
      <c r="P449">
        <v>59.616100000000003</v>
      </c>
      <c r="Q449">
        <v>470.642</v>
      </c>
      <c r="R449">
        <v>1.1779900000000001</v>
      </c>
      <c r="S449">
        <v>-35.400399999999998</v>
      </c>
      <c r="T449">
        <f t="shared" si="28"/>
        <v>-12.802099999999999</v>
      </c>
    </row>
    <row r="450" spans="1:20" x14ac:dyDescent="0.3">
      <c r="B450">
        <v>15</v>
      </c>
      <c r="C450">
        <v>516.61699999999996</v>
      </c>
      <c r="D450">
        <f t="shared" si="29"/>
        <v>44.148161229084899</v>
      </c>
      <c r="E450">
        <v>-38.696300000000001</v>
      </c>
      <c r="F450">
        <v>62.6678</v>
      </c>
      <c r="G450">
        <v>400.34300000000002</v>
      </c>
      <c r="H450">
        <v>0.96514100000000003</v>
      </c>
      <c r="I450">
        <v>-52.520800000000001</v>
      </c>
      <c r="J450">
        <f t="shared" si="27"/>
        <v>-13.8245</v>
      </c>
      <c r="L450">
        <v>18</v>
      </c>
      <c r="M450">
        <v>598.86599999999999</v>
      </c>
      <c r="N450">
        <f t="shared" si="30"/>
        <v>41.974479516454075</v>
      </c>
      <c r="O450">
        <v>-23.178100000000001</v>
      </c>
      <c r="P450">
        <v>60.073900000000002</v>
      </c>
      <c r="Q450">
        <v>477.53</v>
      </c>
      <c r="R450">
        <v>1.1857800000000001</v>
      </c>
      <c r="S450">
        <v>-35.369900000000001</v>
      </c>
      <c r="T450">
        <f t="shared" si="28"/>
        <v>-12.191800000000001</v>
      </c>
    </row>
    <row r="451" spans="1:20" x14ac:dyDescent="0.3">
      <c r="B451">
        <v>16</v>
      </c>
      <c r="C451">
        <v>539.08600000000001</v>
      </c>
      <c r="D451">
        <f t="shared" si="29"/>
        <v>44.50576349637268</v>
      </c>
      <c r="E451">
        <v>-38.9099</v>
      </c>
      <c r="F451">
        <v>62.866199999999999</v>
      </c>
      <c r="G451">
        <v>406</v>
      </c>
      <c r="H451">
        <v>0.96890600000000004</v>
      </c>
      <c r="I451">
        <v>-52.459699999999998</v>
      </c>
      <c r="J451">
        <f t="shared" si="27"/>
        <v>-13.549799999999998</v>
      </c>
      <c r="L451">
        <v>19</v>
      </c>
      <c r="M451">
        <v>622.93200000000002</v>
      </c>
      <c r="N451">
        <f t="shared" si="30"/>
        <v>41.552397573339931</v>
      </c>
      <c r="O451">
        <v>-21.682700000000001</v>
      </c>
      <c r="P451">
        <v>58.425899999999999</v>
      </c>
      <c r="Q451">
        <v>452.536</v>
      </c>
      <c r="R451">
        <v>1.16858</v>
      </c>
      <c r="S451">
        <v>-35.308799999999998</v>
      </c>
      <c r="T451">
        <f t="shared" si="28"/>
        <v>-13.626099999999997</v>
      </c>
    </row>
    <row r="452" spans="1:20" x14ac:dyDescent="0.3">
      <c r="B452">
        <v>17</v>
      </c>
      <c r="C452">
        <v>561.97900000000004</v>
      </c>
      <c r="D452">
        <f t="shared" si="29"/>
        <v>43.681474686585361</v>
      </c>
      <c r="E452">
        <v>-38.513199999999998</v>
      </c>
      <c r="F452">
        <v>62.5</v>
      </c>
      <c r="G452">
        <v>398.33699999999999</v>
      </c>
      <c r="H452">
        <v>0.96280500000000002</v>
      </c>
      <c r="I452">
        <v>-52.536000000000001</v>
      </c>
      <c r="J452">
        <f t="shared" si="27"/>
        <v>-14.022800000000004</v>
      </c>
      <c r="L452">
        <v>20</v>
      </c>
      <c r="M452">
        <v>647.01900000000001</v>
      </c>
      <c r="N452">
        <f t="shared" si="30"/>
        <v>41.516170548428633</v>
      </c>
      <c r="O452">
        <v>-22.201499999999999</v>
      </c>
      <c r="P452">
        <v>59.036299999999997</v>
      </c>
      <c r="Q452">
        <v>461.45800000000003</v>
      </c>
      <c r="R452">
        <v>1.1748499999999999</v>
      </c>
      <c r="S452">
        <v>-35.186799999999998</v>
      </c>
      <c r="T452">
        <f t="shared" si="28"/>
        <v>-12.985299999999999</v>
      </c>
    </row>
    <row r="453" spans="1:20" x14ac:dyDescent="0.3">
      <c r="B453">
        <v>18</v>
      </c>
      <c r="C453">
        <v>584.74800000000005</v>
      </c>
      <c r="D453">
        <f t="shared" si="29"/>
        <v>43.919364047608582</v>
      </c>
      <c r="E453">
        <v>-39.352400000000003</v>
      </c>
      <c r="F453">
        <v>63.217199999999998</v>
      </c>
      <c r="G453">
        <v>411.81099999999998</v>
      </c>
      <c r="H453">
        <v>0.97537600000000002</v>
      </c>
      <c r="I453">
        <v>-52.566499999999998</v>
      </c>
      <c r="J453">
        <f t="shared" si="27"/>
        <v>-13.214099999999995</v>
      </c>
      <c r="L453">
        <v>21</v>
      </c>
      <c r="M453">
        <v>670.96</v>
      </c>
      <c r="N453">
        <f t="shared" si="30"/>
        <v>41.769349651225873</v>
      </c>
      <c r="O453">
        <v>-22.048999999999999</v>
      </c>
      <c r="P453">
        <v>58.96</v>
      </c>
      <c r="Q453">
        <v>463.041</v>
      </c>
      <c r="R453">
        <v>1.18222</v>
      </c>
      <c r="S453">
        <v>-35.186799999999998</v>
      </c>
      <c r="T453">
        <f t="shared" si="28"/>
        <v>-13.137799999999999</v>
      </c>
    </row>
    <row r="454" spans="1:20" x14ac:dyDescent="0.3">
      <c r="B454">
        <v>19</v>
      </c>
      <c r="C454">
        <v>607.62300000000005</v>
      </c>
      <c r="D454">
        <f t="shared" si="29"/>
        <v>43.715846994535518</v>
      </c>
      <c r="E454">
        <v>-39.764400000000002</v>
      </c>
      <c r="F454">
        <v>63.583399999999997</v>
      </c>
      <c r="G454">
        <v>415.79</v>
      </c>
      <c r="H454">
        <v>0.98559300000000005</v>
      </c>
      <c r="I454">
        <v>-52.566499999999998</v>
      </c>
      <c r="J454">
        <f t="shared" ref="J454:J517" si="31">I454-E454</f>
        <v>-12.802099999999996</v>
      </c>
      <c r="L454">
        <v>22</v>
      </c>
      <c r="M454">
        <v>694.96400000000006</v>
      </c>
      <c r="N454">
        <f t="shared" si="30"/>
        <v>41.659723379436727</v>
      </c>
      <c r="O454">
        <v>-23.132300000000001</v>
      </c>
      <c r="P454">
        <v>59.875500000000002</v>
      </c>
      <c r="Q454">
        <v>477.78800000000001</v>
      </c>
      <c r="R454">
        <v>1.19493</v>
      </c>
      <c r="S454">
        <v>-35.201999999999998</v>
      </c>
      <c r="T454">
        <f t="shared" ref="T454:T517" si="32">S454-O454</f>
        <v>-12.069699999999997</v>
      </c>
    </row>
    <row r="455" spans="1:20" x14ac:dyDescent="0.3">
      <c r="B455">
        <v>20</v>
      </c>
      <c r="C455">
        <v>630.774</v>
      </c>
      <c r="D455">
        <f t="shared" ref="D455:D518" si="33">1000/(C455-C454)</f>
        <v>43.194678415619279</v>
      </c>
      <c r="E455">
        <v>-37.780799999999999</v>
      </c>
      <c r="F455">
        <v>61.584499999999998</v>
      </c>
      <c r="G455">
        <v>389.584</v>
      </c>
      <c r="H455">
        <v>0.96146200000000004</v>
      </c>
      <c r="I455">
        <v>-52.413899999999998</v>
      </c>
      <c r="J455">
        <f t="shared" si="31"/>
        <v>-14.633099999999999</v>
      </c>
      <c r="L455">
        <v>23</v>
      </c>
      <c r="M455">
        <v>718.92</v>
      </c>
      <c r="N455">
        <f t="shared" ref="N455:N518" si="34">1000/(M455-M454)</f>
        <v>41.743195859075136</v>
      </c>
      <c r="O455">
        <v>-22.186299999999999</v>
      </c>
      <c r="P455">
        <v>58.914200000000001</v>
      </c>
      <c r="Q455">
        <v>469.78300000000002</v>
      </c>
      <c r="R455">
        <v>1.03942</v>
      </c>
      <c r="S455">
        <v>-57.662999999999997</v>
      </c>
      <c r="T455">
        <f t="shared" si="32"/>
        <v>-35.476699999999994</v>
      </c>
    </row>
    <row r="456" spans="1:20" x14ac:dyDescent="0.3">
      <c r="B456">
        <v>21</v>
      </c>
      <c r="C456">
        <v>653.88199999999995</v>
      </c>
      <c r="D456">
        <f t="shared" si="33"/>
        <v>43.275056257573233</v>
      </c>
      <c r="E456">
        <v>-38.482700000000001</v>
      </c>
      <c r="F456">
        <v>62.255899999999997</v>
      </c>
      <c r="G456">
        <v>401</v>
      </c>
      <c r="H456">
        <v>0.96994199999999997</v>
      </c>
      <c r="I456">
        <v>-52.291899999999998</v>
      </c>
      <c r="J456">
        <f t="shared" si="31"/>
        <v>-13.809199999999997</v>
      </c>
      <c r="T456">
        <f t="shared" si="32"/>
        <v>0</v>
      </c>
    </row>
    <row r="457" spans="1:20" x14ac:dyDescent="0.3">
      <c r="B457">
        <v>22</v>
      </c>
      <c r="C457">
        <v>676.90800000000002</v>
      </c>
      <c r="D457">
        <f t="shared" si="33"/>
        <v>43.429167028576266</v>
      </c>
      <c r="E457">
        <v>-38.940399999999997</v>
      </c>
      <c r="F457">
        <v>62.835700000000003</v>
      </c>
      <c r="G457">
        <v>409.30200000000002</v>
      </c>
      <c r="H457">
        <v>0.97835499999999997</v>
      </c>
      <c r="I457">
        <v>-52.230800000000002</v>
      </c>
      <c r="J457">
        <f t="shared" si="31"/>
        <v>-13.290400000000005</v>
      </c>
      <c r="K457">
        <v>2.0499999999999998</v>
      </c>
      <c r="T457">
        <f t="shared" si="32"/>
        <v>0</v>
      </c>
    </row>
    <row r="458" spans="1:20" x14ac:dyDescent="0.3">
      <c r="B458">
        <v>23</v>
      </c>
      <c r="C458">
        <v>699.83</v>
      </c>
      <c r="D458">
        <f t="shared" si="33"/>
        <v>43.626210627344861</v>
      </c>
      <c r="E458">
        <v>-38.8947</v>
      </c>
      <c r="F458">
        <v>62.5916</v>
      </c>
      <c r="G458">
        <v>408.41899999999998</v>
      </c>
      <c r="H458">
        <v>0.97964399999999996</v>
      </c>
      <c r="I458">
        <v>-52.291899999999998</v>
      </c>
      <c r="J458">
        <f t="shared" si="31"/>
        <v>-13.397199999999998</v>
      </c>
      <c r="L458">
        <v>1</v>
      </c>
      <c r="M458">
        <v>222.858</v>
      </c>
      <c r="O458">
        <v>-26.6113</v>
      </c>
      <c r="P458">
        <v>68.359399999999994</v>
      </c>
      <c r="Q458">
        <v>416.09100000000001</v>
      </c>
      <c r="R458">
        <v>1.0725800000000001</v>
      </c>
      <c r="S458">
        <v>-32.8827</v>
      </c>
      <c r="T458">
        <f t="shared" si="32"/>
        <v>-6.2713999999999999</v>
      </c>
    </row>
    <row r="459" spans="1:20" x14ac:dyDescent="0.3">
      <c r="J459">
        <f t="shared" si="31"/>
        <v>0</v>
      </c>
      <c r="L459">
        <v>2</v>
      </c>
      <c r="M459">
        <v>232.804</v>
      </c>
      <c r="N459">
        <f t="shared" si="34"/>
        <v>100.54293183189223</v>
      </c>
      <c r="O459">
        <v>-20.935099999999998</v>
      </c>
      <c r="P459">
        <v>52.078200000000002</v>
      </c>
      <c r="Q459">
        <v>522.76900000000001</v>
      </c>
      <c r="R459">
        <v>1.37155</v>
      </c>
      <c r="S459">
        <v>-29.7852</v>
      </c>
      <c r="T459">
        <f t="shared" si="32"/>
        <v>-8.8501000000000012</v>
      </c>
    </row>
    <row r="460" spans="1:20" x14ac:dyDescent="0.3">
      <c r="A460">
        <v>2.35</v>
      </c>
      <c r="J460">
        <f t="shared" si="31"/>
        <v>0</v>
      </c>
      <c r="L460">
        <v>3</v>
      </c>
      <c r="M460">
        <v>249.13</v>
      </c>
      <c r="N460">
        <f t="shared" si="34"/>
        <v>61.251990689697443</v>
      </c>
      <c r="O460">
        <v>-20.3705</v>
      </c>
      <c r="P460">
        <v>51.437399999999997</v>
      </c>
      <c r="Q460">
        <v>527.75699999999995</v>
      </c>
      <c r="R460">
        <v>1.3635699999999999</v>
      </c>
      <c r="S460">
        <v>-31.2653</v>
      </c>
      <c r="T460">
        <f t="shared" si="32"/>
        <v>-10.8948</v>
      </c>
    </row>
    <row r="461" spans="1:20" x14ac:dyDescent="0.3">
      <c r="B461">
        <v>1</v>
      </c>
      <c r="C461">
        <v>222.47800000000001</v>
      </c>
      <c r="E461">
        <v>-43.884300000000003</v>
      </c>
      <c r="F461">
        <v>72.952299999999994</v>
      </c>
      <c r="G461">
        <v>357.54300000000001</v>
      </c>
      <c r="H461">
        <v>0.88736099999999996</v>
      </c>
      <c r="I461">
        <v>-51.147500000000001</v>
      </c>
      <c r="J461">
        <f t="shared" si="31"/>
        <v>-7.2631999999999977</v>
      </c>
      <c r="L461">
        <v>4</v>
      </c>
      <c r="M461">
        <v>271.23599999999999</v>
      </c>
      <c r="N461">
        <f t="shared" si="34"/>
        <v>45.23658735185019</v>
      </c>
      <c r="O461">
        <v>-21.7743</v>
      </c>
      <c r="P461">
        <v>56.488</v>
      </c>
      <c r="Q461">
        <v>485.084</v>
      </c>
      <c r="R461">
        <v>1.2284999999999999</v>
      </c>
      <c r="S461">
        <v>-33.096299999999999</v>
      </c>
      <c r="T461">
        <f t="shared" si="32"/>
        <v>-11.321999999999999</v>
      </c>
    </row>
    <row r="462" spans="1:20" x14ac:dyDescent="0.3">
      <c r="B462">
        <v>2</v>
      </c>
      <c r="C462">
        <v>231.208</v>
      </c>
      <c r="D462">
        <f t="shared" si="33"/>
        <v>114.54753722794973</v>
      </c>
      <c r="E462">
        <v>-37.612900000000003</v>
      </c>
      <c r="F462">
        <v>54.718000000000004</v>
      </c>
      <c r="G462">
        <v>455.42</v>
      </c>
      <c r="H462">
        <v>1.11429</v>
      </c>
      <c r="I462">
        <v>-47.851599999999998</v>
      </c>
      <c r="J462">
        <f t="shared" si="31"/>
        <v>-10.238699999999994</v>
      </c>
      <c r="L462">
        <v>5</v>
      </c>
      <c r="M462">
        <v>293.161</v>
      </c>
      <c r="N462">
        <f t="shared" si="34"/>
        <v>45.610034207525629</v>
      </c>
      <c r="O462">
        <v>-21.7438</v>
      </c>
      <c r="P462">
        <v>57.281500000000001</v>
      </c>
      <c r="Q462">
        <v>477.49</v>
      </c>
      <c r="R462">
        <v>1.2061999999999999</v>
      </c>
      <c r="S462">
        <v>-34.011800000000001</v>
      </c>
      <c r="T462">
        <f t="shared" si="32"/>
        <v>-12.268000000000001</v>
      </c>
    </row>
    <row r="463" spans="1:20" x14ac:dyDescent="0.3">
      <c r="B463">
        <v>3</v>
      </c>
      <c r="C463">
        <v>249.42099999999999</v>
      </c>
      <c r="D463">
        <f t="shared" si="33"/>
        <v>54.905836490418949</v>
      </c>
      <c r="E463">
        <v>-37.216200000000001</v>
      </c>
      <c r="F463">
        <v>56.594799999999999</v>
      </c>
      <c r="G463">
        <v>425.76</v>
      </c>
      <c r="H463">
        <v>1.03531</v>
      </c>
      <c r="I463">
        <v>-49.53</v>
      </c>
      <c r="J463">
        <f t="shared" si="31"/>
        <v>-12.313800000000001</v>
      </c>
      <c r="L463">
        <v>6</v>
      </c>
      <c r="M463">
        <v>315.45800000000003</v>
      </c>
      <c r="N463">
        <f t="shared" si="34"/>
        <v>44.849082836255945</v>
      </c>
      <c r="O463">
        <v>-21.8048</v>
      </c>
      <c r="P463">
        <v>57.937600000000003</v>
      </c>
      <c r="Q463">
        <v>471.495</v>
      </c>
      <c r="R463">
        <v>1.1874499999999999</v>
      </c>
      <c r="S463">
        <v>-34.606900000000003</v>
      </c>
      <c r="T463">
        <f t="shared" si="32"/>
        <v>-12.802100000000003</v>
      </c>
    </row>
    <row r="464" spans="1:20" x14ac:dyDescent="0.3">
      <c r="B464">
        <v>4</v>
      </c>
      <c r="C464">
        <v>270.375</v>
      </c>
      <c r="D464">
        <f t="shared" si="33"/>
        <v>47.723584995704861</v>
      </c>
      <c r="E464">
        <v>-38.162199999999999</v>
      </c>
      <c r="F464">
        <v>59.738199999999999</v>
      </c>
      <c r="G464">
        <v>412.875</v>
      </c>
      <c r="H464">
        <v>1.00237</v>
      </c>
      <c r="I464">
        <v>-50.949100000000001</v>
      </c>
      <c r="J464">
        <f t="shared" si="31"/>
        <v>-12.786900000000003</v>
      </c>
      <c r="L464">
        <v>7</v>
      </c>
      <c r="M464">
        <v>338.01900000000001</v>
      </c>
      <c r="N464">
        <f t="shared" si="34"/>
        <v>44.324276406187714</v>
      </c>
      <c r="O464">
        <v>-22.048999999999999</v>
      </c>
      <c r="P464">
        <v>58.486899999999999</v>
      </c>
      <c r="Q464">
        <v>470.03699999999998</v>
      </c>
      <c r="R464">
        <v>1.1847300000000001</v>
      </c>
      <c r="S464">
        <v>-34.896900000000002</v>
      </c>
      <c r="T464">
        <f t="shared" si="32"/>
        <v>-12.847900000000003</v>
      </c>
    </row>
    <row r="465" spans="2:20" x14ac:dyDescent="0.3">
      <c r="B465">
        <v>5</v>
      </c>
      <c r="C465">
        <v>291.84899999999999</v>
      </c>
      <c r="D465">
        <f t="shared" si="33"/>
        <v>46.567942628294702</v>
      </c>
      <c r="E465">
        <v>-38.497900000000001</v>
      </c>
      <c r="F465">
        <v>60.9589</v>
      </c>
      <c r="G465">
        <v>407.036</v>
      </c>
      <c r="H465">
        <v>0.98366299999999995</v>
      </c>
      <c r="I465">
        <v>-51.956200000000003</v>
      </c>
      <c r="J465">
        <f t="shared" si="31"/>
        <v>-13.458300000000001</v>
      </c>
      <c r="L465">
        <v>8</v>
      </c>
      <c r="M465">
        <v>360.84500000000003</v>
      </c>
      <c r="N465">
        <f t="shared" si="34"/>
        <v>43.809690703583591</v>
      </c>
      <c r="O465">
        <v>-22.598299999999998</v>
      </c>
      <c r="P465">
        <v>59.127800000000001</v>
      </c>
      <c r="Q465">
        <v>476.85599999999999</v>
      </c>
      <c r="R465">
        <v>1.1871799999999999</v>
      </c>
      <c r="S465">
        <v>-35.018900000000002</v>
      </c>
      <c r="T465">
        <f t="shared" si="32"/>
        <v>-12.420600000000004</v>
      </c>
    </row>
    <row r="466" spans="2:20" x14ac:dyDescent="0.3">
      <c r="B466">
        <v>6</v>
      </c>
      <c r="C466">
        <v>313.33600000000001</v>
      </c>
      <c r="D466">
        <f t="shared" si="33"/>
        <v>46.539768231954156</v>
      </c>
      <c r="E466">
        <v>-38.604700000000001</v>
      </c>
      <c r="F466">
        <v>61.630200000000002</v>
      </c>
      <c r="G466">
        <v>403.649</v>
      </c>
      <c r="H466">
        <v>0.97253400000000001</v>
      </c>
      <c r="I466">
        <v>-52.276600000000002</v>
      </c>
      <c r="J466">
        <f t="shared" si="31"/>
        <v>-13.671900000000001</v>
      </c>
      <c r="L466">
        <v>9</v>
      </c>
      <c r="M466">
        <v>383.81</v>
      </c>
      <c r="N466">
        <f t="shared" si="34"/>
        <v>43.54452427607233</v>
      </c>
      <c r="O466">
        <v>-22.643999999999998</v>
      </c>
      <c r="P466">
        <v>59.2194</v>
      </c>
      <c r="Q466">
        <v>476.46699999999998</v>
      </c>
      <c r="R466">
        <v>1.18089</v>
      </c>
      <c r="S466">
        <v>-35.110500000000002</v>
      </c>
      <c r="T466">
        <f t="shared" si="32"/>
        <v>-12.466500000000003</v>
      </c>
    </row>
    <row r="467" spans="2:20" x14ac:dyDescent="0.3">
      <c r="B467">
        <v>7</v>
      </c>
      <c r="C467">
        <v>335.33100000000002</v>
      </c>
      <c r="D467">
        <f t="shared" si="33"/>
        <v>45.464878381450319</v>
      </c>
      <c r="E467">
        <v>-38.131700000000002</v>
      </c>
      <c r="F467">
        <v>61.233499999999999</v>
      </c>
      <c r="G467">
        <v>394.44900000000001</v>
      </c>
      <c r="H467">
        <v>0.96459300000000003</v>
      </c>
      <c r="I467">
        <v>-52.459699999999998</v>
      </c>
      <c r="J467">
        <f t="shared" si="31"/>
        <v>-14.327999999999996</v>
      </c>
      <c r="L467">
        <v>10</v>
      </c>
      <c r="M467">
        <v>406.61799999999999</v>
      </c>
      <c r="N467">
        <f t="shared" si="34"/>
        <v>43.844265170115762</v>
      </c>
      <c r="O467">
        <v>-22.567699999999999</v>
      </c>
      <c r="P467">
        <v>59.112499999999997</v>
      </c>
      <c r="Q467">
        <v>473.87700000000001</v>
      </c>
      <c r="R467">
        <v>1.1850099999999999</v>
      </c>
      <c r="S467">
        <v>-35.110500000000002</v>
      </c>
      <c r="T467">
        <f t="shared" si="32"/>
        <v>-12.542800000000003</v>
      </c>
    </row>
    <row r="468" spans="2:20" x14ac:dyDescent="0.3">
      <c r="B468">
        <v>8</v>
      </c>
      <c r="C468">
        <v>357.19099999999997</v>
      </c>
      <c r="D468">
        <f t="shared" si="33"/>
        <v>45.74565416285462</v>
      </c>
      <c r="E468">
        <v>-38.650500000000001</v>
      </c>
      <c r="F468">
        <v>62.011699999999998</v>
      </c>
      <c r="G468">
        <v>399.83699999999999</v>
      </c>
      <c r="H468">
        <v>0.96592599999999995</v>
      </c>
      <c r="I468">
        <v>-52.612299999999998</v>
      </c>
      <c r="J468">
        <f t="shared" si="31"/>
        <v>-13.961799999999997</v>
      </c>
      <c r="L468">
        <v>11</v>
      </c>
      <c r="M468">
        <v>429.62700000000001</v>
      </c>
      <c r="N468">
        <f t="shared" si="34"/>
        <v>43.461254291798831</v>
      </c>
      <c r="O468">
        <v>-22.720300000000002</v>
      </c>
      <c r="P468">
        <v>59.433</v>
      </c>
      <c r="Q468">
        <v>476.4</v>
      </c>
      <c r="R468">
        <v>1.1872799999999999</v>
      </c>
      <c r="S468">
        <v>-35.095199999999998</v>
      </c>
      <c r="T468">
        <f t="shared" si="32"/>
        <v>-12.374899999999997</v>
      </c>
    </row>
    <row r="469" spans="2:20" x14ac:dyDescent="0.3">
      <c r="B469">
        <v>9</v>
      </c>
      <c r="C469">
        <v>379.334</v>
      </c>
      <c r="D469">
        <f t="shared" si="33"/>
        <v>45.160998961296961</v>
      </c>
      <c r="E469">
        <v>-39.1693</v>
      </c>
      <c r="F469">
        <v>62.6068</v>
      </c>
      <c r="G469">
        <v>406.69200000000001</v>
      </c>
      <c r="H469">
        <v>0.967584</v>
      </c>
      <c r="I469">
        <v>-52.673299999999998</v>
      </c>
      <c r="J469">
        <f t="shared" si="31"/>
        <v>-13.503999999999998</v>
      </c>
      <c r="L469">
        <v>12</v>
      </c>
      <c r="M469">
        <v>452.976</v>
      </c>
      <c r="N469">
        <f t="shared" si="34"/>
        <v>42.828386654674738</v>
      </c>
      <c r="O469">
        <v>-21.7133</v>
      </c>
      <c r="P469">
        <v>58.456400000000002</v>
      </c>
      <c r="Q469">
        <v>461.18400000000003</v>
      </c>
      <c r="R469">
        <v>1.1722999999999999</v>
      </c>
      <c r="S469">
        <v>-34.896900000000002</v>
      </c>
      <c r="T469">
        <f t="shared" si="32"/>
        <v>-13.183600000000002</v>
      </c>
    </row>
    <row r="470" spans="2:20" x14ac:dyDescent="0.3">
      <c r="B470">
        <v>10</v>
      </c>
      <c r="C470">
        <v>401.476</v>
      </c>
      <c r="D470">
        <f t="shared" si="33"/>
        <v>45.163038569234949</v>
      </c>
      <c r="E470">
        <v>-38.604700000000001</v>
      </c>
      <c r="F470">
        <v>61.935400000000001</v>
      </c>
      <c r="G470">
        <v>398.05399999999997</v>
      </c>
      <c r="H470">
        <v>0.95990699999999995</v>
      </c>
      <c r="I470">
        <v>-52.597000000000001</v>
      </c>
      <c r="J470">
        <f t="shared" si="31"/>
        <v>-13.9923</v>
      </c>
      <c r="L470">
        <v>13</v>
      </c>
      <c r="M470">
        <v>476.28899999999999</v>
      </c>
      <c r="N470">
        <f t="shared" si="34"/>
        <v>42.894522369493437</v>
      </c>
      <c r="O470">
        <v>-22.247299999999999</v>
      </c>
      <c r="P470">
        <v>59.082000000000001</v>
      </c>
      <c r="Q470">
        <v>470.90699999999998</v>
      </c>
      <c r="R470">
        <v>1.1784399999999999</v>
      </c>
      <c r="S470">
        <v>-35.110500000000002</v>
      </c>
      <c r="T470">
        <f t="shared" si="32"/>
        <v>-12.863200000000003</v>
      </c>
    </row>
    <row r="471" spans="2:20" x14ac:dyDescent="0.3">
      <c r="B471">
        <v>11</v>
      </c>
      <c r="C471">
        <v>423.73700000000002</v>
      </c>
      <c r="D471">
        <f t="shared" si="33"/>
        <v>44.921611787430884</v>
      </c>
      <c r="E471">
        <v>-38.375900000000001</v>
      </c>
      <c r="F471">
        <v>61.691299999999998</v>
      </c>
      <c r="G471">
        <v>396.11</v>
      </c>
      <c r="H471">
        <v>0.96189100000000005</v>
      </c>
      <c r="I471">
        <v>-52.642800000000001</v>
      </c>
      <c r="J471">
        <f t="shared" si="31"/>
        <v>-14.2669</v>
      </c>
      <c r="L471">
        <v>14</v>
      </c>
      <c r="M471">
        <v>499.62099999999998</v>
      </c>
      <c r="N471">
        <f t="shared" si="34"/>
        <v>42.859591976684392</v>
      </c>
      <c r="O471">
        <v>-21.8353</v>
      </c>
      <c r="P471">
        <v>58.471699999999998</v>
      </c>
      <c r="Q471">
        <v>464.80099999999999</v>
      </c>
      <c r="R471">
        <v>1.1767300000000001</v>
      </c>
      <c r="S471">
        <v>-35.018900000000002</v>
      </c>
      <c r="T471">
        <f t="shared" si="32"/>
        <v>-13.183600000000002</v>
      </c>
    </row>
    <row r="472" spans="2:20" x14ac:dyDescent="0.3">
      <c r="B472">
        <v>12</v>
      </c>
      <c r="C472">
        <v>446.12900000000002</v>
      </c>
      <c r="D472">
        <f t="shared" si="33"/>
        <v>44.658806716684538</v>
      </c>
      <c r="E472">
        <v>-39.245600000000003</v>
      </c>
      <c r="F472">
        <v>62.850999999999999</v>
      </c>
      <c r="G472">
        <v>407.56099999999998</v>
      </c>
      <c r="H472">
        <v>0.972028</v>
      </c>
      <c r="I472">
        <v>-52.658099999999997</v>
      </c>
      <c r="J472">
        <f t="shared" si="31"/>
        <v>-13.412499999999994</v>
      </c>
      <c r="L472">
        <v>15</v>
      </c>
      <c r="M472">
        <v>522.90499999999997</v>
      </c>
      <c r="N472">
        <f t="shared" si="34"/>
        <v>42.947947088129204</v>
      </c>
      <c r="O472">
        <v>-22.155799999999999</v>
      </c>
      <c r="P472">
        <v>58.807400000000001</v>
      </c>
      <c r="Q472">
        <v>469.00299999999999</v>
      </c>
      <c r="R472">
        <v>1.18526</v>
      </c>
      <c r="S472">
        <v>-35.140999999999998</v>
      </c>
      <c r="T472">
        <f t="shared" si="32"/>
        <v>-12.985199999999999</v>
      </c>
    </row>
    <row r="473" spans="2:20" x14ac:dyDescent="0.3">
      <c r="B473">
        <v>13</v>
      </c>
      <c r="C473">
        <v>468.56</v>
      </c>
      <c r="D473">
        <f t="shared" si="33"/>
        <v>44.581160001783282</v>
      </c>
      <c r="E473">
        <v>-38.436900000000001</v>
      </c>
      <c r="F473">
        <v>61.813400000000001</v>
      </c>
      <c r="G473">
        <v>398.49299999999999</v>
      </c>
      <c r="H473">
        <v>0.96465999999999996</v>
      </c>
      <c r="I473">
        <v>-52.505499999999998</v>
      </c>
      <c r="J473">
        <f t="shared" si="31"/>
        <v>-14.068599999999996</v>
      </c>
      <c r="L473">
        <v>16</v>
      </c>
      <c r="M473">
        <v>546.38400000000001</v>
      </c>
      <c r="N473">
        <f t="shared" si="34"/>
        <v>42.591251756889058</v>
      </c>
      <c r="O473">
        <v>-22.430399999999999</v>
      </c>
      <c r="P473">
        <v>59.005699999999997</v>
      </c>
      <c r="Q473">
        <v>473.90300000000002</v>
      </c>
      <c r="R473">
        <v>1.1933400000000001</v>
      </c>
      <c r="S473">
        <v>-35.095199999999998</v>
      </c>
      <c r="T473">
        <f t="shared" si="32"/>
        <v>-12.6648</v>
      </c>
    </row>
    <row r="474" spans="2:20" x14ac:dyDescent="0.3">
      <c r="B474">
        <v>14</v>
      </c>
      <c r="C474">
        <v>490.863</v>
      </c>
      <c r="D474">
        <f t="shared" si="33"/>
        <v>44.837017441599791</v>
      </c>
      <c r="E474">
        <v>-38.787799999999997</v>
      </c>
      <c r="F474">
        <v>62.3932</v>
      </c>
      <c r="G474">
        <v>403.00799999999998</v>
      </c>
      <c r="H474">
        <v>0.96911899999999995</v>
      </c>
      <c r="I474">
        <v>-52.581800000000001</v>
      </c>
      <c r="J474">
        <f t="shared" si="31"/>
        <v>-13.794000000000004</v>
      </c>
      <c r="L474">
        <v>17</v>
      </c>
      <c r="M474">
        <v>570.06399999999996</v>
      </c>
      <c r="N474">
        <f t="shared" si="34"/>
        <v>42.229729729729819</v>
      </c>
      <c r="O474">
        <v>-22.140499999999999</v>
      </c>
      <c r="P474">
        <v>58.868400000000001</v>
      </c>
      <c r="Q474">
        <v>468.35899999999998</v>
      </c>
      <c r="R474">
        <v>1.1869799999999999</v>
      </c>
      <c r="S474">
        <v>-34.805300000000003</v>
      </c>
      <c r="T474">
        <f t="shared" si="32"/>
        <v>-12.664800000000003</v>
      </c>
    </row>
    <row r="475" spans="2:20" x14ac:dyDescent="0.3">
      <c r="B475">
        <v>15</v>
      </c>
      <c r="C475">
        <v>513.48800000000006</v>
      </c>
      <c r="D475">
        <f t="shared" si="33"/>
        <v>44.198895027624197</v>
      </c>
      <c r="E475">
        <v>-39.077800000000003</v>
      </c>
      <c r="F475">
        <v>62.515300000000003</v>
      </c>
      <c r="G475">
        <v>409.303</v>
      </c>
      <c r="H475">
        <v>0.976047</v>
      </c>
      <c r="I475">
        <v>-52.642800000000001</v>
      </c>
      <c r="J475">
        <f t="shared" si="31"/>
        <v>-13.564999999999998</v>
      </c>
      <c r="L475">
        <v>18</v>
      </c>
      <c r="M475">
        <v>593.61099999999999</v>
      </c>
      <c r="N475">
        <f t="shared" si="34"/>
        <v>42.46825497940285</v>
      </c>
      <c r="O475">
        <v>-21.759</v>
      </c>
      <c r="P475">
        <v>58.456400000000002</v>
      </c>
      <c r="Q475">
        <v>465.553</v>
      </c>
      <c r="R475">
        <v>1.18258</v>
      </c>
      <c r="S475">
        <v>-34.912100000000002</v>
      </c>
      <c r="T475">
        <f t="shared" si="32"/>
        <v>-13.153100000000002</v>
      </c>
    </row>
    <row r="476" spans="2:20" x14ac:dyDescent="0.3">
      <c r="B476">
        <v>16</v>
      </c>
      <c r="C476">
        <v>535.928</v>
      </c>
      <c r="D476">
        <f t="shared" si="33"/>
        <v>44.563279857397625</v>
      </c>
      <c r="E476">
        <v>-39.367699999999999</v>
      </c>
      <c r="F476">
        <v>62.637300000000003</v>
      </c>
      <c r="G476">
        <v>412.34</v>
      </c>
      <c r="H476">
        <v>0.97956699999999997</v>
      </c>
      <c r="I476">
        <v>-52.520800000000001</v>
      </c>
      <c r="J476">
        <f t="shared" si="31"/>
        <v>-13.153100000000002</v>
      </c>
      <c r="L476">
        <v>19</v>
      </c>
      <c r="M476">
        <v>616.98500000000001</v>
      </c>
      <c r="N476">
        <f t="shared" si="34"/>
        <v>42.78257893385809</v>
      </c>
      <c r="O476">
        <v>-22.354099999999999</v>
      </c>
      <c r="P476">
        <v>59.082000000000001</v>
      </c>
      <c r="Q476">
        <v>473.89100000000002</v>
      </c>
      <c r="R476">
        <v>1.1934</v>
      </c>
      <c r="S476">
        <v>-35.064700000000002</v>
      </c>
      <c r="T476">
        <f t="shared" si="32"/>
        <v>-12.710600000000003</v>
      </c>
    </row>
    <row r="477" spans="2:20" x14ac:dyDescent="0.3">
      <c r="B477">
        <v>17</v>
      </c>
      <c r="C477">
        <v>558.57100000000003</v>
      </c>
      <c r="D477">
        <f t="shared" si="33"/>
        <v>44.163759219184684</v>
      </c>
      <c r="E477">
        <v>-38.223300000000002</v>
      </c>
      <c r="F477">
        <v>61.386099999999999</v>
      </c>
      <c r="G477">
        <v>400.05500000000001</v>
      </c>
      <c r="H477">
        <v>0.97446100000000002</v>
      </c>
      <c r="I477">
        <v>-52.566499999999998</v>
      </c>
      <c r="J477">
        <f t="shared" si="31"/>
        <v>-14.343199999999996</v>
      </c>
      <c r="L477">
        <v>20</v>
      </c>
      <c r="M477">
        <v>640.404</v>
      </c>
      <c r="N477">
        <f t="shared" si="34"/>
        <v>42.700371493232019</v>
      </c>
      <c r="O477">
        <v>-22.399899999999999</v>
      </c>
      <c r="P477">
        <v>59.021000000000001</v>
      </c>
      <c r="Q477">
        <v>472.84500000000003</v>
      </c>
      <c r="R477">
        <v>1.1987699999999999</v>
      </c>
      <c r="S477">
        <v>-35.064700000000002</v>
      </c>
      <c r="T477">
        <f t="shared" si="32"/>
        <v>-12.664800000000003</v>
      </c>
    </row>
    <row r="478" spans="2:20" x14ac:dyDescent="0.3">
      <c r="B478">
        <v>18</v>
      </c>
      <c r="C478">
        <v>581.16200000000003</v>
      </c>
      <c r="D478">
        <f t="shared" si="33"/>
        <v>44.265415430923802</v>
      </c>
      <c r="E478">
        <v>-38.711500000000001</v>
      </c>
      <c r="F478">
        <v>61.981200000000001</v>
      </c>
      <c r="G478">
        <v>403.322</v>
      </c>
      <c r="H478">
        <v>0.97230099999999997</v>
      </c>
      <c r="I478">
        <v>-52.597000000000001</v>
      </c>
      <c r="J478">
        <f t="shared" si="31"/>
        <v>-13.8855</v>
      </c>
      <c r="L478">
        <v>21</v>
      </c>
      <c r="M478">
        <v>664.23099999999999</v>
      </c>
      <c r="N478">
        <f t="shared" si="34"/>
        <v>41.969194611155416</v>
      </c>
      <c r="O478">
        <v>-21.637</v>
      </c>
      <c r="P478">
        <v>58.181800000000003</v>
      </c>
      <c r="Q478">
        <v>462.03100000000001</v>
      </c>
      <c r="R478">
        <v>1.18126</v>
      </c>
      <c r="S478">
        <v>-34.942599999999999</v>
      </c>
      <c r="T478">
        <f t="shared" si="32"/>
        <v>-13.305599999999998</v>
      </c>
    </row>
    <row r="479" spans="2:20" x14ac:dyDescent="0.3">
      <c r="B479">
        <v>19</v>
      </c>
      <c r="C479">
        <v>603.73500000000001</v>
      </c>
      <c r="D479">
        <f t="shared" si="33"/>
        <v>44.30071324148323</v>
      </c>
      <c r="E479">
        <v>-38.635300000000001</v>
      </c>
      <c r="F479">
        <v>61.920200000000001</v>
      </c>
      <c r="G479">
        <v>403.92899999999997</v>
      </c>
      <c r="H479">
        <v>0.97907100000000002</v>
      </c>
      <c r="I479">
        <v>-52.536000000000001</v>
      </c>
      <c r="J479">
        <f t="shared" si="31"/>
        <v>-13.900700000000001</v>
      </c>
      <c r="L479">
        <v>22</v>
      </c>
      <c r="M479">
        <v>688.11900000000003</v>
      </c>
      <c r="N479">
        <f t="shared" si="34"/>
        <v>41.862022772940328</v>
      </c>
      <c r="O479">
        <v>-22.384599999999999</v>
      </c>
      <c r="P479">
        <v>58.914200000000001</v>
      </c>
      <c r="Q479">
        <v>478.50099999999998</v>
      </c>
      <c r="R479">
        <v>1.20194</v>
      </c>
      <c r="S479">
        <v>-34.851100000000002</v>
      </c>
      <c r="T479">
        <f t="shared" si="32"/>
        <v>-12.466500000000003</v>
      </c>
    </row>
    <row r="480" spans="2:20" x14ac:dyDescent="0.3">
      <c r="B480">
        <v>20</v>
      </c>
      <c r="C480">
        <v>626.59100000000001</v>
      </c>
      <c r="D480">
        <f t="shared" si="33"/>
        <v>43.752187609380478</v>
      </c>
      <c r="E480">
        <v>-38.238500000000002</v>
      </c>
      <c r="F480">
        <v>61.615000000000002</v>
      </c>
      <c r="G480">
        <v>399.08800000000002</v>
      </c>
      <c r="H480">
        <v>0.97046600000000005</v>
      </c>
      <c r="I480">
        <v>-52.536000000000001</v>
      </c>
      <c r="J480">
        <f t="shared" si="31"/>
        <v>-14.297499999999999</v>
      </c>
      <c r="L480">
        <v>23</v>
      </c>
      <c r="M480">
        <v>712.048</v>
      </c>
      <c r="N480">
        <f t="shared" si="34"/>
        <v>41.790296293200768</v>
      </c>
      <c r="O480">
        <v>-22.323599999999999</v>
      </c>
      <c r="P480">
        <v>58.96</v>
      </c>
      <c r="Q480">
        <v>473.84899999999999</v>
      </c>
      <c r="R480">
        <v>1.2057</v>
      </c>
      <c r="S480">
        <v>-34.896900000000002</v>
      </c>
      <c r="T480">
        <f t="shared" si="32"/>
        <v>-12.573300000000003</v>
      </c>
    </row>
    <row r="481" spans="1:20" x14ac:dyDescent="0.3">
      <c r="B481">
        <v>21</v>
      </c>
      <c r="C481">
        <v>649.39</v>
      </c>
      <c r="D481">
        <f t="shared" si="33"/>
        <v>43.861572876003379</v>
      </c>
      <c r="E481">
        <v>-38.986199999999997</v>
      </c>
      <c r="F481">
        <v>62.3932</v>
      </c>
      <c r="G481">
        <v>409.84300000000002</v>
      </c>
      <c r="H481">
        <v>0.98294199999999998</v>
      </c>
      <c r="I481">
        <v>-52.352899999999998</v>
      </c>
      <c r="J481">
        <f t="shared" si="31"/>
        <v>-13.366700000000002</v>
      </c>
      <c r="T481">
        <f t="shared" si="32"/>
        <v>0</v>
      </c>
    </row>
    <row r="482" spans="1:20" x14ac:dyDescent="0.3">
      <c r="B482">
        <v>22</v>
      </c>
      <c r="C482">
        <v>672.23500000000001</v>
      </c>
      <c r="D482">
        <f t="shared" si="33"/>
        <v>43.773254541475104</v>
      </c>
      <c r="E482">
        <v>-38.284300000000002</v>
      </c>
      <c r="F482">
        <v>61.752299999999998</v>
      </c>
      <c r="G482">
        <v>400.596</v>
      </c>
      <c r="H482">
        <v>0.97433700000000001</v>
      </c>
      <c r="I482">
        <v>-52.490200000000002</v>
      </c>
      <c r="J482">
        <f t="shared" si="31"/>
        <v>-14.2059</v>
      </c>
      <c r="K482">
        <v>2.1</v>
      </c>
      <c r="T482">
        <f t="shared" si="32"/>
        <v>0</v>
      </c>
    </row>
    <row r="483" spans="1:20" x14ac:dyDescent="0.3">
      <c r="B483">
        <v>23</v>
      </c>
      <c r="C483">
        <v>695.12</v>
      </c>
      <c r="D483">
        <f t="shared" si="33"/>
        <v>43.696744592527871</v>
      </c>
      <c r="E483">
        <v>-38.772599999999997</v>
      </c>
      <c r="F483">
        <v>62.088000000000001</v>
      </c>
      <c r="G483">
        <v>408.17</v>
      </c>
      <c r="H483">
        <v>0.98689300000000002</v>
      </c>
      <c r="I483">
        <v>-52.352899999999998</v>
      </c>
      <c r="J483">
        <f t="shared" si="31"/>
        <v>-13.580300000000001</v>
      </c>
      <c r="L483">
        <v>1</v>
      </c>
      <c r="M483">
        <v>222.72800000000001</v>
      </c>
      <c r="O483">
        <v>-27.435300000000002</v>
      </c>
      <c r="P483">
        <v>69.229100000000003</v>
      </c>
      <c r="Q483">
        <v>427.86599999999999</v>
      </c>
      <c r="R483">
        <v>1.0848500000000001</v>
      </c>
      <c r="S483">
        <v>-32.348599999999998</v>
      </c>
      <c r="T483">
        <f t="shared" si="32"/>
        <v>-4.913299999999996</v>
      </c>
    </row>
    <row r="484" spans="1:20" x14ac:dyDescent="0.3">
      <c r="B484">
        <v>24</v>
      </c>
      <c r="C484">
        <v>718.05600000000004</v>
      </c>
      <c r="D484">
        <f t="shared" si="33"/>
        <v>43.599581444018071</v>
      </c>
      <c r="E484">
        <v>-38.391100000000002</v>
      </c>
      <c r="F484">
        <v>61.660800000000002</v>
      </c>
      <c r="G484">
        <v>403.245</v>
      </c>
      <c r="H484">
        <v>0.97980999999999996</v>
      </c>
      <c r="I484">
        <v>-32.485999999999997</v>
      </c>
      <c r="J484">
        <f t="shared" si="31"/>
        <v>5.9051000000000045</v>
      </c>
      <c r="L484">
        <v>2</v>
      </c>
      <c r="M484">
        <v>231.94800000000001</v>
      </c>
      <c r="N484">
        <f t="shared" si="34"/>
        <v>108.4598698481562</v>
      </c>
      <c r="O484">
        <v>-20.706199999999999</v>
      </c>
      <c r="P484">
        <v>51.101700000000001</v>
      </c>
      <c r="Q484">
        <v>534.13599999999997</v>
      </c>
      <c r="R484">
        <v>1.39547</v>
      </c>
      <c r="S484">
        <v>-29.5258</v>
      </c>
      <c r="T484">
        <f t="shared" si="32"/>
        <v>-8.8196000000000012</v>
      </c>
    </row>
    <row r="485" spans="1:20" x14ac:dyDescent="0.3">
      <c r="J485">
        <f t="shared" si="31"/>
        <v>0</v>
      </c>
      <c r="L485">
        <v>3</v>
      </c>
      <c r="M485">
        <v>247.87299999999999</v>
      </c>
      <c r="N485">
        <f t="shared" si="34"/>
        <v>62.794348508634293</v>
      </c>
      <c r="O485">
        <v>-19.500699999999998</v>
      </c>
      <c r="P485">
        <v>50.109900000000003</v>
      </c>
      <c r="Q485">
        <v>526.62599999999998</v>
      </c>
      <c r="R485">
        <v>1.3685700000000001</v>
      </c>
      <c r="S485">
        <v>-30.731200000000001</v>
      </c>
      <c r="T485">
        <f t="shared" si="32"/>
        <v>-11.230500000000003</v>
      </c>
    </row>
    <row r="486" spans="1:20" x14ac:dyDescent="0.3">
      <c r="A486">
        <v>2.4</v>
      </c>
      <c r="J486">
        <f t="shared" si="31"/>
        <v>0</v>
      </c>
      <c r="L486">
        <v>4</v>
      </c>
      <c r="M486">
        <v>270.226</v>
      </c>
      <c r="N486">
        <f t="shared" si="34"/>
        <v>44.736724377041092</v>
      </c>
      <c r="O486">
        <v>-21.469100000000001</v>
      </c>
      <c r="P486">
        <v>55.923499999999997</v>
      </c>
      <c r="Q486">
        <v>486.66800000000001</v>
      </c>
      <c r="R486">
        <v>1.24194</v>
      </c>
      <c r="S486">
        <v>-32.8369</v>
      </c>
      <c r="T486">
        <f t="shared" si="32"/>
        <v>-11.367799999999999</v>
      </c>
    </row>
    <row r="487" spans="1:20" x14ac:dyDescent="0.3">
      <c r="B487">
        <v>1</v>
      </c>
      <c r="C487">
        <v>222.26300000000001</v>
      </c>
      <c r="E487">
        <v>-44.097900000000003</v>
      </c>
      <c r="F487">
        <v>73.211699999999993</v>
      </c>
      <c r="G487">
        <v>359.87400000000002</v>
      </c>
      <c r="H487">
        <v>0.89409700000000003</v>
      </c>
      <c r="I487">
        <v>-51.269500000000001</v>
      </c>
      <c r="J487">
        <f t="shared" si="31"/>
        <v>-7.171599999999998</v>
      </c>
      <c r="L487">
        <v>5</v>
      </c>
      <c r="M487">
        <v>291.81799999999998</v>
      </c>
      <c r="N487">
        <f t="shared" si="34"/>
        <v>46.313449425713259</v>
      </c>
      <c r="O487">
        <v>-21.270800000000001</v>
      </c>
      <c r="P487">
        <v>56.3202</v>
      </c>
      <c r="Q487">
        <v>477.58</v>
      </c>
      <c r="R487">
        <v>1.2185299999999999</v>
      </c>
      <c r="S487">
        <v>-33.828699999999998</v>
      </c>
      <c r="T487">
        <f t="shared" si="32"/>
        <v>-12.557899999999997</v>
      </c>
    </row>
    <row r="488" spans="1:20" x14ac:dyDescent="0.3">
      <c r="B488">
        <v>2</v>
      </c>
      <c r="C488">
        <v>230.88</v>
      </c>
      <c r="D488">
        <f t="shared" si="33"/>
        <v>116.04966925844275</v>
      </c>
      <c r="E488">
        <v>-37.277200000000001</v>
      </c>
      <c r="F488">
        <v>53.573599999999999</v>
      </c>
      <c r="G488">
        <v>454.38099999999997</v>
      </c>
      <c r="H488">
        <v>1.1204099999999999</v>
      </c>
      <c r="I488">
        <v>-47.744799999999998</v>
      </c>
      <c r="J488">
        <f t="shared" si="31"/>
        <v>-10.467599999999997</v>
      </c>
      <c r="L488">
        <v>6</v>
      </c>
      <c r="M488">
        <v>314.09300000000002</v>
      </c>
      <c r="N488">
        <f t="shared" si="34"/>
        <v>44.893378226711491</v>
      </c>
      <c r="O488">
        <v>-21.545400000000001</v>
      </c>
      <c r="P488">
        <v>57.311999999999998</v>
      </c>
      <c r="Q488">
        <v>471.166</v>
      </c>
      <c r="R488">
        <v>1.1928000000000001</v>
      </c>
      <c r="S488">
        <v>-34.378100000000003</v>
      </c>
      <c r="T488">
        <f t="shared" si="32"/>
        <v>-12.832700000000003</v>
      </c>
    </row>
    <row r="489" spans="1:20" x14ac:dyDescent="0.3">
      <c r="B489">
        <v>3</v>
      </c>
      <c r="C489">
        <v>248.94300000000001</v>
      </c>
      <c r="D489">
        <f t="shared" si="33"/>
        <v>55.361789293029901</v>
      </c>
      <c r="E489">
        <v>-37.506100000000004</v>
      </c>
      <c r="F489">
        <v>56.2592</v>
      </c>
      <c r="G489">
        <v>435.06</v>
      </c>
      <c r="H489">
        <v>1.05562</v>
      </c>
      <c r="I489">
        <v>-49.606299999999997</v>
      </c>
      <c r="J489">
        <f t="shared" si="31"/>
        <v>-12.100199999999994</v>
      </c>
      <c r="L489">
        <v>7</v>
      </c>
      <c r="M489">
        <v>336.29700000000003</v>
      </c>
      <c r="N489">
        <f t="shared" si="34"/>
        <v>45.036930282831904</v>
      </c>
      <c r="O489">
        <v>-21.9727</v>
      </c>
      <c r="P489">
        <v>57.922400000000003</v>
      </c>
      <c r="Q489">
        <v>472.10199999999998</v>
      </c>
      <c r="R489">
        <v>1.1974</v>
      </c>
      <c r="S489">
        <v>-34.439100000000003</v>
      </c>
      <c r="T489">
        <f t="shared" si="32"/>
        <v>-12.466400000000004</v>
      </c>
    </row>
    <row r="490" spans="1:20" x14ac:dyDescent="0.3">
      <c r="B490">
        <v>4</v>
      </c>
      <c r="C490">
        <v>269.78500000000003</v>
      </c>
      <c r="D490">
        <f t="shared" si="33"/>
        <v>47.980040303233828</v>
      </c>
      <c r="E490">
        <v>-38.940399999999997</v>
      </c>
      <c r="F490">
        <v>59.799199999999999</v>
      </c>
      <c r="G490">
        <v>423.50099999999998</v>
      </c>
      <c r="H490">
        <v>1.0176400000000001</v>
      </c>
      <c r="I490">
        <v>-51.193199999999997</v>
      </c>
      <c r="J490">
        <f t="shared" si="31"/>
        <v>-12.252800000000001</v>
      </c>
      <c r="L490">
        <v>8</v>
      </c>
      <c r="M490">
        <v>358.82400000000001</v>
      </c>
      <c r="N490">
        <f t="shared" si="34"/>
        <v>44.39117503440319</v>
      </c>
      <c r="O490">
        <v>-22.201499999999999</v>
      </c>
      <c r="P490">
        <v>58.532699999999998</v>
      </c>
      <c r="Q490">
        <v>479.06400000000002</v>
      </c>
      <c r="R490">
        <v>1.20469</v>
      </c>
      <c r="S490">
        <v>-34.591700000000003</v>
      </c>
      <c r="T490">
        <f t="shared" si="32"/>
        <v>-12.390200000000004</v>
      </c>
    </row>
    <row r="491" spans="1:20" x14ac:dyDescent="0.3">
      <c r="B491">
        <v>5</v>
      </c>
      <c r="C491">
        <v>290.995</v>
      </c>
      <c r="D491">
        <f t="shared" si="33"/>
        <v>47.14757190004719</v>
      </c>
      <c r="E491">
        <v>-38.772599999999997</v>
      </c>
      <c r="F491">
        <v>60.9283</v>
      </c>
      <c r="G491">
        <v>408.06099999999998</v>
      </c>
      <c r="H491">
        <v>0.98303600000000002</v>
      </c>
      <c r="I491">
        <v>-51.864600000000003</v>
      </c>
      <c r="J491">
        <f t="shared" si="31"/>
        <v>-13.092000000000006</v>
      </c>
      <c r="L491">
        <v>9</v>
      </c>
      <c r="M491">
        <v>381.40100000000001</v>
      </c>
      <c r="N491">
        <f t="shared" si="34"/>
        <v>44.292864419542013</v>
      </c>
      <c r="O491">
        <v>-22.201499999999999</v>
      </c>
      <c r="P491">
        <v>58.578499999999998</v>
      </c>
      <c r="Q491">
        <v>476.40499999999997</v>
      </c>
      <c r="R491">
        <v>1.1952199999999999</v>
      </c>
      <c r="S491">
        <v>-34.652700000000003</v>
      </c>
      <c r="T491">
        <f t="shared" si="32"/>
        <v>-12.451200000000004</v>
      </c>
    </row>
    <row r="492" spans="1:20" x14ac:dyDescent="0.3">
      <c r="B492">
        <v>6</v>
      </c>
      <c r="C492">
        <v>312.22899999999998</v>
      </c>
      <c r="D492">
        <f t="shared" si="33"/>
        <v>47.094282754073696</v>
      </c>
      <c r="E492">
        <v>-39.352400000000003</v>
      </c>
      <c r="F492">
        <v>61.920200000000001</v>
      </c>
      <c r="G492">
        <v>412.74400000000003</v>
      </c>
      <c r="H492">
        <v>0.98556900000000003</v>
      </c>
      <c r="I492">
        <v>-52.383400000000002</v>
      </c>
      <c r="J492">
        <f t="shared" si="31"/>
        <v>-13.030999999999999</v>
      </c>
      <c r="L492">
        <v>10</v>
      </c>
      <c r="M492">
        <v>403.98099999999999</v>
      </c>
      <c r="N492">
        <f t="shared" si="34"/>
        <v>44.286979627989403</v>
      </c>
      <c r="O492">
        <v>-21.9269</v>
      </c>
      <c r="P492">
        <v>58.441200000000002</v>
      </c>
      <c r="Q492">
        <v>473.18200000000002</v>
      </c>
      <c r="R492">
        <v>1.19631</v>
      </c>
      <c r="S492">
        <v>-34.622199999999999</v>
      </c>
      <c r="T492">
        <f t="shared" si="32"/>
        <v>-12.6953</v>
      </c>
    </row>
    <row r="493" spans="1:20" x14ac:dyDescent="0.3">
      <c r="B493">
        <v>7</v>
      </c>
      <c r="C493">
        <v>333.71800000000002</v>
      </c>
      <c r="D493">
        <f t="shared" si="33"/>
        <v>46.535436735073688</v>
      </c>
      <c r="E493">
        <v>-39.1083</v>
      </c>
      <c r="F493">
        <v>61.981200000000001</v>
      </c>
      <c r="G493">
        <v>405.42099999999999</v>
      </c>
      <c r="H493">
        <v>0.97880900000000004</v>
      </c>
      <c r="I493">
        <v>-52.444499999999998</v>
      </c>
      <c r="J493">
        <f t="shared" si="31"/>
        <v>-13.336199999999998</v>
      </c>
      <c r="L493">
        <v>11</v>
      </c>
      <c r="M493">
        <v>426.863</v>
      </c>
      <c r="N493">
        <f t="shared" si="34"/>
        <v>43.70247356000349</v>
      </c>
      <c r="O493">
        <v>-22.170999999999999</v>
      </c>
      <c r="P493">
        <v>58.67</v>
      </c>
      <c r="Q493">
        <v>477.68900000000002</v>
      </c>
      <c r="R493">
        <v>1.1973400000000001</v>
      </c>
      <c r="S493">
        <v>-34.820599999999999</v>
      </c>
      <c r="T493">
        <f t="shared" si="32"/>
        <v>-12.6496</v>
      </c>
    </row>
    <row r="494" spans="1:20" x14ac:dyDescent="0.3">
      <c r="B494">
        <v>8</v>
      </c>
      <c r="C494">
        <v>355.51100000000002</v>
      </c>
      <c r="D494">
        <f t="shared" si="33"/>
        <v>45.886293764052667</v>
      </c>
      <c r="E494">
        <v>-38.574199999999998</v>
      </c>
      <c r="F494">
        <v>61.477699999999999</v>
      </c>
      <c r="G494">
        <v>400.66199999999998</v>
      </c>
      <c r="H494">
        <v>0.97020099999999998</v>
      </c>
      <c r="I494">
        <v>-52.627600000000001</v>
      </c>
      <c r="J494">
        <f t="shared" si="31"/>
        <v>-14.053400000000003</v>
      </c>
      <c r="L494">
        <v>12</v>
      </c>
      <c r="M494">
        <v>450.04599999999999</v>
      </c>
      <c r="N494">
        <f t="shared" si="34"/>
        <v>43.135055859897349</v>
      </c>
      <c r="O494">
        <v>-22.0947</v>
      </c>
      <c r="P494">
        <v>58.731099999999998</v>
      </c>
      <c r="Q494">
        <v>475.18400000000003</v>
      </c>
      <c r="R494">
        <v>1.1938299999999999</v>
      </c>
      <c r="S494">
        <v>-34.759500000000003</v>
      </c>
      <c r="T494">
        <f t="shared" si="32"/>
        <v>-12.664800000000003</v>
      </c>
    </row>
    <row r="495" spans="1:20" x14ac:dyDescent="0.3">
      <c r="B495">
        <v>9</v>
      </c>
      <c r="C495">
        <v>377.19600000000003</v>
      </c>
      <c r="D495">
        <f t="shared" si="33"/>
        <v>46.114825916532162</v>
      </c>
      <c r="E495">
        <v>-38.925199999999997</v>
      </c>
      <c r="F495">
        <v>61.965899999999998</v>
      </c>
      <c r="G495">
        <v>406.48099999999999</v>
      </c>
      <c r="H495">
        <v>0.97471799999999997</v>
      </c>
      <c r="I495">
        <v>-52.597000000000001</v>
      </c>
      <c r="J495">
        <f t="shared" si="31"/>
        <v>-13.671800000000005</v>
      </c>
      <c r="L495">
        <v>13</v>
      </c>
      <c r="M495">
        <v>473.09500000000003</v>
      </c>
      <c r="N495">
        <f t="shared" si="34"/>
        <v>43.385830187860577</v>
      </c>
      <c r="O495">
        <v>-21.6675</v>
      </c>
      <c r="P495">
        <v>58.227499999999999</v>
      </c>
      <c r="Q495">
        <v>468.84199999999998</v>
      </c>
      <c r="R495">
        <v>1.18527</v>
      </c>
      <c r="S495">
        <v>-34.896900000000002</v>
      </c>
      <c r="T495">
        <f t="shared" si="32"/>
        <v>-13.229400000000002</v>
      </c>
    </row>
    <row r="496" spans="1:20" x14ac:dyDescent="0.3">
      <c r="B496">
        <v>10</v>
      </c>
      <c r="C496">
        <v>399.02800000000002</v>
      </c>
      <c r="D496">
        <f t="shared" si="33"/>
        <v>45.804323928178832</v>
      </c>
      <c r="E496">
        <v>-39.794899999999998</v>
      </c>
      <c r="F496">
        <v>63.110399999999998</v>
      </c>
      <c r="G496">
        <v>415.10199999999998</v>
      </c>
      <c r="H496">
        <v>0.98155700000000001</v>
      </c>
      <c r="I496">
        <v>-52.627600000000001</v>
      </c>
      <c r="J496">
        <f t="shared" si="31"/>
        <v>-12.832700000000003</v>
      </c>
      <c r="L496">
        <v>14</v>
      </c>
      <c r="M496">
        <v>496.20499999999998</v>
      </c>
      <c r="N496">
        <f t="shared" si="34"/>
        <v>43.271311120727042</v>
      </c>
      <c r="O496">
        <v>-22.247299999999999</v>
      </c>
      <c r="P496">
        <v>58.731099999999998</v>
      </c>
      <c r="Q496">
        <v>476.24</v>
      </c>
      <c r="R496">
        <v>1.1952</v>
      </c>
      <c r="S496">
        <v>-34.683199999999999</v>
      </c>
      <c r="T496">
        <f t="shared" si="32"/>
        <v>-12.4359</v>
      </c>
    </row>
    <row r="497" spans="1:20" x14ac:dyDescent="0.3">
      <c r="B497">
        <v>11</v>
      </c>
      <c r="C497">
        <v>421.04500000000002</v>
      </c>
      <c r="D497">
        <f t="shared" si="33"/>
        <v>45.419448607893912</v>
      </c>
      <c r="E497">
        <v>-38.818399999999997</v>
      </c>
      <c r="F497">
        <v>61.965899999999998</v>
      </c>
      <c r="G497">
        <v>405.99799999999999</v>
      </c>
      <c r="H497">
        <v>0.97558800000000001</v>
      </c>
      <c r="I497">
        <v>-52.688600000000001</v>
      </c>
      <c r="J497">
        <f t="shared" si="31"/>
        <v>-13.870200000000004</v>
      </c>
      <c r="L497">
        <v>15</v>
      </c>
      <c r="M497">
        <v>519.57500000000005</v>
      </c>
      <c r="N497">
        <f t="shared" si="34"/>
        <v>42.789901583226246</v>
      </c>
      <c r="O497">
        <v>-21.7133</v>
      </c>
      <c r="P497">
        <v>58.151200000000003</v>
      </c>
      <c r="Q497">
        <v>471.488</v>
      </c>
      <c r="R497">
        <v>1.1929799999999999</v>
      </c>
      <c r="S497">
        <v>-34.667999999999999</v>
      </c>
      <c r="T497">
        <f t="shared" si="32"/>
        <v>-12.954699999999999</v>
      </c>
    </row>
    <row r="498" spans="1:20" x14ac:dyDescent="0.3">
      <c r="B498">
        <v>12</v>
      </c>
      <c r="C498">
        <v>442.86799999999999</v>
      </c>
      <c r="D498">
        <f t="shared" si="33"/>
        <v>45.823214040232827</v>
      </c>
      <c r="E498">
        <v>-39.306600000000003</v>
      </c>
      <c r="F498">
        <v>62.377899999999997</v>
      </c>
      <c r="G498">
        <v>411.45299999999997</v>
      </c>
      <c r="H498">
        <v>0.98205399999999998</v>
      </c>
      <c r="I498">
        <v>-52.764899999999997</v>
      </c>
      <c r="J498">
        <f t="shared" si="31"/>
        <v>-13.458299999999994</v>
      </c>
      <c r="L498">
        <v>16</v>
      </c>
      <c r="M498">
        <v>543.255</v>
      </c>
      <c r="N498">
        <f t="shared" si="34"/>
        <v>42.229729729729819</v>
      </c>
      <c r="O498">
        <v>-21.575900000000001</v>
      </c>
      <c r="P498">
        <v>58.120699999999999</v>
      </c>
      <c r="Q498">
        <v>469.048</v>
      </c>
      <c r="R498">
        <v>1.1910000000000001</v>
      </c>
      <c r="S498">
        <v>-34.561199999999999</v>
      </c>
      <c r="T498">
        <f t="shared" si="32"/>
        <v>-12.985299999999999</v>
      </c>
    </row>
    <row r="499" spans="1:20" x14ac:dyDescent="0.3">
      <c r="B499">
        <v>13</v>
      </c>
      <c r="C499">
        <v>465.20100000000002</v>
      </c>
      <c r="D499">
        <f t="shared" si="33"/>
        <v>44.776787713249398</v>
      </c>
      <c r="E499">
        <v>-38.833599999999997</v>
      </c>
      <c r="F499">
        <v>61.874400000000001</v>
      </c>
      <c r="G499">
        <v>406.00599999999997</v>
      </c>
      <c r="H499">
        <v>0.97733899999999996</v>
      </c>
      <c r="I499">
        <v>-52.688600000000001</v>
      </c>
      <c r="J499">
        <f t="shared" si="31"/>
        <v>-13.855000000000004</v>
      </c>
      <c r="L499">
        <v>17</v>
      </c>
      <c r="M499">
        <v>566.42999999999995</v>
      </c>
      <c r="N499">
        <f t="shared" si="34"/>
        <v>43.149946062567508</v>
      </c>
      <c r="O499">
        <v>-22.186299999999999</v>
      </c>
      <c r="P499">
        <v>58.776899999999998</v>
      </c>
      <c r="Q499">
        <v>480.029</v>
      </c>
      <c r="R499">
        <v>1.2072799999999999</v>
      </c>
      <c r="S499">
        <v>-34.637500000000003</v>
      </c>
      <c r="T499">
        <f t="shared" si="32"/>
        <v>-12.451200000000004</v>
      </c>
    </row>
    <row r="500" spans="1:20" x14ac:dyDescent="0.3">
      <c r="B500">
        <v>14</v>
      </c>
      <c r="C500">
        <v>487.59</v>
      </c>
      <c r="D500">
        <f t="shared" si="33"/>
        <v>44.664790745455448</v>
      </c>
      <c r="E500">
        <v>-38.711500000000001</v>
      </c>
      <c r="F500">
        <v>61.813400000000001</v>
      </c>
      <c r="G500">
        <v>404.14100000000002</v>
      </c>
      <c r="H500">
        <v>0.97751100000000002</v>
      </c>
      <c r="I500">
        <v>-52.688600000000001</v>
      </c>
      <c r="J500">
        <f t="shared" si="31"/>
        <v>-13.9771</v>
      </c>
      <c r="L500">
        <v>18</v>
      </c>
      <c r="M500">
        <v>589.78300000000002</v>
      </c>
      <c r="N500">
        <f t="shared" si="34"/>
        <v>42.821050828587211</v>
      </c>
      <c r="O500">
        <v>-21.8506</v>
      </c>
      <c r="P500">
        <v>58.334400000000002</v>
      </c>
      <c r="Q500">
        <v>473.565</v>
      </c>
      <c r="R500">
        <v>1.1987399999999999</v>
      </c>
      <c r="S500">
        <v>-34.683199999999999</v>
      </c>
      <c r="T500">
        <f t="shared" si="32"/>
        <v>-12.832599999999999</v>
      </c>
    </row>
    <row r="501" spans="1:20" x14ac:dyDescent="0.3">
      <c r="B501">
        <v>15</v>
      </c>
      <c r="C501">
        <v>510.017</v>
      </c>
      <c r="D501">
        <f t="shared" si="33"/>
        <v>44.589111339010969</v>
      </c>
      <c r="E501">
        <v>-38.650500000000001</v>
      </c>
      <c r="F501">
        <v>61.660800000000002</v>
      </c>
      <c r="G501">
        <v>402.428</v>
      </c>
      <c r="H501">
        <v>0.97601700000000002</v>
      </c>
      <c r="I501">
        <v>-52.627600000000001</v>
      </c>
      <c r="J501">
        <f t="shared" si="31"/>
        <v>-13.9771</v>
      </c>
      <c r="L501">
        <v>19</v>
      </c>
      <c r="M501">
        <v>613.14800000000002</v>
      </c>
      <c r="N501">
        <f t="shared" si="34"/>
        <v>42.799058420714729</v>
      </c>
      <c r="O501">
        <v>-22.323599999999999</v>
      </c>
      <c r="P501">
        <v>58.731099999999998</v>
      </c>
      <c r="Q501">
        <v>483.31900000000002</v>
      </c>
      <c r="R501">
        <v>1.20685</v>
      </c>
      <c r="S501">
        <v>-34.637500000000003</v>
      </c>
      <c r="T501">
        <f t="shared" si="32"/>
        <v>-12.313900000000004</v>
      </c>
    </row>
    <row r="502" spans="1:20" x14ac:dyDescent="0.3">
      <c r="B502">
        <v>16</v>
      </c>
      <c r="C502">
        <v>532.33799999999997</v>
      </c>
      <c r="D502">
        <f t="shared" si="33"/>
        <v>44.800860176515449</v>
      </c>
      <c r="E502">
        <v>-38.9709</v>
      </c>
      <c r="F502">
        <v>61.935400000000001</v>
      </c>
      <c r="G502">
        <v>408.577</v>
      </c>
      <c r="H502">
        <v>0.98274700000000004</v>
      </c>
      <c r="I502">
        <v>-52.429200000000002</v>
      </c>
      <c r="J502">
        <f t="shared" si="31"/>
        <v>-13.458300000000001</v>
      </c>
      <c r="L502">
        <v>20</v>
      </c>
      <c r="M502">
        <v>636.62099999999998</v>
      </c>
      <c r="N502">
        <f t="shared" si="34"/>
        <v>42.602138627359174</v>
      </c>
      <c r="O502">
        <v>-22.0184</v>
      </c>
      <c r="P502">
        <v>58.319099999999999</v>
      </c>
      <c r="Q502">
        <v>477.60199999999998</v>
      </c>
      <c r="R502">
        <v>1.2064600000000001</v>
      </c>
      <c r="S502">
        <v>-34.683199999999999</v>
      </c>
      <c r="T502">
        <f t="shared" si="32"/>
        <v>-12.6648</v>
      </c>
    </row>
    <row r="503" spans="1:20" x14ac:dyDescent="0.3">
      <c r="B503">
        <v>17</v>
      </c>
      <c r="C503">
        <v>554.79600000000005</v>
      </c>
      <c r="D503">
        <f t="shared" si="33"/>
        <v>44.527562561225231</v>
      </c>
      <c r="E503">
        <v>-39.031999999999996</v>
      </c>
      <c r="F503">
        <v>62.149000000000001</v>
      </c>
      <c r="G503">
        <v>410.226</v>
      </c>
      <c r="H503">
        <v>0.97987199999999997</v>
      </c>
      <c r="I503">
        <v>-52.566499999999998</v>
      </c>
      <c r="J503">
        <f t="shared" si="31"/>
        <v>-13.534500000000001</v>
      </c>
      <c r="L503">
        <v>21</v>
      </c>
      <c r="M503">
        <v>660.26900000000001</v>
      </c>
      <c r="N503">
        <f t="shared" si="34"/>
        <v>42.28687415426247</v>
      </c>
      <c r="O503">
        <v>-21.9879</v>
      </c>
      <c r="P503">
        <v>58.441200000000002</v>
      </c>
      <c r="Q503">
        <v>476.41300000000001</v>
      </c>
      <c r="R503">
        <v>1.2137199999999999</v>
      </c>
      <c r="S503">
        <v>-34.5306</v>
      </c>
      <c r="T503">
        <f t="shared" si="32"/>
        <v>-12.5427</v>
      </c>
    </row>
    <row r="504" spans="1:20" x14ac:dyDescent="0.3">
      <c r="B504">
        <v>18</v>
      </c>
      <c r="C504">
        <v>577.57799999999997</v>
      </c>
      <c r="D504">
        <f t="shared" si="33"/>
        <v>43.894302519533106</v>
      </c>
      <c r="E504">
        <v>-38.253799999999998</v>
      </c>
      <c r="F504">
        <v>61.248800000000003</v>
      </c>
      <c r="G504">
        <v>400.01799999999997</v>
      </c>
      <c r="H504">
        <v>0.97617500000000001</v>
      </c>
      <c r="I504">
        <v>-52.551299999999998</v>
      </c>
      <c r="J504">
        <f t="shared" si="31"/>
        <v>-14.297499999999999</v>
      </c>
      <c r="L504">
        <v>22</v>
      </c>
      <c r="M504">
        <v>683.82100000000003</v>
      </c>
      <c r="N504">
        <f t="shared" si="34"/>
        <v>42.459239130434746</v>
      </c>
      <c r="O504">
        <v>-21.7896</v>
      </c>
      <c r="P504">
        <v>58.105499999999999</v>
      </c>
      <c r="Q504">
        <v>475.4</v>
      </c>
      <c r="R504">
        <v>1.21628</v>
      </c>
      <c r="S504">
        <v>-34.393300000000004</v>
      </c>
      <c r="T504">
        <f t="shared" si="32"/>
        <v>-12.603700000000003</v>
      </c>
    </row>
    <row r="505" spans="1:20" x14ac:dyDescent="0.3">
      <c r="B505">
        <v>19</v>
      </c>
      <c r="C505">
        <v>600.26400000000001</v>
      </c>
      <c r="D505">
        <f t="shared" si="33"/>
        <v>44.080049369655228</v>
      </c>
      <c r="E505">
        <v>-38.879399999999997</v>
      </c>
      <c r="F505">
        <v>61.904899999999998</v>
      </c>
      <c r="G505">
        <v>409.23599999999999</v>
      </c>
      <c r="H505">
        <v>0.989757</v>
      </c>
      <c r="I505">
        <v>-52.505499999999998</v>
      </c>
      <c r="J505">
        <f t="shared" si="31"/>
        <v>-13.626100000000001</v>
      </c>
      <c r="L505">
        <v>23</v>
      </c>
      <c r="M505">
        <v>707.58600000000001</v>
      </c>
      <c r="N505">
        <f t="shared" si="34"/>
        <v>42.078687144961101</v>
      </c>
      <c r="O505">
        <v>-22.140499999999999</v>
      </c>
      <c r="P505">
        <v>58.548000000000002</v>
      </c>
      <c r="Q505">
        <v>480.88900000000001</v>
      </c>
      <c r="R505">
        <v>1.21787</v>
      </c>
      <c r="S505">
        <v>-34.652700000000003</v>
      </c>
      <c r="T505">
        <f t="shared" si="32"/>
        <v>-12.512200000000004</v>
      </c>
    </row>
    <row r="506" spans="1:20" x14ac:dyDescent="0.3">
      <c r="B506">
        <v>20</v>
      </c>
      <c r="C506">
        <v>622.94799999999998</v>
      </c>
      <c r="D506">
        <f t="shared" si="33"/>
        <v>44.083935813789516</v>
      </c>
      <c r="E506">
        <v>-39.0625</v>
      </c>
      <c r="F506">
        <v>62.133800000000001</v>
      </c>
      <c r="G506">
        <v>411.23099999999999</v>
      </c>
      <c r="H506">
        <v>0.98800600000000005</v>
      </c>
      <c r="I506">
        <v>-52.642800000000001</v>
      </c>
      <c r="J506">
        <f t="shared" si="31"/>
        <v>-13.580300000000001</v>
      </c>
      <c r="T506">
        <f t="shared" si="32"/>
        <v>0</v>
      </c>
    </row>
    <row r="507" spans="1:20" x14ac:dyDescent="0.3">
      <c r="B507">
        <v>21</v>
      </c>
      <c r="C507">
        <v>645.84299999999996</v>
      </c>
      <c r="D507">
        <f t="shared" si="33"/>
        <v>43.677658877484198</v>
      </c>
      <c r="E507">
        <v>-38.9709</v>
      </c>
      <c r="F507">
        <v>62.027000000000001</v>
      </c>
      <c r="G507">
        <v>409.416</v>
      </c>
      <c r="H507">
        <v>0.98651200000000006</v>
      </c>
      <c r="I507">
        <v>-52.536000000000001</v>
      </c>
      <c r="J507">
        <f t="shared" si="31"/>
        <v>-13.565100000000001</v>
      </c>
      <c r="K507">
        <v>2.15</v>
      </c>
      <c r="T507">
        <f t="shared" si="32"/>
        <v>0</v>
      </c>
    </row>
    <row r="508" spans="1:20" x14ac:dyDescent="0.3">
      <c r="B508">
        <v>22</v>
      </c>
      <c r="C508">
        <v>668.60400000000004</v>
      </c>
      <c r="D508">
        <f t="shared" si="33"/>
        <v>43.934800755678417</v>
      </c>
      <c r="E508">
        <v>-38.558999999999997</v>
      </c>
      <c r="F508">
        <v>61.447099999999999</v>
      </c>
      <c r="G508">
        <v>405.46699999999998</v>
      </c>
      <c r="H508">
        <v>0.98490599999999995</v>
      </c>
      <c r="I508">
        <v>-52.597000000000001</v>
      </c>
      <c r="J508">
        <f t="shared" si="31"/>
        <v>-14.038000000000004</v>
      </c>
      <c r="L508">
        <v>1</v>
      </c>
      <c r="M508">
        <v>222.61</v>
      </c>
      <c r="O508">
        <v>-27.130099999999999</v>
      </c>
      <c r="P508">
        <v>69.091800000000006</v>
      </c>
      <c r="Q508">
        <v>425.08499999999998</v>
      </c>
      <c r="R508">
        <v>1.08575</v>
      </c>
      <c r="S508">
        <v>-32.241799999999998</v>
      </c>
      <c r="T508">
        <f t="shared" si="32"/>
        <v>-5.111699999999999</v>
      </c>
    </row>
    <row r="509" spans="1:20" x14ac:dyDescent="0.3">
      <c r="B509">
        <v>23</v>
      </c>
      <c r="C509">
        <v>691.30499999999995</v>
      </c>
      <c r="D509">
        <f t="shared" si="33"/>
        <v>44.050922866834242</v>
      </c>
      <c r="E509">
        <v>-39.1083</v>
      </c>
      <c r="F509">
        <v>62.027000000000001</v>
      </c>
      <c r="G509">
        <v>410.71800000000002</v>
      </c>
      <c r="H509">
        <v>0.99142399999999997</v>
      </c>
      <c r="I509">
        <v>-52.475000000000001</v>
      </c>
      <c r="J509">
        <f t="shared" si="31"/>
        <v>-13.366700000000002</v>
      </c>
      <c r="L509">
        <v>2</v>
      </c>
      <c r="M509">
        <v>231.85599999999999</v>
      </c>
      <c r="N509">
        <f t="shared" si="34"/>
        <v>108.15487778498833</v>
      </c>
      <c r="O509">
        <v>-19.989000000000001</v>
      </c>
      <c r="P509">
        <v>50.414999999999999</v>
      </c>
      <c r="Q509">
        <v>530.4</v>
      </c>
      <c r="R509">
        <v>1.40608</v>
      </c>
      <c r="S509">
        <v>-29.174800000000001</v>
      </c>
      <c r="T509">
        <f t="shared" si="32"/>
        <v>-9.1858000000000004</v>
      </c>
    </row>
    <row r="510" spans="1:20" x14ac:dyDescent="0.3">
      <c r="B510">
        <v>24</v>
      </c>
      <c r="C510">
        <v>714.20399999999995</v>
      </c>
      <c r="D510">
        <f t="shared" si="33"/>
        <v>43.670029258919598</v>
      </c>
      <c r="E510">
        <v>-39.093000000000004</v>
      </c>
      <c r="F510">
        <v>62.103299999999997</v>
      </c>
      <c r="G510">
        <v>413.36900000000003</v>
      </c>
      <c r="H510">
        <v>0.99114100000000005</v>
      </c>
      <c r="I510">
        <v>-52.368200000000002</v>
      </c>
      <c r="J510">
        <f t="shared" si="31"/>
        <v>-13.275199999999998</v>
      </c>
      <c r="L510">
        <v>3</v>
      </c>
      <c r="M510">
        <v>247.72200000000001</v>
      </c>
      <c r="N510">
        <f t="shared" si="34"/>
        <v>63.027858313374459</v>
      </c>
      <c r="O510">
        <v>-19.622800000000002</v>
      </c>
      <c r="P510">
        <v>50.0488</v>
      </c>
      <c r="Q510">
        <v>540.78</v>
      </c>
      <c r="R510">
        <v>1.39856</v>
      </c>
      <c r="S510">
        <v>-30.700700000000001</v>
      </c>
      <c r="T510">
        <f t="shared" si="32"/>
        <v>-11.0779</v>
      </c>
    </row>
    <row r="511" spans="1:20" x14ac:dyDescent="0.3">
      <c r="J511">
        <f t="shared" si="31"/>
        <v>0</v>
      </c>
      <c r="L511">
        <v>4</v>
      </c>
      <c r="M511">
        <v>269.55599999999998</v>
      </c>
      <c r="N511">
        <f t="shared" si="34"/>
        <v>45.800128240359129</v>
      </c>
      <c r="O511">
        <v>-20.797699999999999</v>
      </c>
      <c r="P511">
        <v>55.191000000000003</v>
      </c>
      <c r="Q511">
        <v>484.52199999999999</v>
      </c>
      <c r="R511">
        <v>1.24899</v>
      </c>
      <c r="S511">
        <v>-32.638500000000001</v>
      </c>
      <c r="T511">
        <f t="shared" si="32"/>
        <v>-11.840800000000002</v>
      </c>
    </row>
    <row r="512" spans="1:20" x14ac:dyDescent="0.3">
      <c r="A512">
        <v>2.4500000000000002</v>
      </c>
      <c r="J512">
        <f t="shared" si="31"/>
        <v>0</v>
      </c>
      <c r="L512">
        <v>5</v>
      </c>
      <c r="M512">
        <v>291.036</v>
      </c>
      <c r="N512">
        <f t="shared" si="34"/>
        <v>46.554934823091209</v>
      </c>
      <c r="O512">
        <v>-21.087599999999998</v>
      </c>
      <c r="P512">
        <v>56.411700000000003</v>
      </c>
      <c r="Q512">
        <v>476.92899999999997</v>
      </c>
      <c r="R512">
        <v>1.22136</v>
      </c>
      <c r="S512">
        <v>-33.569299999999998</v>
      </c>
      <c r="T512">
        <f t="shared" si="32"/>
        <v>-12.4817</v>
      </c>
    </row>
    <row r="513" spans="2:20" x14ac:dyDescent="0.3">
      <c r="B513">
        <v>1</v>
      </c>
      <c r="C513">
        <v>222.28899999999999</v>
      </c>
      <c r="E513">
        <v>-44.448900000000002</v>
      </c>
      <c r="F513">
        <v>73.242199999999997</v>
      </c>
      <c r="G513">
        <v>363.22800000000001</v>
      </c>
      <c r="H513">
        <v>0.89658800000000005</v>
      </c>
      <c r="I513">
        <v>-51.116900000000001</v>
      </c>
      <c r="J513">
        <f t="shared" si="31"/>
        <v>-6.6679999999999993</v>
      </c>
      <c r="L513">
        <v>6</v>
      </c>
      <c r="M513">
        <v>312.92200000000003</v>
      </c>
      <c r="N513">
        <f t="shared" si="34"/>
        <v>45.691309512930587</v>
      </c>
      <c r="O513">
        <v>-21.560700000000001</v>
      </c>
      <c r="P513">
        <v>57.327300000000001</v>
      </c>
      <c r="Q513">
        <v>482.24</v>
      </c>
      <c r="R513">
        <v>1.21248</v>
      </c>
      <c r="S513">
        <v>-33.981299999999997</v>
      </c>
      <c r="T513">
        <f t="shared" si="32"/>
        <v>-12.420599999999997</v>
      </c>
    </row>
    <row r="514" spans="2:20" x14ac:dyDescent="0.3">
      <c r="B514">
        <v>2</v>
      </c>
      <c r="C514">
        <v>230.58199999999999</v>
      </c>
      <c r="D514">
        <f t="shared" si="33"/>
        <v>120.5836247437597</v>
      </c>
      <c r="E514">
        <v>-37.262</v>
      </c>
      <c r="F514">
        <v>52.597000000000001</v>
      </c>
      <c r="G514">
        <v>458.99700000000001</v>
      </c>
      <c r="H514">
        <v>1.1366499999999999</v>
      </c>
      <c r="I514">
        <v>-47.470100000000002</v>
      </c>
      <c r="J514">
        <f t="shared" si="31"/>
        <v>-10.208100000000002</v>
      </c>
      <c r="L514">
        <v>7</v>
      </c>
      <c r="M514">
        <v>335.11900000000003</v>
      </c>
      <c r="N514">
        <f t="shared" si="34"/>
        <v>45.051133035995846</v>
      </c>
      <c r="O514">
        <v>-21.7743</v>
      </c>
      <c r="P514">
        <v>57.8003</v>
      </c>
      <c r="Q514">
        <v>478.52699999999999</v>
      </c>
      <c r="R514">
        <v>1.2019</v>
      </c>
      <c r="S514">
        <v>-34.317</v>
      </c>
      <c r="T514">
        <f t="shared" si="32"/>
        <v>-12.5427</v>
      </c>
    </row>
    <row r="515" spans="2:20" x14ac:dyDescent="0.3">
      <c r="B515">
        <v>3</v>
      </c>
      <c r="C515">
        <v>248.03299999999999</v>
      </c>
      <c r="D515">
        <f t="shared" si="33"/>
        <v>57.303306400779348</v>
      </c>
      <c r="E515">
        <v>-37.567100000000003</v>
      </c>
      <c r="F515">
        <v>55.358899999999998</v>
      </c>
      <c r="G515">
        <v>442.72399999999999</v>
      </c>
      <c r="H515">
        <v>1.0762700000000001</v>
      </c>
      <c r="I515">
        <v>-49.331699999999998</v>
      </c>
      <c r="J515">
        <f t="shared" si="31"/>
        <v>-11.764599999999994</v>
      </c>
      <c r="L515">
        <v>8</v>
      </c>
      <c r="M515">
        <v>357.53</v>
      </c>
      <c r="N515">
        <f t="shared" si="34"/>
        <v>44.620945071616724</v>
      </c>
      <c r="O515">
        <v>-21.133400000000002</v>
      </c>
      <c r="P515">
        <v>57.418799999999997</v>
      </c>
      <c r="Q515">
        <v>469.48500000000001</v>
      </c>
      <c r="R515">
        <v>1.1867700000000001</v>
      </c>
      <c r="S515">
        <v>-34.3628</v>
      </c>
      <c r="T515">
        <f t="shared" si="32"/>
        <v>-13.229399999999998</v>
      </c>
    </row>
    <row r="516" spans="2:20" x14ac:dyDescent="0.3">
      <c r="B516">
        <v>4</v>
      </c>
      <c r="C516">
        <v>268.327</v>
      </c>
      <c r="D516">
        <f t="shared" si="33"/>
        <v>49.275647974770841</v>
      </c>
      <c r="E516">
        <v>-38.528399999999998</v>
      </c>
      <c r="F516">
        <v>58.761600000000001</v>
      </c>
      <c r="G516">
        <v>425.61799999999999</v>
      </c>
      <c r="H516">
        <v>1.0269900000000001</v>
      </c>
      <c r="I516">
        <v>-51.071199999999997</v>
      </c>
      <c r="J516">
        <f t="shared" si="31"/>
        <v>-12.5428</v>
      </c>
      <c r="L516">
        <v>9</v>
      </c>
      <c r="M516">
        <v>379.73599999999999</v>
      </c>
      <c r="N516">
        <f t="shared" si="34"/>
        <v>45.032873998018516</v>
      </c>
      <c r="O516">
        <v>-21.9879</v>
      </c>
      <c r="P516">
        <v>58.197000000000003</v>
      </c>
      <c r="Q516">
        <v>479.97399999999999</v>
      </c>
      <c r="R516">
        <v>1.2044299999999999</v>
      </c>
      <c r="S516">
        <v>-34.454300000000003</v>
      </c>
      <c r="T516">
        <f t="shared" si="32"/>
        <v>-12.466400000000004</v>
      </c>
    </row>
    <row r="517" spans="2:20" x14ac:dyDescent="0.3">
      <c r="B517">
        <v>5</v>
      </c>
      <c r="C517">
        <v>289.464</v>
      </c>
      <c r="D517">
        <f t="shared" si="33"/>
        <v>47.310403557742347</v>
      </c>
      <c r="E517">
        <v>-39.199800000000003</v>
      </c>
      <c r="F517">
        <v>60.668900000000001</v>
      </c>
      <c r="G517">
        <v>417.91899999999998</v>
      </c>
      <c r="H517">
        <v>1.0051600000000001</v>
      </c>
      <c r="I517">
        <v>-52.002000000000002</v>
      </c>
      <c r="J517">
        <f t="shared" si="31"/>
        <v>-12.802199999999999</v>
      </c>
      <c r="L517">
        <v>10</v>
      </c>
      <c r="M517">
        <v>402.19200000000001</v>
      </c>
      <c r="N517">
        <f t="shared" si="34"/>
        <v>44.531528322051976</v>
      </c>
      <c r="O517">
        <v>-21.560700000000001</v>
      </c>
      <c r="P517">
        <v>57.937600000000003</v>
      </c>
      <c r="Q517">
        <v>473.56900000000002</v>
      </c>
      <c r="R517">
        <v>1.18964</v>
      </c>
      <c r="S517">
        <v>-34.5154</v>
      </c>
      <c r="T517">
        <f t="shared" si="32"/>
        <v>-12.954699999999999</v>
      </c>
    </row>
    <row r="518" spans="2:20" x14ac:dyDescent="0.3">
      <c r="B518">
        <v>6</v>
      </c>
      <c r="C518">
        <v>310.70600000000002</v>
      </c>
      <c r="D518">
        <f t="shared" si="33"/>
        <v>47.076546464551321</v>
      </c>
      <c r="E518">
        <v>-39.627099999999999</v>
      </c>
      <c r="F518">
        <v>61.599699999999999</v>
      </c>
      <c r="G518">
        <v>420.51499999999999</v>
      </c>
      <c r="H518">
        <v>0.99446599999999996</v>
      </c>
      <c r="I518">
        <v>-52.154499999999999</v>
      </c>
      <c r="J518">
        <f t="shared" ref="J518:J581" si="35">I518-E518</f>
        <v>-12.5274</v>
      </c>
      <c r="L518">
        <v>11</v>
      </c>
      <c r="M518">
        <v>424.73599999999999</v>
      </c>
      <c r="N518">
        <f t="shared" si="34"/>
        <v>44.357700496806281</v>
      </c>
      <c r="O518">
        <v>-21.8201</v>
      </c>
      <c r="P518">
        <v>58.120699999999999</v>
      </c>
      <c r="Q518">
        <v>478.68599999999998</v>
      </c>
      <c r="R518">
        <v>1.20137</v>
      </c>
      <c r="S518">
        <v>-34.5764</v>
      </c>
      <c r="T518">
        <f t="shared" ref="T518:T581" si="36">S518-O518</f>
        <v>-12.7563</v>
      </c>
    </row>
    <row r="519" spans="2:20" x14ac:dyDescent="0.3">
      <c r="B519">
        <v>7</v>
      </c>
      <c r="C519">
        <v>332.46199999999999</v>
      </c>
      <c r="D519">
        <f t="shared" ref="D519:D582" si="37">1000/(C519-C518)</f>
        <v>45.964331678617455</v>
      </c>
      <c r="E519">
        <v>-39.199800000000003</v>
      </c>
      <c r="F519">
        <v>61.264000000000003</v>
      </c>
      <c r="G519">
        <v>414.45100000000002</v>
      </c>
      <c r="H519">
        <v>0.98677300000000001</v>
      </c>
      <c r="I519">
        <v>-52.505499999999998</v>
      </c>
      <c r="J519">
        <f t="shared" si="35"/>
        <v>-13.305699999999995</v>
      </c>
      <c r="L519">
        <v>12</v>
      </c>
      <c r="M519">
        <v>447.54700000000003</v>
      </c>
      <c r="N519">
        <f t="shared" ref="N519:N581" si="38">1000/(M519-M518)</f>
        <v>43.838498969795204</v>
      </c>
      <c r="O519">
        <v>-22.11</v>
      </c>
      <c r="P519">
        <v>58.563200000000002</v>
      </c>
      <c r="Q519">
        <v>480.84800000000001</v>
      </c>
      <c r="R519">
        <v>1.2057599999999999</v>
      </c>
      <c r="S519">
        <v>-34.4238</v>
      </c>
      <c r="T519">
        <f t="shared" si="36"/>
        <v>-12.313800000000001</v>
      </c>
    </row>
    <row r="520" spans="2:20" x14ac:dyDescent="0.3">
      <c r="B520">
        <v>8</v>
      </c>
      <c r="C520">
        <v>353.79700000000003</v>
      </c>
      <c r="D520">
        <f t="shared" si="37"/>
        <v>46.871338176704867</v>
      </c>
      <c r="E520">
        <v>-38.757300000000001</v>
      </c>
      <c r="F520">
        <v>61.157200000000003</v>
      </c>
      <c r="G520">
        <v>405.80700000000002</v>
      </c>
      <c r="H520">
        <v>0.98307</v>
      </c>
      <c r="I520">
        <v>-52.566499999999998</v>
      </c>
      <c r="J520">
        <f t="shared" si="35"/>
        <v>-13.809199999999997</v>
      </c>
      <c r="L520">
        <v>13</v>
      </c>
      <c r="M520">
        <v>470.59399999999999</v>
      </c>
      <c r="N520">
        <f t="shared" si="38"/>
        <v>43.389595175077076</v>
      </c>
      <c r="O520">
        <v>-21.301300000000001</v>
      </c>
      <c r="P520">
        <v>57.8003</v>
      </c>
      <c r="Q520">
        <v>470.846</v>
      </c>
      <c r="R520">
        <v>1.19278</v>
      </c>
      <c r="S520">
        <v>-34.378100000000003</v>
      </c>
      <c r="T520">
        <f t="shared" si="36"/>
        <v>-13.076800000000002</v>
      </c>
    </row>
    <row r="521" spans="2:20" x14ac:dyDescent="0.3">
      <c r="B521">
        <v>9</v>
      </c>
      <c r="C521">
        <v>375.262</v>
      </c>
      <c r="D521">
        <f t="shared" si="37"/>
        <v>46.587467971115821</v>
      </c>
      <c r="E521">
        <v>-39.1083</v>
      </c>
      <c r="F521">
        <v>61.630200000000002</v>
      </c>
      <c r="G521">
        <v>411.096</v>
      </c>
      <c r="H521">
        <v>0.98279099999999997</v>
      </c>
      <c r="I521">
        <v>-52.703899999999997</v>
      </c>
      <c r="J521">
        <f t="shared" si="35"/>
        <v>-13.595599999999997</v>
      </c>
      <c r="L521">
        <v>14</v>
      </c>
      <c r="M521">
        <v>493.37700000000001</v>
      </c>
      <c r="N521">
        <f t="shared" si="38"/>
        <v>43.892375894307129</v>
      </c>
      <c r="O521">
        <v>-21.9116</v>
      </c>
      <c r="P521">
        <v>58.242800000000003</v>
      </c>
      <c r="Q521">
        <v>480.161</v>
      </c>
      <c r="R521">
        <v>1.21113</v>
      </c>
      <c r="S521">
        <v>-34.545900000000003</v>
      </c>
      <c r="T521">
        <f t="shared" si="36"/>
        <v>-12.634300000000003</v>
      </c>
    </row>
    <row r="522" spans="2:20" x14ac:dyDescent="0.3">
      <c r="B522">
        <v>10</v>
      </c>
      <c r="C522">
        <v>396.803</v>
      </c>
      <c r="D522">
        <f t="shared" si="37"/>
        <v>46.423100134626999</v>
      </c>
      <c r="E522">
        <v>-39.0625</v>
      </c>
      <c r="F522">
        <v>61.492899999999999</v>
      </c>
      <c r="G522">
        <v>409.66300000000001</v>
      </c>
      <c r="H522">
        <v>0.98335099999999998</v>
      </c>
      <c r="I522">
        <v>-52.703899999999997</v>
      </c>
      <c r="J522">
        <f t="shared" si="35"/>
        <v>-13.641399999999997</v>
      </c>
      <c r="L522">
        <v>15</v>
      </c>
      <c r="M522">
        <v>516.72400000000005</v>
      </c>
      <c r="N522">
        <f t="shared" si="38"/>
        <v>42.832055510343871</v>
      </c>
      <c r="O522">
        <v>-21.637</v>
      </c>
      <c r="P522">
        <v>58.059699999999999</v>
      </c>
      <c r="Q522">
        <v>473.15699999999998</v>
      </c>
      <c r="R522">
        <v>1.20211</v>
      </c>
      <c r="S522">
        <v>-34.4086</v>
      </c>
      <c r="T522">
        <f t="shared" si="36"/>
        <v>-12.771599999999999</v>
      </c>
    </row>
    <row r="523" spans="2:20" x14ac:dyDescent="0.3">
      <c r="B523">
        <v>11</v>
      </c>
      <c r="C523">
        <v>418.47</v>
      </c>
      <c r="D523">
        <f t="shared" si="37"/>
        <v>46.153136105598314</v>
      </c>
      <c r="E523">
        <v>-39.1083</v>
      </c>
      <c r="F523">
        <v>61.645499999999998</v>
      </c>
      <c r="G523">
        <v>410.495</v>
      </c>
      <c r="H523">
        <v>0.98091200000000001</v>
      </c>
      <c r="I523">
        <v>-52.703899999999997</v>
      </c>
      <c r="J523">
        <f t="shared" si="35"/>
        <v>-13.595599999999997</v>
      </c>
      <c r="L523">
        <v>16</v>
      </c>
      <c r="M523">
        <v>539.77</v>
      </c>
      <c r="N523">
        <f t="shared" si="38"/>
        <v>43.391477913737866</v>
      </c>
      <c r="O523">
        <v>-22.155799999999999</v>
      </c>
      <c r="P523">
        <v>58.456400000000002</v>
      </c>
      <c r="Q523">
        <v>484.90100000000001</v>
      </c>
      <c r="R523">
        <v>1.21556</v>
      </c>
      <c r="S523">
        <v>-34.484900000000003</v>
      </c>
      <c r="T523">
        <f t="shared" si="36"/>
        <v>-12.329100000000004</v>
      </c>
    </row>
    <row r="524" spans="2:20" x14ac:dyDescent="0.3">
      <c r="B524">
        <v>12</v>
      </c>
      <c r="C524">
        <v>440.154</v>
      </c>
      <c r="D524">
        <f t="shared" si="37"/>
        <v>46.116952591772801</v>
      </c>
      <c r="E524">
        <v>-39.0015</v>
      </c>
      <c r="F524">
        <v>61.477699999999999</v>
      </c>
      <c r="G524">
        <v>410.30900000000003</v>
      </c>
      <c r="H524">
        <v>0.97815799999999997</v>
      </c>
      <c r="I524">
        <v>-52.810699999999997</v>
      </c>
      <c r="J524">
        <f t="shared" si="35"/>
        <v>-13.809199999999997</v>
      </c>
      <c r="L524">
        <v>17</v>
      </c>
      <c r="M524">
        <v>562.94500000000005</v>
      </c>
      <c r="N524">
        <f t="shared" si="38"/>
        <v>43.149946062567295</v>
      </c>
      <c r="O524">
        <v>-22.232099999999999</v>
      </c>
      <c r="P524">
        <v>58.578499999999998</v>
      </c>
      <c r="Q524">
        <v>482.971</v>
      </c>
      <c r="R524">
        <v>1.21946</v>
      </c>
      <c r="S524">
        <v>-34.3628</v>
      </c>
      <c r="T524">
        <f t="shared" si="36"/>
        <v>-12.130700000000001</v>
      </c>
    </row>
    <row r="525" spans="2:20" x14ac:dyDescent="0.3">
      <c r="B525">
        <v>13</v>
      </c>
      <c r="C525">
        <v>461.95699999999999</v>
      </c>
      <c r="D525">
        <f t="shared" si="37"/>
        <v>45.865247901664915</v>
      </c>
      <c r="E525">
        <v>-38.9099</v>
      </c>
      <c r="F525">
        <v>61.386099999999999</v>
      </c>
      <c r="G525">
        <v>406.85300000000001</v>
      </c>
      <c r="H525">
        <v>0.98291899999999999</v>
      </c>
      <c r="I525">
        <v>-52.856400000000001</v>
      </c>
      <c r="J525">
        <f t="shared" si="35"/>
        <v>-13.9465</v>
      </c>
      <c r="L525">
        <v>18</v>
      </c>
      <c r="M525">
        <v>586.36199999999997</v>
      </c>
      <c r="N525">
        <f t="shared" si="38"/>
        <v>42.704018448136125</v>
      </c>
      <c r="O525">
        <v>-21.8506</v>
      </c>
      <c r="P525">
        <v>58.288600000000002</v>
      </c>
      <c r="Q525">
        <v>479.97500000000002</v>
      </c>
      <c r="R525">
        <v>1.2060999999999999</v>
      </c>
      <c r="S525">
        <v>-34.347499999999997</v>
      </c>
      <c r="T525">
        <f t="shared" si="36"/>
        <v>-12.496899999999997</v>
      </c>
    </row>
    <row r="526" spans="2:20" x14ac:dyDescent="0.3">
      <c r="B526">
        <v>14</v>
      </c>
      <c r="C526">
        <v>484.02600000000001</v>
      </c>
      <c r="D526">
        <f t="shared" si="37"/>
        <v>45.312429199329344</v>
      </c>
      <c r="E526">
        <v>-39.794899999999998</v>
      </c>
      <c r="F526">
        <v>62.118499999999997</v>
      </c>
      <c r="G526">
        <v>419.76499999999999</v>
      </c>
      <c r="H526">
        <v>0.99873100000000004</v>
      </c>
      <c r="I526">
        <v>-52.749600000000001</v>
      </c>
      <c r="J526">
        <f t="shared" si="35"/>
        <v>-12.954700000000003</v>
      </c>
      <c r="L526">
        <v>19</v>
      </c>
      <c r="M526">
        <v>609.59299999999996</v>
      </c>
      <c r="N526">
        <f t="shared" si="38"/>
        <v>43.045930007317821</v>
      </c>
      <c r="O526">
        <v>-21.209700000000002</v>
      </c>
      <c r="P526">
        <v>57.6477</v>
      </c>
      <c r="Q526">
        <v>470.19799999999998</v>
      </c>
      <c r="R526">
        <v>1.2064299999999999</v>
      </c>
      <c r="S526">
        <v>-34.439100000000003</v>
      </c>
      <c r="T526">
        <f t="shared" si="36"/>
        <v>-13.229400000000002</v>
      </c>
    </row>
    <row r="527" spans="2:20" x14ac:dyDescent="0.3">
      <c r="B527">
        <v>15</v>
      </c>
      <c r="C527">
        <v>506.44400000000002</v>
      </c>
      <c r="D527">
        <f t="shared" si="37"/>
        <v>44.607012222321337</v>
      </c>
      <c r="E527">
        <v>-38.9709</v>
      </c>
      <c r="F527">
        <v>61.309800000000003</v>
      </c>
      <c r="G527">
        <v>410.69799999999998</v>
      </c>
      <c r="H527">
        <v>0.98878299999999997</v>
      </c>
      <c r="I527">
        <v>-52.612299999999998</v>
      </c>
      <c r="J527">
        <f t="shared" si="35"/>
        <v>-13.641399999999997</v>
      </c>
      <c r="L527">
        <v>20</v>
      </c>
      <c r="M527">
        <v>633.19399999999996</v>
      </c>
      <c r="N527">
        <f t="shared" si="38"/>
        <v>42.371085970933436</v>
      </c>
      <c r="O527">
        <v>-22.232099999999999</v>
      </c>
      <c r="P527">
        <v>58.731099999999998</v>
      </c>
      <c r="Q527">
        <v>483.404</v>
      </c>
      <c r="R527">
        <v>1.21906</v>
      </c>
      <c r="S527">
        <v>-34.4238</v>
      </c>
      <c r="T527">
        <f t="shared" si="36"/>
        <v>-12.191700000000001</v>
      </c>
    </row>
    <row r="528" spans="2:20" x14ac:dyDescent="0.3">
      <c r="B528">
        <v>16</v>
      </c>
      <c r="C528">
        <v>528.81399999999996</v>
      </c>
      <c r="D528">
        <f t="shared" si="37"/>
        <v>44.702726866338949</v>
      </c>
      <c r="E528">
        <v>-38.757300000000001</v>
      </c>
      <c r="F528">
        <v>61.142000000000003</v>
      </c>
      <c r="G528">
        <v>408.67899999999997</v>
      </c>
      <c r="H528">
        <v>0.98828199999999999</v>
      </c>
      <c r="I528">
        <v>-52.673299999999998</v>
      </c>
      <c r="J528">
        <f t="shared" si="35"/>
        <v>-13.915999999999997</v>
      </c>
      <c r="L528">
        <v>21</v>
      </c>
      <c r="M528">
        <v>656.82600000000002</v>
      </c>
      <c r="N528">
        <f t="shared" si="38"/>
        <v>42.315504400812344</v>
      </c>
      <c r="O528">
        <v>-21.7133</v>
      </c>
      <c r="P528">
        <v>58.075000000000003</v>
      </c>
      <c r="Q528">
        <v>477.56900000000002</v>
      </c>
      <c r="R528">
        <v>1.21614</v>
      </c>
      <c r="S528">
        <v>-34.500100000000003</v>
      </c>
      <c r="T528">
        <f t="shared" si="36"/>
        <v>-12.786800000000003</v>
      </c>
    </row>
    <row r="529" spans="1:20" x14ac:dyDescent="0.3">
      <c r="B529">
        <v>17</v>
      </c>
      <c r="C529">
        <v>551.05999999999995</v>
      </c>
      <c r="D529">
        <f t="shared" si="37"/>
        <v>44.951901465432023</v>
      </c>
      <c r="E529">
        <v>-39.367699999999999</v>
      </c>
      <c r="F529">
        <v>61.859099999999998</v>
      </c>
      <c r="G529">
        <v>416.05500000000001</v>
      </c>
      <c r="H529">
        <v>0.99165899999999996</v>
      </c>
      <c r="I529">
        <v>-52.551299999999998</v>
      </c>
      <c r="J529">
        <f t="shared" si="35"/>
        <v>-13.183599999999998</v>
      </c>
      <c r="L529">
        <v>22</v>
      </c>
      <c r="M529">
        <v>680.19799999999998</v>
      </c>
      <c r="N529">
        <f t="shared" si="38"/>
        <v>42.786239945233689</v>
      </c>
      <c r="O529">
        <v>-21.652200000000001</v>
      </c>
      <c r="P529">
        <v>57.830800000000004</v>
      </c>
      <c r="Q529">
        <v>476.33</v>
      </c>
      <c r="R529">
        <v>1.2109399999999999</v>
      </c>
      <c r="S529">
        <v>-34.317</v>
      </c>
      <c r="T529">
        <f t="shared" si="36"/>
        <v>-12.6648</v>
      </c>
    </row>
    <row r="530" spans="1:20" x14ac:dyDescent="0.3">
      <c r="B530">
        <v>18</v>
      </c>
      <c r="C530">
        <v>573.601</v>
      </c>
      <c r="D530">
        <f t="shared" si="37"/>
        <v>44.363604099196913</v>
      </c>
      <c r="E530">
        <v>-39.138800000000003</v>
      </c>
      <c r="F530">
        <v>61.691299999999998</v>
      </c>
      <c r="G530">
        <v>412.81400000000002</v>
      </c>
      <c r="H530">
        <v>0.99632100000000001</v>
      </c>
      <c r="I530">
        <v>-52.581800000000001</v>
      </c>
      <c r="J530">
        <f t="shared" si="35"/>
        <v>-13.442999999999998</v>
      </c>
      <c r="L530">
        <v>23</v>
      </c>
      <c r="M530">
        <v>703.87099999999998</v>
      </c>
      <c r="N530">
        <f t="shared" si="38"/>
        <v>42.242216871541416</v>
      </c>
      <c r="O530">
        <v>-20.980799999999999</v>
      </c>
      <c r="P530">
        <v>57.235700000000001</v>
      </c>
      <c r="Q530">
        <v>469.69299999999998</v>
      </c>
      <c r="R530">
        <v>1.2064299999999999</v>
      </c>
      <c r="S530">
        <v>-34.240699999999997</v>
      </c>
      <c r="T530">
        <f t="shared" si="36"/>
        <v>-13.259899999999998</v>
      </c>
    </row>
    <row r="531" spans="1:20" x14ac:dyDescent="0.3">
      <c r="B531">
        <v>19</v>
      </c>
      <c r="C531">
        <v>595.76400000000001</v>
      </c>
      <c r="D531">
        <f t="shared" si="37"/>
        <v>45.120245454135251</v>
      </c>
      <c r="E531">
        <v>-39.1083</v>
      </c>
      <c r="F531">
        <v>61.538699999999999</v>
      </c>
      <c r="G531">
        <v>414.42899999999997</v>
      </c>
      <c r="H531">
        <v>0.99578100000000003</v>
      </c>
      <c r="I531">
        <v>-52.597000000000001</v>
      </c>
      <c r="J531">
        <f t="shared" si="35"/>
        <v>-13.488700000000001</v>
      </c>
      <c r="T531">
        <f t="shared" si="36"/>
        <v>0</v>
      </c>
    </row>
    <row r="532" spans="1:20" x14ac:dyDescent="0.3">
      <c r="B532">
        <v>20</v>
      </c>
      <c r="C532">
        <v>618.173</v>
      </c>
      <c r="D532">
        <f t="shared" si="37"/>
        <v>44.624927484492851</v>
      </c>
      <c r="E532">
        <v>-38.604700000000001</v>
      </c>
      <c r="F532">
        <v>60.9283</v>
      </c>
      <c r="G532">
        <v>406.03199999999998</v>
      </c>
      <c r="H532">
        <v>0.99213399999999996</v>
      </c>
      <c r="I532">
        <v>-52.627600000000001</v>
      </c>
      <c r="J532">
        <f t="shared" si="35"/>
        <v>-14.0229</v>
      </c>
      <c r="K532">
        <v>2.2000000000000002</v>
      </c>
      <c r="T532">
        <f t="shared" si="36"/>
        <v>0</v>
      </c>
    </row>
    <row r="533" spans="1:20" x14ac:dyDescent="0.3">
      <c r="B533">
        <v>21</v>
      </c>
      <c r="C533">
        <v>640.78399999999999</v>
      </c>
      <c r="D533">
        <f t="shared" si="37"/>
        <v>44.226261554110849</v>
      </c>
      <c r="E533">
        <v>-38.833599999999997</v>
      </c>
      <c r="F533">
        <v>61.248800000000003</v>
      </c>
      <c r="G533">
        <v>410.072</v>
      </c>
      <c r="H533">
        <v>0.99311499999999997</v>
      </c>
      <c r="I533">
        <v>-52.581800000000001</v>
      </c>
      <c r="J533">
        <f t="shared" si="35"/>
        <v>-13.748200000000004</v>
      </c>
      <c r="L533">
        <v>1</v>
      </c>
      <c r="M533">
        <v>222.602</v>
      </c>
      <c r="O533">
        <v>-26.870699999999999</v>
      </c>
      <c r="P533">
        <v>68.801900000000003</v>
      </c>
      <c r="Q533">
        <v>426.27600000000001</v>
      </c>
      <c r="R533">
        <v>1.09277</v>
      </c>
      <c r="S533">
        <v>-31.967199999999998</v>
      </c>
      <c r="T533">
        <f t="shared" si="36"/>
        <v>-5.0964999999999989</v>
      </c>
    </row>
    <row r="534" spans="1:20" x14ac:dyDescent="0.3">
      <c r="B534">
        <v>22</v>
      </c>
      <c r="C534">
        <v>663.24599999999998</v>
      </c>
      <c r="D534">
        <f t="shared" si="37"/>
        <v>44.519633158222796</v>
      </c>
      <c r="E534">
        <v>-39.489699999999999</v>
      </c>
      <c r="F534">
        <v>61.676000000000002</v>
      </c>
      <c r="G534">
        <v>419.15899999999999</v>
      </c>
      <c r="H534">
        <v>1.00427</v>
      </c>
      <c r="I534">
        <v>-52.536000000000001</v>
      </c>
      <c r="J534">
        <f t="shared" si="35"/>
        <v>-13.046300000000002</v>
      </c>
      <c r="L534">
        <v>2</v>
      </c>
      <c r="M534">
        <v>231.92400000000001</v>
      </c>
      <c r="N534">
        <f t="shared" si="38"/>
        <v>107.27311735679035</v>
      </c>
      <c r="O534">
        <v>-20.1569</v>
      </c>
      <c r="P534">
        <v>50.491300000000003</v>
      </c>
      <c r="Q534">
        <v>541.81600000000003</v>
      </c>
      <c r="R534">
        <v>1.41892</v>
      </c>
      <c r="S534">
        <v>-28.945900000000002</v>
      </c>
      <c r="T534">
        <f t="shared" si="36"/>
        <v>-8.7890000000000015</v>
      </c>
    </row>
    <row r="535" spans="1:20" x14ac:dyDescent="0.3">
      <c r="B535">
        <v>23</v>
      </c>
      <c r="C535">
        <v>685.97500000000002</v>
      </c>
      <c r="D535">
        <f t="shared" si="37"/>
        <v>43.996656254124602</v>
      </c>
      <c r="E535">
        <v>-38.757300000000001</v>
      </c>
      <c r="F535">
        <v>60.989400000000003</v>
      </c>
      <c r="G535">
        <v>408.72800000000001</v>
      </c>
      <c r="H535">
        <v>0.99557200000000001</v>
      </c>
      <c r="I535">
        <v>-52.536000000000001</v>
      </c>
      <c r="J535">
        <f t="shared" si="35"/>
        <v>-13.778700000000001</v>
      </c>
      <c r="L535">
        <v>3</v>
      </c>
      <c r="M535">
        <v>247.68100000000001</v>
      </c>
      <c r="N535">
        <f t="shared" si="38"/>
        <v>63.463857333248697</v>
      </c>
      <c r="O535">
        <v>-19.775400000000001</v>
      </c>
      <c r="P535">
        <v>49.9878</v>
      </c>
      <c r="Q535">
        <v>550.05799999999999</v>
      </c>
      <c r="R535">
        <v>1.41682</v>
      </c>
      <c r="S535">
        <v>-30.380199999999999</v>
      </c>
      <c r="T535">
        <f t="shared" si="36"/>
        <v>-10.604799999999997</v>
      </c>
    </row>
    <row r="536" spans="1:20" x14ac:dyDescent="0.3">
      <c r="B536">
        <v>24</v>
      </c>
      <c r="C536">
        <v>709.16399999999999</v>
      </c>
      <c r="D536">
        <f t="shared" si="37"/>
        <v>43.123894950191968</v>
      </c>
      <c r="E536">
        <v>-38.726799999999997</v>
      </c>
      <c r="F536">
        <v>61.142000000000003</v>
      </c>
      <c r="G536">
        <v>409.00599999999997</v>
      </c>
      <c r="H536">
        <v>0.993116</v>
      </c>
      <c r="I536">
        <v>-52.459699999999998</v>
      </c>
      <c r="J536">
        <f t="shared" si="35"/>
        <v>-13.732900000000001</v>
      </c>
      <c r="L536">
        <v>4</v>
      </c>
      <c r="M536">
        <v>269.529</v>
      </c>
      <c r="N536">
        <f t="shared" si="38"/>
        <v>45.770779934090108</v>
      </c>
      <c r="O536">
        <v>-21.530200000000001</v>
      </c>
      <c r="P536">
        <v>55.831899999999997</v>
      </c>
      <c r="Q536">
        <v>500.94400000000002</v>
      </c>
      <c r="R536">
        <v>1.27057</v>
      </c>
      <c r="S536">
        <v>-32.333399999999997</v>
      </c>
      <c r="T536">
        <f t="shared" si="36"/>
        <v>-10.803199999999997</v>
      </c>
    </row>
    <row r="537" spans="1:20" x14ac:dyDescent="0.3">
      <c r="J537">
        <f t="shared" si="35"/>
        <v>0</v>
      </c>
      <c r="L537">
        <v>5</v>
      </c>
      <c r="M537">
        <v>291.01799999999997</v>
      </c>
      <c r="N537">
        <f t="shared" si="38"/>
        <v>46.535436735073809</v>
      </c>
      <c r="O537">
        <v>-21.102900000000002</v>
      </c>
      <c r="P537">
        <v>55.954000000000001</v>
      </c>
      <c r="Q537">
        <v>484.51</v>
      </c>
      <c r="R537">
        <v>1.2398400000000001</v>
      </c>
      <c r="S537">
        <v>-33.294699999999999</v>
      </c>
      <c r="T537">
        <f t="shared" si="36"/>
        <v>-12.191799999999997</v>
      </c>
    </row>
    <row r="538" spans="1:20" x14ac:dyDescent="0.3">
      <c r="A538">
        <v>2.5</v>
      </c>
      <c r="J538">
        <f t="shared" si="35"/>
        <v>0</v>
      </c>
      <c r="L538">
        <v>6</v>
      </c>
      <c r="M538">
        <v>312.702</v>
      </c>
      <c r="N538">
        <f t="shared" si="38"/>
        <v>46.11695259177268</v>
      </c>
      <c r="O538">
        <v>-21.7133</v>
      </c>
      <c r="P538">
        <v>57.311999999999998</v>
      </c>
      <c r="Q538">
        <v>488.62799999999999</v>
      </c>
      <c r="R538">
        <v>1.22349</v>
      </c>
      <c r="S538">
        <v>-33.752400000000002</v>
      </c>
      <c r="T538">
        <f t="shared" si="36"/>
        <v>-12.039100000000001</v>
      </c>
    </row>
    <row r="539" spans="1:20" x14ac:dyDescent="0.3">
      <c r="B539">
        <v>1</v>
      </c>
      <c r="C539">
        <v>222.499</v>
      </c>
      <c r="E539">
        <v>-44.265700000000002</v>
      </c>
      <c r="F539">
        <v>72.540300000000002</v>
      </c>
      <c r="G539">
        <v>359.69499999999999</v>
      </c>
      <c r="H539">
        <v>0.89509499999999997</v>
      </c>
      <c r="I539">
        <v>-51.132199999999997</v>
      </c>
      <c r="J539">
        <f t="shared" si="35"/>
        <v>-6.8664999999999949</v>
      </c>
      <c r="L539">
        <v>7</v>
      </c>
      <c r="M539">
        <v>334.76600000000002</v>
      </c>
      <c r="N539">
        <f t="shared" si="38"/>
        <v>45.322697606961519</v>
      </c>
      <c r="O539">
        <v>-21.652200000000001</v>
      </c>
      <c r="P539">
        <v>57.5867</v>
      </c>
      <c r="Q539">
        <v>486.471</v>
      </c>
      <c r="R539">
        <v>1.2211000000000001</v>
      </c>
      <c r="S539">
        <v>-33.798200000000001</v>
      </c>
      <c r="T539">
        <f t="shared" si="36"/>
        <v>-12.146000000000001</v>
      </c>
    </row>
    <row r="540" spans="1:20" x14ac:dyDescent="0.3">
      <c r="B540">
        <v>2</v>
      </c>
      <c r="C540">
        <v>230.488</v>
      </c>
      <c r="D540">
        <f t="shared" si="37"/>
        <v>125.17211165352353</v>
      </c>
      <c r="E540">
        <v>-37.7502</v>
      </c>
      <c r="F540">
        <v>52.261400000000002</v>
      </c>
      <c r="G540">
        <v>477.52100000000002</v>
      </c>
      <c r="H540">
        <v>1.1587000000000001</v>
      </c>
      <c r="I540">
        <v>-47.637900000000002</v>
      </c>
      <c r="J540">
        <f t="shared" si="35"/>
        <v>-9.8877000000000024</v>
      </c>
      <c r="L540">
        <v>8</v>
      </c>
      <c r="M540">
        <v>356.85500000000002</v>
      </c>
      <c r="N540">
        <f t="shared" si="38"/>
        <v>45.271402055321659</v>
      </c>
      <c r="O540">
        <v>-21.453900000000001</v>
      </c>
      <c r="P540">
        <v>57.525599999999997</v>
      </c>
      <c r="Q540">
        <v>480.298</v>
      </c>
      <c r="R540">
        <v>1.2126600000000001</v>
      </c>
      <c r="S540">
        <v>-34.011800000000001</v>
      </c>
      <c r="T540">
        <f t="shared" si="36"/>
        <v>-12.5579</v>
      </c>
    </row>
    <row r="541" spans="1:20" x14ac:dyDescent="0.3">
      <c r="B541">
        <v>3</v>
      </c>
      <c r="C541">
        <v>247.726</v>
      </c>
      <c r="D541">
        <f t="shared" si="37"/>
        <v>58.0113702285648</v>
      </c>
      <c r="E541">
        <v>-37.612900000000003</v>
      </c>
      <c r="F541">
        <v>54.5959</v>
      </c>
      <c r="G541">
        <v>446.68799999999999</v>
      </c>
      <c r="H541">
        <v>1.08507</v>
      </c>
      <c r="I541">
        <v>-49.408000000000001</v>
      </c>
      <c r="J541">
        <f t="shared" si="35"/>
        <v>-11.795099999999998</v>
      </c>
      <c r="L541">
        <v>9</v>
      </c>
      <c r="M541">
        <v>379.18099999999998</v>
      </c>
      <c r="N541">
        <f t="shared" si="38"/>
        <v>44.790826838663513</v>
      </c>
      <c r="O541">
        <v>-21.347000000000001</v>
      </c>
      <c r="P541">
        <v>57.6935</v>
      </c>
      <c r="Q541">
        <v>478.87200000000001</v>
      </c>
      <c r="R541">
        <v>1.2056199999999999</v>
      </c>
      <c r="S541">
        <v>-34.072899999999997</v>
      </c>
      <c r="T541">
        <f t="shared" si="36"/>
        <v>-12.725899999999996</v>
      </c>
    </row>
    <row r="542" spans="1:20" x14ac:dyDescent="0.3">
      <c r="B542">
        <v>4</v>
      </c>
      <c r="C542">
        <v>268.32600000000002</v>
      </c>
      <c r="D542">
        <f t="shared" si="37"/>
        <v>48.543689320388296</v>
      </c>
      <c r="E542">
        <v>-38.696300000000001</v>
      </c>
      <c r="F542">
        <v>58.441200000000002</v>
      </c>
      <c r="G542">
        <v>427.63099999999997</v>
      </c>
      <c r="H542">
        <v>1.0308200000000001</v>
      </c>
      <c r="I542">
        <v>-51.193199999999997</v>
      </c>
      <c r="J542">
        <f t="shared" si="35"/>
        <v>-12.496899999999997</v>
      </c>
      <c r="L542">
        <v>10</v>
      </c>
      <c r="M542">
        <v>401.41699999999997</v>
      </c>
      <c r="N542">
        <f t="shared" si="38"/>
        <v>44.972117287281904</v>
      </c>
      <c r="O542">
        <v>-21.377600000000001</v>
      </c>
      <c r="P542">
        <v>57.6477</v>
      </c>
      <c r="Q542">
        <v>476.334</v>
      </c>
      <c r="R542">
        <v>1.20794</v>
      </c>
      <c r="S542">
        <v>-34.133899999999997</v>
      </c>
      <c r="T542">
        <f t="shared" si="36"/>
        <v>-12.756299999999996</v>
      </c>
    </row>
    <row r="543" spans="1:20" x14ac:dyDescent="0.3">
      <c r="B543">
        <v>5</v>
      </c>
      <c r="C543">
        <v>289.45800000000003</v>
      </c>
      <c r="D543">
        <f t="shared" si="37"/>
        <v>47.321597577134192</v>
      </c>
      <c r="E543">
        <v>-39.260899999999999</v>
      </c>
      <c r="F543">
        <v>60.165399999999998</v>
      </c>
      <c r="G543">
        <v>420.20299999999997</v>
      </c>
      <c r="H543">
        <v>1.0063899999999999</v>
      </c>
      <c r="I543">
        <v>-52.108800000000002</v>
      </c>
      <c r="J543">
        <f t="shared" si="35"/>
        <v>-12.847900000000003</v>
      </c>
      <c r="L543">
        <v>11</v>
      </c>
      <c r="M543">
        <v>424.35599999999999</v>
      </c>
      <c r="N543">
        <f t="shared" si="38"/>
        <v>43.593879419329483</v>
      </c>
      <c r="O543">
        <v>-21.469100000000001</v>
      </c>
      <c r="P543">
        <v>57.8461</v>
      </c>
      <c r="Q543">
        <v>476.25400000000002</v>
      </c>
      <c r="R543">
        <v>1.2057199999999999</v>
      </c>
      <c r="S543">
        <v>-34.256</v>
      </c>
      <c r="T543">
        <f t="shared" si="36"/>
        <v>-12.786899999999999</v>
      </c>
    </row>
    <row r="544" spans="1:20" x14ac:dyDescent="0.3">
      <c r="B544">
        <v>6</v>
      </c>
      <c r="C544">
        <v>310.55399999999997</v>
      </c>
      <c r="D544">
        <f t="shared" si="37"/>
        <v>47.402351156617485</v>
      </c>
      <c r="E544">
        <v>-39.138800000000003</v>
      </c>
      <c r="F544">
        <v>60.668900000000001</v>
      </c>
      <c r="G544">
        <v>412.59100000000001</v>
      </c>
      <c r="H544">
        <v>0.99391700000000005</v>
      </c>
      <c r="I544">
        <v>-52.413899999999998</v>
      </c>
      <c r="J544">
        <f t="shared" si="35"/>
        <v>-13.275099999999995</v>
      </c>
      <c r="L544">
        <v>12</v>
      </c>
      <c r="M544">
        <v>446.80099999999999</v>
      </c>
      <c r="N544">
        <f t="shared" si="38"/>
        <v>44.553352639786155</v>
      </c>
      <c r="O544">
        <v>-21.606400000000001</v>
      </c>
      <c r="P544">
        <v>57.876600000000003</v>
      </c>
      <c r="Q544">
        <v>480.77499999999998</v>
      </c>
      <c r="R544">
        <v>1.2165900000000001</v>
      </c>
      <c r="S544">
        <v>-34.179699999999997</v>
      </c>
      <c r="T544">
        <f t="shared" si="36"/>
        <v>-12.573299999999996</v>
      </c>
    </row>
    <row r="545" spans="2:20" x14ac:dyDescent="0.3">
      <c r="B545">
        <v>7</v>
      </c>
      <c r="C545">
        <v>331.709</v>
      </c>
      <c r="D545">
        <f t="shared" si="37"/>
        <v>47.270148900968969</v>
      </c>
      <c r="E545">
        <v>-39.474499999999999</v>
      </c>
      <c r="F545">
        <v>61.233499999999999</v>
      </c>
      <c r="G545">
        <v>414.79</v>
      </c>
      <c r="H545">
        <v>0.99051599999999995</v>
      </c>
      <c r="I545">
        <v>-52.581800000000001</v>
      </c>
      <c r="J545">
        <f t="shared" si="35"/>
        <v>-13.107300000000002</v>
      </c>
      <c r="L545">
        <v>13</v>
      </c>
      <c r="M545">
        <v>469.52100000000002</v>
      </c>
      <c r="N545">
        <f t="shared" si="38"/>
        <v>44.014084507042199</v>
      </c>
      <c r="O545">
        <v>-21.7133</v>
      </c>
      <c r="P545">
        <v>58.0139</v>
      </c>
      <c r="Q545">
        <v>481.05399999999997</v>
      </c>
      <c r="R545">
        <v>1.21784</v>
      </c>
      <c r="S545">
        <v>-34.133899999999997</v>
      </c>
      <c r="T545">
        <f t="shared" si="36"/>
        <v>-12.420599999999997</v>
      </c>
    </row>
    <row r="546" spans="2:20" x14ac:dyDescent="0.3">
      <c r="B546">
        <v>8</v>
      </c>
      <c r="C546">
        <v>352.96300000000002</v>
      </c>
      <c r="D546">
        <f t="shared" si="37"/>
        <v>47.049967065023012</v>
      </c>
      <c r="E546">
        <v>-39.2151</v>
      </c>
      <c r="F546">
        <v>61.172499999999999</v>
      </c>
      <c r="G546">
        <v>411.46300000000002</v>
      </c>
      <c r="H546">
        <v>0.98472499999999996</v>
      </c>
      <c r="I546">
        <v>-52.658099999999997</v>
      </c>
      <c r="J546">
        <f t="shared" si="35"/>
        <v>-13.442999999999998</v>
      </c>
      <c r="L546">
        <v>14</v>
      </c>
      <c r="M546">
        <v>492.32400000000001</v>
      </c>
      <c r="N546">
        <f t="shared" si="38"/>
        <v>43.853878875586553</v>
      </c>
      <c r="O546">
        <v>-21.7285</v>
      </c>
      <c r="P546">
        <v>58.090200000000003</v>
      </c>
      <c r="Q546">
        <v>484.28100000000001</v>
      </c>
      <c r="R546">
        <v>1.21679</v>
      </c>
      <c r="S546">
        <v>-34.133899999999997</v>
      </c>
      <c r="T546">
        <f t="shared" si="36"/>
        <v>-12.405399999999997</v>
      </c>
    </row>
    <row r="547" spans="2:20" x14ac:dyDescent="0.3">
      <c r="B547">
        <v>9</v>
      </c>
      <c r="C547">
        <v>374.69799999999998</v>
      </c>
      <c r="D547">
        <f t="shared" si="37"/>
        <v>46.008741660915668</v>
      </c>
      <c r="E547">
        <v>-39.0167</v>
      </c>
      <c r="F547">
        <v>61.0809</v>
      </c>
      <c r="G547">
        <v>409.94</v>
      </c>
      <c r="H547">
        <v>0.981124</v>
      </c>
      <c r="I547">
        <v>-52.780200000000001</v>
      </c>
      <c r="J547">
        <f t="shared" si="35"/>
        <v>-13.763500000000001</v>
      </c>
      <c r="L547">
        <v>15</v>
      </c>
      <c r="M547">
        <v>515.23599999999999</v>
      </c>
      <c r="N547">
        <f t="shared" si="38"/>
        <v>43.645251396648085</v>
      </c>
      <c r="O547">
        <v>-21.484400000000001</v>
      </c>
      <c r="P547">
        <v>57.937600000000003</v>
      </c>
      <c r="Q547">
        <v>481.48399999999998</v>
      </c>
      <c r="R547">
        <v>1.2174700000000001</v>
      </c>
      <c r="S547">
        <v>-33.996600000000001</v>
      </c>
      <c r="T547">
        <f t="shared" si="36"/>
        <v>-12.5122</v>
      </c>
    </row>
    <row r="548" spans="2:20" x14ac:dyDescent="0.3">
      <c r="B548">
        <v>10</v>
      </c>
      <c r="C548">
        <v>396.13600000000002</v>
      </c>
      <c r="D548">
        <f t="shared" si="37"/>
        <v>46.646142364026396</v>
      </c>
      <c r="E548">
        <v>-39.2303</v>
      </c>
      <c r="F548">
        <v>61.309800000000003</v>
      </c>
      <c r="G548">
        <v>414.512</v>
      </c>
      <c r="H548">
        <v>0.99008700000000005</v>
      </c>
      <c r="I548">
        <v>-52.810699999999997</v>
      </c>
      <c r="J548">
        <f t="shared" si="35"/>
        <v>-13.580399999999997</v>
      </c>
      <c r="L548">
        <v>16</v>
      </c>
      <c r="M548">
        <v>538.17499999999995</v>
      </c>
      <c r="N548">
        <f t="shared" si="38"/>
        <v>43.593879419329596</v>
      </c>
      <c r="O548">
        <v>-21.377600000000001</v>
      </c>
      <c r="P548">
        <v>57.769799999999996</v>
      </c>
      <c r="Q548">
        <v>476.30500000000001</v>
      </c>
      <c r="R548">
        <v>1.21655</v>
      </c>
      <c r="S548">
        <v>-34.042400000000001</v>
      </c>
      <c r="T548">
        <f t="shared" si="36"/>
        <v>-12.6648</v>
      </c>
    </row>
    <row r="549" spans="2:20" x14ac:dyDescent="0.3">
      <c r="B549">
        <v>11</v>
      </c>
      <c r="C549">
        <v>417.91699999999997</v>
      </c>
      <c r="D549">
        <f t="shared" si="37"/>
        <v>45.911574307883122</v>
      </c>
      <c r="E549">
        <v>-39.550800000000002</v>
      </c>
      <c r="F549">
        <v>61.767600000000002</v>
      </c>
      <c r="G549">
        <v>415.12799999999999</v>
      </c>
      <c r="H549">
        <v>0.98760199999999998</v>
      </c>
      <c r="I549">
        <v>-52.871699999999997</v>
      </c>
      <c r="J549">
        <f t="shared" si="35"/>
        <v>-13.320899999999995</v>
      </c>
      <c r="L549">
        <v>17</v>
      </c>
      <c r="M549">
        <v>560.99900000000002</v>
      </c>
      <c r="N549">
        <f t="shared" si="38"/>
        <v>43.813529617945889</v>
      </c>
      <c r="O549">
        <v>-21.377600000000001</v>
      </c>
      <c r="P549">
        <v>57.617199999999997</v>
      </c>
      <c r="Q549">
        <v>478.565</v>
      </c>
      <c r="R549">
        <v>1.2224200000000001</v>
      </c>
      <c r="S549">
        <v>-34.027099999999997</v>
      </c>
      <c r="T549">
        <f t="shared" si="36"/>
        <v>-12.649499999999996</v>
      </c>
    </row>
    <row r="550" spans="2:20" x14ac:dyDescent="0.3">
      <c r="B550">
        <v>12</v>
      </c>
      <c r="C550">
        <v>439.79199999999997</v>
      </c>
      <c r="D550">
        <f t="shared" si="37"/>
        <v>45.714285714285715</v>
      </c>
      <c r="E550">
        <v>-38.9557</v>
      </c>
      <c r="F550">
        <v>61.004600000000003</v>
      </c>
      <c r="G550">
        <v>408.69400000000002</v>
      </c>
      <c r="H550">
        <v>0.98518499999999998</v>
      </c>
      <c r="I550">
        <v>-52.719099999999997</v>
      </c>
      <c r="J550">
        <f t="shared" si="35"/>
        <v>-13.763399999999997</v>
      </c>
      <c r="L550">
        <v>18</v>
      </c>
      <c r="M550">
        <v>584.25900000000001</v>
      </c>
      <c r="N550">
        <f t="shared" si="38"/>
        <v>42.992261392949288</v>
      </c>
      <c r="O550">
        <v>-21.637</v>
      </c>
      <c r="P550">
        <v>57.922400000000003</v>
      </c>
      <c r="Q550">
        <v>484.23700000000002</v>
      </c>
      <c r="R550">
        <v>1.22593</v>
      </c>
      <c r="S550">
        <v>-34.179699999999997</v>
      </c>
      <c r="T550">
        <f t="shared" si="36"/>
        <v>-12.542699999999996</v>
      </c>
    </row>
    <row r="551" spans="2:20" x14ac:dyDescent="0.3">
      <c r="B551">
        <v>13</v>
      </c>
      <c r="C551">
        <v>461.59699999999998</v>
      </c>
      <c r="D551">
        <f t="shared" si="37"/>
        <v>45.861041045631723</v>
      </c>
      <c r="E551">
        <v>-39.291400000000003</v>
      </c>
      <c r="F551">
        <v>61.325099999999999</v>
      </c>
      <c r="G551">
        <v>413.39699999999999</v>
      </c>
      <c r="H551">
        <v>0.99065800000000004</v>
      </c>
      <c r="I551">
        <v>-52.917499999999997</v>
      </c>
      <c r="J551">
        <f t="shared" si="35"/>
        <v>-13.626099999999994</v>
      </c>
      <c r="L551">
        <v>19</v>
      </c>
      <c r="M551">
        <v>607.58500000000004</v>
      </c>
      <c r="N551">
        <f t="shared" si="38"/>
        <v>42.870616479464935</v>
      </c>
      <c r="O551">
        <v>-21.7133</v>
      </c>
      <c r="P551">
        <v>57.9529</v>
      </c>
      <c r="Q551">
        <v>483.90199999999999</v>
      </c>
      <c r="R551">
        <v>1.2238</v>
      </c>
      <c r="S551">
        <v>-34.225499999999997</v>
      </c>
      <c r="T551">
        <f t="shared" si="36"/>
        <v>-12.512199999999996</v>
      </c>
    </row>
    <row r="552" spans="2:20" x14ac:dyDescent="0.3">
      <c r="B552">
        <v>14</v>
      </c>
      <c r="C552">
        <v>483.77</v>
      </c>
      <c r="D552">
        <f t="shared" si="37"/>
        <v>45.099896270238574</v>
      </c>
      <c r="E552">
        <v>-39.764400000000002</v>
      </c>
      <c r="F552">
        <v>61.859099999999998</v>
      </c>
      <c r="G552">
        <v>419.48700000000002</v>
      </c>
      <c r="H552">
        <v>0.99016300000000002</v>
      </c>
      <c r="I552">
        <v>-52.948</v>
      </c>
      <c r="J552">
        <f t="shared" si="35"/>
        <v>-13.183599999999998</v>
      </c>
      <c r="L552">
        <v>20</v>
      </c>
      <c r="M552">
        <v>630.89499999999998</v>
      </c>
      <c r="N552">
        <f t="shared" si="38"/>
        <v>42.900042900042997</v>
      </c>
      <c r="O552">
        <v>-21.041899999999998</v>
      </c>
      <c r="P552">
        <v>57.205199999999998</v>
      </c>
      <c r="Q552">
        <v>474.89400000000001</v>
      </c>
      <c r="R552">
        <v>1.21889</v>
      </c>
      <c r="S552">
        <v>-34.011800000000001</v>
      </c>
      <c r="T552">
        <f t="shared" si="36"/>
        <v>-12.969900000000003</v>
      </c>
    </row>
    <row r="553" spans="2:20" x14ac:dyDescent="0.3">
      <c r="B553">
        <v>15</v>
      </c>
      <c r="C553">
        <v>505.79599999999999</v>
      </c>
      <c r="D553">
        <f t="shared" si="37"/>
        <v>45.400889857441186</v>
      </c>
      <c r="E553">
        <v>-39.184600000000003</v>
      </c>
      <c r="F553">
        <v>61.172499999999999</v>
      </c>
      <c r="G553">
        <v>410.30900000000003</v>
      </c>
      <c r="H553">
        <v>0.99270899999999995</v>
      </c>
      <c r="I553">
        <v>-52.887</v>
      </c>
      <c r="J553">
        <f t="shared" si="35"/>
        <v>-13.702399999999997</v>
      </c>
      <c r="L553">
        <v>21</v>
      </c>
      <c r="M553">
        <v>654.28300000000002</v>
      </c>
      <c r="N553">
        <f t="shared" si="38"/>
        <v>42.756969386009857</v>
      </c>
      <c r="O553">
        <v>-21.453900000000001</v>
      </c>
      <c r="P553">
        <v>57.617199999999997</v>
      </c>
      <c r="Q553">
        <v>479.34</v>
      </c>
      <c r="R553">
        <v>1.22679</v>
      </c>
      <c r="S553">
        <v>-33.920299999999997</v>
      </c>
      <c r="T553">
        <f t="shared" si="36"/>
        <v>-12.466399999999997</v>
      </c>
    </row>
    <row r="554" spans="2:20" x14ac:dyDescent="0.3">
      <c r="B554">
        <v>16</v>
      </c>
      <c r="C554">
        <v>528.31399999999996</v>
      </c>
      <c r="D554">
        <f t="shared" si="37"/>
        <v>44.408917310596024</v>
      </c>
      <c r="E554">
        <v>-38.9709</v>
      </c>
      <c r="F554">
        <v>61.0199</v>
      </c>
      <c r="G554">
        <v>408.26299999999998</v>
      </c>
      <c r="H554">
        <v>0.99341100000000004</v>
      </c>
      <c r="I554">
        <v>-52.841200000000001</v>
      </c>
      <c r="J554">
        <f t="shared" si="35"/>
        <v>-13.8703</v>
      </c>
      <c r="L554">
        <v>22</v>
      </c>
      <c r="M554">
        <v>677.85299999999995</v>
      </c>
      <c r="N554">
        <f t="shared" si="38"/>
        <v>42.42681374628777</v>
      </c>
      <c r="O554">
        <v>-21.041899999999998</v>
      </c>
      <c r="P554">
        <v>57.311999999999998</v>
      </c>
      <c r="Q554">
        <v>478.40300000000002</v>
      </c>
      <c r="R554">
        <v>1.2208699999999999</v>
      </c>
      <c r="S554">
        <v>-33.889800000000001</v>
      </c>
      <c r="T554">
        <f t="shared" si="36"/>
        <v>-12.847900000000003</v>
      </c>
    </row>
    <row r="555" spans="2:20" x14ac:dyDescent="0.3">
      <c r="B555">
        <v>17</v>
      </c>
      <c r="C555">
        <v>550.53399999999999</v>
      </c>
      <c r="D555">
        <f t="shared" si="37"/>
        <v>45.004500450044951</v>
      </c>
      <c r="E555">
        <v>-39.199800000000003</v>
      </c>
      <c r="F555">
        <v>61.294600000000003</v>
      </c>
      <c r="G555">
        <v>411.76400000000001</v>
      </c>
      <c r="H555">
        <v>0.99236400000000002</v>
      </c>
      <c r="I555">
        <v>-52.825899999999997</v>
      </c>
      <c r="J555">
        <f t="shared" si="35"/>
        <v>-13.626099999999994</v>
      </c>
      <c r="L555">
        <v>23</v>
      </c>
      <c r="M555">
        <v>701.13400000000001</v>
      </c>
      <c r="N555">
        <f t="shared" si="38"/>
        <v>42.953481379665703</v>
      </c>
      <c r="O555">
        <v>-21.392800000000001</v>
      </c>
      <c r="P555">
        <v>57.617199999999997</v>
      </c>
      <c r="Q555">
        <v>486.05399999999997</v>
      </c>
      <c r="R555">
        <v>1.23102</v>
      </c>
      <c r="S555">
        <v>-34.103400000000001</v>
      </c>
      <c r="T555">
        <f t="shared" si="36"/>
        <v>-12.710599999999999</v>
      </c>
    </row>
    <row r="556" spans="2:20" x14ac:dyDescent="0.3">
      <c r="B556">
        <v>18</v>
      </c>
      <c r="C556">
        <v>573.02700000000004</v>
      </c>
      <c r="D556">
        <f t="shared" si="37"/>
        <v>44.45827590806018</v>
      </c>
      <c r="E556">
        <v>-39.733899999999998</v>
      </c>
      <c r="F556">
        <v>61.828600000000002</v>
      </c>
      <c r="G556">
        <v>418.89100000000002</v>
      </c>
      <c r="H556">
        <v>0.99982400000000005</v>
      </c>
      <c r="I556">
        <v>-52.749600000000001</v>
      </c>
      <c r="J556">
        <f t="shared" si="35"/>
        <v>-13.015700000000002</v>
      </c>
      <c r="T556">
        <f t="shared" si="36"/>
        <v>0</v>
      </c>
    </row>
    <row r="557" spans="2:20" x14ac:dyDescent="0.3">
      <c r="B557">
        <v>19</v>
      </c>
      <c r="C557">
        <v>595.46</v>
      </c>
      <c r="D557">
        <f t="shared" si="37"/>
        <v>44.577185396514082</v>
      </c>
      <c r="E557">
        <v>-38.864100000000001</v>
      </c>
      <c r="F557">
        <v>61.096200000000003</v>
      </c>
      <c r="G557">
        <v>409.83100000000002</v>
      </c>
      <c r="H557">
        <v>0.99326099999999995</v>
      </c>
      <c r="I557">
        <v>-52.688600000000001</v>
      </c>
      <c r="J557">
        <f t="shared" si="35"/>
        <v>-13.8245</v>
      </c>
      <c r="K557">
        <v>2.25</v>
      </c>
      <c r="T557">
        <f t="shared" si="36"/>
        <v>0</v>
      </c>
    </row>
    <row r="558" spans="2:20" x14ac:dyDescent="0.3">
      <c r="B558">
        <v>20</v>
      </c>
      <c r="C558">
        <v>618.03</v>
      </c>
      <c r="D558">
        <f t="shared" si="37"/>
        <v>44.306601683650989</v>
      </c>
      <c r="E558">
        <v>-38.833599999999997</v>
      </c>
      <c r="F558">
        <v>60.882599999999996</v>
      </c>
      <c r="G558">
        <v>410.98200000000003</v>
      </c>
      <c r="H558">
        <v>0.99524900000000005</v>
      </c>
      <c r="I558">
        <v>-52.734400000000001</v>
      </c>
      <c r="J558">
        <f t="shared" si="35"/>
        <v>-13.900800000000004</v>
      </c>
      <c r="L558">
        <v>1</v>
      </c>
      <c r="M558">
        <v>222.399</v>
      </c>
      <c r="O558">
        <v>-26.6113</v>
      </c>
      <c r="P558">
        <v>68.984999999999999</v>
      </c>
      <c r="Q558">
        <v>424.589</v>
      </c>
      <c r="R558">
        <v>1.09144</v>
      </c>
      <c r="S558">
        <v>-31.646699999999999</v>
      </c>
      <c r="T558">
        <f t="shared" si="36"/>
        <v>-5.0353999999999992</v>
      </c>
    </row>
    <row r="559" spans="2:20" x14ac:dyDescent="0.3">
      <c r="B559">
        <v>21</v>
      </c>
      <c r="C559">
        <v>640.58900000000006</v>
      </c>
      <c r="D559">
        <f t="shared" si="37"/>
        <v>44.328206037501502</v>
      </c>
      <c r="E559">
        <v>-39.260899999999999</v>
      </c>
      <c r="F559">
        <v>61.309800000000003</v>
      </c>
      <c r="G559">
        <v>414.25299999999999</v>
      </c>
      <c r="H559">
        <v>0.99624299999999999</v>
      </c>
      <c r="I559">
        <v>-52.658099999999997</v>
      </c>
      <c r="J559">
        <f t="shared" si="35"/>
        <v>-13.397199999999998</v>
      </c>
      <c r="L559">
        <v>2</v>
      </c>
      <c r="M559">
        <v>231.62100000000001</v>
      </c>
      <c r="N559">
        <f t="shared" si="38"/>
        <v>108.43634786380385</v>
      </c>
      <c r="O559">
        <v>-19.729600000000001</v>
      </c>
      <c r="P559">
        <v>50.079300000000003</v>
      </c>
      <c r="Q559">
        <v>537.33299999999997</v>
      </c>
      <c r="R559">
        <v>1.43407</v>
      </c>
      <c r="S559">
        <v>-28.610199999999999</v>
      </c>
      <c r="T559">
        <f t="shared" si="36"/>
        <v>-8.8805999999999976</v>
      </c>
    </row>
    <row r="560" spans="2:20" x14ac:dyDescent="0.3">
      <c r="B560">
        <v>22</v>
      </c>
      <c r="C560">
        <v>663.22299999999996</v>
      </c>
      <c r="D560">
        <f t="shared" si="37"/>
        <v>44.181320137845915</v>
      </c>
      <c r="E560">
        <v>-39.2761</v>
      </c>
      <c r="F560">
        <v>61.279299999999999</v>
      </c>
      <c r="G560">
        <v>415.92700000000002</v>
      </c>
      <c r="H560">
        <v>1.0011000000000001</v>
      </c>
      <c r="I560">
        <v>-52.703899999999997</v>
      </c>
      <c r="J560">
        <f t="shared" si="35"/>
        <v>-13.427799999999998</v>
      </c>
      <c r="L560">
        <v>3</v>
      </c>
      <c r="M560">
        <v>246.73599999999999</v>
      </c>
      <c r="N560">
        <f t="shared" si="38"/>
        <v>66.159444260668295</v>
      </c>
      <c r="O560">
        <v>-18.8751</v>
      </c>
      <c r="P560">
        <v>48.919699999999999</v>
      </c>
      <c r="Q560">
        <v>550.60900000000004</v>
      </c>
      <c r="R560">
        <v>1.4352499999999999</v>
      </c>
      <c r="S560">
        <v>-30.425999999999998</v>
      </c>
      <c r="T560">
        <f t="shared" si="36"/>
        <v>-11.550899999999999</v>
      </c>
    </row>
    <row r="561" spans="1:20" x14ac:dyDescent="0.3">
      <c r="B561">
        <v>23</v>
      </c>
      <c r="C561">
        <v>685.60599999999999</v>
      </c>
      <c r="D561">
        <f t="shared" si="37"/>
        <v>44.676763615243637</v>
      </c>
      <c r="E561">
        <v>-39.611800000000002</v>
      </c>
      <c r="F561">
        <v>61.492899999999999</v>
      </c>
      <c r="G561">
        <v>421.084</v>
      </c>
      <c r="H561">
        <v>1.0049600000000001</v>
      </c>
      <c r="I561">
        <v>-52.673299999999998</v>
      </c>
      <c r="J561">
        <f t="shared" si="35"/>
        <v>-13.061499999999995</v>
      </c>
      <c r="L561">
        <v>4</v>
      </c>
      <c r="M561">
        <v>268.52800000000002</v>
      </c>
      <c r="N561">
        <f t="shared" si="38"/>
        <v>45.888399412628424</v>
      </c>
      <c r="O561">
        <v>-20.935099999999998</v>
      </c>
      <c r="P561">
        <v>55.481000000000002</v>
      </c>
      <c r="Q561">
        <v>499.48099999999999</v>
      </c>
      <c r="R561">
        <v>1.2680899999999999</v>
      </c>
      <c r="S561">
        <v>-32.089199999999998</v>
      </c>
      <c r="T561">
        <f t="shared" si="36"/>
        <v>-11.1541</v>
      </c>
    </row>
    <row r="562" spans="1:20" x14ac:dyDescent="0.3">
      <c r="B562">
        <v>24</v>
      </c>
      <c r="C562">
        <v>708.32500000000005</v>
      </c>
      <c r="D562">
        <f t="shared" si="37"/>
        <v>44.01602183194673</v>
      </c>
      <c r="E562">
        <v>-39.1083</v>
      </c>
      <c r="F562">
        <v>60.989400000000003</v>
      </c>
      <c r="G562">
        <v>414.10700000000003</v>
      </c>
      <c r="H562">
        <v>1.00267</v>
      </c>
      <c r="I562">
        <v>-52.627600000000001</v>
      </c>
      <c r="J562">
        <f t="shared" si="35"/>
        <v>-13.519300000000001</v>
      </c>
      <c r="L562">
        <v>5</v>
      </c>
      <c r="M562">
        <v>289.64100000000002</v>
      </c>
      <c r="N562">
        <f t="shared" si="38"/>
        <v>47.364183204660634</v>
      </c>
      <c r="O562">
        <v>-21.209700000000002</v>
      </c>
      <c r="P562">
        <v>56.3812</v>
      </c>
      <c r="Q562">
        <v>496.61700000000002</v>
      </c>
      <c r="R562">
        <v>1.25424</v>
      </c>
      <c r="S562">
        <v>-32.9285</v>
      </c>
      <c r="T562">
        <f t="shared" si="36"/>
        <v>-11.718799999999998</v>
      </c>
    </row>
    <row r="563" spans="1:20" x14ac:dyDescent="0.3">
      <c r="J563">
        <f t="shared" si="35"/>
        <v>0</v>
      </c>
      <c r="L563">
        <v>6</v>
      </c>
      <c r="M563">
        <v>311.65800000000002</v>
      </c>
      <c r="N563">
        <f t="shared" si="38"/>
        <v>45.419448607893912</v>
      </c>
      <c r="O563">
        <v>-21.377600000000001</v>
      </c>
      <c r="P563">
        <v>57.037399999999998</v>
      </c>
      <c r="Q563">
        <v>491.99</v>
      </c>
      <c r="R563">
        <v>1.2307300000000001</v>
      </c>
      <c r="S563">
        <v>-33.508299999999998</v>
      </c>
      <c r="T563">
        <f t="shared" si="36"/>
        <v>-12.130699999999997</v>
      </c>
    </row>
    <row r="564" spans="1:20" x14ac:dyDescent="0.3">
      <c r="A564">
        <v>2.5499999999999998</v>
      </c>
      <c r="J564">
        <f t="shared" si="35"/>
        <v>0</v>
      </c>
      <c r="L564">
        <v>7</v>
      </c>
      <c r="M564">
        <v>333.21899999999999</v>
      </c>
      <c r="N564">
        <f t="shared" si="38"/>
        <v>46.38003803163123</v>
      </c>
      <c r="O564">
        <v>-21.377600000000001</v>
      </c>
      <c r="P564">
        <v>57.495100000000001</v>
      </c>
      <c r="Q564">
        <v>484.50799999999998</v>
      </c>
      <c r="R564">
        <v>1.22132</v>
      </c>
      <c r="S564">
        <v>-33.721899999999998</v>
      </c>
      <c r="T564">
        <f t="shared" si="36"/>
        <v>-12.344299999999997</v>
      </c>
    </row>
    <row r="565" spans="1:20" x14ac:dyDescent="0.3">
      <c r="B565">
        <v>1</v>
      </c>
      <c r="C565">
        <v>222.536</v>
      </c>
      <c r="E565">
        <v>-44.311500000000002</v>
      </c>
      <c r="F565">
        <v>72.357200000000006</v>
      </c>
      <c r="G565">
        <v>358.005</v>
      </c>
      <c r="H565">
        <v>0.89269100000000001</v>
      </c>
      <c r="I565">
        <v>-51.223799999999997</v>
      </c>
      <c r="J565">
        <f t="shared" si="35"/>
        <v>-6.9122999999999948</v>
      </c>
      <c r="L565">
        <v>8</v>
      </c>
      <c r="M565">
        <v>355.21800000000002</v>
      </c>
      <c r="N565">
        <f t="shared" si="38"/>
        <v>45.456611664166502</v>
      </c>
      <c r="O565">
        <v>-21.133400000000002</v>
      </c>
      <c r="P565">
        <v>57.388300000000001</v>
      </c>
      <c r="Q565">
        <v>480.99900000000002</v>
      </c>
      <c r="R565">
        <v>1.21774</v>
      </c>
      <c r="S565">
        <v>-33.691400000000002</v>
      </c>
      <c r="T565">
        <f t="shared" si="36"/>
        <v>-12.558</v>
      </c>
    </row>
    <row r="566" spans="1:20" x14ac:dyDescent="0.3">
      <c r="B566">
        <v>2</v>
      </c>
      <c r="C566">
        <v>230.33099999999999</v>
      </c>
      <c r="D566">
        <f t="shared" si="37"/>
        <v>128.28736369467629</v>
      </c>
      <c r="E566">
        <v>-37.292499999999997</v>
      </c>
      <c r="F566">
        <v>51.177999999999997</v>
      </c>
      <c r="G566">
        <v>467.55599999999998</v>
      </c>
      <c r="H566">
        <v>1.1569499999999999</v>
      </c>
      <c r="I566">
        <v>-47.790500000000002</v>
      </c>
      <c r="J566">
        <f t="shared" si="35"/>
        <v>-10.498000000000005</v>
      </c>
      <c r="L566">
        <v>9</v>
      </c>
      <c r="M566">
        <v>377.33499999999998</v>
      </c>
      <c r="N566">
        <f t="shared" si="38"/>
        <v>45.214088710042127</v>
      </c>
      <c r="O566">
        <v>-21.148700000000002</v>
      </c>
      <c r="P566">
        <v>57.266199999999998</v>
      </c>
      <c r="Q566">
        <v>478.49599999999998</v>
      </c>
      <c r="R566">
        <v>1.214</v>
      </c>
      <c r="S566">
        <v>-33.798200000000001</v>
      </c>
      <c r="T566">
        <f t="shared" si="36"/>
        <v>-12.6495</v>
      </c>
    </row>
    <row r="567" spans="1:20" x14ac:dyDescent="0.3">
      <c r="B567">
        <v>3</v>
      </c>
      <c r="C567">
        <v>247.09399999999999</v>
      </c>
      <c r="D567">
        <f t="shared" si="37"/>
        <v>59.655192984549288</v>
      </c>
      <c r="E567">
        <v>-37.292499999999997</v>
      </c>
      <c r="F567">
        <v>53.466799999999999</v>
      </c>
      <c r="G567">
        <v>448.33100000000002</v>
      </c>
      <c r="H567">
        <v>1.0988</v>
      </c>
      <c r="I567">
        <v>-49.423200000000001</v>
      </c>
      <c r="J567">
        <f t="shared" si="35"/>
        <v>-12.130700000000004</v>
      </c>
      <c r="L567">
        <v>10</v>
      </c>
      <c r="M567">
        <v>399.68799999999999</v>
      </c>
      <c r="N567">
        <f t="shared" si="38"/>
        <v>44.736724377041092</v>
      </c>
      <c r="O567">
        <v>-21.8658</v>
      </c>
      <c r="P567">
        <v>58.242800000000003</v>
      </c>
      <c r="Q567">
        <v>492.62299999999999</v>
      </c>
      <c r="R567">
        <v>1.2278100000000001</v>
      </c>
      <c r="S567">
        <v>-33.721899999999998</v>
      </c>
      <c r="T567">
        <f t="shared" si="36"/>
        <v>-11.856099999999998</v>
      </c>
    </row>
    <row r="568" spans="1:20" x14ac:dyDescent="0.3">
      <c r="B568">
        <v>4</v>
      </c>
      <c r="C568">
        <v>266.99200000000002</v>
      </c>
      <c r="D568">
        <f t="shared" si="37"/>
        <v>50.256307166549341</v>
      </c>
      <c r="E568">
        <v>-38.238500000000002</v>
      </c>
      <c r="F568">
        <v>57.220500000000001</v>
      </c>
      <c r="G568">
        <v>425.30700000000002</v>
      </c>
      <c r="H568">
        <v>1.02999</v>
      </c>
      <c r="I568">
        <v>-51.162700000000001</v>
      </c>
      <c r="J568">
        <f t="shared" si="35"/>
        <v>-12.924199999999999</v>
      </c>
      <c r="L568">
        <v>11</v>
      </c>
      <c r="M568">
        <v>421.822</v>
      </c>
      <c r="N568">
        <f t="shared" si="38"/>
        <v>45.179362067407581</v>
      </c>
      <c r="O568">
        <v>-21.8353</v>
      </c>
      <c r="P568">
        <v>58.151200000000003</v>
      </c>
      <c r="Q568">
        <v>493.12</v>
      </c>
      <c r="R568">
        <v>1.2350699999999999</v>
      </c>
      <c r="S568">
        <v>-33.721899999999998</v>
      </c>
      <c r="T568">
        <f t="shared" si="36"/>
        <v>-11.886599999999998</v>
      </c>
    </row>
    <row r="569" spans="1:20" x14ac:dyDescent="0.3">
      <c r="B569">
        <v>5</v>
      </c>
      <c r="C569">
        <v>287.94400000000002</v>
      </c>
      <c r="D569">
        <f t="shared" si="37"/>
        <v>47.72814051164567</v>
      </c>
      <c r="E569">
        <v>-38.986199999999997</v>
      </c>
      <c r="F569">
        <v>59.356699999999996</v>
      </c>
      <c r="G569">
        <v>420.73099999999999</v>
      </c>
      <c r="H569">
        <v>1.00834</v>
      </c>
      <c r="I569">
        <v>-52.154499999999999</v>
      </c>
      <c r="J569">
        <f t="shared" si="35"/>
        <v>-13.168300000000002</v>
      </c>
      <c r="L569">
        <v>12</v>
      </c>
      <c r="M569">
        <v>444.27300000000002</v>
      </c>
      <c r="N569">
        <f t="shared" si="38"/>
        <v>44.541445815331123</v>
      </c>
      <c r="O569">
        <v>-21.408100000000001</v>
      </c>
      <c r="P569">
        <v>57.9071</v>
      </c>
      <c r="Q569">
        <v>485.76799999999997</v>
      </c>
      <c r="R569">
        <v>1.2226399999999999</v>
      </c>
      <c r="S569">
        <v>-33.813499999999998</v>
      </c>
      <c r="T569">
        <f t="shared" si="36"/>
        <v>-12.405399999999997</v>
      </c>
    </row>
    <row r="570" spans="1:20" x14ac:dyDescent="0.3">
      <c r="B570">
        <v>6</v>
      </c>
      <c r="C570">
        <v>308.64800000000002</v>
      </c>
      <c r="D570">
        <f t="shared" si="37"/>
        <v>48.299845440494572</v>
      </c>
      <c r="E570">
        <v>-39.871200000000002</v>
      </c>
      <c r="F570">
        <v>60.7605</v>
      </c>
      <c r="G570">
        <v>426.137</v>
      </c>
      <c r="H570">
        <v>1.00803</v>
      </c>
      <c r="I570">
        <v>-52.825899999999997</v>
      </c>
      <c r="J570">
        <f t="shared" si="35"/>
        <v>-12.954699999999995</v>
      </c>
      <c r="L570">
        <v>13</v>
      </c>
      <c r="M570">
        <v>466.755</v>
      </c>
      <c r="N570">
        <f t="shared" si="38"/>
        <v>44.480028467218276</v>
      </c>
      <c r="O570">
        <v>-20.797699999999999</v>
      </c>
      <c r="P570">
        <v>57.342500000000001</v>
      </c>
      <c r="Q570">
        <v>475.61799999999999</v>
      </c>
      <c r="R570">
        <v>1.2152099999999999</v>
      </c>
      <c r="S570">
        <v>-33.783000000000001</v>
      </c>
      <c r="T570">
        <f t="shared" si="36"/>
        <v>-12.985300000000002</v>
      </c>
    </row>
    <row r="571" spans="1:20" x14ac:dyDescent="0.3">
      <c r="B571">
        <v>7</v>
      </c>
      <c r="C571">
        <v>329.65499999999997</v>
      </c>
      <c r="D571">
        <f t="shared" si="37"/>
        <v>47.603179892416932</v>
      </c>
      <c r="E571">
        <v>-39.505000000000003</v>
      </c>
      <c r="F571">
        <v>60.8063</v>
      </c>
      <c r="G571">
        <v>415.846</v>
      </c>
      <c r="H571">
        <v>0.99161999999999995</v>
      </c>
      <c r="I571">
        <v>-52.963299999999997</v>
      </c>
      <c r="J571">
        <f t="shared" si="35"/>
        <v>-13.458299999999994</v>
      </c>
      <c r="L571">
        <v>14</v>
      </c>
      <c r="M571">
        <v>488.96100000000001</v>
      </c>
      <c r="N571">
        <f t="shared" si="38"/>
        <v>45.032873998018516</v>
      </c>
      <c r="O571">
        <v>-21.591200000000001</v>
      </c>
      <c r="P571">
        <v>57.983400000000003</v>
      </c>
      <c r="Q571">
        <v>487.202</v>
      </c>
      <c r="R571">
        <v>1.22722</v>
      </c>
      <c r="S571">
        <v>-33.721899999999998</v>
      </c>
      <c r="T571">
        <f t="shared" si="36"/>
        <v>-12.130699999999997</v>
      </c>
    </row>
    <row r="572" spans="1:20" x14ac:dyDescent="0.3">
      <c r="B572">
        <v>8</v>
      </c>
      <c r="C572">
        <v>350.834</v>
      </c>
      <c r="D572">
        <f t="shared" si="37"/>
        <v>47.216582463761206</v>
      </c>
      <c r="E572">
        <v>-39.260899999999999</v>
      </c>
      <c r="F572">
        <v>60.531599999999997</v>
      </c>
      <c r="G572">
        <v>413.351</v>
      </c>
      <c r="H572">
        <v>0.99006400000000006</v>
      </c>
      <c r="I572">
        <v>-53.0548</v>
      </c>
      <c r="J572">
        <f t="shared" si="35"/>
        <v>-13.793900000000001</v>
      </c>
      <c r="L572">
        <v>15</v>
      </c>
      <c r="M572">
        <v>511.71100000000001</v>
      </c>
      <c r="N572">
        <f t="shared" si="38"/>
        <v>43.956043956043956</v>
      </c>
      <c r="O572">
        <v>-20.782499999999999</v>
      </c>
      <c r="P572">
        <v>57.205199999999998</v>
      </c>
      <c r="Q572">
        <v>473.58800000000002</v>
      </c>
      <c r="R572">
        <v>1.2145999999999999</v>
      </c>
      <c r="S572">
        <v>-33.889800000000001</v>
      </c>
      <c r="T572">
        <f t="shared" si="36"/>
        <v>-13.107300000000002</v>
      </c>
    </row>
    <row r="573" spans="1:20" x14ac:dyDescent="0.3">
      <c r="B573">
        <v>9</v>
      </c>
      <c r="C573">
        <v>371.85899999999998</v>
      </c>
      <c r="D573">
        <f t="shared" si="37"/>
        <v>47.562425683709918</v>
      </c>
      <c r="E573">
        <v>-39.825400000000002</v>
      </c>
      <c r="F573">
        <v>61.157200000000003</v>
      </c>
      <c r="G573">
        <v>415.64699999999999</v>
      </c>
      <c r="H573">
        <v>0.99751699999999999</v>
      </c>
      <c r="I573">
        <v>-53.1158</v>
      </c>
      <c r="J573">
        <f t="shared" si="35"/>
        <v>-13.290399999999998</v>
      </c>
      <c r="L573">
        <v>16</v>
      </c>
      <c r="M573">
        <v>534.39800000000002</v>
      </c>
      <c r="N573">
        <f t="shared" si="38"/>
        <v>44.078106404548841</v>
      </c>
      <c r="O573">
        <v>-21.163900000000002</v>
      </c>
      <c r="P573">
        <v>57.540900000000001</v>
      </c>
      <c r="Q573">
        <v>483.584</v>
      </c>
      <c r="R573">
        <v>1.22559</v>
      </c>
      <c r="S573">
        <v>-33.706699999999998</v>
      </c>
      <c r="T573">
        <f t="shared" si="36"/>
        <v>-12.542799999999996</v>
      </c>
    </row>
    <row r="574" spans="1:20" x14ac:dyDescent="0.3">
      <c r="B574">
        <v>10</v>
      </c>
      <c r="C574">
        <v>393.50099999999998</v>
      </c>
      <c r="D574">
        <f t="shared" si="37"/>
        <v>46.20645042047871</v>
      </c>
      <c r="E574">
        <v>-39.627099999999999</v>
      </c>
      <c r="F574">
        <v>61.1267</v>
      </c>
      <c r="G574">
        <v>413.36900000000003</v>
      </c>
      <c r="H574">
        <v>0.99133599999999999</v>
      </c>
      <c r="I574">
        <v>-53.0396</v>
      </c>
      <c r="J574">
        <f t="shared" si="35"/>
        <v>-13.412500000000001</v>
      </c>
      <c r="L574">
        <v>17</v>
      </c>
      <c r="M574">
        <v>557.01199999999994</v>
      </c>
      <c r="N574">
        <f t="shared" si="38"/>
        <v>44.220394445918615</v>
      </c>
      <c r="O574">
        <v>-21.011399999999998</v>
      </c>
      <c r="P574">
        <v>57.311999999999998</v>
      </c>
      <c r="Q574">
        <v>478.14100000000002</v>
      </c>
      <c r="R574">
        <v>1.21827</v>
      </c>
      <c r="S574">
        <v>-33.737200000000001</v>
      </c>
      <c r="T574">
        <f t="shared" si="36"/>
        <v>-12.725800000000003</v>
      </c>
    </row>
    <row r="575" spans="1:20" x14ac:dyDescent="0.3">
      <c r="B575">
        <v>11</v>
      </c>
      <c r="C575">
        <v>414.916</v>
      </c>
      <c r="D575">
        <f t="shared" si="37"/>
        <v>46.696240952603269</v>
      </c>
      <c r="E575">
        <v>-39.337200000000003</v>
      </c>
      <c r="F575">
        <v>60.882599999999996</v>
      </c>
      <c r="G575">
        <v>413.31400000000002</v>
      </c>
      <c r="H575">
        <v>0.986375</v>
      </c>
      <c r="I575">
        <v>-53.0396</v>
      </c>
      <c r="J575">
        <f t="shared" si="35"/>
        <v>-13.702399999999997</v>
      </c>
      <c r="L575">
        <v>18</v>
      </c>
      <c r="M575">
        <v>579.91200000000003</v>
      </c>
      <c r="N575">
        <f t="shared" si="38"/>
        <v>43.668122270742188</v>
      </c>
      <c r="O575">
        <v>-21.209700000000002</v>
      </c>
      <c r="P575">
        <v>57.601900000000001</v>
      </c>
      <c r="Q575">
        <v>484.19</v>
      </c>
      <c r="R575">
        <v>1.2254700000000001</v>
      </c>
      <c r="S575">
        <v>-33.645600000000002</v>
      </c>
      <c r="T575">
        <f t="shared" si="36"/>
        <v>-12.4359</v>
      </c>
    </row>
    <row r="576" spans="1:20" x14ac:dyDescent="0.3">
      <c r="B576">
        <v>12</v>
      </c>
      <c r="C576">
        <v>436.13900000000001</v>
      </c>
      <c r="D576">
        <f t="shared" si="37"/>
        <v>47.118691985110466</v>
      </c>
      <c r="E576">
        <v>-39.657600000000002</v>
      </c>
      <c r="F576">
        <v>61.0657</v>
      </c>
      <c r="G576">
        <v>416.49200000000002</v>
      </c>
      <c r="H576">
        <v>0.99938800000000005</v>
      </c>
      <c r="I576">
        <v>-53.0548</v>
      </c>
      <c r="J576">
        <f t="shared" si="35"/>
        <v>-13.397199999999998</v>
      </c>
      <c r="L576">
        <v>19</v>
      </c>
      <c r="M576">
        <v>602.95600000000002</v>
      </c>
      <c r="N576">
        <f t="shared" si="38"/>
        <v>43.395243881270645</v>
      </c>
      <c r="O576">
        <v>-20.751999999999999</v>
      </c>
      <c r="P576">
        <v>57.113599999999998</v>
      </c>
      <c r="Q576">
        <v>477.839</v>
      </c>
      <c r="R576">
        <v>1.2205600000000001</v>
      </c>
      <c r="S576">
        <v>-33.523600000000002</v>
      </c>
      <c r="T576">
        <f t="shared" si="36"/>
        <v>-12.771600000000003</v>
      </c>
    </row>
    <row r="577" spans="1:20" x14ac:dyDescent="0.3">
      <c r="B577">
        <v>13</v>
      </c>
      <c r="C577">
        <v>457.858</v>
      </c>
      <c r="D577">
        <f t="shared" si="37"/>
        <v>46.042635480454912</v>
      </c>
      <c r="E577">
        <v>-39.428699999999999</v>
      </c>
      <c r="F577">
        <v>60.8521</v>
      </c>
      <c r="G577">
        <v>414.54399999999998</v>
      </c>
      <c r="H577">
        <v>0.997587</v>
      </c>
      <c r="I577">
        <v>-52.917499999999997</v>
      </c>
      <c r="J577">
        <f t="shared" si="35"/>
        <v>-13.488799999999998</v>
      </c>
      <c r="L577">
        <v>20</v>
      </c>
      <c r="M577">
        <v>625.91399999999999</v>
      </c>
      <c r="N577">
        <f t="shared" si="38"/>
        <v>43.557801202195371</v>
      </c>
      <c r="O577">
        <v>-21.118200000000002</v>
      </c>
      <c r="P577">
        <v>57.525599999999997</v>
      </c>
      <c r="Q577">
        <v>485.495</v>
      </c>
      <c r="R577">
        <v>1.23071</v>
      </c>
      <c r="S577">
        <v>-33.569299999999998</v>
      </c>
      <c r="T577">
        <f t="shared" si="36"/>
        <v>-12.451099999999997</v>
      </c>
    </row>
    <row r="578" spans="1:20" x14ac:dyDescent="0.3">
      <c r="B578">
        <v>14</v>
      </c>
      <c r="C578">
        <v>479.74900000000002</v>
      </c>
      <c r="D578">
        <f t="shared" si="37"/>
        <v>45.680873418299718</v>
      </c>
      <c r="E578">
        <v>-39.978000000000002</v>
      </c>
      <c r="F578">
        <v>61.523400000000002</v>
      </c>
      <c r="G578">
        <v>423.61399999999998</v>
      </c>
      <c r="H578">
        <v>1.0058100000000001</v>
      </c>
      <c r="I578">
        <v>-52.856400000000001</v>
      </c>
      <c r="J578">
        <f t="shared" si="35"/>
        <v>-12.878399999999999</v>
      </c>
      <c r="L578">
        <v>21</v>
      </c>
      <c r="M578">
        <v>648.97699999999998</v>
      </c>
      <c r="N578">
        <f t="shared" si="38"/>
        <v>43.359493561115229</v>
      </c>
      <c r="O578">
        <v>-20.767199999999999</v>
      </c>
      <c r="P578">
        <v>57.128900000000002</v>
      </c>
      <c r="Q578">
        <v>480.053</v>
      </c>
      <c r="R578">
        <v>1.2303299999999999</v>
      </c>
      <c r="S578">
        <v>-33.615099999999998</v>
      </c>
      <c r="T578">
        <f t="shared" si="36"/>
        <v>-12.847899999999999</v>
      </c>
    </row>
    <row r="579" spans="1:20" x14ac:dyDescent="0.3">
      <c r="B579">
        <v>15</v>
      </c>
      <c r="C579">
        <v>501.85399999999998</v>
      </c>
      <c r="D579">
        <f t="shared" si="37"/>
        <v>45.238633793259524</v>
      </c>
      <c r="E579">
        <v>-39.566000000000003</v>
      </c>
      <c r="F579">
        <v>61.203000000000003</v>
      </c>
      <c r="G579">
        <v>420.6</v>
      </c>
      <c r="H579">
        <v>0.99912699999999999</v>
      </c>
      <c r="I579">
        <v>-52.978499999999997</v>
      </c>
      <c r="J579">
        <f t="shared" si="35"/>
        <v>-13.412499999999994</v>
      </c>
      <c r="L579">
        <v>22</v>
      </c>
      <c r="M579">
        <v>672.26700000000005</v>
      </c>
      <c r="N579">
        <f t="shared" si="38"/>
        <v>42.936882782309858</v>
      </c>
      <c r="O579">
        <v>-21.347000000000001</v>
      </c>
      <c r="P579">
        <v>57.617199999999997</v>
      </c>
      <c r="Q579">
        <v>487.81099999999998</v>
      </c>
      <c r="R579">
        <v>1.2404200000000001</v>
      </c>
      <c r="S579">
        <v>-33.783000000000001</v>
      </c>
      <c r="T579">
        <f t="shared" si="36"/>
        <v>-12.436</v>
      </c>
    </row>
    <row r="580" spans="1:20" x14ac:dyDescent="0.3">
      <c r="B580">
        <v>16</v>
      </c>
      <c r="C580">
        <v>523.79100000000005</v>
      </c>
      <c r="D580">
        <f t="shared" si="37"/>
        <v>45.585084560331715</v>
      </c>
      <c r="E580">
        <v>-38.864100000000001</v>
      </c>
      <c r="F580">
        <v>60.516399999999997</v>
      </c>
      <c r="G580">
        <v>408.94499999999999</v>
      </c>
      <c r="H580">
        <v>0.99104800000000004</v>
      </c>
      <c r="I580">
        <v>-52.780200000000001</v>
      </c>
      <c r="J580">
        <f t="shared" si="35"/>
        <v>-13.9161</v>
      </c>
      <c r="L580">
        <v>23</v>
      </c>
      <c r="M580">
        <v>695.61199999999997</v>
      </c>
      <c r="N580">
        <f t="shared" si="38"/>
        <v>42.835724994645695</v>
      </c>
      <c r="O580">
        <v>-20.843499999999999</v>
      </c>
      <c r="P580">
        <v>57.083100000000002</v>
      </c>
      <c r="Q580">
        <v>480.12400000000002</v>
      </c>
      <c r="R580">
        <v>1.23231</v>
      </c>
      <c r="S580">
        <v>-33.615099999999998</v>
      </c>
      <c r="T580">
        <f t="shared" si="36"/>
        <v>-12.771599999999999</v>
      </c>
    </row>
    <row r="581" spans="1:20" x14ac:dyDescent="0.3">
      <c r="B581">
        <v>17</v>
      </c>
      <c r="C581">
        <v>545.55999999999995</v>
      </c>
      <c r="D581">
        <f t="shared" si="37"/>
        <v>45.936882723138638</v>
      </c>
      <c r="E581">
        <v>-39.306600000000003</v>
      </c>
      <c r="F581">
        <v>60.790999999999997</v>
      </c>
      <c r="G581">
        <v>416.154</v>
      </c>
      <c r="H581">
        <v>1.0025500000000001</v>
      </c>
      <c r="I581">
        <v>-52.963299999999997</v>
      </c>
      <c r="J581">
        <f t="shared" si="35"/>
        <v>-13.656699999999994</v>
      </c>
      <c r="L581">
        <v>24</v>
      </c>
      <c r="M581">
        <v>718.63800000000003</v>
      </c>
      <c r="N581">
        <f t="shared" si="38"/>
        <v>43.429167028576266</v>
      </c>
      <c r="O581">
        <v>-20.996099999999998</v>
      </c>
      <c r="P581">
        <v>57.220500000000001</v>
      </c>
      <c r="Q581">
        <v>482.95499999999998</v>
      </c>
      <c r="R581">
        <v>1.1127</v>
      </c>
      <c r="S581">
        <v>-57.7545</v>
      </c>
      <c r="T581">
        <f t="shared" si="36"/>
        <v>-36.758400000000002</v>
      </c>
    </row>
    <row r="582" spans="1:20" x14ac:dyDescent="0.3">
      <c r="B582">
        <v>18</v>
      </c>
      <c r="C582">
        <v>567.69799999999998</v>
      </c>
      <c r="D582">
        <f t="shared" si="37"/>
        <v>45.17119884361724</v>
      </c>
      <c r="E582">
        <v>-39.2761</v>
      </c>
      <c r="F582">
        <v>60.714700000000001</v>
      </c>
      <c r="G582">
        <v>414.32499999999999</v>
      </c>
      <c r="H582">
        <v>0.99814999999999998</v>
      </c>
      <c r="I582">
        <v>-53.024299999999997</v>
      </c>
      <c r="J582">
        <f t="shared" ref="J582:J645" si="39">I582-E582</f>
        <v>-13.748199999999997</v>
      </c>
      <c r="T582">
        <f t="shared" ref="T582:T645" si="40">S582-O582</f>
        <v>0</v>
      </c>
    </row>
    <row r="583" spans="1:20" x14ac:dyDescent="0.3">
      <c r="B583">
        <v>19</v>
      </c>
      <c r="C583">
        <v>589.78899999999999</v>
      </c>
      <c r="D583">
        <f t="shared" ref="D583:D646" si="41">1000/(C583-C582)</f>
        <v>45.267303426734856</v>
      </c>
      <c r="E583">
        <v>-39.291400000000003</v>
      </c>
      <c r="F583">
        <v>60.836799999999997</v>
      </c>
      <c r="G583">
        <v>416.589</v>
      </c>
      <c r="H583">
        <v>1.0007600000000001</v>
      </c>
      <c r="I583">
        <v>-53.085299999999997</v>
      </c>
      <c r="J583">
        <f t="shared" si="39"/>
        <v>-13.793899999999994</v>
      </c>
      <c r="K583">
        <v>2.2999999999999998</v>
      </c>
      <c r="T583">
        <f t="shared" si="40"/>
        <v>0</v>
      </c>
    </row>
    <row r="584" spans="1:20" x14ac:dyDescent="0.3">
      <c r="B584">
        <v>20</v>
      </c>
      <c r="C584">
        <v>612.15899999999999</v>
      </c>
      <c r="D584">
        <f t="shared" si="41"/>
        <v>44.702726866338836</v>
      </c>
      <c r="E584">
        <v>-39.2151</v>
      </c>
      <c r="F584">
        <v>60.607900000000001</v>
      </c>
      <c r="G584">
        <v>413.83300000000003</v>
      </c>
      <c r="H584">
        <v>1.0004999999999999</v>
      </c>
      <c r="I584">
        <v>-52.795400000000001</v>
      </c>
      <c r="J584">
        <f t="shared" si="39"/>
        <v>-13.580300000000001</v>
      </c>
      <c r="L584">
        <v>1</v>
      </c>
      <c r="M584">
        <v>222.31100000000001</v>
      </c>
      <c r="O584">
        <v>-25.802600000000002</v>
      </c>
      <c r="P584">
        <v>68.405199999999994</v>
      </c>
      <c r="Q584">
        <v>420.37099999999998</v>
      </c>
      <c r="R584">
        <v>1.0846</v>
      </c>
      <c r="S584">
        <v>-31.3416</v>
      </c>
      <c r="T584">
        <f t="shared" si="40"/>
        <v>-5.5389999999999979</v>
      </c>
    </row>
    <row r="585" spans="1:20" x14ac:dyDescent="0.3">
      <c r="B585">
        <v>21</v>
      </c>
      <c r="C585">
        <v>634.45100000000002</v>
      </c>
      <c r="D585">
        <f t="shared" si="41"/>
        <v>44.859142293199291</v>
      </c>
      <c r="E585">
        <v>-39.1693</v>
      </c>
      <c r="F585">
        <v>60.623199999999997</v>
      </c>
      <c r="G585">
        <v>414.62099999999998</v>
      </c>
      <c r="H585">
        <v>1.0028999999999999</v>
      </c>
      <c r="I585">
        <v>-52.780200000000001</v>
      </c>
      <c r="J585">
        <f t="shared" si="39"/>
        <v>-13.610900000000001</v>
      </c>
      <c r="L585">
        <v>2</v>
      </c>
      <c r="M585">
        <v>230.95</v>
      </c>
      <c r="N585">
        <f t="shared" ref="N585:N646" si="42">1000/(M585-M584)</f>
        <v>115.75413821044127</v>
      </c>
      <c r="O585">
        <v>-19.683800000000002</v>
      </c>
      <c r="P585">
        <v>49.408000000000001</v>
      </c>
      <c r="Q585">
        <v>558.61300000000006</v>
      </c>
      <c r="R585">
        <v>1.47655</v>
      </c>
      <c r="S585">
        <v>-27.938800000000001</v>
      </c>
      <c r="T585">
        <f t="shared" si="40"/>
        <v>-8.254999999999999</v>
      </c>
    </row>
    <row r="586" spans="1:20" x14ac:dyDescent="0.3">
      <c r="B586">
        <v>22</v>
      </c>
      <c r="C586">
        <v>656.59500000000003</v>
      </c>
      <c r="D586">
        <f t="shared" si="41"/>
        <v>45.158959537572244</v>
      </c>
      <c r="E586">
        <v>-39.1693</v>
      </c>
      <c r="F586">
        <v>60.638399999999997</v>
      </c>
      <c r="G586">
        <v>415.12700000000001</v>
      </c>
      <c r="H586">
        <v>1.0041800000000001</v>
      </c>
      <c r="I586">
        <v>-52.871699999999997</v>
      </c>
      <c r="J586">
        <f t="shared" si="39"/>
        <v>-13.702399999999997</v>
      </c>
      <c r="L586">
        <v>3</v>
      </c>
      <c r="M586">
        <v>245.679</v>
      </c>
      <c r="N586">
        <f t="shared" si="42"/>
        <v>67.893271776766866</v>
      </c>
      <c r="O586">
        <v>-18.402100000000001</v>
      </c>
      <c r="P586">
        <v>47.653199999999998</v>
      </c>
      <c r="Q586">
        <v>558.53700000000003</v>
      </c>
      <c r="R586">
        <v>1.46506</v>
      </c>
      <c r="S586">
        <v>-29.7394</v>
      </c>
      <c r="T586">
        <f t="shared" si="40"/>
        <v>-11.337299999999999</v>
      </c>
    </row>
    <row r="587" spans="1:20" x14ac:dyDescent="0.3">
      <c r="B587">
        <v>23</v>
      </c>
      <c r="C587">
        <v>679.16499999999996</v>
      </c>
      <c r="D587">
        <f t="shared" si="41"/>
        <v>44.306601683650989</v>
      </c>
      <c r="E587">
        <v>-39.474499999999999</v>
      </c>
      <c r="F587">
        <v>60.8521</v>
      </c>
      <c r="G587">
        <v>418.77800000000002</v>
      </c>
      <c r="H587">
        <v>1.0092300000000001</v>
      </c>
      <c r="I587">
        <v>-52.734400000000001</v>
      </c>
      <c r="J587">
        <f t="shared" si="39"/>
        <v>-13.259900000000002</v>
      </c>
      <c r="L587">
        <v>4</v>
      </c>
      <c r="M587">
        <v>267.072</v>
      </c>
      <c r="N587">
        <f t="shared" si="42"/>
        <v>46.744262141822091</v>
      </c>
      <c r="O587">
        <v>-20.706199999999999</v>
      </c>
      <c r="P587">
        <v>54.824800000000003</v>
      </c>
      <c r="Q587">
        <v>502.209</v>
      </c>
      <c r="R587">
        <v>1.2921100000000001</v>
      </c>
      <c r="S587">
        <v>-31.738299999999999</v>
      </c>
      <c r="T587">
        <f t="shared" si="40"/>
        <v>-11.0321</v>
      </c>
    </row>
    <row r="588" spans="1:20" x14ac:dyDescent="0.3">
      <c r="B588">
        <v>24</v>
      </c>
      <c r="C588">
        <v>701.58600000000001</v>
      </c>
      <c r="D588">
        <f t="shared" si="41"/>
        <v>44.601043664421653</v>
      </c>
      <c r="E588">
        <v>-39.260899999999999</v>
      </c>
      <c r="F588">
        <v>60.882599999999996</v>
      </c>
      <c r="G588">
        <v>418.3</v>
      </c>
      <c r="H588">
        <v>1.0035099999999999</v>
      </c>
      <c r="I588">
        <v>-52.795400000000001</v>
      </c>
      <c r="J588">
        <f t="shared" si="39"/>
        <v>-13.534500000000001</v>
      </c>
      <c r="L588">
        <v>5</v>
      </c>
      <c r="M588">
        <v>288.72000000000003</v>
      </c>
      <c r="N588">
        <f t="shared" si="42"/>
        <v>46.193643754619309</v>
      </c>
      <c r="O588">
        <v>-20.599399999999999</v>
      </c>
      <c r="P588">
        <v>55.694600000000001</v>
      </c>
      <c r="Q588">
        <v>493.375</v>
      </c>
      <c r="R588">
        <v>1.2494700000000001</v>
      </c>
      <c r="S588">
        <v>-32.531700000000001</v>
      </c>
      <c r="T588">
        <f t="shared" si="40"/>
        <v>-11.932300000000001</v>
      </c>
    </row>
    <row r="589" spans="1:20" x14ac:dyDescent="0.3">
      <c r="J589">
        <f t="shared" si="39"/>
        <v>0</v>
      </c>
      <c r="L589">
        <v>6</v>
      </c>
      <c r="M589">
        <v>309.83499999999998</v>
      </c>
      <c r="N589">
        <f t="shared" si="42"/>
        <v>47.359696897939962</v>
      </c>
      <c r="O589">
        <v>-21.072399999999998</v>
      </c>
      <c r="P589">
        <v>56.640599999999999</v>
      </c>
      <c r="Q589">
        <v>492.89100000000002</v>
      </c>
      <c r="R589">
        <v>1.24386</v>
      </c>
      <c r="S589">
        <v>-32.9437</v>
      </c>
      <c r="T589">
        <f t="shared" si="40"/>
        <v>-11.871300000000002</v>
      </c>
    </row>
    <row r="590" spans="1:20" x14ac:dyDescent="0.3">
      <c r="A590">
        <v>2.6</v>
      </c>
      <c r="J590">
        <f t="shared" si="39"/>
        <v>0</v>
      </c>
      <c r="L590">
        <v>7</v>
      </c>
      <c r="M590">
        <v>331.59699999999998</v>
      </c>
      <c r="N590">
        <f t="shared" si="42"/>
        <v>45.951658854884663</v>
      </c>
      <c r="O590">
        <v>-20.690899999999999</v>
      </c>
      <c r="P590">
        <v>56.747399999999999</v>
      </c>
      <c r="Q590">
        <v>485.19600000000003</v>
      </c>
      <c r="R590">
        <v>1.2254799999999999</v>
      </c>
      <c r="S590">
        <v>-33.142099999999999</v>
      </c>
      <c r="T590">
        <f t="shared" si="40"/>
        <v>-12.4512</v>
      </c>
    </row>
    <row r="591" spans="1:20" x14ac:dyDescent="0.3">
      <c r="B591">
        <v>1</v>
      </c>
      <c r="C591">
        <v>222.47300000000001</v>
      </c>
      <c r="E591">
        <v>-44.509900000000002</v>
      </c>
      <c r="F591">
        <v>72.158799999999999</v>
      </c>
      <c r="G591">
        <v>359.47500000000002</v>
      </c>
      <c r="H591">
        <v>0.89707700000000001</v>
      </c>
      <c r="I591">
        <v>-51.483199999999997</v>
      </c>
      <c r="J591">
        <f t="shared" si="39"/>
        <v>-6.9732999999999947</v>
      </c>
      <c r="L591">
        <v>8</v>
      </c>
      <c r="M591">
        <v>353.185</v>
      </c>
      <c r="N591">
        <f t="shared" si="42"/>
        <v>46.322030757828372</v>
      </c>
      <c r="O591">
        <v>-21.286000000000001</v>
      </c>
      <c r="P591">
        <v>57.357799999999997</v>
      </c>
      <c r="Q591">
        <v>495.13400000000001</v>
      </c>
      <c r="R591">
        <v>1.2380599999999999</v>
      </c>
      <c r="S591">
        <v>-33.279400000000003</v>
      </c>
      <c r="T591">
        <f t="shared" si="40"/>
        <v>-11.993400000000001</v>
      </c>
    </row>
    <row r="592" spans="1:20" x14ac:dyDescent="0.3">
      <c r="B592">
        <v>2</v>
      </c>
      <c r="C592">
        <v>230.28</v>
      </c>
      <c r="D592">
        <f t="shared" si="41"/>
        <v>128.09017548354061</v>
      </c>
      <c r="E592">
        <v>-37.918100000000003</v>
      </c>
      <c r="F592">
        <v>51.376300000000001</v>
      </c>
      <c r="G592">
        <v>475.78100000000001</v>
      </c>
      <c r="H592">
        <v>1.17323</v>
      </c>
      <c r="I592">
        <v>-47.897300000000001</v>
      </c>
      <c r="J592">
        <f t="shared" si="39"/>
        <v>-9.9791999999999987</v>
      </c>
      <c r="L592">
        <v>9</v>
      </c>
      <c r="M592">
        <v>375.209</v>
      </c>
      <c r="N592">
        <f t="shared" si="42"/>
        <v>45.405012713403558</v>
      </c>
      <c r="O592">
        <v>-21.362300000000001</v>
      </c>
      <c r="P592">
        <v>57.723999999999997</v>
      </c>
      <c r="Q592">
        <v>493.721</v>
      </c>
      <c r="R592">
        <v>1.23505</v>
      </c>
      <c r="S592">
        <v>-33.340499999999999</v>
      </c>
      <c r="T592">
        <f t="shared" si="40"/>
        <v>-11.978199999999998</v>
      </c>
    </row>
    <row r="593" spans="2:20" x14ac:dyDescent="0.3">
      <c r="B593">
        <v>3</v>
      </c>
      <c r="C593">
        <v>246.79900000000001</v>
      </c>
      <c r="D593">
        <f t="shared" si="41"/>
        <v>60.536352079423672</v>
      </c>
      <c r="E593">
        <v>-37.460299999999997</v>
      </c>
      <c r="F593">
        <v>53.085299999999997</v>
      </c>
      <c r="G593">
        <v>458.13799999999998</v>
      </c>
      <c r="H593">
        <v>1.1110199999999999</v>
      </c>
      <c r="I593">
        <v>-49.53</v>
      </c>
      <c r="J593">
        <f t="shared" si="39"/>
        <v>-12.069700000000005</v>
      </c>
      <c r="L593">
        <v>10</v>
      </c>
      <c r="M593">
        <v>397.23</v>
      </c>
      <c r="N593">
        <f t="shared" si="42"/>
        <v>45.411198401525787</v>
      </c>
      <c r="O593">
        <v>-20.706199999999999</v>
      </c>
      <c r="P593">
        <v>57.174700000000001</v>
      </c>
      <c r="Q593">
        <v>482.416</v>
      </c>
      <c r="R593">
        <v>1.21641</v>
      </c>
      <c r="S593">
        <v>-33.401499999999999</v>
      </c>
      <c r="T593">
        <f t="shared" si="40"/>
        <v>-12.6953</v>
      </c>
    </row>
    <row r="594" spans="2:20" x14ac:dyDescent="0.3">
      <c r="B594">
        <v>4</v>
      </c>
      <c r="C594">
        <v>266.81</v>
      </c>
      <c r="D594">
        <f t="shared" si="41"/>
        <v>49.972515116685834</v>
      </c>
      <c r="E594">
        <v>-39.0015</v>
      </c>
      <c r="F594">
        <v>57.510399999999997</v>
      </c>
      <c r="G594">
        <v>435.517</v>
      </c>
      <c r="H594">
        <v>1.05094</v>
      </c>
      <c r="I594">
        <v>-51.254300000000001</v>
      </c>
      <c r="J594">
        <f t="shared" si="39"/>
        <v>-12.252800000000001</v>
      </c>
      <c r="L594">
        <v>11</v>
      </c>
      <c r="M594">
        <v>419.39400000000001</v>
      </c>
      <c r="N594">
        <f t="shared" si="42"/>
        <v>45.118209709438759</v>
      </c>
      <c r="O594">
        <v>-20.645099999999999</v>
      </c>
      <c r="P594">
        <v>56.930500000000002</v>
      </c>
      <c r="Q594">
        <v>483.85599999999999</v>
      </c>
      <c r="R594">
        <v>1.22343</v>
      </c>
      <c r="S594">
        <v>-33.371000000000002</v>
      </c>
      <c r="T594">
        <f t="shared" si="40"/>
        <v>-12.725900000000003</v>
      </c>
    </row>
    <row r="595" spans="2:20" x14ac:dyDescent="0.3">
      <c r="B595">
        <v>5</v>
      </c>
      <c r="C595">
        <v>287.62</v>
      </c>
      <c r="D595">
        <f t="shared" si="41"/>
        <v>48.053820278712152</v>
      </c>
      <c r="E595">
        <v>-39.444000000000003</v>
      </c>
      <c r="F595">
        <v>59.3872</v>
      </c>
      <c r="G595">
        <v>423.53100000000001</v>
      </c>
      <c r="H595">
        <v>1.01874</v>
      </c>
      <c r="I595">
        <v>-52.230800000000002</v>
      </c>
      <c r="J595">
        <f t="shared" si="39"/>
        <v>-12.786799999999999</v>
      </c>
      <c r="L595">
        <v>12</v>
      </c>
      <c r="M595">
        <v>441.911</v>
      </c>
      <c r="N595">
        <f t="shared" si="42"/>
        <v>44.410889550117695</v>
      </c>
      <c r="O595">
        <v>-20.4468</v>
      </c>
      <c r="P595">
        <v>56.823700000000002</v>
      </c>
      <c r="Q595">
        <v>479.24400000000003</v>
      </c>
      <c r="R595">
        <v>1.22058</v>
      </c>
      <c r="S595">
        <v>-33.477800000000002</v>
      </c>
      <c r="T595">
        <f t="shared" si="40"/>
        <v>-13.031000000000002</v>
      </c>
    </row>
    <row r="596" spans="2:20" x14ac:dyDescent="0.3">
      <c r="B596">
        <v>6</v>
      </c>
      <c r="C596">
        <v>308.45999999999998</v>
      </c>
      <c r="D596">
        <f t="shared" si="41"/>
        <v>47.984644913627697</v>
      </c>
      <c r="E596">
        <v>-39.749099999999999</v>
      </c>
      <c r="F596">
        <v>60.195900000000002</v>
      </c>
      <c r="G596">
        <v>421.96100000000001</v>
      </c>
      <c r="H596">
        <v>1.0115799999999999</v>
      </c>
      <c r="I596">
        <v>-52.703899999999997</v>
      </c>
      <c r="J596">
        <f t="shared" si="39"/>
        <v>-12.954799999999999</v>
      </c>
      <c r="L596">
        <v>13</v>
      </c>
      <c r="M596">
        <v>464.06400000000002</v>
      </c>
      <c r="N596">
        <f t="shared" si="42"/>
        <v>45.140613009524628</v>
      </c>
      <c r="O596">
        <v>-21.133400000000002</v>
      </c>
      <c r="P596">
        <v>57.449300000000001</v>
      </c>
      <c r="Q596">
        <v>491.26400000000001</v>
      </c>
      <c r="R596">
        <v>1.23983</v>
      </c>
      <c r="S596">
        <v>-33.416699999999999</v>
      </c>
      <c r="T596">
        <f t="shared" si="40"/>
        <v>-12.283299999999997</v>
      </c>
    </row>
    <row r="597" spans="2:20" x14ac:dyDescent="0.3">
      <c r="B597">
        <v>7</v>
      </c>
      <c r="C597">
        <v>329.24400000000003</v>
      </c>
      <c r="D597">
        <f t="shared" si="41"/>
        <v>48.113933795226984</v>
      </c>
      <c r="E597">
        <v>-39.657600000000002</v>
      </c>
      <c r="F597">
        <v>60.348500000000001</v>
      </c>
      <c r="G597">
        <v>418.89600000000002</v>
      </c>
      <c r="H597">
        <v>0.99947600000000003</v>
      </c>
      <c r="I597">
        <v>-52.841200000000001</v>
      </c>
      <c r="J597">
        <f t="shared" si="39"/>
        <v>-13.183599999999998</v>
      </c>
      <c r="L597">
        <v>14</v>
      </c>
      <c r="M597">
        <v>486.68700000000001</v>
      </c>
      <c r="N597">
        <f t="shared" si="42"/>
        <v>44.202802457675837</v>
      </c>
      <c r="O597">
        <v>-20.858799999999999</v>
      </c>
      <c r="P597">
        <v>57.052599999999998</v>
      </c>
      <c r="Q597">
        <v>485.09899999999999</v>
      </c>
      <c r="R597">
        <v>1.2373099999999999</v>
      </c>
      <c r="S597">
        <v>-33.294699999999999</v>
      </c>
      <c r="T597">
        <f t="shared" si="40"/>
        <v>-12.4359</v>
      </c>
    </row>
    <row r="598" spans="2:20" x14ac:dyDescent="0.3">
      <c r="B598">
        <v>8</v>
      </c>
      <c r="C598">
        <v>350.22199999999998</v>
      </c>
      <c r="D598">
        <f t="shared" si="41"/>
        <v>47.668986557345903</v>
      </c>
      <c r="E598">
        <v>-39.688099999999999</v>
      </c>
      <c r="F598">
        <v>60.516399999999997</v>
      </c>
      <c r="G598">
        <v>419.75900000000001</v>
      </c>
      <c r="H598">
        <v>1.00101</v>
      </c>
      <c r="I598">
        <v>-52.978499999999997</v>
      </c>
      <c r="J598">
        <f t="shared" si="39"/>
        <v>-13.290399999999998</v>
      </c>
      <c r="L598">
        <v>15</v>
      </c>
      <c r="M598">
        <v>509.18700000000001</v>
      </c>
      <c r="N598">
        <f t="shared" si="42"/>
        <v>44.444444444444443</v>
      </c>
      <c r="O598">
        <v>-21.163900000000002</v>
      </c>
      <c r="P598">
        <v>57.388300000000001</v>
      </c>
      <c r="Q598">
        <v>489.495</v>
      </c>
      <c r="R598">
        <v>1.2463599999999999</v>
      </c>
      <c r="S598">
        <v>-33.355699999999999</v>
      </c>
      <c r="T598">
        <f t="shared" si="40"/>
        <v>-12.191799999999997</v>
      </c>
    </row>
    <row r="599" spans="2:20" x14ac:dyDescent="0.3">
      <c r="B599">
        <v>9</v>
      </c>
      <c r="C599">
        <v>371.51</v>
      </c>
      <c r="D599">
        <f t="shared" si="41"/>
        <v>46.974821495678292</v>
      </c>
      <c r="E599">
        <v>-39.901699999999998</v>
      </c>
      <c r="F599">
        <v>60.73</v>
      </c>
      <c r="G599">
        <v>423.57299999999998</v>
      </c>
      <c r="H599">
        <v>1.00064</v>
      </c>
      <c r="I599">
        <v>-53.024299999999997</v>
      </c>
      <c r="J599">
        <f t="shared" si="39"/>
        <v>-13.122599999999998</v>
      </c>
      <c r="L599">
        <v>16</v>
      </c>
      <c r="M599">
        <v>531.85400000000004</v>
      </c>
      <c r="N599">
        <f t="shared" si="42"/>
        <v>44.116998279437006</v>
      </c>
      <c r="O599">
        <v>-21.163900000000002</v>
      </c>
      <c r="P599">
        <v>57.556199999999997</v>
      </c>
      <c r="Q599">
        <v>490.05599999999998</v>
      </c>
      <c r="R599">
        <v>1.23719</v>
      </c>
      <c r="S599">
        <v>-33.172600000000003</v>
      </c>
      <c r="T599">
        <f t="shared" si="40"/>
        <v>-12.008700000000001</v>
      </c>
    </row>
    <row r="600" spans="2:20" x14ac:dyDescent="0.3">
      <c r="B600">
        <v>10</v>
      </c>
      <c r="C600">
        <v>392.709</v>
      </c>
      <c r="D600">
        <f t="shared" si="41"/>
        <v>47.172036416812084</v>
      </c>
      <c r="E600">
        <v>-39.657600000000002</v>
      </c>
      <c r="F600">
        <v>60.577399999999997</v>
      </c>
      <c r="G600">
        <v>419.678</v>
      </c>
      <c r="H600">
        <v>0.99709700000000001</v>
      </c>
      <c r="I600">
        <v>-53.1158</v>
      </c>
      <c r="J600">
        <f t="shared" si="39"/>
        <v>-13.458199999999998</v>
      </c>
      <c r="L600">
        <v>17</v>
      </c>
      <c r="M600">
        <v>554.77</v>
      </c>
      <c r="N600">
        <f t="shared" si="42"/>
        <v>43.637633094781052</v>
      </c>
      <c r="O600">
        <v>-20.950299999999999</v>
      </c>
      <c r="P600">
        <v>57.327300000000001</v>
      </c>
      <c r="Q600">
        <v>488.17200000000003</v>
      </c>
      <c r="R600">
        <v>1.2465599999999999</v>
      </c>
      <c r="S600">
        <v>-33.157299999999999</v>
      </c>
      <c r="T600">
        <f t="shared" si="40"/>
        <v>-12.207000000000001</v>
      </c>
    </row>
    <row r="601" spans="2:20" x14ac:dyDescent="0.3">
      <c r="B601">
        <v>11</v>
      </c>
      <c r="C601">
        <v>414.23599999999999</v>
      </c>
      <c r="D601">
        <f t="shared" si="41"/>
        <v>46.453291215682661</v>
      </c>
      <c r="E601">
        <v>-39.764400000000002</v>
      </c>
      <c r="F601">
        <v>60.546900000000001</v>
      </c>
      <c r="G601">
        <v>418.88299999999998</v>
      </c>
      <c r="H601">
        <v>1.0021899999999999</v>
      </c>
      <c r="I601">
        <v>-53.0396</v>
      </c>
      <c r="J601">
        <f t="shared" si="39"/>
        <v>-13.275199999999998</v>
      </c>
      <c r="L601">
        <v>18</v>
      </c>
      <c r="M601">
        <v>577.48500000000001</v>
      </c>
      <c r="N601">
        <f t="shared" si="42"/>
        <v>44.023772837332096</v>
      </c>
      <c r="O601">
        <v>-21.133400000000002</v>
      </c>
      <c r="P601">
        <v>57.510399999999997</v>
      </c>
      <c r="Q601">
        <v>498.59199999999998</v>
      </c>
      <c r="R601">
        <v>1.2506699999999999</v>
      </c>
      <c r="S601">
        <v>-33.264200000000002</v>
      </c>
      <c r="T601">
        <f t="shared" si="40"/>
        <v>-12.130800000000001</v>
      </c>
    </row>
    <row r="602" spans="2:20" x14ac:dyDescent="0.3">
      <c r="B602">
        <v>12</v>
      </c>
      <c r="C602">
        <v>435.82</v>
      </c>
      <c r="D602">
        <f t="shared" si="41"/>
        <v>46.330615270570789</v>
      </c>
      <c r="E602">
        <v>-39.550800000000002</v>
      </c>
      <c r="F602">
        <v>60.394300000000001</v>
      </c>
      <c r="G602">
        <v>417.46499999999997</v>
      </c>
      <c r="H602">
        <v>1.00027</v>
      </c>
      <c r="I602">
        <v>-53.0396</v>
      </c>
      <c r="J602">
        <f t="shared" si="39"/>
        <v>-13.488799999999998</v>
      </c>
      <c r="L602">
        <v>19</v>
      </c>
      <c r="M602">
        <v>600.19399999999996</v>
      </c>
      <c r="N602">
        <f t="shared" si="42"/>
        <v>44.035404465190119</v>
      </c>
      <c r="O602">
        <v>-20.3705</v>
      </c>
      <c r="P602">
        <v>56.625399999999999</v>
      </c>
      <c r="Q602">
        <v>481.38799999999998</v>
      </c>
      <c r="R602">
        <v>1.2333799999999999</v>
      </c>
      <c r="S602">
        <v>-33.309899999999999</v>
      </c>
      <c r="T602">
        <f t="shared" si="40"/>
        <v>-12.939399999999999</v>
      </c>
    </row>
    <row r="603" spans="2:20" x14ac:dyDescent="0.3">
      <c r="B603">
        <v>13</v>
      </c>
      <c r="C603">
        <v>457.34399999999999</v>
      </c>
      <c r="D603">
        <f t="shared" si="41"/>
        <v>46.459765842780151</v>
      </c>
      <c r="E603">
        <v>-39.794899999999998</v>
      </c>
      <c r="F603">
        <v>60.73</v>
      </c>
      <c r="G603">
        <v>422.36799999999999</v>
      </c>
      <c r="H603">
        <v>1.0014099999999999</v>
      </c>
      <c r="I603">
        <v>-53.0548</v>
      </c>
      <c r="J603">
        <f t="shared" si="39"/>
        <v>-13.259900000000002</v>
      </c>
      <c r="L603">
        <v>20</v>
      </c>
      <c r="M603">
        <v>623.04700000000003</v>
      </c>
      <c r="N603">
        <f t="shared" si="42"/>
        <v>43.757931125016285</v>
      </c>
      <c r="O603">
        <v>-21.392800000000001</v>
      </c>
      <c r="P603">
        <v>57.6935</v>
      </c>
      <c r="Q603">
        <v>498.62700000000001</v>
      </c>
      <c r="R603">
        <v>1.25902</v>
      </c>
      <c r="S603">
        <v>-33.386200000000002</v>
      </c>
      <c r="T603">
        <f t="shared" si="40"/>
        <v>-11.993400000000001</v>
      </c>
    </row>
    <row r="604" spans="2:20" x14ac:dyDescent="0.3">
      <c r="B604">
        <v>14</v>
      </c>
      <c r="C604">
        <v>478.91300000000001</v>
      </c>
      <c r="D604">
        <f t="shared" si="41"/>
        <v>46.362835551022265</v>
      </c>
      <c r="E604">
        <v>-39.077800000000003</v>
      </c>
      <c r="F604">
        <v>60.089100000000002</v>
      </c>
      <c r="G604">
        <v>412.291</v>
      </c>
      <c r="H604">
        <v>0.99932399999999999</v>
      </c>
      <c r="I604">
        <v>-53.0396</v>
      </c>
      <c r="J604">
        <f t="shared" si="39"/>
        <v>-13.961799999999997</v>
      </c>
      <c r="L604">
        <v>21</v>
      </c>
      <c r="M604">
        <v>645.98800000000006</v>
      </c>
      <c r="N604">
        <f t="shared" si="42"/>
        <v>43.590078898042748</v>
      </c>
      <c r="O604">
        <v>-21.545400000000001</v>
      </c>
      <c r="P604">
        <v>57.769799999999996</v>
      </c>
      <c r="Q604">
        <v>499.00200000000001</v>
      </c>
      <c r="R604">
        <v>1.25464</v>
      </c>
      <c r="S604">
        <v>-33.355699999999999</v>
      </c>
      <c r="T604">
        <f t="shared" si="40"/>
        <v>-11.810299999999998</v>
      </c>
    </row>
    <row r="605" spans="2:20" x14ac:dyDescent="0.3">
      <c r="B605">
        <v>15</v>
      </c>
      <c r="C605">
        <v>500.60199999999998</v>
      </c>
      <c r="D605">
        <f t="shared" si="41"/>
        <v>46.106321176633394</v>
      </c>
      <c r="E605">
        <v>-39.993299999999998</v>
      </c>
      <c r="F605">
        <v>61.035200000000003</v>
      </c>
      <c r="G605">
        <v>425.21600000000001</v>
      </c>
      <c r="H605">
        <v>1.0121100000000001</v>
      </c>
      <c r="I605">
        <v>-53.024299999999997</v>
      </c>
      <c r="J605">
        <f t="shared" si="39"/>
        <v>-13.030999999999999</v>
      </c>
      <c r="L605">
        <v>22</v>
      </c>
      <c r="M605">
        <v>668.98800000000006</v>
      </c>
      <c r="N605">
        <f t="shared" si="42"/>
        <v>43.478260869565219</v>
      </c>
      <c r="O605">
        <v>-21.102900000000002</v>
      </c>
      <c r="P605">
        <v>57.357799999999997</v>
      </c>
      <c r="Q605">
        <v>493.149</v>
      </c>
      <c r="R605">
        <v>1.25007</v>
      </c>
      <c r="S605">
        <v>-33.157299999999999</v>
      </c>
      <c r="T605">
        <f t="shared" si="40"/>
        <v>-12.054399999999998</v>
      </c>
    </row>
    <row r="606" spans="2:20" x14ac:dyDescent="0.3">
      <c r="B606">
        <v>16</v>
      </c>
      <c r="C606">
        <v>522.197</v>
      </c>
      <c r="D606">
        <f t="shared" si="41"/>
        <v>46.307015512850136</v>
      </c>
      <c r="E606">
        <v>-39.779699999999998</v>
      </c>
      <c r="F606">
        <v>60.638399999999997</v>
      </c>
      <c r="G606">
        <v>422.11099999999999</v>
      </c>
      <c r="H606">
        <v>1.0112099999999999</v>
      </c>
      <c r="I606">
        <v>-52.856400000000001</v>
      </c>
      <c r="J606">
        <f t="shared" si="39"/>
        <v>-13.076700000000002</v>
      </c>
      <c r="L606">
        <v>23</v>
      </c>
      <c r="M606">
        <v>691.98900000000003</v>
      </c>
      <c r="N606">
        <f t="shared" si="42"/>
        <v>43.476370592582974</v>
      </c>
      <c r="O606">
        <v>-20.935099999999998</v>
      </c>
      <c r="P606">
        <v>57.189900000000002</v>
      </c>
      <c r="Q606">
        <v>489.93799999999999</v>
      </c>
      <c r="R606">
        <v>1.2499199999999999</v>
      </c>
      <c r="S606">
        <v>-33.172600000000003</v>
      </c>
      <c r="T606">
        <f t="shared" si="40"/>
        <v>-12.237500000000004</v>
      </c>
    </row>
    <row r="607" spans="2:20" x14ac:dyDescent="0.3">
      <c r="B607">
        <v>17</v>
      </c>
      <c r="C607">
        <v>543.93100000000004</v>
      </c>
      <c r="D607">
        <f t="shared" si="41"/>
        <v>46.010858562620697</v>
      </c>
      <c r="E607">
        <v>-39.2151</v>
      </c>
      <c r="F607">
        <v>60.333300000000001</v>
      </c>
      <c r="G607">
        <v>415.762</v>
      </c>
      <c r="H607">
        <v>1.0053799999999999</v>
      </c>
      <c r="I607">
        <v>-52.948</v>
      </c>
      <c r="J607">
        <f t="shared" si="39"/>
        <v>-13.732900000000001</v>
      </c>
      <c r="L607">
        <v>24</v>
      </c>
      <c r="M607">
        <v>715.26900000000001</v>
      </c>
      <c r="N607">
        <f t="shared" si="42"/>
        <v>42.955326460481153</v>
      </c>
      <c r="O607">
        <v>-21.499600000000001</v>
      </c>
      <c r="P607">
        <v>57.8613</v>
      </c>
      <c r="Q607">
        <v>497.11500000000001</v>
      </c>
      <c r="R607">
        <v>1.26753</v>
      </c>
      <c r="S607">
        <v>-33.218400000000003</v>
      </c>
      <c r="T607">
        <f t="shared" si="40"/>
        <v>-11.718800000000002</v>
      </c>
    </row>
    <row r="608" spans="2:20" x14ac:dyDescent="0.3">
      <c r="B608">
        <v>18</v>
      </c>
      <c r="C608">
        <v>565.68799999999999</v>
      </c>
      <c r="D608">
        <f t="shared" si="41"/>
        <v>45.962219055936131</v>
      </c>
      <c r="E608">
        <v>-39.901699999999998</v>
      </c>
      <c r="F608">
        <v>60.897799999999997</v>
      </c>
      <c r="G608">
        <v>427.928</v>
      </c>
      <c r="H608">
        <v>1.0171399999999999</v>
      </c>
      <c r="I608">
        <v>-53.0396</v>
      </c>
      <c r="J608">
        <f t="shared" si="39"/>
        <v>-13.137900000000002</v>
      </c>
      <c r="T608">
        <f t="shared" si="40"/>
        <v>0</v>
      </c>
    </row>
    <row r="609" spans="1:20" x14ac:dyDescent="0.3">
      <c r="B609">
        <v>19</v>
      </c>
      <c r="C609">
        <v>587.57500000000005</v>
      </c>
      <c r="D609">
        <f t="shared" si="41"/>
        <v>45.689221912550707</v>
      </c>
      <c r="E609">
        <v>-39.138800000000003</v>
      </c>
      <c r="F609">
        <v>60.226399999999998</v>
      </c>
      <c r="G609">
        <v>415.74299999999999</v>
      </c>
      <c r="H609">
        <v>1.00387</v>
      </c>
      <c r="I609">
        <v>-53.0548</v>
      </c>
      <c r="J609">
        <f t="shared" si="39"/>
        <v>-13.915999999999997</v>
      </c>
      <c r="K609">
        <v>2.35</v>
      </c>
      <c r="T609">
        <f t="shared" si="40"/>
        <v>0</v>
      </c>
    </row>
    <row r="610" spans="1:20" x14ac:dyDescent="0.3">
      <c r="B610">
        <v>20</v>
      </c>
      <c r="C610">
        <v>609.64400000000001</v>
      </c>
      <c r="D610">
        <f t="shared" si="41"/>
        <v>45.312429199329458</v>
      </c>
      <c r="E610">
        <v>-39.581299999999999</v>
      </c>
      <c r="F610">
        <v>60.546900000000001</v>
      </c>
      <c r="G610">
        <v>420.39400000000001</v>
      </c>
      <c r="H610">
        <v>1.00874</v>
      </c>
      <c r="I610">
        <v>-52.9938</v>
      </c>
      <c r="J610">
        <f t="shared" si="39"/>
        <v>-13.412500000000001</v>
      </c>
      <c r="L610">
        <v>1</v>
      </c>
      <c r="M610">
        <v>222.29</v>
      </c>
      <c r="O610">
        <v>-26.5961</v>
      </c>
      <c r="P610">
        <v>69.152799999999999</v>
      </c>
      <c r="Q610">
        <v>428.608</v>
      </c>
      <c r="R610">
        <v>1.1021399999999999</v>
      </c>
      <c r="S610">
        <v>-30.975300000000001</v>
      </c>
      <c r="T610">
        <f t="shared" si="40"/>
        <v>-4.3792000000000009</v>
      </c>
    </row>
    <row r="611" spans="1:20" x14ac:dyDescent="0.3">
      <c r="B611">
        <v>21</v>
      </c>
      <c r="C611">
        <v>631.57299999999998</v>
      </c>
      <c r="D611">
        <f t="shared" si="41"/>
        <v>45.601714624469935</v>
      </c>
      <c r="E611">
        <v>-38.9557</v>
      </c>
      <c r="F611">
        <v>59.936500000000002</v>
      </c>
      <c r="G611">
        <v>412.06</v>
      </c>
      <c r="H611">
        <v>1.0048900000000001</v>
      </c>
      <c r="I611">
        <v>-53.1158</v>
      </c>
      <c r="J611">
        <f t="shared" si="39"/>
        <v>-14.1601</v>
      </c>
      <c r="L611">
        <v>2</v>
      </c>
      <c r="M611">
        <v>230.90600000000001</v>
      </c>
      <c r="N611">
        <f t="shared" si="42"/>
        <v>116.06313834726072</v>
      </c>
      <c r="O611">
        <v>-19.149799999999999</v>
      </c>
      <c r="P611">
        <v>48.6145</v>
      </c>
      <c r="Q611">
        <v>563.24800000000005</v>
      </c>
      <c r="R611">
        <v>1.4769399999999999</v>
      </c>
      <c r="S611">
        <v>-27.526900000000001</v>
      </c>
      <c r="T611">
        <f t="shared" si="40"/>
        <v>-8.3771000000000022</v>
      </c>
    </row>
    <row r="612" spans="1:20" x14ac:dyDescent="0.3">
      <c r="B612">
        <v>22</v>
      </c>
      <c r="C612">
        <v>653.66200000000003</v>
      </c>
      <c r="D612">
        <f t="shared" si="41"/>
        <v>45.271402055321538</v>
      </c>
      <c r="E612">
        <v>-39.825400000000002</v>
      </c>
      <c r="F612">
        <v>60.668900000000001</v>
      </c>
      <c r="G612">
        <v>426.94400000000002</v>
      </c>
      <c r="H612">
        <v>1.01901</v>
      </c>
      <c r="I612">
        <v>-53.009</v>
      </c>
      <c r="J612">
        <f t="shared" si="39"/>
        <v>-13.183599999999998</v>
      </c>
      <c r="L612">
        <v>3</v>
      </c>
      <c r="M612">
        <v>245.11600000000001</v>
      </c>
      <c r="N612">
        <f t="shared" si="42"/>
        <v>70.372976776917625</v>
      </c>
      <c r="O612">
        <v>-18.936199999999999</v>
      </c>
      <c r="P612">
        <v>47.943100000000001</v>
      </c>
      <c r="Q612">
        <v>583.54899999999998</v>
      </c>
      <c r="R612">
        <v>1.5122199999999999</v>
      </c>
      <c r="S612">
        <v>-29.541</v>
      </c>
      <c r="T612">
        <f t="shared" si="40"/>
        <v>-10.604800000000001</v>
      </c>
    </row>
    <row r="613" spans="1:20" x14ac:dyDescent="0.3">
      <c r="B613">
        <v>23</v>
      </c>
      <c r="C613">
        <v>676.005</v>
      </c>
      <c r="D613">
        <f t="shared" si="41"/>
        <v>44.756747079622329</v>
      </c>
      <c r="E613">
        <v>-39.474499999999999</v>
      </c>
      <c r="F613">
        <v>60.363799999999998</v>
      </c>
      <c r="G613">
        <v>418.69</v>
      </c>
      <c r="H613">
        <v>1.0158499999999999</v>
      </c>
      <c r="I613">
        <v>-52.887</v>
      </c>
      <c r="J613">
        <f t="shared" si="39"/>
        <v>-13.412500000000001</v>
      </c>
      <c r="L613">
        <v>4</v>
      </c>
      <c r="M613">
        <v>266.7</v>
      </c>
      <c r="N613">
        <f t="shared" si="42"/>
        <v>46.330615270570846</v>
      </c>
      <c r="O613">
        <v>-20.401</v>
      </c>
      <c r="P613">
        <v>54.504399999999997</v>
      </c>
      <c r="Q613">
        <v>507.05200000000002</v>
      </c>
      <c r="R613">
        <v>1.3025899999999999</v>
      </c>
      <c r="S613">
        <v>-31.25</v>
      </c>
      <c r="T613">
        <f t="shared" si="40"/>
        <v>-10.849</v>
      </c>
    </row>
    <row r="614" spans="1:20" x14ac:dyDescent="0.3">
      <c r="B614">
        <v>24</v>
      </c>
      <c r="C614">
        <v>698.17200000000003</v>
      </c>
      <c r="D614">
        <f t="shared" si="41"/>
        <v>45.112103577389753</v>
      </c>
      <c r="E614">
        <v>-39.1083</v>
      </c>
      <c r="F614">
        <v>59.783900000000003</v>
      </c>
      <c r="G614">
        <v>416.65899999999999</v>
      </c>
      <c r="H614">
        <v>1.0152399999999999</v>
      </c>
      <c r="I614">
        <v>-52.810699999999997</v>
      </c>
      <c r="J614">
        <f t="shared" si="39"/>
        <v>-13.702399999999997</v>
      </c>
      <c r="L614">
        <v>5</v>
      </c>
      <c r="M614">
        <v>287.74400000000003</v>
      </c>
      <c r="N614">
        <f t="shared" si="42"/>
        <v>47.519482988025004</v>
      </c>
      <c r="O614">
        <v>-20.843499999999999</v>
      </c>
      <c r="P614">
        <v>55.786099999999998</v>
      </c>
      <c r="Q614">
        <v>510.76100000000002</v>
      </c>
      <c r="R614">
        <v>1.2803800000000001</v>
      </c>
      <c r="S614">
        <v>-32.165500000000002</v>
      </c>
      <c r="T614">
        <f t="shared" si="40"/>
        <v>-11.322000000000003</v>
      </c>
    </row>
    <row r="615" spans="1:20" x14ac:dyDescent="0.3">
      <c r="B615">
        <v>25</v>
      </c>
      <c r="C615">
        <v>720.42700000000002</v>
      </c>
      <c r="D615">
        <f t="shared" si="41"/>
        <v>44.933722758930585</v>
      </c>
      <c r="E615">
        <v>-31.967199999999998</v>
      </c>
      <c r="F615">
        <v>60.882599999999996</v>
      </c>
      <c r="G615">
        <v>540.67100000000005</v>
      </c>
      <c r="H615">
        <v>1.07439</v>
      </c>
      <c r="I615">
        <v>-63.003500000000003</v>
      </c>
      <c r="J615">
        <f t="shared" si="39"/>
        <v>-31.036300000000004</v>
      </c>
      <c r="L615">
        <v>6</v>
      </c>
      <c r="M615">
        <v>308.88499999999999</v>
      </c>
      <c r="N615">
        <f t="shared" si="42"/>
        <v>47.301452154581227</v>
      </c>
      <c r="O615">
        <v>-20.751999999999999</v>
      </c>
      <c r="P615">
        <v>56.350700000000003</v>
      </c>
      <c r="Q615">
        <v>498.93700000000001</v>
      </c>
      <c r="R615">
        <v>1.2623200000000001</v>
      </c>
      <c r="S615">
        <v>-32.455399999999997</v>
      </c>
      <c r="T615">
        <f t="shared" si="40"/>
        <v>-11.703399999999998</v>
      </c>
    </row>
    <row r="616" spans="1:20" x14ac:dyDescent="0.3">
      <c r="J616">
        <f t="shared" si="39"/>
        <v>0</v>
      </c>
      <c r="L616">
        <v>7</v>
      </c>
      <c r="M616">
        <v>330.57100000000003</v>
      </c>
      <c r="N616">
        <f t="shared" si="42"/>
        <v>46.112699437424993</v>
      </c>
      <c r="O616">
        <v>-20.3552</v>
      </c>
      <c r="P616">
        <v>56.198099999999997</v>
      </c>
      <c r="Q616">
        <v>486.47</v>
      </c>
      <c r="R616">
        <v>1.2359199999999999</v>
      </c>
      <c r="S616">
        <v>-32.6233</v>
      </c>
      <c r="T616">
        <f t="shared" si="40"/>
        <v>-12.2681</v>
      </c>
    </row>
    <row r="617" spans="1:20" x14ac:dyDescent="0.3">
      <c r="A617">
        <v>2.65</v>
      </c>
      <c r="J617">
        <f t="shared" si="39"/>
        <v>0</v>
      </c>
      <c r="L617">
        <v>8</v>
      </c>
      <c r="M617">
        <v>352.27100000000002</v>
      </c>
      <c r="N617">
        <f t="shared" si="42"/>
        <v>46.082949308755786</v>
      </c>
      <c r="O617">
        <v>-20.462</v>
      </c>
      <c r="P617">
        <v>56.3812</v>
      </c>
      <c r="Q617">
        <v>490.12200000000001</v>
      </c>
      <c r="R617">
        <v>1.24315</v>
      </c>
      <c r="S617">
        <v>-32.8979</v>
      </c>
      <c r="T617">
        <f t="shared" si="40"/>
        <v>-12.4359</v>
      </c>
    </row>
    <row r="618" spans="1:20" x14ac:dyDescent="0.3">
      <c r="B618">
        <v>1</v>
      </c>
      <c r="C618">
        <v>222.357</v>
      </c>
      <c r="E618">
        <v>-44.631999999999998</v>
      </c>
      <c r="F618">
        <v>71.914699999999996</v>
      </c>
      <c r="G618">
        <v>358.96100000000001</v>
      </c>
      <c r="H618">
        <v>0.89960499999999999</v>
      </c>
      <c r="I618">
        <v>-51.391599999999997</v>
      </c>
      <c r="J618">
        <f t="shared" si="39"/>
        <v>-6.7595999999999989</v>
      </c>
      <c r="L618">
        <v>9</v>
      </c>
      <c r="M618">
        <v>373.95699999999999</v>
      </c>
      <c r="N618">
        <f t="shared" si="42"/>
        <v>46.112699437425114</v>
      </c>
      <c r="O618">
        <v>-20.5078</v>
      </c>
      <c r="P618">
        <v>56.671100000000003</v>
      </c>
      <c r="Q618">
        <v>489.08699999999999</v>
      </c>
      <c r="R618">
        <v>1.2402500000000001</v>
      </c>
      <c r="S618">
        <v>-33.065800000000003</v>
      </c>
      <c r="T618">
        <f t="shared" si="40"/>
        <v>-12.558000000000003</v>
      </c>
    </row>
    <row r="619" spans="1:20" x14ac:dyDescent="0.3">
      <c r="B619">
        <v>2</v>
      </c>
      <c r="C619">
        <v>229.95599999999999</v>
      </c>
      <c r="D619">
        <f t="shared" si="41"/>
        <v>131.59626266614046</v>
      </c>
      <c r="E619">
        <v>-37.765500000000003</v>
      </c>
      <c r="F619">
        <v>50.430300000000003</v>
      </c>
      <c r="G619">
        <v>481.17700000000002</v>
      </c>
      <c r="H619">
        <v>1.1896</v>
      </c>
      <c r="I619">
        <v>-47.698999999999998</v>
      </c>
      <c r="J619">
        <f t="shared" si="39"/>
        <v>-9.9334999999999951</v>
      </c>
      <c r="L619">
        <v>10</v>
      </c>
      <c r="M619">
        <v>395.81799999999998</v>
      </c>
      <c r="N619">
        <f t="shared" si="42"/>
        <v>45.743561593705707</v>
      </c>
      <c r="O619">
        <v>-20.3705</v>
      </c>
      <c r="P619">
        <v>56.457500000000003</v>
      </c>
      <c r="Q619">
        <v>488.55099999999999</v>
      </c>
      <c r="R619">
        <v>1.23237</v>
      </c>
      <c r="S619">
        <v>-33.020000000000003</v>
      </c>
      <c r="T619">
        <f t="shared" si="40"/>
        <v>-12.649500000000003</v>
      </c>
    </row>
    <row r="620" spans="1:20" x14ac:dyDescent="0.3">
      <c r="B620">
        <v>3</v>
      </c>
      <c r="C620">
        <v>245.625</v>
      </c>
      <c r="D620">
        <f t="shared" si="41"/>
        <v>63.820282085646774</v>
      </c>
      <c r="E620">
        <v>-37.4756</v>
      </c>
      <c r="F620">
        <v>51.59</v>
      </c>
      <c r="G620">
        <v>474.66699999999997</v>
      </c>
      <c r="H620">
        <v>1.1566399999999999</v>
      </c>
      <c r="I620">
        <v>-49.148600000000002</v>
      </c>
      <c r="J620">
        <f t="shared" si="39"/>
        <v>-11.673000000000002</v>
      </c>
      <c r="L620">
        <v>11</v>
      </c>
      <c r="M620">
        <v>417.75599999999997</v>
      </c>
      <c r="N620">
        <f t="shared" si="42"/>
        <v>45.583006655118993</v>
      </c>
      <c r="O620">
        <v>-20.843499999999999</v>
      </c>
      <c r="P620">
        <v>56.915300000000002</v>
      </c>
      <c r="Q620">
        <v>496.38099999999997</v>
      </c>
      <c r="R620">
        <v>1.24464</v>
      </c>
      <c r="S620">
        <v>-33.020000000000003</v>
      </c>
      <c r="T620">
        <f t="shared" si="40"/>
        <v>-12.176500000000004</v>
      </c>
    </row>
    <row r="621" spans="1:20" x14ac:dyDescent="0.3">
      <c r="B621">
        <v>4</v>
      </c>
      <c r="C621">
        <v>264.62700000000001</v>
      </c>
      <c r="D621">
        <f t="shared" si="41"/>
        <v>52.626039364277418</v>
      </c>
      <c r="E621">
        <v>-39.077800000000003</v>
      </c>
      <c r="F621">
        <v>56.366</v>
      </c>
      <c r="G621">
        <v>450.95100000000002</v>
      </c>
      <c r="H621">
        <v>1.08141</v>
      </c>
      <c r="I621">
        <v>-50.857500000000002</v>
      </c>
      <c r="J621">
        <f t="shared" si="39"/>
        <v>-11.779699999999998</v>
      </c>
      <c r="L621">
        <v>12</v>
      </c>
      <c r="M621">
        <v>439.60300000000001</v>
      </c>
      <c r="N621">
        <f t="shared" si="42"/>
        <v>45.772874994278311</v>
      </c>
      <c r="O621">
        <v>-20.873999999999999</v>
      </c>
      <c r="P621">
        <v>56.976300000000002</v>
      </c>
      <c r="Q621">
        <v>494.21</v>
      </c>
      <c r="R621">
        <v>1.24065</v>
      </c>
      <c r="S621">
        <v>-33.0505</v>
      </c>
      <c r="T621">
        <f t="shared" si="40"/>
        <v>-12.176500000000001</v>
      </c>
    </row>
    <row r="622" spans="1:20" x14ac:dyDescent="0.3">
      <c r="B622">
        <v>5</v>
      </c>
      <c r="C622">
        <v>284.97199999999998</v>
      </c>
      <c r="D622">
        <f t="shared" si="41"/>
        <v>49.152125829442198</v>
      </c>
      <c r="E622">
        <v>-39.093000000000004</v>
      </c>
      <c r="F622">
        <v>58.273299999999999</v>
      </c>
      <c r="G622">
        <v>427.82400000000001</v>
      </c>
      <c r="H622">
        <v>1.0291999999999999</v>
      </c>
      <c r="I622">
        <v>-52.002000000000002</v>
      </c>
      <c r="J622">
        <f t="shared" si="39"/>
        <v>-12.908999999999999</v>
      </c>
      <c r="L622">
        <v>13</v>
      </c>
      <c r="M622">
        <v>461.565</v>
      </c>
      <c r="N622">
        <f t="shared" si="42"/>
        <v>45.533193698206013</v>
      </c>
      <c r="O622">
        <v>-21.087599999999998</v>
      </c>
      <c r="P622">
        <v>57.266199999999998</v>
      </c>
      <c r="Q622">
        <v>498.61799999999999</v>
      </c>
      <c r="R622">
        <v>1.2557199999999999</v>
      </c>
      <c r="S622">
        <v>-33.096299999999999</v>
      </c>
      <c r="T622">
        <f t="shared" si="40"/>
        <v>-12.008700000000001</v>
      </c>
    </row>
    <row r="623" spans="1:20" x14ac:dyDescent="0.3">
      <c r="B623">
        <v>6</v>
      </c>
      <c r="C623">
        <v>305.34199999999998</v>
      </c>
      <c r="D623">
        <f t="shared" si="41"/>
        <v>49.091801669121246</v>
      </c>
      <c r="E623">
        <v>-39.611800000000002</v>
      </c>
      <c r="F623">
        <v>59.295699999999997</v>
      </c>
      <c r="G623">
        <v>425.70100000000002</v>
      </c>
      <c r="H623">
        <v>1.0241100000000001</v>
      </c>
      <c r="I623">
        <v>-52.490200000000002</v>
      </c>
      <c r="J623">
        <f t="shared" si="39"/>
        <v>-12.878399999999999</v>
      </c>
      <c r="L623">
        <v>14</v>
      </c>
      <c r="M623">
        <v>483.904</v>
      </c>
      <c r="N623">
        <f t="shared" si="42"/>
        <v>44.764761179999105</v>
      </c>
      <c r="O623">
        <v>-20.935099999999998</v>
      </c>
      <c r="P623">
        <v>57.022100000000002</v>
      </c>
      <c r="Q623">
        <v>495.41199999999998</v>
      </c>
      <c r="R623">
        <v>1.2485200000000001</v>
      </c>
      <c r="S623">
        <v>-32.9895</v>
      </c>
      <c r="T623">
        <f t="shared" si="40"/>
        <v>-12.054400000000001</v>
      </c>
    </row>
    <row r="624" spans="1:20" x14ac:dyDescent="0.3">
      <c r="B624">
        <v>7</v>
      </c>
      <c r="C624">
        <v>325.74099999999999</v>
      </c>
      <c r="D624">
        <f t="shared" si="41"/>
        <v>49.022010882886413</v>
      </c>
      <c r="E624">
        <v>-39.840699999999998</v>
      </c>
      <c r="F624">
        <v>59.890700000000002</v>
      </c>
      <c r="G624">
        <v>429.327</v>
      </c>
      <c r="H624">
        <v>1.01962</v>
      </c>
      <c r="I624">
        <v>-52.780200000000001</v>
      </c>
      <c r="J624">
        <f t="shared" si="39"/>
        <v>-12.939500000000002</v>
      </c>
      <c r="L624">
        <v>15</v>
      </c>
      <c r="M624">
        <v>505.93400000000003</v>
      </c>
      <c r="N624">
        <f t="shared" si="42"/>
        <v>45.392646391284551</v>
      </c>
      <c r="O624">
        <v>-20.721399999999999</v>
      </c>
      <c r="P624">
        <v>56.732199999999999</v>
      </c>
      <c r="Q624">
        <v>492.22699999999998</v>
      </c>
      <c r="R624">
        <v>1.2499499999999999</v>
      </c>
      <c r="S624">
        <v>-32.974200000000003</v>
      </c>
      <c r="T624">
        <f t="shared" si="40"/>
        <v>-12.252800000000004</v>
      </c>
    </row>
    <row r="625" spans="2:20" x14ac:dyDescent="0.3">
      <c r="B625">
        <v>8</v>
      </c>
      <c r="C625">
        <v>346.61599999999999</v>
      </c>
      <c r="D625">
        <f t="shared" si="41"/>
        <v>47.904191616766468</v>
      </c>
      <c r="E625">
        <v>-39.444000000000003</v>
      </c>
      <c r="F625">
        <v>59.585599999999999</v>
      </c>
      <c r="G625">
        <v>423.209</v>
      </c>
      <c r="H625">
        <v>1.0102500000000001</v>
      </c>
      <c r="I625">
        <v>-53.070099999999996</v>
      </c>
      <c r="J625">
        <f t="shared" si="39"/>
        <v>-13.626099999999994</v>
      </c>
      <c r="L625">
        <v>16</v>
      </c>
      <c r="M625">
        <v>528.33900000000006</v>
      </c>
      <c r="N625">
        <f t="shared" si="42"/>
        <v>44.632894443204584</v>
      </c>
      <c r="O625">
        <v>-20.675699999999999</v>
      </c>
      <c r="P625">
        <v>56.655900000000003</v>
      </c>
      <c r="Q625">
        <v>495.14600000000002</v>
      </c>
      <c r="R625">
        <v>1.25349</v>
      </c>
      <c r="S625">
        <v>-32.959000000000003</v>
      </c>
      <c r="T625">
        <f t="shared" si="40"/>
        <v>-12.283300000000004</v>
      </c>
    </row>
    <row r="626" spans="2:20" x14ac:dyDescent="0.3">
      <c r="B626">
        <v>9</v>
      </c>
      <c r="C626">
        <v>367.65800000000002</v>
      </c>
      <c r="D626">
        <f t="shared" si="41"/>
        <v>47.523999619807938</v>
      </c>
      <c r="E626">
        <v>-39.352400000000003</v>
      </c>
      <c r="F626">
        <v>59.844999999999999</v>
      </c>
      <c r="G626">
        <v>416.83699999999999</v>
      </c>
      <c r="H626">
        <v>0.99896099999999999</v>
      </c>
      <c r="I626">
        <v>-53.070099999999996</v>
      </c>
      <c r="J626">
        <f t="shared" si="39"/>
        <v>-13.717699999999994</v>
      </c>
      <c r="L626">
        <v>17</v>
      </c>
      <c r="M626">
        <v>550.851</v>
      </c>
      <c r="N626">
        <f t="shared" si="42"/>
        <v>44.42075337597737</v>
      </c>
      <c r="O626">
        <v>-19.882200000000001</v>
      </c>
      <c r="P626">
        <v>55.892899999999997</v>
      </c>
      <c r="Q626">
        <v>479.471</v>
      </c>
      <c r="R626">
        <v>1.2405999999999999</v>
      </c>
      <c r="S626">
        <v>-32.699599999999997</v>
      </c>
      <c r="T626">
        <f t="shared" si="40"/>
        <v>-12.817399999999996</v>
      </c>
    </row>
    <row r="627" spans="2:20" x14ac:dyDescent="0.3">
      <c r="B627">
        <v>10</v>
      </c>
      <c r="C627">
        <v>388.56400000000002</v>
      </c>
      <c r="D627">
        <f t="shared" si="41"/>
        <v>47.833157945087521</v>
      </c>
      <c r="E627">
        <v>-39.825400000000002</v>
      </c>
      <c r="F627">
        <v>60.287500000000001</v>
      </c>
      <c r="G627">
        <v>423.654</v>
      </c>
      <c r="H627">
        <v>1.00909</v>
      </c>
      <c r="I627">
        <v>-53.1616</v>
      </c>
      <c r="J627">
        <f t="shared" si="39"/>
        <v>-13.336199999999998</v>
      </c>
      <c r="L627">
        <v>18</v>
      </c>
      <c r="M627">
        <v>573.14200000000005</v>
      </c>
      <c r="N627">
        <f t="shared" si="42"/>
        <v>44.861154726122543</v>
      </c>
      <c r="O627">
        <v>-20.645099999999999</v>
      </c>
      <c r="P627">
        <v>56.716900000000003</v>
      </c>
      <c r="Q627">
        <v>496.54399999999998</v>
      </c>
      <c r="R627">
        <v>1.2629600000000001</v>
      </c>
      <c r="S627">
        <v>-33.020000000000003</v>
      </c>
      <c r="T627">
        <f t="shared" si="40"/>
        <v>-12.374900000000004</v>
      </c>
    </row>
    <row r="628" spans="2:20" x14ac:dyDescent="0.3">
      <c r="B628">
        <v>11</v>
      </c>
      <c r="C628">
        <v>409.69499999999999</v>
      </c>
      <c r="D628">
        <f t="shared" si="41"/>
        <v>47.323837016705376</v>
      </c>
      <c r="E628">
        <v>-39.337200000000003</v>
      </c>
      <c r="F628">
        <v>59.875500000000002</v>
      </c>
      <c r="G628">
        <v>416.03699999999998</v>
      </c>
      <c r="H628">
        <v>1.0062199999999999</v>
      </c>
      <c r="I628">
        <v>-53.085299999999997</v>
      </c>
      <c r="J628">
        <f t="shared" si="39"/>
        <v>-13.748099999999994</v>
      </c>
      <c r="L628">
        <v>19</v>
      </c>
      <c r="M628">
        <v>595.97199999999998</v>
      </c>
      <c r="N628">
        <f t="shared" si="42"/>
        <v>43.8020148926852</v>
      </c>
      <c r="O628">
        <v>-20.614599999999999</v>
      </c>
      <c r="P628">
        <v>56.762700000000002</v>
      </c>
      <c r="Q628">
        <v>493.86500000000001</v>
      </c>
      <c r="R628">
        <v>1.25301</v>
      </c>
      <c r="S628">
        <v>-32.806399999999996</v>
      </c>
      <c r="T628">
        <f t="shared" si="40"/>
        <v>-12.191799999999997</v>
      </c>
    </row>
    <row r="629" spans="2:20" x14ac:dyDescent="0.3">
      <c r="B629">
        <v>12</v>
      </c>
      <c r="C629">
        <v>431.03500000000003</v>
      </c>
      <c r="D629">
        <f t="shared" si="41"/>
        <v>46.860356138706585</v>
      </c>
      <c r="E629">
        <v>-39.657600000000002</v>
      </c>
      <c r="F629">
        <v>60.226399999999998</v>
      </c>
      <c r="G629">
        <v>417.20800000000003</v>
      </c>
      <c r="H629">
        <v>1.00309</v>
      </c>
      <c r="I629">
        <v>-53.192100000000003</v>
      </c>
      <c r="J629">
        <f t="shared" si="39"/>
        <v>-13.534500000000001</v>
      </c>
      <c r="L629">
        <v>20</v>
      </c>
      <c r="M629">
        <v>618.48400000000004</v>
      </c>
      <c r="N629">
        <f t="shared" si="42"/>
        <v>44.420753375977142</v>
      </c>
      <c r="O629">
        <v>-20.492599999999999</v>
      </c>
      <c r="P629">
        <v>56.3812</v>
      </c>
      <c r="Q629">
        <v>491.70600000000002</v>
      </c>
      <c r="R629">
        <v>1.25718</v>
      </c>
      <c r="S629">
        <v>-33.020000000000003</v>
      </c>
      <c r="T629">
        <f t="shared" si="40"/>
        <v>-12.527400000000004</v>
      </c>
    </row>
    <row r="630" spans="2:20" x14ac:dyDescent="0.3">
      <c r="B630">
        <v>13</v>
      </c>
      <c r="C630">
        <v>451.81599999999997</v>
      </c>
      <c r="D630">
        <f t="shared" si="41"/>
        <v>48.120879649680113</v>
      </c>
      <c r="E630">
        <v>-39.520299999999999</v>
      </c>
      <c r="F630">
        <v>59.844999999999999</v>
      </c>
      <c r="G630">
        <v>423.60500000000002</v>
      </c>
      <c r="H630">
        <v>1.0147999999999999</v>
      </c>
      <c r="I630">
        <v>-53.085299999999997</v>
      </c>
      <c r="J630">
        <f t="shared" si="39"/>
        <v>-13.564999999999998</v>
      </c>
      <c r="L630">
        <v>21</v>
      </c>
      <c r="M630">
        <v>640.97400000000005</v>
      </c>
      <c r="N630">
        <f t="shared" si="42"/>
        <v>44.464206313917281</v>
      </c>
      <c r="O630">
        <v>-20.858799999999999</v>
      </c>
      <c r="P630">
        <v>56.777999999999999</v>
      </c>
      <c r="Q630">
        <v>499.60300000000001</v>
      </c>
      <c r="R630">
        <v>1.2671300000000001</v>
      </c>
      <c r="S630">
        <v>-32.959000000000003</v>
      </c>
      <c r="T630">
        <f t="shared" si="40"/>
        <v>-12.100200000000005</v>
      </c>
    </row>
    <row r="631" spans="2:20" x14ac:dyDescent="0.3">
      <c r="B631">
        <v>14</v>
      </c>
      <c r="C631">
        <v>473.041</v>
      </c>
      <c r="D631">
        <f t="shared" si="41"/>
        <v>47.114252061248479</v>
      </c>
      <c r="E631">
        <v>-39.611800000000002</v>
      </c>
      <c r="F631">
        <v>59.905999999999999</v>
      </c>
      <c r="G631">
        <v>428.536</v>
      </c>
      <c r="H631">
        <v>1.0122599999999999</v>
      </c>
      <c r="I631">
        <v>-53.085299999999997</v>
      </c>
      <c r="J631">
        <f t="shared" si="39"/>
        <v>-13.473499999999994</v>
      </c>
      <c r="L631">
        <v>22</v>
      </c>
      <c r="M631">
        <v>663.928</v>
      </c>
      <c r="N631">
        <f t="shared" si="42"/>
        <v>43.56539165287105</v>
      </c>
      <c r="O631">
        <v>-21.194500000000001</v>
      </c>
      <c r="P631">
        <v>57.144199999999998</v>
      </c>
      <c r="Q631">
        <v>503.93299999999999</v>
      </c>
      <c r="R631">
        <v>1.27654</v>
      </c>
      <c r="S631">
        <v>-32.867400000000004</v>
      </c>
      <c r="T631">
        <f t="shared" si="40"/>
        <v>-11.672900000000002</v>
      </c>
    </row>
    <row r="632" spans="2:20" x14ac:dyDescent="0.3">
      <c r="B632">
        <v>15</v>
      </c>
      <c r="C632">
        <v>494.43099999999998</v>
      </c>
      <c r="D632">
        <f t="shared" si="41"/>
        <v>46.750818139317467</v>
      </c>
      <c r="E632">
        <v>-39.184600000000003</v>
      </c>
      <c r="F632">
        <v>59.310899999999997</v>
      </c>
      <c r="G632">
        <v>422.74299999999999</v>
      </c>
      <c r="H632">
        <v>1.0108900000000001</v>
      </c>
      <c r="I632">
        <v>-52.887</v>
      </c>
      <c r="J632">
        <f t="shared" si="39"/>
        <v>-13.702399999999997</v>
      </c>
      <c r="L632">
        <v>23</v>
      </c>
      <c r="M632">
        <v>686.62300000000005</v>
      </c>
      <c r="N632">
        <f t="shared" si="42"/>
        <v>44.062568847763728</v>
      </c>
      <c r="O632">
        <v>-20.782499999999999</v>
      </c>
      <c r="P632">
        <v>56.686399999999999</v>
      </c>
      <c r="Q632">
        <v>499.74400000000003</v>
      </c>
      <c r="R632">
        <v>1.2714700000000001</v>
      </c>
      <c r="S632">
        <v>-32.745399999999997</v>
      </c>
      <c r="T632">
        <f t="shared" si="40"/>
        <v>-11.962899999999998</v>
      </c>
    </row>
    <row r="633" spans="2:20" x14ac:dyDescent="0.3">
      <c r="B633">
        <v>16</v>
      </c>
      <c r="C633">
        <v>515.85599999999999</v>
      </c>
      <c r="D633">
        <f t="shared" si="41"/>
        <v>46.674445740956799</v>
      </c>
      <c r="E633">
        <v>-39.245600000000003</v>
      </c>
      <c r="F633">
        <v>59.4482</v>
      </c>
      <c r="G633">
        <v>418.60399999999998</v>
      </c>
      <c r="H633">
        <v>1.0088699999999999</v>
      </c>
      <c r="I633">
        <v>-52.963299999999997</v>
      </c>
      <c r="J633">
        <f t="shared" si="39"/>
        <v>-13.717699999999994</v>
      </c>
      <c r="L633">
        <v>24</v>
      </c>
      <c r="M633">
        <v>709.87199999999996</v>
      </c>
      <c r="N633">
        <f t="shared" si="42"/>
        <v>43.012602692589098</v>
      </c>
      <c r="O633">
        <v>-20.614599999999999</v>
      </c>
      <c r="P633">
        <v>56.564300000000003</v>
      </c>
      <c r="Q633">
        <v>496.26100000000002</v>
      </c>
      <c r="R633">
        <v>1.2618400000000001</v>
      </c>
      <c r="S633">
        <v>-32.8369</v>
      </c>
      <c r="T633">
        <f t="shared" si="40"/>
        <v>-12.222300000000001</v>
      </c>
    </row>
    <row r="634" spans="2:20" x14ac:dyDescent="0.3">
      <c r="B634">
        <v>17</v>
      </c>
      <c r="C634">
        <v>537.56600000000003</v>
      </c>
      <c r="D634">
        <f t="shared" si="41"/>
        <v>46.061722708429215</v>
      </c>
      <c r="E634">
        <v>-39.733899999999998</v>
      </c>
      <c r="F634">
        <v>60.150100000000002</v>
      </c>
      <c r="G634">
        <v>424.38799999999998</v>
      </c>
      <c r="H634">
        <v>1.0127999999999999</v>
      </c>
      <c r="I634">
        <v>-52.9938</v>
      </c>
      <c r="J634">
        <f t="shared" si="39"/>
        <v>-13.259900000000002</v>
      </c>
      <c r="T634">
        <f t="shared" si="40"/>
        <v>0</v>
      </c>
    </row>
    <row r="635" spans="2:20" x14ac:dyDescent="0.3">
      <c r="B635">
        <v>18</v>
      </c>
      <c r="C635">
        <v>559.41200000000003</v>
      </c>
      <c r="D635">
        <f t="shared" si="41"/>
        <v>45.774970246269334</v>
      </c>
      <c r="E635">
        <v>-39.550800000000002</v>
      </c>
      <c r="F635">
        <v>59.905999999999999</v>
      </c>
      <c r="G635">
        <v>423.57</v>
      </c>
      <c r="H635">
        <v>1.0210600000000001</v>
      </c>
      <c r="I635">
        <v>-52.9938</v>
      </c>
      <c r="J635">
        <f t="shared" si="39"/>
        <v>-13.442999999999998</v>
      </c>
      <c r="K635">
        <v>2.4</v>
      </c>
      <c r="T635">
        <f t="shared" si="40"/>
        <v>0</v>
      </c>
    </row>
    <row r="636" spans="2:20" x14ac:dyDescent="0.3">
      <c r="B636">
        <v>19</v>
      </c>
      <c r="C636">
        <v>581.33900000000006</v>
      </c>
      <c r="D636">
        <f t="shared" si="41"/>
        <v>45.605874036575869</v>
      </c>
      <c r="E636">
        <v>-39.1541</v>
      </c>
      <c r="F636">
        <v>59.6008</v>
      </c>
      <c r="G636">
        <v>416.976</v>
      </c>
      <c r="H636">
        <v>1.0144299999999999</v>
      </c>
      <c r="I636">
        <v>-52.825899999999997</v>
      </c>
      <c r="J636">
        <f t="shared" si="39"/>
        <v>-13.671799999999998</v>
      </c>
      <c r="L636">
        <v>1</v>
      </c>
      <c r="M636">
        <v>222.20500000000001</v>
      </c>
      <c r="O636">
        <v>-26.199300000000001</v>
      </c>
      <c r="P636">
        <v>68.664599999999993</v>
      </c>
      <c r="Q636">
        <v>429.24400000000003</v>
      </c>
      <c r="R636">
        <v>1.1079699999999999</v>
      </c>
      <c r="S636">
        <v>-30.502300000000002</v>
      </c>
      <c r="T636">
        <f t="shared" si="40"/>
        <v>-4.3030000000000008</v>
      </c>
    </row>
    <row r="637" spans="2:20" x14ac:dyDescent="0.3">
      <c r="B637">
        <v>20</v>
      </c>
      <c r="C637">
        <v>603.19799999999998</v>
      </c>
      <c r="D637">
        <f t="shared" si="41"/>
        <v>45.747746923464177</v>
      </c>
      <c r="E637">
        <v>-39.260899999999999</v>
      </c>
      <c r="F637">
        <v>59.692399999999999</v>
      </c>
      <c r="G637">
        <v>422.36099999999999</v>
      </c>
      <c r="H637">
        <v>1.0219</v>
      </c>
      <c r="I637">
        <v>-52.825899999999997</v>
      </c>
      <c r="J637">
        <f t="shared" si="39"/>
        <v>-13.564999999999998</v>
      </c>
      <c r="L637">
        <v>2</v>
      </c>
      <c r="M637">
        <v>230.58500000000001</v>
      </c>
      <c r="N637">
        <f t="shared" si="42"/>
        <v>119.33174224343682</v>
      </c>
      <c r="O637">
        <v>-19.302399999999999</v>
      </c>
      <c r="P637">
        <v>48.3551</v>
      </c>
      <c r="Q637">
        <v>577.85299999999995</v>
      </c>
      <c r="R637">
        <v>1.5188200000000001</v>
      </c>
      <c r="S637">
        <v>-27.328499999999998</v>
      </c>
      <c r="T637">
        <f t="shared" si="40"/>
        <v>-8.0260999999999996</v>
      </c>
    </row>
    <row r="638" spans="2:20" x14ac:dyDescent="0.3">
      <c r="B638">
        <v>21</v>
      </c>
      <c r="C638">
        <v>625.05999999999995</v>
      </c>
      <c r="D638">
        <f t="shared" si="41"/>
        <v>45.741469215991287</v>
      </c>
      <c r="E638">
        <v>-39.489699999999999</v>
      </c>
      <c r="F638">
        <v>59.982300000000002</v>
      </c>
      <c r="G638">
        <v>421.90300000000002</v>
      </c>
      <c r="H638">
        <v>1.02112</v>
      </c>
      <c r="I638">
        <v>-52.719099999999997</v>
      </c>
      <c r="J638">
        <f t="shared" si="39"/>
        <v>-13.229399999999998</v>
      </c>
      <c r="L638">
        <v>3</v>
      </c>
      <c r="M638">
        <v>244.959</v>
      </c>
      <c r="N638">
        <f t="shared" si="42"/>
        <v>69.570057047446795</v>
      </c>
      <c r="O638">
        <v>-18.7073</v>
      </c>
      <c r="P638">
        <v>47.454799999999999</v>
      </c>
      <c r="Q638">
        <v>599.55600000000004</v>
      </c>
      <c r="R638">
        <v>1.5380199999999999</v>
      </c>
      <c r="S638">
        <v>-29.235800000000001</v>
      </c>
      <c r="T638">
        <f t="shared" si="40"/>
        <v>-10.528500000000001</v>
      </c>
    </row>
    <row r="639" spans="2:20" x14ac:dyDescent="0.3">
      <c r="B639">
        <v>22</v>
      </c>
      <c r="C639">
        <v>646.67100000000005</v>
      </c>
      <c r="D639">
        <f t="shared" si="41"/>
        <v>46.272731479339001</v>
      </c>
      <c r="E639">
        <v>-39.0015</v>
      </c>
      <c r="F639">
        <v>59.204099999999997</v>
      </c>
      <c r="G639">
        <v>417.51799999999997</v>
      </c>
      <c r="H639">
        <v>1.0171600000000001</v>
      </c>
      <c r="I639">
        <v>-52.749600000000001</v>
      </c>
      <c r="J639">
        <f t="shared" si="39"/>
        <v>-13.748100000000001</v>
      </c>
      <c r="L639">
        <v>4</v>
      </c>
      <c r="M639">
        <v>266.30700000000002</v>
      </c>
      <c r="N639">
        <f t="shared" si="42"/>
        <v>46.842795578040068</v>
      </c>
      <c r="O639">
        <v>-20.462</v>
      </c>
      <c r="P639">
        <v>54.290799999999997</v>
      </c>
      <c r="Q639">
        <v>518.24</v>
      </c>
      <c r="R639">
        <v>1.33691</v>
      </c>
      <c r="S639">
        <v>-30.899000000000001</v>
      </c>
      <c r="T639">
        <f t="shared" si="40"/>
        <v>-10.437000000000001</v>
      </c>
    </row>
    <row r="640" spans="2:20" x14ac:dyDescent="0.3">
      <c r="B640">
        <v>23</v>
      </c>
      <c r="C640">
        <v>669.06</v>
      </c>
      <c r="D640">
        <f t="shared" si="41"/>
        <v>44.664790745455562</v>
      </c>
      <c r="E640">
        <v>-39.444000000000003</v>
      </c>
      <c r="F640">
        <v>59.753399999999999</v>
      </c>
      <c r="G640">
        <v>424.70600000000002</v>
      </c>
      <c r="H640">
        <v>1.02319</v>
      </c>
      <c r="I640">
        <v>-52.841200000000001</v>
      </c>
      <c r="J640">
        <f t="shared" si="39"/>
        <v>-13.397199999999998</v>
      </c>
      <c r="L640">
        <v>5</v>
      </c>
      <c r="M640">
        <v>287.21199999999999</v>
      </c>
      <c r="N640">
        <f t="shared" si="42"/>
        <v>47.835446065534626</v>
      </c>
      <c r="O640">
        <v>-20.3094</v>
      </c>
      <c r="P640">
        <v>55.007899999999999</v>
      </c>
      <c r="Q640">
        <v>508.14299999999997</v>
      </c>
      <c r="R640">
        <v>1.2927200000000001</v>
      </c>
      <c r="S640">
        <v>-31.707799999999999</v>
      </c>
      <c r="T640">
        <f t="shared" si="40"/>
        <v>-11.398399999999999</v>
      </c>
    </row>
    <row r="641" spans="1:20" x14ac:dyDescent="0.3">
      <c r="B641">
        <v>24</v>
      </c>
      <c r="C641">
        <v>691.43700000000001</v>
      </c>
      <c r="D641">
        <f t="shared" si="41"/>
        <v>44.688742905661933</v>
      </c>
      <c r="E641">
        <v>-39.1235</v>
      </c>
      <c r="F641">
        <v>59.5398</v>
      </c>
      <c r="G641">
        <v>418.79700000000003</v>
      </c>
      <c r="H641">
        <v>1.0120199999999999</v>
      </c>
      <c r="I641">
        <v>-52.9938</v>
      </c>
      <c r="J641">
        <f t="shared" si="39"/>
        <v>-13.8703</v>
      </c>
      <c r="L641">
        <v>6</v>
      </c>
      <c r="M641">
        <v>308.35500000000002</v>
      </c>
      <c r="N641">
        <f t="shared" si="42"/>
        <v>47.296977723123426</v>
      </c>
      <c r="O641">
        <v>-20.065300000000001</v>
      </c>
      <c r="P641">
        <v>55.328400000000002</v>
      </c>
      <c r="Q641">
        <v>498.25299999999999</v>
      </c>
      <c r="R641">
        <v>1.2631300000000001</v>
      </c>
      <c r="S641">
        <v>-32.287599999999998</v>
      </c>
      <c r="T641">
        <f t="shared" si="40"/>
        <v>-12.222299999999997</v>
      </c>
    </row>
    <row r="642" spans="1:20" x14ac:dyDescent="0.3">
      <c r="B642">
        <v>25</v>
      </c>
      <c r="C642">
        <v>713.61</v>
      </c>
      <c r="D642">
        <f t="shared" si="41"/>
        <v>45.099896270238574</v>
      </c>
      <c r="E642">
        <v>-39.856000000000002</v>
      </c>
      <c r="F642">
        <v>60.333300000000001</v>
      </c>
      <c r="G642">
        <v>428.91500000000002</v>
      </c>
      <c r="H642">
        <v>1.02519</v>
      </c>
      <c r="I642">
        <v>-52.9938</v>
      </c>
      <c r="J642">
        <f t="shared" si="39"/>
        <v>-13.137799999999999</v>
      </c>
      <c r="L642">
        <v>7</v>
      </c>
      <c r="M642">
        <v>329.51600000000002</v>
      </c>
      <c r="N642">
        <f t="shared" si="42"/>
        <v>47.256745900477291</v>
      </c>
      <c r="O642">
        <v>-20.3094</v>
      </c>
      <c r="P642">
        <v>55.770899999999997</v>
      </c>
      <c r="Q642">
        <v>496.358</v>
      </c>
      <c r="R642">
        <v>1.2632099999999999</v>
      </c>
      <c r="S642">
        <v>-32.455399999999997</v>
      </c>
      <c r="T642">
        <f t="shared" si="40"/>
        <v>-12.145999999999997</v>
      </c>
    </row>
    <row r="643" spans="1:20" x14ac:dyDescent="0.3">
      <c r="J643">
        <f t="shared" si="39"/>
        <v>0</v>
      </c>
      <c r="L643">
        <v>8</v>
      </c>
      <c r="M643">
        <v>350.77199999999999</v>
      </c>
      <c r="N643">
        <f t="shared" si="42"/>
        <v>47.045540082800215</v>
      </c>
      <c r="O643">
        <v>-20.599399999999999</v>
      </c>
      <c r="P643">
        <v>56.182899999999997</v>
      </c>
      <c r="Q643">
        <v>499.75599999999997</v>
      </c>
      <c r="R643">
        <v>1.25823</v>
      </c>
      <c r="S643">
        <v>-32.714799999999997</v>
      </c>
      <c r="T643">
        <f t="shared" si="40"/>
        <v>-12.115399999999998</v>
      </c>
    </row>
    <row r="644" spans="1:20" x14ac:dyDescent="0.3">
      <c r="A644">
        <v>2.7</v>
      </c>
      <c r="J644">
        <f t="shared" si="39"/>
        <v>0</v>
      </c>
      <c r="L644">
        <v>9</v>
      </c>
      <c r="M644">
        <v>372.32600000000002</v>
      </c>
      <c r="N644">
        <f t="shared" si="42"/>
        <v>46.395100677368404</v>
      </c>
      <c r="O644">
        <v>-20.736699999999999</v>
      </c>
      <c r="P644">
        <v>56.610100000000003</v>
      </c>
      <c r="Q644">
        <v>501</v>
      </c>
      <c r="R644">
        <v>1.2594700000000001</v>
      </c>
      <c r="S644">
        <v>-32.6691</v>
      </c>
      <c r="T644">
        <f t="shared" si="40"/>
        <v>-11.932400000000001</v>
      </c>
    </row>
    <row r="645" spans="1:20" x14ac:dyDescent="0.3">
      <c r="B645">
        <v>1</v>
      </c>
      <c r="C645">
        <v>221.14599999999999</v>
      </c>
      <c r="E645">
        <v>-44.967700000000001</v>
      </c>
      <c r="F645">
        <v>72.067300000000003</v>
      </c>
      <c r="G645">
        <v>363.16899999999998</v>
      </c>
      <c r="H645">
        <v>0.91591100000000003</v>
      </c>
      <c r="I645">
        <v>-51.773099999999999</v>
      </c>
      <c r="J645">
        <f t="shared" si="39"/>
        <v>-6.8053999999999988</v>
      </c>
      <c r="L645">
        <v>10</v>
      </c>
      <c r="M645">
        <v>394.11900000000003</v>
      </c>
      <c r="N645">
        <f t="shared" si="42"/>
        <v>45.886293764052667</v>
      </c>
      <c r="O645">
        <v>-20.584099999999999</v>
      </c>
      <c r="P645">
        <v>56.411700000000003</v>
      </c>
      <c r="Q645">
        <v>495.267</v>
      </c>
      <c r="R645">
        <v>1.2585900000000001</v>
      </c>
      <c r="S645">
        <v>-32.852200000000003</v>
      </c>
      <c r="T645">
        <f t="shared" si="40"/>
        <v>-12.268100000000004</v>
      </c>
    </row>
    <row r="646" spans="1:20" x14ac:dyDescent="0.3">
      <c r="B646">
        <v>2</v>
      </c>
      <c r="C646">
        <v>228.744</v>
      </c>
      <c r="D646">
        <f t="shared" si="41"/>
        <v>131.61358252171601</v>
      </c>
      <c r="E646">
        <v>-38.619999999999997</v>
      </c>
      <c r="F646">
        <v>51.452599999999997</v>
      </c>
      <c r="G646">
        <v>493.012</v>
      </c>
      <c r="H646">
        <v>1.2148399999999999</v>
      </c>
      <c r="I646">
        <v>-47.958399999999997</v>
      </c>
      <c r="J646">
        <f t="shared" ref="J646:J709" si="43">I646-E646</f>
        <v>-9.3384</v>
      </c>
      <c r="L646">
        <v>11</v>
      </c>
      <c r="M646">
        <v>415.89400000000001</v>
      </c>
      <c r="N646">
        <f t="shared" si="42"/>
        <v>45.924225028702686</v>
      </c>
      <c r="O646">
        <v>-20.004300000000001</v>
      </c>
      <c r="P646">
        <v>55.862400000000001</v>
      </c>
      <c r="Q646">
        <v>486.43299999999999</v>
      </c>
      <c r="R646">
        <v>1.2443</v>
      </c>
      <c r="S646">
        <v>-32.6691</v>
      </c>
      <c r="T646">
        <f t="shared" ref="T646:T709" si="44">S646-O646</f>
        <v>-12.6648</v>
      </c>
    </row>
    <row r="647" spans="1:20" x14ac:dyDescent="0.3">
      <c r="B647">
        <v>3</v>
      </c>
      <c r="C647">
        <v>245.03200000000001</v>
      </c>
      <c r="D647">
        <f t="shared" ref="D647:D710" si="45">1000/(C647-C646)</f>
        <v>61.394891944990135</v>
      </c>
      <c r="E647">
        <v>-37.4908</v>
      </c>
      <c r="F647">
        <v>51.6663</v>
      </c>
      <c r="G647">
        <v>465.15600000000001</v>
      </c>
      <c r="H647">
        <v>1.1475500000000001</v>
      </c>
      <c r="I647">
        <v>-49.53</v>
      </c>
      <c r="J647">
        <f t="shared" si="43"/>
        <v>-12.039200000000001</v>
      </c>
      <c r="L647">
        <v>12</v>
      </c>
      <c r="M647">
        <v>437.84699999999998</v>
      </c>
      <c r="N647">
        <f t="shared" ref="N647:N710" si="46">1000/(M647-M646)</f>
        <v>45.55186079351347</v>
      </c>
      <c r="O647">
        <v>-21.011399999999998</v>
      </c>
      <c r="P647">
        <v>56.762700000000002</v>
      </c>
      <c r="Q647">
        <v>501.96199999999999</v>
      </c>
      <c r="R647">
        <v>1.27088</v>
      </c>
      <c r="S647">
        <v>-32.6843</v>
      </c>
      <c r="T647">
        <f t="shared" si="44"/>
        <v>-11.672900000000002</v>
      </c>
    </row>
    <row r="648" spans="1:20" x14ac:dyDescent="0.3">
      <c r="B648">
        <v>4</v>
      </c>
      <c r="C648">
        <v>264.65600000000001</v>
      </c>
      <c r="D648">
        <f t="shared" si="45"/>
        <v>50.958010599266217</v>
      </c>
      <c r="E648">
        <v>-39.2761</v>
      </c>
      <c r="F648">
        <v>56.869500000000002</v>
      </c>
      <c r="G648">
        <v>444.113</v>
      </c>
      <c r="H648">
        <v>1.0753200000000001</v>
      </c>
      <c r="I648">
        <v>-51.498399999999997</v>
      </c>
      <c r="J648">
        <f t="shared" si="43"/>
        <v>-12.222299999999997</v>
      </c>
      <c r="L648">
        <v>13</v>
      </c>
      <c r="M648">
        <v>459.77199999999999</v>
      </c>
      <c r="N648">
        <f t="shared" si="46"/>
        <v>45.610034207525629</v>
      </c>
      <c r="O648">
        <v>-20.401</v>
      </c>
      <c r="P648">
        <v>56.1066</v>
      </c>
      <c r="Q648">
        <v>491.84199999999998</v>
      </c>
      <c r="R648">
        <v>1.25986</v>
      </c>
      <c r="S648">
        <v>-32.7301</v>
      </c>
      <c r="T648">
        <f t="shared" si="44"/>
        <v>-12.3291</v>
      </c>
    </row>
    <row r="649" spans="1:20" x14ac:dyDescent="0.3">
      <c r="B649">
        <v>5</v>
      </c>
      <c r="C649">
        <v>284.58499999999998</v>
      </c>
      <c r="D649">
        <f t="shared" si="45"/>
        <v>50.178132369913257</v>
      </c>
      <c r="E649">
        <v>-39.566000000000003</v>
      </c>
      <c r="F649">
        <v>58.120699999999999</v>
      </c>
      <c r="G649">
        <v>437.07900000000001</v>
      </c>
      <c r="H649">
        <v>1.0505199999999999</v>
      </c>
      <c r="I649">
        <v>-52.139299999999999</v>
      </c>
      <c r="J649">
        <f t="shared" si="43"/>
        <v>-12.573299999999996</v>
      </c>
      <c r="L649">
        <v>14</v>
      </c>
      <c r="M649">
        <v>481.91</v>
      </c>
      <c r="N649">
        <f t="shared" si="46"/>
        <v>45.17119884361724</v>
      </c>
      <c r="O649">
        <v>-21.301300000000001</v>
      </c>
      <c r="P649">
        <v>57.144199999999998</v>
      </c>
      <c r="Q649">
        <v>511.25</v>
      </c>
      <c r="R649">
        <v>1.2826299999999999</v>
      </c>
      <c r="S649">
        <v>-32.714799999999997</v>
      </c>
      <c r="T649">
        <f t="shared" si="44"/>
        <v>-11.413499999999996</v>
      </c>
    </row>
    <row r="650" spans="1:20" x14ac:dyDescent="0.3">
      <c r="B650">
        <v>6</v>
      </c>
      <c r="C650">
        <v>304.49900000000002</v>
      </c>
      <c r="D650">
        <f t="shared" si="45"/>
        <v>50.215928492517719</v>
      </c>
      <c r="E650">
        <v>-39.764400000000002</v>
      </c>
      <c r="F650">
        <v>58.67</v>
      </c>
      <c r="G650">
        <v>431.39800000000002</v>
      </c>
      <c r="H650">
        <v>1.04836</v>
      </c>
      <c r="I650">
        <v>-52.383400000000002</v>
      </c>
      <c r="J650">
        <f t="shared" si="43"/>
        <v>-12.619</v>
      </c>
      <c r="L650">
        <v>15</v>
      </c>
      <c r="M650">
        <v>503.99700000000001</v>
      </c>
      <c r="N650">
        <f t="shared" si="46"/>
        <v>45.275501426178316</v>
      </c>
      <c r="O650">
        <v>-20.4468</v>
      </c>
      <c r="P650">
        <v>56.411700000000003</v>
      </c>
      <c r="Q650">
        <v>497.26799999999997</v>
      </c>
      <c r="R650">
        <v>1.26387</v>
      </c>
      <c r="S650">
        <v>-32.516500000000001</v>
      </c>
      <c r="T650">
        <f t="shared" si="44"/>
        <v>-12.069700000000001</v>
      </c>
    </row>
    <row r="651" spans="1:20" x14ac:dyDescent="0.3">
      <c r="B651">
        <v>7</v>
      </c>
      <c r="C651">
        <v>324.46899999999999</v>
      </c>
      <c r="D651">
        <f t="shared" si="45"/>
        <v>50.07511266900358</v>
      </c>
      <c r="E651">
        <v>-39.962800000000001</v>
      </c>
      <c r="F651">
        <v>59.066800000000001</v>
      </c>
      <c r="G651">
        <v>433.93299999999999</v>
      </c>
      <c r="H651">
        <v>1.0363</v>
      </c>
      <c r="I651">
        <v>-52.673299999999998</v>
      </c>
      <c r="J651">
        <f t="shared" si="43"/>
        <v>-12.710499999999996</v>
      </c>
      <c r="L651">
        <v>16</v>
      </c>
      <c r="M651">
        <v>525.98199999999997</v>
      </c>
      <c r="N651">
        <f t="shared" si="46"/>
        <v>45.485558335228653</v>
      </c>
      <c r="O651">
        <v>-20.919799999999999</v>
      </c>
      <c r="P651">
        <v>56.793199999999999</v>
      </c>
      <c r="Q651">
        <v>508.2</v>
      </c>
      <c r="R651">
        <v>1.27894</v>
      </c>
      <c r="S651">
        <v>-32.5623</v>
      </c>
      <c r="T651">
        <f t="shared" si="44"/>
        <v>-11.642500000000002</v>
      </c>
    </row>
    <row r="652" spans="1:20" x14ac:dyDescent="0.3">
      <c r="B652">
        <v>8</v>
      </c>
      <c r="C652">
        <v>344.702</v>
      </c>
      <c r="D652">
        <f t="shared" si="45"/>
        <v>49.424207977067155</v>
      </c>
      <c r="E652">
        <v>-39.871200000000002</v>
      </c>
      <c r="F652">
        <v>59.204099999999997</v>
      </c>
      <c r="G652">
        <v>431.31200000000001</v>
      </c>
      <c r="H652">
        <v>1.0317099999999999</v>
      </c>
      <c r="I652">
        <v>-52.764899999999997</v>
      </c>
      <c r="J652">
        <f t="shared" si="43"/>
        <v>-12.893699999999995</v>
      </c>
      <c r="L652">
        <v>17</v>
      </c>
      <c r="M652">
        <v>548.43899999999996</v>
      </c>
      <c r="N652">
        <f t="shared" si="46"/>
        <v>44.529545353341952</v>
      </c>
      <c r="O652">
        <v>-20.401</v>
      </c>
      <c r="P652">
        <v>56.3202</v>
      </c>
      <c r="Q652">
        <v>497.82900000000001</v>
      </c>
      <c r="R652">
        <v>1.2677400000000001</v>
      </c>
      <c r="S652">
        <v>-32.653799999999997</v>
      </c>
      <c r="T652">
        <f t="shared" si="44"/>
        <v>-12.252799999999997</v>
      </c>
    </row>
    <row r="653" spans="1:20" x14ac:dyDescent="0.3">
      <c r="B653">
        <v>9</v>
      </c>
      <c r="C653">
        <v>365.005</v>
      </c>
      <c r="D653">
        <f t="shared" si="45"/>
        <v>49.253804856425162</v>
      </c>
      <c r="E653">
        <v>-40.084800000000001</v>
      </c>
      <c r="F653">
        <v>59.3414</v>
      </c>
      <c r="G653">
        <v>435.61799999999999</v>
      </c>
      <c r="H653">
        <v>1.0477799999999999</v>
      </c>
      <c r="I653">
        <v>-52.658099999999997</v>
      </c>
      <c r="J653">
        <f t="shared" si="43"/>
        <v>-12.573299999999996</v>
      </c>
      <c r="L653">
        <v>18</v>
      </c>
      <c r="M653">
        <v>570.91899999999998</v>
      </c>
      <c r="N653">
        <f t="shared" si="46"/>
        <v>44.483985765124523</v>
      </c>
      <c r="O653">
        <v>-20.1874</v>
      </c>
      <c r="P653">
        <v>56.045499999999997</v>
      </c>
      <c r="Q653">
        <v>491.91</v>
      </c>
      <c r="R653">
        <v>1.2631699999999999</v>
      </c>
      <c r="S653">
        <v>-32.516500000000001</v>
      </c>
      <c r="T653">
        <f t="shared" si="44"/>
        <v>-12.3291</v>
      </c>
    </row>
    <row r="654" spans="1:20" x14ac:dyDescent="0.3">
      <c r="B654">
        <v>10</v>
      </c>
      <c r="C654">
        <v>385.63400000000001</v>
      </c>
      <c r="D654">
        <f t="shared" si="45"/>
        <v>48.475447186000245</v>
      </c>
      <c r="E654">
        <v>-39.566000000000003</v>
      </c>
      <c r="F654">
        <v>58.990499999999997</v>
      </c>
      <c r="G654">
        <v>427.65800000000002</v>
      </c>
      <c r="H654">
        <v>1.0283</v>
      </c>
      <c r="I654">
        <v>-52.719099999999997</v>
      </c>
      <c r="J654">
        <f t="shared" si="43"/>
        <v>-13.153099999999995</v>
      </c>
      <c r="L654">
        <v>19</v>
      </c>
      <c r="M654">
        <v>593.36900000000003</v>
      </c>
      <c r="N654">
        <f t="shared" si="46"/>
        <v>44.543429844097908</v>
      </c>
      <c r="O654">
        <v>-20.767199999999999</v>
      </c>
      <c r="P654">
        <v>56.518599999999999</v>
      </c>
      <c r="Q654">
        <v>503.27699999999999</v>
      </c>
      <c r="R654">
        <v>1.2818400000000001</v>
      </c>
      <c r="S654">
        <v>-32.745399999999997</v>
      </c>
      <c r="T654">
        <f t="shared" si="44"/>
        <v>-11.978199999999998</v>
      </c>
    </row>
    <row r="655" spans="1:20" x14ac:dyDescent="0.3">
      <c r="B655">
        <v>11</v>
      </c>
      <c r="C655">
        <v>406.03800000000001</v>
      </c>
      <c r="D655">
        <f t="shared" si="45"/>
        <v>49.009998039600084</v>
      </c>
      <c r="E655">
        <v>-39.733899999999998</v>
      </c>
      <c r="F655">
        <v>59.158299999999997</v>
      </c>
      <c r="G655">
        <v>430.37599999999998</v>
      </c>
      <c r="H655">
        <v>1.04121</v>
      </c>
      <c r="I655">
        <v>-52.688600000000001</v>
      </c>
      <c r="J655">
        <f t="shared" si="43"/>
        <v>-12.954700000000003</v>
      </c>
      <c r="L655">
        <v>20</v>
      </c>
      <c r="M655">
        <v>615.95399999999995</v>
      </c>
      <c r="N655">
        <f t="shared" si="46"/>
        <v>44.277175116227738</v>
      </c>
      <c r="O655">
        <v>-20.3247</v>
      </c>
      <c r="P655">
        <v>56.0608</v>
      </c>
      <c r="Q655">
        <v>497.52199999999999</v>
      </c>
      <c r="R655">
        <v>1.26953</v>
      </c>
      <c r="S655">
        <v>-32.6843</v>
      </c>
      <c r="T655">
        <f t="shared" si="44"/>
        <v>-12.3596</v>
      </c>
    </row>
    <row r="656" spans="1:20" x14ac:dyDescent="0.3">
      <c r="B656">
        <v>12</v>
      </c>
      <c r="C656">
        <v>426.51600000000002</v>
      </c>
      <c r="D656">
        <f t="shared" si="45"/>
        <v>48.832893837288779</v>
      </c>
      <c r="E656">
        <v>-39.627099999999999</v>
      </c>
      <c r="F656">
        <v>59.005699999999997</v>
      </c>
      <c r="G656">
        <v>428.57400000000001</v>
      </c>
      <c r="H656">
        <v>1.04078</v>
      </c>
      <c r="I656">
        <v>-52.734400000000001</v>
      </c>
      <c r="J656">
        <f t="shared" si="43"/>
        <v>-13.107300000000002</v>
      </c>
      <c r="L656">
        <v>21</v>
      </c>
      <c r="M656">
        <v>638.54300000000001</v>
      </c>
      <c r="N656">
        <f t="shared" si="46"/>
        <v>44.269334631900371</v>
      </c>
      <c r="O656">
        <v>-20.523099999999999</v>
      </c>
      <c r="P656">
        <v>56.2592</v>
      </c>
      <c r="Q656">
        <v>498.05399999999997</v>
      </c>
      <c r="R656">
        <v>1.27556</v>
      </c>
      <c r="S656">
        <v>-32.577500000000001</v>
      </c>
      <c r="T656">
        <f t="shared" si="44"/>
        <v>-12.054400000000001</v>
      </c>
    </row>
    <row r="657" spans="1:20" x14ac:dyDescent="0.3">
      <c r="B657">
        <v>13</v>
      </c>
      <c r="C657">
        <v>447.48</v>
      </c>
      <c r="D657">
        <f t="shared" si="45"/>
        <v>47.700820454111813</v>
      </c>
      <c r="E657">
        <v>-39.566000000000003</v>
      </c>
      <c r="F657">
        <v>59.066800000000001</v>
      </c>
      <c r="G657">
        <v>427.81599999999997</v>
      </c>
      <c r="H657">
        <v>1.0306</v>
      </c>
      <c r="I657">
        <v>-52.627600000000001</v>
      </c>
      <c r="J657">
        <f t="shared" si="43"/>
        <v>-13.061599999999999</v>
      </c>
      <c r="L657">
        <v>22</v>
      </c>
      <c r="M657">
        <v>661.18299999999999</v>
      </c>
      <c r="N657">
        <f t="shared" si="46"/>
        <v>44.169611307420524</v>
      </c>
      <c r="O657">
        <v>-20.996099999999998</v>
      </c>
      <c r="P657">
        <v>56.823700000000002</v>
      </c>
      <c r="Q657">
        <v>507.36399999999998</v>
      </c>
      <c r="R657">
        <v>1.28392</v>
      </c>
      <c r="S657">
        <v>-32.638500000000001</v>
      </c>
      <c r="T657">
        <f t="shared" si="44"/>
        <v>-11.642400000000002</v>
      </c>
    </row>
    <row r="658" spans="1:20" x14ac:dyDescent="0.3">
      <c r="B658">
        <v>14</v>
      </c>
      <c r="C658">
        <v>468.27300000000002</v>
      </c>
      <c r="D658">
        <f t="shared" si="45"/>
        <v>48.093108257586671</v>
      </c>
      <c r="E658">
        <v>-39.825400000000002</v>
      </c>
      <c r="F658">
        <v>59.310899999999997</v>
      </c>
      <c r="G658">
        <v>431.38799999999998</v>
      </c>
      <c r="H658">
        <v>1.0394099999999999</v>
      </c>
      <c r="I658">
        <v>-52.810699999999997</v>
      </c>
      <c r="J658">
        <f t="shared" si="43"/>
        <v>-12.985299999999995</v>
      </c>
      <c r="L658">
        <v>23</v>
      </c>
      <c r="M658">
        <v>683.92</v>
      </c>
      <c r="N658">
        <f t="shared" si="46"/>
        <v>43.981176056647818</v>
      </c>
      <c r="O658">
        <v>-20.690899999999999</v>
      </c>
      <c r="P658">
        <v>56.427</v>
      </c>
      <c r="Q658">
        <v>500.28199999999998</v>
      </c>
      <c r="R658">
        <v>1.28166</v>
      </c>
      <c r="S658">
        <v>-32.424900000000001</v>
      </c>
      <c r="T658">
        <f t="shared" si="44"/>
        <v>-11.734000000000002</v>
      </c>
    </row>
    <row r="659" spans="1:20" x14ac:dyDescent="0.3">
      <c r="B659">
        <v>15</v>
      </c>
      <c r="C659">
        <v>489.065</v>
      </c>
      <c r="D659">
        <f t="shared" si="45"/>
        <v>48.095421315890789</v>
      </c>
      <c r="E659">
        <v>-39.932299999999998</v>
      </c>
      <c r="F659">
        <v>59.402500000000003</v>
      </c>
      <c r="G659">
        <v>435.27</v>
      </c>
      <c r="H659">
        <v>1.0426299999999999</v>
      </c>
      <c r="I659">
        <v>-52.810699999999997</v>
      </c>
      <c r="J659">
        <f t="shared" si="43"/>
        <v>-12.878399999999999</v>
      </c>
      <c r="L659">
        <v>24</v>
      </c>
      <c r="M659">
        <v>706.53700000000003</v>
      </c>
      <c r="N659">
        <f t="shared" si="46"/>
        <v>44.214528894194487</v>
      </c>
      <c r="O659">
        <v>-20.3247</v>
      </c>
      <c r="P659">
        <v>56.030299999999997</v>
      </c>
      <c r="Q659">
        <v>498.786</v>
      </c>
      <c r="R659">
        <v>1.28809</v>
      </c>
      <c r="S659">
        <v>-32.607999999999997</v>
      </c>
      <c r="T659">
        <f t="shared" si="44"/>
        <v>-12.283299999999997</v>
      </c>
    </row>
    <row r="660" spans="1:20" x14ac:dyDescent="0.3">
      <c r="B660">
        <v>16</v>
      </c>
      <c r="C660">
        <v>510.18299999999999</v>
      </c>
      <c r="D660">
        <f t="shared" si="45"/>
        <v>47.352969031158267</v>
      </c>
      <c r="E660">
        <v>-39.764400000000002</v>
      </c>
      <c r="F660">
        <v>59.371899999999997</v>
      </c>
      <c r="G660">
        <v>432.55799999999999</v>
      </c>
      <c r="H660">
        <v>1.0360199999999999</v>
      </c>
      <c r="I660">
        <v>-52.627600000000001</v>
      </c>
      <c r="J660">
        <f t="shared" si="43"/>
        <v>-12.863199999999999</v>
      </c>
      <c r="T660">
        <f t="shared" si="44"/>
        <v>0</v>
      </c>
    </row>
    <row r="661" spans="1:20" x14ac:dyDescent="0.3">
      <c r="B661">
        <v>17</v>
      </c>
      <c r="C661">
        <v>531.32000000000005</v>
      </c>
      <c r="D661">
        <f t="shared" si="45"/>
        <v>47.31040355774222</v>
      </c>
      <c r="E661">
        <v>-39.382899999999999</v>
      </c>
      <c r="F661">
        <v>58.944699999999997</v>
      </c>
      <c r="G661">
        <v>428.464</v>
      </c>
      <c r="H661">
        <v>1.0384199999999999</v>
      </c>
      <c r="I661">
        <v>-52.658099999999997</v>
      </c>
      <c r="J661">
        <f t="shared" si="43"/>
        <v>-13.275199999999998</v>
      </c>
      <c r="K661">
        <v>2.4500000000000002</v>
      </c>
      <c r="T661">
        <f t="shared" si="44"/>
        <v>0</v>
      </c>
    </row>
    <row r="662" spans="1:20" x14ac:dyDescent="0.3">
      <c r="B662">
        <v>18</v>
      </c>
      <c r="C662">
        <v>552.30100000000004</v>
      </c>
      <c r="D662">
        <f t="shared" si="45"/>
        <v>47.66217053524619</v>
      </c>
      <c r="E662">
        <v>-39.535499999999999</v>
      </c>
      <c r="F662">
        <v>58.990499999999997</v>
      </c>
      <c r="G662">
        <v>432.637</v>
      </c>
      <c r="H662">
        <v>1.04162</v>
      </c>
      <c r="I662">
        <v>-52.520800000000001</v>
      </c>
      <c r="J662">
        <f t="shared" si="43"/>
        <v>-12.985300000000002</v>
      </c>
      <c r="L662">
        <v>1</v>
      </c>
      <c r="M662">
        <v>222.09</v>
      </c>
      <c r="O662">
        <v>-26.260400000000001</v>
      </c>
      <c r="P662">
        <v>68.8934</v>
      </c>
      <c r="Q662">
        <v>429.96300000000002</v>
      </c>
      <c r="R662">
        <v>1.1125799999999999</v>
      </c>
      <c r="S662">
        <v>-30.212399999999999</v>
      </c>
      <c r="T662">
        <f t="shared" si="44"/>
        <v>-3.9519999999999982</v>
      </c>
    </row>
    <row r="663" spans="1:20" x14ac:dyDescent="0.3">
      <c r="B663">
        <v>19</v>
      </c>
      <c r="C663">
        <v>573.46500000000003</v>
      </c>
      <c r="D663">
        <f t="shared" si="45"/>
        <v>47.250047250047281</v>
      </c>
      <c r="E663">
        <v>-39.810200000000002</v>
      </c>
      <c r="F663">
        <v>59.158299999999997</v>
      </c>
      <c r="G663">
        <v>437.21499999999997</v>
      </c>
      <c r="H663">
        <v>1.0510600000000001</v>
      </c>
      <c r="I663">
        <v>-52.581800000000001</v>
      </c>
      <c r="J663">
        <f t="shared" si="43"/>
        <v>-12.771599999999999</v>
      </c>
      <c r="L663">
        <v>2</v>
      </c>
      <c r="M663">
        <v>230.40600000000001</v>
      </c>
      <c r="N663">
        <f t="shared" si="46"/>
        <v>120.25012025012022</v>
      </c>
      <c r="O663">
        <v>-19.271899999999999</v>
      </c>
      <c r="P663">
        <v>48.217799999999997</v>
      </c>
      <c r="Q663">
        <v>584.88</v>
      </c>
      <c r="R663">
        <v>1.5409200000000001</v>
      </c>
      <c r="S663">
        <v>-26.977499999999999</v>
      </c>
      <c r="T663">
        <f t="shared" si="44"/>
        <v>-7.7056000000000004</v>
      </c>
    </row>
    <row r="664" spans="1:20" x14ac:dyDescent="0.3">
      <c r="B664">
        <v>20</v>
      </c>
      <c r="C664">
        <v>594.73299999999995</v>
      </c>
      <c r="D664">
        <f t="shared" si="45"/>
        <v>47.018995674252587</v>
      </c>
      <c r="E664">
        <v>-39.672899999999998</v>
      </c>
      <c r="F664">
        <v>59.265099999999997</v>
      </c>
      <c r="G664">
        <v>434.34699999999998</v>
      </c>
      <c r="H664">
        <v>1.04911</v>
      </c>
      <c r="I664">
        <v>-52.597000000000001</v>
      </c>
      <c r="J664">
        <f t="shared" si="43"/>
        <v>-12.924100000000003</v>
      </c>
      <c r="L664">
        <v>3</v>
      </c>
      <c r="M664">
        <v>244.327</v>
      </c>
      <c r="N664">
        <f t="shared" si="46"/>
        <v>71.833919977013181</v>
      </c>
      <c r="O664">
        <v>-18.508900000000001</v>
      </c>
      <c r="P664">
        <v>46.7682</v>
      </c>
      <c r="Q664">
        <v>612.07500000000005</v>
      </c>
      <c r="R664">
        <v>1.5829599999999999</v>
      </c>
      <c r="S664">
        <v>-29.159500000000001</v>
      </c>
      <c r="T664">
        <f t="shared" si="44"/>
        <v>-10.650600000000001</v>
      </c>
    </row>
    <row r="665" spans="1:20" x14ac:dyDescent="0.3">
      <c r="B665">
        <v>21</v>
      </c>
      <c r="C665">
        <v>616.23299999999995</v>
      </c>
      <c r="D665">
        <f t="shared" si="45"/>
        <v>46.511627906976742</v>
      </c>
      <c r="E665">
        <v>-39.077800000000003</v>
      </c>
      <c r="F665">
        <v>58.471699999999998</v>
      </c>
      <c r="G665">
        <v>429.25700000000001</v>
      </c>
      <c r="H665">
        <v>1.0446899999999999</v>
      </c>
      <c r="I665">
        <v>-52.429200000000002</v>
      </c>
      <c r="J665">
        <f t="shared" si="43"/>
        <v>-13.351399999999998</v>
      </c>
      <c r="L665">
        <v>4</v>
      </c>
      <c r="M665">
        <v>265.15800000000002</v>
      </c>
      <c r="N665">
        <f t="shared" si="46"/>
        <v>48.005376602179403</v>
      </c>
      <c r="O665">
        <v>-20.767199999999999</v>
      </c>
      <c r="P665">
        <v>54.458599999999997</v>
      </c>
      <c r="Q665">
        <v>532.96600000000001</v>
      </c>
      <c r="R665">
        <v>1.3495699999999999</v>
      </c>
      <c r="S665">
        <v>-30.731200000000001</v>
      </c>
      <c r="T665">
        <f t="shared" si="44"/>
        <v>-9.9640000000000022</v>
      </c>
    </row>
    <row r="666" spans="1:20" x14ac:dyDescent="0.3">
      <c r="B666">
        <v>22</v>
      </c>
      <c r="C666">
        <v>637.74099999999999</v>
      </c>
      <c r="D666">
        <f t="shared" si="45"/>
        <v>46.494327692021493</v>
      </c>
      <c r="E666">
        <v>-39.337200000000003</v>
      </c>
      <c r="F666">
        <v>58.715800000000002</v>
      </c>
      <c r="G666">
        <v>431.53500000000003</v>
      </c>
      <c r="H666">
        <v>1.0502400000000001</v>
      </c>
      <c r="I666">
        <v>-52.444499999999998</v>
      </c>
      <c r="J666">
        <f t="shared" si="43"/>
        <v>-13.107299999999995</v>
      </c>
      <c r="L666">
        <v>5</v>
      </c>
      <c r="M666">
        <v>286.19900000000001</v>
      </c>
      <c r="N666">
        <f t="shared" si="46"/>
        <v>47.526258257687381</v>
      </c>
      <c r="O666">
        <v>-20.004300000000001</v>
      </c>
      <c r="P666">
        <v>54.611199999999997</v>
      </c>
      <c r="Q666">
        <v>505.90499999999997</v>
      </c>
      <c r="R666">
        <v>1.2970299999999999</v>
      </c>
      <c r="S666">
        <v>-31.646699999999999</v>
      </c>
      <c r="T666">
        <f t="shared" si="44"/>
        <v>-11.642399999999999</v>
      </c>
    </row>
    <row r="667" spans="1:20" x14ac:dyDescent="0.3">
      <c r="B667">
        <v>23</v>
      </c>
      <c r="C667">
        <v>659.26</v>
      </c>
      <c r="D667">
        <f t="shared" si="45"/>
        <v>46.470560899670048</v>
      </c>
      <c r="E667">
        <v>-39.672899999999998</v>
      </c>
      <c r="F667">
        <v>59.112499999999997</v>
      </c>
      <c r="G667">
        <v>435.87400000000002</v>
      </c>
      <c r="H667">
        <v>1.0541199999999999</v>
      </c>
      <c r="I667">
        <v>-52.612299999999998</v>
      </c>
      <c r="J667">
        <f t="shared" si="43"/>
        <v>-12.939399999999999</v>
      </c>
      <c r="L667">
        <v>6</v>
      </c>
      <c r="M667">
        <v>307.30099999999999</v>
      </c>
      <c r="N667">
        <f t="shared" si="46"/>
        <v>47.388873092597912</v>
      </c>
      <c r="O667">
        <v>-20.2637</v>
      </c>
      <c r="P667">
        <v>55.358899999999998</v>
      </c>
      <c r="Q667">
        <v>505.63</v>
      </c>
      <c r="R667">
        <v>1.2815300000000001</v>
      </c>
      <c r="S667">
        <v>-31.997699999999998</v>
      </c>
      <c r="T667">
        <f t="shared" si="44"/>
        <v>-11.733999999999998</v>
      </c>
    </row>
    <row r="668" spans="1:20" x14ac:dyDescent="0.3">
      <c r="B668">
        <v>24</v>
      </c>
      <c r="C668">
        <v>681.26700000000005</v>
      </c>
      <c r="D668">
        <f t="shared" si="45"/>
        <v>45.44008724496738</v>
      </c>
      <c r="E668">
        <v>-39.779699999999998</v>
      </c>
      <c r="F668">
        <v>59.3414</v>
      </c>
      <c r="G668">
        <v>437.50099999999998</v>
      </c>
      <c r="H668">
        <v>1.0497099999999999</v>
      </c>
      <c r="I668">
        <v>-52.566499999999998</v>
      </c>
      <c r="J668">
        <f t="shared" si="43"/>
        <v>-12.786799999999999</v>
      </c>
      <c r="L668">
        <v>7</v>
      </c>
      <c r="M668">
        <v>328.34300000000002</v>
      </c>
      <c r="N668">
        <f t="shared" si="46"/>
        <v>47.523999619807938</v>
      </c>
      <c r="O668">
        <v>-20.660399999999999</v>
      </c>
      <c r="P668">
        <v>56.091299999999997</v>
      </c>
      <c r="Q668">
        <v>506.17500000000001</v>
      </c>
      <c r="R668">
        <v>1.28026</v>
      </c>
      <c r="S668">
        <v>-32.333399999999997</v>
      </c>
      <c r="T668">
        <f t="shared" si="44"/>
        <v>-11.672999999999998</v>
      </c>
    </row>
    <row r="669" spans="1:20" x14ac:dyDescent="0.3">
      <c r="B669">
        <v>25</v>
      </c>
      <c r="C669">
        <v>702.79399999999998</v>
      </c>
      <c r="D669">
        <f t="shared" si="45"/>
        <v>46.453291215682782</v>
      </c>
      <c r="E669">
        <v>-39.0625</v>
      </c>
      <c r="F669">
        <v>58.288600000000002</v>
      </c>
      <c r="G669">
        <v>431.1</v>
      </c>
      <c r="H669">
        <v>1.04938</v>
      </c>
      <c r="I669">
        <v>-52.475000000000001</v>
      </c>
      <c r="J669">
        <f t="shared" si="43"/>
        <v>-13.412500000000001</v>
      </c>
      <c r="L669">
        <v>8</v>
      </c>
      <c r="M669">
        <v>349.495</v>
      </c>
      <c r="N669">
        <f t="shared" si="46"/>
        <v>47.276853252647534</v>
      </c>
      <c r="O669">
        <v>-20.4315</v>
      </c>
      <c r="P669">
        <v>55.954000000000001</v>
      </c>
      <c r="Q669">
        <v>502.13099999999997</v>
      </c>
      <c r="R669">
        <v>1.27559</v>
      </c>
      <c r="S669">
        <v>-32.516500000000001</v>
      </c>
      <c r="T669">
        <f t="shared" si="44"/>
        <v>-12.085000000000001</v>
      </c>
    </row>
    <row r="670" spans="1:20" x14ac:dyDescent="0.3">
      <c r="J670">
        <f t="shared" si="43"/>
        <v>0</v>
      </c>
      <c r="L670">
        <v>9</v>
      </c>
      <c r="M670">
        <v>370.86399999999998</v>
      </c>
      <c r="N670">
        <f t="shared" si="46"/>
        <v>46.796761664092905</v>
      </c>
      <c r="O670">
        <v>-20.599399999999999</v>
      </c>
      <c r="P670">
        <v>56.3202</v>
      </c>
      <c r="Q670">
        <v>501.327</v>
      </c>
      <c r="R670">
        <v>1.2717700000000001</v>
      </c>
      <c r="S670">
        <v>-32.501199999999997</v>
      </c>
      <c r="T670">
        <f t="shared" si="44"/>
        <v>-11.901799999999998</v>
      </c>
    </row>
    <row r="671" spans="1:20" x14ac:dyDescent="0.3">
      <c r="A671">
        <v>2.75</v>
      </c>
      <c r="J671">
        <f t="shared" si="43"/>
        <v>0</v>
      </c>
      <c r="L671">
        <v>10</v>
      </c>
      <c r="M671">
        <v>392.47699999999998</v>
      </c>
      <c r="N671">
        <f t="shared" si="46"/>
        <v>46.268449544255773</v>
      </c>
      <c r="O671">
        <v>-20.553599999999999</v>
      </c>
      <c r="P671">
        <v>56.243899999999996</v>
      </c>
      <c r="Q671">
        <v>501.56099999999998</v>
      </c>
      <c r="R671">
        <v>1.2685900000000001</v>
      </c>
      <c r="S671">
        <v>-32.531700000000001</v>
      </c>
      <c r="T671">
        <f t="shared" si="44"/>
        <v>-11.978100000000001</v>
      </c>
    </row>
    <row r="672" spans="1:20" x14ac:dyDescent="0.3">
      <c r="B672">
        <v>1</v>
      </c>
      <c r="C672">
        <v>221.44800000000001</v>
      </c>
      <c r="E672">
        <v>-45.257599999999996</v>
      </c>
      <c r="F672">
        <v>72.204599999999999</v>
      </c>
      <c r="G672">
        <v>364.67599999999999</v>
      </c>
      <c r="H672">
        <v>0.91640100000000002</v>
      </c>
      <c r="I672">
        <v>-51.834099999999999</v>
      </c>
      <c r="J672">
        <f t="shared" si="43"/>
        <v>-6.5765000000000029</v>
      </c>
      <c r="L672">
        <v>11</v>
      </c>
      <c r="M672">
        <v>414.10500000000002</v>
      </c>
      <c r="N672">
        <f t="shared" si="46"/>
        <v>46.236360273719164</v>
      </c>
      <c r="O672">
        <v>-20.736699999999999</v>
      </c>
      <c r="P672">
        <v>56.457500000000003</v>
      </c>
      <c r="Q672">
        <v>501.661</v>
      </c>
      <c r="R672">
        <v>1.2780199999999999</v>
      </c>
      <c r="S672">
        <v>-32.485999999999997</v>
      </c>
      <c r="T672">
        <f t="shared" si="44"/>
        <v>-11.749299999999998</v>
      </c>
    </row>
    <row r="673" spans="2:20" x14ac:dyDescent="0.3">
      <c r="B673">
        <v>2</v>
      </c>
      <c r="C673">
        <v>228.92400000000001</v>
      </c>
      <c r="D673">
        <f t="shared" si="45"/>
        <v>133.76136971642592</v>
      </c>
      <c r="E673">
        <v>-38.574199999999998</v>
      </c>
      <c r="F673">
        <v>50.781300000000002</v>
      </c>
      <c r="G673">
        <v>499.33100000000002</v>
      </c>
      <c r="H673">
        <v>1.22885</v>
      </c>
      <c r="I673">
        <v>-47.912599999999998</v>
      </c>
      <c r="J673">
        <f t="shared" si="43"/>
        <v>-9.3384</v>
      </c>
      <c r="L673">
        <v>12</v>
      </c>
      <c r="M673">
        <v>435.83300000000003</v>
      </c>
      <c r="N673">
        <f t="shared" si="46"/>
        <v>46.023564064801157</v>
      </c>
      <c r="O673">
        <v>-20.553599999999999</v>
      </c>
      <c r="P673">
        <v>56.2592</v>
      </c>
      <c r="Q673">
        <v>500.80700000000002</v>
      </c>
      <c r="R673">
        <v>1.2750600000000001</v>
      </c>
      <c r="S673">
        <v>-32.440199999999997</v>
      </c>
      <c r="T673">
        <f t="shared" si="44"/>
        <v>-11.886599999999998</v>
      </c>
    </row>
    <row r="674" spans="2:20" x14ac:dyDescent="0.3">
      <c r="B674">
        <v>3</v>
      </c>
      <c r="C674">
        <v>244.28200000000001</v>
      </c>
      <c r="D674">
        <f t="shared" si="45"/>
        <v>65.112644875634828</v>
      </c>
      <c r="E674">
        <v>-38.146999999999998</v>
      </c>
      <c r="F674">
        <v>52.017200000000003</v>
      </c>
      <c r="G674">
        <v>481.23</v>
      </c>
      <c r="H674">
        <v>1.1696299999999999</v>
      </c>
      <c r="I674">
        <v>-49.53</v>
      </c>
      <c r="J674">
        <f t="shared" si="43"/>
        <v>-11.383000000000003</v>
      </c>
      <c r="L674">
        <v>13</v>
      </c>
      <c r="M674">
        <v>457.65100000000001</v>
      </c>
      <c r="N674">
        <f t="shared" si="46"/>
        <v>45.83371528096071</v>
      </c>
      <c r="O674">
        <v>-19.928000000000001</v>
      </c>
      <c r="P674">
        <v>55.694600000000001</v>
      </c>
      <c r="Q674">
        <v>491.58699999999999</v>
      </c>
      <c r="R674">
        <v>1.26362</v>
      </c>
      <c r="S674">
        <v>-32.394399999999997</v>
      </c>
      <c r="T674">
        <f t="shared" si="44"/>
        <v>-12.466399999999997</v>
      </c>
    </row>
    <row r="675" spans="2:20" x14ac:dyDescent="0.3">
      <c r="B675">
        <v>4</v>
      </c>
      <c r="C675">
        <v>264.11799999999999</v>
      </c>
      <c r="D675">
        <f t="shared" si="45"/>
        <v>50.413389796329945</v>
      </c>
      <c r="E675">
        <v>-39.688099999999999</v>
      </c>
      <c r="F675">
        <v>57.067900000000002</v>
      </c>
      <c r="G675">
        <v>449.43400000000003</v>
      </c>
      <c r="H675">
        <v>1.0829500000000001</v>
      </c>
      <c r="I675">
        <v>-51.330599999999997</v>
      </c>
      <c r="J675">
        <f t="shared" si="43"/>
        <v>-11.642499999999998</v>
      </c>
      <c r="L675">
        <v>14</v>
      </c>
      <c r="M675">
        <v>479.447</v>
      </c>
      <c r="N675">
        <f t="shared" si="46"/>
        <v>45.879977977610586</v>
      </c>
      <c r="O675">
        <v>-20.584099999999999</v>
      </c>
      <c r="P675">
        <v>56.350700000000003</v>
      </c>
      <c r="Q675">
        <v>506.02699999999999</v>
      </c>
      <c r="R675">
        <v>1.2739799999999999</v>
      </c>
      <c r="S675">
        <v>-32.272300000000001</v>
      </c>
      <c r="T675">
        <f t="shared" si="44"/>
        <v>-11.688200000000002</v>
      </c>
    </row>
    <row r="676" spans="2:20" x14ac:dyDescent="0.3">
      <c r="B676">
        <v>5</v>
      </c>
      <c r="C676">
        <v>284.017</v>
      </c>
      <c r="D676">
        <f t="shared" si="45"/>
        <v>50.253781597065178</v>
      </c>
      <c r="E676">
        <v>-40.359499999999997</v>
      </c>
      <c r="F676">
        <v>58.761600000000001</v>
      </c>
      <c r="G676">
        <v>445.09500000000003</v>
      </c>
      <c r="H676">
        <v>1.0660000000000001</v>
      </c>
      <c r="I676">
        <v>-52.124000000000002</v>
      </c>
      <c r="J676">
        <f t="shared" si="43"/>
        <v>-11.764500000000005</v>
      </c>
      <c r="L676">
        <v>15</v>
      </c>
      <c r="M676">
        <v>501.40899999999999</v>
      </c>
      <c r="N676">
        <f t="shared" si="46"/>
        <v>45.533193698206013</v>
      </c>
      <c r="O676">
        <v>-21.026599999999998</v>
      </c>
      <c r="P676">
        <v>56.716900000000003</v>
      </c>
      <c r="Q676">
        <v>512.92600000000004</v>
      </c>
      <c r="R676">
        <v>1.29131</v>
      </c>
      <c r="S676">
        <v>-32.363900000000001</v>
      </c>
      <c r="T676">
        <f t="shared" si="44"/>
        <v>-11.337300000000003</v>
      </c>
    </row>
    <row r="677" spans="2:20" x14ac:dyDescent="0.3">
      <c r="B677">
        <v>6</v>
      </c>
      <c r="C677">
        <v>304.00299999999999</v>
      </c>
      <c r="D677">
        <f t="shared" si="45"/>
        <v>50.035024517162036</v>
      </c>
      <c r="E677">
        <v>-40.100099999999998</v>
      </c>
      <c r="F677">
        <v>58.96</v>
      </c>
      <c r="G677">
        <v>437.07499999999999</v>
      </c>
      <c r="H677">
        <v>1.0549999999999999</v>
      </c>
      <c r="I677">
        <v>-52.413899999999998</v>
      </c>
      <c r="J677">
        <f t="shared" si="43"/>
        <v>-12.313800000000001</v>
      </c>
      <c r="L677">
        <v>16</v>
      </c>
      <c r="M677">
        <v>523.16800000000001</v>
      </c>
      <c r="N677">
        <f t="shared" si="46"/>
        <v>45.95799439312465</v>
      </c>
      <c r="O677">
        <v>-20.462</v>
      </c>
      <c r="P677">
        <v>56.091299999999997</v>
      </c>
      <c r="Q677">
        <v>505.892</v>
      </c>
      <c r="R677">
        <v>1.29827</v>
      </c>
      <c r="S677">
        <v>-32.150300000000001</v>
      </c>
      <c r="T677">
        <f t="shared" si="44"/>
        <v>-11.688300000000002</v>
      </c>
    </row>
    <row r="678" spans="2:20" x14ac:dyDescent="0.3">
      <c r="B678">
        <v>7</v>
      </c>
      <c r="C678">
        <v>324.18099999999998</v>
      </c>
      <c r="D678">
        <f t="shared" si="45"/>
        <v>49.558925562493812</v>
      </c>
      <c r="E678">
        <v>-40.283200000000001</v>
      </c>
      <c r="F678">
        <v>59.249899999999997</v>
      </c>
      <c r="G678">
        <v>440.36900000000003</v>
      </c>
      <c r="H678">
        <v>1.0504100000000001</v>
      </c>
      <c r="I678">
        <v>-52.673299999999998</v>
      </c>
      <c r="J678">
        <f t="shared" si="43"/>
        <v>-12.390099999999997</v>
      </c>
      <c r="L678">
        <v>17</v>
      </c>
      <c r="M678">
        <v>545.37199999999996</v>
      </c>
      <c r="N678">
        <f t="shared" si="46"/>
        <v>45.036930282832024</v>
      </c>
      <c r="O678">
        <v>-20.3094</v>
      </c>
      <c r="P678">
        <v>56.015000000000001</v>
      </c>
      <c r="Q678">
        <v>504.69400000000002</v>
      </c>
      <c r="R678">
        <v>1.2814399999999999</v>
      </c>
      <c r="S678">
        <v>-32.333399999999997</v>
      </c>
      <c r="T678">
        <f t="shared" si="44"/>
        <v>-12.023999999999997</v>
      </c>
    </row>
    <row r="679" spans="2:20" x14ac:dyDescent="0.3">
      <c r="B679">
        <v>8</v>
      </c>
      <c r="C679">
        <v>344.52300000000002</v>
      </c>
      <c r="D679">
        <f t="shared" si="45"/>
        <v>49.159374692753808</v>
      </c>
      <c r="E679">
        <v>-40.023800000000001</v>
      </c>
      <c r="F679">
        <v>59.097299999999997</v>
      </c>
      <c r="G679">
        <v>436.072</v>
      </c>
      <c r="H679">
        <v>1.05389</v>
      </c>
      <c r="I679">
        <v>-52.612299999999998</v>
      </c>
      <c r="J679">
        <f t="shared" si="43"/>
        <v>-12.588499999999996</v>
      </c>
      <c r="L679">
        <v>18</v>
      </c>
      <c r="M679">
        <v>567.495</v>
      </c>
      <c r="N679">
        <f t="shared" si="46"/>
        <v>45.201826153776516</v>
      </c>
      <c r="O679">
        <v>-20.401</v>
      </c>
      <c r="P679">
        <v>56.137099999999997</v>
      </c>
      <c r="Q679">
        <v>506.95499999999998</v>
      </c>
      <c r="R679">
        <v>1.28057</v>
      </c>
      <c r="S679">
        <v>-32.272300000000001</v>
      </c>
      <c r="T679">
        <f t="shared" si="44"/>
        <v>-11.871300000000002</v>
      </c>
    </row>
    <row r="680" spans="2:20" x14ac:dyDescent="0.3">
      <c r="B680">
        <v>9</v>
      </c>
      <c r="C680">
        <v>364.84899999999999</v>
      </c>
      <c r="D680">
        <f t="shared" si="45"/>
        <v>49.198071435599807</v>
      </c>
      <c r="E680">
        <v>-40.313699999999997</v>
      </c>
      <c r="F680">
        <v>59.494</v>
      </c>
      <c r="G680">
        <v>439.00599999999997</v>
      </c>
      <c r="H680">
        <v>1.04928</v>
      </c>
      <c r="I680">
        <v>-52.734400000000001</v>
      </c>
      <c r="J680">
        <f t="shared" si="43"/>
        <v>-12.420700000000004</v>
      </c>
      <c r="L680">
        <v>19</v>
      </c>
      <c r="M680">
        <v>589.74599999999998</v>
      </c>
      <c r="N680">
        <f t="shared" si="46"/>
        <v>44.941800368522813</v>
      </c>
      <c r="O680">
        <v>-20.660399999999999</v>
      </c>
      <c r="P680">
        <v>56.243899999999996</v>
      </c>
      <c r="Q680">
        <v>510.13099999999997</v>
      </c>
      <c r="R680">
        <v>1.29399</v>
      </c>
      <c r="S680">
        <v>-32.379199999999997</v>
      </c>
      <c r="T680">
        <f t="shared" si="44"/>
        <v>-11.718799999999998</v>
      </c>
    </row>
    <row r="681" spans="2:20" x14ac:dyDescent="0.3">
      <c r="B681">
        <v>10</v>
      </c>
      <c r="C681">
        <v>385.42599999999999</v>
      </c>
      <c r="D681">
        <f t="shared" si="45"/>
        <v>48.597949166545177</v>
      </c>
      <c r="E681">
        <v>-40.6036</v>
      </c>
      <c r="F681">
        <v>59.829700000000003</v>
      </c>
      <c r="G681">
        <v>441.53699999999998</v>
      </c>
      <c r="H681">
        <v>1.0527</v>
      </c>
      <c r="I681">
        <v>-52.795400000000001</v>
      </c>
      <c r="J681">
        <f t="shared" si="43"/>
        <v>-12.191800000000001</v>
      </c>
      <c r="L681">
        <v>20</v>
      </c>
      <c r="M681">
        <v>611.90599999999995</v>
      </c>
      <c r="N681">
        <f t="shared" si="46"/>
        <v>45.126353790613784</v>
      </c>
      <c r="O681">
        <v>-21.179200000000002</v>
      </c>
      <c r="P681">
        <v>56.747399999999999</v>
      </c>
      <c r="Q681">
        <v>519.58799999999997</v>
      </c>
      <c r="R681">
        <v>1.3016799999999999</v>
      </c>
      <c r="S681">
        <v>-32.409700000000001</v>
      </c>
      <c r="T681">
        <f t="shared" si="44"/>
        <v>-11.230499999999999</v>
      </c>
    </row>
    <row r="682" spans="2:20" x14ac:dyDescent="0.3">
      <c r="B682">
        <v>11</v>
      </c>
      <c r="C682">
        <v>406.01299999999998</v>
      </c>
      <c r="D682">
        <f t="shared" si="45"/>
        <v>48.574343032010518</v>
      </c>
      <c r="E682">
        <v>-39.520299999999999</v>
      </c>
      <c r="F682">
        <v>58.776899999999998</v>
      </c>
      <c r="G682">
        <v>427.80900000000003</v>
      </c>
      <c r="H682">
        <v>1.03813</v>
      </c>
      <c r="I682">
        <v>-52.703899999999997</v>
      </c>
      <c r="J682">
        <f t="shared" si="43"/>
        <v>-13.183599999999998</v>
      </c>
      <c r="L682">
        <v>21</v>
      </c>
      <c r="M682">
        <v>634.35199999999998</v>
      </c>
      <c r="N682">
        <f t="shared" si="46"/>
        <v>44.551367726989163</v>
      </c>
      <c r="O682">
        <v>-20.34</v>
      </c>
      <c r="P682">
        <v>55.831899999999997</v>
      </c>
      <c r="Q682">
        <v>502.20400000000001</v>
      </c>
      <c r="R682">
        <v>1.29304</v>
      </c>
      <c r="S682">
        <v>-32.257100000000001</v>
      </c>
      <c r="T682">
        <f t="shared" si="44"/>
        <v>-11.917100000000001</v>
      </c>
    </row>
    <row r="683" spans="2:20" x14ac:dyDescent="0.3">
      <c r="B683">
        <v>12</v>
      </c>
      <c r="C683">
        <v>426.54599999999999</v>
      </c>
      <c r="D683">
        <f t="shared" si="45"/>
        <v>48.702089319631774</v>
      </c>
      <c r="E683">
        <v>-39.840699999999998</v>
      </c>
      <c r="F683">
        <v>59.051499999999997</v>
      </c>
      <c r="G683">
        <v>436.67099999999999</v>
      </c>
      <c r="H683">
        <v>1.0544</v>
      </c>
      <c r="I683">
        <v>-52.627600000000001</v>
      </c>
      <c r="J683">
        <f t="shared" si="43"/>
        <v>-12.786900000000003</v>
      </c>
      <c r="L683">
        <v>22</v>
      </c>
      <c r="M683">
        <v>657.08900000000006</v>
      </c>
      <c r="N683">
        <f t="shared" si="46"/>
        <v>43.981176056647598</v>
      </c>
      <c r="O683">
        <v>-20.3857</v>
      </c>
      <c r="P683">
        <v>55.862400000000001</v>
      </c>
      <c r="Q683">
        <v>503.464</v>
      </c>
      <c r="R683">
        <v>1.2965500000000001</v>
      </c>
      <c r="S683">
        <v>-32.287599999999998</v>
      </c>
      <c r="T683">
        <f t="shared" si="44"/>
        <v>-11.901899999999998</v>
      </c>
    </row>
    <row r="684" spans="2:20" x14ac:dyDescent="0.3">
      <c r="B684">
        <v>13</v>
      </c>
      <c r="C684">
        <v>447.43900000000002</v>
      </c>
      <c r="D684">
        <f t="shared" si="45"/>
        <v>47.862920595414664</v>
      </c>
      <c r="E684">
        <v>-39.733899999999998</v>
      </c>
      <c r="F684">
        <v>59.188800000000001</v>
      </c>
      <c r="G684">
        <v>430.089</v>
      </c>
      <c r="H684">
        <v>1.04837</v>
      </c>
      <c r="I684">
        <v>-52.795400000000001</v>
      </c>
      <c r="J684">
        <f t="shared" si="43"/>
        <v>-13.061500000000002</v>
      </c>
      <c r="L684">
        <v>23</v>
      </c>
      <c r="M684">
        <v>679.59100000000001</v>
      </c>
      <c r="N684">
        <f t="shared" si="46"/>
        <v>44.440494178295353</v>
      </c>
      <c r="O684">
        <v>-20.2332</v>
      </c>
      <c r="P684">
        <v>55.892899999999997</v>
      </c>
      <c r="Q684">
        <v>502.51600000000002</v>
      </c>
      <c r="R684">
        <v>1.2954399999999999</v>
      </c>
      <c r="S684">
        <v>-32.150300000000001</v>
      </c>
      <c r="T684">
        <f t="shared" si="44"/>
        <v>-11.917100000000001</v>
      </c>
    </row>
    <row r="685" spans="2:20" x14ac:dyDescent="0.3">
      <c r="B685">
        <v>14</v>
      </c>
      <c r="C685">
        <v>468.31299999999999</v>
      </c>
      <c r="D685">
        <f t="shared" si="45"/>
        <v>47.906486538277356</v>
      </c>
      <c r="E685">
        <v>-39.2151</v>
      </c>
      <c r="F685">
        <v>58.593800000000002</v>
      </c>
      <c r="G685">
        <v>429.16699999999997</v>
      </c>
      <c r="H685">
        <v>1.0395099999999999</v>
      </c>
      <c r="I685">
        <v>-52.703899999999997</v>
      </c>
      <c r="J685">
        <f t="shared" si="43"/>
        <v>-13.488799999999998</v>
      </c>
      <c r="L685">
        <v>24</v>
      </c>
      <c r="M685">
        <v>702.33100000000002</v>
      </c>
      <c r="N685">
        <f t="shared" si="46"/>
        <v>43.975373790677203</v>
      </c>
      <c r="O685">
        <v>-19.928000000000001</v>
      </c>
      <c r="P685">
        <v>55.236800000000002</v>
      </c>
      <c r="Q685">
        <v>500.17</v>
      </c>
      <c r="R685">
        <v>1.30081</v>
      </c>
      <c r="S685">
        <v>-32.028199999999998</v>
      </c>
      <c r="T685">
        <f t="shared" si="44"/>
        <v>-12.100199999999997</v>
      </c>
    </row>
    <row r="686" spans="2:20" x14ac:dyDescent="0.3">
      <c r="B686">
        <v>15</v>
      </c>
      <c r="C686">
        <v>489.06200000000001</v>
      </c>
      <c r="D686">
        <f t="shared" si="45"/>
        <v>48.19509373945727</v>
      </c>
      <c r="E686">
        <v>-39.856000000000002</v>
      </c>
      <c r="F686">
        <v>59.204099999999997</v>
      </c>
      <c r="G686">
        <v>438.18700000000001</v>
      </c>
      <c r="H686">
        <v>1.05139</v>
      </c>
      <c r="I686">
        <v>-52.719099999999997</v>
      </c>
      <c r="J686">
        <f t="shared" si="43"/>
        <v>-12.863099999999996</v>
      </c>
      <c r="T686">
        <f t="shared" si="44"/>
        <v>0</v>
      </c>
    </row>
    <row r="687" spans="2:20" x14ac:dyDescent="0.3">
      <c r="B687">
        <v>16</v>
      </c>
      <c r="C687">
        <v>510.084</v>
      </c>
      <c r="D687">
        <f t="shared" si="45"/>
        <v>47.569213205213607</v>
      </c>
      <c r="E687">
        <v>-39.581299999999999</v>
      </c>
      <c r="F687">
        <v>58.914200000000001</v>
      </c>
      <c r="G687">
        <v>431.25200000000001</v>
      </c>
      <c r="H687">
        <v>1.0474699999999999</v>
      </c>
      <c r="I687">
        <v>-52.780200000000001</v>
      </c>
      <c r="J687">
        <f t="shared" si="43"/>
        <v>-13.198900000000002</v>
      </c>
      <c r="K687">
        <v>2.5</v>
      </c>
      <c r="T687">
        <f t="shared" si="44"/>
        <v>0</v>
      </c>
    </row>
    <row r="688" spans="2:20" x14ac:dyDescent="0.3">
      <c r="B688">
        <v>17</v>
      </c>
      <c r="C688">
        <v>531.346</v>
      </c>
      <c r="D688">
        <f t="shared" si="45"/>
        <v>47.032264133195369</v>
      </c>
      <c r="E688">
        <v>-40.130600000000001</v>
      </c>
      <c r="F688">
        <v>59.433</v>
      </c>
      <c r="G688">
        <v>440.77100000000002</v>
      </c>
      <c r="H688">
        <v>1.0574300000000001</v>
      </c>
      <c r="I688">
        <v>-52.551299999999998</v>
      </c>
      <c r="J688">
        <f t="shared" si="43"/>
        <v>-12.420699999999997</v>
      </c>
      <c r="L688">
        <v>1</v>
      </c>
      <c r="M688">
        <v>221.958</v>
      </c>
      <c r="O688">
        <v>-25.619499999999999</v>
      </c>
      <c r="P688">
        <v>68.603499999999997</v>
      </c>
      <c r="Q688">
        <v>425.149</v>
      </c>
      <c r="R688">
        <v>1.10504</v>
      </c>
      <c r="S688">
        <v>-30.120799999999999</v>
      </c>
      <c r="T688">
        <f t="shared" si="44"/>
        <v>-4.5013000000000005</v>
      </c>
    </row>
    <row r="689" spans="1:20" x14ac:dyDescent="0.3">
      <c r="B689">
        <v>18</v>
      </c>
      <c r="C689">
        <v>552.19100000000003</v>
      </c>
      <c r="D689">
        <f t="shared" si="45"/>
        <v>47.973135044375084</v>
      </c>
      <c r="E689">
        <v>-39.2151</v>
      </c>
      <c r="F689">
        <v>58.334400000000002</v>
      </c>
      <c r="G689">
        <v>431.459</v>
      </c>
      <c r="H689">
        <v>1.0508599999999999</v>
      </c>
      <c r="I689">
        <v>-52.627600000000001</v>
      </c>
      <c r="J689">
        <f t="shared" si="43"/>
        <v>-13.412500000000001</v>
      </c>
      <c r="L689">
        <v>2</v>
      </c>
      <c r="M689">
        <v>230.166</v>
      </c>
      <c r="N689">
        <f t="shared" si="46"/>
        <v>121.83235867446396</v>
      </c>
      <c r="O689">
        <v>-18.8904</v>
      </c>
      <c r="P689">
        <v>47.439599999999999</v>
      </c>
      <c r="Q689">
        <v>593.19799999999998</v>
      </c>
      <c r="R689">
        <v>1.5697000000000001</v>
      </c>
      <c r="S689">
        <v>-26.5808</v>
      </c>
      <c r="T689">
        <f t="shared" si="44"/>
        <v>-7.6904000000000003</v>
      </c>
    </row>
    <row r="690" spans="1:20" x14ac:dyDescent="0.3">
      <c r="B690">
        <v>19</v>
      </c>
      <c r="C690">
        <v>573.48699999999997</v>
      </c>
      <c r="D690">
        <f t="shared" si="45"/>
        <v>46.957175056348753</v>
      </c>
      <c r="E690">
        <v>-39.718600000000002</v>
      </c>
      <c r="F690">
        <v>58.929400000000001</v>
      </c>
      <c r="G690">
        <v>437.721</v>
      </c>
      <c r="H690">
        <v>1.05457</v>
      </c>
      <c r="I690">
        <v>-52.703899999999997</v>
      </c>
      <c r="J690">
        <f t="shared" si="43"/>
        <v>-12.985299999999995</v>
      </c>
      <c r="L690">
        <v>3</v>
      </c>
      <c r="M690">
        <v>243.72</v>
      </c>
      <c r="N690">
        <f t="shared" si="46"/>
        <v>73.778958241109621</v>
      </c>
      <c r="O690">
        <v>-18.127400000000002</v>
      </c>
      <c r="P690">
        <v>45.608499999999999</v>
      </c>
      <c r="Q690">
        <v>627.899</v>
      </c>
      <c r="R690">
        <v>1.61968</v>
      </c>
      <c r="S690">
        <v>-28.884899999999998</v>
      </c>
      <c r="T690">
        <f t="shared" si="44"/>
        <v>-10.757499999999997</v>
      </c>
    </row>
    <row r="691" spans="1:20" x14ac:dyDescent="0.3">
      <c r="B691">
        <v>20</v>
      </c>
      <c r="C691">
        <v>594.68100000000004</v>
      </c>
      <c r="D691">
        <f t="shared" si="45"/>
        <v>47.183165046711167</v>
      </c>
      <c r="E691">
        <v>-39.749099999999999</v>
      </c>
      <c r="F691">
        <v>58.685299999999998</v>
      </c>
      <c r="G691">
        <v>437.88900000000001</v>
      </c>
      <c r="H691">
        <v>1.06281</v>
      </c>
      <c r="I691">
        <v>-52.719099999999997</v>
      </c>
      <c r="J691">
        <f t="shared" si="43"/>
        <v>-12.969999999999999</v>
      </c>
      <c r="L691">
        <v>4</v>
      </c>
      <c r="M691">
        <v>265.00200000000001</v>
      </c>
      <c r="N691">
        <f t="shared" si="46"/>
        <v>46.98806503148198</v>
      </c>
      <c r="O691">
        <v>-20.1111</v>
      </c>
      <c r="P691">
        <v>53.832999999999998</v>
      </c>
      <c r="Q691">
        <v>524.50099999999998</v>
      </c>
      <c r="R691">
        <v>1.35538</v>
      </c>
      <c r="S691">
        <v>-30.441299999999998</v>
      </c>
      <c r="T691">
        <f t="shared" si="44"/>
        <v>-10.330199999999998</v>
      </c>
    </row>
    <row r="692" spans="1:20" x14ac:dyDescent="0.3">
      <c r="B692">
        <v>21</v>
      </c>
      <c r="C692">
        <v>616.06500000000005</v>
      </c>
      <c r="D692">
        <f t="shared" si="45"/>
        <v>46.763935652824507</v>
      </c>
      <c r="E692">
        <v>-39.627099999999999</v>
      </c>
      <c r="F692">
        <v>58.639499999999998</v>
      </c>
      <c r="G692">
        <v>437.54300000000001</v>
      </c>
      <c r="H692">
        <v>1.0627200000000001</v>
      </c>
      <c r="I692">
        <v>-52.505499999999998</v>
      </c>
      <c r="J692">
        <f t="shared" si="43"/>
        <v>-12.878399999999999</v>
      </c>
      <c r="L692">
        <v>5</v>
      </c>
      <c r="M692">
        <v>285.58999999999997</v>
      </c>
      <c r="N692">
        <f t="shared" si="46"/>
        <v>48.571983679813563</v>
      </c>
      <c r="O692">
        <v>-20.2179</v>
      </c>
      <c r="P692">
        <v>54.718000000000004</v>
      </c>
      <c r="Q692">
        <v>518.00800000000004</v>
      </c>
      <c r="R692">
        <v>1.3182799999999999</v>
      </c>
      <c r="S692">
        <v>-31.3263</v>
      </c>
      <c r="T692">
        <f t="shared" si="44"/>
        <v>-11.1084</v>
      </c>
    </row>
    <row r="693" spans="1:20" x14ac:dyDescent="0.3">
      <c r="B693">
        <v>22</v>
      </c>
      <c r="C693">
        <v>637.51</v>
      </c>
      <c r="D693">
        <f t="shared" si="45"/>
        <v>46.630916297505387</v>
      </c>
      <c r="E693">
        <v>-39.810200000000002</v>
      </c>
      <c r="F693">
        <v>58.807400000000001</v>
      </c>
      <c r="G693">
        <v>441.85899999999998</v>
      </c>
      <c r="H693">
        <v>1.0595399999999999</v>
      </c>
      <c r="I693">
        <v>-52.612299999999998</v>
      </c>
      <c r="J693">
        <f t="shared" si="43"/>
        <v>-12.802099999999996</v>
      </c>
      <c r="L693">
        <v>6</v>
      </c>
      <c r="M693">
        <v>306.43299999999999</v>
      </c>
      <c r="N693">
        <f t="shared" si="46"/>
        <v>47.977738329415111</v>
      </c>
      <c r="O693">
        <v>-20.095800000000001</v>
      </c>
      <c r="P693">
        <v>55.084200000000003</v>
      </c>
      <c r="Q693">
        <v>509.94200000000001</v>
      </c>
      <c r="R693">
        <v>1.29365</v>
      </c>
      <c r="S693">
        <v>-31.784099999999999</v>
      </c>
      <c r="T693">
        <f t="shared" si="44"/>
        <v>-11.688299999999998</v>
      </c>
    </row>
    <row r="694" spans="1:20" x14ac:dyDescent="0.3">
      <c r="B694">
        <v>23</v>
      </c>
      <c r="C694">
        <v>658.98500000000001</v>
      </c>
      <c r="D694">
        <f t="shared" si="45"/>
        <v>46.565774155995292</v>
      </c>
      <c r="E694">
        <v>-39.642299999999999</v>
      </c>
      <c r="F694">
        <v>58.548000000000002</v>
      </c>
      <c r="G694">
        <v>437.27199999999999</v>
      </c>
      <c r="H694">
        <v>1.06775</v>
      </c>
      <c r="I694">
        <v>-52.475000000000001</v>
      </c>
      <c r="J694">
        <f t="shared" si="43"/>
        <v>-12.832700000000003</v>
      </c>
      <c r="L694">
        <v>7</v>
      </c>
      <c r="M694">
        <v>327.35199999999998</v>
      </c>
      <c r="N694">
        <f t="shared" si="46"/>
        <v>47.803432286438209</v>
      </c>
      <c r="O694">
        <v>-19.744900000000001</v>
      </c>
      <c r="P694">
        <v>55.252099999999999</v>
      </c>
      <c r="Q694">
        <v>498.44600000000003</v>
      </c>
      <c r="R694">
        <v>1.27329</v>
      </c>
      <c r="S694">
        <v>-32.058700000000002</v>
      </c>
      <c r="T694">
        <f t="shared" si="44"/>
        <v>-12.313800000000001</v>
      </c>
    </row>
    <row r="695" spans="1:20" x14ac:dyDescent="0.3">
      <c r="B695">
        <v>24</v>
      </c>
      <c r="C695">
        <v>680.73599999999999</v>
      </c>
      <c r="D695">
        <f t="shared" si="45"/>
        <v>45.974897705852655</v>
      </c>
      <c r="E695">
        <v>-39.672899999999998</v>
      </c>
      <c r="F695">
        <v>58.593800000000002</v>
      </c>
      <c r="G695">
        <v>438.73500000000001</v>
      </c>
      <c r="H695">
        <v>1.0645800000000001</v>
      </c>
      <c r="I695">
        <v>-52.551299999999998</v>
      </c>
      <c r="J695">
        <f t="shared" si="43"/>
        <v>-12.878399999999999</v>
      </c>
      <c r="L695">
        <v>8</v>
      </c>
      <c r="M695">
        <v>348.43</v>
      </c>
      <c r="N695">
        <f t="shared" si="46"/>
        <v>47.442831388177176</v>
      </c>
      <c r="O695">
        <v>-20.004300000000001</v>
      </c>
      <c r="P695">
        <v>55.343600000000002</v>
      </c>
      <c r="Q695">
        <v>505.43099999999998</v>
      </c>
      <c r="R695">
        <v>1.28365</v>
      </c>
      <c r="S695">
        <v>-32.043500000000002</v>
      </c>
      <c r="T695">
        <f t="shared" si="44"/>
        <v>-12.039200000000001</v>
      </c>
    </row>
    <row r="696" spans="1:20" x14ac:dyDescent="0.3">
      <c r="B696">
        <v>25</v>
      </c>
      <c r="C696">
        <v>702.41600000000005</v>
      </c>
      <c r="D696">
        <f t="shared" si="45"/>
        <v>46.125461254612411</v>
      </c>
      <c r="E696">
        <v>-39.367699999999999</v>
      </c>
      <c r="F696">
        <v>58.456400000000002</v>
      </c>
      <c r="G696">
        <v>435.10399999999998</v>
      </c>
      <c r="H696">
        <v>1.0625800000000001</v>
      </c>
      <c r="I696">
        <v>-52.505499999999998</v>
      </c>
      <c r="J696">
        <f t="shared" si="43"/>
        <v>-13.137799999999999</v>
      </c>
      <c r="L696">
        <v>9</v>
      </c>
      <c r="M696">
        <v>369.61399999999998</v>
      </c>
      <c r="N696">
        <f t="shared" si="46"/>
        <v>47.205438066465327</v>
      </c>
      <c r="O696">
        <v>-20.2484</v>
      </c>
      <c r="P696">
        <v>55.831899999999997</v>
      </c>
      <c r="Q696">
        <v>504.923</v>
      </c>
      <c r="R696">
        <v>1.2796700000000001</v>
      </c>
      <c r="S696">
        <v>-32.119799999999998</v>
      </c>
      <c r="T696">
        <f t="shared" si="44"/>
        <v>-11.871399999999998</v>
      </c>
    </row>
    <row r="697" spans="1:20" x14ac:dyDescent="0.3">
      <c r="J697">
        <f t="shared" si="43"/>
        <v>0</v>
      </c>
      <c r="L697">
        <v>10</v>
      </c>
      <c r="M697">
        <v>390.71699999999998</v>
      </c>
      <c r="N697">
        <f t="shared" si="46"/>
        <v>47.386627493721249</v>
      </c>
      <c r="O697">
        <v>-20.5383</v>
      </c>
      <c r="P697">
        <v>56.091299999999997</v>
      </c>
      <c r="Q697">
        <v>510.34500000000003</v>
      </c>
      <c r="R697">
        <v>1.2917099999999999</v>
      </c>
      <c r="S697">
        <v>-32.226599999999998</v>
      </c>
      <c r="T697">
        <f t="shared" si="44"/>
        <v>-11.688299999999998</v>
      </c>
    </row>
    <row r="698" spans="1:20" x14ac:dyDescent="0.3">
      <c r="A698">
        <v>2.8</v>
      </c>
      <c r="J698">
        <f t="shared" si="43"/>
        <v>0</v>
      </c>
      <c r="L698">
        <v>11</v>
      </c>
      <c r="M698">
        <v>412.24200000000002</v>
      </c>
      <c r="N698">
        <f t="shared" si="46"/>
        <v>46.457607433217113</v>
      </c>
      <c r="O698">
        <v>-20.4315</v>
      </c>
      <c r="P698">
        <v>55.954000000000001</v>
      </c>
      <c r="Q698">
        <v>508.00799999999998</v>
      </c>
      <c r="R698">
        <v>1.28976</v>
      </c>
      <c r="S698">
        <v>-32.226599999999998</v>
      </c>
      <c r="T698">
        <f t="shared" si="44"/>
        <v>-11.795099999999998</v>
      </c>
    </row>
    <row r="699" spans="1:20" x14ac:dyDescent="0.3">
      <c r="B699">
        <v>1</v>
      </c>
      <c r="C699">
        <v>221.494</v>
      </c>
      <c r="E699">
        <v>-45.272799999999997</v>
      </c>
      <c r="F699">
        <v>72.021500000000003</v>
      </c>
      <c r="G699">
        <v>364.24799999999999</v>
      </c>
      <c r="H699">
        <v>0.92613900000000005</v>
      </c>
      <c r="I699">
        <v>-51.59</v>
      </c>
      <c r="J699">
        <f t="shared" si="43"/>
        <v>-6.3172000000000068</v>
      </c>
      <c r="L699">
        <v>12</v>
      </c>
      <c r="M699">
        <v>433.82100000000003</v>
      </c>
      <c r="N699">
        <f t="shared" si="46"/>
        <v>46.341350386950261</v>
      </c>
      <c r="O699">
        <v>-20.126300000000001</v>
      </c>
      <c r="P699">
        <v>55.831899999999997</v>
      </c>
      <c r="Q699">
        <v>503.47699999999998</v>
      </c>
      <c r="R699">
        <v>1.27769</v>
      </c>
      <c r="S699">
        <v>-32.241799999999998</v>
      </c>
      <c r="T699">
        <f t="shared" si="44"/>
        <v>-12.115499999999997</v>
      </c>
    </row>
    <row r="700" spans="1:20" x14ac:dyDescent="0.3">
      <c r="B700">
        <v>2</v>
      </c>
      <c r="C700">
        <v>229.006</v>
      </c>
      <c r="D700">
        <f t="shared" si="45"/>
        <v>133.12034078807241</v>
      </c>
      <c r="E700">
        <v>-38.421599999999998</v>
      </c>
      <c r="F700">
        <v>49.743699999999997</v>
      </c>
      <c r="G700">
        <v>504.00200000000001</v>
      </c>
      <c r="H700">
        <v>1.2637400000000001</v>
      </c>
      <c r="I700">
        <v>-47.637900000000002</v>
      </c>
      <c r="J700">
        <f t="shared" si="43"/>
        <v>-9.2163000000000039</v>
      </c>
      <c r="L700">
        <v>13</v>
      </c>
      <c r="M700">
        <v>455.33499999999998</v>
      </c>
      <c r="N700">
        <f t="shared" si="46"/>
        <v>46.481360974249426</v>
      </c>
      <c r="O700">
        <v>-20.065300000000001</v>
      </c>
      <c r="P700">
        <v>55.496200000000002</v>
      </c>
      <c r="Q700">
        <v>502.25200000000001</v>
      </c>
      <c r="R700">
        <v>1.2854300000000001</v>
      </c>
      <c r="S700">
        <v>-32.104500000000002</v>
      </c>
      <c r="T700">
        <f t="shared" si="44"/>
        <v>-12.039200000000001</v>
      </c>
    </row>
    <row r="701" spans="1:20" x14ac:dyDescent="0.3">
      <c r="B701">
        <v>3</v>
      </c>
      <c r="C701">
        <v>244.31700000000001</v>
      </c>
      <c r="D701">
        <f t="shared" si="45"/>
        <v>65.312520410162591</v>
      </c>
      <c r="E701">
        <v>-37.6892</v>
      </c>
      <c r="F701">
        <v>49.9878</v>
      </c>
      <c r="G701">
        <v>495.98200000000003</v>
      </c>
      <c r="H701">
        <v>1.2104999999999999</v>
      </c>
      <c r="I701">
        <v>-49.301099999999998</v>
      </c>
      <c r="J701">
        <f t="shared" si="43"/>
        <v>-11.611899999999999</v>
      </c>
      <c r="L701">
        <v>14</v>
      </c>
      <c r="M701">
        <v>477.12900000000002</v>
      </c>
      <c r="N701">
        <f t="shared" si="46"/>
        <v>45.884188308708737</v>
      </c>
      <c r="O701">
        <v>-20.5078</v>
      </c>
      <c r="P701">
        <v>55.862400000000001</v>
      </c>
      <c r="Q701">
        <v>506.44900000000001</v>
      </c>
      <c r="R701">
        <v>1.2930299999999999</v>
      </c>
      <c r="S701">
        <v>-32.150300000000001</v>
      </c>
      <c r="T701">
        <f t="shared" si="44"/>
        <v>-11.642500000000002</v>
      </c>
    </row>
    <row r="702" spans="1:20" x14ac:dyDescent="0.3">
      <c r="B702">
        <v>4</v>
      </c>
      <c r="C702">
        <v>264.214</v>
      </c>
      <c r="D702">
        <f t="shared" si="45"/>
        <v>50.258832989897996</v>
      </c>
      <c r="E702">
        <v>-39.505000000000003</v>
      </c>
      <c r="F702">
        <v>56.3202</v>
      </c>
      <c r="G702">
        <v>448.71199999999999</v>
      </c>
      <c r="H702">
        <v>1.0950899999999999</v>
      </c>
      <c r="I702">
        <v>-51.391599999999997</v>
      </c>
      <c r="J702">
        <f t="shared" si="43"/>
        <v>-11.886599999999994</v>
      </c>
      <c r="L702">
        <v>15</v>
      </c>
      <c r="M702">
        <v>499.26600000000002</v>
      </c>
      <c r="N702">
        <f t="shared" si="46"/>
        <v>45.17323937299544</v>
      </c>
      <c r="O702">
        <v>-20.2332</v>
      </c>
      <c r="P702">
        <v>55.770899999999997</v>
      </c>
      <c r="Q702">
        <v>507.04700000000003</v>
      </c>
      <c r="R702">
        <v>1.2896300000000001</v>
      </c>
      <c r="S702">
        <v>-32.119799999999998</v>
      </c>
      <c r="T702">
        <f t="shared" si="44"/>
        <v>-11.886599999999998</v>
      </c>
    </row>
    <row r="703" spans="1:20" x14ac:dyDescent="0.3">
      <c r="B703">
        <v>5</v>
      </c>
      <c r="C703">
        <v>283.91000000000003</v>
      </c>
      <c r="D703">
        <f t="shared" si="45"/>
        <v>50.771730300568578</v>
      </c>
      <c r="E703">
        <v>-40.771500000000003</v>
      </c>
      <c r="F703">
        <v>58.685299999999998</v>
      </c>
      <c r="G703">
        <v>452.88400000000001</v>
      </c>
      <c r="H703">
        <v>1.0863799999999999</v>
      </c>
      <c r="I703">
        <v>-52.230800000000002</v>
      </c>
      <c r="J703">
        <f t="shared" si="43"/>
        <v>-11.459299999999999</v>
      </c>
      <c r="L703">
        <v>16</v>
      </c>
      <c r="M703">
        <v>521.11599999999999</v>
      </c>
      <c r="N703">
        <f t="shared" si="46"/>
        <v>45.766590389016088</v>
      </c>
      <c r="O703">
        <v>-20.2026</v>
      </c>
      <c r="P703">
        <v>55.679299999999998</v>
      </c>
      <c r="Q703">
        <v>507.67</v>
      </c>
      <c r="R703">
        <v>1.29871</v>
      </c>
      <c r="S703">
        <v>-32.073999999999998</v>
      </c>
      <c r="T703">
        <f t="shared" si="44"/>
        <v>-11.871399999999998</v>
      </c>
    </row>
    <row r="704" spans="1:20" x14ac:dyDescent="0.3">
      <c r="B704">
        <v>6</v>
      </c>
      <c r="C704">
        <v>304.048</v>
      </c>
      <c r="D704">
        <f t="shared" si="45"/>
        <v>49.657364187109003</v>
      </c>
      <c r="E704">
        <v>-40.557899999999997</v>
      </c>
      <c r="F704">
        <v>58.990499999999997</v>
      </c>
      <c r="G704">
        <v>445.82</v>
      </c>
      <c r="H704">
        <v>1.07209</v>
      </c>
      <c r="I704">
        <v>-52.490200000000002</v>
      </c>
      <c r="J704">
        <f t="shared" si="43"/>
        <v>-11.932300000000005</v>
      </c>
      <c r="L704">
        <v>17</v>
      </c>
      <c r="M704">
        <v>543.04700000000003</v>
      </c>
      <c r="N704">
        <f t="shared" si="46"/>
        <v>45.597555970999871</v>
      </c>
      <c r="O704">
        <v>-20.767199999999999</v>
      </c>
      <c r="P704">
        <v>56.289700000000003</v>
      </c>
      <c r="Q704">
        <v>519.04300000000001</v>
      </c>
      <c r="R704">
        <v>1.3070299999999999</v>
      </c>
      <c r="S704">
        <v>-31.951899999999998</v>
      </c>
      <c r="T704">
        <f t="shared" si="44"/>
        <v>-11.184699999999999</v>
      </c>
    </row>
    <row r="705" spans="2:20" x14ac:dyDescent="0.3">
      <c r="B705">
        <v>7</v>
      </c>
      <c r="C705">
        <v>324.24099999999999</v>
      </c>
      <c r="D705">
        <f t="shared" si="45"/>
        <v>49.522111622839638</v>
      </c>
      <c r="E705">
        <v>-40.023800000000001</v>
      </c>
      <c r="F705">
        <v>58.639499999999998</v>
      </c>
      <c r="G705">
        <v>435.42200000000003</v>
      </c>
      <c r="H705">
        <v>1.0543</v>
      </c>
      <c r="I705">
        <v>-52.719099999999997</v>
      </c>
      <c r="J705">
        <f t="shared" si="43"/>
        <v>-12.695299999999996</v>
      </c>
      <c r="L705">
        <v>18</v>
      </c>
      <c r="M705">
        <v>565.41999999999996</v>
      </c>
      <c r="N705">
        <f t="shared" si="46"/>
        <v>44.696732668842039</v>
      </c>
      <c r="O705">
        <v>-20.4315</v>
      </c>
      <c r="P705">
        <v>56.1066</v>
      </c>
      <c r="Q705">
        <v>512.71</v>
      </c>
      <c r="R705">
        <v>1.2981400000000001</v>
      </c>
      <c r="S705">
        <v>-31.921399999999998</v>
      </c>
      <c r="T705">
        <f t="shared" si="44"/>
        <v>-11.489899999999999</v>
      </c>
    </row>
    <row r="706" spans="2:20" x14ac:dyDescent="0.3">
      <c r="B706">
        <v>8</v>
      </c>
      <c r="C706">
        <v>344.19400000000002</v>
      </c>
      <c r="D706">
        <f t="shared" si="45"/>
        <v>50.117776775422165</v>
      </c>
      <c r="E706">
        <v>-39.947499999999998</v>
      </c>
      <c r="F706">
        <v>58.486899999999999</v>
      </c>
      <c r="G706">
        <v>438.61500000000001</v>
      </c>
      <c r="H706">
        <v>1.0609999999999999</v>
      </c>
      <c r="I706">
        <v>-52.688600000000001</v>
      </c>
      <c r="J706">
        <f t="shared" si="43"/>
        <v>-12.741100000000003</v>
      </c>
      <c r="L706">
        <v>19</v>
      </c>
      <c r="M706">
        <v>587.34199999999998</v>
      </c>
      <c r="N706">
        <f t="shared" si="46"/>
        <v>45.616275887236512</v>
      </c>
      <c r="O706">
        <v>-20.3705</v>
      </c>
      <c r="P706">
        <v>55.908200000000001</v>
      </c>
      <c r="Q706">
        <v>516.38400000000001</v>
      </c>
      <c r="R706">
        <v>1.3108</v>
      </c>
      <c r="S706">
        <v>-32.058700000000002</v>
      </c>
      <c r="T706">
        <f t="shared" si="44"/>
        <v>-11.688200000000002</v>
      </c>
    </row>
    <row r="707" spans="2:20" x14ac:dyDescent="0.3">
      <c r="B707">
        <v>9</v>
      </c>
      <c r="C707">
        <v>364.67399999999998</v>
      </c>
      <c r="D707">
        <f t="shared" si="45"/>
        <v>48.828125000000092</v>
      </c>
      <c r="E707">
        <v>-39.611800000000002</v>
      </c>
      <c r="F707">
        <v>58.242800000000003</v>
      </c>
      <c r="G707">
        <v>431.34300000000002</v>
      </c>
      <c r="H707">
        <v>1.0562800000000001</v>
      </c>
      <c r="I707">
        <v>-52.673299999999998</v>
      </c>
      <c r="J707">
        <f t="shared" si="43"/>
        <v>-13.061499999999995</v>
      </c>
      <c r="L707">
        <v>20</v>
      </c>
      <c r="M707">
        <v>609.43700000000001</v>
      </c>
      <c r="N707">
        <f t="shared" si="46"/>
        <v>45.259108395564553</v>
      </c>
      <c r="O707">
        <v>-19.821200000000001</v>
      </c>
      <c r="P707">
        <v>55.252099999999999</v>
      </c>
      <c r="Q707">
        <v>504.34399999999999</v>
      </c>
      <c r="R707">
        <v>1.2954600000000001</v>
      </c>
      <c r="S707">
        <v>-32.043500000000002</v>
      </c>
      <c r="T707">
        <f t="shared" si="44"/>
        <v>-12.222300000000001</v>
      </c>
    </row>
    <row r="708" spans="2:20" x14ac:dyDescent="0.3">
      <c r="B708">
        <v>10</v>
      </c>
      <c r="C708">
        <v>385.036</v>
      </c>
      <c r="D708">
        <f t="shared" si="45"/>
        <v>49.111089283960261</v>
      </c>
      <c r="E708">
        <v>-40.222200000000001</v>
      </c>
      <c r="F708">
        <v>58.929400000000001</v>
      </c>
      <c r="G708">
        <v>440.09300000000002</v>
      </c>
      <c r="H708">
        <v>1.0616399999999999</v>
      </c>
      <c r="I708">
        <v>-52.627600000000001</v>
      </c>
      <c r="J708">
        <f t="shared" si="43"/>
        <v>-12.4054</v>
      </c>
      <c r="L708">
        <v>21</v>
      </c>
      <c r="M708">
        <v>631.75800000000004</v>
      </c>
      <c r="N708">
        <f t="shared" si="46"/>
        <v>44.800860176515336</v>
      </c>
      <c r="O708">
        <v>-20.2789</v>
      </c>
      <c r="P708">
        <v>55.664099999999998</v>
      </c>
      <c r="Q708">
        <v>511.113</v>
      </c>
      <c r="R708">
        <v>1.30708</v>
      </c>
      <c r="S708">
        <v>-32.058700000000002</v>
      </c>
      <c r="T708">
        <f t="shared" si="44"/>
        <v>-11.779800000000002</v>
      </c>
    </row>
    <row r="709" spans="2:20" x14ac:dyDescent="0.3">
      <c r="B709">
        <v>11</v>
      </c>
      <c r="C709">
        <v>405.51499999999999</v>
      </c>
      <c r="D709">
        <f t="shared" si="45"/>
        <v>48.830509302212057</v>
      </c>
      <c r="E709">
        <v>-39.856000000000002</v>
      </c>
      <c r="F709">
        <v>58.563200000000002</v>
      </c>
      <c r="G709">
        <v>436.536</v>
      </c>
      <c r="H709">
        <v>1.05349</v>
      </c>
      <c r="I709">
        <v>-52.764899999999997</v>
      </c>
      <c r="J709">
        <f t="shared" si="43"/>
        <v>-12.908899999999996</v>
      </c>
      <c r="L709">
        <v>22</v>
      </c>
      <c r="M709">
        <v>654.13800000000003</v>
      </c>
      <c r="N709">
        <f t="shared" si="46"/>
        <v>44.682752457551395</v>
      </c>
      <c r="O709">
        <v>-20.2026</v>
      </c>
      <c r="P709">
        <v>55.603000000000002</v>
      </c>
      <c r="Q709">
        <v>513.23299999999995</v>
      </c>
      <c r="R709">
        <v>1.3053999999999999</v>
      </c>
      <c r="S709">
        <v>-32.028199999999998</v>
      </c>
      <c r="T709">
        <f t="shared" si="44"/>
        <v>-11.825599999999998</v>
      </c>
    </row>
    <row r="710" spans="2:20" x14ac:dyDescent="0.3">
      <c r="B710">
        <v>12</v>
      </c>
      <c r="C710">
        <v>426.22899999999998</v>
      </c>
      <c r="D710">
        <f t="shared" si="45"/>
        <v>48.276527952109689</v>
      </c>
      <c r="E710">
        <v>-40.405299999999997</v>
      </c>
      <c r="F710">
        <v>59.143099999999997</v>
      </c>
      <c r="G710">
        <v>444.90800000000002</v>
      </c>
      <c r="H710">
        <v>1.0668899999999999</v>
      </c>
      <c r="I710">
        <v>-52.688600000000001</v>
      </c>
      <c r="J710">
        <f t="shared" ref="J710:J773" si="47">I710-E710</f>
        <v>-12.283300000000004</v>
      </c>
      <c r="L710">
        <v>23</v>
      </c>
      <c r="M710">
        <v>676.41800000000001</v>
      </c>
      <c r="N710">
        <f t="shared" si="46"/>
        <v>44.883303411131116</v>
      </c>
      <c r="O710">
        <v>-19.912700000000001</v>
      </c>
      <c r="P710">
        <v>54.931600000000003</v>
      </c>
      <c r="Q710">
        <v>505.24599999999998</v>
      </c>
      <c r="R710">
        <v>1.30823</v>
      </c>
      <c r="S710">
        <v>-31.982399999999998</v>
      </c>
      <c r="T710">
        <f t="shared" ref="T710:T773" si="48">S710-O710</f>
        <v>-12.069699999999997</v>
      </c>
    </row>
    <row r="711" spans="2:20" x14ac:dyDescent="0.3">
      <c r="B711">
        <v>13</v>
      </c>
      <c r="C711">
        <v>446.59500000000003</v>
      </c>
      <c r="D711">
        <f t="shared" ref="D711:D774" si="49">1000/(C711-C710)</f>
        <v>49.10144358244122</v>
      </c>
      <c r="E711">
        <v>-39.794899999999998</v>
      </c>
      <c r="F711">
        <v>58.303800000000003</v>
      </c>
      <c r="G711">
        <v>441.16300000000001</v>
      </c>
      <c r="H711">
        <v>1.0655300000000001</v>
      </c>
      <c r="I711">
        <v>-52.703899999999997</v>
      </c>
      <c r="J711">
        <f t="shared" si="47"/>
        <v>-12.908999999999999</v>
      </c>
      <c r="L711">
        <v>24</v>
      </c>
      <c r="M711">
        <v>698.721</v>
      </c>
      <c r="N711">
        <f t="shared" ref="N711:N774" si="50">1000/(M711-M710)</f>
        <v>44.837017441599791</v>
      </c>
      <c r="O711">
        <v>-20.584099999999999</v>
      </c>
      <c r="P711">
        <v>55.679299999999998</v>
      </c>
      <c r="Q711">
        <v>518.88599999999997</v>
      </c>
      <c r="R711">
        <v>1.3271299999999999</v>
      </c>
      <c r="S711">
        <v>-31.890899999999998</v>
      </c>
      <c r="T711">
        <f t="shared" si="48"/>
        <v>-11.306799999999999</v>
      </c>
    </row>
    <row r="712" spans="2:20" x14ac:dyDescent="0.3">
      <c r="B712">
        <v>14</v>
      </c>
      <c r="C712">
        <v>467.37200000000001</v>
      </c>
      <c r="D712">
        <f t="shared" si="49"/>
        <v>48.130143909130318</v>
      </c>
      <c r="E712">
        <v>-39.871200000000002</v>
      </c>
      <c r="F712">
        <v>58.563200000000002</v>
      </c>
      <c r="G712">
        <v>438.91199999999998</v>
      </c>
      <c r="H712">
        <v>1.06396</v>
      </c>
      <c r="I712">
        <v>-52.658099999999997</v>
      </c>
      <c r="J712">
        <f t="shared" si="47"/>
        <v>-12.786899999999996</v>
      </c>
      <c r="T712">
        <f t="shared" si="48"/>
        <v>0</v>
      </c>
    </row>
    <row r="713" spans="2:20" x14ac:dyDescent="0.3">
      <c r="B713">
        <v>15</v>
      </c>
      <c r="C713">
        <v>488.29899999999998</v>
      </c>
      <c r="D713">
        <f t="shared" si="49"/>
        <v>47.78515792994704</v>
      </c>
      <c r="E713">
        <v>-40.206899999999997</v>
      </c>
      <c r="F713">
        <v>58.837899999999998</v>
      </c>
      <c r="G713">
        <v>446.37200000000001</v>
      </c>
      <c r="H713">
        <v>1.0730500000000001</v>
      </c>
      <c r="I713">
        <v>-52.566499999999998</v>
      </c>
      <c r="J713">
        <f t="shared" si="47"/>
        <v>-12.3596</v>
      </c>
      <c r="K713">
        <v>2.5499999999999998</v>
      </c>
      <c r="T713">
        <f t="shared" si="48"/>
        <v>0</v>
      </c>
    </row>
    <row r="714" spans="2:20" x14ac:dyDescent="0.3">
      <c r="B714">
        <v>16</v>
      </c>
      <c r="C714">
        <v>509.42200000000003</v>
      </c>
      <c r="D714">
        <f t="shared" si="49"/>
        <v>47.341760166642892</v>
      </c>
      <c r="E714">
        <v>-40.008499999999998</v>
      </c>
      <c r="F714">
        <v>58.593800000000002</v>
      </c>
      <c r="G714">
        <v>441.67099999999999</v>
      </c>
      <c r="H714">
        <v>1.06382</v>
      </c>
      <c r="I714">
        <v>-52.536000000000001</v>
      </c>
      <c r="J714">
        <f t="shared" si="47"/>
        <v>-12.527500000000003</v>
      </c>
      <c r="L714">
        <v>1</v>
      </c>
      <c r="M714">
        <v>222.00899999999999</v>
      </c>
      <c r="O714">
        <v>-26.3672</v>
      </c>
      <c r="P714">
        <v>69.229100000000003</v>
      </c>
      <c r="Q714">
        <v>437.80399999999997</v>
      </c>
      <c r="R714">
        <v>1.1190899999999999</v>
      </c>
      <c r="S714">
        <v>-29.922499999999999</v>
      </c>
      <c r="T714">
        <f t="shared" si="48"/>
        <v>-3.555299999999999</v>
      </c>
    </row>
    <row r="715" spans="2:20" x14ac:dyDescent="0.3">
      <c r="B715">
        <v>17</v>
      </c>
      <c r="C715">
        <v>530.40499999999997</v>
      </c>
      <c r="D715">
        <f t="shared" si="49"/>
        <v>47.657627603298025</v>
      </c>
      <c r="E715">
        <v>-39.856000000000002</v>
      </c>
      <c r="F715">
        <v>58.410600000000002</v>
      </c>
      <c r="G715">
        <v>443.48599999999999</v>
      </c>
      <c r="H715">
        <v>1.0724</v>
      </c>
      <c r="I715">
        <v>-52.413899999999998</v>
      </c>
      <c r="J715">
        <f t="shared" si="47"/>
        <v>-12.557899999999997</v>
      </c>
      <c r="L715">
        <v>2</v>
      </c>
      <c r="M715">
        <v>230.167</v>
      </c>
      <c r="N715">
        <f t="shared" si="50"/>
        <v>122.57906349595466</v>
      </c>
      <c r="O715">
        <v>-18.7225</v>
      </c>
      <c r="P715">
        <v>47.164900000000003</v>
      </c>
      <c r="Q715">
        <v>595.697</v>
      </c>
      <c r="R715">
        <v>1.58226</v>
      </c>
      <c r="S715">
        <v>-26.245100000000001</v>
      </c>
      <c r="T715">
        <f t="shared" si="48"/>
        <v>-7.5226000000000006</v>
      </c>
    </row>
    <row r="716" spans="2:20" x14ac:dyDescent="0.3">
      <c r="B716">
        <v>18</v>
      </c>
      <c r="C716">
        <v>551.59400000000005</v>
      </c>
      <c r="D716">
        <f t="shared" si="49"/>
        <v>47.194298928689243</v>
      </c>
      <c r="E716">
        <v>-39.871200000000002</v>
      </c>
      <c r="F716">
        <v>58.502200000000002</v>
      </c>
      <c r="G716">
        <v>443.30399999999997</v>
      </c>
      <c r="H716">
        <v>1.0712699999999999</v>
      </c>
      <c r="I716">
        <v>-52.597000000000001</v>
      </c>
      <c r="J716">
        <f t="shared" si="47"/>
        <v>-12.7258</v>
      </c>
      <c r="L716">
        <v>3</v>
      </c>
      <c r="M716">
        <v>243.61799999999999</v>
      </c>
      <c r="N716">
        <f t="shared" si="50"/>
        <v>74.343914950561327</v>
      </c>
      <c r="O716">
        <v>-17.562899999999999</v>
      </c>
      <c r="P716">
        <v>44.738799999999998</v>
      </c>
      <c r="Q716">
        <v>618.91</v>
      </c>
      <c r="R716">
        <v>1.6284700000000001</v>
      </c>
      <c r="S716">
        <v>-28.625499999999999</v>
      </c>
      <c r="T716">
        <f t="shared" si="48"/>
        <v>-11.0626</v>
      </c>
    </row>
    <row r="717" spans="2:20" x14ac:dyDescent="0.3">
      <c r="B717">
        <v>19</v>
      </c>
      <c r="C717">
        <v>572.77300000000002</v>
      </c>
      <c r="D717">
        <f t="shared" si="49"/>
        <v>47.216582463761334</v>
      </c>
      <c r="E717">
        <v>-39.596600000000002</v>
      </c>
      <c r="F717">
        <v>58.197000000000003</v>
      </c>
      <c r="G717">
        <v>441.779</v>
      </c>
      <c r="H717">
        <v>1.07517</v>
      </c>
      <c r="I717">
        <v>-52.475000000000001</v>
      </c>
      <c r="J717">
        <f t="shared" si="47"/>
        <v>-12.878399999999999</v>
      </c>
      <c r="L717">
        <v>4</v>
      </c>
      <c r="M717">
        <v>264.69499999999999</v>
      </c>
      <c r="N717">
        <f t="shared" si="50"/>
        <v>47.445082317217825</v>
      </c>
      <c r="O717">
        <v>-19.515999999999998</v>
      </c>
      <c r="P717">
        <v>52.902200000000001</v>
      </c>
      <c r="Q717">
        <v>518.85299999999995</v>
      </c>
      <c r="R717">
        <v>1.3507</v>
      </c>
      <c r="S717">
        <v>-30.197099999999999</v>
      </c>
      <c r="T717">
        <f t="shared" si="48"/>
        <v>-10.681100000000001</v>
      </c>
    </row>
    <row r="718" spans="2:20" x14ac:dyDescent="0.3">
      <c r="B718">
        <v>20</v>
      </c>
      <c r="C718">
        <v>594.00099999999998</v>
      </c>
      <c r="D718">
        <f t="shared" si="49"/>
        <v>47.107593744111661</v>
      </c>
      <c r="E718">
        <v>-39.764400000000002</v>
      </c>
      <c r="F718">
        <v>58.502200000000002</v>
      </c>
      <c r="G718">
        <v>441.38499999999999</v>
      </c>
      <c r="H718">
        <v>1.0784899999999999</v>
      </c>
      <c r="I718">
        <v>-52.520800000000001</v>
      </c>
      <c r="J718">
        <f t="shared" si="47"/>
        <v>-12.756399999999999</v>
      </c>
      <c r="L718">
        <v>5</v>
      </c>
      <c r="M718">
        <v>285.16800000000001</v>
      </c>
      <c r="N718">
        <f t="shared" si="50"/>
        <v>48.844820006838241</v>
      </c>
      <c r="O718">
        <v>-20.2637</v>
      </c>
      <c r="P718">
        <v>54.458599999999997</v>
      </c>
      <c r="Q718">
        <v>525.6</v>
      </c>
      <c r="R718">
        <v>1.3400700000000001</v>
      </c>
      <c r="S718">
        <v>-31.1737</v>
      </c>
      <c r="T718">
        <f t="shared" si="48"/>
        <v>-10.91</v>
      </c>
    </row>
    <row r="719" spans="2:20" x14ac:dyDescent="0.3">
      <c r="B719">
        <v>21</v>
      </c>
      <c r="C719">
        <v>615.23900000000003</v>
      </c>
      <c r="D719">
        <f t="shared" si="49"/>
        <v>47.085412939071354</v>
      </c>
      <c r="E719">
        <v>-39.901699999999998</v>
      </c>
      <c r="F719">
        <v>58.486899999999999</v>
      </c>
      <c r="G719">
        <v>446.26</v>
      </c>
      <c r="H719">
        <v>1.0833900000000001</v>
      </c>
      <c r="I719">
        <v>-52.536000000000001</v>
      </c>
      <c r="J719">
        <f t="shared" si="47"/>
        <v>-12.634300000000003</v>
      </c>
      <c r="L719">
        <v>6</v>
      </c>
      <c r="M719">
        <v>306.06</v>
      </c>
      <c r="N719">
        <f t="shared" si="50"/>
        <v>47.865211564235125</v>
      </c>
      <c r="O719">
        <v>-20.0806</v>
      </c>
      <c r="P719">
        <v>54.7943</v>
      </c>
      <c r="Q719">
        <v>512.721</v>
      </c>
      <c r="R719">
        <v>1.3077399999999999</v>
      </c>
      <c r="S719">
        <v>-31.509399999999999</v>
      </c>
      <c r="T719">
        <f t="shared" si="48"/>
        <v>-11.428799999999999</v>
      </c>
    </row>
    <row r="720" spans="2:20" x14ac:dyDescent="0.3">
      <c r="B720">
        <v>22</v>
      </c>
      <c r="C720">
        <v>637.21100000000001</v>
      </c>
      <c r="D720">
        <f t="shared" si="49"/>
        <v>45.512470416894267</v>
      </c>
      <c r="E720">
        <v>-39.505000000000003</v>
      </c>
      <c r="F720">
        <v>58.303800000000003</v>
      </c>
      <c r="G720">
        <v>435.91199999999998</v>
      </c>
      <c r="H720">
        <v>1.0623499999999999</v>
      </c>
      <c r="I720">
        <v>-52.551299999999998</v>
      </c>
      <c r="J720">
        <f t="shared" si="47"/>
        <v>-13.046299999999995</v>
      </c>
      <c r="L720">
        <v>7</v>
      </c>
      <c r="M720">
        <v>326.86799999999999</v>
      </c>
      <c r="N720">
        <f t="shared" si="50"/>
        <v>48.058439061899286</v>
      </c>
      <c r="O720">
        <v>-20.5078</v>
      </c>
      <c r="P720">
        <v>55.450400000000002</v>
      </c>
      <c r="Q720">
        <v>519.92399999999998</v>
      </c>
      <c r="R720">
        <v>1.3067899999999999</v>
      </c>
      <c r="S720">
        <v>-31.738299999999999</v>
      </c>
      <c r="T720">
        <f t="shared" si="48"/>
        <v>-11.230499999999999</v>
      </c>
    </row>
    <row r="721" spans="1:20" x14ac:dyDescent="0.3">
      <c r="B721">
        <v>23</v>
      </c>
      <c r="C721">
        <v>658.37099999999998</v>
      </c>
      <c r="D721">
        <f t="shared" si="49"/>
        <v>47.258979206049219</v>
      </c>
      <c r="E721">
        <v>-39.367699999999999</v>
      </c>
      <c r="F721">
        <v>57.830800000000004</v>
      </c>
      <c r="G721">
        <v>436.358</v>
      </c>
      <c r="H721">
        <v>1.0669500000000001</v>
      </c>
      <c r="I721">
        <v>-52.490200000000002</v>
      </c>
      <c r="J721">
        <f t="shared" si="47"/>
        <v>-13.122500000000002</v>
      </c>
      <c r="L721">
        <v>8</v>
      </c>
      <c r="M721">
        <v>347.88499999999999</v>
      </c>
      <c r="N721">
        <f t="shared" si="50"/>
        <v>47.580530047104737</v>
      </c>
      <c r="O721">
        <v>-20.599399999999999</v>
      </c>
      <c r="P721">
        <v>55.709800000000001</v>
      </c>
      <c r="Q721">
        <v>520.82399999999996</v>
      </c>
      <c r="R721">
        <v>1.30864</v>
      </c>
      <c r="S721">
        <v>-31.738299999999999</v>
      </c>
      <c r="T721">
        <f t="shared" si="48"/>
        <v>-11.1389</v>
      </c>
    </row>
    <row r="722" spans="1:20" x14ac:dyDescent="0.3">
      <c r="B722">
        <v>24</v>
      </c>
      <c r="C722">
        <v>679.76400000000001</v>
      </c>
      <c r="D722">
        <f t="shared" si="49"/>
        <v>46.744262141822027</v>
      </c>
      <c r="E722">
        <v>-39.657600000000002</v>
      </c>
      <c r="F722">
        <v>57.9529</v>
      </c>
      <c r="G722">
        <v>444.99</v>
      </c>
      <c r="H722">
        <v>1.08541</v>
      </c>
      <c r="I722">
        <v>-52.475000000000001</v>
      </c>
      <c r="J722">
        <f t="shared" si="47"/>
        <v>-12.817399999999999</v>
      </c>
      <c r="L722">
        <v>9</v>
      </c>
      <c r="M722">
        <v>368.82299999999998</v>
      </c>
      <c r="N722">
        <f t="shared" si="50"/>
        <v>47.760053491259939</v>
      </c>
      <c r="O722">
        <v>-20.614599999999999</v>
      </c>
      <c r="P722">
        <v>55.831899999999997</v>
      </c>
      <c r="Q722">
        <v>520.404</v>
      </c>
      <c r="R722">
        <v>1.30176</v>
      </c>
      <c r="S722">
        <v>-31.707799999999999</v>
      </c>
      <c r="T722">
        <f t="shared" si="48"/>
        <v>-11.0932</v>
      </c>
    </row>
    <row r="723" spans="1:20" x14ac:dyDescent="0.3">
      <c r="B723">
        <v>25</v>
      </c>
      <c r="C723">
        <v>701.39700000000005</v>
      </c>
      <c r="D723">
        <f t="shared" si="49"/>
        <v>46.225673739194669</v>
      </c>
      <c r="E723">
        <v>-39.688099999999999</v>
      </c>
      <c r="F723">
        <v>58.197000000000003</v>
      </c>
      <c r="G723">
        <v>443.298</v>
      </c>
      <c r="H723">
        <v>1.0781499999999999</v>
      </c>
      <c r="I723">
        <v>-52.475000000000001</v>
      </c>
      <c r="J723">
        <f t="shared" si="47"/>
        <v>-12.786900000000003</v>
      </c>
      <c r="L723">
        <v>10</v>
      </c>
      <c r="M723">
        <v>389.916</v>
      </c>
      <c r="N723">
        <f t="shared" si="50"/>
        <v>47.409093064049642</v>
      </c>
      <c r="O723">
        <v>-20.2179</v>
      </c>
      <c r="P723">
        <v>55.450400000000002</v>
      </c>
      <c r="Q723">
        <v>514.48900000000003</v>
      </c>
      <c r="R723">
        <v>1.3002199999999999</v>
      </c>
      <c r="S723">
        <v>-31.677199999999999</v>
      </c>
      <c r="T723">
        <f t="shared" si="48"/>
        <v>-11.459299999999999</v>
      </c>
    </row>
    <row r="724" spans="1:20" x14ac:dyDescent="0.3">
      <c r="J724">
        <f t="shared" si="47"/>
        <v>0</v>
      </c>
      <c r="L724">
        <v>11</v>
      </c>
      <c r="M724">
        <v>410.85199999999998</v>
      </c>
      <c r="N724">
        <f t="shared" si="50"/>
        <v>47.764615972487633</v>
      </c>
      <c r="O724">
        <v>-19.805900000000001</v>
      </c>
      <c r="P724">
        <v>55.099499999999999</v>
      </c>
      <c r="Q724">
        <v>507.46699999999998</v>
      </c>
      <c r="R724">
        <v>1.30244</v>
      </c>
      <c r="S724">
        <v>-31.692499999999999</v>
      </c>
      <c r="T724">
        <f t="shared" si="48"/>
        <v>-11.886599999999998</v>
      </c>
    </row>
    <row r="725" spans="1:20" x14ac:dyDescent="0.3">
      <c r="A725">
        <v>2.85</v>
      </c>
      <c r="J725">
        <f t="shared" si="47"/>
        <v>0</v>
      </c>
      <c r="L725">
        <v>12</v>
      </c>
      <c r="M725">
        <v>432.18299999999999</v>
      </c>
      <c r="N725">
        <f t="shared" si="50"/>
        <v>46.880127513946803</v>
      </c>
      <c r="O725">
        <v>-20.1416</v>
      </c>
      <c r="P725">
        <v>55.481000000000002</v>
      </c>
      <c r="Q725">
        <v>514.94500000000005</v>
      </c>
      <c r="R725">
        <v>1.30958</v>
      </c>
      <c r="S725">
        <v>-31.906099999999999</v>
      </c>
      <c r="T725">
        <f t="shared" si="48"/>
        <v>-11.764499999999998</v>
      </c>
    </row>
    <row r="726" spans="1:20" x14ac:dyDescent="0.3">
      <c r="B726">
        <v>1</v>
      </c>
      <c r="C726">
        <v>221.39599999999999</v>
      </c>
      <c r="E726">
        <v>-45.1965</v>
      </c>
      <c r="F726">
        <v>71.578999999999994</v>
      </c>
      <c r="G726">
        <v>363.08499999999998</v>
      </c>
      <c r="H726">
        <v>0.92770900000000001</v>
      </c>
      <c r="I726">
        <v>-51.7273</v>
      </c>
      <c r="J726">
        <f t="shared" si="47"/>
        <v>-6.5307999999999993</v>
      </c>
      <c r="L726">
        <v>13</v>
      </c>
      <c r="M726">
        <v>453.61</v>
      </c>
      <c r="N726">
        <f t="shared" si="50"/>
        <v>46.670089139870214</v>
      </c>
      <c r="O726">
        <v>-20.690899999999999</v>
      </c>
      <c r="P726">
        <v>56.030299999999997</v>
      </c>
      <c r="Q726">
        <v>526.01499999999999</v>
      </c>
      <c r="R726">
        <v>1.31531</v>
      </c>
      <c r="S726">
        <v>-31.799299999999999</v>
      </c>
      <c r="T726">
        <f t="shared" si="48"/>
        <v>-11.1084</v>
      </c>
    </row>
    <row r="727" spans="1:20" x14ac:dyDescent="0.3">
      <c r="B727">
        <v>2</v>
      </c>
      <c r="C727">
        <v>228.80799999999999</v>
      </c>
      <c r="D727">
        <f t="shared" si="49"/>
        <v>134.91635186184556</v>
      </c>
      <c r="E727">
        <v>-38.406399999999998</v>
      </c>
      <c r="F727">
        <v>49.408000000000001</v>
      </c>
      <c r="G727">
        <v>508.44600000000003</v>
      </c>
      <c r="H727">
        <v>1.2608900000000001</v>
      </c>
      <c r="I727">
        <v>-47.653199999999998</v>
      </c>
      <c r="J727">
        <f t="shared" si="47"/>
        <v>-9.2468000000000004</v>
      </c>
      <c r="L727">
        <v>14</v>
      </c>
      <c r="M727">
        <v>475.27</v>
      </c>
      <c r="N727">
        <f t="shared" si="50"/>
        <v>46.16805170821798</v>
      </c>
      <c r="O727">
        <v>-19.622800000000002</v>
      </c>
      <c r="P727">
        <v>54.916400000000003</v>
      </c>
      <c r="Q727">
        <v>506.36700000000002</v>
      </c>
      <c r="R727">
        <v>1.3009299999999999</v>
      </c>
      <c r="S727">
        <v>-31.845099999999999</v>
      </c>
      <c r="T727">
        <f t="shared" si="48"/>
        <v>-12.222299999999997</v>
      </c>
    </row>
    <row r="728" spans="1:20" x14ac:dyDescent="0.3">
      <c r="B728">
        <v>3</v>
      </c>
      <c r="C728">
        <v>244.34800000000001</v>
      </c>
      <c r="D728">
        <f t="shared" si="49"/>
        <v>64.350064350064272</v>
      </c>
      <c r="E728">
        <v>-37.979100000000003</v>
      </c>
      <c r="F728">
        <v>50.1404</v>
      </c>
      <c r="G728">
        <v>496.52699999999999</v>
      </c>
      <c r="H728">
        <v>1.22464</v>
      </c>
      <c r="I728">
        <v>-49.301099999999998</v>
      </c>
      <c r="J728">
        <f t="shared" si="47"/>
        <v>-11.321999999999996</v>
      </c>
      <c r="L728">
        <v>15</v>
      </c>
      <c r="M728">
        <v>497.06400000000002</v>
      </c>
      <c r="N728">
        <f t="shared" si="50"/>
        <v>45.884188308708737</v>
      </c>
      <c r="O728">
        <v>-19.546500000000002</v>
      </c>
      <c r="P728">
        <v>54.7333</v>
      </c>
      <c r="Q728">
        <v>504.38799999999998</v>
      </c>
      <c r="R728">
        <v>1.3014600000000001</v>
      </c>
      <c r="S728">
        <v>-31.768799999999999</v>
      </c>
      <c r="T728">
        <f t="shared" si="48"/>
        <v>-12.222299999999997</v>
      </c>
    </row>
    <row r="729" spans="1:20" x14ac:dyDescent="0.3">
      <c r="B729">
        <v>4</v>
      </c>
      <c r="C729">
        <v>263.95400000000001</v>
      </c>
      <c r="D729">
        <f t="shared" si="49"/>
        <v>51.004794450678375</v>
      </c>
      <c r="E729">
        <v>-39.733899999999998</v>
      </c>
      <c r="F729">
        <v>55.847200000000001</v>
      </c>
      <c r="G729">
        <v>460.827</v>
      </c>
      <c r="H729">
        <v>1.119</v>
      </c>
      <c r="I729">
        <v>-51.4069</v>
      </c>
      <c r="J729">
        <f t="shared" si="47"/>
        <v>-11.673000000000002</v>
      </c>
      <c r="L729">
        <v>16</v>
      </c>
      <c r="M729">
        <v>518.81700000000001</v>
      </c>
      <c r="N729">
        <f t="shared" si="50"/>
        <v>45.97067071208572</v>
      </c>
      <c r="O729">
        <v>-20.034800000000001</v>
      </c>
      <c r="P729">
        <v>55.236800000000002</v>
      </c>
      <c r="Q729">
        <v>513.90099999999995</v>
      </c>
      <c r="R729">
        <v>1.3077399999999999</v>
      </c>
      <c r="S729">
        <v>-31.967199999999998</v>
      </c>
      <c r="T729">
        <f t="shared" si="48"/>
        <v>-11.932399999999998</v>
      </c>
    </row>
    <row r="730" spans="1:20" x14ac:dyDescent="0.3">
      <c r="B730">
        <v>5</v>
      </c>
      <c r="C730">
        <v>283.62099999999998</v>
      </c>
      <c r="D730">
        <f t="shared" si="49"/>
        <v>50.846595820409895</v>
      </c>
      <c r="E730">
        <v>-40.573099999999997</v>
      </c>
      <c r="F730">
        <v>57.7087</v>
      </c>
      <c r="G730">
        <v>455.24200000000002</v>
      </c>
      <c r="H730">
        <v>1.09911</v>
      </c>
      <c r="I730">
        <v>-52.017200000000003</v>
      </c>
      <c r="J730">
        <f t="shared" si="47"/>
        <v>-11.444100000000006</v>
      </c>
      <c r="L730">
        <v>17</v>
      </c>
      <c r="M730">
        <v>540.79899999999998</v>
      </c>
      <c r="N730">
        <f t="shared" si="50"/>
        <v>45.491765990355809</v>
      </c>
      <c r="O730">
        <v>-20.3552</v>
      </c>
      <c r="P730">
        <v>55.587800000000001</v>
      </c>
      <c r="Q730">
        <v>519.92600000000004</v>
      </c>
      <c r="R730">
        <v>1.3211200000000001</v>
      </c>
      <c r="S730">
        <v>-31.814599999999999</v>
      </c>
      <c r="T730">
        <f t="shared" si="48"/>
        <v>-11.459399999999999</v>
      </c>
    </row>
    <row r="731" spans="1:20" x14ac:dyDescent="0.3">
      <c r="B731">
        <v>6</v>
      </c>
      <c r="C731">
        <v>303.52800000000002</v>
      </c>
      <c r="D731">
        <f t="shared" si="49"/>
        <v>50.233586175716987</v>
      </c>
      <c r="E731">
        <v>-40.451000000000001</v>
      </c>
      <c r="F731">
        <v>58.120699999999999</v>
      </c>
      <c r="G731">
        <v>451.43599999999998</v>
      </c>
      <c r="H731">
        <v>1.0811299999999999</v>
      </c>
      <c r="I731">
        <v>-52.581800000000001</v>
      </c>
      <c r="J731">
        <f t="shared" si="47"/>
        <v>-12.130800000000001</v>
      </c>
      <c r="L731">
        <v>18</v>
      </c>
      <c r="M731">
        <v>562.45100000000002</v>
      </c>
      <c r="N731">
        <f t="shared" si="50"/>
        <v>46.185109920561516</v>
      </c>
      <c r="O731">
        <v>-19.622800000000002</v>
      </c>
      <c r="P731">
        <v>54.763800000000003</v>
      </c>
      <c r="Q731">
        <v>507.70699999999999</v>
      </c>
      <c r="R731">
        <v>1.3111600000000001</v>
      </c>
      <c r="S731">
        <v>-31.677199999999999</v>
      </c>
      <c r="T731">
        <f t="shared" si="48"/>
        <v>-12.054399999999998</v>
      </c>
    </row>
    <row r="732" spans="1:20" x14ac:dyDescent="0.3">
      <c r="B732">
        <v>7</v>
      </c>
      <c r="C732">
        <v>323.89999999999998</v>
      </c>
      <c r="D732">
        <f t="shared" si="49"/>
        <v>49.086982132338605</v>
      </c>
      <c r="E732">
        <v>-40.267899999999997</v>
      </c>
      <c r="F732">
        <v>58.380099999999999</v>
      </c>
      <c r="G732">
        <v>443.00200000000001</v>
      </c>
      <c r="H732">
        <v>1.06768</v>
      </c>
      <c r="I732">
        <v>-52.566499999999998</v>
      </c>
      <c r="J732">
        <f t="shared" si="47"/>
        <v>-12.2986</v>
      </c>
      <c r="L732">
        <v>19</v>
      </c>
      <c r="M732">
        <v>584.39400000000001</v>
      </c>
      <c r="N732">
        <f t="shared" si="50"/>
        <v>45.572619969922101</v>
      </c>
      <c r="O732">
        <v>-19.744900000000001</v>
      </c>
      <c r="P732">
        <v>54.7333</v>
      </c>
      <c r="Q732">
        <v>509.46300000000002</v>
      </c>
      <c r="R732">
        <v>1.3170299999999999</v>
      </c>
      <c r="S732">
        <v>-31.692499999999999</v>
      </c>
      <c r="T732">
        <f t="shared" si="48"/>
        <v>-11.947599999999998</v>
      </c>
    </row>
    <row r="733" spans="1:20" x14ac:dyDescent="0.3">
      <c r="B733">
        <v>8</v>
      </c>
      <c r="C733">
        <v>343.93</v>
      </c>
      <c r="D733">
        <f t="shared" si="49"/>
        <v>49.925112331502675</v>
      </c>
      <c r="E733">
        <v>-39.993299999999998</v>
      </c>
      <c r="F733">
        <v>58.120699999999999</v>
      </c>
      <c r="G733">
        <v>439.45100000000002</v>
      </c>
      <c r="H733">
        <v>1.06751</v>
      </c>
      <c r="I733">
        <v>-52.703899999999997</v>
      </c>
      <c r="J733">
        <f t="shared" si="47"/>
        <v>-12.710599999999999</v>
      </c>
      <c r="L733">
        <v>20</v>
      </c>
      <c r="M733">
        <v>606.35400000000004</v>
      </c>
      <c r="N733">
        <f t="shared" si="50"/>
        <v>45.537340619307756</v>
      </c>
      <c r="O733">
        <v>-19.454999999999998</v>
      </c>
      <c r="P733">
        <v>54.412799999999997</v>
      </c>
      <c r="Q733">
        <v>506.23899999999998</v>
      </c>
      <c r="R733">
        <v>1.30962</v>
      </c>
      <c r="S733">
        <v>-31.616199999999999</v>
      </c>
      <c r="T733">
        <f t="shared" si="48"/>
        <v>-12.161200000000001</v>
      </c>
    </row>
    <row r="734" spans="1:20" x14ac:dyDescent="0.3">
      <c r="B734">
        <v>9</v>
      </c>
      <c r="C734">
        <v>364.28899999999999</v>
      </c>
      <c r="D734">
        <f t="shared" si="49"/>
        <v>49.118326047448349</v>
      </c>
      <c r="E734">
        <v>-40.5884</v>
      </c>
      <c r="F734">
        <v>58.822600000000001</v>
      </c>
      <c r="G734">
        <v>448.32799999999997</v>
      </c>
      <c r="H734">
        <v>1.07175</v>
      </c>
      <c r="I734">
        <v>-52.734400000000001</v>
      </c>
      <c r="J734">
        <f t="shared" si="47"/>
        <v>-12.146000000000001</v>
      </c>
      <c r="L734">
        <v>21</v>
      </c>
      <c r="M734">
        <v>628.15599999999995</v>
      </c>
      <c r="N734">
        <f t="shared" si="50"/>
        <v>45.867351619117706</v>
      </c>
      <c r="O734">
        <v>-19.851700000000001</v>
      </c>
      <c r="P734">
        <v>54.718000000000004</v>
      </c>
      <c r="Q734">
        <v>514.77</v>
      </c>
      <c r="R734">
        <v>1.3326499999999999</v>
      </c>
      <c r="S734">
        <v>-31.539899999999999</v>
      </c>
      <c r="T734">
        <f t="shared" si="48"/>
        <v>-11.688199999999998</v>
      </c>
    </row>
    <row r="735" spans="1:20" x14ac:dyDescent="0.3">
      <c r="B735">
        <v>10</v>
      </c>
      <c r="C735">
        <v>384.52699999999999</v>
      </c>
      <c r="D735">
        <f t="shared" si="49"/>
        <v>49.411997232928158</v>
      </c>
      <c r="E735">
        <v>-40.802</v>
      </c>
      <c r="F735">
        <v>58.975200000000001</v>
      </c>
      <c r="G735">
        <v>453.48700000000002</v>
      </c>
      <c r="H735">
        <v>1.07725</v>
      </c>
      <c r="I735">
        <v>-52.703899999999997</v>
      </c>
      <c r="J735">
        <f t="shared" si="47"/>
        <v>-11.901899999999998</v>
      </c>
      <c r="L735">
        <v>22</v>
      </c>
      <c r="M735">
        <v>650.16999999999996</v>
      </c>
      <c r="N735">
        <f t="shared" si="50"/>
        <v>45.42563823021711</v>
      </c>
      <c r="O735">
        <v>-20.2332</v>
      </c>
      <c r="P735">
        <v>55.236800000000002</v>
      </c>
      <c r="Q735">
        <v>525.02</v>
      </c>
      <c r="R735">
        <v>1.3341799999999999</v>
      </c>
      <c r="S735">
        <v>-31.524699999999999</v>
      </c>
      <c r="T735">
        <f t="shared" si="48"/>
        <v>-11.291499999999999</v>
      </c>
    </row>
    <row r="736" spans="1:20" x14ac:dyDescent="0.3">
      <c r="B736">
        <v>11</v>
      </c>
      <c r="C736">
        <v>404.99900000000002</v>
      </c>
      <c r="D736">
        <f t="shared" si="49"/>
        <v>48.847205939820157</v>
      </c>
      <c r="E736">
        <v>-40.084800000000001</v>
      </c>
      <c r="F736">
        <v>58.242800000000003</v>
      </c>
      <c r="G736">
        <v>444.178</v>
      </c>
      <c r="H736">
        <v>1.0735399999999999</v>
      </c>
      <c r="I736">
        <v>-52.841200000000001</v>
      </c>
      <c r="J736">
        <f t="shared" si="47"/>
        <v>-12.756399999999999</v>
      </c>
      <c r="L736">
        <v>23</v>
      </c>
      <c r="M736">
        <v>672.08199999999999</v>
      </c>
      <c r="N736">
        <f t="shared" si="50"/>
        <v>45.637093829864845</v>
      </c>
      <c r="O736">
        <v>-19.958500000000001</v>
      </c>
      <c r="P736">
        <v>54.992699999999999</v>
      </c>
      <c r="Q736">
        <v>521.06500000000005</v>
      </c>
      <c r="R736">
        <v>1.33327</v>
      </c>
      <c r="S736">
        <v>-31.3873</v>
      </c>
      <c r="T736">
        <f t="shared" si="48"/>
        <v>-11.428799999999999</v>
      </c>
    </row>
    <row r="737" spans="1:20" x14ac:dyDescent="0.3">
      <c r="B737">
        <v>12</v>
      </c>
      <c r="C737">
        <v>425.61900000000003</v>
      </c>
      <c r="D737">
        <f t="shared" si="49"/>
        <v>48.496605237633354</v>
      </c>
      <c r="E737">
        <v>-39.901699999999998</v>
      </c>
      <c r="F737">
        <v>58.090200000000003</v>
      </c>
      <c r="G737">
        <v>438.91800000000001</v>
      </c>
      <c r="H737">
        <v>1.0658300000000001</v>
      </c>
      <c r="I737">
        <v>-52.810699999999997</v>
      </c>
      <c r="J737">
        <f t="shared" si="47"/>
        <v>-12.908999999999999</v>
      </c>
      <c r="L737">
        <v>24</v>
      </c>
      <c r="M737">
        <v>694.32899999999995</v>
      </c>
      <c r="N737">
        <f t="shared" si="50"/>
        <v>44.949880882815748</v>
      </c>
      <c r="O737">
        <v>-20.1721</v>
      </c>
      <c r="P737">
        <v>55.053699999999999</v>
      </c>
      <c r="Q737">
        <v>521.58600000000001</v>
      </c>
      <c r="R737">
        <v>1.35049</v>
      </c>
      <c r="S737">
        <v>-31.478899999999999</v>
      </c>
      <c r="T737">
        <f t="shared" si="48"/>
        <v>-11.306799999999999</v>
      </c>
    </row>
    <row r="738" spans="1:20" x14ac:dyDescent="0.3">
      <c r="B738">
        <v>13</v>
      </c>
      <c r="C738">
        <v>446.14</v>
      </c>
      <c r="D738">
        <f t="shared" si="49"/>
        <v>48.730568685736664</v>
      </c>
      <c r="E738">
        <v>-40.191699999999997</v>
      </c>
      <c r="F738">
        <v>58.471699999999998</v>
      </c>
      <c r="G738">
        <v>443.41500000000002</v>
      </c>
      <c r="H738">
        <v>1.0731999999999999</v>
      </c>
      <c r="I738">
        <v>-52.856400000000001</v>
      </c>
      <c r="J738">
        <f t="shared" si="47"/>
        <v>-12.664700000000003</v>
      </c>
      <c r="L738">
        <v>25</v>
      </c>
      <c r="M738">
        <v>716.65700000000004</v>
      </c>
      <c r="N738">
        <f t="shared" si="50"/>
        <v>44.786814761733972</v>
      </c>
      <c r="O738">
        <v>-19.805900000000001</v>
      </c>
      <c r="P738">
        <v>54.5959</v>
      </c>
      <c r="Q738">
        <v>518.16600000000005</v>
      </c>
      <c r="R738">
        <v>1.33928</v>
      </c>
      <c r="S738">
        <v>-26.351900000000001</v>
      </c>
      <c r="T738">
        <f t="shared" si="48"/>
        <v>-6.5459999999999994</v>
      </c>
    </row>
    <row r="739" spans="1:20" x14ac:dyDescent="0.3">
      <c r="B739">
        <v>14</v>
      </c>
      <c r="C739">
        <v>466.83300000000003</v>
      </c>
      <c r="D739">
        <f t="shared" si="49"/>
        <v>48.325520707485531</v>
      </c>
      <c r="E739">
        <v>-39.733899999999998</v>
      </c>
      <c r="F739">
        <v>57.998699999999999</v>
      </c>
      <c r="G739">
        <v>436.18299999999999</v>
      </c>
      <c r="H739">
        <v>1.0679099999999999</v>
      </c>
      <c r="I739">
        <v>-52.703899999999997</v>
      </c>
      <c r="J739">
        <f t="shared" si="47"/>
        <v>-12.969999999999999</v>
      </c>
      <c r="T739">
        <f t="shared" si="48"/>
        <v>0</v>
      </c>
    </row>
    <row r="740" spans="1:20" x14ac:dyDescent="0.3">
      <c r="B740">
        <v>15</v>
      </c>
      <c r="C740">
        <v>487.64299999999997</v>
      </c>
      <c r="D740">
        <f t="shared" si="49"/>
        <v>48.053820278712287</v>
      </c>
      <c r="E740">
        <v>-40.054299999999998</v>
      </c>
      <c r="F740">
        <v>58.441200000000002</v>
      </c>
      <c r="G740">
        <v>443.03199999999998</v>
      </c>
      <c r="H740">
        <v>1.06897</v>
      </c>
      <c r="I740">
        <v>-52.673299999999998</v>
      </c>
      <c r="J740">
        <f t="shared" si="47"/>
        <v>-12.619</v>
      </c>
      <c r="K740">
        <v>2.6</v>
      </c>
      <c r="T740">
        <f t="shared" si="48"/>
        <v>0</v>
      </c>
    </row>
    <row r="741" spans="1:20" x14ac:dyDescent="0.3">
      <c r="B741">
        <v>16</v>
      </c>
      <c r="C741">
        <v>508.57</v>
      </c>
      <c r="D741">
        <f t="shared" si="49"/>
        <v>47.785157929946912</v>
      </c>
      <c r="E741">
        <v>-40.6494</v>
      </c>
      <c r="F741">
        <v>58.96</v>
      </c>
      <c r="G741">
        <v>452.78800000000001</v>
      </c>
      <c r="H741">
        <v>1.0866899999999999</v>
      </c>
      <c r="I741">
        <v>-52.505499999999998</v>
      </c>
      <c r="J741">
        <f t="shared" si="47"/>
        <v>-11.856099999999998</v>
      </c>
      <c r="L741">
        <v>1</v>
      </c>
      <c r="M741">
        <v>221.911</v>
      </c>
      <c r="O741">
        <v>-25.421099999999999</v>
      </c>
      <c r="P741">
        <v>68.252600000000001</v>
      </c>
      <c r="Q741">
        <v>425.78899999999999</v>
      </c>
      <c r="R741">
        <v>1.1129199999999999</v>
      </c>
      <c r="S741">
        <v>-29.6021</v>
      </c>
      <c r="T741">
        <f t="shared" si="48"/>
        <v>-4.1810000000000009</v>
      </c>
    </row>
    <row r="742" spans="1:20" x14ac:dyDescent="0.3">
      <c r="B742">
        <v>17</v>
      </c>
      <c r="C742">
        <v>529.47500000000002</v>
      </c>
      <c r="D742">
        <f t="shared" si="49"/>
        <v>47.835446065534491</v>
      </c>
      <c r="E742">
        <v>-40.329000000000001</v>
      </c>
      <c r="F742">
        <v>58.685299999999998</v>
      </c>
      <c r="G742">
        <v>452.08</v>
      </c>
      <c r="H742">
        <v>1.0880099999999999</v>
      </c>
      <c r="I742">
        <v>-52.810699999999997</v>
      </c>
      <c r="J742">
        <f t="shared" si="47"/>
        <v>-12.481699999999996</v>
      </c>
      <c r="L742">
        <v>2</v>
      </c>
      <c r="M742">
        <v>229.78700000000001</v>
      </c>
      <c r="N742">
        <f t="shared" si="50"/>
        <v>126.96800406297605</v>
      </c>
      <c r="O742">
        <v>-18.6462</v>
      </c>
      <c r="P742">
        <v>46.386699999999998</v>
      </c>
      <c r="Q742">
        <v>603.51400000000001</v>
      </c>
      <c r="R742">
        <v>1.6097900000000001</v>
      </c>
      <c r="S742">
        <v>-25.924700000000001</v>
      </c>
      <c r="T742">
        <f t="shared" si="48"/>
        <v>-7.2785000000000011</v>
      </c>
    </row>
    <row r="743" spans="1:20" x14ac:dyDescent="0.3">
      <c r="B743">
        <v>18</v>
      </c>
      <c r="C743">
        <v>550.53800000000001</v>
      </c>
      <c r="D743">
        <f t="shared" si="49"/>
        <v>47.476617765750397</v>
      </c>
      <c r="E743">
        <v>-40.344200000000001</v>
      </c>
      <c r="F743">
        <v>58.715800000000002</v>
      </c>
      <c r="G743">
        <v>453.53</v>
      </c>
      <c r="H743">
        <v>1.0865</v>
      </c>
      <c r="I743">
        <v>-52.749600000000001</v>
      </c>
      <c r="J743">
        <f t="shared" si="47"/>
        <v>-12.4054</v>
      </c>
      <c r="L743">
        <v>3</v>
      </c>
      <c r="M743">
        <v>242.458</v>
      </c>
      <c r="N743">
        <f t="shared" si="50"/>
        <v>78.920369347328588</v>
      </c>
      <c r="O743">
        <v>-17.2272</v>
      </c>
      <c r="P743">
        <v>43.533299999999997</v>
      </c>
      <c r="Q743">
        <v>643.08900000000006</v>
      </c>
      <c r="R743">
        <v>1.6666300000000001</v>
      </c>
      <c r="S743">
        <v>-28.0609</v>
      </c>
      <c r="T743">
        <f t="shared" si="48"/>
        <v>-10.8337</v>
      </c>
    </row>
    <row r="744" spans="1:20" x14ac:dyDescent="0.3">
      <c r="B744">
        <v>19</v>
      </c>
      <c r="C744">
        <v>571.58600000000001</v>
      </c>
      <c r="D744">
        <f t="shared" si="49"/>
        <v>47.510452299505886</v>
      </c>
      <c r="E744">
        <v>-39.978000000000002</v>
      </c>
      <c r="F744">
        <v>58.166499999999999</v>
      </c>
      <c r="G744">
        <v>447.01299999999998</v>
      </c>
      <c r="H744">
        <v>1.0842400000000001</v>
      </c>
      <c r="I744">
        <v>-52.581800000000001</v>
      </c>
      <c r="J744">
        <f t="shared" si="47"/>
        <v>-12.6038</v>
      </c>
      <c r="L744">
        <v>4</v>
      </c>
      <c r="M744">
        <v>263.24400000000003</v>
      </c>
      <c r="N744">
        <f t="shared" si="50"/>
        <v>48.109304339459186</v>
      </c>
      <c r="O744">
        <v>-19.424399999999999</v>
      </c>
      <c r="P744">
        <v>52.352899999999998</v>
      </c>
      <c r="Q744">
        <v>535.57600000000002</v>
      </c>
      <c r="R744">
        <v>1.3758600000000001</v>
      </c>
      <c r="S744">
        <v>-29.861499999999999</v>
      </c>
      <c r="T744">
        <f t="shared" si="48"/>
        <v>-10.437100000000001</v>
      </c>
    </row>
    <row r="745" spans="1:20" x14ac:dyDescent="0.3">
      <c r="B745">
        <v>20</v>
      </c>
      <c r="C745">
        <v>592.88099999999997</v>
      </c>
      <c r="D745">
        <f t="shared" si="49"/>
        <v>46.95938013618229</v>
      </c>
      <c r="E745">
        <v>-39.856000000000002</v>
      </c>
      <c r="F745">
        <v>58.136000000000003</v>
      </c>
      <c r="G745">
        <v>444.95600000000002</v>
      </c>
      <c r="H745">
        <v>1.0804400000000001</v>
      </c>
      <c r="I745">
        <v>-52.520800000000001</v>
      </c>
      <c r="J745">
        <f t="shared" si="47"/>
        <v>-12.6648</v>
      </c>
      <c r="L745">
        <v>5</v>
      </c>
      <c r="M745">
        <v>283.399</v>
      </c>
      <c r="N745">
        <f t="shared" si="50"/>
        <v>49.615480029769358</v>
      </c>
      <c r="O745">
        <v>-19.577000000000002</v>
      </c>
      <c r="P745">
        <v>53.176900000000003</v>
      </c>
      <c r="Q745">
        <v>526.38199999999995</v>
      </c>
      <c r="R745">
        <v>1.3458399999999999</v>
      </c>
      <c r="S745">
        <v>-30.777000000000001</v>
      </c>
      <c r="T745">
        <f t="shared" si="48"/>
        <v>-11.2</v>
      </c>
    </row>
    <row r="746" spans="1:20" x14ac:dyDescent="0.3">
      <c r="B746">
        <v>21</v>
      </c>
      <c r="C746">
        <v>613.976</v>
      </c>
      <c r="D746">
        <f t="shared" si="49"/>
        <v>47.404598246029806</v>
      </c>
      <c r="E746">
        <v>-39.627099999999999</v>
      </c>
      <c r="F746">
        <v>57.662999999999997</v>
      </c>
      <c r="G746">
        <v>446.017</v>
      </c>
      <c r="H746">
        <v>1.0860000000000001</v>
      </c>
      <c r="I746">
        <v>-52.581800000000001</v>
      </c>
      <c r="J746">
        <f t="shared" si="47"/>
        <v>-12.954700000000003</v>
      </c>
      <c r="L746">
        <v>6</v>
      </c>
      <c r="M746">
        <v>303.988</v>
      </c>
      <c r="N746">
        <f t="shared" si="50"/>
        <v>48.569624556802182</v>
      </c>
      <c r="O746">
        <v>-20.1569</v>
      </c>
      <c r="P746">
        <v>54.5197</v>
      </c>
      <c r="Q746">
        <v>525.78300000000002</v>
      </c>
      <c r="R746">
        <v>1.32683</v>
      </c>
      <c r="S746">
        <v>-31.3721</v>
      </c>
      <c r="T746">
        <f t="shared" si="48"/>
        <v>-11.215199999999999</v>
      </c>
    </row>
    <row r="747" spans="1:20" x14ac:dyDescent="0.3">
      <c r="B747">
        <v>22</v>
      </c>
      <c r="C747">
        <v>635.38699999999994</v>
      </c>
      <c r="D747">
        <f t="shared" si="49"/>
        <v>46.704964737751745</v>
      </c>
      <c r="E747">
        <v>-40.176400000000001</v>
      </c>
      <c r="F747">
        <v>58.227499999999999</v>
      </c>
      <c r="G747">
        <v>450.77699999999999</v>
      </c>
      <c r="H747">
        <v>1.09236</v>
      </c>
      <c r="I747">
        <v>-52.520800000000001</v>
      </c>
      <c r="J747">
        <f t="shared" si="47"/>
        <v>-12.3444</v>
      </c>
      <c r="L747">
        <v>7</v>
      </c>
      <c r="M747">
        <v>324.20699999999999</v>
      </c>
      <c r="N747">
        <f t="shared" si="50"/>
        <v>49.458430189425805</v>
      </c>
      <c r="O747">
        <v>-20.3552</v>
      </c>
      <c r="P747">
        <v>54.7943</v>
      </c>
      <c r="Q747">
        <v>529.07299999999998</v>
      </c>
      <c r="R747">
        <v>1.3279300000000001</v>
      </c>
      <c r="S747">
        <v>-31.4636</v>
      </c>
      <c r="T747">
        <f t="shared" si="48"/>
        <v>-11.1084</v>
      </c>
    </row>
    <row r="748" spans="1:20" x14ac:dyDescent="0.3">
      <c r="B748">
        <v>23</v>
      </c>
      <c r="C748">
        <v>656.62400000000002</v>
      </c>
      <c r="D748">
        <f t="shared" si="49"/>
        <v>47.08763007957792</v>
      </c>
      <c r="E748">
        <v>-39.947499999999998</v>
      </c>
      <c r="F748">
        <v>58.029200000000003</v>
      </c>
      <c r="G748">
        <v>448.16300000000001</v>
      </c>
      <c r="H748">
        <v>1.0874699999999999</v>
      </c>
      <c r="I748">
        <v>-52.642800000000001</v>
      </c>
      <c r="J748">
        <f t="shared" si="47"/>
        <v>-12.695300000000003</v>
      </c>
      <c r="L748">
        <v>8</v>
      </c>
      <c r="M748">
        <v>344.79700000000003</v>
      </c>
      <c r="N748">
        <f t="shared" si="50"/>
        <v>48.5672656629431</v>
      </c>
      <c r="O748">
        <v>-19.668600000000001</v>
      </c>
      <c r="P748">
        <v>54.367100000000001</v>
      </c>
      <c r="Q748">
        <v>512.85900000000004</v>
      </c>
      <c r="R748">
        <v>1.31081</v>
      </c>
      <c r="S748">
        <v>-31.585699999999999</v>
      </c>
      <c r="T748">
        <f t="shared" si="48"/>
        <v>-11.917099999999998</v>
      </c>
    </row>
    <row r="749" spans="1:20" x14ac:dyDescent="0.3">
      <c r="B749">
        <v>24</v>
      </c>
      <c r="C749">
        <v>677.78800000000001</v>
      </c>
      <c r="D749">
        <f t="shared" si="49"/>
        <v>47.250047250047281</v>
      </c>
      <c r="E749">
        <v>-40.252699999999997</v>
      </c>
      <c r="F749">
        <v>58.319099999999999</v>
      </c>
      <c r="G749">
        <v>453.23099999999999</v>
      </c>
      <c r="H749">
        <v>1.0956300000000001</v>
      </c>
      <c r="I749">
        <v>-52.612299999999998</v>
      </c>
      <c r="J749">
        <f t="shared" si="47"/>
        <v>-12.3596</v>
      </c>
      <c r="L749">
        <v>9</v>
      </c>
      <c r="M749">
        <v>365.71600000000001</v>
      </c>
      <c r="N749">
        <f t="shared" si="50"/>
        <v>47.803432286438209</v>
      </c>
      <c r="O749">
        <v>-20.019500000000001</v>
      </c>
      <c r="P749">
        <v>54.870600000000003</v>
      </c>
      <c r="Q749">
        <v>516.78200000000004</v>
      </c>
      <c r="R749">
        <v>1.3080700000000001</v>
      </c>
      <c r="S749">
        <v>-31.722999999999999</v>
      </c>
      <c r="T749">
        <f t="shared" si="48"/>
        <v>-11.703499999999998</v>
      </c>
    </row>
    <row r="750" spans="1:20" x14ac:dyDescent="0.3">
      <c r="B750">
        <v>25</v>
      </c>
      <c r="C750">
        <v>699.27700000000004</v>
      </c>
      <c r="D750">
        <f t="shared" si="49"/>
        <v>46.535436735073688</v>
      </c>
      <c r="E750">
        <v>-39.764400000000002</v>
      </c>
      <c r="F750">
        <v>57.6935</v>
      </c>
      <c r="G750">
        <v>444.96</v>
      </c>
      <c r="H750">
        <v>1.0871500000000001</v>
      </c>
      <c r="I750">
        <v>-52.597000000000001</v>
      </c>
      <c r="J750">
        <f t="shared" si="47"/>
        <v>-12.832599999999999</v>
      </c>
      <c r="L750">
        <v>10</v>
      </c>
      <c r="M750">
        <v>386.786</v>
      </c>
      <c r="N750">
        <f t="shared" si="50"/>
        <v>47.46084480303751</v>
      </c>
      <c r="O750">
        <v>-20.1111</v>
      </c>
      <c r="P750">
        <v>54.977400000000003</v>
      </c>
      <c r="Q750">
        <v>519.36300000000006</v>
      </c>
      <c r="R750">
        <v>1.31511</v>
      </c>
      <c r="S750">
        <v>-31.4941</v>
      </c>
      <c r="T750">
        <f t="shared" si="48"/>
        <v>-11.382999999999999</v>
      </c>
    </row>
    <row r="751" spans="1:20" x14ac:dyDescent="0.3">
      <c r="J751">
        <f t="shared" si="47"/>
        <v>0</v>
      </c>
      <c r="L751">
        <v>11</v>
      </c>
      <c r="M751">
        <v>407.85700000000003</v>
      </c>
      <c r="N751">
        <f t="shared" si="50"/>
        <v>47.458592378150001</v>
      </c>
      <c r="O751">
        <v>-20.004300000000001</v>
      </c>
      <c r="P751">
        <v>54.7333</v>
      </c>
      <c r="Q751">
        <v>513.94100000000003</v>
      </c>
      <c r="R751">
        <v>1.32761</v>
      </c>
      <c r="S751">
        <v>-31.784099999999999</v>
      </c>
      <c r="T751">
        <f t="shared" si="48"/>
        <v>-11.779799999999998</v>
      </c>
    </row>
    <row r="752" spans="1:20" x14ac:dyDescent="0.3">
      <c r="A752">
        <v>2.9</v>
      </c>
      <c r="J752">
        <f t="shared" si="47"/>
        <v>0</v>
      </c>
      <c r="L752">
        <v>12</v>
      </c>
      <c r="M752">
        <v>429.00900000000001</v>
      </c>
      <c r="N752">
        <f t="shared" si="50"/>
        <v>47.276853252647534</v>
      </c>
      <c r="O752">
        <v>-20.660399999999999</v>
      </c>
      <c r="P752">
        <v>55.603000000000002</v>
      </c>
      <c r="Q752">
        <v>527.97500000000002</v>
      </c>
      <c r="R752">
        <v>1.3312600000000001</v>
      </c>
      <c r="S752">
        <v>-31.585699999999999</v>
      </c>
      <c r="T752">
        <f t="shared" si="48"/>
        <v>-10.9253</v>
      </c>
    </row>
    <row r="753" spans="2:20" x14ac:dyDescent="0.3">
      <c r="B753">
        <v>1</v>
      </c>
      <c r="C753">
        <v>221.322</v>
      </c>
      <c r="E753">
        <v>-45.4559</v>
      </c>
      <c r="F753">
        <v>71.487399999999994</v>
      </c>
      <c r="G753">
        <v>364.346</v>
      </c>
      <c r="H753">
        <v>0.93187699999999996</v>
      </c>
      <c r="I753">
        <v>-51.605200000000004</v>
      </c>
      <c r="J753">
        <f t="shared" si="47"/>
        <v>-6.1493000000000038</v>
      </c>
      <c r="L753">
        <v>13</v>
      </c>
      <c r="M753">
        <v>450.16199999999998</v>
      </c>
      <c r="N753">
        <f t="shared" si="50"/>
        <v>47.274618257457654</v>
      </c>
      <c r="O753">
        <v>-20.34</v>
      </c>
      <c r="P753">
        <v>55.236800000000002</v>
      </c>
      <c r="Q753">
        <v>523.61199999999997</v>
      </c>
      <c r="R753">
        <v>1.3226199999999999</v>
      </c>
      <c r="S753">
        <v>-31.585699999999999</v>
      </c>
      <c r="T753">
        <f t="shared" si="48"/>
        <v>-11.245699999999999</v>
      </c>
    </row>
    <row r="754" spans="2:20" x14ac:dyDescent="0.3">
      <c r="B754">
        <v>2</v>
      </c>
      <c r="C754">
        <v>228.68299999999999</v>
      </c>
      <c r="D754">
        <f t="shared" si="49"/>
        <v>135.85110718652376</v>
      </c>
      <c r="E754">
        <v>-38.589500000000001</v>
      </c>
      <c r="F754">
        <v>48.599200000000003</v>
      </c>
      <c r="G754">
        <v>518.53700000000003</v>
      </c>
      <c r="H754">
        <v>1.30471</v>
      </c>
      <c r="I754">
        <v>-47.592199999999998</v>
      </c>
      <c r="J754">
        <f t="shared" si="47"/>
        <v>-9.0026999999999973</v>
      </c>
      <c r="L754">
        <v>14</v>
      </c>
      <c r="M754">
        <v>471.471</v>
      </c>
      <c r="N754">
        <f t="shared" si="50"/>
        <v>46.928527852081224</v>
      </c>
      <c r="O754">
        <v>-19.943200000000001</v>
      </c>
      <c r="P754">
        <v>54.870600000000003</v>
      </c>
      <c r="Q754">
        <v>515.30100000000004</v>
      </c>
      <c r="R754">
        <v>1.3254300000000001</v>
      </c>
      <c r="S754">
        <v>-31.3873</v>
      </c>
      <c r="T754">
        <f t="shared" si="48"/>
        <v>-11.444099999999999</v>
      </c>
    </row>
    <row r="755" spans="2:20" x14ac:dyDescent="0.3">
      <c r="B755">
        <v>3</v>
      </c>
      <c r="C755">
        <v>243.18299999999999</v>
      </c>
      <c r="D755">
        <f t="shared" si="49"/>
        <v>68.965517241379317</v>
      </c>
      <c r="E755">
        <v>-38.146999999999998</v>
      </c>
      <c r="F755">
        <v>48.904400000000003</v>
      </c>
      <c r="G755">
        <v>518.79899999999998</v>
      </c>
      <c r="H755">
        <v>1.2700899999999999</v>
      </c>
      <c r="I755">
        <v>-49.316400000000002</v>
      </c>
      <c r="J755">
        <f t="shared" si="47"/>
        <v>-11.169400000000003</v>
      </c>
      <c r="L755">
        <v>15</v>
      </c>
      <c r="M755">
        <v>492.392</v>
      </c>
      <c r="N755">
        <f t="shared" si="50"/>
        <v>47.798862387075204</v>
      </c>
      <c r="O755">
        <v>-19.683800000000002</v>
      </c>
      <c r="P755">
        <v>54.443399999999997</v>
      </c>
      <c r="Q755">
        <v>518.67399999999998</v>
      </c>
      <c r="R755">
        <v>1.3297399999999999</v>
      </c>
      <c r="S755">
        <v>-31.3263</v>
      </c>
      <c r="T755">
        <f t="shared" si="48"/>
        <v>-11.642499999999998</v>
      </c>
    </row>
    <row r="756" spans="2:20" x14ac:dyDescent="0.3">
      <c r="B756">
        <v>4</v>
      </c>
      <c r="C756">
        <v>262.84699999999998</v>
      </c>
      <c r="D756">
        <f t="shared" si="49"/>
        <v>50.854353132628184</v>
      </c>
      <c r="E756">
        <v>-40.237400000000001</v>
      </c>
      <c r="F756">
        <v>55.923499999999997</v>
      </c>
      <c r="G756">
        <v>465.26100000000002</v>
      </c>
      <c r="H756">
        <v>1.1331500000000001</v>
      </c>
      <c r="I756">
        <v>-51.5137</v>
      </c>
      <c r="J756">
        <f t="shared" si="47"/>
        <v>-11.276299999999999</v>
      </c>
      <c r="L756">
        <v>16</v>
      </c>
      <c r="M756">
        <v>513.53899999999999</v>
      </c>
      <c r="N756">
        <f t="shared" si="50"/>
        <v>47.288031399252866</v>
      </c>
      <c r="O756">
        <v>-20.2026</v>
      </c>
      <c r="P756">
        <v>54.962200000000003</v>
      </c>
      <c r="Q756">
        <v>525.70100000000002</v>
      </c>
      <c r="R756">
        <v>1.3345199999999999</v>
      </c>
      <c r="S756">
        <v>-31.539899999999999</v>
      </c>
      <c r="T756">
        <f t="shared" si="48"/>
        <v>-11.337299999999999</v>
      </c>
    </row>
    <row r="757" spans="2:20" x14ac:dyDescent="0.3">
      <c r="B757">
        <v>5</v>
      </c>
      <c r="C757">
        <v>282.37200000000001</v>
      </c>
      <c r="D757">
        <f t="shared" si="49"/>
        <v>51.216389244558172</v>
      </c>
      <c r="E757">
        <v>-40.206899999999997</v>
      </c>
      <c r="F757">
        <v>56.961100000000002</v>
      </c>
      <c r="G757">
        <v>450.58600000000001</v>
      </c>
      <c r="H757">
        <v>1.09876</v>
      </c>
      <c r="I757">
        <v>-52.307099999999998</v>
      </c>
      <c r="J757">
        <f t="shared" si="47"/>
        <v>-12.100200000000001</v>
      </c>
      <c r="L757">
        <v>17</v>
      </c>
      <c r="M757">
        <v>535.13499999999999</v>
      </c>
      <c r="N757">
        <f t="shared" si="50"/>
        <v>46.304871272457852</v>
      </c>
      <c r="O757">
        <v>-19.882200000000001</v>
      </c>
      <c r="P757">
        <v>54.7485</v>
      </c>
      <c r="Q757">
        <v>518.55100000000004</v>
      </c>
      <c r="R757">
        <v>1.33213</v>
      </c>
      <c r="S757">
        <v>-31.4331</v>
      </c>
      <c r="T757">
        <f t="shared" si="48"/>
        <v>-11.550899999999999</v>
      </c>
    </row>
    <row r="758" spans="2:20" x14ac:dyDescent="0.3">
      <c r="B758">
        <v>6</v>
      </c>
      <c r="C758">
        <v>302.267</v>
      </c>
      <c r="D758">
        <f t="shared" si="49"/>
        <v>50.263885398341337</v>
      </c>
      <c r="E758">
        <v>-40.5426</v>
      </c>
      <c r="F758">
        <v>57.769799999999996</v>
      </c>
      <c r="G758">
        <v>449.709</v>
      </c>
      <c r="H758">
        <v>1.08673</v>
      </c>
      <c r="I758">
        <v>-52.566499999999998</v>
      </c>
      <c r="J758">
        <f t="shared" si="47"/>
        <v>-12.023899999999998</v>
      </c>
      <c r="L758">
        <v>18</v>
      </c>
      <c r="M758">
        <v>556.53200000000004</v>
      </c>
      <c r="N758">
        <f t="shared" si="50"/>
        <v>46.735523671542637</v>
      </c>
      <c r="O758">
        <v>-19.454999999999998</v>
      </c>
      <c r="P758">
        <v>54.382300000000001</v>
      </c>
      <c r="Q758">
        <v>515.68399999999997</v>
      </c>
      <c r="R758">
        <v>1.32707</v>
      </c>
      <c r="S758">
        <v>-31.4331</v>
      </c>
      <c r="T758">
        <f t="shared" si="48"/>
        <v>-11.978100000000001</v>
      </c>
    </row>
    <row r="759" spans="2:20" x14ac:dyDescent="0.3">
      <c r="B759">
        <v>7</v>
      </c>
      <c r="C759">
        <v>321.964</v>
      </c>
      <c r="D759">
        <f t="shared" si="49"/>
        <v>50.769152662842053</v>
      </c>
      <c r="E759">
        <v>-40.5884</v>
      </c>
      <c r="F759">
        <v>58.029200000000003</v>
      </c>
      <c r="G759">
        <v>450.11500000000001</v>
      </c>
      <c r="H759">
        <v>1.09005</v>
      </c>
      <c r="I759">
        <v>-52.627600000000001</v>
      </c>
      <c r="J759">
        <f t="shared" si="47"/>
        <v>-12.039200000000001</v>
      </c>
      <c r="L759">
        <v>19</v>
      </c>
      <c r="M759">
        <v>578.09900000000005</v>
      </c>
      <c r="N759">
        <f t="shared" si="50"/>
        <v>46.367134974729893</v>
      </c>
      <c r="O759">
        <v>-19.622800000000002</v>
      </c>
      <c r="P759">
        <v>54.443399999999997</v>
      </c>
      <c r="Q759">
        <v>518.60500000000002</v>
      </c>
      <c r="R759">
        <v>1.32389</v>
      </c>
      <c r="S759">
        <v>-31.4178</v>
      </c>
      <c r="T759">
        <f t="shared" si="48"/>
        <v>-11.794999999999998</v>
      </c>
    </row>
    <row r="760" spans="2:20" x14ac:dyDescent="0.3">
      <c r="B760">
        <v>8</v>
      </c>
      <c r="C760">
        <v>341.80599999999998</v>
      </c>
      <c r="D760">
        <f t="shared" si="49"/>
        <v>50.398145348251226</v>
      </c>
      <c r="E760">
        <v>-41.122399999999999</v>
      </c>
      <c r="F760">
        <v>58.593800000000002</v>
      </c>
      <c r="G760">
        <v>460.10700000000003</v>
      </c>
      <c r="H760">
        <v>1.09199</v>
      </c>
      <c r="I760">
        <v>-52.734400000000001</v>
      </c>
      <c r="J760">
        <f t="shared" si="47"/>
        <v>-11.612000000000002</v>
      </c>
      <c r="L760">
        <v>20</v>
      </c>
      <c r="M760">
        <v>599.69600000000003</v>
      </c>
      <c r="N760">
        <f t="shared" si="50"/>
        <v>46.302727230633927</v>
      </c>
      <c r="O760">
        <v>-19.638100000000001</v>
      </c>
      <c r="P760">
        <v>54.290799999999997</v>
      </c>
      <c r="Q760">
        <v>523.30200000000002</v>
      </c>
      <c r="R760">
        <v>1.3313999999999999</v>
      </c>
      <c r="S760">
        <v>-31.3568</v>
      </c>
      <c r="T760">
        <f t="shared" si="48"/>
        <v>-11.718699999999998</v>
      </c>
    </row>
    <row r="761" spans="2:20" x14ac:dyDescent="0.3">
      <c r="B761">
        <v>9</v>
      </c>
      <c r="C761">
        <v>361.67399999999998</v>
      </c>
      <c r="D761">
        <f t="shared" si="49"/>
        <v>50.332192470304022</v>
      </c>
      <c r="E761">
        <v>-40.206899999999997</v>
      </c>
      <c r="F761">
        <v>57.6935</v>
      </c>
      <c r="G761">
        <v>445.19</v>
      </c>
      <c r="H761">
        <v>1.0779300000000001</v>
      </c>
      <c r="I761">
        <v>-52.841200000000001</v>
      </c>
      <c r="J761">
        <f t="shared" si="47"/>
        <v>-12.634300000000003</v>
      </c>
      <c r="L761">
        <v>21</v>
      </c>
      <c r="M761">
        <v>621.48299999999995</v>
      </c>
      <c r="N761">
        <f t="shared" si="50"/>
        <v>45.898930554918238</v>
      </c>
      <c r="O761">
        <v>-20.2484</v>
      </c>
      <c r="P761">
        <v>54.916400000000003</v>
      </c>
      <c r="Q761">
        <v>529.48299999999995</v>
      </c>
      <c r="R761">
        <v>1.34829</v>
      </c>
      <c r="S761">
        <v>-31.478899999999999</v>
      </c>
      <c r="T761">
        <f t="shared" si="48"/>
        <v>-11.230499999999999</v>
      </c>
    </row>
    <row r="762" spans="2:20" x14ac:dyDescent="0.3">
      <c r="B762">
        <v>10</v>
      </c>
      <c r="C762">
        <v>381.75799999999998</v>
      </c>
      <c r="D762">
        <f t="shared" si="49"/>
        <v>49.790878311093401</v>
      </c>
      <c r="E762">
        <v>-40.39</v>
      </c>
      <c r="F762">
        <v>57.983400000000003</v>
      </c>
      <c r="G762">
        <v>448.23200000000003</v>
      </c>
      <c r="H762">
        <v>1.0843</v>
      </c>
      <c r="I762">
        <v>-52.810699999999997</v>
      </c>
      <c r="J762">
        <f t="shared" si="47"/>
        <v>-12.420699999999997</v>
      </c>
      <c r="L762">
        <v>22</v>
      </c>
      <c r="M762">
        <v>643.32799999999997</v>
      </c>
      <c r="N762">
        <f t="shared" si="50"/>
        <v>45.777065690089209</v>
      </c>
      <c r="O762">
        <v>-20.3552</v>
      </c>
      <c r="P762">
        <v>55.023200000000003</v>
      </c>
      <c r="Q762">
        <v>532.50099999999998</v>
      </c>
      <c r="R762">
        <v>1.36195</v>
      </c>
      <c r="S762">
        <v>-31.4331</v>
      </c>
      <c r="T762">
        <f t="shared" si="48"/>
        <v>-11.0779</v>
      </c>
    </row>
    <row r="763" spans="2:20" x14ac:dyDescent="0.3">
      <c r="B763">
        <v>11</v>
      </c>
      <c r="C763">
        <v>401.721</v>
      </c>
      <c r="D763">
        <f t="shared" si="49"/>
        <v>50.092671442167955</v>
      </c>
      <c r="E763">
        <v>-40.786700000000003</v>
      </c>
      <c r="F763">
        <v>58.242800000000003</v>
      </c>
      <c r="G763">
        <v>458.07499999999999</v>
      </c>
      <c r="H763">
        <v>1.09626</v>
      </c>
      <c r="I763">
        <v>-52.703899999999997</v>
      </c>
      <c r="J763">
        <f t="shared" si="47"/>
        <v>-11.917199999999994</v>
      </c>
      <c r="L763">
        <v>23</v>
      </c>
      <c r="M763">
        <v>665.12300000000005</v>
      </c>
      <c r="N763">
        <f t="shared" si="50"/>
        <v>45.882083046570159</v>
      </c>
      <c r="O763">
        <v>-20.1111</v>
      </c>
      <c r="P763">
        <v>54.6875</v>
      </c>
      <c r="Q763">
        <v>530.02800000000002</v>
      </c>
      <c r="R763">
        <v>1.35263</v>
      </c>
      <c r="S763">
        <v>-31.3416</v>
      </c>
      <c r="T763">
        <f t="shared" si="48"/>
        <v>-11.230499999999999</v>
      </c>
    </row>
    <row r="764" spans="2:20" x14ac:dyDescent="0.3">
      <c r="B764">
        <v>12</v>
      </c>
      <c r="C764">
        <v>422.03899999999999</v>
      </c>
      <c r="D764">
        <f t="shared" si="49"/>
        <v>49.217442661679335</v>
      </c>
      <c r="E764">
        <v>-40.405299999999997</v>
      </c>
      <c r="F764">
        <v>57.9071</v>
      </c>
      <c r="G764">
        <v>451.24200000000002</v>
      </c>
      <c r="H764">
        <v>1.0864100000000001</v>
      </c>
      <c r="I764">
        <v>-52.642800000000001</v>
      </c>
      <c r="J764">
        <f t="shared" si="47"/>
        <v>-12.237500000000004</v>
      </c>
      <c r="L764">
        <v>24</v>
      </c>
      <c r="M764">
        <v>687.04499999999996</v>
      </c>
      <c r="N764">
        <f t="shared" si="50"/>
        <v>45.616275887236746</v>
      </c>
      <c r="O764">
        <v>-20.126300000000001</v>
      </c>
      <c r="P764">
        <v>54.565399999999997</v>
      </c>
      <c r="Q764">
        <v>529.07000000000005</v>
      </c>
      <c r="R764">
        <v>1.35721</v>
      </c>
      <c r="S764">
        <v>-31.3568</v>
      </c>
      <c r="T764">
        <f t="shared" si="48"/>
        <v>-11.230499999999999</v>
      </c>
    </row>
    <row r="765" spans="2:20" x14ac:dyDescent="0.3">
      <c r="B765">
        <v>13</v>
      </c>
      <c r="C765">
        <v>442.38900000000001</v>
      </c>
      <c r="D765">
        <f t="shared" si="49"/>
        <v>49.140049140049086</v>
      </c>
      <c r="E765">
        <v>-40.6036</v>
      </c>
      <c r="F765">
        <v>58.197000000000003</v>
      </c>
      <c r="G765">
        <v>454.56099999999998</v>
      </c>
      <c r="H765">
        <v>1.09297</v>
      </c>
      <c r="I765">
        <v>-52.642800000000001</v>
      </c>
      <c r="J765">
        <f t="shared" si="47"/>
        <v>-12.039200000000001</v>
      </c>
      <c r="L765">
        <v>25</v>
      </c>
      <c r="M765">
        <v>709.15599999999995</v>
      </c>
      <c r="N765">
        <f t="shared" si="50"/>
        <v>45.226357921396612</v>
      </c>
      <c r="O765">
        <v>-19.714400000000001</v>
      </c>
      <c r="P765">
        <v>54.244999999999997</v>
      </c>
      <c r="Q765">
        <v>523.23599999999999</v>
      </c>
      <c r="R765">
        <v>1.35968</v>
      </c>
      <c r="S765">
        <v>-31.2347</v>
      </c>
      <c r="T765">
        <f t="shared" si="48"/>
        <v>-11.520299999999999</v>
      </c>
    </row>
    <row r="766" spans="2:20" x14ac:dyDescent="0.3">
      <c r="B766">
        <v>14</v>
      </c>
      <c r="C766">
        <v>462.86</v>
      </c>
      <c r="D766">
        <f t="shared" si="49"/>
        <v>48.849592105905906</v>
      </c>
      <c r="E766">
        <v>-40.252699999999997</v>
      </c>
      <c r="F766">
        <v>57.7545</v>
      </c>
      <c r="G766">
        <v>449.745</v>
      </c>
      <c r="H766">
        <v>1.0928599999999999</v>
      </c>
      <c r="I766">
        <v>-52.551299999999998</v>
      </c>
      <c r="J766">
        <f t="shared" si="47"/>
        <v>-12.2986</v>
      </c>
      <c r="T766">
        <f t="shared" si="48"/>
        <v>0</v>
      </c>
    </row>
    <row r="767" spans="2:20" x14ac:dyDescent="0.3">
      <c r="B767">
        <v>15</v>
      </c>
      <c r="C767">
        <v>483.56200000000001</v>
      </c>
      <c r="D767">
        <f t="shared" si="49"/>
        <v>48.304511641387307</v>
      </c>
      <c r="E767">
        <v>-40.176400000000001</v>
      </c>
      <c r="F767">
        <v>57.662999999999997</v>
      </c>
      <c r="G767">
        <v>449.80500000000001</v>
      </c>
      <c r="H767">
        <v>1.09236</v>
      </c>
      <c r="I767">
        <v>-52.627600000000001</v>
      </c>
      <c r="J767">
        <f t="shared" si="47"/>
        <v>-12.4512</v>
      </c>
      <c r="K767">
        <v>2.65</v>
      </c>
      <c r="T767">
        <f t="shared" si="48"/>
        <v>0</v>
      </c>
    </row>
    <row r="768" spans="2:20" x14ac:dyDescent="0.3">
      <c r="B768">
        <v>16</v>
      </c>
      <c r="C768">
        <v>504.315</v>
      </c>
      <c r="D768">
        <f t="shared" si="49"/>
        <v>48.185804462005528</v>
      </c>
      <c r="E768">
        <v>-40.329000000000001</v>
      </c>
      <c r="F768">
        <v>57.8003</v>
      </c>
      <c r="G768">
        <v>452.63600000000002</v>
      </c>
      <c r="H768">
        <v>1.0989100000000001</v>
      </c>
      <c r="I768">
        <v>-52.581800000000001</v>
      </c>
      <c r="J768">
        <f t="shared" si="47"/>
        <v>-12.252800000000001</v>
      </c>
      <c r="L768">
        <v>1</v>
      </c>
      <c r="M768">
        <v>221.83500000000001</v>
      </c>
      <c r="O768">
        <v>-25.543199999999999</v>
      </c>
      <c r="P768">
        <v>68.283100000000005</v>
      </c>
      <c r="Q768">
        <v>430.14299999999997</v>
      </c>
      <c r="R768">
        <v>1.11734</v>
      </c>
      <c r="S768">
        <v>-29.235800000000001</v>
      </c>
      <c r="T768">
        <f t="shared" si="48"/>
        <v>-3.6926000000000023</v>
      </c>
    </row>
    <row r="769" spans="1:20" x14ac:dyDescent="0.3">
      <c r="B769">
        <v>17</v>
      </c>
      <c r="C769">
        <v>524.95899999999995</v>
      </c>
      <c r="D769">
        <f t="shared" si="49"/>
        <v>48.44022476264302</v>
      </c>
      <c r="E769">
        <v>-40.023800000000001</v>
      </c>
      <c r="F769">
        <v>57.540900000000001</v>
      </c>
      <c r="G769">
        <v>449.23700000000002</v>
      </c>
      <c r="H769">
        <v>1.1008899999999999</v>
      </c>
      <c r="I769">
        <v>-52.566499999999998</v>
      </c>
      <c r="J769">
        <f t="shared" si="47"/>
        <v>-12.542699999999996</v>
      </c>
      <c r="L769">
        <v>2</v>
      </c>
      <c r="M769">
        <v>229.71799999999999</v>
      </c>
      <c r="N769">
        <f t="shared" si="50"/>
        <v>126.85525815045064</v>
      </c>
      <c r="O769">
        <v>-18.447900000000001</v>
      </c>
      <c r="P769">
        <v>45.776400000000002</v>
      </c>
      <c r="Q769">
        <v>613.29</v>
      </c>
      <c r="R769">
        <v>1.6492899999999999</v>
      </c>
      <c r="S769">
        <v>-25.588999999999999</v>
      </c>
      <c r="T769">
        <f t="shared" si="48"/>
        <v>-7.141099999999998</v>
      </c>
    </row>
    <row r="770" spans="1:20" x14ac:dyDescent="0.3">
      <c r="B770">
        <v>18</v>
      </c>
      <c r="C770">
        <v>545.61599999999999</v>
      </c>
      <c r="D770">
        <f t="shared" si="49"/>
        <v>48.409740039695897</v>
      </c>
      <c r="E770">
        <v>-39.886499999999998</v>
      </c>
      <c r="F770">
        <v>57.388300000000001</v>
      </c>
      <c r="G770">
        <v>448.16699999999997</v>
      </c>
      <c r="H770">
        <v>1.0930500000000001</v>
      </c>
      <c r="I770">
        <v>-52.597000000000001</v>
      </c>
      <c r="J770">
        <f t="shared" si="47"/>
        <v>-12.710500000000003</v>
      </c>
      <c r="L770">
        <v>3</v>
      </c>
      <c r="M770">
        <v>242.559</v>
      </c>
      <c r="N770">
        <f t="shared" si="50"/>
        <v>77.875554863328347</v>
      </c>
      <c r="O770">
        <v>-17.0746</v>
      </c>
      <c r="P770">
        <v>42.709400000000002</v>
      </c>
      <c r="Q770">
        <v>659.50599999999997</v>
      </c>
      <c r="R770">
        <v>1.7082900000000001</v>
      </c>
      <c r="S770">
        <v>-28.1067</v>
      </c>
      <c r="T770">
        <f t="shared" si="48"/>
        <v>-11.0321</v>
      </c>
    </row>
    <row r="771" spans="1:20" x14ac:dyDescent="0.3">
      <c r="B771">
        <v>19</v>
      </c>
      <c r="C771">
        <v>566.36400000000003</v>
      </c>
      <c r="D771">
        <f t="shared" si="49"/>
        <v>48.197416618469141</v>
      </c>
      <c r="E771">
        <v>-40.4968</v>
      </c>
      <c r="F771">
        <v>57.9529</v>
      </c>
      <c r="G771">
        <v>459.863</v>
      </c>
      <c r="H771">
        <v>1.10873</v>
      </c>
      <c r="I771">
        <v>-52.566499999999998</v>
      </c>
      <c r="J771">
        <f t="shared" si="47"/>
        <v>-12.069699999999997</v>
      </c>
      <c r="L771">
        <v>4</v>
      </c>
      <c r="M771">
        <v>263.267</v>
      </c>
      <c r="N771">
        <f t="shared" si="50"/>
        <v>48.290515742708138</v>
      </c>
      <c r="O771">
        <v>-19.973800000000001</v>
      </c>
      <c r="P771">
        <v>52.490200000000002</v>
      </c>
      <c r="Q771">
        <v>550.94299999999998</v>
      </c>
      <c r="R771">
        <v>1.4132400000000001</v>
      </c>
      <c r="S771">
        <v>-29.8004</v>
      </c>
      <c r="T771">
        <f t="shared" si="48"/>
        <v>-9.8265999999999991</v>
      </c>
    </row>
    <row r="772" spans="1:20" x14ac:dyDescent="0.3">
      <c r="B772">
        <v>20</v>
      </c>
      <c r="C772">
        <v>587.29999999999995</v>
      </c>
      <c r="D772">
        <f t="shared" si="49"/>
        <v>47.764615972487761</v>
      </c>
      <c r="E772">
        <v>-39.825400000000002</v>
      </c>
      <c r="F772">
        <v>57.388300000000001</v>
      </c>
      <c r="G772">
        <v>446.86399999999998</v>
      </c>
      <c r="H772">
        <v>1.0963799999999999</v>
      </c>
      <c r="I772">
        <v>-52.475000000000001</v>
      </c>
      <c r="J772">
        <f t="shared" si="47"/>
        <v>-12.6496</v>
      </c>
      <c r="L772">
        <v>5</v>
      </c>
      <c r="M772">
        <v>283.34399999999999</v>
      </c>
      <c r="N772">
        <f t="shared" si="50"/>
        <v>49.808238282611946</v>
      </c>
      <c r="O772">
        <v>-19.592300000000002</v>
      </c>
      <c r="P772">
        <v>52.948</v>
      </c>
      <c r="Q772">
        <v>533.149</v>
      </c>
      <c r="R772">
        <v>1.3715900000000001</v>
      </c>
      <c r="S772">
        <v>-30.578600000000002</v>
      </c>
      <c r="T772">
        <f t="shared" si="48"/>
        <v>-10.9863</v>
      </c>
    </row>
    <row r="773" spans="1:20" x14ac:dyDescent="0.3">
      <c r="B773">
        <v>21</v>
      </c>
      <c r="C773">
        <v>608.39200000000005</v>
      </c>
      <c r="D773">
        <f t="shared" si="49"/>
        <v>47.411340792717397</v>
      </c>
      <c r="E773">
        <v>-39.444000000000003</v>
      </c>
      <c r="F773">
        <v>56.930500000000002</v>
      </c>
      <c r="G773">
        <v>443.07900000000001</v>
      </c>
      <c r="H773">
        <v>1.0871200000000001</v>
      </c>
      <c r="I773">
        <v>-52.413899999999998</v>
      </c>
      <c r="J773">
        <f t="shared" si="47"/>
        <v>-12.969899999999996</v>
      </c>
      <c r="L773">
        <v>6</v>
      </c>
      <c r="M773">
        <v>303.63200000000001</v>
      </c>
      <c r="N773">
        <f t="shared" si="50"/>
        <v>49.290220820189248</v>
      </c>
      <c r="O773">
        <v>-19.775400000000001</v>
      </c>
      <c r="P773">
        <v>53.619399999999999</v>
      </c>
      <c r="Q773">
        <v>526.279</v>
      </c>
      <c r="R773">
        <v>1.3588199999999999</v>
      </c>
      <c r="S773">
        <v>-30.960100000000001</v>
      </c>
      <c r="T773">
        <f t="shared" si="48"/>
        <v>-11.184699999999999</v>
      </c>
    </row>
    <row r="774" spans="1:20" x14ac:dyDescent="0.3">
      <c r="B774">
        <v>22</v>
      </c>
      <c r="C774">
        <v>629.88900000000001</v>
      </c>
      <c r="D774">
        <f t="shared" si="49"/>
        <v>46.518118807275528</v>
      </c>
      <c r="E774">
        <v>-40.115400000000001</v>
      </c>
      <c r="F774">
        <v>57.601900000000001</v>
      </c>
      <c r="G774">
        <v>454.48200000000003</v>
      </c>
      <c r="H774">
        <v>1.1035600000000001</v>
      </c>
      <c r="I774">
        <v>-52.398699999999998</v>
      </c>
      <c r="J774">
        <f t="shared" ref="J774:J837" si="51">I774-E774</f>
        <v>-12.283299999999997</v>
      </c>
      <c r="L774">
        <v>7</v>
      </c>
      <c r="M774">
        <v>324.16399999999999</v>
      </c>
      <c r="N774">
        <f t="shared" si="50"/>
        <v>48.70446132865775</v>
      </c>
      <c r="O774">
        <v>-19.622800000000002</v>
      </c>
      <c r="P774">
        <v>53.939799999999998</v>
      </c>
      <c r="Q774">
        <v>523.27200000000005</v>
      </c>
      <c r="R774">
        <v>1.32724</v>
      </c>
      <c r="S774">
        <v>-31.2653</v>
      </c>
      <c r="T774">
        <f t="shared" ref="T774:T837" si="52">S774-O774</f>
        <v>-11.642499999999998</v>
      </c>
    </row>
    <row r="775" spans="1:20" x14ac:dyDescent="0.3">
      <c r="B775">
        <v>23</v>
      </c>
      <c r="C775">
        <v>650.76400000000001</v>
      </c>
      <c r="D775">
        <f t="shared" ref="D775:D835" si="53">1000/(C775-C774)</f>
        <v>47.904191616766468</v>
      </c>
      <c r="E775">
        <v>-40.344200000000001</v>
      </c>
      <c r="F775">
        <v>57.891800000000003</v>
      </c>
      <c r="G775">
        <v>460.26799999999997</v>
      </c>
      <c r="H775">
        <v>1.1094999999999999</v>
      </c>
      <c r="I775">
        <v>-52.520800000000001</v>
      </c>
      <c r="J775">
        <f t="shared" si="51"/>
        <v>-12.176600000000001</v>
      </c>
      <c r="L775">
        <v>8</v>
      </c>
      <c r="M775">
        <v>344.55399999999997</v>
      </c>
      <c r="N775">
        <f t="shared" ref="N775:N838" si="54">1000/(M775-M774)</f>
        <v>49.043648847474287</v>
      </c>
      <c r="O775">
        <v>-19.775400000000001</v>
      </c>
      <c r="P775">
        <v>54.168700000000001</v>
      </c>
      <c r="Q775">
        <v>522.01800000000003</v>
      </c>
      <c r="R775">
        <v>1.3307199999999999</v>
      </c>
      <c r="S775">
        <v>-31.3263</v>
      </c>
      <c r="T775">
        <f t="shared" si="52"/>
        <v>-11.550899999999999</v>
      </c>
    </row>
    <row r="776" spans="1:20" x14ac:dyDescent="0.3">
      <c r="B776">
        <v>24</v>
      </c>
      <c r="C776">
        <v>672.10500000000002</v>
      </c>
      <c r="D776">
        <f t="shared" si="53"/>
        <v>46.858160348624693</v>
      </c>
      <c r="E776">
        <v>-39.932299999999998</v>
      </c>
      <c r="F776">
        <v>57.403599999999997</v>
      </c>
      <c r="G776">
        <v>451.72399999999999</v>
      </c>
      <c r="H776">
        <v>1.10684</v>
      </c>
      <c r="I776">
        <v>-52.337600000000002</v>
      </c>
      <c r="J776">
        <f t="shared" si="51"/>
        <v>-12.405300000000004</v>
      </c>
      <c r="L776">
        <v>9</v>
      </c>
      <c r="M776">
        <v>365.29</v>
      </c>
      <c r="N776">
        <f t="shared" si="54"/>
        <v>48.225308641975197</v>
      </c>
      <c r="O776">
        <v>-20.3552</v>
      </c>
      <c r="P776">
        <v>54.885899999999999</v>
      </c>
      <c r="Q776">
        <v>532.26499999999999</v>
      </c>
      <c r="R776">
        <v>1.3411599999999999</v>
      </c>
      <c r="S776">
        <v>-31.3873</v>
      </c>
      <c r="T776">
        <f t="shared" si="52"/>
        <v>-11.0321</v>
      </c>
    </row>
    <row r="777" spans="1:20" x14ac:dyDescent="0.3">
      <c r="B777">
        <v>25</v>
      </c>
      <c r="C777">
        <v>693.52300000000002</v>
      </c>
      <c r="D777">
        <f t="shared" si="53"/>
        <v>46.689700252124368</v>
      </c>
      <c r="E777">
        <v>-40.100099999999998</v>
      </c>
      <c r="F777">
        <v>57.464599999999997</v>
      </c>
      <c r="G777">
        <v>457.17200000000003</v>
      </c>
      <c r="H777">
        <v>1.1143099999999999</v>
      </c>
      <c r="I777">
        <v>-52.383400000000002</v>
      </c>
      <c r="J777">
        <f t="shared" si="51"/>
        <v>-12.283300000000004</v>
      </c>
      <c r="L777">
        <v>10</v>
      </c>
      <c r="M777">
        <v>386.19200000000001</v>
      </c>
      <c r="N777">
        <f t="shared" si="54"/>
        <v>47.842311740503334</v>
      </c>
      <c r="O777">
        <v>-19.546500000000002</v>
      </c>
      <c r="P777">
        <v>54.031399999999998</v>
      </c>
      <c r="Q777">
        <v>521.71699999999998</v>
      </c>
      <c r="R777">
        <v>1.3282400000000001</v>
      </c>
      <c r="S777">
        <v>-31.2195</v>
      </c>
      <c r="T777">
        <f t="shared" si="52"/>
        <v>-11.672999999999998</v>
      </c>
    </row>
    <row r="778" spans="1:20" x14ac:dyDescent="0.3">
      <c r="B778">
        <v>26</v>
      </c>
      <c r="C778">
        <v>714.91399999999999</v>
      </c>
      <c r="D778">
        <f t="shared" si="53"/>
        <v>46.748632602496457</v>
      </c>
      <c r="E778">
        <v>-39.566000000000003</v>
      </c>
      <c r="F778">
        <v>56.930500000000002</v>
      </c>
      <c r="G778">
        <v>448.90499999999997</v>
      </c>
      <c r="H778">
        <v>1.1006899999999999</v>
      </c>
      <c r="I778">
        <v>-52.444499999999998</v>
      </c>
      <c r="J778">
        <f t="shared" si="51"/>
        <v>-12.878499999999995</v>
      </c>
      <c r="L778">
        <v>11</v>
      </c>
      <c r="M778">
        <v>407.03899999999999</v>
      </c>
      <c r="N778">
        <f t="shared" si="54"/>
        <v>47.96853264258651</v>
      </c>
      <c r="O778">
        <v>-19.943200000000001</v>
      </c>
      <c r="P778">
        <v>54.336500000000001</v>
      </c>
      <c r="Q778">
        <v>528.23400000000004</v>
      </c>
      <c r="R778">
        <v>1.33954</v>
      </c>
      <c r="S778">
        <v>-31.3263</v>
      </c>
      <c r="T778">
        <f t="shared" si="52"/>
        <v>-11.383099999999999</v>
      </c>
    </row>
    <row r="779" spans="1:20" x14ac:dyDescent="0.3">
      <c r="J779">
        <f t="shared" si="51"/>
        <v>0</v>
      </c>
      <c r="L779">
        <v>12</v>
      </c>
      <c r="M779">
        <v>427.96899999999999</v>
      </c>
      <c r="N779">
        <f t="shared" si="54"/>
        <v>47.77830864787385</v>
      </c>
      <c r="O779">
        <v>-20.401</v>
      </c>
      <c r="P779">
        <v>54.962200000000003</v>
      </c>
      <c r="Q779">
        <v>535.18100000000004</v>
      </c>
      <c r="R779">
        <v>1.34751</v>
      </c>
      <c r="S779">
        <v>-31.3263</v>
      </c>
      <c r="T779">
        <f t="shared" si="52"/>
        <v>-10.9253</v>
      </c>
    </row>
    <row r="780" spans="1:20" x14ac:dyDescent="0.3">
      <c r="A780">
        <v>2.95</v>
      </c>
      <c r="J780">
        <f t="shared" si="51"/>
        <v>0</v>
      </c>
      <c r="L780">
        <v>13</v>
      </c>
      <c r="M780">
        <v>449.03800000000001</v>
      </c>
      <c r="N780">
        <f t="shared" si="54"/>
        <v>47.463097441739009</v>
      </c>
      <c r="O780">
        <v>-19.790600000000001</v>
      </c>
      <c r="P780">
        <v>54.214500000000001</v>
      </c>
      <c r="Q780">
        <v>523.37400000000002</v>
      </c>
      <c r="R780">
        <v>1.3365899999999999</v>
      </c>
      <c r="S780">
        <v>-31.25</v>
      </c>
      <c r="T780">
        <f t="shared" si="52"/>
        <v>-11.459399999999999</v>
      </c>
    </row>
    <row r="781" spans="1:20" x14ac:dyDescent="0.3">
      <c r="B781">
        <v>1</v>
      </c>
      <c r="C781">
        <v>221.47800000000001</v>
      </c>
      <c r="E781">
        <v>-45.5017</v>
      </c>
      <c r="F781">
        <v>71.304299999999998</v>
      </c>
      <c r="G781">
        <v>363.24200000000002</v>
      </c>
      <c r="H781">
        <v>0.93497200000000003</v>
      </c>
      <c r="I781">
        <v>-51.544199999999996</v>
      </c>
      <c r="J781">
        <f t="shared" si="51"/>
        <v>-6.0424999999999969</v>
      </c>
      <c r="L781">
        <v>14</v>
      </c>
      <c r="M781">
        <v>470.27600000000001</v>
      </c>
      <c r="N781">
        <f t="shared" si="54"/>
        <v>47.085412939071475</v>
      </c>
      <c r="O781">
        <v>-19.653300000000002</v>
      </c>
      <c r="P781">
        <v>54.092399999999998</v>
      </c>
      <c r="Q781">
        <v>521.59799999999996</v>
      </c>
      <c r="R781">
        <v>1.34076</v>
      </c>
      <c r="S781">
        <v>-31.1127</v>
      </c>
      <c r="T781">
        <f t="shared" si="52"/>
        <v>-11.459399999999999</v>
      </c>
    </row>
    <row r="782" spans="1:20" x14ac:dyDescent="0.3">
      <c r="B782">
        <v>2</v>
      </c>
      <c r="C782">
        <v>228.75399999999999</v>
      </c>
      <c r="D782">
        <f t="shared" si="53"/>
        <v>137.43815283122629</v>
      </c>
      <c r="E782">
        <v>-38.421599999999998</v>
      </c>
      <c r="F782">
        <v>48.019399999999997</v>
      </c>
      <c r="G782">
        <v>518.38300000000004</v>
      </c>
      <c r="H782">
        <v>1.3003400000000001</v>
      </c>
      <c r="I782">
        <v>-47.531100000000002</v>
      </c>
      <c r="J782">
        <f t="shared" si="51"/>
        <v>-9.1095000000000041</v>
      </c>
      <c r="L782">
        <v>15</v>
      </c>
      <c r="M782">
        <v>491.529</v>
      </c>
      <c r="N782">
        <f t="shared" si="54"/>
        <v>47.052180868583292</v>
      </c>
      <c r="O782">
        <v>-20.019500000000001</v>
      </c>
      <c r="P782">
        <v>54.4739</v>
      </c>
      <c r="Q782">
        <v>531.31200000000001</v>
      </c>
      <c r="R782">
        <v>1.3520399999999999</v>
      </c>
      <c r="S782">
        <v>-31.0974</v>
      </c>
      <c r="T782">
        <f t="shared" si="52"/>
        <v>-11.0779</v>
      </c>
    </row>
    <row r="783" spans="1:20" x14ac:dyDescent="0.3">
      <c r="B783">
        <v>3</v>
      </c>
      <c r="C783">
        <v>243.495</v>
      </c>
      <c r="D783">
        <f t="shared" si="53"/>
        <v>67.838002849196059</v>
      </c>
      <c r="E783">
        <v>-37.933300000000003</v>
      </c>
      <c r="F783">
        <v>48.4161</v>
      </c>
      <c r="G783">
        <v>515.50400000000002</v>
      </c>
      <c r="H783">
        <v>1.2714000000000001</v>
      </c>
      <c r="I783">
        <v>-49.148600000000002</v>
      </c>
      <c r="J783">
        <f t="shared" si="51"/>
        <v>-11.215299999999999</v>
      </c>
      <c r="L783">
        <v>16</v>
      </c>
      <c r="M783">
        <v>512.60799999999995</v>
      </c>
      <c r="N783">
        <f t="shared" si="54"/>
        <v>47.440580672707547</v>
      </c>
      <c r="O783">
        <v>-19.958500000000001</v>
      </c>
      <c r="P783">
        <v>54.275500000000001</v>
      </c>
      <c r="Q783">
        <v>535.18799999999999</v>
      </c>
      <c r="R783">
        <v>1.36066</v>
      </c>
      <c r="S783">
        <v>-31.1432</v>
      </c>
      <c r="T783">
        <f t="shared" si="52"/>
        <v>-11.184699999999999</v>
      </c>
    </row>
    <row r="784" spans="1:20" x14ac:dyDescent="0.3">
      <c r="B784">
        <v>4</v>
      </c>
      <c r="C784">
        <v>263.07900000000001</v>
      </c>
      <c r="D784">
        <f t="shared" si="53"/>
        <v>51.062091503267965</v>
      </c>
      <c r="E784">
        <v>-39.932299999999998</v>
      </c>
      <c r="F784">
        <v>55.221600000000002</v>
      </c>
      <c r="G784">
        <v>466.43400000000003</v>
      </c>
      <c r="H784">
        <v>1.14215</v>
      </c>
      <c r="I784">
        <v>-51.437399999999997</v>
      </c>
      <c r="J784">
        <f t="shared" si="51"/>
        <v>-11.505099999999999</v>
      </c>
      <c r="L784">
        <v>17</v>
      </c>
      <c r="M784">
        <v>534.34400000000005</v>
      </c>
      <c r="N784">
        <f t="shared" si="54"/>
        <v>46.006624953993153</v>
      </c>
      <c r="O784">
        <v>-20.004300000000001</v>
      </c>
      <c r="P784">
        <v>54.382300000000001</v>
      </c>
      <c r="Q784">
        <v>534.23599999999999</v>
      </c>
      <c r="R784">
        <v>1.3554600000000001</v>
      </c>
      <c r="S784">
        <v>-31.189</v>
      </c>
      <c r="T784">
        <f t="shared" si="52"/>
        <v>-11.184699999999999</v>
      </c>
    </row>
    <row r="785" spans="2:20" x14ac:dyDescent="0.3">
      <c r="B785">
        <v>5</v>
      </c>
      <c r="C785">
        <v>283.06200000000001</v>
      </c>
      <c r="D785">
        <f t="shared" si="53"/>
        <v>50.042536155732364</v>
      </c>
      <c r="E785">
        <v>-40.466299999999997</v>
      </c>
      <c r="F785">
        <v>57.083100000000002</v>
      </c>
      <c r="G785">
        <v>453.29</v>
      </c>
      <c r="H785">
        <v>1.1066800000000001</v>
      </c>
      <c r="I785">
        <v>-52.169800000000002</v>
      </c>
      <c r="J785">
        <f t="shared" si="51"/>
        <v>-11.703500000000005</v>
      </c>
      <c r="L785">
        <v>18</v>
      </c>
      <c r="M785">
        <v>555.798</v>
      </c>
      <c r="N785">
        <f t="shared" si="54"/>
        <v>46.611354525962632</v>
      </c>
      <c r="O785">
        <v>-19.531300000000002</v>
      </c>
      <c r="P785">
        <v>54.107700000000001</v>
      </c>
      <c r="Q785">
        <v>521.82000000000005</v>
      </c>
      <c r="R785">
        <v>1.3454299999999999</v>
      </c>
      <c r="S785">
        <v>-31.0669</v>
      </c>
      <c r="T785">
        <f t="shared" si="52"/>
        <v>-11.535599999999999</v>
      </c>
    </row>
    <row r="786" spans="2:20" x14ac:dyDescent="0.3">
      <c r="B786">
        <v>6</v>
      </c>
      <c r="C786">
        <v>302.863</v>
      </c>
      <c r="D786">
        <f t="shared" si="53"/>
        <v>50.50249987374378</v>
      </c>
      <c r="E786">
        <v>-40.4816</v>
      </c>
      <c r="F786">
        <v>57.327300000000001</v>
      </c>
      <c r="G786">
        <v>453.512</v>
      </c>
      <c r="H786">
        <v>1.10345</v>
      </c>
      <c r="I786">
        <v>-52.551299999999998</v>
      </c>
      <c r="J786">
        <f t="shared" si="51"/>
        <v>-12.069699999999997</v>
      </c>
      <c r="L786">
        <v>19</v>
      </c>
      <c r="M786">
        <v>577.245</v>
      </c>
      <c r="N786">
        <f t="shared" si="54"/>
        <v>46.626567818342885</v>
      </c>
      <c r="O786">
        <v>-19.607500000000002</v>
      </c>
      <c r="P786">
        <v>54.046599999999998</v>
      </c>
      <c r="Q786">
        <v>527.14800000000002</v>
      </c>
      <c r="R786">
        <v>1.3560300000000001</v>
      </c>
      <c r="S786">
        <v>-31.0822</v>
      </c>
      <c r="T786">
        <f t="shared" si="52"/>
        <v>-11.474699999999999</v>
      </c>
    </row>
    <row r="787" spans="2:20" x14ac:dyDescent="0.3">
      <c r="B787">
        <v>7</v>
      </c>
      <c r="C787">
        <v>322.86200000000002</v>
      </c>
      <c r="D787">
        <f t="shared" si="53"/>
        <v>50.002500125006193</v>
      </c>
      <c r="E787">
        <v>-40.344200000000001</v>
      </c>
      <c r="F787">
        <v>57.357799999999997</v>
      </c>
      <c r="G787">
        <v>450.94099999999997</v>
      </c>
      <c r="H787">
        <v>1.08718</v>
      </c>
      <c r="I787">
        <v>-52.658099999999997</v>
      </c>
      <c r="J787">
        <f t="shared" si="51"/>
        <v>-12.313899999999997</v>
      </c>
      <c r="L787">
        <v>20</v>
      </c>
      <c r="M787">
        <v>598.68600000000004</v>
      </c>
      <c r="N787">
        <f t="shared" si="54"/>
        <v>46.639615689566654</v>
      </c>
      <c r="O787">
        <v>-19.821200000000001</v>
      </c>
      <c r="P787">
        <v>54.168700000000001</v>
      </c>
      <c r="Q787">
        <v>533.50599999999997</v>
      </c>
      <c r="R787">
        <v>1.3787799999999999</v>
      </c>
      <c r="S787">
        <v>-31.1737</v>
      </c>
      <c r="T787">
        <f t="shared" si="52"/>
        <v>-11.352499999999999</v>
      </c>
    </row>
    <row r="788" spans="2:20" x14ac:dyDescent="0.3">
      <c r="B788">
        <v>8</v>
      </c>
      <c r="C788">
        <v>342.78100000000001</v>
      </c>
      <c r="D788">
        <f t="shared" si="53"/>
        <v>50.203323460013095</v>
      </c>
      <c r="E788">
        <v>-40.6036</v>
      </c>
      <c r="F788">
        <v>57.617199999999997</v>
      </c>
      <c r="G788">
        <v>453.416</v>
      </c>
      <c r="H788">
        <v>1.10324</v>
      </c>
      <c r="I788">
        <v>-52.795400000000001</v>
      </c>
      <c r="J788">
        <f t="shared" si="51"/>
        <v>-12.191800000000001</v>
      </c>
      <c r="L788">
        <v>21</v>
      </c>
      <c r="M788">
        <v>620.279</v>
      </c>
      <c r="N788">
        <f t="shared" si="54"/>
        <v>46.311304589450366</v>
      </c>
      <c r="O788">
        <v>-20.034800000000001</v>
      </c>
      <c r="P788">
        <v>54.305999999999997</v>
      </c>
      <c r="Q788">
        <v>536.33299999999997</v>
      </c>
      <c r="R788">
        <v>1.37652</v>
      </c>
      <c r="S788">
        <v>-31.0669</v>
      </c>
      <c r="T788">
        <f t="shared" si="52"/>
        <v>-11.0321</v>
      </c>
    </row>
    <row r="789" spans="2:20" x14ac:dyDescent="0.3">
      <c r="B789">
        <v>9</v>
      </c>
      <c r="C789">
        <v>363.065</v>
      </c>
      <c r="D789">
        <f t="shared" si="53"/>
        <v>49.29994084007101</v>
      </c>
      <c r="E789">
        <v>-40.6342</v>
      </c>
      <c r="F789">
        <v>57.876600000000003</v>
      </c>
      <c r="G789">
        <v>450.75299999999999</v>
      </c>
      <c r="H789">
        <v>1.0965800000000001</v>
      </c>
      <c r="I789">
        <v>-52.688600000000001</v>
      </c>
      <c r="J789">
        <f t="shared" si="51"/>
        <v>-12.054400000000001</v>
      </c>
      <c r="L789">
        <v>22</v>
      </c>
      <c r="M789">
        <v>642.08500000000004</v>
      </c>
      <c r="N789">
        <f t="shared" si="54"/>
        <v>45.858937906997987</v>
      </c>
      <c r="O789">
        <v>-19.775400000000001</v>
      </c>
      <c r="P789">
        <v>54.016100000000002</v>
      </c>
      <c r="Q789">
        <v>529.48500000000001</v>
      </c>
      <c r="R789">
        <v>1.37683</v>
      </c>
      <c r="S789">
        <v>-31.0364</v>
      </c>
      <c r="T789">
        <f t="shared" si="52"/>
        <v>-11.260999999999999</v>
      </c>
    </row>
    <row r="790" spans="2:20" x14ac:dyDescent="0.3">
      <c r="B790">
        <v>10</v>
      </c>
      <c r="C790">
        <v>382.97800000000001</v>
      </c>
      <c r="D790">
        <f t="shared" si="53"/>
        <v>50.218450258624991</v>
      </c>
      <c r="E790">
        <v>-40.344200000000001</v>
      </c>
      <c r="F790">
        <v>57.556199999999997</v>
      </c>
      <c r="G790">
        <v>451.42500000000001</v>
      </c>
      <c r="H790">
        <v>1.09355</v>
      </c>
      <c r="I790">
        <v>-52.749600000000001</v>
      </c>
      <c r="J790">
        <f t="shared" si="51"/>
        <v>-12.4054</v>
      </c>
      <c r="L790">
        <v>23</v>
      </c>
      <c r="M790">
        <v>663.72400000000005</v>
      </c>
      <c r="N790">
        <f t="shared" si="54"/>
        <v>46.212856416655093</v>
      </c>
      <c r="O790">
        <v>-19.882200000000001</v>
      </c>
      <c r="P790">
        <v>54.031399999999998</v>
      </c>
      <c r="Q790">
        <v>536.14200000000005</v>
      </c>
      <c r="R790">
        <v>1.3803399999999999</v>
      </c>
      <c r="S790">
        <v>-31.1584</v>
      </c>
      <c r="T790">
        <f t="shared" si="52"/>
        <v>-11.276199999999999</v>
      </c>
    </row>
    <row r="791" spans="2:20" x14ac:dyDescent="0.3">
      <c r="B791">
        <v>11</v>
      </c>
      <c r="C791">
        <v>403.60500000000002</v>
      </c>
      <c r="D791">
        <f t="shared" si="53"/>
        <v>48.48014737964801</v>
      </c>
      <c r="E791">
        <v>-40.313699999999997</v>
      </c>
      <c r="F791">
        <v>57.449300000000001</v>
      </c>
      <c r="G791">
        <v>453.93700000000001</v>
      </c>
      <c r="H791">
        <v>1.0961799999999999</v>
      </c>
      <c r="I791">
        <v>-52.795400000000001</v>
      </c>
      <c r="J791">
        <f t="shared" si="51"/>
        <v>-12.481700000000004</v>
      </c>
      <c r="L791">
        <v>24</v>
      </c>
      <c r="M791">
        <v>685.49800000000005</v>
      </c>
      <c r="N791">
        <f t="shared" si="54"/>
        <v>45.926334160007343</v>
      </c>
      <c r="O791">
        <v>-19.836400000000001</v>
      </c>
      <c r="P791">
        <v>53.878799999999998</v>
      </c>
      <c r="Q791">
        <v>537.375</v>
      </c>
      <c r="R791">
        <v>1.3849100000000001</v>
      </c>
      <c r="S791">
        <v>-31.0364</v>
      </c>
      <c r="T791">
        <f t="shared" si="52"/>
        <v>-11.2</v>
      </c>
    </row>
    <row r="792" spans="2:20" x14ac:dyDescent="0.3">
      <c r="B792">
        <v>12</v>
      </c>
      <c r="C792">
        <v>423.98899999999998</v>
      </c>
      <c r="D792">
        <f t="shared" si="53"/>
        <v>49.058084772370592</v>
      </c>
      <c r="E792">
        <v>-40.618899999999996</v>
      </c>
      <c r="F792">
        <v>58.059699999999999</v>
      </c>
      <c r="G792">
        <v>455.52699999999999</v>
      </c>
      <c r="H792">
        <v>1.093</v>
      </c>
      <c r="I792">
        <v>-52.825899999999997</v>
      </c>
      <c r="J792">
        <f t="shared" si="51"/>
        <v>-12.207000000000001</v>
      </c>
      <c r="L792">
        <v>25</v>
      </c>
      <c r="M792">
        <v>707.66</v>
      </c>
      <c r="N792">
        <f t="shared" si="54"/>
        <v>45.122281382546859</v>
      </c>
      <c r="O792">
        <v>-19.348099999999999</v>
      </c>
      <c r="P792">
        <v>53.3752</v>
      </c>
      <c r="Q792">
        <v>525.21799999999996</v>
      </c>
      <c r="R792">
        <v>1.3706499999999999</v>
      </c>
      <c r="S792">
        <v>-30.990600000000001</v>
      </c>
      <c r="T792">
        <f t="shared" si="52"/>
        <v>-11.642500000000002</v>
      </c>
    </row>
    <row r="793" spans="2:20" x14ac:dyDescent="0.3">
      <c r="B793">
        <v>13</v>
      </c>
      <c r="C793">
        <v>444.46600000000001</v>
      </c>
      <c r="D793">
        <f t="shared" si="53"/>
        <v>48.835278605264364</v>
      </c>
      <c r="E793">
        <v>-40.7562</v>
      </c>
      <c r="F793">
        <v>58.029200000000003</v>
      </c>
      <c r="G793">
        <v>458.97500000000002</v>
      </c>
      <c r="H793">
        <v>1.10649</v>
      </c>
      <c r="I793">
        <v>-52.856400000000001</v>
      </c>
      <c r="J793">
        <f t="shared" si="51"/>
        <v>-12.100200000000001</v>
      </c>
      <c r="T793">
        <f t="shared" si="52"/>
        <v>0</v>
      </c>
    </row>
    <row r="794" spans="2:20" x14ac:dyDescent="0.3">
      <c r="B794">
        <v>14</v>
      </c>
      <c r="C794">
        <v>465.16899999999998</v>
      </c>
      <c r="D794">
        <f t="shared" si="53"/>
        <v>48.302178428247174</v>
      </c>
      <c r="E794">
        <v>-40.5426</v>
      </c>
      <c r="F794">
        <v>57.815600000000003</v>
      </c>
      <c r="G794">
        <v>457.5</v>
      </c>
      <c r="H794">
        <v>1.0992299999999999</v>
      </c>
      <c r="I794">
        <v>-52.749600000000001</v>
      </c>
      <c r="J794">
        <f t="shared" si="51"/>
        <v>-12.207000000000001</v>
      </c>
      <c r="K794">
        <v>2.7</v>
      </c>
      <c r="T794">
        <f t="shared" si="52"/>
        <v>0</v>
      </c>
    </row>
    <row r="795" spans="2:20" x14ac:dyDescent="0.3">
      <c r="B795">
        <v>15</v>
      </c>
      <c r="C795">
        <v>486.02699999999999</v>
      </c>
      <c r="D795">
        <f t="shared" si="53"/>
        <v>47.943235209511926</v>
      </c>
      <c r="E795">
        <v>-40.6036</v>
      </c>
      <c r="F795">
        <v>58.0139</v>
      </c>
      <c r="G795">
        <v>456.28800000000001</v>
      </c>
      <c r="H795">
        <v>1.0967499999999999</v>
      </c>
      <c r="I795">
        <v>-52.841200000000001</v>
      </c>
      <c r="J795">
        <f t="shared" si="51"/>
        <v>-12.2376</v>
      </c>
      <c r="L795">
        <v>1</v>
      </c>
      <c r="M795">
        <v>221.86799999999999</v>
      </c>
      <c r="O795">
        <v>-26.031500000000001</v>
      </c>
      <c r="P795">
        <v>68.603499999999997</v>
      </c>
      <c r="Q795">
        <v>437.79399999999998</v>
      </c>
      <c r="R795">
        <v>1.1431500000000001</v>
      </c>
      <c r="S795">
        <v>-28.854399999999998</v>
      </c>
      <c r="T795">
        <f t="shared" si="52"/>
        <v>-2.8228999999999971</v>
      </c>
    </row>
    <row r="796" spans="2:20" x14ac:dyDescent="0.3">
      <c r="B796">
        <v>16</v>
      </c>
      <c r="C796">
        <v>506.67500000000001</v>
      </c>
      <c r="D796">
        <f t="shared" si="53"/>
        <v>48.430840759395522</v>
      </c>
      <c r="E796">
        <v>-40.039099999999998</v>
      </c>
      <c r="F796">
        <v>57.235700000000001</v>
      </c>
      <c r="G796">
        <v>450.108</v>
      </c>
      <c r="H796">
        <v>1.1018399999999999</v>
      </c>
      <c r="I796">
        <v>-52.780200000000001</v>
      </c>
      <c r="J796">
        <f t="shared" si="51"/>
        <v>-12.741100000000003</v>
      </c>
      <c r="L796">
        <v>2</v>
      </c>
      <c r="M796">
        <v>229.601</v>
      </c>
      <c r="N796">
        <f t="shared" si="54"/>
        <v>129.31591878960293</v>
      </c>
      <c r="O796">
        <v>-18.173200000000001</v>
      </c>
      <c r="P796">
        <v>44.876100000000001</v>
      </c>
      <c r="Q796">
        <v>627.48099999999999</v>
      </c>
      <c r="R796">
        <v>1.6679600000000001</v>
      </c>
      <c r="S796">
        <v>-25.116</v>
      </c>
      <c r="T796">
        <f t="shared" si="52"/>
        <v>-6.9427999999999983</v>
      </c>
    </row>
    <row r="797" spans="2:20" x14ac:dyDescent="0.3">
      <c r="B797">
        <v>17</v>
      </c>
      <c r="C797">
        <v>527.58699999999999</v>
      </c>
      <c r="D797">
        <f t="shared" si="53"/>
        <v>47.819433817903644</v>
      </c>
      <c r="E797">
        <v>-40.267899999999997</v>
      </c>
      <c r="F797">
        <v>57.434100000000001</v>
      </c>
      <c r="G797">
        <v>457.62099999999998</v>
      </c>
      <c r="H797">
        <v>1.1043400000000001</v>
      </c>
      <c r="I797">
        <v>-52.673299999999998</v>
      </c>
      <c r="J797">
        <f t="shared" si="51"/>
        <v>-12.4054</v>
      </c>
      <c r="L797">
        <v>3</v>
      </c>
      <c r="M797">
        <v>242.078</v>
      </c>
      <c r="N797">
        <f t="shared" si="54"/>
        <v>80.147471347278966</v>
      </c>
      <c r="O797">
        <v>-17.013500000000001</v>
      </c>
      <c r="P797">
        <v>42.0837</v>
      </c>
      <c r="Q797">
        <v>684</v>
      </c>
      <c r="R797">
        <v>1.7456700000000001</v>
      </c>
      <c r="S797">
        <v>-27.71</v>
      </c>
      <c r="T797">
        <f t="shared" si="52"/>
        <v>-10.6965</v>
      </c>
    </row>
    <row r="798" spans="2:20" x14ac:dyDescent="0.3">
      <c r="B798">
        <v>18</v>
      </c>
      <c r="C798">
        <v>548.61800000000005</v>
      </c>
      <c r="D798">
        <f t="shared" si="53"/>
        <v>47.548856450002233</v>
      </c>
      <c r="E798">
        <v>-39.856000000000002</v>
      </c>
      <c r="F798">
        <v>56.915300000000002</v>
      </c>
      <c r="G798">
        <v>448.54399999999998</v>
      </c>
      <c r="H798">
        <v>1.09996</v>
      </c>
      <c r="I798">
        <v>-52.703899999999997</v>
      </c>
      <c r="J798">
        <f t="shared" si="51"/>
        <v>-12.847899999999996</v>
      </c>
      <c r="L798">
        <v>4</v>
      </c>
      <c r="M798">
        <v>262.39400000000001</v>
      </c>
      <c r="N798">
        <f t="shared" si="54"/>
        <v>49.222287851939349</v>
      </c>
      <c r="O798">
        <v>-19.180299999999999</v>
      </c>
      <c r="P798">
        <v>51.437399999999997</v>
      </c>
      <c r="Q798">
        <v>549.79999999999995</v>
      </c>
      <c r="R798">
        <v>1.42303</v>
      </c>
      <c r="S798">
        <v>-29.266400000000001</v>
      </c>
      <c r="T798">
        <f t="shared" si="52"/>
        <v>-10.086100000000002</v>
      </c>
    </row>
    <row r="799" spans="2:20" x14ac:dyDescent="0.3">
      <c r="B799">
        <v>19</v>
      </c>
      <c r="C799">
        <v>569.50800000000004</v>
      </c>
      <c r="D799">
        <f t="shared" si="53"/>
        <v>47.869794159885146</v>
      </c>
      <c r="E799">
        <v>-40.359499999999997</v>
      </c>
      <c r="F799">
        <v>57.495100000000001</v>
      </c>
      <c r="G799">
        <v>457.13400000000001</v>
      </c>
      <c r="H799">
        <v>1.1044099999999999</v>
      </c>
      <c r="I799">
        <v>-52.658099999999997</v>
      </c>
      <c r="J799">
        <f t="shared" si="51"/>
        <v>-12.2986</v>
      </c>
      <c r="L799">
        <v>5</v>
      </c>
      <c r="M799">
        <v>282.42</v>
      </c>
      <c r="N799">
        <f t="shared" si="54"/>
        <v>49.935084390292594</v>
      </c>
      <c r="O799">
        <v>-19.653300000000002</v>
      </c>
      <c r="P799">
        <v>52.719099999999997</v>
      </c>
      <c r="Q799">
        <v>547.81500000000005</v>
      </c>
      <c r="R799">
        <v>1.3949100000000001</v>
      </c>
      <c r="S799">
        <v>-30.303999999999998</v>
      </c>
      <c r="T799">
        <f t="shared" si="52"/>
        <v>-10.650699999999997</v>
      </c>
    </row>
    <row r="800" spans="2:20" x14ac:dyDescent="0.3">
      <c r="B800">
        <v>20</v>
      </c>
      <c r="C800">
        <v>590.28399999999999</v>
      </c>
      <c r="D800">
        <f t="shared" si="53"/>
        <v>48.13246053138247</v>
      </c>
      <c r="E800">
        <v>-40.3748</v>
      </c>
      <c r="F800">
        <v>57.418799999999997</v>
      </c>
      <c r="G800">
        <v>459.52800000000002</v>
      </c>
      <c r="H800">
        <v>1.1027800000000001</v>
      </c>
      <c r="I800">
        <v>-52.734400000000001</v>
      </c>
      <c r="J800">
        <f t="shared" si="51"/>
        <v>-12.3596</v>
      </c>
      <c r="L800">
        <v>6</v>
      </c>
      <c r="M800">
        <v>302.93299999999999</v>
      </c>
      <c r="N800">
        <f t="shared" si="54"/>
        <v>48.749573441232442</v>
      </c>
      <c r="O800">
        <v>-19.012499999999999</v>
      </c>
      <c r="P800">
        <v>52.642800000000001</v>
      </c>
      <c r="Q800">
        <v>524.63800000000003</v>
      </c>
      <c r="R800">
        <v>1.35219</v>
      </c>
      <c r="S800">
        <v>-30.609100000000002</v>
      </c>
      <c r="T800">
        <f t="shared" si="52"/>
        <v>-11.596600000000002</v>
      </c>
    </row>
    <row r="801" spans="1:20" x14ac:dyDescent="0.3">
      <c r="B801">
        <v>21</v>
      </c>
      <c r="C801">
        <v>611.40099999999995</v>
      </c>
      <c r="D801">
        <f t="shared" si="53"/>
        <v>47.355211441019172</v>
      </c>
      <c r="E801">
        <v>-39.947499999999998</v>
      </c>
      <c r="F801">
        <v>56.945799999999998</v>
      </c>
      <c r="G801">
        <v>454.685</v>
      </c>
      <c r="H801">
        <v>1.1022799999999999</v>
      </c>
      <c r="I801">
        <v>-52.734400000000001</v>
      </c>
      <c r="J801">
        <f t="shared" si="51"/>
        <v>-12.786900000000003</v>
      </c>
      <c r="L801">
        <v>7</v>
      </c>
      <c r="M801">
        <v>323.28199999999998</v>
      </c>
      <c r="N801">
        <f t="shared" si="54"/>
        <v>49.142464003145143</v>
      </c>
      <c r="O801">
        <v>-19.577000000000002</v>
      </c>
      <c r="P801">
        <v>53.619399999999999</v>
      </c>
      <c r="Q801">
        <v>532.06799999999998</v>
      </c>
      <c r="R801">
        <v>1.35755</v>
      </c>
      <c r="S801">
        <v>-30.853300000000001</v>
      </c>
      <c r="T801">
        <f t="shared" si="52"/>
        <v>-11.276299999999999</v>
      </c>
    </row>
    <row r="802" spans="1:20" x14ac:dyDescent="0.3">
      <c r="B802">
        <v>22</v>
      </c>
      <c r="C802">
        <v>632.63599999999997</v>
      </c>
      <c r="D802">
        <f t="shared" si="53"/>
        <v>47.092064987049653</v>
      </c>
      <c r="E802">
        <v>-39.703400000000002</v>
      </c>
      <c r="F802">
        <v>56.671100000000003</v>
      </c>
      <c r="G802">
        <v>449.286</v>
      </c>
      <c r="H802">
        <v>1.0995999999999999</v>
      </c>
      <c r="I802">
        <v>-52.566499999999998</v>
      </c>
      <c r="J802">
        <f t="shared" si="51"/>
        <v>-12.863099999999996</v>
      </c>
      <c r="L802">
        <v>8</v>
      </c>
      <c r="M802">
        <v>344.01299999999998</v>
      </c>
      <c r="N802">
        <f t="shared" si="54"/>
        <v>48.236939848536025</v>
      </c>
      <c r="O802">
        <v>-19.164999999999999</v>
      </c>
      <c r="P802">
        <v>53.222700000000003</v>
      </c>
      <c r="Q802">
        <v>519.34100000000001</v>
      </c>
      <c r="R802">
        <v>1.3381700000000001</v>
      </c>
      <c r="S802">
        <v>-30.929600000000001</v>
      </c>
      <c r="T802">
        <f t="shared" si="52"/>
        <v>-11.764600000000002</v>
      </c>
    </row>
    <row r="803" spans="1:20" x14ac:dyDescent="0.3">
      <c r="B803">
        <v>23</v>
      </c>
      <c r="C803">
        <v>653.60400000000004</v>
      </c>
      <c r="D803">
        <f t="shared" si="53"/>
        <v>47.69172071728331</v>
      </c>
      <c r="E803">
        <v>-40.023800000000001</v>
      </c>
      <c r="F803">
        <v>56.808500000000002</v>
      </c>
      <c r="G803">
        <v>455.22500000000002</v>
      </c>
      <c r="H803">
        <v>1.11355</v>
      </c>
      <c r="I803">
        <v>-52.536000000000001</v>
      </c>
      <c r="J803">
        <f t="shared" si="51"/>
        <v>-12.5122</v>
      </c>
      <c r="L803">
        <v>9</v>
      </c>
      <c r="M803">
        <v>364.59199999999998</v>
      </c>
      <c r="N803">
        <f t="shared" si="54"/>
        <v>48.593226104281044</v>
      </c>
      <c r="O803">
        <v>-19.271899999999999</v>
      </c>
      <c r="P803">
        <v>53.604100000000003</v>
      </c>
      <c r="Q803">
        <v>521.05799999999999</v>
      </c>
      <c r="R803">
        <v>1.3360399999999999</v>
      </c>
      <c r="S803">
        <v>-31.2042</v>
      </c>
      <c r="T803">
        <f t="shared" si="52"/>
        <v>-11.932300000000001</v>
      </c>
    </row>
    <row r="804" spans="1:20" x14ac:dyDescent="0.3">
      <c r="B804">
        <v>24</v>
      </c>
      <c r="C804">
        <v>674.88800000000003</v>
      </c>
      <c r="D804">
        <f t="shared" si="53"/>
        <v>46.983649689907928</v>
      </c>
      <c r="E804">
        <v>-40.222200000000001</v>
      </c>
      <c r="F804">
        <v>57.067900000000002</v>
      </c>
      <c r="G804">
        <v>458.92</v>
      </c>
      <c r="H804">
        <v>1.11754</v>
      </c>
      <c r="I804">
        <v>-52.566499999999998</v>
      </c>
      <c r="J804">
        <f t="shared" si="51"/>
        <v>-12.344299999999997</v>
      </c>
      <c r="L804">
        <v>10</v>
      </c>
      <c r="M804">
        <v>385.50400000000002</v>
      </c>
      <c r="N804">
        <f t="shared" si="54"/>
        <v>47.819433817903516</v>
      </c>
      <c r="O804">
        <v>-19.714400000000001</v>
      </c>
      <c r="P804">
        <v>53.985599999999998</v>
      </c>
      <c r="Q804">
        <v>533.22199999999998</v>
      </c>
      <c r="R804">
        <v>1.3506</v>
      </c>
      <c r="S804">
        <v>-31.1127</v>
      </c>
      <c r="T804">
        <f t="shared" si="52"/>
        <v>-11.398299999999999</v>
      </c>
    </row>
    <row r="805" spans="1:20" x14ac:dyDescent="0.3">
      <c r="B805">
        <v>25</v>
      </c>
      <c r="C805">
        <v>695.90599999999995</v>
      </c>
      <c r="D805">
        <f t="shared" si="53"/>
        <v>47.578266247978114</v>
      </c>
      <c r="E805">
        <v>-40.527299999999997</v>
      </c>
      <c r="F805">
        <v>57.357799999999997</v>
      </c>
      <c r="G805">
        <v>462.93</v>
      </c>
      <c r="H805">
        <v>1.1268400000000001</v>
      </c>
      <c r="I805">
        <v>-52.612299999999998</v>
      </c>
      <c r="J805">
        <f t="shared" si="51"/>
        <v>-12.085000000000001</v>
      </c>
      <c r="L805">
        <v>11</v>
      </c>
      <c r="M805">
        <v>406.27800000000002</v>
      </c>
      <c r="N805">
        <f t="shared" si="54"/>
        <v>48.137094444979297</v>
      </c>
      <c r="O805">
        <v>-19.515999999999998</v>
      </c>
      <c r="P805">
        <v>53.741500000000002</v>
      </c>
      <c r="Q805">
        <v>527.25300000000004</v>
      </c>
      <c r="R805">
        <v>1.3485499999999999</v>
      </c>
      <c r="S805">
        <v>-30.975300000000001</v>
      </c>
      <c r="T805">
        <f t="shared" si="52"/>
        <v>-11.459300000000002</v>
      </c>
    </row>
    <row r="806" spans="1:20" x14ac:dyDescent="0.3">
      <c r="B806">
        <v>26</v>
      </c>
      <c r="C806">
        <v>717.32799999999997</v>
      </c>
      <c r="D806">
        <f t="shared" si="53"/>
        <v>46.680982167864755</v>
      </c>
      <c r="E806">
        <v>-40.298499999999997</v>
      </c>
      <c r="F806">
        <v>57.189900000000002</v>
      </c>
      <c r="G806">
        <v>460.91399999999999</v>
      </c>
      <c r="H806">
        <v>1.1228899999999999</v>
      </c>
      <c r="I806">
        <v>-45.364400000000003</v>
      </c>
      <c r="J806">
        <f t="shared" si="51"/>
        <v>-5.0659000000000063</v>
      </c>
      <c r="L806">
        <v>12</v>
      </c>
      <c r="M806">
        <v>427.28300000000002</v>
      </c>
      <c r="N806">
        <f t="shared" si="54"/>
        <v>47.607712449416816</v>
      </c>
      <c r="O806">
        <v>-19.714400000000001</v>
      </c>
      <c r="P806">
        <v>53.848300000000002</v>
      </c>
      <c r="Q806">
        <v>535.34699999999998</v>
      </c>
      <c r="R806">
        <v>1.36107</v>
      </c>
      <c r="S806">
        <v>-31.021100000000001</v>
      </c>
      <c r="T806">
        <f t="shared" si="52"/>
        <v>-11.306699999999999</v>
      </c>
    </row>
    <row r="807" spans="1:20" x14ac:dyDescent="0.3">
      <c r="J807">
        <f t="shared" si="51"/>
        <v>0</v>
      </c>
      <c r="L807">
        <v>13</v>
      </c>
      <c r="M807">
        <v>448.18</v>
      </c>
      <c r="N807">
        <f t="shared" si="54"/>
        <v>47.853758912762615</v>
      </c>
      <c r="O807">
        <v>-19.821200000000001</v>
      </c>
      <c r="P807">
        <v>53.924599999999998</v>
      </c>
      <c r="Q807">
        <v>535.28599999999994</v>
      </c>
      <c r="R807">
        <v>1.3732</v>
      </c>
      <c r="S807">
        <v>-30.899000000000001</v>
      </c>
      <c r="T807">
        <f t="shared" si="52"/>
        <v>-11.0778</v>
      </c>
    </row>
    <row r="808" spans="1:20" x14ac:dyDescent="0.3">
      <c r="A808">
        <v>3</v>
      </c>
      <c r="J808">
        <f t="shared" si="51"/>
        <v>0</v>
      </c>
      <c r="L808">
        <v>14</v>
      </c>
      <c r="M808">
        <v>469.09199999999998</v>
      </c>
      <c r="N808">
        <f t="shared" si="54"/>
        <v>47.819433817903644</v>
      </c>
      <c r="O808">
        <v>-19.546500000000002</v>
      </c>
      <c r="P808">
        <v>53.665199999999999</v>
      </c>
      <c r="Q808">
        <v>530.79600000000005</v>
      </c>
      <c r="R808">
        <v>1.35467</v>
      </c>
      <c r="S808">
        <v>-30.883800000000001</v>
      </c>
      <c r="T808">
        <f t="shared" si="52"/>
        <v>-11.337299999999999</v>
      </c>
    </row>
    <row r="809" spans="1:20" x14ac:dyDescent="0.3">
      <c r="B809">
        <v>1</v>
      </c>
      <c r="C809">
        <v>222.131</v>
      </c>
      <c r="E809">
        <v>-46.447800000000001</v>
      </c>
      <c r="F809">
        <v>73.333699999999993</v>
      </c>
      <c r="G809">
        <v>348.46699999999998</v>
      </c>
      <c r="H809">
        <v>0.86190299999999997</v>
      </c>
      <c r="I809">
        <v>-54.016100000000002</v>
      </c>
      <c r="J809">
        <f t="shared" si="51"/>
        <v>-7.5683000000000007</v>
      </c>
      <c r="L809">
        <v>15</v>
      </c>
      <c r="M809">
        <v>490.26299999999998</v>
      </c>
      <c r="N809">
        <f t="shared" si="54"/>
        <v>47.234424448538114</v>
      </c>
      <c r="O809">
        <v>-19.744900000000001</v>
      </c>
      <c r="P809">
        <v>53.863500000000002</v>
      </c>
      <c r="Q809">
        <v>534.98599999999999</v>
      </c>
      <c r="R809">
        <v>1.3787499999999999</v>
      </c>
      <c r="S809">
        <v>-30.792200000000001</v>
      </c>
      <c r="T809">
        <f t="shared" si="52"/>
        <v>-11.0473</v>
      </c>
    </row>
    <row r="810" spans="1:20" x14ac:dyDescent="0.3">
      <c r="B810">
        <v>2</v>
      </c>
      <c r="C810">
        <v>229.79900000000001</v>
      </c>
      <c r="D810">
        <f t="shared" si="53"/>
        <v>130.41210224308804</v>
      </c>
      <c r="E810">
        <v>-39.703400000000002</v>
      </c>
      <c r="F810">
        <v>53.085299999999997</v>
      </c>
      <c r="G810">
        <v>455.18599999999998</v>
      </c>
      <c r="H810">
        <v>1.10436</v>
      </c>
      <c r="I810">
        <v>-50.109900000000003</v>
      </c>
      <c r="J810">
        <f t="shared" si="51"/>
        <v>-10.406500000000001</v>
      </c>
      <c r="L810">
        <v>16</v>
      </c>
      <c r="M810">
        <v>511.39499999999998</v>
      </c>
      <c r="N810">
        <f t="shared" si="54"/>
        <v>47.321597577134192</v>
      </c>
      <c r="O810">
        <v>-19.180299999999999</v>
      </c>
      <c r="P810">
        <v>53.1006</v>
      </c>
      <c r="Q810">
        <v>524.94000000000005</v>
      </c>
      <c r="R810">
        <v>1.36073</v>
      </c>
      <c r="S810">
        <v>-30.700700000000001</v>
      </c>
      <c r="T810">
        <f t="shared" si="52"/>
        <v>-11.520400000000002</v>
      </c>
    </row>
    <row r="811" spans="1:20" x14ac:dyDescent="0.3">
      <c r="B811">
        <v>3</v>
      </c>
      <c r="C811">
        <v>244.87100000000001</v>
      </c>
      <c r="D811">
        <f t="shared" si="53"/>
        <v>66.348195329087034</v>
      </c>
      <c r="E811">
        <v>-38.986199999999997</v>
      </c>
      <c r="F811">
        <v>53.802500000000002</v>
      </c>
      <c r="G811">
        <v>440.96899999999999</v>
      </c>
      <c r="H811">
        <v>1.05951</v>
      </c>
      <c r="I811">
        <v>-51.4221</v>
      </c>
      <c r="J811">
        <f t="shared" si="51"/>
        <v>-12.435900000000004</v>
      </c>
      <c r="L811">
        <v>17</v>
      </c>
      <c r="M811">
        <v>532.69500000000005</v>
      </c>
      <c r="N811">
        <f t="shared" si="54"/>
        <v>46.948356807511587</v>
      </c>
      <c r="O811">
        <v>-19.119299999999999</v>
      </c>
      <c r="P811">
        <v>53.0548</v>
      </c>
      <c r="Q811">
        <v>527.77099999999996</v>
      </c>
      <c r="R811">
        <v>1.3770199999999999</v>
      </c>
      <c r="S811">
        <v>-30.731200000000001</v>
      </c>
      <c r="T811">
        <f t="shared" si="52"/>
        <v>-11.611900000000002</v>
      </c>
    </row>
    <row r="812" spans="1:20" x14ac:dyDescent="0.3">
      <c r="B812">
        <v>4</v>
      </c>
      <c r="C812">
        <v>262.54000000000002</v>
      </c>
      <c r="D812">
        <f t="shared" si="53"/>
        <v>56.596298602071386</v>
      </c>
      <c r="E812">
        <v>-39.871200000000002</v>
      </c>
      <c r="F812">
        <v>56.701700000000002</v>
      </c>
      <c r="G812">
        <v>429.67700000000002</v>
      </c>
      <c r="H812">
        <v>1.0195399999999999</v>
      </c>
      <c r="I812">
        <v>-52.9938</v>
      </c>
      <c r="J812">
        <f t="shared" si="51"/>
        <v>-13.122599999999998</v>
      </c>
      <c r="L812">
        <v>18</v>
      </c>
      <c r="M812">
        <v>554.32299999999998</v>
      </c>
      <c r="N812">
        <f t="shared" si="54"/>
        <v>46.236360273719406</v>
      </c>
      <c r="O812">
        <v>-19.271899999999999</v>
      </c>
      <c r="P812">
        <v>53.298999999999999</v>
      </c>
      <c r="Q812">
        <v>527.06899999999996</v>
      </c>
      <c r="R812">
        <v>1.37435</v>
      </c>
      <c r="S812">
        <v>-30.685400000000001</v>
      </c>
      <c r="T812">
        <f t="shared" si="52"/>
        <v>-11.413500000000003</v>
      </c>
    </row>
    <row r="813" spans="1:20" x14ac:dyDescent="0.3">
      <c r="B813">
        <v>5</v>
      </c>
      <c r="C813">
        <v>280.786</v>
      </c>
      <c r="D813">
        <f t="shared" si="53"/>
        <v>54.806532938726356</v>
      </c>
      <c r="E813">
        <v>-40.725700000000003</v>
      </c>
      <c r="F813">
        <v>58.822600000000001</v>
      </c>
      <c r="G813">
        <v>429.24200000000002</v>
      </c>
      <c r="H813">
        <v>1.00071</v>
      </c>
      <c r="I813">
        <v>-53.726199999999999</v>
      </c>
      <c r="J813">
        <f t="shared" si="51"/>
        <v>-13.000499999999995</v>
      </c>
      <c r="L813">
        <v>19</v>
      </c>
      <c r="M813">
        <v>575.798</v>
      </c>
      <c r="N813">
        <f t="shared" si="54"/>
        <v>46.565774155995292</v>
      </c>
      <c r="O813">
        <v>-19.683800000000002</v>
      </c>
      <c r="P813">
        <v>53.710900000000002</v>
      </c>
      <c r="Q813">
        <v>538.97400000000005</v>
      </c>
      <c r="R813">
        <v>1.3875900000000001</v>
      </c>
      <c r="S813">
        <v>-30.685400000000001</v>
      </c>
      <c r="T813">
        <f t="shared" si="52"/>
        <v>-11.0016</v>
      </c>
    </row>
    <row r="814" spans="1:20" x14ac:dyDescent="0.3">
      <c r="B814">
        <v>6</v>
      </c>
      <c r="C814">
        <v>299.053</v>
      </c>
      <c r="D814">
        <f t="shared" si="53"/>
        <v>54.743526577982166</v>
      </c>
      <c r="E814">
        <v>-40.206899999999997</v>
      </c>
      <c r="F814">
        <v>58.67</v>
      </c>
      <c r="G814">
        <v>413.45600000000002</v>
      </c>
      <c r="H814">
        <v>0.98468299999999997</v>
      </c>
      <c r="I814">
        <v>-54.183999999999997</v>
      </c>
      <c r="J814">
        <f t="shared" si="51"/>
        <v>-13.9771</v>
      </c>
      <c r="L814">
        <v>20</v>
      </c>
      <c r="M814">
        <v>597.34299999999996</v>
      </c>
      <c r="N814">
        <f t="shared" si="54"/>
        <v>46.414481318171354</v>
      </c>
      <c r="O814">
        <v>-19.928000000000001</v>
      </c>
      <c r="P814">
        <v>53.955100000000002</v>
      </c>
      <c r="Q814">
        <v>545.029</v>
      </c>
      <c r="R814">
        <v>1.39859</v>
      </c>
      <c r="S814">
        <v>-30.654900000000001</v>
      </c>
      <c r="T814">
        <f t="shared" si="52"/>
        <v>-10.726900000000001</v>
      </c>
    </row>
    <row r="815" spans="1:20" x14ac:dyDescent="0.3">
      <c r="B815">
        <v>7</v>
      </c>
      <c r="C815">
        <v>317.48399999999998</v>
      </c>
      <c r="D815">
        <f t="shared" si="53"/>
        <v>54.256415821170904</v>
      </c>
      <c r="E815">
        <v>-40.817300000000003</v>
      </c>
      <c r="F815">
        <v>59.616100000000003</v>
      </c>
      <c r="G815">
        <v>424.42599999999999</v>
      </c>
      <c r="H815">
        <v>0.98872400000000005</v>
      </c>
      <c r="I815">
        <v>-54.153399999999998</v>
      </c>
      <c r="J815">
        <f t="shared" si="51"/>
        <v>-13.336099999999995</v>
      </c>
      <c r="L815">
        <v>21</v>
      </c>
      <c r="M815">
        <v>619.00199999999995</v>
      </c>
      <c r="N815">
        <f t="shared" si="54"/>
        <v>46.170183295627702</v>
      </c>
      <c r="O815">
        <v>-19.744900000000001</v>
      </c>
      <c r="P815">
        <v>53.802500000000002</v>
      </c>
      <c r="Q815">
        <v>543.27800000000002</v>
      </c>
      <c r="R815">
        <v>1.40124</v>
      </c>
      <c r="S815">
        <v>-30.761700000000001</v>
      </c>
      <c r="T815">
        <f t="shared" si="52"/>
        <v>-11.0168</v>
      </c>
    </row>
    <row r="816" spans="1:20" x14ac:dyDescent="0.3">
      <c r="B816">
        <v>8</v>
      </c>
      <c r="C816">
        <v>335.68900000000002</v>
      </c>
      <c r="D816">
        <f t="shared" si="53"/>
        <v>54.929964295523085</v>
      </c>
      <c r="E816">
        <v>-41.091900000000003</v>
      </c>
      <c r="F816">
        <v>59.905999999999999</v>
      </c>
      <c r="G816">
        <v>429.96</v>
      </c>
      <c r="H816">
        <v>0.99189099999999997</v>
      </c>
      <c r="I816">
        <v>-54.443399999999997</v>
      </c>
      <c r="J816">
        <f t="shared" si="51"/>
        <v>-13.351499999999994</v>
      </c>
      <c r="L816">
        <v>22</v>
      </c>
      <c r="M816">
        <v>640.88900000000001</v>
      </c>
      <c r="N816">
        <f t="shared" si="54"/>
        <v>45.689221912550707</v>
      </c>
      <c r="O816">
        <v>-19.729600000000001</v>
      </c>
      <c r="P816">
        <v>53.817700000000002</v>
      </c>
      <c r="Q816">
        <v>541.399</v>
      </c>
      <c r="R816">
        <v>1.3822000000000001</v>
      </c>
      <c r="S816">
        <v>-30.731200000000001</v>
      </c>
      <c r="T816">
        <f t="shared" si="52"/>
        <v>-11.0016</v>
      </c>
    </row>
    <row r="817" spans="2:20" x14ac:dyDescent="0.3">
      <c r="B817">
        <v>9</v>
      </c>
      <c r="C817">
        <v>354.26799999999997</v>
      </c>
      <c r="D817">
        <f t="shared" si="53"/>
        <v>53.824210129716491</v>
      </c>
      <c r="E817">
        <v>-40.939300000000003</v>
      </c>
      <c r="F817">
        <v>59.951799999999999</v>
      </c>
      <c r="G817">
        <v>422.88499999999999</v>
      </c>
      <c r="H817">
        <v>0.98876200000000003</v>
      </c>
      <c r="I817">
        <v>-54.489100000000001</v>
      </c>
      <c r="J817">
        <f t="shared" si="51"/>
        <v>-13.549799999999998</v>
      </c>
      <c r="L817">
        <v>23</v>
      </c>
      <c r="M817">
        <v>662.524</v>
      </c>
      <c r="N817">
        <f t="shared" si="54"/>
        <v>46.221400508435423</v>
      </c>
      <c r="O817">
        <v>-19.760100000000001</v>
      </c>
      <c r="P817">
        <v>53.756700000000002</v>
      </c>
      <c r="Q817">
        <v>542.63499999999999</v>
      </c>
      <c r="R817">
        <v>1.3982000000000001</v>
      </c>
      <c r="S817">
        <v>-30.777000000000001</v>
      </c>
      <c r="T817">
        <f t="shared" si="52"/>
        <v>-11.0169</v>
      </c>
    </row>
    <row r="818" spans="2:20" x14ac:dyDescent="0.3">
      <c r="B818">
        <v>10</v>
      </c>
      <c r="C818">
        <v>372.858</v>
      </c>
      <c r="D818">
        <f t="shared" si="53"/>
        <v>53.792361484669087</v>
      </c>
      <c r="E818">
        <v>-40.7104</v>
      </c>
      <c r="F818">
        <v>59.661900000000003</v>
      </c>
      <c r="G818">
        <v>419.81700000000001</v>
      </c>
      <c r="H818">
        <v>0.97981200000000002</v>
      </c>
      <c r="I818">
        <v>-54.5197</v>
      </c>
      <c r="J818">
        <f t="shared" si="51"/>
        <v>-13.8093</v>
      </c>
      <c r="L818">
        <v>24</v>
      </c>
      <c r="M818">
        <v>684.39499999999998</v>
      </c>
      <c r="N818">
        <f t="shared" si="54"/>
        <v>45.722646426775221</v>
      </c>
      <c r="O818">
        <v>-19.256599999999999</v>
      </c>
      <c r="P818">
        <v>53.283700000000003</v>
      </c>
      <c r="Q818">
        <v>531.81299999999999</v>
      </c>
      <c r="R818">
        <v>1.38466</v>
      </c>
      <c r="S818">
        <v>-30.761700000000001</v>
      </c>
      <c r="T818">
        <f t="shared" si="52"/>
        <v>-11.505100000000002</v>
      </c>
    </row>
    <row r="819" spans="2:20" x14ac:dyDescent="0.3">
      <c r="B819">
        <v>11</v>
      </c>
      <c r="C819">
        <v>391.38600000000002</v>
      </c>
      <c r="D819">
        <f t="shared" si="53"/>
        <v>53.97236614853189</v>
      </c>
      <c r="E819">
        <v>-40.985100000000003</v>
      </c>
      <c r="F819">
        <v>60.089100000000002</v>
      </c>
      <c r="G819">
        <v>424.91199999999998</v>
      </c>
      <c r="H819">
        <v>0.98443099999999994</v>
      </c>
      <c r="I819">
        <v>-54.5959</v>
      </c>
      <c r="J819">
        <f t="shared" si="51"/>
        <v>-13.610799999999998</v>
      </c>
      <c r="L819">
        <v>25</v>
      </c>
      <c r="M819">
        <v>706.26300000000003</v>
      </c>
      <c r="N819">
        <f t="shared" si="54"/>
        <v>45.72891896835548</v>
      </c>
      <c r="O819">
        <v>-19.424399999999999</v>
      </c>
      <c r="P819">
        <v>53.283700000000003</v>
      </c>
      <c r="Q819">
        <v>535.93100000000004</v>
      </c>
      <c r="R819">
        <v>1.38791</v>
      </c>
      <c r="S819">
        <v>-30.792200000000001</v>
      </c>
      <c r="T819">
        <f t="shared" si="52"/>
        <v>-11.367800000000003</v>
      </c>
    </row>
    <row r="820" spans="2:20" x14ac:dyDescent="0.3">
      <c r="B820">
        <v>12</v>
      </c>
      <c r="C820">
        <v>410.06099999999998</v>
      </c>
      <c r="D820">
        <f t="shared" si="53"/>
        <v>53.547523427041632</v>
      </c>
      <c r="E820">
        <v>-41.336100000000002</v>
      </c>
      <c r="F820">
        <v>60.424799999999998</v>
      </c>
      <c r="G820">
        <v>430.536</v>
      </c>
      <c r="H820">
        <v>0.99122900000000003</v>
      </c>
      <c r="I820">
        <v>-54.5959</v>
      </c>
      <c r="J820">
        <f t="shared" si="51"/>
        <v>-13.259799999999998</v>
      </c>
      <c r="T820">
        <f t="shared" si="52"/>
        <v>0</v>
      </c>
    </row>
    <row r="821" spans="2:20" x14ac:dyDescent="0.3">
      <c r="B821">
        <v>13</v>
      </c>
      <c r="C821">
        <v>429.00900000000001</v>
      </c>
      <c r="D821">
        <f t="shared" si="53"/>
        <v>52.776018577158439</v>
      </c>
      <c r="E821">
        <v>-40.847799999999999</v>
      </c>
      <c r="F821">
        <v>59.829700000000003</v>
      </c>
      <c r="G821">
        <v>423.53199999999998</v>
      </c>
      <c r="H821">
        <v>0.98627900000000002</v>
      </c>
      <c r="I821">
        <v>-54.5959</v>
      </c>
      <c r="J821">
        <f t="shared" si="51"/>
        <v>-13.748100000000001</v>
      </c>
      <c r="K821">
        <v>2.75</v>
      </c>
      <c r="T821">
        <f t="shared" si="52"/>
        <v>0</v>
      </c>
    </row>
    <row r="822" spans="2:20" x14ac:dyDescent="0.3">
      <c r="B822">
        <v>14</v>
      </c>
      <c r="C822">
        <v>447.91</v>
      </c>
      <c r="D822">
        <f t="shared" si="53"/>
        <v>52.907253584466403</v>
      </c>
      <c r="E822">
        <v>-40.771500000000003</v>
      </c>
      <c r="F822">
        <v>59.6008</v>
      </c>
      <c r="G822">
        <v>422.99900000000002</v>
      </c>
      <c r="H822">
        <v>0.99185500000000004</v>
      </c>
      <c r="I822">
        <v>-54.611199999999997</v>
      </c>
      <c r="J822">
        <f t="shared" si="51"/>
        <v>-13.839699999999993</v>
      </c>
      <c r="L822">
        <v>1</v>
      </c>
      <c r="M822">
        <v>221.767</v>
      </c>
      <c r="O822">
        <v>-26.031500000000001</v>
      </c>
      <c r="P822">
        <v>68.969700000000003</v>
      </c>
      <c r="Q822">
        <v>438.154</v>
      </c>
      <c r="R822">
        <v>1.1453899999999999</v>
      </c>
      <c r="S822">
        <v>-28.793299999999999</v>
      </c>
      <c r="T822">
        <f t="shared" si="52"/>
        <v>-2.7617999999999974</v>
      </c>
    </row>
    <row r="823" spans="2:20" x14ac:dyDescent="0.3">
      <c r="B823">
        <v>15</v>
      </c>
      <c r="C823">
        <v>466.80200000000002</v>
      </c>
      <c r="D823">
        <f t="shared" si="53"/>
        <v>52.932458183358044</v>
      </c>
      <c r="E823">
        <v>-41.152999999999999</v>
      </c>
      <c r="F823">
        <v>60.043300000000002</v>
      </c>
      <c r="G823">
        <v>426.846</v>
      </c>
      <c r="H823">
        <v>0.99682999999999999</v>
      </c>
      <c r="I823">
        <v>-54.656999999999996</v>
      </c>
      <c r="J823">
        <f t="shared" si="51"/>
        <v>-13.503999999999998</v>
      </c>
      <c r="L823">
        <v>2</v>
      </c>
      <c r="M823">
        <v>229.51300000000001</v>
      </c>
      <c r="N823">
        <f t="shared" si="54"/>
        <v>129.09888974954799</v>
      </c>
      <c r="O823">
        <v>-17.578099999999999</v>
      </c>
      <c r="P823">
        <v>44.616700000000002</v>
      </c>
      <c r="Q823">
        <v>610.61199999999997</v>
      </c>
      <c r="R823">
        <v>1.65649</v>
      </c>
      <c r="S823">
        <v>-24.9786</v>
      </c>
      <c r="T823">
        <f t="shared" si="52"/>
        <v>-7.400500000000001</v>
      </c>
    </row>
    <row r="824" spans="2:20" x14ac:dyDescent="0.3">
      <c r="B824">
        <v>16</v>
      </c>
      <c r="C824">
        <v>486.024</v>
      </c>
      <c r="D824">
        <f t="shared" si="53"/>
        <v>52.023722817604884</v>
      </c>
      <c r="E824">
        <v>-41.183500000000002</v>
      </c>
      <c r="F824">
        <v>60.272199999999998</v>
      </c>
      <c r="G824">
        <v>428.98</v>
      </c>
      <c r="H824">
        <v>0.99187000000000003</v>
      </c>
      <c r="I824">
        <v>-54.550199999999997</v>
      </c>
      <c r="J824">
        <f t="shared" si="51"/>
        <v>-13.366699999999994</v>
      </c>
      <c r="L824">
        <v>3</v>
      </c>
      <c r="M824">
        <v>241.78100000000001</v>
      </c>
      <c r="N824">
        <f t="shared" si="54"/>
        <v>81.512879034887504</v>
      </c>
      <c r="O824">
        <v>-16.571000000000002</v>
      </c>
      <c r="P824">
        <v>41.473399999999998</v>
      </c>
      <c r="Q824">
        <v>686.76599999999996</v>
      </c>
      <c r="R824">
        <v>1.7861899999999999</v>
      </c>
      <c r="S824">
        <v>-27.496300000000002</v>
      </c>
      <c r="T824">
        <f t="shared" si="52"/>
        <v>-10.9253</v>
      </c>
    </row>
    <row r="825" spans="2:20" x14ac:dyDescent="0.3">
      <c r="B825">
        <v>17</v>
      </c>
      <c r="C825">
        <v>505.23399999999998</v>
      </c>
      <c r="D825">
        <f t="shared" si="53"/>
        <v>52.056220718375904</v>
      </c>
      <c r="E825">
        <v>-40.206899999999997</v>
      </c>
      <c r="F825">
        <v>59.112499999999997</v>
      </c>
      <c r="G825">
        <v>412.94400000000002</v>
      </c>
      <c r="H825">
        <v>0.98297599999999996</v>
      </c>
      <c r="I825">
        <v>-54.5349</v>
      </c>
      <c r="J825">
        <f t="shared" si="51"/>
        <v>-14.328000000000003</v>
      </c>
      <c r="L825">
        <v>4</v>
      </c>
      <c r="M825">
        <v>262.00299999999999</v>
      </c>
      <c r="N825">
        <f t="shared" si="54"/>
        <v>49.451092869152454</v>
      </c>
      <c r="O825">
        <v>-19.638100000000001</v>
      </c>
      <c r="P825">
        <v>51.742600000000003</v>
      </c>
      <c r="Q825">
        <v>568.58699999999999</v>
      </c>
      <c r="R825">
        <v>1.4572700000000001</v>
      </c>
      <c r="S825">
        <v>-28.976400000000002</v>
      </c>
      <c r="T825">
        <f t="shared" si="52"/>
        <v>-9.3383000000000003</v>
      </c>
    </row>
    <row r="826" spans="2:20" x14ac:dyDescent="0.3">
      <c r="B826">
        <v>18</v>
      </c>
      <c r="C826">
        <v>524.46400000000006</v>
      </c>
      <c r="D826">
        <f t="shared" si="53"/>
        <v>52.002080083203126</v>
      </c>
      <c r="E826">
        <v>-40.405299999999997</v>
      </c>
      <c r="F826">
        <v>59.3262</v>
      </c>
      <c r="G826">
        <v>419.53399999999999</v>
      </c>
      <c r="H826">
        <v>0.98826199999999997</v>
      </c>
      <c r="I826">
        <v>-54.5197</v>
      </c>
      <c r="J826">
        <f t="shared" si="51"/>
        <v>-14.114400000000003</v>
      </c>
      <c r="L826">
        <v>5</v>
      </c>
      <c r="M826">
        <v>282.01299999999998</v>
      </c>
      <c r="N826">
        <f t="shared" si="54"/>
        <v>49.975012493753148</v>
      </c>
      <c r="O826">
        <v>-19.073499999999999</v>
      </c>
      <c r="P826">
        <v>52.154499999999999</v>
      </c>
      <c r="Q826">
        <v>540.25599999999997</v>
      </c>
      <c r="R826">
        <v>1.3931</v>
      </c>
      <c r="S826">
        <v>-29.8462</v>
      </c>
      <c r="T826">
        <f t="shared" si="52"/>
        <v>-10.7727</v>
      </c>
    </row>
    <row r="827" spans="2:20" x14ac:dyDescent="0.3">
      <c r="B827">
        <v>19</v>
      </c>
      <c r="C827">
        <v>543.88</v>
      </c>
      <c r="D827">
        <f t="shared" si="53"/>
        <v>51.503914297486766</v>
      </c>
      <c r="E827">
        <v>-40.405299999999997</v>
      </c>
      <c r="F827">
        <v>59.402500000000003</v>
      </c>
      <c r="G827">
        <v>419.28300000000002</v>
      </c>
      <c r="H827">
        <v>0.98707900000000004</v>
      </c>
      <c r="I827">
        <v>-54.412799999999997</v>
      </c>
      <c r="J827">
        <f t="shared" si="51"/>
        <v>-14.0075</v>
      </c>
      <c r="L827">
        <v>6</v>
      </c>
      <c r="M827">
        <v>301.97899999999998</v>
      </c>
      <c r="N827">
        <f t="shared" si="54"/>
        <v>50.085144746068295</v>
      </c>
      <c r="O827">
        <v>-19.928000000000001</v>
      </c>
      <c r="P827">
        <v>53.543100000000003</v>
      </c>
      <c r="Q827">
        <v>550.49900000000002</v>
      </c>
      <c r="R827">
        <v>1.3920600000000001</v>
      </c>
      <c r="S827">
        <v>-30.242899999999999</v>
      </c>
      <c r="T827">
        <f t="shared" si="52"/>
        <v>-10.314899999999998</v>
      </c>
    </row>
    <row r="828" spans="2:20" x14ac:dyDescent="0.3">
      <c r="B828">
        <v>20</v>
      </c>
      <c r="C828">
        <v>563.22799999999995</v>
      </c>
      <c r="D828">
        <f t="shared" si="53"/>
        <v>51.684928674798549</v>
      </c>
      <c r="E828">
        <v>-40.7104</v>
      </c>
      <c r="F828">
        <v>59.6008</v>
      </c>
      <c r="G828">
        <v>425.20600000000002</v>
      </c>
      <c r="H828">
        <v>0.99819899999999995</v>
      </c>
      <c r="I828">
        <v>-54.489100000000001</v>
      </c>
      <c r="J828">
        <f t="shared" si="51"/>
        <v>-13.778700000000001</v>
      </c>
      <c r="L828">
        <v>7</v>
      </c>
      <c r="M828">
        <v>322.31599999999997</v>
      </c>
      <c r="N828">
        <f t="shared" si="54"/>
        <v>49.171460884102892</v>
      </c>
      <c r="O828">
        <v>-19.287099999999999</v>
      </c>
      <c r="P828">
        <v>53.131100000000004</v>
      </c>
      <c r="Q828">
        <v>534.55999999999995</v>
      </c>
      <c r="R828">
        <v>1.36825</v>
      </c>
      <c r="S828">
        <v>-30.456499999999998</v>
      </c>
      <c r="T828">
        <f t="shared" si="52"/>
        <v>-11.1694</v>
      </c>
    </row>
    <row r="829" spans="2:20" x14ac:dyDescent="0.3">
      <c r="B829">
        <v>21</v>
      </c>
      <c r="C829">
        <v>582.83100000000002</v>
      </c>
      <c r="D829">
        <f t="shared" si="53"/>
        <v>51.012600112227553</v>
      </c>
      <c r="E829">
        <v>-39.978000000000002</v>
      </c>
      <c r="F829">
        <v>59.097299999999997</v>
      </c>
      <c r="G829">
        <v>414.19600000000003</v>
      </c>
      <c r="H829">
        <v>0.98593299999999995</v>
      </c>
      <c r="I829">
        <v>-54.489100000000001</v>
      </c>
      <c r="J829">
        <f t="shared" si="51"/>
        <v>-14.511099999999999</v>
      </c>
      <c r="L829">
        <v>8</v>
      </c>
      <c r="M829">
        <v>342.43400000000003</v>
      </c>
      <c r="N829">
        <f t="shared" si="54"/>
        <v>49.70673029128131</v>
      </c>
      <c r="O829">
        <v>-19.638100000000001</v>
      </c>
      <c r="P829">
        <v>53.619399999999999</v>
      </c>
      <c r="Q829">
        <v>537.73400000000004</v>
      </c>
      <c r="R829">
        <v>1.3689</v>
      </c>
      <c r="S829">
        <v>-30.517600000000002</v>
      </c>
      <c r="T829">
        <f t="shared" si="52"/>
        <v>-10.8795</v>
      </c>
    </row>
    <row r="830" spans="2:20" x14ac:dyDescent="0.3">
      <c r="B830">
        <v>22</v>
      </c>
      <c r="C830">
        <v>602.11699999999996</v>
      </c>
      <c r="D830">
        <f t="shared" si="53"/>
        <v>51.851083687649222</v>
      </c>
      <c r="E830">
        <v>-40.4816</v>
      </c>
      <c r="F830">
        <v>59.509300000000003</v>
      </c>
      <c r="G830">
        <v>420.495</v>
      </c>
      <c r="H830">
        <v>0.99643999999999999</v>
      </c>
      <c r="I830">
        <v>-54.550199999999997</v>
      </c>
      <c r="J830">
        <f t="shared" si="51"/>
        <v>-14.068599999999996</v>
      </c>
      <c r="L830">
        <v>9</v>
      </c>
      <c r="M830">
        <v>363.00099999999998</v>
      </c>
      <c r="N830">
        <f t="shared" si="54"/>
        <v>48.621578256430318</v>
      </c>
      <c r="O830">
        <v>-19.607500000000002</v>
      </c>
      <c r="P830">
        <v>53.802500000000002</v>
      </c>
      <c r="Q830">
        <v>537.36300000000006</v>
      </c>
      <c r="R830">
        <v>1.3762399999999999</v>
      </c>
      <c r="S830">
        <v>-30.502300000000002</v>
      </c>
      <c r="T830">
        <f t="shared" si="52"/>
        <v>-10.8948</v>
      </c>
    </row>
    <row r="831" spans="2:20" x14ac:dyDescent="0.3">
      <c r="B831">
        <v>23</v>
      </c>
      <c r="C831">
        <v>621.85400000000004</v>
      </c>
      <c r="D831">
        <f t="shared" si="53"/>
        <v>50.666261336575772</v>
      </c>
      <c r="E831">
        <v>-40.115400000000001</v>
      </c>
      <c r="F831">
        <v>59.1736</v>
      </c>
      <c r="G831">
        <v>418.55700000000002</v>
      </c>
      <c r="H831">
        <v>0.99134</v>
      </c>
      <c r="I831">
        <v>-54.382300000000001</v>
      </c>
      <c r="J831">
        <f t="shared" si="51"/>
        <v>-14.2669</v>
      </c>
      <c r="L831">
        <v>10</v>
      </c>
      <c r="M831">
        <v>383.51</v>
      </c>
      <c r="N831">
        <f t="shared" si="54"/>
        <v>48.759081378906785</v>
      </c>
      <c r="O831">
        <v>-18.8141</v>
      </c>
      <c r="P831">
        <v>52.917499999999997</v>
      </c>
      <c r="Q831">
        <v>528.11699999999996</v>
      </c>
      <c r="R831">
        <v>1.3606799999999999</v>
      </c>
      <c r="S831">
        <v>-30.487100000000002</v>
      </c>
      <c r="T831">
        <f t="shared" si="52"/>
        <v>-11.673000000000002</v>
      </c>
    </row>
    <row r="832" spans="2:20" x14ac:dyDescent="0.3">
      <c r="B832">
        <v>24</v>
      </c>
      <c r="C832">
        <v>641.57299999999998</v>
      </c>
      <c r="D832">
        <f t="shared" si="53"/>
        <v>50.712510776408699</v>
      </c>
      <c r="E832">
        <v>-39.794899999999998</v>
      </c>
      <c r="F832">
        <v>58.624299999999998</v>
      </c>
      <c r="G832">
        <v>413.76900000000001</v>
      </c>
      <c r="H832">
        <v>0.98787000000000003</v>
      </c>
      <c r="I832">
        <v>-54.382300000000001</v>
      </c>
      <c r="J832">
        <f t="shared" si="51"/>
        <v>-14.587400000000002</v>
      </c>
      <c r="L832">
        <v>11</v>
      </c>
      <c r="M832">
        <v>403.95100000000002</v>
      </c>
      <c r="N832">
        <f t="shared" si="54"/>
        <v>48.921285651386846</v>
      </c>
      <c r="O832">
        <v>-19.195599999999999</v>
      </c>
      <c r="P832">
        <v>53.2684</v>
      </c>
      <c r="Q832">
        <v>533.15200000000004</v>
      </c>
      <c r="R832">
        <v>1.37175</v>
      </c>
      <c r="S832">
        <v>-30.425999999999998</v>
      </c>
      <c r="T832">
        <f t="shared" si="52"/>
        <v>-11.230399999999999</v>
      </c>
    </row>
    <row r="833" spans="1:20" x14ac:dyDescent="0.3">
      <c r="B833">
        <v>25</v>
      </c>
      <c r="C833">
        <v>661.42100000000005</v>
      </c>
      <c r="D833">
        <f t="shared" si="53"/>
        <v>50.382910116888176</v>
      </c>
      <c r="E833">
        <v>-40.298499999999997</v>
      </c>
      <c r="F833">
        <v>59.249899999999997</v>
      </c>
      <c r="G833">
        <v>420.28800000000001</v>
      </c>
      <c r="H833">
        <v>0.99874200000000002</v>
      </c>
      <c r="I833">
        <v>-54.321300000000001</v>
      </c>
      <c r="J833">
        <f t="shared" si="51"/>
        <v>-14.022800000000004</v>
      </c>
      <c r="L833">
        <v>12</v>
      </c>
      <c r="M833">
        <v>424.87299999999999</v>
      </c>
      <c r="N833">
        <f t="shared" si="54"/>
        <v>47.796577765032097</v>
      </c>
      <c r="O833">
        <v>-19.058199999999999</v>
      </c>
      <c r="P833">
        <v>53.1616</v>
      </c>
      <c r="Q833">
        <v>530.76099999999997</v>
      </c>
      <c r="R833">
        <v>1.3702799999999999</v>
      </c>
      <c r="S833">
        <v>-30.502300000000002</v>
      </c>
      <c r="T833">
        <f t="shared" si="52"/>
        <v>-11.444100000000002</v>
      </c>
    </row>
    <row r="834" spans="1:20" x14ac:dyDescent="0.3">
      <c r="B834">
        <v>26</v>
      </c>
      <c r="C834">
        <v>681.22799999999995</v>
      </c>
      <c r="D834">
        <f t="shared" si="53"/>
        <v>50.487201494421413</v>
      </c>
      <c r="E834">
        <v>-40.3748</v>
      </c>
      <c r="F834">
        <v>59.188800000000001</v>
      </c>
      <c r="G834">
        <v>424.37700000000001</v>
      </c>
      <c r="H834">
        <v>1.0000100000000001</v>
      </c>
      <c r="I834">
        <v>-54.397599999999997</v>
      </c>
      <c r="J834">
        <f t="shared" si="51"/>
        <v>-14.022799999999997</v>
      </c>
      <c r="L834">
        <v>13</v>
      </c>
      <c r="M834">
        <v>445.54899999999998</v>
      </c>
      <c r="N834">
        <f t="shared" si="54"/>
        <v>48.365254401238182</v>
      </c>
      <c r="O834">
        <v>-19.515999999999998</v>
      </c>
      <c r="P834">
        <v>53.604100000000003</v>
      </c>
      <c r="Q834">
        <v>544.26499999999999</v>
      </c>
      <c r="R834">
        <v>1.3833</v>
      </c>
      <c r="S834">
        <v>-30.563400000000001</v>
      </c>
      <c r="T834">
        <f t="shared" si="52"/>
        <v>-11.047400000000003</v>
      </c>
    </row>
    <row r="835" spans="1:20" x14ac:dyDescent="0.3">
      <c r="B835">
        <v>27</v>
      </c>
      <c r="C835">
        <v>701.05700000000002</v>
      </c>
      <c r="D835">
        <f t="shared" si="53"/>
        <v>50.431186645821612</v>
      </c>
      <c r="E835">
        <v>-39.642299999999999</v>
      </c>
      <c r="F835">
        <v>58.624299999999998</v>
      </c>
      <c r="G835">
        <v>409.35500000000002</v>
      </c>
      <c r="H835">
        <v>0.99136599999999997</v>
      </c>
      <c r="I835">
        <v>-54.336500000000001</v>
      </c>
      <c r="J835">
        <f t="shared" si="51"/>
        <v>-14.694200000000002</v>
      </c>
      <c r="L835">
        <v>14</v>
      </c>
      <c r="M835">
        <v>466.38799999999998</v>
      </c>
      <c r="N835">
        <f t="shared" si="54"/>
        <v>47.986947550266329</v>
      </c>
      <c r="O835">
        <v>-19.836400000000001</v>
      </c>
      <c r="P835">
        <v>53.848300000000002</v>
      </c>
      <c r="Q835">
        <v>548.70399999999995</v>
      </c>
      <c r="R835">
        <v>1.39459</v>
      </c>
      <c r="S835">
        <v>-30.502300000000002</v>
      </c>
      <c r="T835">
        <f t="shared" si="52"/>
        <v>-10.665900000000001</v>
      </c>
    </row>
    <row r="836" spans="1:20" x14ac:dyDescent="0.3">
      <c r="J836">
        <f t="shared" si="51"/>
        <v>0</v>
      </c>
      <c r="L836">
        <v>15</v>
      </c>
      <c r="M836">
        <v>487.36700000000002</v>
      </c>
      <c r="N836">
        <f t="shared" si="54"/>
        <v>47.666714333380902</v>
      </c>
      <c r="O836">
        <v>-19.500699999999998</v>
      </c>
      <c r="P836">
        <v>53.451500000000003</v>
      </c>
      <c r="Q836">
        <v>546.399</v>
      </c>
      <c r="R836">
        <v>1.39096</v>
      </c>
      <c r="S836">
        <v>-30.639600000000002</v>
      </c>
      <c r="T836">
        <f t="shared" si="52"/>
        <v>-11.138900000000003</v>
      </c>
    </row>
    <row r="837" spans="1:20" x14ac:dyDescent="0.3">
      <c r="A837">
        <v>3.05</v>
      </c>
      <c r="J837">
        <f t="shared" si="51"/>
        <v>0</v>
      </c>
      <c r="L837">
        <v>16</v>
      </c>
      <c r="M837">
        <v>508.79700000000003</v>
      </c>
      <c r="N837">
        <f t="shared" si="54"/>
        <v>46.663555762949123</v>
      </c>
      <c r="O837">
        <v>-18.8599</v>
      </c>
      <c r="P837">
        <v>53.024299999999997</v>
      </c>
      <c r="Q837">
        <v>531.24400000000003</v>
      </c>
      <c r="R837">
        <v>1.38323</v>
      </c>
      <c r="S837">
        <v>-30.563400000000001</v>
      </c>
      <c r="T837">
        <f t="shared" si="52"/>
        <v>-11.703500000000002</v>
      </c>
    </row>
    <row r="838" spans="1:20" x14ac:dyDescent="0.3">
      <c r="B838">
        <v>1</v>
      </c>
      <c r="C838">
        <v>222.14500000000001</v>
      </c>
      <c r="E838">
        <v>-46.447800000000001</v>
      </c>
      <c r="F838">
        <v>72.708100000000002</v>
      </c>
      <c r="G838">
        <v>352.73099999999999</v>
      </c>
      <c r="H838">
        <v>0.88336199999999998</v>
      </c>
      <c r="I838">
        <v>-53.298999999999999</v>
      </c>
      <c r="J838">
        <f t="shared" ref="J838:J901" si="55">I838-E838</f>
        <v>-6.8511999999999986</v>
      </c>
      <c r="L838">
        <v>17</v>
      </c>
      <c r="M838">
        <v>529.94500000000005</v>
      </c>
      <c r="N838">
        <f t="shared" si="54"/>
        <v>47.285795347077681</v>
      </c>
      <c r="O838">
        <v>-19.577000000000002</v>
      </c>
      <c r="P838">
        <v>53.512599999999999</v>
      </c>
      <c r="Q838">
        <v>544.58799999999997</v>
      </c>
      <c r="R838">
        <v>1.3916200000000001</v>
      </c>
      <c r="S838">
        <v>-30.502300000000002</v>
      </c>
      <c r="T838">
        <f t="shared" ref="T838:T901" si="56">S838-O838</f>
        <v>-10.9253</v>
      </c>
    </row>
    <row r="839" spans="1:20" x14ac:dyDescent="0.3">
      <c r="B839">
        <v>2</v>
      </c>
      <c r="C839">
        <v>229.346</v>
      </c>
      <c r="D839">
        <f t="shared" ref="D839:D902" si="57">1000/(C839-C838)</f>
        <v>138.86960144424398</v>
      </c>
      <c r="E839">
        <v>-39.1083</v>
      </c>
      <c r="F839">
        <v>50.613399999999999</v>
      </c>
      <c r="G839">
        <v>474.90300000000002</v>
      </c>
      <c r="H839">
        <v>1.15889</v>
      </c>
      <c r="I839">
        <v>-49.072299999999998</v>
      </c>
      <c r="J839">
        <f t="shared" si="55"/>
        <v>-9.9639999999999986</v>
      </c>
      <c r="L839">
        <v>18</v>
      </c>
      <c r="M839">
        <v>551.05600000000004</v>
      </c>
      <c r="N839">
        <f t="shared" ref="N839:N901" si="58">1000/(M839-M838)</f>
        <v>47.368670361422978</v>
      </c>
      <c r="O839">
        <v>-19.256599999999999</v>
      </c>
      <c r="P839">
        <v>53.1006</v>
      </c>
      <c r="Q839">
        <v>547.16499999999996</v>
      </c>
      <c r="R839">
        <v>1.4029</v>
      </c>
      <c r="S839">
        <v>-30.425999999999998</v>
      </c>
      <c r="T839">
        <f t="shared" si="56"/>
        <v>-11.1694</v>
      </c>
    </row>
    <row r="840" spans="1:20" x14ac:dyDescent="0.3">
      <c r="B840">
        <v>3</v>
      </c>
      <c r="C840">
        <v>242.94499999999999</v>
      </c>
      <c r="D840">
        <f t="shared" si="57"/>
        <v>73.534818736671866</v>
      </c>
      <c r="E840">
        <v>-38.711500000000001</v>
      </c>
      <c r="F840">
        <v>50.537100000000002</v>
      </c>
      <c r="G840">
        <v>478.19600000000003</v>
      </c>
      <c r="H840">
        <v>1.15215</v>
      </c>
      <c r="I840">
        <v>-50.292999999999999</v>
      </c>
      <c r="J840">
        <f t="shared" si="55"/>
        <v>-11.581499999999998</v>
      </c>
      <c r="L840">
        <v>19</v>
      </c>
      <c r="M840">
        <v>572.33199999999999</v>
      </c>
      <c r="N840">
        <f t="shared" si="58"/>
        <v>47.001316036849133</v>
      </c>
      <c r="O840">
        <v>-18.936199999999999</v>
      </c>
      <c r="P840">
        <v>52.795400000000001</v>
      </c>
      <c r="Q840">
        <v>536.29399999999998</v>
      </c>
      <c r="R840">
        <v>1.3982699999999999</v>
      </c>
      <c r="S840">
        <v>-30.502300000000002</v>
      </c>
      <c r="T840">
        <f t="shared" si="56"/>
        <v>-11.566100000000002</v>
      </c>
    </row>
    <row r="841" spans="1:20" x14ac:dyDescent="0.3">
      <c r="B841">
        <v>4</v>
      </c>
      <c r="C841">
        <v>261.26100000000002</v>
      </c>
      <c r="D841">
        <f t="shared" si="57"/>
        <v>54.597073596855118</v>
      </c>
      <c r="E841">
        <v>-39.718600000000002</v>
      </c>
      <c r="F841">
        <v>55.297899999999998</v>
      </c>
      <c r="G841">
        <v>439.29599999999999</v>
      </c>
      <c r="H841">
        <v>1.054</v>
      </c>
      <c r="I841">
        <v>-52.291899999999998</v>
      </c>
      <c r="J841">
        <f t="shared" si="55"/>
        <v>-12.573299999999996</v>
      </c>
      <c r="L841">
        <v>20</v>
      </c>
      <c r="M841">
        <v>593.70799999999997</v>
      </c>
      <c r="N841">
        <f t="shared" si="58"/>
        <v>46.781437125748553</v>
      </c>
      <c r="O841">
        <v>-19.592300000000002</v>
      </c>
      <c r="P841">
        <v>53.390500000000003</v>
      </c>
      <c r="Q841">
        <v>549.40099999999995</v>
      </c>
      <c r="R841">
        <v>1.4086700000000001</v>
      </c>
      <c r="S841">
        <v>-30.517600000000002</v>
      </c>
      <c r="T841">
        <f t="shared" si="56"/>
        <v>-10.9253</v>
      </c>
    </row>
    <row r="842" spans="1:20" x14ac:dyDescent="0.3">
      <c r="B842">
        <v>5</v>
      </c>
      <c r="C842">
        <v>279.57900000000001</v>
      </c>
      <c r="D842">
        <f t="shared" si="57"/>
        <v>54.591112566874159</v>
      </c>
      <c r="E842">
        <v>-40.39</v>
      </c>
      <c r="F842">
        <v>57.037399999999998</v>
      </c>
      <c r="G842">
        <v>437.65899999999999</v>
      </c>
      <c r="H842">
        <v>1.03312</v>
      </c>
      <c r="I842">
        <v>-53.2074</v>
      </c>
      <c r="J842">
        <f t="shared" si="55"/>
        <v>-12.817399999999999</v>
      </c>
      <c r="L842">
        <v>21</v>
      </c>
      <c r="M842">
        <v>615.08399999999995</v>
      </c>
      <c r="N842">
        <f t="shared" si="58"/>
        <v>46.781437125748553</v>
      </c>
      <c r="O842">
        <v>-19.454999999999998</v>
      </c>
      <c r="P842">
        <v>53.2684</v>
      </c>
      <c r="Q842">
        <v>543.97799999999995</v>
      </c>
      <c r="R842">
        <v>1.4105799999999999</v>
      </c>
      <c r="S842">
        <v>-30.456499999999998</v>
      </c>
      <c r="T842">
        <f t="shared" si="56"/>
        <v>-11.0015</v>
      </c>
    </row>
    <row r="843" spans="1:20" x14ac:dyDescent="0.3">
      <c r="B843">
        <v>6</v>
      </c>
      <c r="C843">
        <v>298.286</v>
      </c>
      <c r="D843">
        <f t="shared" si="57"/>
        <v>53.455925589351601</v>
      </c>
      <c r="E843">
        <v>-40.908799999999999</v>
      </c>
      <c r="F843">
        <v>58.425899999999999</v>
      </c>
      <c r="G843">
        <v>435.125</v>
      </c>
      <c r="H843">
        <v>1.0226900000000001</v>
      </c>
      <c r="I843">
        <v>-53.695700000000002</v>
      </c>
      <c r="J843">
        <f t="shared" si="55"/>
        <v>-12.786900000000003</v>
      </c>
      <c r="L843">
        <v>22</v>
      </c>
      <c r="M843">
        <v>636.54300000000001</v>
      </c>
      <c r="N843">
        <f t="shared" si="58"/>
        <v>46.600493965235898</v>
      </c>
      <c r="O843">
        <v>-19.592300000000002</v>
      </c>
      <c r="P843">
        <v>53.36</v>
      </c>
      <c r="Q843">
        <v>551.79600000000005</v>
      </c>
      <c r="R843">
        <v>1.40893</v>
      </c>
      <c r="S843">
        <v>-30.532800000000002</v>
      </c>
      <c r="T843">
        <f t="shared" si="56"/>
        <v>-10.9405</v>
      </c>
    </row>
    <row r="844" spans="1:20" x14ac:dyDescent="0.3">
      <c r="B844">
        <v>7</v>
      </c>
      <c r="C844">
        <v>317.375</v>
      </c>
      <c r="D844">
        <f t="shared" si="57"/>
        <v>52.386191000052392</v>
      </c>
      <c r="E844">
        <v>-40.573099999999997</v>
      </c>
      <c r="F844">
        <v>58.593800000000002</v>
      </c>
      <c r="G844">
        <v>424.286</v>
      </c>
      <c r="H844">
        <v>1.0061500000000001</v>
      </c>
      <c r="I844">
        <v>-54.199199999999998</v>
      </c>
      <c r="J844">
        <f t="shared" si="55"/>
        <v>-13.626100000000001</v>
      </c>
      <c r="L844">
        <v>23</v>
      </c>
      <c r="M844">
        <v>658.08600000000001</v>
      </c>
      <c r="N844">
        <f t="shared" si="58"/>
        <v>46.418790326324086</v>
      </c>
      <c r="O844">
        <v>-19.515999999999998</v>
      </c>
      <c r="P844">
        <v>53.2074</v>
      </c>
      <c r="Q844">
        <v>546.59199999999998</v>
      </c>
      <c r="R844">
        <v>1.4127700000000001</v>
      </c>
      <c r="S844">
        <v>-30.380199999999999</v>
      </c>
      <c r="T844">
        <f t="shared" si="56"/>
        <v>-10.8642</v>
      </c>
    </row>
    <row r="845" spans="1:20" x14ac:dyDescent="0.3">
      <c r="B845">
        <v>8</v>
      </c>
      <c r="C845">
        <v>336.32799999999997</v>
      </c>
      <c r="D845">
        <f t="shared" si="57"/>
        <v>52.762095710441692</v>
      </c>
      <c r="E845">
        <v>-40.6036</v>
      </c>
      <c r="F845">
        <v>58.639499999999998</v>
      </c>
      <c r="G845">
        <v>427.01100000000002</v>
      </c>
      <c r="H845">
        <v>1.00888</v>
      </c>
      <c r="I845">
        <v>-54.260300000000001</v>
      </c>
      <c r="J845">
        <f t="shared" si="55"/>
        <v>-13.656700000000001</v>
      </c>
      <c r="L845">
        <v>24</v>
      </c>
      <c r="M845">
        <v>679.89</v>
      </c>
      <c r="N845">
        <f t="shared" si="58"/>
        <v>45.863144377178557</v>
      </c>
      <c r="O845">
        <v>-19.363399999999999</v>
      </c>
      <c r="P845">
        <v>53.070099999999996</v>
      </c>
      <c r="Q845">
        <v>547.88300000000004</v>
      </c>
      <c r="R845">
        <v>1.40198</v>
      </c>
      <c r="S845">
        <v>-30.197099999999999</v>
      </c>
      <c r="T845">
        <f t="shared" si="56"/>
        <v>-10.8337</v>
      </c>
    </row>
    <row r="846" spans="1:20" x14ac:dyDescent="0.3">
      <c r="B846">
        <v>9</v>
      </c>
      <c r="C846">
        <v>355.31099999999998</v>
      </c>
      <c r="D846">
        <f t="shared" si="57"/>
        <v>52.678712532265699</v>
      </c>
      <c r="E846">
        <v>-40.039099999999998</v>
      </c>
      <c r="F846">
        <v>58.181800000000003</v>
      </c>
      <c r="G846">
        <v>415.30700000000002</v>
      </c>
      <c r="H846">
        <v>0.99810600000000005</v>
      </c>
      <c r="I846">
        <v>-54.107700000000001</v>
      </c>
      <c r="J846">
        <f t="shared" si="55"/>
        <v>-14.068600000000004</v>
      </c>
      <c r="L846">
        <v>25</v>
      </c>
      <c r="M846">
        <v>701.80499999999995</v>
      </c>
      <c r="N846">
        <f t="shared" si="58"/>
        <v>45.630846452201766</v>
      </c>
      <c r="O846">
        <v>-19.149799999999999</v>
      </c>
      <c r="P846">
        <v>52.749600000000001</v>
      </c>
      <c r="Q846">
        <v>544.88400000000001</v>
      </c>
      <c r="R846">
        <v>1.4192899999999999</v>
      </c>
      <c r="S846">
        <v>-30.136099999999999</v>
      </c>
      <c r="T846">
        <f t="shared" si="56"/>
        <v>-10.9863</v>
      </c>
    </row>
    <row r="847" spans="1:20" x14ac:dyDescent="0.3">
      <c r="B847">
        <v>10</v>
      </c>
      <c r="C847">
        <v>374.291</v>
      </c>
      <c r="D847">
        <f t="shared" si="57"/>
        <v>52.687038988408801</v>
      </c>
      <c r="E847">
        <v>-40.527299999999997</v>
      </c>
      <c r="F847">
        <v>58.609000000000002</v>
      </c>
      <c r="G847">
        <v>427.149</v>
      </c>
      <c r="H847">
        <v>1.00854</v>
      </c>
      <c r="I847">
        <v>-54.138199999999998</v>
      </c>
      <c r="J847">
        <f t="shared" si="55"/>
        <v>-13.610900000000001</v>
      </c>
      <c r="T847">
        <f t="shared" si="56"/>
        <v>0</v>
      </c>
    </row>
    <row r="848" spans="1:20" x14ac:dyDescent="0.3">
      <c r="B848">
        <v>11</v>
      </c>
      <c r="C848">
        <v>393.416</v>
      </c>
      <c r="D848">
        <f t="shared" si="57"/>
        <v>52.287581699346404</v>
      </c>
      <c r="E848">
        <v>-40.145899999999997</v>
      </c>
      <c r="F848">
        <v>58.456400000000002</v>
      </c>
      <c r="G848">
        <v>419.03500000000003</v>
      </c>
      <c r="H848">
        <v>1.0044900000000001</v>
      </c>
      <c r="I848">
        <v>-54.244999999999997</v>
      </c>
      <c r="J848">
        <f t="shared" si="55"/>
        <v>-14.0991</v>
      </c>
      <c r="K848">
        <v>2.8</v>
      </c>
      <c r="T848">
        <f t="shared" si="56"/>
        <v>0</v>
      </c>
    </row>
    <row r="849" spans="2:20" x14ac:dyDescent="0.3">
      <c r="B849">
        <v>12</v>
      </c>
      <c r="C849">
        <v>412.44299999999998</v>
      </c>
      <c r="D849">
        <f t="shared" si="57"/>
        <v>52.556892836495543</v>
      </c>
      <c r="E849">
        <v>-40.4358</v>
      </c>
      <c r="F849">
        <v>58.776899999999998</v>
      </c>
      <c r="G849">
        <v>427.21499999999997</v>
      </c>
      <c r="H849">
        <v>1.0057400000000001</v>
      </c>
      <c r="I849">
        <v>-54.199199999999998</v>
      </c>
      <c r="J849">
        <f t="shared" si="55"/>
        <v>-13.763399999999997</v>
      </c>
      <c r="L849">
        <v>1</v>
      </c>
      <c r="M849">
        <v>221.744</v>
      </c>
      <c r="O849">
        <v>-25.283799999999999</v>
      </c>
      <c r="P849">
        <v>68.206800000000001</v>
      </c>
      <c r="Q849">
        <v>433.49200000000002</v>
      </c>
      <c r="R849">
        <v>1.13815</v>
      </c>
      <c r="S849">
        <v>-28.427099999999999</v>
      </c>
      <c r="T849">
        <f t="shared" si="56"/>
        <v>-3.1433</v>
      </c>
    </row>
    <row r="850" spans="2:20" x14ac:dyDescent="0.3">
      <c r="B850">
        <v>13</v>
      </c>
      <c r="C850">
        <v>431.94200000000001</v>
      </c>
      <c r="D850">
        <f t="shared" si="57"/>
        <v>51.284681265705871</v>
      </c>
      <c r="E850">
        <v>-40.5884</v>
      </c>
      <c r="F850">
        <v>58.944699999999997</v>
      </c>
      <c r="G850">
        <v>430.42599999999999</v>
      </c>
      <c r="H850">
        <v>1.00803</v>
      </c>
      <c r="I850">
        <v>-54.244999999999997</v>
      </c>
      <c r="J850">
        <f t="shared" si="55"/>
        <v>-13.656599999999997</v>
      </c>
      <c r="L850">
        <v>2</v>
      </c>
      <c r="M850">
        <v>229.29400000000001</v>
      </c>
      <c r="N850">
        <f t="shared" si="58"/>
        <v>132.4503311258276</v>
      </c>
      <c r="O850">
        <v>-17.684899999999999</v>
      </c>
      <c r="P850">
        <v>44.113199999999999</v>
      </c>
      <c r="Q850">
        <v>631.92200000000003</v>
      </c>
      <c r="R850">
        <v>1.70459</v>
      </c>
      <c r="S850">
        <v>-24.520900000000001</v>
      </c>
      <c r="T850">
        <f t="shared" si="56"/>
        <v>-6.8360000000000021</v>
      </c>
    </row>
    <row r="851" spans="2:20" x14ac:dyDescent="0.3">
      <c r="B851">
        <v>14</v>
      </c>
      <c r="C851">
        <v>451.2</v>
      </c>
      <c r="D851">
        <f t="shared" si="57"/>
        <v>51.926472115484522</v>
      </c>
      <c r="E851">
        <v>-40.206899999999997</v>
      </c>
      <c r="F851">
        <v>58.456400000000002</v>
      </c>
      <c r="G851">
        <v>423.47699999999998</v>
      </c>
      <c r="H851">
        <v>1.0074399999999999</v>
      </c>
      <c r="I851">
        <v>-54.122900000000001</v>
      </c>
      <c r="J851">
        <f t="shared" si="55"/>
        <v>-13.916000000000004</v>
      </c>
      <c r="L851">
        <v>3</v>
      </c>
      <c r="M851">
        <v>241.76400000000001</v>
      </c>
      <c r="N851">
        <f t="shared" si="58"/>
        <v>80.192461908580597</v>
      </c>
      <c r="O851">
        <v>-16.204799999999999</v>
      </c>
      <c r="P851">
        <v>40.6036</v>
      </c>
      <c r="Q851">
        <v>693.62699999999995</v>
      </c>
      <c r="R851">
        <v>1.82325</v>
      </c>
      <c r="S851">
        <v>-27.206399999999999</v>
      </c>
      <c r="T851">
        <f t="shared" si="56"/>
        <v>-11.0016</v>
      </c>
    </row>
    <row r="852" spans="2:20" x14ac:dyDescent="0.3">
      <c r="B852">
        <v>15</v>
      </c>
      <c r="C852">
        <v>470.80099999999999</v>
      </c>
      <c r="D852">
        <f t="shared" si="57"/>
        <v>51.017805214019695</v>
      </c>
      <c r="E852">
        <v>-40.573099999999997</v>
      </c>
      <c r="F852">
        <v>58.837899999999998</v>
      </c>
      <c r="G852">
        <v>428.50700000000001</v>
      </c>
      <c r="H852">
        <v>1.01979</v>
      </c>
      <c r="I852">
        <v>-54.061900000000001</v>
      </c>
      <c r="J852">
        <f t="shared" si="55"/>
        <v>-13.488800000000005</v>
      </c>
      <c r="L852">
        <v>4</v>
      </c>
      <c r="M852">
        <v>261.68400000000003</v>
      </c>
      <c r="N852">
        <f t="shared" si="58"/>
        <v>50.200803212851369</v>
      </c>
      <c r="O852">
        <v>-19.363399999999999</v>
      </c>
      <c r="P852">
        <v>51.116900000000001</v>
      </c>
      <c r="Q852">
        <v>573.21600000000001</v>
      </c>
      <c r="R852">
        <v>1.4726600000000001</v>
      </c>
      <c r="S852">
        <v>-28.823899999999998</v>
      </c>
      <c r="T852">
        <f t="shared" si="56"/>
        <v>-9.4604999999999997</v>
      </c>
    </row>
    <row r="853" spans="2:20" x14ac:dyDescent="0.3">
      <c r="B853">
        <v>16</v>
      </c>
      <c r="C853">
        <v>490.29899999999998</v>
      </c>
      <c r="D853">
        <f t="shared" si="57"/>
        <v>51.287311519130192</v>
      </c>
      <c r="E853">
        <v>-40.222200000000001</v>
      </c>
      <c r="F853">
        <v>58.517499999999998</v>
      </c>
      <c r="G853">
        <v>424.16800000000001</v>
      </c>
      <c r="H853">
        <v>1.0114799999999999</v>
      </c>
      <c r="I853">
        <v>-54.092399999999998</v>
      </c>
      <c r="J853">
        <f t="shared" si="55"/>
        <v>-13.870199999999997</v>
      </c>
      <c r="L853">
        <v>5</v>
      </c>
      <c r="M853">
        <v>281.49400000000003</v>
      </c>
      <c r="N853">
        <f t="shared" si="58"/>
        <v>50.479555779909134</v>
      </c>
      <c r="O853">
        <v>-18.7988</v>
      </c>
      <c r="P853">
        <v>51.6663</v>
      </c>
      <c r="Q853">
        <v>548.27599999999995</v>
      </c>
      <c r="R853">
        <v>1.41178</v>
      </c>
      <c r="S853">
        <v>-29.6783</v>
      </c>
      <c r="T853">
        <f t="shared" si="56"/>
        <v>-10.8795</v>
      </c>
    </row>
    <row r="854" spans="2:20" x14ac:dyDescent="0.3">
      <c r="B854">
        <v>17</v>
      </c>
      <c r="C854">
        <v>509.85399999999998</v>
      </c>
      <c r="D854">
        <f t="shared" si="57"/>
        <v>51.137816415239051</v>
      </c>
      <c r="E854">
        <v>-40.039099999999998</v>
      </c>
      <c r="F854">
        <v>58.273299999999999</v>
      </c>
      <c r="G854">
        <v>423.11799999999999</v>
      </c>
      <c r="H854">
        <v>1.0081899999999999</v>
      </c>
      <c r="I854">
        <v>-54.077100000000002</v>
      </c>
      <c r="J854">
        <f t="shared" si="55"/>
        <v>-14.038000000000004</v>
      </c>
      <c r="L854">
        <v>6</v>
      </c>
      <c r="M854">
        <v>301.45</v>
      </c>
      <c r="N854">
        <f t="shared" si="58"/>
        <v>50.11024253357396</v>
      </c>
      <c r="O854">
        <v>-19.058199999999999</v>
      </c>
      <c r="P854">
        <v>52.246099999999998</v>
      </c>
      <c r="Q854">
        <v>543.87099999999998</v>
      </c>
      <c r="R854">
        <v>1.39229</v>
      </c>
      <c r="S854">
        <v>-30.120799999999999</v>
      </c>
      <c r="T854">
        <f t="shared" si="56"/>
        <v>-11.0626</v>
      </c>
    </row>
    <row r="855" spans="2:20" x14ac:dyDescent="0.3">
      <c r="B855">
        <v>18</v>
      </c>
      <c r="C855">
        <v>529.44200000000001</v>
      </c>
      <c r="D855">
        <f t="shared" si="57"/>
        <v>51.051664284255608</v>
      </c>
      <c r="E855">
        <v>-40.451000000000001</v>
      </c>
      <c r="F855">
        <v>58.761600000000001</v>
      </c>
      <c r="G855">
        <v>429</v>
      </c>
      <c r="H855">
        <v>1.0182100000000001</v>
      </c>
      <c r="I855">
        <v>-53.985599999999998</v>
      </c>
      <c r="J855">
        <f t="shared" si="55"/>
        <v>-13.534599999999998</v>
      </c>
      <c r="L855">
        <v>7</v>
      </c>
      <c r="M855">
        <v>321.67099999999999</v>
      </c>
      <c r="N855">
        <f t="shared" si="58"/>
        <v>49.453538400672556</v>
      </c>
      <c r="O855">
        <v>-19.180299999999999</v>
      </c>
      <c r="P855">
        <v>52.780200000000001</v>
      </c>
      <c r="Q855">
        <v>542.601</v>
      </c>
      <c r="R855">
        <v>1.3890499999999999</v>
      </c>
      <c r="S855">
        <v>-30.227699999999999</v>
      </c>
      <c r="T855">
        <f t="shared" si="56"/>
        <v>-11.0474</v>
      </c>
    </row>
    <row r="856" spans="2:20" x14ac:dyDescent="0.3">
      <c r="B856">
        <v>19</v>
      </c>
      <c r="C856">
        <v>548.98</v>
      </c>
      <c r="D856">
        <f t="shared" si="57"/>
        <v>51.182311393182488</v>
      </c>
      <c r="E856">
        <v>-40.313699999999997</v>
      </c>
      <c r="F856">
        <v>58.517499999999998</v>
      </c>
      <c r="G856">
        <v>428.05099999999999</v>
      </c>
      <c r="H856">
        <v>1.01739</v>
      </c>
      <c r="I856">
        <v>-53.817700000000002</v>
      </c>
      <c r="J856">
        <f t="shared" si="55"/>
        <v>-13.504000000000005</v>
      </c>
      <c r="L856">
        <v>8</v>
      </c>
      <c r="M856">
        <v>341.83300000000003</v>
      </c>
      <c r="N856">
        <f t="shared" si="58"/>
        <v>49.598254141454134</v>
      </c>
      <c r="O856">
        <v>-19.210799999999999</v>
      </c>
      <c r="P856">
        <v>52.902200000000001</v>
      </c>
      <c r="Q856">
        <v>540.54100000000005</v>
      </c>
      <c r="R856">
        <v>1.3826400000000001</v>
      </c>
      <c r="S856">
        <v>-30.349699999999999</v>
      </c>
      <c r="T856">
        <f t="shared" si="56"/>
        <v>-11.1389</v>
      </c>
    </row>
    <row r="857" spans="2:20" x14ac:dyDescent="0.3">
      <c r="B857">
        <v>20</v>
      </c>
      <c r="C857">
        <v>568.827</v>
      </c>
      <c r="D857">
        <f t="shared" si="57"/>
        <v>50.385448682420567</v>
      </c>
      <c r="E857">
        <v>-40.4968</v>
      </c>
      <c r="F857">
        <v>58.593800000000002</v>
      </c>
      <c r="G857">
        <v>431.41</v>
      </c>
      <c r="H857">
        <v>1.0281899999999999</v>
      </c>
      <c r="I857">
        <v>-53.802500000000002</v>
      </c>
      <c r="J857">
        <f t="shared" si="55"/>
        <v>-13.305700000000002</v>
      </c>
      <c r="L857">
        <v>9</v>
      </c>
      <c r="M857">
        <v>361.964</v>
      </c>
      <c r="N857">
        <f t="shared" si="58"/>
        <v>49.674631165863666</v>
      </c>
      <c r="O857">
        <v>-19.638100000000001</v>
      </c>
      <c r="P857">
        <v>53.420999999999999</v>
      </c>
      <c r="Q857">
        <v>550.97299999999996</v>
      </c>
      <c r="R857">
        <v>1.4031499999999999</v>
      </c>
      <c r="S857">
        <v>-30.395499999999998</v>
      </c>
      <c r="T857">
        <f t="shared" si="56"/>
        <v>-10.757399999999997</v>
      </c>
    </row>
    <row r="858" spans="2:20" x14ac:dyDescent="0.3">
      <c r="B858">
        <v>21</v>
      </c>
      <c r="C858">
        <v>588.74599999999998</v>
      </c>
      <c r="D858">
        <f t="shared" si="57"/>
        <v>50.203323460013095</v>
      </c>
      <c r="E858">
        <v>-40.451000000000001</v>
      </c>
      <c r="F858">
        <v>58.593800000000002</v>
      </c>
      <c r="G858">
        <v>430.89600000000002</v>
      </c>
      <c r="H858">
        <v>1.02745</v>
      </c>
      <c r="I858">
        <v>-53.863500000000002</v>
      </c>
      <c r="J858">
        <f t="shared" si="55"/>
        <v>-13.412500000000001</v>
      </c>
      <c r="L858">
        <v>10</v>
      </c>
      <c r="M858">
        <v>382.49200000000002</v>
      </c>
      <c r="N858">
        <f t="shared" si="58"/>
        <v>48.713951675759887</v>
      </c>
      <c r="O858">
        <v>-19.332899999999999</v>
      </c>
      <c r="P858">
        <v>53.1006</v>
      </c>
      <c r="Q858">
        <v>542.67600000000004</v>
      </c>
      <c r="R858">
        <v>1.3890100000000001</v>
      </c>
      <c r="S858">
        <v>-30.441299999999998</v>
      </c>
      <c r="T858">
        <f t="shared" si="56"/>
        <v>-11.1084</v>
      </c>
    </row>
    <row r="859" spans="2:20" x14ac:dyDescent="0.3">
      <c r="B859">
        <v>22</v>
      </c>
      <c r="C859">
        <v>608.82000000000005</v>
      </c>
      <c r="D859">
        <f t="shared" si="57"/>
        <v>49.815681976686086</v>
      </c>
      <c r="E859">
        <v>-40.527299999999997</v>
      </c>
      <c r="F859">
        <v>58.700600000000001</v>
      </c>
      <c r="G859">
        <v>430.91199999999998</v>
      </c>
      <c r="H859">
        <v>1.03078</v>
      </c>
      <c r="I859">
        <v>-53.848300000000002</v>
      </c>
      <c r="J859">
        <f t="shared" si="55"/>
        <v>-13.321000000000005</v>
      </c>
      <c r="L859">
        <v>11</v>
      </c>
      <c r="M859">
        <v>403.15699999999998</v>
      </c>
      <c r="N859">
        <f t="shared" si="58"/>
        <v>48.390999274135098</v>
      </c>
      <c r="O859">
        <v>-19.058199999999999</v>
      </c>
      <c r="P859">
        <v>52.871699999999997</v>
      </c>
      <c r="Q859">
        <v>536.89499999999998</v>
      </c>
      <c r="R859">
        <v>1.38917</v>
      </c>
      <c r="S859">
        <v>-30.441299999999998</v>
      </c>
      <c r="T859">
        <f t="shared" si="56"/>
        <v>-11.383099999999999</v>
      </c>
    </row>
    <row r="860" spans="2:20" x14ac:dyDescent="0.3">
      <c r="B860">
        <v>23</v>
      </c>
      <c r="C860">
        <v>628.88699999999994</v>
      </c>
      <c r="D860">
        <f t="shared" si="57"/>
        <v>49.833059251507713</v>
      </c>
      <c r="E860">
        <v>-40.329000000000001</v>
      </c>
      <c r="F860">
        <v>58.486899999999999</v>
      </c>
      <c r="G860">
        <v>427.22399999999999</v>
      </c>
      <c r="H860">
        <v>1.02623</v>
      </c>
      <c r="I860">
        <v>-53.817700000000002</v>
      </c>
      <c r="J860">
        <f t="shared" si="55"/>
        <v>-13.488700000000001</v>
      </c>
      <c r="L860">
        <v>12</v>
      </c>
      <c r="M860">
        <v>423.88099999999997</v>
      </c>
      <c r="N860">
        <f t="shared" si="58"/>
        <v>48.253232966608785</v>
      </c>
      <c r="O860">
        <v>-19.256599999999999</v>
      </c>
      <c r="P860">
        <v>53.1006</v>
      </c>
      <c r="Q860">
        <v>542.37800000000004</v>
      </c>
      <c r="R860">
        <v>1.4010199999999999</v>
      </c>
      <c r="S860">
        <v>-30.288699999999999</v>
      </c>
      <c r="T860">
        <f t="shared" si="56"/>
        <v>-11.0321</v>
      </c>
    </row>
    <row r="861" spans="2:20" x14ac:dyDescent="0.3">
      <c r="B861">
        <v>24</v>
      </c>
      <c r="C861">
        <v>648.59100000000001</v>
      </c>
      <c r="D861">
        <f t="shared" si="57"/>
        <v>50.751116524563372</v>
      </c>
      <c r="E861">
        <v>-40.023800000000001</v>
      </c>
      <c r="F861">
        <v>57.983400000000003</v>
      </c>
      <c r="G861">
        <v>427.82499999999999</v>
      </c>
      <c r="H861">
        <v>1.0292399999999999</v>
      </c>
      <c r="I861">
        <v>-53.893999999999998</v>
      </c>
      <c r="J861">
        <f t="shared" si="55"/>
        <v>-13.870199999999997</v>
      </c>
      <c r="L861">
        <v>13</v>
      </c>
      <c r="M861">
        <v>444.339</v>
      </c>
      <c r="N861">
        <f t="shared" si="58"/>
        <v>48.880633493010002</v>
      </c>
      <c r="O861">
        <v>-19.302399999999999</v>
      </c>
      <c r="P861">
        <v>53.009</v>
      </c>
      <c r="Q861">
        <v>549.31600000000003</v>
      </c>
      <c r="R861">
        <v>1.4023600000000001</v>
      </c>
      <c r="S861">
        <v>-30.380199999999999</v>
      </c>
      <c r="T861">
        <f t="shared" si="56"/>
        <v>-11.0778</v>
      </c>
    </row>
    <row r="862" spans="2:20" x14ac:dyDescent="0.3">
      <c r="B862">
        <v>25</v>
      </c>
      <c r="C862">
        <v>668.69100000000003</v>
      </c>
      <c r="D862">
        <f t="shared" si="57"/>
        <v>49.751243781094473</v>
      </c>
      <c r="E862">
        <v>-40.206899999999997</v>
      </c>
      <c r="F862">
        <v>58.197000000000003</v>
      </c>
      <c r="G862">
        <v>429.35399999999998</v>
      </c>
      <c r="H862">
        <v>1.0319499999999999</v>
      </c>
      <c r="I862">
        <v>-53.771999999999998</v>
      </c>
      <c r="J862">
        <f t="shared" si="55"/>
        <v>-13.565100000000001</v>
      </c>
      <c r="L862">
        <v>14</v>
      </c>
      <c r="M862">
        <v>465.26499999999999</v>
      </c>
      <c r="N862">
        <f t="shared" si="58"/>
        <v>47.787441460384237</v>
      </c>
      <c r="O862">
        <v>-19.592300000000002</v>
      </c>
      <c r="P862">
        <v>53.3752</v>
      </c>
      <c r="Q862">
        <v>549.42600000000004</v>
      </c>
      <c r="R862">
        <v>1.41109</v>
      </c>
      <c r="S862">
        <v>-30.303999999999998</v>
      </c>
      <c r="T862">
        <f t="shared" si="56"/>
        <v>-10.711699999999997</v>
      </c>
    </row>
    <row r="863" spans="2:20" x14ac:dyDescent="0.3">
      <c r="B863">
        <v>26</v>
      </c>
      <c r="C863">
        <v>688.83500000000004</v>
      </c>
      <c r="D863">
        <f t="shared" si="57"/>
        <v>49.642573471008724</v>
      </c>
      <c r="E863">
        <v>-39.871200000000002</v>
      </c>
      <c r="F863">
        <v>58.090200000000003</v>
      </c>
      <c r="G863">
        <v>422.84500000000003</v>
      </c>
      <c r="H863">
        <v>1.01875</v>
      </c>
      <c r="I863">
        <v>-53.817700000000002</v>
      </c>
      <c r="J863">
        <f t="shared" si="55"/>
        <v>-13.9465</v>
      </c>
      <c r="L863">
        <v>15</v>
      </c>
      <c r="M863">
        <v>486.334</v>
      </c>
      <c r="N863">
        <f t="shared" si="58"/>
        <v>47.463097441739009</v>
      </c>
      <c r="O863">
        <v>-18.7988</v>
      </c>
      <c r="P863">
        <v>52.276600000000002</v>
      </c>
      <c r="Q863">
        <v>541.93200000000002</v>
      </c>
      <c r="R863">
        <v>1.3954</v>
      </c>
      <c r="S863">
        <v>-30.075099999999999</v>
      </c>
      <c r="T863">
        <f t="shared" si="56"/>
        <v>-11.276299999999999</v>
      </c>
    </row>
    <row r="864" spans="2:20" x14ac:dyDescent="0.3">
      <c r="B864">
        <v>27</v>
      </c>
      <c r="C864">
        <v>708.8</v>
      </c>
      <c r="D864">
        <f t="shared" si="57"/>
        <v>50.087653393438721</v>
      </c>
      <c r="E864">
        <v>-40.5426</v>
      </c>
      <c r="F864">
        <v>58.486899999999999</v>
      </c>
      <c r="G864">
        <v>436.62200000000001</v>
      </c>
      <c r="H864">
        <v>1.04281</v>
      </c>
      <c r="I864">
        <v>-53.604100000000003</v>
      </c>
      <c r="J864">
        <f t="shared" si="55"/>
        <v>-13.061500000000002</v>
      </c>
      <c r="L864">
        <v>16</v>
      </c>
      <c r="M864">
        <v>507.05099999999999</v>
      </c>
      <c r="N864">
        <f t="shared" si="58"/>
        <v>48.269537095139292</v>
      </c>
      <c r="O864">
        <v>-18.6615</v>
      </c>
      <c r="P864">
        <v>52.124000000000002</v>
      </c>
      <c r="Q864">
        <v>539.08399999999995</v>
      </c>
      <c r="R864">
        <v>1.3945000000000001</v>
      </c>
      <c r="S864">
        <v>-30.227699999999999</v>
      </c>
      <c r="T864">
        <f t="shared" si="56"/>
        <v>-11.566199999999998</v>
      </c>
    </row>
    <row r="865" spans="1:20" x14ac:dyDescent="0.3">
      <c r="J865">
        <f t="shared" si="55"/>
        <v>0</v>
      </c>
      <c r="L865">
        <v>17</v>
      </c>
      <c r="M865">
        <v>527.91899999999998</v>
      </c>
      <c r="N865">
        <f t="shared" si="58"/>
        <v>47.920260686218143</v>
      </c>
      <c r="O865">
        <v>-19.302399999999999</v>
      </c>
      <c r="P865">
        <v>52.917499999999997</v>
      </c>
      <c r="Q865">
        <v>545.76400000000001</v>
      </c>
      <c r="R865">
        <v>1.4055200000000001</v>
      </c>
      <c r="S865">
        <v>-30.166599999999999</v>
      </c>
      <c r="T865">
        <f t="shared" si="56"/>
        <v>-10.8642</v>
      </c>
    </row>
    <row r="866" spans="1:20" x14ac:dyDescent="0.3">
      <c r="A866">
        <v>3.1</v>
      </c>
      <c r="J866">
        <f t="shared" si="55"/>
        <v>0</v>
      </c>
      <c r="L866">
        <v>18</v>
      </c>
      <c r="M866">
        <v>548.98800000000006</v>
      </c>
      <c r="N866">
        <f t="shared" si="58"/>
        <v>47.463097441738881</v>
      </c>
      <c r="O866">
        <v>-18.997199999999999</v>
      </c>
      <c r="P866">
        <v>52.429200000000002</v>
      </c>
      <c r="Q866">
        <v>546.27499999999998</v>
      </c>
      <c r="R866">
        <v>1.4115500000000001</v>
      </c>
      <c r="S866">
        <v>-30.090299999999999</v>
      </c>
      <c r="T866">
        <f t="shared" si="56"/>
        <v>-11.0931</v>
      </c>
    </row>
    <row r="867" spans="1:20" x14ac:dyDescent="0.3">
      <c r="B867">
        <v>1</v>
      </c>
      <c r="C867">
        <v>221.97499999999999</v>
      </c>
      <c r="E867">
        <v>-46.218899999999998</v>
      </c>
      <c r="F867">
        <v>72.082499999999996</v>
      </c>
      <c r="G867">
        <v>352.85</v>
      </c>
      <c r="H867">
        <v>0.89581500000000003</v>
      </c>
      <c r="I867">
        <v>-53.070099999999996</v>
      </c>
      <c r="J867">
        <f t="shared" si="55"/>
        <v>-6.8511999999999986</v>
      </c>
      <c r="L867">
        <v>19</v>
      </c>
      <c r="M867">
        <v>570.26700000000005</v>
      </c>
      <c r="N867">
        <f t="shared" si="58"/>
        <v>46.994689600075198</v>
      </c>
      <c r="O867">
        <v>-19.119299999999999</v>
      </c>
      <c r="P867">
        <v>52.658099999999997</v>
      </c>
      <c r="Q867">
        <v>544.71100000000001</v>
      </c>
      <c r="R867">
        <v>1.42371</v>
      </c>
      <c r="S867">
        <v>-30.181899999999999</v>
      </c>
      <c r="T867">
        <f t="shared" si="56"/>
        <v>-11.0626</v>
      </c>
    </row>
    <row r="868" spans="1:20" x14ac:dyDescent="0.3">
      <c r="B868">
        <v>2</v>
      </c>
      <c r="C868">
        <v>228.86799999999999</v>
      </c>
      <c r="D868">
        <f t="shared" si="57"/>
        <v>145.07471347744087</v>
      </c>
      <c r="E868">
        <v>-39.596600000000002</v>
      </c>
      <c r="F868">
        <v>49.728400000000001</v>
      </c>
      <c r="G868">
        <v>499.70499999999998</v>
      </c>
      <c r="H868">
        <v>1.2163299999999999</v>
      </c>
      <c r="I868">
        <v>-48.5077</v>
      </c>
      <c r="J868">
        <f t="shared" si="55"/>
        <v>-8.9110999999999976</v>
      </c>
      <c r="L868">
        <v>20</v>
      </c>
      <c r="M868">
        <v>591.44000000000005</v>
      </c>
      <c r="N868">
        <f t="shared" si="58"/>
        <v>47.229962688329472</v>
      </c>
      <c r="O868">
        <v>-19.119299999999999</v>
      </c>
      <c r="P868">
        <v>52.780200000000001</v>
      </c>
      <c r="Q868">
        <v>546.24</v>
      </c>
      <c r="R868">
        <v>1.41981</v>
      </c>
      <c r="S868">
        <v>-30.075099999999999</v>
      </c>
      <c r="T868">
        <f t="shared" si="56"/>
        <v>-10.9558</v>
      </c>
    </row>
    <row r="869" spans="1:20" x14ac:dyDescent="0.3">
      <c r="B869">
        <v>3</v>
      </c>
      <c r="C869">
        <v>242.631</v>
      </c>
      <c r="D869">
        <f t="shared" si="57"/>
        <v>72.658577345055562</v>
      </c>
      <c r="E869">
        <v>-37.948599999999999</v>
      </c>
      <c r="F869">
        <v>48.4619</v>
      </c>
      <c r="G869">
        <v>489.49900000000002</v>
      </c>
      <c r="H869">
        <v>1.18668</v>
      </c>
      <c r="I869">
        <v>-49.865699999999997</v>
      </c>
      <c r="J869">
        <f t="shared" si="55"/>
        <v>-11.917099999999998</v>
      </c>
      <c r="L869">
        <v>21</v>
      </c>
      <c r="M869">
        <v>612.81299999999999</v>
      </c>
      <c r="N869">
        <f t="shared" si="58"/>
        <v>46.788003555888416</v>
      </c>
      <c r="O869">
        <v>-18.4937</v>
      </c>
      <c r="P869">
        <v>51.971400000000003</v>
      </c>
      <c r="Q869">
        <v>538.29600000000005</v>
      </c>
      <c r="R869">
        <v>1.4066799999999999</v>
      </c>
      <c r="S869">
        <v>-30.120799999999999</v>
      </c>
      <c r="T869">
        <f t="shared" si="56"/>
        <v>-11.627099999999999</v>
      </c>
    </row>
    <row r="870" spans="1:20" x14ac:dyDescent="0.3">
      <c r="B870">
        <v>4</v>
      </c>
      <c r="C870">
        <v>260.45800000000003</v>
      </c>
      <c r="D870">
        <f t="shared" si="57"/>
        <v>56.094687833062125</v>
      </c>
      <c r="E870">
        <v>-39.733899999999998</v>
      </c>
      <c r="F870">
        <v>54.031399999999998</v>
      </c>
      <c r="G870">
        <v>461.74400000000003</v>
      </c>
      <c r="H870">
        <v>1.0944799999999999</v>
      </c>
      <c r="I870">
        <v>-51.925699999999999</v>
      </c>
      <c r="J870">
        <f t="shared" si="55"/>
        <v>-12.191800000000001</v>
      </c>
      <c r="L870">
        <v>22</v>
      </c>
      <c r="M870">
        <v>634.07799999999997</v>
      </c>
      <c r="N870">
        <f t="shared" si="58"/>
        <v>47.025628967787476</v>
      </c>
      <c r="O870">
        <v>-19.302399999999999</v>
      </c>
      <c r="P870">
        <v>52.887</v>
      </c>
      <c r="Q870">
        <v>551.35199999999998</v>
      </c>
      <c r="R870">
        <v>1.43876</v>
      </c>
      <c r="S870">
        <v>-30.075099999999999</v>
      </c>
      <c r="T870">
        <f t="shared" si="56"/>
        <v>-10.7727</v>
      </c>
    </row>
    <row r="871" spans="1:20" x14ac:dyDescent="0.3">
      <c r="B871">
        <v>5</v>
      </c>
      <c r="C871">
        <v>279.39299999999997</v>
      </c>
      <c r="D871">
        <f t="shared" si="57"/>
        <v>52.81225244256683</v>
      </c>
      <c r="E871">
        <v>-39.947499999999998</v>
      </c>
      <c r="F871">
        <v>56.182899999999997</v>
      </c>
      <c r="G871">
        <v>431.98899999999998</v>
      </c>
      <c r="H871">
        <v>1.0484599999999999</v>
      </c>
      <c r="I871">
        <v>-53.070099999999996</v>
      </c>
      <c r="J871">
        <f t="shared" si="55"/>
        <v>-13.122599999999998</v>
      </c>
      <c r="L871">
        <v>23</v>
      </c>
      <c r="M871">
        <v>655.78499999999997</v>
      </c>
      <c r="N871">
        <f t="shared" si="58"/>
        <v>46.068088635002546</v>
      </c>
      <c r="O871">
        <v>-19.103999999999999</v>
      </c>
      <c r="P871">
        <v>52.642800000000001</v>
      </c>
      <c r="Q871">
        <v>549.70000000000005</v>
      </c>
      <c r="R871">
        <v>1.42791</v>
      </c>
      <c r="S871">
        <v>-29.968299999999999</v>
      </c>
      <c r="T871">
        <f t="shared" si="56"/>
        <v>-10.8643</v>
      </c>
    </row>
    <row r="872" spans="1:20" x14ac:dyDescent="0.3">
      <c r="B872">
        <v>6</v>
      </c>
      <c r="C872">
        <v>298.04500000000002</v>
      </c>
      <c r="D872">
        <f t="shared" si="57"/>
        <v>53.613553506326276</v>
      </c>
      <c r="E872">
        <v>-40.908799999999999</v>
      </c>
      <c r="F872">
        <v>57.7087</v>
      </c>
      <c r="G872">
        <v>441.57299999999998</v>
      </c>
      <c r="H872">
        <v>1.0461</v>
      </c>
      <c r="I872">
        <v>-53.619399999999999</v>
      </c>
      <c r="J872">
        <f t="shared" si="55"/>
        <v>-12.710599999999999</v>
      </c>
      <c r="L872">
        <v>24</v>
      </c>
      <c r="M872">
        <v>676.95500000000004</v>
      </c>
      <c r="N872">
        <f t="shared" si="58"/>
        <v>47.236655644780186</v>
      </c>
      <c r="O872">
        <v>-19.180299999999999</v>
      </c>
      <c r="P872">
        <v>52.612299999999998</v>
      </c>
      <c r="Q872">
        <v>551.63499999999999</v>
      </c>
      <c r="R872">
        <v>1.4370499999999999</v>
      </c>
      <c r="S872">
        <v>-30.044599999999999</v>
      </c>
      <c r="T872">
        <f t="shared" si="56"/>
        <v>-10.8643</v>
      </c>
    </row>
    <row r="873" spans="1:20" x14ac:dyDescent="0.3">
      <c r="B873">
        <v>7</v>
      </c>
      <c r="C873">
        <v>316.93900000000002</v>
      </c>
      <c r="D873">
        <f t="shared" si="57"/>
        <v>52.926855086270756</v>
      </c>
      <c r="E873">
        <v>-40.618899999999996</v>
      </c>
      <c r="F873">
        <v>57.8461</v>
      </c>
      <c r="G873">
        <v>437.04199999999997</v>
      </c>
      <c r="H873">
        <v>1.0308200000000001</v>
      </c>
      <c r="I873">
        <v>-53.726199999999999</v>
      </c>
      <c r="J873">
        <f t="shared" si="55"/>
        <v>-13.107300000000002</v>
      </c>
      <c r="L873">
        <v>25</v>
      </c>
      <c r="M873">
        <v>698.88499999999999</v>
      </c>
      <c r="N873">
        <f t="shared" si="58"/>
        <v>45.599635202918478</v>
      </c>
      <c r="O873">
        <v>-18.966699999999999</v>
      </c>
      <c r="P873">
        <v>52.597000000000001</v>
      </c>
      <c r="Q873">
        <v>549.24400000000003</v>
      </c>
      <c r="R873">
        <v>1.4274800000000001</v>
      </c>
      <c r="S873">
        <v>-30.197099999999999</v>
      </c>
      <c r="T873">
        <f t="shared" si="56"/>
        <v>-11.230399999999999</v>
      </c>
    </row>
    <row r="874" spans="1:20" x14ac:dyDescent="0.3">
      <c r="B874">
        <v>8</v>
      </c>
      <c r="C874">
        <v>335.98099999999999</v>
      </c>
      <c r="D874">
        <f t="shared" si="57"/>
        <v>52.515492070160768</v>
      </c>
      <c r="E874">
        <v>-40.130600000000001</v>
      </c>
      <c r="F874">
        <v>57.495100000000001</v>
      </c>
      <c r="G874">
        <v>423.577</v>
      </c>
      <c r="H874">
        <v>1.0229200000000001</v>
      </c>
      <c r="I874">
        <v>-53.771999999999998</v>
      </c>
      <c r="J874">
        <f t="shared" si="55"/>
        <v>-13.641399999999997</v>
      </c>
      <c r="T874">
        <f t="shared" si="56"/>
        <v>0</v>
      </c>
    </row>
    <row r="875" spans="1:20" x14ac:dyDescent="0.3">
      <c r="B875">
        <v>9</v>
      </c>
      <c r="C875">
        <v>354.8</v>
      </c>
      <c r="D875">
        <f t="shared" si="57"/>
        <v>53.137786279823537</v>
      </c>
      <c r="E875">
        <v>-40.4816</v>
      </c>
      <c r="F875">
        <v>57.891800000000003</v>
      </c>
      <c r="G875">
        <v>432.279</v>
      </c>
      <c r="H875">
        <v>1.02929</v>
      </c>
      <c r="I875">
        <v>-53.878799999999998</v>
      </c>
      <c r="J875">
        <f t="shared" si="55"/>
        <v>-13.397199999999998</v>
      </c>
      <c r="K875">
        <v>2.85</v>
      </c>
      <c r="T875">
        <f t="shared" si="56"/>
        <v>0</v>
      </c>
    </row>
    <row r="876" spans="1:20" x14ac:dyDescent="0.3">
      <c r="B876">
        <v>10</v>
      </c>
      <c r="C876">
        <v>373.99700000000001</v>
      </c>
      <c r="D876">
        <f t="shared" si="57"/>
        <v>52.091472625931125</v>
      </c>
      <c r="E876">
        <v>-40.954599999999999</v>
      </c>
      <c r="F876">
        <v>58.486899999999999</v>
      </c>
      <c r="G876">
        <v>441.41399999999999</v>
      </c>
      <c r="H876">
        <v>1.0380100000000001</v>
      </c>
      <c r="I876">
        <v>-53.817700000000002</v>
      </c>
      <c r="J876">
        <f t="shared" si="55"/>
        <v>-12.863100000000003</v>
      </c>
      <c r="L876">
        <v>1</v>
      </c>
      <c r="M876">
        <v>221.66499999999999</v>
      </c>
      <c r="O876">
        <v>-25.299099999999999</v>
      </c>
      <c r="P876">
        <v>68.008399999999995</v>
      </c>
      <c r="Q876">
        <v>434.27499999999998</v>
      </c>
      <c r="R876">
        <v>1.14828</v>
      </c>
      <c r="S876">
        <v>-28.2288</v>
      </c>
      <c r="T876">
        <f t="shared" si="56"/>
        <v>-2.9297000000000004</v>
      </c>
    </row>
    <row r="877" spans="1:20" x14ac:dyDescent="0.3">
      <c r="B877">
        <v>11</v>
      </c>
      <c r="C877">
        <v>393.26900000000001</v>
      </c>
      <c r="D877">
        <f t="shared" si="57"/>
        <v>51.888750518887527</v>
      </c>
      <c r="E877">
        <v>-40.863</v>
      </c>
      <c r="F877">
        <v>58.303800000000003</v>
      </c>
      <c r="G877">
        <v>442.17399999999998</v>
      </c>
      <c r="H877">
        <v>1.0389900000000001</v>
      </c>
      <c r="I877">
        <v>-53.893999999999998</v>
      </c>
      <c r="J877">
        <f t="shared" si="55"/>
        <v>-13.030999999999999</v>
      </c>
      <c r="L877">
        <v>2</v>
      </c>
      <c r="M877">
        <v>229.178</v>
      </c>
      <c r="N877">
        <f t="shared" si="58"/>
        <v>133.10262212165571</v>
      </c>
      <c r="O877">
        <v>-17.623899999999999</v>
      </c>
      <c r="P877">
        <v>43.899500000000003</v>
      </c>
      <c r="Q877">
        <v>641.94600000000003</v>
      </c>
      <c r="R877">
        <v>1.7297400000000001</v>
      </c>
      <c r="S877">
        <v>-24.185199999999998</v>
      </c>
      <c r="T877">
        <f t="shared" si="56"/>
        <v>-6.5612999999999992</v>
      </c>
    </row>
    <row r="878" spans="1:20" x14ac:dyDescent="0.3">
      <c r="B878">
        <v>12</v>
      </c>
      <c r="C878">
        <v>412.44799999999998</v>
      </c>
      <c r="D878">
        <f t="shared" si="57"/>
        <v>52.14036185411134</v>
      </c>
      <c r="E878">
        <v>-40.7562</v>
      </c>
      <c r="F878">
        <v>58.349600000000002</v>
      </c>
      <c r="G878">
        <v>437.596</v>
      </c>
      <c r="H878">
        <v>1.02986</v>
      </c>
      <c r="I878">
        <v>-54.016100000000002</v>
      </c>
      <c r="J878">
        <f t="shared" si="55"/>
        <v>-13.259900000000002</v>
      </c>
      <c r="L878">
        <v>3</v>
      </c>
      <c r="M878">
        <v>241.059</v>
      </c>
      <c r="N878">
        <f t="shared" si="58"/>
        <v>84.167999326656002</v>
      </c>
      <c r="O878">
        <v>-16.799900000000001</v>
      </c>
      <c r="P878">
        <v>40.557899999999997</v>
      </c>
      <c r="Q878">
        <v>734.36199999999997</v>
      </c>
      <c r="R878">
        <v>1.8910400000000001</v>
      </c>
      <c r="S878">
        <v>-26.885999999999999</v>
      </c>
      <c r="T878">
        <f t="shared" si="56"/>
        <v>-10.086099999999998</v>
      </c>
    </row>
    <row r="879" spans="1:20" x14ac:dyDescent="0.3">
      <c r="B879">
        <v>13</v>
      </c>
      <c r="C879">
        <v>431.5</v>
      </c>
      <c r="D879">
        <f t="shared" si="57"/>
        <v>52.487927776611322</v>
      </c>
      <c r="E879">
        <v>-40.924100000000003</v>
      </c>
      <c r="F879">
        <v>58.517499999999998</v>
      </c>
      <c r="G879">
        <v>440.84899999999999</v>
      </c>
      <c r="H879">
        <v>1.0402100000000001</v>
      </c>
      <c r="I879">
        <v>-53.878799999999998</v>
      </c>
      <c r="J879">
        <f t="shared" si="55"/>
        <v>-12.954699999999995</v>
      </c>
      <c r="L879">
        <v>4</v>
      </c>
      <c r="M879">
        <v>260.959</v>
      </c>
      <c r="N879">
        <f t="shared" si="58"/>
        <v>50.251256281407024</v>
      </c>
      <c r="O879">
        <v>-18.6768</v>
      </c>
      <c r="P879">
        <v>50.1404</v>
      </c>
      <c r="Q879">
        <v>566.18600000000004</v>
      </c>
      <c r="R879">
        <v>1.48881</v>
      </c>
      <c r="S879">
        <v>-28.579699999999999</v>
      </c>
      <c r="T879">
        <f t="shared" si="56"/>
        <v>-9.9028999999999989</v>
      </c>
    </row>
    <row r="880" spans="1:20" x14ac:dyDescent="0.3">
      <c r="B880">
        <v>14</v>
      </c>
      <c r="C880">
        <v>450.97500000000002</v>
      </c>
      <c r="D880">
        <f t="shared" si="57"/>
        <v>51.347881899871574</v>
      </c>
      <c r="E880">
        <v>-39.901699999999998</v>
      </c>
      <c r="F880">
        <v>57.495100000000001</v>
      </c>
      <c r="G880">
        <v>427.33600000000001</v>
      </c>
      <c r="H880">
        <v>1.0238</v>
      </c>
      <c r="I880">
        <v>-53.817700000000002</v>
      </c>
      <c r="J880">
        <f t="shared" si="55"/>
        <v>-13.916000000000004</v>
      </c>
      <c r="L880">
        <v>5</v>
      </c>
      <c r="M880">
        <v>280.798</v>
      </c>
      <c r="N880">
        <f t="shared" si="58"/>
        <v>50.405766419678415</v>
      </c>
      <c r="O880">
        <v>-18.8293</v>
      </c>
      <c r="P880">
        <v>51.223799999999997</v>
      </c>
      <c r="Q880">
        <v>559.36099999999999</v>
      </c>
      <c r="R880">
        <v>1.4508300000000001</v>
      </c>
      <c r="S880">
        <v>-29.327400000000001</v>
      </c>
      <c r="T880">
        <f t="shared" si="56"/>
        <v>-10.498100000000001</v>
      </c>
    </row>
    <row r="881" spans="1:20" x14ac:dyDescent="0.3">
      <c r="B881">
        <v>15</v>
      </c>
      <c r="C881">
        <v>470.50400000000002</v>
      </c>
      <c r="D881">
        <f t="shared" si="57"/>
        <v>51.205898919555544</v>
      </c>
      <c r="E881">
        <v>-40.847799999999999</v>
      </c>
      <c r="F881">
        <v>58.319099999999999</v>
      </c>
      <c r="G881">
        <v>440.97300000000001</v>
      </c>
      <c r="H881">
        <v>1.0436099999999999</v>
      </c>
      <c r="I881">
        <v>-53.680399999999999</v>
      </c>
      <c r="J881">
        <f t="shared" si="55"/>
        <v>-12.832599999999999</v>
      </c>
      <c r="L881">
        <v>6</v>
      </c>
      <c r="M881">
        <v>300.84100000000001</v>
      </c>
      <c r="N881">
        <f t="shared" si="58"/>
        <v>49.892730629147316</v>
      </c>
      <c r="O881">
        <v>-19.302399999999999</v>
      </c>
      <c r="P881">
        <v>52.352899999999998</v>
      </c>
      <c r="Q881">
        <v>559.45299999999997</v>
      </c>
      <c r="R881">
        <v>1.4165099999999999</v>
      </c>
      <c r="S881">
        <v>-29.7852</v>
      </c>
      <c r="T881">
        <f t="shared" si="56"/>
        <v>-10.482800000000001</v>
      </c>
    </row>
    <row r="882" spans="1:20" x14ac:dyDescent="0.3">
      <c r="B882">
        <v>16</v>
      </c>
      <c r="C882">
        <v>489.99200000000002</v>
      </c>
      <c r="D882">
        <f t="shared" si="57"/>
        <v>51.313628899835798</v>
      </c>
      <c r="E882">
        <v>-40.237400000000001</v>
      </c>
      <c r="F882">
        <v>57.7087</v>
      </c>
      <c r="G882">
        <v>430.61500000000001</v>
      </c>
      <c r="H882">
        <v>1.0396000000000001</v>
      </c>
      <c r="I882">
        <v>-53.756700000000002</v>
      </c>
      <c r="J882">
        <f t="shared" si="55"/>
        <v>-13.519300000000001</v>
      </c>
      <c r="L882">
        <v>7</v>
      </c>
      <c r="M882">
        <v>320.81700000000001</v>
      </c>
      <c r="N882">
        <f t="shared" si="58"/>
        <v>50.060072086503808</v>
      </c>
      <c r="O882">
        <v>-18.7225</v>
      </c>
      <c r="P882">
        <v>51.925699999999999</v>
      </c>
      <c r="Q882">
        <v>544.08199999999999</v>
      </c>
      <c r="R882">
        <v>1.4068099999999999</v>
      </c>
      <c r="S882">
        <v>-29.922499999999999</v>
      </c>
      <c r="T882">
        <f t="shared" si="56"/>
        <v>-11.2</v>
      </c>
    </row>
    <row r="883" spans="1:20" x14ac:dyDescent="0.3">
      <c r="B883">
        <v>17</v>
      </c>
      <c r="C883">
        <v>509.79300000000001</v>
      </c>
      <c r="D883">
        <f t="shared" si="57"/>
        <v>50.50249987374378</v>
      </c>
      <c r="E883">
        <v>-39.825400000000002</v>
      </c>
      <c r="F883">
        <v>57.296799999999998</v>
      </c>
      <c r="G883">
        <v>425.82299999999998</v>
      </c>
      <c r="H883">
        <v>1.0314099999999999</v>
      </c>
      <c r="I883">
        <v>-53.710900000000002</v>
      </c>
      <c r="J883">
        <f t="shared" si="55"/>
        <v>-13.8855</v>
      </c>
      <c r="L883">
        <v>8</v>
      </c>
      <c r="M883">
        <v>341.01799999999997</v>
      </c>
      <c r="N883">
        <f t="shared" si="58"/>
        <v>49.502499876243839</v>
      </c>
      <c r="O883">
        <v>-18.5852</v>
      </c>
      <c r="P883">
        <v>52.002000000000002</v>
      </c>
      <c r="Q883">
        <v>538.63699999999994</v>
      </c>
      <c r="R883">
        <v>1.39964</v>
      </c>
      <c r="S883">
        <v>-30.181899999999999</v>
      </c>
      <c r="T883">
        <f t="shared" si="56"/>
        <v>-11.596699999999998</v>
      </c>
    </row>
    <row r="884" spans="1:20" x14ac:dyDescent="0.3">
      <c r="B884">
        <v>18</v>
      </c>
      <c r="C884">
        <v>529.39800000000002</v>
      </c>
      <c r="D884">
        <f t="shared" si="57"/>
        <v>51.007396072430453</v>
      </c>
      <c r="E884">
        <v>-40.206899999999997</v>
      </c>
      <c r="F884">
        <v>57.6477</v>
      </c>
      <c r="G884">
        <v>433.77800000000002</v>
      </c>
      <c r="H884">
        <v>1.0407500000000001</v>
      </c>
      <c r="I884">
        <v>-53.543100000000003</v>
      </c>
      <c r="J884">
        <f t="shared" si="55"/>
        <v>-13.336200000000005</v>
      </c>
      <c r="L884">
        <v>9</v>
      </c>
      <c r="M884">
        <v>361.25299999999999</v>
      </c>
      <c r="N884">
        <f t="shared" si="58"/>
        <v>49.419322955275483</v>
      </c>
      <c r="O884">
        <v>-19.241299999999999</v>
      </c>
      <c r="P884">
        <v>52.780200000000001</v>
      </c>
      <c r="Q884">
        <v>550.70500000000004</v>
      </c>
      <c r="R884">
        <v>1.40219</v>
      </c>
      <c r="S884">
        <v>-29.998799999999999</v>
      </c>
      <c r="T884">
        <f t="shared" si="56"/>
        <v>-10.7575</v>
      </c>
    </row>
    <row r="885" spans="1:20" x14ac:dyDescent="0.3">
      <c r="B885">
        <v>19</v>
      </c>
      <c r="C885">
        <v>549.38800000000003</v>
      </c>
      <c r="D885">
        <f t="shared" si="57"/>
        <v>50.025012506253105</v>
      </c>
      <c r="E885">
        <v>-40.359499999999997</v>
      </c>
      <c r="F885">
        <v>57.769799999999996</v>
      </c>
      <c r="G885">
        <v>435.625</v>
      </c>
      <c r="H885">
        <v>1.04762</v>
      </c>
      <c r="I885">
        <v>-53.634599999999999</v>
      </c>
      <c r="J885">
        <f t="shared" si="55"/>
        <v>-13.275100000000002</v>
      </c>
      <c r="L885">
        <v>10</v>
      </c>
      <c r="M885">
        <v>381.26799999999997</v>
      </c>
      <c r="N885">
        <f t="shared" si="58"/>
        <v>49.962528103922089</v>
      </c>
      <c r="O885">
        <v>-19.638100000000001</v>
      </c>
      <c r="P885">
        <v>53.0548</v>
      </c>
      <c r="Q885">
        <v>555.51700000000005</v>
      </c>
      <c r="R885">
        <v>1.42696</v>
      </c>
      <c r="S885">
        <v>-30.090299999999999</v>
      </c>
      <c r="T885">
        <f t="shared" si="56"/>
        <v>-10.452199999999998</v>
      </c>
    </row>
    <row r="886" spans="1:20" x14ac:dyDescent="0.3">
      <c r="B886">
        <v>20</v>
      </c>
      <c r="C886">
        <v>569.32799999999997</v>
      </c>
      <c r="D886">
        <f t="shared" si="57"/>
        <v>50.150451354062334</v>
      </c>
      <c r="E886">
        <v>-40.420499999999997</v>
      </c>
      <c r="F886">
        <v>57.769799999999996</v>
      </c>
      <c r="G886">
        <v>436.55900000000003</v>
      </c>
      <c r="H886">
        <v>1.0499700000000001</v>
      </c>
      <c r="I886">
        <v>-53.619399999999999</v>
      </c>
      <c r="J886">
        <f t="shared" si="55"/>
        <v>-13.198900000000002</v>
      </c>
      <c r="L886">
        <v>11</v>
      </c>
      <c r="M886">
        <v>401.53500000000003</v>
      </c>
      <c r="N886">
        <f t="shared" si="58"/>
        <v>49.341293728721439</v>
      </c>
      <c r="O886">
        <v>-19.012499999999999</v>
      </c>
      <c r="P886">
        <v>52.413899999999998</v>
      </c>
      <c r="Q886">
        <v>548.39700000000005</v>
      </c>
      <c r="R886">
        <v>1.41001</v>
      </c>
      <c r="S886">
        <v>-29.998799999999999</v>
      </c>
      <c r="T886">
        <f t="shared" si="56"/>
        <v>-10.9863</v>
      </c>
    </row>
    <row r="887" spans="1:20" x14ac:dyDescent="0.3">
      <c r="B887">
        <v>21</v>
      </c>
      <c r="C887">
        <v>589.21400000000006</v>
      </c>
      <c r="D887">
        <f t="shared" si="57"/>
        <v>50.286633812732369</v>
      </c>
      <c r="E887">
        <v>-40.008499999999998</v>
      </c>
      <c r="F887">
        <v>57.342500000000001</v>
      </c>
      <c r="G887">
        <v>431.20800000000003</v>
      </c>
      <c r="H887">
        <v>1.0442</v>
      </c>
      <c r="I887">
        <v>-53.588900000000002</v>
      </c>
      <c r="J887">
        <f t="shared" si="55"/>
        <v>-13.580400000000004</v>
      </c>
      <c r="L887">
        <v>12</v>
      </c>
      <c r="M887">
        <v>422.435</v>
      </c>
      <c r="N887">
        <f t="shared" si="58"/>
        <v>47.846889952153163</v>
      </c>
      <c r="O887">
        <v>-18.8293</v>
      </c>
      <c r="P887">
        <v>52.322400000000002</v>
      </c>
      <c r="Q887">
        <v>541.65200000000004</v>
      </c>
      <c r="R887">
        <v>1.40263</v>
      </c>
      <c r="S887">
        <v>-29.952999999999999</v>
      </c>
      <c r="T887">
        <f t="shared" si="56"/>
        <v>-11.123699999999999</v>
      </c>
    </row>
    <row r="888" spans="1:20" x14ac:dyDescent="0.3">
      <c r="B888">
        <v>22</v>
      </c>
      <c r="C888">
        <v>609.274</v>
      </c>
      <c r="D888">
        <f t="shared" si="57"/>
        <v>49.850448654038019</v>
      </c>
      <c r="E888">
        <v>-39.611800000000002</v>
      </c>
      <c r="F888">
        <v>56.945799999999998</v>
      </c>
      <c r="G888">
        <v>425.24799999999999</v>
      </c>
      <c r="H888">
        <v>1.0390299999999999</v>
      </c>
      <c r="I888">
        <v>-53.3752</v>
      </c>
      <c r="J888">
        <f t="shared" si="55"/>
        <v>-13.763399999999997</v>
      </c>
      <c r="L888">
        <v>13</v>
      </c>
      <c r="M888">
        <v>442.98399999999998</v>
      </c>
      <c r="N888">
        <f t="shared" si="58"/>
        <v>48.664168572679991</v>
      </c>
      <c r="O888">
        <v>-18.936199999999999</v>
      </c>
      <c r="P888">
        <v>52.230800000000002</v>
      </c>
      <c r="Q888">
        <v>550.75599999999997</v>
      </c>
      <c r="R888">
        <v>1.4151100000000001</v>
      </c>
      <c r="S888">
        <v>-30.029299999999999</v>
      </c>
      <c r="T888">
        <f t="shared" si="56"/>
        <v>-11.0931</v>
      </c>
    </row>
    <row r="889" spans="1:20" x14ac:dyDescent="0.3">
      <c r="B889">
        <v>23</v>
      </c>
      <c r="C889">
        <v>629.23199999999997</v>
      </c>
      <c r="D889">
        <f t="shared" si="57"/>
        <v>50.105220964024525</v>
      </c>
      <c r="E889">
        <v>-39.596600000000002</v>
      </c>
      <c r="F889">
        <v>56.854199999999999</v>
      </c>
      <c r="G889">
        <v>428.33499999999998</v>
      </c>
      <c r="H889">
        <v>1.0467200000000001</v>
      </c>
      <c r="I889">
        <v>-53.466799999999999</v>
      </c>
      <c r="J889">
        <f t="shared" si="55"/>
        <v>-13.870199999999997</v>
      </c>
      <c r="L889">
        <v>14</v>
      </c>
      <c r="M889">
        <v>463.75</v>
      </c>
      <c r="N889">
        <f t="shared" si="58"/>
        <v>48.155639025329819</v>
      </c>
      <c r="O889">
        <v>-19.088699999999999</v>
      </c>
      <c r="P889">
        <v>52.536000000000001</v>
      </c>
      <c r="Q889">
        <v>553.53700000000003</v>
      </c>
      <c r="R889">
        <v>1.41987</v>
      </c>
      <c r="S889">
        <v>-29.9377</v>
      </c>
      <c r="T889">
        <f t="shared" si="56"/>
        <v>-10.849</v>
      </c>
    </row>
    <row r="890" spans="1:20" x14ac:dyDescent="0.3">
      <c r="B890">
        <v>24</v>
      </c>
      <c r="C890">
        <v>649.38199999999995</v>
      </c>
      <c r="D890">
        <f t="shared" si="57"/>
        <v>49.627791563275487</v>
      </c>
      <c r="E890">
        <v>-40.313699999999997</v>
      </c>
      <c r="F890">
        <v>57.632399999999997</v>
      </c>
      <c r="G890">
        <v>438.31700000000001</v>
      </c>
      <c r="H890">
        <v>1.05579</v>
      </c>
      <c r="I890">
        <v>-53.497300000000003</v>
      </c>
      <c r="J890">
        <f t="shared" si="55"/>
        <v>-13.183600000000006</v>
      </c>
      <c r="L890">
        <v>15</v>
      </c>
      <c r="M890">
        <v>484.23399999999998</v>
      </c>
      <c r="N890">
        <f t="shared" si="58"/>
        <v>48.81859011911741</v>
      </c>
      <c r="O890">
        <v>-18.7683</v>
      </c>
      <c r="P890">
        <v>52.002000000000002</v>
      </c>
      <c r="Q890">
        <v>550.69299999999998</v>
      </c>
      <c r="R890">
        <v>1.4267700000000001</v>
      </c>
      <c r="S890">
        <v>-29.8309</v>
      </c>
      <c r="T890">
        <f t="shared" si="56"/>
        <v>-11.0626</v>
      </c>
    </row>
    <row r="891" spans="1:20" x14ac:dyDescent="0.3">
      <c r="B891">
        <v>25</v>
      </c>
      <c r="C891">
        <v>669.33199999999999</v>
      </c>
      <c r="D891">
        <f t="shared" si="57"/>
        <v>50.125313283207909</v>
      </c>
      <c r="E891">
        <v>-39.642299999999999</v>
      </c>
      <c r="F891">
        <v>56.991599999999998</v>
      </c>
      <c r="G891">
        <v>425.29899999999998</v>
      </c>
      <c r="H891">
        <v>1.0426800000000001</v>
      </c>
      <c r="I891">
        <v>-53.497300000000003</v>
      </c>
      <c r="J891">
        <f t="shared" si="55"/>
        <v>-13.855000000000004</v>
      </c>
      <c r="L891">
        <v>16</v>
      </c>
      <c r="M891">
        <v>505.11500000000001</v>
      </c>
      <c r="N891">
        <f t="shared" si="58"/>
        <v>47.890426703701863</v>
      </c>
      <c r="O891">
        <v>-19.332899999999999</v>
      </c>
      <c r="P891">
        <v>52.825899999999997</v>
      </c>
      <c r="Q891">
        <v>557.02200000000005</v>
      </c>
      <c r="R891">
        <v>1.4446399999999999</v>
      </c>
      <c r="S891">
        <v>-29.7852</v>
      </c>
      <c r="T891">
        <f t="shared" si="56"/>
        <v>-10.452300000000001</v>
      </c>
    </row>
    <row r="892" spans="1:20" x14ac:dyDescent="0.3">
      <c r="B892">
        <v>26</v>
      </c>
      <c r="C892">
        <v>689.56799999999998</v>
      </c>
      <c r="D892">
        <f t="shared" si="57"/>
        <v>49.416880806483519</v>
      </c>
      <c r="E892">
        <v>-40.4968</v>
      </c>
      <c r="F892">
        <v>57.9071</v>
      </c>
      <c r="G892">
        <v>438.39299999999997</v>
      </c>
      <c r="H892">
        <v>1.0597300000000001</v>
      </c>
      <c r="I892">
        <v>-53.390500000000003</v>
      </c>
      <c r="J892">
        <f t="shared" si="55"/>
        <v>-12.893700000000003</v>
      </c>
      <c r="L892">
        <v>17</v>
      </c>
      <c r="M892">
        <v>525.91899999999998</v>
      </c>
      <c r="N892">
        <f t="shared" si="58"/>
        <v>48.06767929244382</v>
      </c>
      <c r="O892">
        <v>-19.195599999999999</v>
      </c>
      <c r="P892">
        <v>52.551299999999998</v>
      </c>
      <c r="Q892">
        <v>557.98400000000004</v>
      </c>
      <c r="R892">
        <v>1.4482999999999999</v>
      </c>
      <c r="S892">
        <v>-29.7699</v>
      </c>
      <c r="T892">
        <f t="shared" si="56"/>
        <v>-10.574300000000001</v>
      </c>
    </row>
    <row r="893" spans="1:20" x14ac:dyDescent="0.3">
      <c r="B893">
        <v>27</v>
      </c>
      <c r="C893">
        <v>709.49900000000002</v>
      </c>
      <c r="D893">
        <f t="shared" si="57"/>
        <v>50.173097185289144</v>
      </c>
      <c r="E893">
        <v>-40.206899999999997</v>
      </c>
      <c r="F893">
        <v>57.403599999999997</v>
      </c>
      <c r="G893">
        <v>439.48</v>
      </c>
      <c r="H893">
        <v>1.0601100000000001</v>
      </c>
      <c r="I893">
        <v>-53.466799999999999</v>
      </c>
      <c r="J893">
        <f t="shared" si="55"/>
        <v>-13.259900000000002</v>
      </c>
      <c r="L893">
        <v>18</v>
      </c>
      <c r="M893">
        <v>547.05200000000002</v>
      </c>
      <c r="N893">
        <f t="shared" si="58"/>
        <v>47.319358349500696</v>
      </c>
      <c r="O893">
        <v>-18.325800000000001</v>
      </c>
      <c r="P893">
        <v>51.6357</v>
      </c>
      <c r="Q893">
        <v>539.13699999999994</v>
      </c>
      <c r="R893">
        <v>1.42936</v>
      </c>
      <c r="S893">
        <v>-29.6478</v>
      </c>
      <c r="T893">
        <f t="shared" si="56"/>
        <v>-11.321999999999999</v>
      </c>
    </row>
    <row r="894" spans="1:20" x14ac:dyDescent="0.3">
      <c r="J894">
        <f t="shared" si="55"/>
        <v>0</v>
      </c>
      <c r="L894">
        <v>19</v>
      </c>
      <c r="M894">
        <v>568.13900000000001</v>
      </c>
      <c r="N894">
        <f t="shared" si="58"/>
        <v>47.422582633850261</v>
      </c>
      <c r="O894">
        <v>-18.6157</v>
      </c>
      <c r="P894">
        <v>51.910400000000003</v>
      </c>
      <c r="Q894">
        <v>551.24300000000005</v>
      </c>
      <c r="R894">
        <v>1.43815</v>
      </c>
      <c r="S894">
        <v>-29.5563</v>
      </c>
      <c r="T894">
        <f t="shared" si="56"/>
        <v>-10.9406</v>
      </c>
    </row>
    <row r="895" spans="1:20" x14ac:dyDescent="0.3">
      <c r="A895">
        <v>3.15</v>
      </c>
      <c r="J895">
        <f t="shared" si="55"/>
        <v>0</v>
      </c>
      <c r="L895">
        <v>20</v>
      </c>
      <c r="M895">
        <v>589.40899999999999</v>
      </c>
      <c r="N895">
        <f t="shared" si="58"/>
        <v>47.014574518100652</v>
      </c>
      <c r="O895">
        <v>-18.8599</v>
      </c>
      <c r="P895">
        <v>52.261400000000002</v>
      </c>
      <c r="Q895">
        <v>555.38199999999995</v>
      </c>
      <c r="R895">
        <v>1.44926</v>
      </c>
      <c r="S895">
        <v>-29.8767</v>
      </c>
      <c r="T895">
        <f t="shared" si="56"/>
        <v>-11.0168</v>
      </c>
    </row>
    <row r="896" spans="1:20" x14ac:dyDescent="0.3">
      <c r="B896">
        <v>1</v>
      </c>
      <c r="C896">
        <v>221.803</v>
      </c>
      <c r="E896">
        <v>-46.9818</v>
      </c>
      <c r="F896">
        <v>72.540300000000002</v>
      </c>
      <c r="G896">
        <v>359.916</v>
      </c>
      <c r="H896">
        <v>0.90984699999999996</v>
      </c>
      <c r="I896">
        <v>-52.719099999999997</v>
      </c>
      <c r="J896">
        <f t="shared" si="55"/>
        <v>-5.7372999999999976</v>
      </c>
      <c r="L896">
        <v>21</v>
      </c>
      <c r="M896">
        <v>610.55700000000002</v>
      </c>
      <c r="N896">
        <f t="shared" si="58"/>
        <v>47.285795347077681</v>
      </c>
      <c r="O896">
        <v>-19.119299999999999</v>
      </c>
      <c r="P896">
        <v>52.413899999999998</v>
      </c>
      <c r="Q896">
        <v>560.55600000000004</v>
      </c>
      <c r="R896">
        <v>1.4577800000000001</v>
      </c>
      <c r="S896">
        <v>-29.7699</v>
      </c>
      <c r="T896">
        <f t="shared" si="56"/>
        <v>-10.650600000000001</v>
      </c>
    </row>
    <row r="897" spans="2:20" x14ac:dyDescent="0.3">
      <c r="B897">
        <v>2</v>
      </c>
      <c r="C897">
        <v>228.69200000000001</v>
      </c>
      <c r="D897">
        <f t="shared" si="57"/>
        <v>145.15894904920867</v>
      </c>
      <c r="E897">
        <v>-39.199800000000003</v>
      </c>
      <c r="F897">
        <v>48.4161</v>
      </c>
      <c r="G897">
        <v>502.286</v>
      </c>
      <c r="H897">
        <v>1.2457100000000001</v>
      </c>
      <c r="I897">
        <v>-48.2941</v>
      </c>
      <c r="J897">
        <f t="shared" si="55"/>
        <v>-9.0942999999999969</v>
      </c>
      <c r="L897">
        <v>22</v>
      </c>
      <c r="M897">
        <v>631.93399999999997</v>
      </c>
      <c r="N897">
        <f t="shared" si="58"/>
        <v>46.779248725265575</v>
      </c>
      <c r="O897">
        <v>-18.9819</v>
      </c>
      <c r="P897">
        <v>52.291899999999998</v>
      </c>
      <c r="Q897">
        <v>554.79200000000003</v>
      </c>
      <c r="R897">
        <v>1.4584299999999999</v>
      </c>
      <c r="S897">
        <v>-29.6326</v>
      </c>
      <c r="T897">
        <f t="shared" si="56"/>
        <v>-10.650700000000001</v>
      </c>
    </row>
    <row r="898" spans="2:20" x14ac:dyDescent="0.3">
      <c r="B898">
        <v>3</v>
      </c>
      <c r="C898">
        <v>242.101</v>
      </c>
      <c r="D898">
        <f t="shared" si="57"/>
        <v>74.576776791707104</v>
      </c>
      <c r="E898">
        <v>-38.070700000000002</v>
      </c>
      <c r="F898">
        <v>47.302199999999999</v>
      </c>
      <c r="G898">
        <v>507.55099999999999</v>
      </c>
      <c r="H898">
        <v>1.2369000000000001</v>
      </c>
      <c r="I898">
        <v>-49.469000000000001</v>
      </c>
      <c r="J898">
        <f t="shared" si="55"/>
        <v>-11.398299999999999</v>
      </c>
      <c r="L898">
        <v>23</v>
      </c>
      <c r="M898">
        <v>653.21900000000005</v>
      </c>
      <c r="N898">
        <f t="shared" si="58"/>
        <v>46.981442330279357</v>
      </c>
      <c r="O898">
        <v>-18.6005</v>
      </c>
      <c r="P898">
        <v>51.803600000000003</v>
      </c>
      <c r="Q898">
        <v>552.25599999999997</v>
      </c>
      <c r="R898">
        <v>1.4575499999999999</v>
      </c>
      <c r="S898">
        <v>-29.7546</v>
      </c>
      <c r="T898">
        <f t="shared" si="56"/>
        <v>-11.1541</v>
      </c>
    </row>
    <row r="899" spans="2:20" x14ac:dyDescent="0.3">
      <c r="B899">
        <v>4</v>
      </c>
      <c r="C899">
        <v>260.30799999999999</v>
      </c>
      <c r="D899">
        <f t="shared" si="57"/>
        <v>54.923930356456324</v>
      </c>
      <c r="E899">
        <v>-40.115400000000001</v>
      </c>
      <c r="F899">
        <v>53.695700000000002</v>
      </c>
      <c r="G899">
        <v>467.76100000000002</v>
      </c>
      <c r="H899">
        <v>1.12826</v>
      </c>
      <c r="I899">
        <v>-51.773099999999999</v>
      </c>
      <c r="J899">
        <f t="shared" si="55"/>
        <v>-11.657699999999998</v>
      </c>
      <c r="L899">
        <v>24</v>
      </c>
      <c r="M899">
        <v>674.80200000000002</v>
      </c>
      <c r="N899">
        <f t="shared" si="58"/>
        <v>46.332761895936684</v>
      </c>
      <c r="O899">
        <v>-18.508900000000001</v>
      </c>
      <c r="P899">
        <v>51.696800000000003</v>
      </c>
      <c r="Q899">
        <v>551.25900000000001</v>
      </c>
      <c r="R899">
        <v>1.4504300000000001</v>
      </c>
      <c r="S899">
        <v>-29.5868</v>
      </c>
      <c r="T899">
        <f t="shared" si="56"/>
        <v>-11.0779</v>
      </c>
    </row>
    <row r="900" spans="2:20" x14ac:dyDescent="0.3">
      <c r="B900">
        <v>5</v>
      </c>
      <c r="C900">
        <v>279.18700000000001</v>
      </c>
      <c r="D900">
        <f t="shared" si="57"/>
        <v>52.968907251443348</v>
      </c>
      <c r="E900">
        <v>-40.618899999999996</v>
      </c>
      <c r="F900">
        <v>55.9998</v>
      </c>
      <c r="G900">
        <v>451.29</v>
      </c>
      <c r="H900">
        <v>1.07917</v>
      </c>
      <c r="I900">
        <v>-52.856400000000001</v>
      </c>
      <c r="J900">
        <f t="shared" si="55"/>
        <v>-12.237500000000004</v>
      </c>
      <c r="L900">
        <v>25</v>
      </c>
      <c r="M900">
        <v>696.30899999999997</v>
      </c>
      <c r="N900">
        <f t="shared" si="58"/>
        <v>46.496489515041723</v>
      </c>
      <c r="O900">
        <v>-18.6462</v>
      </c>
      <c r="P900">
        <v>51.7883</v>
      </c>
      <c r="Q900">
        <v>552.69899999999996</v>
      </c>
      <c r="R900">
        <v>1.46723</v>
      </c>
      <c r="S900">
        <v>-29.6478</v>
      </c>
      <c r="T900">
        <f t="shared" si="56"/>
        <v>-11.0016</v>
      </c>
    </row>
    <row r="901" spans="2:20" x14ac:dyDescent="0.3">
      <c r="B901">
        <v>6</v>
      </c>
      <c r="C901">
        <v>297.87799999999999</v>
      </c>
      <c r="D901">
        <f t="shared" si="57"/>
        <v>53.501685303087122</v>
      </c>
      <c r="E901">
        <v>-40.6494</v>
      </c>
      <c r="F901">
        <v>56.762700000000002</v>
      </c>
      <c r="G901">
        <v>443.71300000000002</v>
      </c>
      <c r="H901">
        <v>1.06179</v>
      </c>
      <c r="I901">
        <v>-53.420999999999999</v>
      </c>
      <c r="J901">
        <f t="shared" si="55"/>
        <v>-12.771599999999999</v>
      </c>
      <c r="L901">
        <v>26</v>
      </c>
      <c r="M901">
        <v>718.12699999999995</v>
      </c>
      <c r="N901">
        <f t="shared" si="58"/>
        <v>45.83371528096071</v>
      </c>
      <c r="O901">
        <v>-18.9819</v>
      </c>
      <c r="P901">
        <v>52.108800000000002</v>
      </c>
      <c r="Q901">
        <v>566.01</v>
      </c>
      <c r="R901">
        <v>1.42849</v>
      </c>
      <c r="S901">
        <v>-57.281500000000001</v>
      </c>
      <c r="T901">
        <f t="shared" si="56"/>
        <v>-38.299599999999998</v>
      </c>
    </row>
    <row r="902" spans="2:20" x14ac:dyDescent="0.3">
      <c r="B902">
        <v>7</v>
      </c>
      <c r="C902">
        <v>316.79199999999997</v>
      </c>
      <c r="D902">
        <f t="shared" si="57"/>
        <v>52.870889288357866</v>
      </c>
      <c r="E902">
        <v>-40.679900000000004</v>
      </c>
      <c r="F902">
        <v>57.235700000000001</v>
      </c>
      <c r="G902">
        <v>441.334</v>
      </c>
      <c r="H902">
        <v>1.05138</v>
      </c>
      <c r="I902">
        <v>-53.649900000000002</v>
      </c>
      <c r="J902">
        <f t="shared" ref="J902:J965" si="59">I902-E902</f>
        <v>-12.969999999999999</v>
      </c>
      <c r="T902">
        <f t="shared" ref="T902:T965" si="60">S902-O902</f>
        <v>0</v>
      </c>
    </row>
    <row r="903" spans="2:20" x14ac:dyDescent="0.3">
      <c r="B903">
        <v>8</v>
      </c>
      <c r="C903">
        <v>335.565</v>
      </c>
      <c r="D903">
        <f t="shared" ref="D903:D966" si="61">1000/(C903-C902)</f>
        <v>53.267991264049364</v>
      </c>
      <c r="E903">
        <v>-40.878300000000003</v>
      </c>
      <c r="F903">
        <v>57.495100000000001</v>
      </c>
      <c r="G903">
        <v>443.447</v>
      </c>
      <c r="H903">
        <v>1.05725</v>
      </c>
      <c r="I903">
        <v>-53.665199999999999</v>
      </c>
      <c r="J903">
        <f t="shared" si="59"/>
        <v>-12.786899999999996</v>
      </c>
      <c r="K903">
        <v>2.9</v>
      </c>
      <c r="T903">
        <f t="shared" si="60"/>
        <v>0</v>
      </c>
    </row>
    <row r="904" spans="2:20" x14ac:dyDescent="0.3">
      <c r="B904">
        <v>9</v>
      </c>
      <c r="C904">
        <v>354.40800000000002</v>
      </c>
      <c r="D904">
        <f t="shared" si="61"/>
        <v>53.070105609510115</v>
      </c>
      <c r="E904">
        <v>-41.168199999999999</v>
      </c>
      <c r="F904">
        <v>57.8461</v>
      </c>
      <c r="G904">
        <v>450.25700000000001</v>
      </c>
      <c r="H904">
        <v>1.0640000000000001</v>
      </c>
      <c r="I904">
        <v>-53.680399999999999</v>
      </c>
      <c r="J904">
        <f t="shared" si="59"/>
        <v>-12.5122</v>
      </c>
      <c r="L904">
        <v>1</v>
      </c>
      <c r="M904">
        <v>221.69200000000001</v>
      </c>
      <c r="O904">
        <v>-24.9023</v>
      </c>
      <c r="P904">
        <v>67.718500000000006</v>
      </c>
      <c r="Q904">
        <v>433.94900000000001</v>
      </c>
      <c r="R904">
        <v>1.1489499999999999</v>
      </c>
      <c r="S904">
        <v>-27.938800000000001</v>
      </c>
      <c r="T904">
        <f t="shared" si="60"/>
        <v>-3.0365000000000002</v>
      </c>
    </row>
    <row r="905" spans="2:20" x14ac:dyDescent="0.3">
      <c r="B905">
        <v>10</v>
      </c>
      <c r="C905">
        <v>373.63499999999999</v>
      </c>
      <c r="D905">
        <f t="shared" si="61"/>
        <v>52.010193998023681</v>
      </c>
      <c r="E905">
        <v>-40.161099999999998</v>
      </c>
      <c r="F905">
        <v>56.991599999999998</v>
      </c>
      <c r="G905">
        <v>431.45600000000002</v>
      </c>
      <c r="H905">
        <v>1.04175</v>
      </c>
      <c r="I905">
        <v>-53.649900000000002</v>
      </c>
      <c r="J905">
        <f t="shared" si="59"/>
        <v>-13.488800000000005</v>
      </c>
      <c r="L905">
        <v>2</v>
      </c>
      <c r="M905">
        <v>229.24299999999999</v>
      </c>
      <c r="N905">
        <f t="shared" ref="N905:N966" si="62">1000/(M905-M904)</f>
        <v>132.43279035889307</v>
      </c>
      <c r="O905">
        <v>-17.517099999999999</v>
      </c>
      <c r="P905">
        <v>43.441800000000001</v>
      </c>
      <c r="Q905">
        <v>661.96400000000006</v>
      </c>
      <c r="R905">
        <v>1.7760400000000001</v>
      </c>
      <c r="S905">
        <v>-23.712199999999999</v>
      </c>
      <c r="T905">
        <f t="shared" si="60"/>
        <v>-6.1951000000000001</v>
      </c>
    </row>
    <row r="906" spans="2:20" x14ac:dyDescent="0.3">
      <c r="B906">
        <v>11</v>
      </c>
      <c r="C906">
        <v>392.77800000000002</v>
      </c>
      <c r="D906">
        <f t="shared" si="61"/>
        <v>52.23841613122282</v>
      </c>
      <c r="E906">
        <v>-40.420499999999997</v>
      </c>
      <c r="F906">
        <v>57.311999999999998</v>
      </c>
      <c r="G906">
        <v>438.16500000000002</v>
      </c>
      <c r="H906">
        <v>1.05002</v>
      </c>
      <c r="I906">
        <v>-53.726199999999999</v>
      </c>
      <c r="J906">
        <f t="shared" si="59"/>
        <v>-13.305700000000002</v>
      </c>
      <c r="L906">
        <v>3</v>
      </c>
      <c r="M906">
        <v>241.39500000000001</v>
      </c>
      <c r="N906">
        <f t="shared" si="62"/>
        <v>82.29098090849233</v>
      </c>
      <c r="O906">
        <v>-15.823399999999999</v>
      </c>
      <c r="P906">
        <v>39.352400000000003</v>
      </c>
      <c r="Q906">
        <v>726.48900000000003</v>
      </c>
      <c r="R906">
        <v>1.89429</v>
      </c>
      <c r="S906">
        <v>-26.3672</v>
      </c>
      <c r="T906">
        <f t="shared" si="60"/>
        <v>-10.543800000000001</v>
      </c>
    </row>
    <row r="907" spans="2:20" x14ac:dyDescent="0.3">
      <c r="B907">
        <v>12</v>
      </c>
      <c r="C907">
        <v>412.05599999999998</v>
      </c>
      <c r="D907">
        <f t="shared" si="61"/>
        <v>51.872600892208837</v>
      </c>
      <c r="E907">
        <v>-40.6036</v>
      </c>
      <c r="F907">
        <v>57.388300000000001</v>
      </c>
      <c r="G907">
        <v>443.99599999999998</v>
      </c>
      <c r="H907">
        <v>1.0542</v>
      </c>
      <c r="I907">
        <v>-53.604100000000003</v>
      </c>
      <c r="J907">
        <f t="shared" si="59"/>
        <v>-13.000500000000002</v>
      </c>
      <c r="L907">
        <v>4</v>
      </c>
      <c r="M907">
        <v>260.80200000000002</v>
      </c>
      <c r="N907">
        <f t="shared" si="62"/>
        <v>51.527799247694105</v>
      </c>
      <c r="O907">
        <v>-18.6615</v>
      </c>
      <c r="P907">
        <v>49.758899999999997</v>
      </c>
      <c r="Q907">
        <v>585.46799999999996</v>
      </c>
      <c r="R907">
        <v>1.5355000000000001</v>
      </c>
      <c r="S907">
        <v>-28.1525</v>
      </c>
      <c r="T907">
        <f t="shared" si="60"/>
        <v>-9.4909999999999997</v>
      </c>
    </row>
    <row r="908" spans="2:20" x14ac:dyDescent="0.3">
      <c r="B908">
        <v>13</v>
      </c>
      <c r="C908">
        <v>431.29300000000001</v>
      </c>
      <c r="D908">
        <f t="shared" si="61"/>
        <v>51.983157456983875</v>
      </c>
      <c r="E908">
        <v>-40.451000000000001</v>
      </c>
      <c r="F908">
        <v>57.327300000000001</v>
      </c>
      <c r="G908">
        <v>440.108</v>
      </c>
      <c r="H908">
        <v>1.0522400000000001</v>
      </c>
      <c r="I908">
        <v>-53.665199999999999</v>
      </c>
      <c r="J908">
        <f t="shared" si="59"/>
        <v>-13.214199999999998</v>
      </c>
      <c r="L908">
        <v>5</v>
      </c>
      <c r="M908">
        <v>280.48</v>
      </c>
      <c r="N908">
        <f t="shared" si="62"/>
        <v>50.818172578514087</v>
      </c>
      <c r="O908">
        <v>-18.5547</v>
      </c>
      <c r="P908">
        <v>50.903300000000002</v>
      </c>
      <c r="Q908">
        <v>559.48299999999995</v>
      </c>
      <c r="R908">
        <v>1.4710799999999999</v>
      </c>
      <c r="S908">
        <v>-28.900099999999998</v>
      </c>
      <c r="T908">
        <f t="shared" si="60"/>
        <v>-10.345399999999998</v>
      </c>
    </row>
    <row r="909" spans="2:20" x14ac:dyDescent="0.3">
      <c r="B909">
        <v>14</v>
      </c>
      <c r="C909">
        <v>450.88600000000002</v>
      </c>
      <c r="D909">
        <f t="shared" si="61"/>
        <v>51.038636247639417</v>
      </c>
      <c r="E909">
        <v>-40.802</v>
      </c>
      <c r="F909">
        <v>57.7393</v>
      </c>
      <c r="G909">
        <v>444.68200000000002</v>
      </c>
      <c r="H909">
        <v>1.05735</v>
      </c>
      <c r="I909">
        <v>-53.634599999999999</v>
      </c>
      <c r="J909">
        <f t="shared" si="59"/>
        <v>-12.832599999999999</v>
      </c>
      <c r="L909">
        <v>6</v>
      </c>
      <c r="M909">
        <v>300.31</v>
      </c>
      <c r="N909">
        <f t="shared" si="62"/>
        <v>50.428643469490709</v>
      </c>
      <c r="O909">
        <v>-18.6005</v>
      </c>
      <c r="P909">
        <v>51.498399999999997</v>
      </c>
      <c r="Q909">
        <v>554.78700000000003</v>
      </c>
      <c r="R909">
        <v>1.43699</v>
      </c>
      <c r="S909">
        <v>-29.342700000000001</v>
      </c>
      <c r="T909">
        <f t="shared" si="60"/>
        <v>-10.7422</v>
      </c>
    </row>
    <row r="910" spans="2:20" x14ac:dyDescent="0.3">
      <c r="B910">
        <v>15</v>
      </c>
      <c r="C910">
        <v>470.50400000000002</v>
      </c>
      <c r="D910">
        <f t="shared" si="61"/>
        <v>50.9735956774391</v>
      </c>
      <c r="E910">
        <v>-40.4816</v>
      </c>
      <c r="F910">
        <v>57.388300000000001</v>
      </c>
      <c r="G910">
        <v>442.48099999999999</v>
      </c>
      <c r="H910">
        <v>1.0617399999999999</v>
      </c>
      <c r="I910">
        <v>-53.680399999999999</v>
      </c>
      <c r="J910">
        <f t="shared" si="59"/>
        <v>-13.198799999999999</v>
      </c>
      <c r="L910">
        <v>7</v>
      </c>
      <c r="M910">
        <v>320.07799999999997</v>
      </c>
      <c r="N910">
        <f t="shared" si="62"/>
        <v>50.58680696074471</v>
      </c>
      <c r="O910">
        <v>-19.149799999999999</v>
      </c>
      <c r="P910">
        <v>52.215600000000002</v>
      </c>
      <c r="Q910">
        <v>564.81200000000001</v>
      </c>
      <c r="R910">
        <v>1.4518500000000001</v>
      </c>
      <c r="S910">
        <v>-29.5563</v>
      </c>
      <c r="T910">
        <f t="shared" si="60"/>
        <v>-10.406500000000001</v>
      </c>
    </row>
    <row r="911" spans="2:20" x14ac:dyDescent="0.3">
      <c r="B911">
        <v>16</v>
      </c>
      <c r="C911">
        <v>490.01499999999999</v>
      </c>
      <c r="D911">
        <f t="shared" si="61"/>
        <v>51.253139254779441</v>
      </c>
      <c r="E911">
        <v>-40.466299999999997</v>
      </c>
      <c r="F911">
        <v>57.220500000000001</v>
      </c>
      <c r="G911">
        <v>441.8</v>
      </c>
      <c r="H911">
        <v>1.0624899999999999</v>
      </c>
      <c r="I911">
        <v>-53.543100000000003</v>
      </c>
      <c r="J911">
        <f t="shared" si="59"/>
        <v>-13.076800000000006</v>
      </c>
      <c r="L911">
        <v>8</v>
      </c>
      <c r="M911">
        <v>340.3</v>
      </c>
      <c r="N911">
        <f t="shared" si="62"/>
        <v>49.451092869152319</v>
      </c>
      <c r="O911">
        <v>-18.8446</v>
      </c>
      <c r="P911">
        <v>52.093499999999999</v>
      </c>
      <c r="Q911">
        <v>556.74800000000005</v>
      </c>
      <c r="R911">
        <v>1.42919</v>
      </c>
      <c r="S911">
        <v>-29.6936</v>
      </c>
      <c r="T911">
        <f t="shared" si="60"/>
        <v>-10.849</v>
      </c>
    </row>
    <row r="912" spans="2:20" x14ac:dyDescent="0.3">
      <c r="B912">
        <v>17</v>
      </c>
      <c r="C912">
        <v>509.709</v>
      </c>
      <c r="D912">
        <f t="shared" si="61"/>
        <v>50.77688636132828</v>
      </c>
      <c r="E912">
        <v>-40.267899999999997</v>
      </c>
      <c r="F912">
        <v>57.174700000000001</v>
      </c>
      <c r="G912">
        <v>439.78100000000001</v>
      </c>
      <c r="H912">
        <v>1.0576000000000001</v>
      </c>
      <c r="I912">
        <v>-53.527799999999999</v>
      </c>
      <c r="J912">
        <f t="shared" si="59"/>
        <v>-13.259900000000002</v>
      </c>
      <c r="L912">
        <v>9</v>
      </c>
      <c r="M912">
        <v>360.553</v>
      </c>
      <c r="N912">
        <f t="shared" si="62"/>
        <v>49.375401175134584</v>
      </c>
      <c r="O912">
        <v>-18.7073</v>
      </c>
      <c r="P912">
        <v>52.047699999999999</v>
      </c>
      <c r="Q912">
        <v>549.82799999999997</v>
      </c>
      <c r="R912">
        <v>1.4262699999999999</v>
      </c>
      <c r="S912">
        <v>-29.7699</v>
      </c>
      <c r="T912">
        <f t="shared" si="60"/>
        <v>-11.0626</v>
      </c>
    </row>
    <row r="913" spans="1:20" x14ac:dyDescent="0.3">
      <c r="B913">
        <v>18</v>
      </c>
      <c r="C913">
        <v>529.31500000000005</v>
      </c>
      <c r="D913">
        <f t="shared" si="61"/>
        <v>51.004794450678233</v>
      </c>
      <c r="E913">
        <v>-40.283200000000001</v>
      </c>
      <c r="F913">
        <v>57.235700000000001</v>
      </c>
      <c r="G913">
        <v>442.291</v>
      </c>
      <c r="H913">
        <v>1.06629</v>
      </c>
      <c r="I913">
        <v>-53.512599999999999</v>
      </c>
      <c r="J913">
        <f t="shared" si="59"/>
        <v>-13.229399999999998</v>
      </c>
      <c r="L913">
        <v>10</v>
      </c>
      <c r="M913">
        <v>380.70499999999998</v>
      </c>
      <c r="N913">
        <f t="shared" si="62"/>
        <v>49.622866216752712</v>
      </c>
      <c r="O913">
        <v>-18.9514</v>
      </c>
      <c r="P913">
        <v>52.230800000000002</v>
      </c>
      <c r="Q913">
        <v>559.10799999999995</v>
      </c>
      <c r="R913">
        <v>1.43604</v>
      </c>
      <c r="S913">
        <v>-29.6936</v>
      </c>
      <c r="T913">
        <f t="shared" si="60"/>
        <v>-10.7422</v>
      </c>
    </row>
    <row r="914" spans="1:20" x14ac:dyDescent="0.3">
      <c r="B914">
        <v>19</v>
      </c>
      <c r="C914">
        <v>549.01499999999999</v>
      </c>
      <c r="D914">
        <f t="shared" si="61"/>
        <v>50.76142131979713</v>
      </c>
      <c r="E914">
        <v>-40.6952</v>
      </c>
      <c r="F914">
        <v>57.556199999999997</v>
      </c>
      <c r="G914">
        <v>448.57</v>
      </c>
      <c r="H914">
        <v>1.07379</v>
      </c>
      <c r="I914">
        <v>-53.420999999999999</v>
      </c>
      <c r="J914">
        <f t="shared" si="59"/>
        <v>-12.7258</v>
      </c>
      <c r="L914">
        <v>11</v>
      </c>
      <c r="M914">
        <v>400.91699999999997</v>
      </c>
      <c r="N914">
        <f t="shared" si="62"/>
        <v>49.475559073817564</v>
      </c>
      <c r="O914">
        <v>-18.6615</v>
      </c>
      <c r="P914">
        <v>52.002000000000002</v>
      </c>
      <c r="Q914">
        <v>552.601</v>
      </c>
      <c r="R914">
        <v>1.42946</v>
      </c>
      <c r="S914">
        <v>-29.7699</v>
      </c>
      <c r="T914">
        <f t="shared" si="60"/>
        <v>-11.1084</v>
      </c>
    </row>
    <row r="915" spans="1:20" x14ac:dyDescent="0.3">
      <c r="B915">
        <v>20</v>
      </c>
      <c r="C915">
        <v>568.846</v>
      </c>
      <c r="D915">
        <f t="shared" si="61"/>
        <v>50.426100549644453</v>
      </c>
      <c r="E915">
        <v>-40.832500000000003</v>
      </c>
      <c r="F915">
        <v>57.617199999999997</v>
      </c>
      <c r="G915">
        <v>448.589</v>
      </c>
      <c r="H915">
        <v>1.07386</v>
      </c>
      <c r="I915">
        <v>-53.420999999999999</v>
      </c>
      <c r="J915">
        <f t="shared" si="59"/>
        <v>-12.588499999999996</v>
      </c>
      <c r="L915">
        <v>12</v>
      </c>
      <c r="M915">
        <v>421.18400000000003</v>
      </c>
      <c r="N915">
        <f t="shared" si="62"/>
        <v>49.341293728721439</v>
      </c>
      <c r="O915">
        <v>-18.8293</v>
      </c>
      <c r="P915">
        <v>52.002000000000002</v>
      </c>
      <c r="Q915">
        <v>558.75900000000001</v>
      </c>
      <c r="R915">
        <v>1.4500299999999999</v>
      </c>
      <c r="S915">
        <v>-29.5563</v>
      </c>
      <c r="T915">
        <f t="shared" si="60"/>
        <v>-10.727</v>
      </c>
    </row>
    <row r="916" spans="1:20" x14ac:dyDescent="0.3">
      <c r="B916">
        <v>21</v>
      </c>
      <c r="C916">
        <v>588.654</v>
      </c>
      <c r="D916">
        <f t="shared" si="61"/>
        <v>50.484652665589678</v>
      </c>
      <c r="E916">
        <v>-40.222200000000001</v>
      </c>
      <c r="F916">
        <v>57.113599999999998</v>
      </c>
      <c r="G916">
        <v>439.887</v>
      </c>
      <c r="H916">
        <v>1.0590599999999999</v>
      </c>
      <c r="I916">
        <v>-53.344700000000003</v>
      </c>
      <c r="J916">
        <f t="shared" si="59"/>
        <v>-13.122500000000002</v>
      </c>
      <c r="L916">
        <v>13</v>
      </c>
      <c r="M916">
        <v>441.75799999999998</v>
      </c>
      <c r="N916">
        <f t="shared" si="62"/>
        <v>48.605035481676005</v>
      </c>
      <c r="O916">
        <v>-18.356300000000001</v>
      </c>
      <c r="P916">
        <v>51.498399999999997</v>
      </c>
      <c r="Q916">
        <v>546.65200000000004</v>
      </c>
      <c r="R916">
        <v>1.4321200000000001</v>
      </c>
      <c r="S916">
        <v>-29.5563</v>
      </c>
      <c r="T916">
        <f t="shared" si="60"/>
        <v>-11.2</v>
      </c>
    </row>
    <row r="917" spans="1:20" x14ac:dyDescent="0.3">
      <c r="B917">
        <v>22</v>
      </c>
      <c r="C917">
        <v>608.36199999999997</v>
      </c>
      <c r="D917">
        <f t="shared" si="61"/>
        <v>50.740815912319945</v>
      </c>
      <c r="E917">
        <v>-40.4358</v>
      </c>
      <c r="F917">
        <v>57.083100000000002</v>
      </c>
      <c r="G917">
        <v>447.09500000000003</v>
      </c>
      <c r="H917">
        <v>1.0689200000000001</v>
      </c>
      <c r="I917">
        <v>-53.298999999999999</v>
      </c>
      <c r="J917">
        <f t="shared" si="59"/>
        <v>-12.863199999999999</v>
      </c>
      <c r="L917">
        <v>14</v>
      </c>
      <c r="M917">
        <v>462.32600000000002</v>
      </c>
      <c r="N917">
        <f t="shared" si="62"/>
        <v>48.619214313496599</v>
      </c>
      <c r="O917">
        <v>-18.8751</v>
      </c>
      <c r="P917">
        <v>51.925699999999999</v>
      </c>
      <c r="Q917">
        <v>565.05899999999997</v>
      </c>
      <c r="R917">
        <v>1.4618899999999999</v>
      </c>
      <c r="S917">
        <v>-29.464700000000001</v>
      </c>
      <c r="T917">
        <f t="shared" si="60"/>
        <v>-10.589600000000001</v>
      </c>
    </row>
    <row r="918" spans="1:20" x14ac:dyDescent="0.3">
      <c r="B918">
        <v>23</v>
      </c>
      <c r="C918">
        <v>628.28099999999995</v>
      </c>
      <c r="D918">
        <f t="shared" si="61"/>
        <v>50.203323460013095</v>
      </c>
      <c r="E918">
        <v>-41.030900000000003</v>
      </c>
      <c r="F918">
        <v>57.617199999999997</v>
      </c>
      <c r="G918">
        <v>456.58600000000001</v>
      </c>
      <c r="H918">
        <v>1.0923400000000001</v>
      </c>
      <c r="I918">
        <v>-53.3142</v>
      </c>
      <c r="J918">
        <f t="shared" si="59"/>
        <v>-12.283299999999997</v>
      </c>
      <c r="L918">
        <v>15</v>
      </c>
      <c r="M918">
        <v>483.32</v>
      </c>
      <c r="N918">
        <f t="shared" si="62"/>
        <v>47.632656949604716</v>
      </c>
      <c r="O918">
        <v>-18.371600000000001</v>
      </c>
      <c r="P918">
        <v>51.605200000000004</v>
      </c>
      <c r="Q918">
        <v>549.56299999999999</v>
      </c>
      <c r="R918">
        <v>1.43452</v>
      </c>
      <c r="S918">
        <v>-29.373200000000001</v>
      </c>
      <c r="T918">
        <f t="shared" si="60"/>
        <v>-11.0016</v>
      </c>
    </row>
    <row r="919" spans="1:20" x14ac:dyDescent="0.3">
      <c r="B919">
        <v>24</v>
      </c>
      <c r="C919">
        <v>648.46199999999999</v>
      </c>
      <c r="D919">
        <f t="shared" si="61"/>
        <v>49.551558396511474</v>
      </c>
      <c r="E919">
        <v>-40.100099999999998</v>
      </c>
      <c r="F919">
        <v>56.808500000000002</v>
      </c>
      <c r="G919">
        <v>445.20699999999999</v>
      </c>
      <c r="H919">
        <v>1.0690500000000001</v>
      </c>
      <c r="I919">
        <v>-53.298999999999999</v>
      </c>
      <c r="J919">
        <f t="shared" si="59"/>
        <v>-13.198900000000002</v>
      </c>
      <c r="L919">
        <v>16</v>
      </c>
      <c r="M919">
        <v>504.04500000000002</v>
      </c>
      <c r="N919">
        <f t="shared" si="62"/>
        <v>48.250904704463153</v>
      </c>
      <c r="O919">
        <v>-18.386800000000001</v>
      </c>
      <c r="P919">
        <v>51.559399999999997</v>
      </c>
      <c r="Q919">
        <v>557.38300000000004</v>
      </c>
      <c r="R919">
        <v>1.44354</v>
      </c>
      <c r="S919">
        <v>-29.388400000000001</v>
      </c>
      <c r="T919">
        <f t="shared" si="60"/>
        <v>-11.0016</v>
      </c>
    </row>
    <row r="920" spans="1:20" x14ac:dyDescent="0.3">
      <c r="B920">
        <v>25</v>
      </c>
      <c r="C920">
        <v>668.50400000000002</v>
      </c>
      <c r="D920">
        <f t="shared" si="61"/>
        <v>49.895220037920289</v>
      </c>
      <c r="E920">
        <v>-40.802</v>
      </c>
      <c r="F920">
        <v>57.357799999999997</v>
      </c>
      <c r="G920">
        <v>456.69499999999999</v>
      </c>
      <c r="H920">
        <v>1.0851900000000001</v>
      </c>
      <c r="I920">
        <v>-53.237900000000003</v>
      </c>
      <c r="J920">
        <f t="shared" si="59"/>
        <v>-12.435900000000004</v>
      </c>
      <c r="L920">
        <v>17</v>
      </c>
      <c r="M920">
        <v>524.9</v>
      </c>
      <c r="N920">
        <f t="shared" si="62"/>
        <v>47.950131862862712</v>
      </c>
      <c r="O920">
        <v>-18.7225</v>
      </c>
      <c r="P920">
        <v>51.742600000000003</v>
      </c>
      <c r="Q920">
        <v>562.11699999999996</v>
      </c>
      <c r="R920">
        <v>1.4613499999999999</v>
      </c>
      <c r="S920">
        <v>-29.48</v>
      </c>
      <c r="T920">
        <f t="shared" si="60"/>
        <v>-10.7575</v>
      </c>
    </row>
    <row r="921" spans="1:20" x14ac:dyDescent="0.3">
      <c r="B921">
        <v>26</v>
      </c>
      <c r="C921">
        <v>688.73800000000006</v>
      </c>
      <c r="D921">
        <f t="shared" si="61"/>
        <v>49.421765345458049</v>
      </c>
      <c r="E921">
        <v>-40.237400000000001</v>
      </c>
      <c r="F921">
        <v>56.869500000000002</v>
      </c>
      <c r="G921">
        <v>444.43900000000002</v>
      </c>
      <c r="H921">
        <v>1.0728800000000001</v>
      </c>
      <c r="I921">
        <v>-53.222700000000003</v>
      </c>
      <c r="J921">
        <f t="shared" si="59"/>
        <v>-12.985300000000002</v>
      </c>
      <c r="L921">
        <v>18</v>
      </c>
      <c r="M921">
        <v>545.68600000000004</v>
      </c>
      <c r="N921">
        <f t="shared" si="62"/>
        <v>48.109304339459115</v>
      </c>
      <c r="O921">
        <v>-18.7378</v>
      </c>
      <c r="P921">
        <v>51.849400000000003</v>
      </c>
      <c r="Q921">
        <v>562.08699999999999</v>
      </c>
      <c r="R921">
        <v>1.4616899999999999</v>
      </c>
      <c r="S921">
        <v>-29.342700000000001</v>
      </c>
      <c r="T921">
        <f t="shared" si="60"/>
        <v>-10.604900000000001</v>
      </c>
    </row>
    <row r="922" spans="1:20" x14ac:dyDescent="0.3">
      <c r="B922">
        <v>27</v>
      </c>
      <c r="C922">
        <v>708.976</v>
      </c>
      <c r="D922">
        <f t="shared" si="61"/>
        <v>49.411997232928293</v>
      </c>
      <c r="E922">
        <v>-39.886499999999998</v>
      </c>
      <c r="F922">
        <v>56.518599999999999</v>
      </c>
      <c r="G922">
        <v>443.97199999999998</v>
      </c>
      <c r="H922">
        <v>1.0765199999999999</v>
      </c>
      <c r="I922">
        <v>-53.085299999999997</v>
      </c>
      <c r="J922">
        <f t="shared" si="59"/>
        <v>-13.198799999999999</v>
      </c>
      <c r="L922">
        <v>19</v>
      </c>
      <c r="M922">
        <v>566.65200000000004</v>
      </c>
      <c r="N922">
        <f t="shared" si="62"/>
        <v>47.696270151674121</v>
      </c>
      <c r="O922">
        <v>-17.867999999999999</v>
      </c>
      <c r="P922">
        <v>50.918599999999998</v>
      </c>
      <c r="Q922">
        <v>542.31500000000005</v>
      </c>
      <c r="R922">
        <v>1.4375899999999999</v>
      </c>
      <c r="S922">
        <v>-29.388400000000001</v>
      </c>
      <c r="T922">
        <f t="shared" si="60"/>
        <v>-11.520400000000002</v>
      </c>
    </row>
    <row r="923" spans="1:20" x14ac:dyDescent="0.3">
      <c r="J923">
        <f t="shared" si="59"/>
        <v>0</v>
      </c>
      <c r="L923">
        <v>20</v>
      </c>
      <c r="M923">
        <v>587.51900000000001</v>
      </c>
      <c r="N923">
        <f t="shared" si="62"/>
        <v>47.922557147649485</v>
      </c>
      <c r="O923">
        <v>-18.7531</v>
      </c>
      <c r="P923">
        <v>51.696800000000003</v>
      </c>
      <c r="Q923">
        <v>568.44200000000001</v>
      </c>
      <c r="R923">
        <v>1.47566</v>
      </c>
      <c r="S923">
        <v>-29.266400000000001</v>
      </c>
      <c r="T923">
        <f t="shared" si="60"/>
        <v>-10.513300000000001</v>
      </c>
    </row>
    <row r="924" spans="1:20" x14ac:dyDescent="0.3">
      <c r="A924">
        <v>3.2</v>
      </c>
      <c r="J924">
        <f t="shared" si="59"/>
        <v>0</v>
      </c>
      <c r="L924">
        <v>21</v>
      </c>
      <c r="M924">
        <v>608.52200000000005</v>
      </c>
      <c r="N924">
        <f t="shared" si="62"/>
        <v>47.612245869637576</v>
      </c>
      <c r="O924">
        <v>-17.990100000000002</v>
      </c>
      <c r="P924">
        <v>50.994900000000001</v>
      </c>
      <c r="Q924">
        <v>549.41999999999996</v>
      </c>
      <c r="R924">
        <v>1.45231</v>
      </c>
      <c r="S924">
        <v>-29.159500000000001</v>
      </c>
      <c r="T924">
        <f t="shared" si="60"/>
        <v>-11.1694</v>
      </c>
    </row>
    <row r="925" spans="1:20" x14ac:dyDescent="0.3">
      <c r="B925">
        <v>1</v>
      </c>
      <c r="C925">
        <v>221.755</v>
      </c>
      <c r="E925">
        <v>-46.859699999999997</v>
      </c>
      <c r="F925">
        <v>72.052000000000007</v>
      </c>
      <c r="G925">
        <v>361.4</v>
      </c>
      <c r="H925">
        <v>0.91434499999999996</v>
      </c>
      <c r="I925">
        <v>-52.413899999999998</v>
      </c>
      <c r="J925">
        <f t="shared" si="59"/>
        <v>-5.5542000000000016</v>
      </c>
      <c r="L925">
        <v>22</v>
      </c>
      <c r="M925">
        <v>629.58699999999999</v>
      </c>
      <c r="N925">
        <f t="shared" si="62"/>
        <v>47.472110135295644</v>
      </c>
      <c r="O925">
        <v>-18.692</v>
      </c>
      <c r="P925">
        <v>51.544199999999996</v>
      </c>
      <c r="Q925">
        <v>567.70699999999999</v>
      </c>
      <c r="R925">
        <v>1.4921899999999999</v>
      </c>
      <c r="S925">
        <v>-29.190100000000001</v>
      </c>
      <c r="T925">
        <f t="shared" si="60"/>
        <v>-10.498100000000001</v>
      </c>
    </row>
    <row r="926" spans="1:20" x14ac:dyDescent="0.3">
      <c r="B926">
        <v>2</v>
      </c>
      <c r="C926">
        <v>228.48699999999999</v>
      </c>
      <c r="D926">
        <f t="shared" si="61"/>
        <v>148.54426619132502</v>
      </c>
      <c r="E926">
        <v>-39.184600000000003</v>
      </c>
      <c r="F926">
        <v>47.561599999999999</v>
      </c>
      <c r="G926">
        <v>512.90300000000002</v>
      </c>
      <c r="H926">
        <v>1.26654</v>
      </c>
      <c r="I926">
        <v>-48.232999999999997</v>
      </c>
      <c r="J926">
        <f t="shared" si="59"/>
        <v>-9.0483999999999938</v>
      </c>
      <c r="L926">
        <v>23</v>
      </c>
      <c r="M926">
        <v>650.89300000000003</v>
      </c>
      <c r="N926">
        <f t="shared" si="62"/>
        <v>46.935135642541916</v>
      </c>
      <c r="O926">
        <v>-18.463100000000001</v>
      </c>
      <c r="P926">
        <v>51.4221</v>
      </c>
      <c r="Q926">
        <v>565.94500000000005</v>
      </c>
      <c r="R926">
        <v>1.4713099999999999</v>
      </c>
      <c r="S926">
        <v>-29.235800000000001</v>
      </c>
      <c r="T926">
        <f t="shared" si="60"/>
        <v>-10.7727</v>
      </c>
    </row>
    <row r="927" spans="1:20" x14ac:dyDescent="0.3">
      <c r="B927">
        <v>3</v>
      </c>
      <c r="C927">
        <v>241.435</v>
      </c>
      <c r="D927">
        <f t="shared" si="61"/>
        <v>77.232004942848278</v>
      </c>
      <c r="E927">
        <v>-37.765500000000003</v>
      </c>
      <c r="F927">
        <v>46.005200000000002</v>
      </c>
      <c r="G927">
        <v>512.1</v>
      </c>
      <c r="H927">
        <v>1.26763</v>
      </c>
      <c r="I927">
        <v>-49.316400000000002</v>
      </c>
      <c r="J927">
        <f t="shared" si="59"/>
        <v>-11.550899999999999</v>
      </c>
      <c r="L927">
        <v>24</v>
      </c>
      <c r="M927">
        <v>672.04399999999998</v>
      </c>
      <c r="N927">
        <f t="shared" si="62"/>
        <v>47.279088459174609</v>
      </c>
      <c r="O927">
        <v>-18.5547</v>
      </c>
      <c r="P927">
        <v>51.345799999999997</v>
      </c>
      <c r="Q927">
        <v>562.93899999999996</v>
      </c>
      <c r="R927">
        <v>1.4877899999999999</v>
      </c>
      <c r="S927">
        <v>-29.144300000000001</v>
      </c>
      <c r="T927">
        <f t="shared" si="60"/>
        <v>-10.589600000000001</v>
      </c>
    </row>
    <row r="928" spans="1:20" x14ac:dyDescent="0.3">
      <c r="B928">
        <v>4</v>
      </c>
      <c r="C928">
        <v>259.36399999999998</v>
      </c>
      <c r="D928">
        <f t="shared" si="61"/>
        <v>55.775559149980559</v>
      </c>
      <c r="E928">
        <v>-40.100099999999998</v>
      </c>
      <c r="F928">
        <v>53.131100000000004</v>
      </c>
      <c r="G928">
        <v>477.38600000000002</v>
      </c>
      <c r="H928">
        <v>1.1443099999999999</v>
      </c>
      <c r="I928">
        <v>-51.742600000000003</v>
      </c>
      <c r="J928">
        <f t="shared" si="59"/>
        <v>-11.642500000000005</v>
      </c>
      <c r="L928">
        <v>25</v>
      </c>
      <c r="M928">
        <v>693.755</v>
      </c>
      <c r="N928">
        <f t="shared" si="62"/>
        <v>46.059601123854243</v>
      </c>
      <c r="O928">
        <v>-18.234300000000001</v>
      </c>
      <c r="P928">
        <v>51.177999999999997</v>
      </c>
      <c r="Q928">
        <v>566.88400000000001</v>
      </c>
      <c r="R928">
        <v>1.4808399999999999</v>
      </c>
      <c r="S928">
        <v>-29.251100000000001</v>
      </c>
      <c r="T928">
        <f t="shared" si="60"/>
        <v>-11.0168</v>
      </c>
    </row>
    <row r="929" spans="2:20" x14ac:dyDescent="0.3">
      <c r="B929">
        <v>5</v>
      </c>
      <c r="C929">
        <v>278.28300000000002</v>
      </c>
      <c r="D929">
        <f t="shared" si="61"/>
        <v>52.856916327501345</v>
      </c>
      <c r="E929">
        <v>-40.298499999999997</v>
      </c>
      <c r="F929">
        <v>55.313099999999999</v>
      </c>
      <c r="G929">
        <v>447.58</v>
      </c>
      <c r="H929">
        <v>1.0883</v>
      </c>
      <c r="I929">
        <v>-52.749600000000001</v>
      </c>
      <c r="J929">
        <f t="shared" si="59"/>
        <v>-12.451100000000004</v>
      </c>
      <c r="L929">
        <v>26</v>
      </c>
      <c r="M929">
        <v>715.14499999999998</v>
      </c>
      <c r="N929">
        <f t="shared" si="62"/>
        <v>46.750818139317467</v>
      </c>
      <c r="O929">
        <v>-18.7836</v>
      </c>
      <c r="P929">
        <v>51.757800000000003</v>
      </c>
      <c r="Q929">
        <v>572.13300000000004</v>
      </c>
      <c r="R929">
        <v>1.49474</v>
      </c>
      <c r="S929">
        <v>-29.205300000000001</v>
      </c>
      <c r="T929">
        <f t="shared" si="60"/>
        <v>-10.421700000000001</v>
      </c>
    </row>
    <row r="930" spans="2:20" x14ac:dyDescent="0.3">
      <c r="B930">
        <v>6</v>
      </c>
      <c r="C930">
        <v>297.01900000000001</v>
      </c>
      <c r="D930">
        <f t="shared" si="61"/>
        <v>53.37318531169943</v>
      </c>
      <c r="E930">
        <v>-40.557899999999997</v>
      </c>
      <c r="F930">
        <v>56.1218</v>
      </c>
      <c r="G930">
        <v>447.733</v>
      </c>
      <c r="H930">
        <v>1.07667</v>
      </c>
      <c r="I930">
        <v>-53.1006</v>
      </c>
      <c r="J930">
        <f t="shared" si="59"/>
        <v>-12.542700000000004</v>
      </c>
      <c r="T930">
        <f t="shared" si="60"/>
        <v>0</v>
      </c>
    </row>
    <row r="931" spans="2:20" x14ac:dyDescent="0.3">
      <c r="B931">
        <v>7</v>
      </c>
      <c r="C931">
        <v>315.73200000000003</v>
      </c>
      <c r="D931">
        <f t="shared" si="61"/>
        <v>53.438785870784955</v>
      </c>
      <c r="E931">
        <v>-40.725700000000003</v>
      </c>
      <c r="F931">
        <v>56.503300000000003</v>
      </c>
      <c r="G931">
        <v>444.81</v>
      </c>
      <c r="H931">
        <v>1.07697</v>
      </c>
      <c r="I931">
        <v>-53.390500000000003</v>
      </c>
      <c r="J931">
        <f t="shared" si="59"/>
        <v>-12.6648</v>
      </c>
      <c r="K931">
        <v>2.95</v>
      </c>
      <c r="T931">
        <f t="shared" si="60"/>
        <v>0</v>
      </c>
    </row>
    <row r="932" spans="2:20" x14ac:dyDescent="0.3">
      <c r="B932">
        <v>8</v>
      </c>
      <c r="C932">
        <v>334.72800000000001</v>
      </c>
      <c r="D932">
        <f t="shared" si="61"/>
        <v>52.642661612971203</v>
      </c>
      <c r="E932">
        <v>-40.7104</v>
      </c>
      <c r="F932">
        <v>56.610100000000003</v>
      </c>
      <c r="G932">
        <v>446.38499999999999</v>
      </c>
      <c r="H932">
        <v>1.06477</v>
      </c>
      <c r="I932">
        <v>-53.497300000000003</v>
      </c>
      <c r="J932">
        <f t="shared" si="59"/>
        <v>-12.786900000000003</v>
      </c>
      <c r="L932">
        <v>1</v>
      </c>
      <c r="M932">
        <v>221.59399999999999</v>
      </c>
      <c r="O932">
        <v>-24.7498</v>
      </c>
      <c r="P932">
        <v>67.398099999999999</v>
      </c>
      <c r="Q932">
        <v>434.04399999999998</v>
      </c>
      <c r="R932">
        <v>1.1598299999999999</v>
      </c>
      <c r="S932">
        <v>-27.42</v>
      </c>
      <c r="T932">
        <f t="shared" si="60"/>
        <v>-2.6702000000000012</v>
      </c>
    </row>
    <row r="933" spans="2:20" x14ac:dyDescent="0.3">
      <c r="B933">
        <v>9</v>
      </c>
      <c r="C933">
        <v>353.476</v>
      </c>
      <c r="D933">
        <f t="shared" si="61"/>
        <v>53.3390228291018</v>
      </c>
      <c r="E933">
        <v>-40.420499999999997</v>
      </c>
      <c r="F933">
        <v>56.366</v>
      </c>
      <c r="G933">
        <v>443.04899999999998</v>
      </c>
      <c r="H933">
        <v>1.06728</v>
      </c>
      <c r="I933">
        <v>-53.588900000000002</v>
      </c>
      <c r="J933">
        <f t="shared" si="59"/>
        <v>-13.168400000000005</v>
      </c>
      <c r="L933">
        <v>2</v>
      </c>
      <c r="M933">
        <v>228.982</v>
      </c>
      <c r="N933">
        <f t="shared" si="62"/>
        <v>135.35462912831611</v>
      </c>
      <c r="O933">
        <v>-17.013500000000001</v>
      </c>
      <c r="P933">
        <v>42.648299999999999</v>
      </c>
      <c r="Q933">
        <v>664.44899999999996</v>
      </c>
      <c r="R933">
        <v>1.80572</v>
      </c>
      <c r="S933">
        <v>-23.2849</v>
      </c>
      <c r="T933">
        <f t="shared" si="60"/>
        <v>-6.2713999999999999</v>
      </c>
    </row>
    <row r="934" spans="2:20" x14ac:dyDescent="0.3">
      <c r="B934">
        <v>10</v>
      </c>
      <c r="C934">
        <v>372.29399999999998</v>
      </c>
      <c r="D934">
        <f t="shared" si="61"/>
        <v>53.140610054203471</v>
      </c>
      <c r="E934">
        <v>-41.183500000000002</v>
      </c>
      <c r="F934">
        <v>57.205199999999998</v>
      </c>
      <c r="G934">
        <v>456.58199999999999</v>
      </c>
      <c r="H934">
        <v>1.0808599999999999</v>
      </c>
      <c r="I934">
        <v>-53.558300000000003</v>
      </c>
      <c r="J934">
        <f t="shared" si="59"/>
        <v>-12.3748</v>
      </c>
      <c r="L934">
        <v>3</v>
      </c>
      <c r="M934">
        <v>240.858</v>
      </c>
      <c r="N934">
        <f t="shared" si="62"/>
        <v>84.203435500168368</v>
      </c>
      <c r="O934">
        <v>-15.564</v>
      </c>
      <c r="P934">
        <v>38.528399999999998</v>
      </c>
      <c r="Q934">
        <v>741.21199999999999</v>
      </c>
      <c r="R934">
        <v>1.9472799999999999</v>
      </c>
      <c r="S934">
        <v>-25.909400000000002</v>
      </c>
      <c r="T934">
        <f t="shared" si="60"/>
        <v>-10.345400000000001</v>
      </c>
    </row>
    <row r="935" spans="2:20" x14ac:dyDescent="0.3">
      <c r="B935">
        <v>11</v>
      </c>
      <c r="C935">
        <v>391.399</v>
      </c>
      <c r="D935">
        <f t="shared" si="61"/>
        <v>52.342318764721227</v>
      </c>
      <c r="E935">
        <v>-40.466299999999997</v>
      </c>
      <c r="F935">
        <v>56.579599999999999</v>
      </c>
      <c r="G935">
        <v>444.10399999999998</v>
      </c>
      <c r="H935">
        <v>1.06735</v>
      </c>
      <c r="I935">
        <v>-53.604100000000003</v>
      </c>
      <c r="J935">
        <f t="shared" si="59"/>
        <v>-13.137800000000006</v>
      </c>
      <c r="L935">
        <v>4</v>
      </c>
      <c r="M935">
        <v>260.49799999999999</v>
      </c>
      <c r="N935">
        <f t="shared" si="62"/>
        <v>50.916496945010216</v>
      </c>
      <c r="O935">
        <v>-18.173200000000001</v>
      </c>
      <c r="P935">
        <v>48.873899999999999</v>
      </c>
      <c r="Q935">
        <v>595.14099999999996</v>
      </c>
      <c r="R935">
        <v>1.53318</v>
      </c>
      <c r="S935">
        <v>-28.0914</v>
      </c>
      <c r="T935">
        <f t="shared" si="60"/>
        <v>-9.9181999999999988</v>
      </c>
    </row>
    <row r="936" spans="2:20" x14ac:dyDescent="0.3">
      <c r="B936">
        <v>12</v>
      </c>
      <c r="C936">
        <v>410.67500000000001</v>
      </c>
      <c r="D936">
        <f t="shared" si="61"/>
        <v>51.87798298402155</v>
      </c>
      <c r="E936">
        <v>-40.466299999999997</v>
      </c>
      <c r="F936">
        <v>56.671100000000003</v>
      </c>
      <c r="G936">
        <v>445.47399999999999</v>
      </c>
      <c r="H936">
        <v>1.07304</v>
      </c>
      <c r="I936">
        <v>-53.634599999999999</v>
      </c>
      <c r="J936">
        <f t="shared" si="59"/>
        <v>-13.168300000000002</v>
      </c>
      <c r="L936">
        <v>5</v>
      </c>
      <c r="M936">
        <v>280.00299999999999</v>
      </c>
      <c r="N936">
        <f t="shared" si="62"/>
        <v>51.268905408869536</v>
      </c>
      <c r="O936">
        <v>-18.447900000000001</v>
      </c>
      <c r="P936">
        <v>50.430300000000003</v>
      </c>
      <c r="Q936">
        <v>570.53499999999997</v>
      </c>
      <c r="R936">
        <v>1.48289</v>
      </c>
      <c r="S936">
        <v>-28.594999999999999</v>
      </c>
      <c r="T936">
        <f t="shared" si="60"/>
        <v>-10.147099999999998</v>
      </c>
    </row>
    <row r="937" spans="2:20" x14ac:dyDescent="0.3">
      <c r="B937">
        <v>13</v>
      </c>
      <c r="C937">
        <v>429.83699999999999</v>
      </c>
      <c r="D937">
        <f t="shared" si="61"/>
        <v>52.186619350798516</v>
      </c>
      <c r="E937">
        <v>-40.7104</v>
      </c>
      <c r="F937">
        <v>56.671100000000003</v>
      </c>
      <c r="G937">
        <v>448.72500000000002</v>
      </c>
      <c r="H937">
        <v>1.0784</v>
      </c>
      <c r="I937">
        <v>-53.558300000000003</v>
      </c>
      <c r="J937">
        <f t="shared" si="59"/>
        <v>-12.847900000000003</v>
      </c>
      <c r="L937">
        <v>6</v>
      </c>
      <c r="M937">
        <v>299.46100000000001</v>
      </c>
      <c r="N937">
        <f t="shared" si="62"/>
        <v>51.392743344639669</v>
      </c>
      <c r="O937">
        <v>-18.5242</v>
      </c>
      <c r="P937">
        <v>50.964399999999998</v>
      </c>
      <c r="Q937">
        <v>571.19200000000001</v>
      </c>
      <c r="R937">
        <v>1.46608</v>
      </c>
      <c r="S937">
        <v>-28.945900000000002</v>
      </c>
      <c r="T937">
        <f t="shared" si="60"/>
        <v>-10.421700000000001</v>
      </c>
    </row>
    <row r="938" spans="2:20" x14ac:dyDescent="0.3">
      <c r="B938">
        <v>14</v>
      </c>
      <c r="C938">
        <v>449.05900000000003</v>
      </c>
      <c r="D938">
        <f t="shared" si="61"/>
        <v>52.023722817604728</v>
      </c>
      <c r="E938">
        <v>-40.4816</v>
      </c>
      <c r="F938">
        <v>56.564300000000003</v>
      </c>
      <c r="G938">
        <v>451.35599999999999</v>
      </c>
      <c r="H938">
        <v>1.0744100000000001</v>
      </c>
      <c r="I938">
        <v>-53.588900000000002</v>
      </c>
      <c r="J938">
        <f t="shared" si="59"/>
        <v>-13.107300000000002</v>
      </c>
      <c r="L938">
        <v>7</v>
      </c>
      <c r="M938">
        <v>319.18900000000002</v>
      </c>
      <c r="N938">
        <f t="shared" si="62"/>
        <v>50.689375506893732</v>
      </c>
      <c r="O938">
        <v>-18.7988</v>
      </c>
      <c r="P938">
        <v>51.59</v>
      </c>
      <c r="Q938">
        <v>564.875</v>
      </c>
      <c r="R938">
        <v>1.4585900000000001</v>
      </c>
      <c r="S938">
        <v>-29.129000000000001</v>
      </c>
      <c r="T938">
        <f t="shared" si="60"/>
        <v>-10.330200000000001</v>
      </c>
    </row>
    <row r="939" spans="2:20" x14ac:dyDescent="0.3">
      <c r="B939">
        <v>15</v>
      </c>
      <c r="C939">
        <v>468.28699999999998</v>
      </c>
      <c r="D939">
        <f t="shared" si="61"/>
        <v>52.007489078427426</v>
      </c>
      <c r="E939">
        <v>-41.015599999999999</v>
      </c>
      <c r="F939">
        <v>57.098399999999998</v>
      </c>
      <c r="G939">
        <v>455.31700000000001</v>
      </c>
      <c r="H939">
        <v>1.0830500000000001</v>
      </c>
      <c r="I939">
        <v>-53.466799999999999</v>
      </c>
      <c r="J939">
        <f t="shared" si="59"/>
        <v>-12.4512</v>
      </c>
      <c r="L939">
        <v>8</v>
      </c>
      <c r="M939">
        <v>338.98599999999999</v>
      </c>
      <c r="N939">
        <f t="shared" si="62"/>
        <v>50.512703945042261</v>
      </c>
      <c r="O939">
        <v>-18.8751</v>
      </c>
      <c r="P939">
        <v>52.063000000000002</v>
      </c>
      <c r="Q939">
        <v>569.96100000000001</v>
      </c>
      <c r="R939">
        <v>1.44618</v>
      </c>
      <c r="S939">
        <v>-29.281600000000001</v>
      </c>
      <c r="T939">
        <f t="shared" si="60"/>
        <v>-10.406500000000001</v>
      </c>
    </row>
    <row r="940" spans="2:20" x14ac:dyDescent="0.3">
      <c r="B940">
        <v>16</v>
      </c>
      <c r="C940">
        <v>487.916</v>
      </c>
      <c r="D940">
        <f t="shared" si="61"/>
        <v>50.945030312292985</v>
      </c>
      <c r="E940">
        <v>-40.4968</v>
      </c>
      <c r="F940">
        <v>56.610100000000003</v>
      </c>
      <c r="G940">
        <v>446.58</v>
      </c>
      <c r="H940">
        <v>1.0774600000000001</v>
      </c>
      <c r="I940">
        <v>-53.329500000000003</v>
      </c>
      <c r="J940">
        <f t="shared" si="59"/>
        <v>-12.832700000000003</v>
      </c>
      <c r="L940">
        <v>9</v>
      </c>
      <c r="M940">
        <v>358.50299999999999</v>
      </c>
      <c r="N940">
        <f t="shared" si="62"/>
        <v>51.237382794486869</v>
      </c>
      <c r="O940">
        <v>-18.7225</v>
      </c>
      <c r="P940">
        <v>51.6357</v>
      </c>
      <c r="Q940">
        <v>570.91999999999996</v>
      </c>
      <c r="R940">
        <v>1.4537100000000001</v>
      </c>
      <c r="S940">
        <v>-29.312100000000001</v>
      </c>
      <c r="T940">
        <f t="shared" si="60"/>
        <v>-10.589600000000001</v>
      </c>
    </row>
    <row r="941" spans="2:20" x14ac:dyDescent="0.3">
      <c r="B941">
        <v>17</v>
      </c>
      <c r="C941">
        <v>507.435</v>
      </c>
      <c r="D941">
        <f t="shared" si="61"/>
        <v>51.232132793688187</v>
      </c>
      <c r="E941">
        <v>-40.466299999999997</v>
      </c>
      <c r="F941">
        <v>56.533799999999999</v>
      </c>
      <c r="G941">
        <v>450.61900000000003</v>
      </c>
      <c r="H941">
        <v>1.08284</v>
      </c>
      <c r="I941">
        <v>-53.283700000000003</v>
      </c>
      <c r="J941">
        <f t="shared" si="59"/>
        <v>-12.817400000000006</v>
      </c>
      <c r="L941">
        <v>10</v>
      </c>
      <c r="M941">
        <v>378.79300000000001</v>
      </c>
      <c r="N941">
        <f t="shared" si="62"/>
        <v>49.285362247412472</v>
      </c>
      <c r="O941">
        <v>-18.569900000000001</v>
      </c>
      <c r="P941">
        <v>51.6357</v>
      </c>
      <c r="Q941">
        <v>562.81799999999998</v>
      </c>
      <c r="R941">
        <v>1.4426000000000001</v>
      </c>
      <c r="S941">
        <v>-29.357900000000001</v>
      </c>
      <c r="T941">
        <f t="shared" si="60"/>
        <v>-10.788</v>
      </c>
    </row>
    <row r="942" spans="2:20" x14ac:dyDescent="0.3">
      <c r="B942">
        <v>18</v>
      </c>
      <c r="C942">
        <v>527.04399999999998</v>
      </c>
      <c r="D942">
        <f t="shared" si="61"/>
        <v>50.996991177520577</v>
      </c>
      <c r="E942">
        <v>-40.359499999999997</v>
      </c>
      <c r="F942">
        <v>56.457500000000003</v>
      </c>
      <c r="G942">
        <v>451.86200000000002</v>
      </c>
      <c r="H942">
        <v>1.0818099999999999</v>
      </c>
      <c r="I942">
        <v>-53.436300000000003</v>
      </c>
      <c r="J942">
        <f t="shared" si="59"/>
        <v>-13.076800000000006</v>
      </c>
      <c r="L942">
        <v>11</v>
      </c>
      <c r="M942">
        <v>399.02100000000002</v>
      </c>
      <c r="N942">
        <f t="shared" si="62"/>
        <v>49.4364247577615</v>
      </c>
      <c r="O942">
        <v>-18.264800000000001</v>
      </c>
      <c r="P942">
        <v>51.3</v>
      </c>
      <c r="Q942">
        <v>557.78499999999997</v>
      </c>
      <c r="R942">
        <v>1.4491400000000001</v>
      </c>
      <c r="S942">
        <v>-29.190100000000001</v>
      </c>
      <c r="T942">
        <f t="shared" si="60"/>
        <v>-10.9253</v>
      </c>
    </row>
    <row r="943" spans="2:20" x14ac:dyDescent="0.3">
      <c r="B943">
        <v>19</v>
      </c>
      <c r="C943">
        <v>546.75900000000001</v>
      </c>
      <c r="D943">
        <f t="shared" si="61"/>
        <v>50.722799898554321</v>
      </c>
      <c r="E943">
        <v>-40.130600000000001</v>
      </c>
      <c r="F943">
        <v>56.243899999999996</v>
      </c>
      <c r="G943">
        <v>451.24299999999999</v>
      </c>
      <c r="H943">
        <v>1.0758300000000001</v>
      </c>
      <c r="I943">
        <v>-53.283700000000003</v>
      </c>
      <c r="J943">
        <f t="shared" si="59"/>
        <v>-13.153100000000002</v>
      </c>
      <c r="L943">
        <v>12</v>
      </c>
      <c r="M943">
        <v>419.19099999999997</v>
      </c>
      <c r="N943">
        <f t="shared" si="62"/>
        <v>49.578582052553401</v>
      </c>
      <c r="O943">
        <v>-18.386800000000001</v>
      </c>
      <c r="P943">
        <v>51.330599999999997</v>
      </c>
      <c r="Q943">
        <v>565.03499999999997</v>
      </c>
      <c r="R943">
        <v>1.4503999999999999</v>
      </c>
      <c r="S943">
        <v>-29.174800000000001</v>
      </c>
      <c r="T943">
        <f t="shared" si="60"/>
        <v>-10.788</v>
      </c>
    </row>
    <row r="944" spans="2:20" x14ac:dyDescent="0.3">
      <c r="B944">
        <v>20</v>
      </c>
      <c r="C944">
        <v>566.452</v>
      </c>
      <c r="D944">
        <f t="shared" si="61"/>
        <v>50.779464784441217</v>
      </c>
      <c r="E944">
        <v>-40.176400000000001</v>
      </c>
      <c r="F944">
        <v>56.304900000000004</v>
      </c>
      <c r="G944">
        <v>446.66699999999997</v>
      </c>
      <c r="H944">
        <v>1.07995</v>
      </c>
      <c r="I944">
        <v>-53.2684</v>
      </c>
      <c r="J944">
        <f t="shared" si="59"/>
        <v>-13.091999999999999</v>
      </c>
      <c r="L944">
        <v>13</v>
      </c>
      <c r="M944">
        <v>439.40100000000001</v>
      </c>
      <c r="N944">
        <f t="shared" si="62"/>
        <v>49.480455220187935</v>
      </c>
      <c r="O944">
        <v>-18.356300000000001</v>
      </c>
      <c r="P944">
        <v>51.177999999999997</v>
      </c>
      <c r="Q944">
        <v>564.62900000000002</v>
      </c>
      <c r="R944">
        <v>1.4652400000000001</v>
      </c>
      <c r="S944">
        <v>-29.174800000000001</v>
      </c>
      <c r="T944">
        <f t="shared" si="60"/>
        <v>-10.8185</v>
      </c>
    </row>
    <row r="945" spans="1:20" x14ac:dyDescent="0.3">
      <c r="B945">
        <v>21</v>
      </c>
      <c r="C945">
        <v>586.18799999999999</v>
      </c>
      <c r="D945">
        <f t="shared" si="61"/>
        <v>50.668828536684259</v>
      </c>
      <c r="E945">
        <v>-40.512099999999997</v>
      </c>
      <c r="F945">
        <v>56.427</v>
      </c>
      <c r="G945">
        <v>454.36900000000003</v>
      </c>
      <c r="H945">
        <v>1.0940399999999999</v>
      </c>
      <c r="I945">
        <v>-53.298999999999999</v>
      </c>
      <c r="J945">
        <f t="shared" si="59"/>
        <v>-12.786900000000003</v>
      </c>
      <c r="L945">
        <v>14</v>
      </c>
      <c r="M945">
        <v>459.846</v>
      </c>
      <c r="N945">
        <f t="shared" si="62"/>
        <v>48.911714355588181</v>
      </c>
      <c r="O945">
        <v>-18.539400000000001</v>
      </c>
      <c r="P945">
        <v>51.4221</v>
      </c>
      <c r="Q945">
        <v>570.40200000000004</v>
      </c>
      <c r="R945">
        <v>1.47173</v>
      </c>
      <c r="S945">
        <v>-29.068000000000001</v>
      </c>
      <c r="T945">
        <f t="shared" si="60"/>
        <v>-10.528600000000001</v>
      </c>
    </row>
    <row r="946" spans="1:20" x14ac:dyDescent="0.3">
      <c r="B946">
        <v>22</v>
      </c>
      <c r="C946">
        <v>606.06299999999999</v>
      </c>
      <c r="D946">
        <f t="shared" si="61"/>
        <v>50.314465408805034</v>
      </c>
      <c r="E946">
        <v>-40.512099999999997</v>
      </c>
      <c r="F946">
        <v>56.411700000000003</v>
      </c>
      <c r="G946">
        <v>456.95400000000001</v>
      </c>
      <c r="H946">
        <v>1.0969199999999999</v>
      </c>
      <c r="I946">
        <v>-53.2532</v>
      </c>
      <c r="J946">
        <f t="shared" si="59"/>
        <v>-12.741100000000003</v>
      </c>
      <c r="L946">
        <v>15</v>
      </c>
      <c r="M946">
        <v>480.38499999999999</v>
      </c>
      <c r="N946">
        <f t="shared" si="62"/>
        <v>48.687862115974518</v>
      </c>
      <c r="O946">
        <v>-18.936199999999999</v>
      </c>
      <c r="P946">
        <v>51.712000000000003</v>
      </c>
      <c r="Q946">
        <v>581.30999999999995</v>
      </c>
      <c r="R946">
        <v>1.4904599999999999</v>
      </c>
      <c r="S946">
        <v>-29.007000000000001</v>
      </c>
      <c r="T946">
        <f t="shared" si="60"/>
        <v>-10.070800000000002</v>
      </c>
    </row>
    <row r="947" spans="1:20" x14ac:dyDescent="0.3">
      <c r="B947">
        <v>23</v>
      </c>
      <c r="C947">
        <v>626.20500000000004</v>
      </c>
      <c r="D947">
        <f t="shared" si="61"/>
        <v>49.647502730612523</v>
      </c>
      <c r="E947">
        <v>-40.054299999999998</v>
      </c>
      <c r="F947">
        <v>56.091299999999997</v>
      </c>
      <c r="G947">
        <v>446.4</v>
      </c>
      <c r="H947">
        <v>1.0838099999999999</v>
      </c>
      <c r="I947">
        <v>-53.1616</v>
      </c>
      <c r="J947">
        <f t="shared" si="59"/>
        <v>-13.107300000000002</v>
      </c>
      <c r="L947">
        <v>16</v>
      </c>
      <c r="M947">
        <v>501.06099999999998</v>
      </c>
      <c r="N947">
        <f t="shared" si="62"/>
        <v>48.365254401238182</v>
      </c>
      <c r="O947">
        <v>-18.310500000000001</v>
      </c>
      <c r="P947">
        <v>51.055900000000001</v>
      </c>
      <c r="Q947">
        <v>564.23299999999995</v>
      </c>
      <c r="R947">
        <v>1.4750000000000001</v>
      </c>
      <c r="S947">
        <v>-29.037500000000001</v>
      </c>
      <c r="T947">
        <f t="shared" si="60"/>
        <v>-10.727</v>
      </c>
    </row>
    <row r="948" spans="1:20" x14ac:dyDescent="0.3">
      <c r="B948">
        <v>24</v>
      </c>
      <c r="C948">
        <v>646.46500000000003</v>
      </c>
      <c r="D948">
        <f t="shared" si="61"/>
        <v>49.358341559723613</v>
      </c>
      <c r="E948">
        <v>-40.039099999999998</v>
      </c>
      <c r="F948">
        <v>55.9998</v>
      </c>
      <c r="G948">
        <v>448.41699999999997</v>
      </c>
      <c r="H948">
        <v>1.0891500000000001</v>
      </c>
      <c r="I948">
        <v>-53.085299999999997</v>
      </c>
      <c r="J948">
        <f t="shared" si="59"/>
        <v>-13.046199999999999</v>
      </c>
      <c r="L948">
        <v>17</v>
      </c>
      <c r="M948">
        <v>521.56799999999998</v>
      </c>
      <c r="N948">
        <f t="shared" si="62"/>
        <v>48.763836738674584</v>
      </c>
      <c r="O948">
        <v>-18.447900000000001</v>
      </c>
      <c r="P948">
        <v>51.208500000000001</v>
      </c>
      <c r="Q948">
        <v>570.24699999999996</v>
      </c>
      <c r="R948">
        <v>1.4842299999999999</v>
      </c>
      <c r="S948">
        <v>-29.022200000000002</v>
      </c>
      <c r="T948">
        <f t="shared" si="60"/>
        <v>-10.574300000000001</v>
      </c>
    </row>
    <row r="949" spans="1:20" x14ac:dyDescent="0.3">
      <c r="B949">
        <v>25</v>
      </c>
      <c r="C949">
        <v>666.72400000000005</v>
      </c>
      <c r="D949">
        <f t="shared" si="61"/>
        <v>49.360777925860077</v>
      </c>
      <c r="E949">
        <v>-39.825400000000002</v>
      </c>
      <c r="F949">
        <v>55.801400000000001</v>
      </c>
      <c r="G949">
        <v>443.42899999999997</v>
      </c>
      <c r="H949">
        <v>1.0857399999999999</v>
      </c>
      <c r="I949">
        <v>-53.0396</v>
      </c>
      <c r="J949">
        <f t="shared" si="59"/>
        <v>-13.214199999999998</v>
      </c>
      <c r="L949">
        <v>18</v>
      </c>
      <c r="M949">
        <v>542.39099999999996</v>
      </c>
      <c r="N949">
        <f t="shared" si="62"/>
        <v>48.023819814628105</v>
      </c>
      <c r="O949">
        <v>-18.28</v>
      </c>
      <c r="P949">
        <v>51.162700000000001</v>
      </c>
      <c r="Q949">
        <v>562.84400000000005</v>
      </c>
      <c r="R949">
        <v>1.46773</v>
      </c>
      <c r="S949">
        <v>-28.930700000000002</v>
      </c>
      <c r="T949">
        <f t="shared" si="60"/>
        <v>-10.650700000000001</v>
      </c>
    </row>
    <row r="950" spans="1:20" x14ac:dyDescent="0.3">
      <c r="B950">
        <v>26</v>
      </c>
      <c r="C950">
        <v>686.69399999999996</v>
      </c>
      <c r="D950">
        <f t="shared" si="61"/>
        <v>50.075112669003722</v>
      </c>
      <c r="E950">
        <v>-39.978000000000002</v>
      </c>
      <c r="F950">
        <v>55.984499999999997</v>
      </c>
      <c r="G950">
        <v>448.30399999999997</v>
      </c>
      <c r="H950">
        <v>1.0894200000000001</v>
      </c>
      <c r="I950">
        <v>-53.0548</v>
      </c>
      <c r="J950">
        <f t="shared" si="59"/>
        <v>-13.076799999999999</v>
      </c>
      <c r="L950">
        <v>19</v>
      </c>
      <c r="M950">
        <v>563.45899999999995</v>
      </c>
      <c r="N950">
        <f t="shared" si="62"/>
        <v>47.465350294285209</v>
      </c>
      <c r="O950">
        <v>-18.371600000000001</v>
      </c>
      <c r="P950">
        <v>51.269500000000001</v>
      </c>
      <c r="Q950">
        <v>568.96699999999998</v>
      </c>
      <c r="R950">
        <v>1.4718500000000001</v>
      </c>
      <c r="S950">
        <v>-28.900099999999998</v>
      </c>
      <c r="T950">
        <f t="shared" si="60"/>
        <v>-10.528499999999998</v>
      </c>
    </row>
    <row r="951" spans="1:20" x14ac:dyDescent="0.3">
      <c r="B951">
        <v>27</v>
      </c>
      <c r="C951">
        <v>706.98699999999997</v>
      </c>
      <c r="D951">
        <f t="shared" si="61"/>
        <v>49.278076183905767</v>
      </c>
      <c r="E951">
        <v>-40.5426</v>
      </c>
      <c r="F951">
        <v>56.427</v>
      </c>
      <c r="G951">
        <v>459.43</v>
      </c>
      <c r="H951">
        <v>1.0996699999999999</v>
      </c>
      <c r="I951">
        <v>-53.0548</v>
      </c>
      <c r="J951">
        <f t="shared" si="59"/>
        <v>-12.5122</v>
      </c>
      <c r="L951">
        <v>20</v>
      </c>
      <c r="M951">
        <v>584.43100000000004</v>
      </c>
      <c r="N951">
        <f t="shared" si="62"/>
        <v>47.682624451649609</v>
      </c>
      <c r="O951">
        <v>-17.562899999999999</v>
      </c>
      <c r="P951">
        <v>50.414999999999999</v>
      </c>
      <c r="Q951">
        <v>558.45100000000002</v>
      </c>
      <c r="R951">
        <v>1.4630399999999999</v>
      </c>
      <c r="S951">
        <v>-29.007000000000001</v>
      </c>
      <c r="T951">
        <f t="shared" si="60"/>
        <v>-11.444100000000002</v>
      </c>
    </row>
    <row r="952" spans="1:20" x14ac:dyDescent="0.3">
      <c r="J952">
        <f t="shared" si="59"/>
        <v>0</v>
      </c>
      <c r="L952">
        <v>21</v>
      </c>
      <c r="M952">
        <v>605.44000000000005</v>
      </c>
      <c r="N952">
        <f t="shared" si="62"/>
        <v>47.598648198391132</v>
      </c>
      <c r="O952">
        <v>-18.28</v>
      </c>
      <c r="P952">
        <v>51.040599999999998</v>
      </c>
      <c r="Q952">
        <v>572.02</v>
      </c>
      <c r="R952">
        <v>1.49573</v>
      </c>
      <c r="S952">
        <v>-28.823899999999998</v>
      </c>
      <c r="T952">
        <f t="shared" si="60"/>
        <v>-10.543899999999997</v>
      </c>
    </row>
    <row r="953" spans="1:20" x14ac:dyDescent="0.3">
      <c r="A953">
        <v>3.25</v>
      </c>
      <c r="J953">
        <f t="shared" si="59"/>
        <v>0</v>
      </c>
      <c r="L953">
        <v>22</v>
      </c>
      <c r="M953">
        <v>626.73</v>
      </c>
      <c r="N953">
        <f t="shared" si="62"/>
        <v>46.97040864255527</v>
      </c>
      <c r="O953">
        <v>-18.463100000000001</v>
      </c>
      <c r="P953">
        <v>51.345799999999997</v>
      </c>
      <c r="Q953">
        <v>576.18100000000004</v>
      </c>
      <c r="R953">
        <v>1.48634</v>
      </c>
      <c r="S953">
        <v>-28.961200000000002</v>
      </c>
      <c r="T953">
        <f t="shared" si="60"/>
        <v>-10.498100000000001</v>
      </c>
    </row>
    <row r="954" spans="1:20" x14ac:dyDescent="0.3">
      <c r="B954">
        <v>1</v>
      </c>
      <c r="C954">
        <v>221.726</v>
      </c>
      <c r="E954">
        <v>-46.997100000000003</v>
      </c>
      <c r="F954">
        <v>72.265600000000006</v>
      </c>
      <c r="G954">
        <v>362.87799999999999</v>
      </c>
      <c r="H954">
        <v>0.918404</v>
      </c>
      <c r="I954">
        <v>-52.368200000000002</v>
      </c>
      <c r="J954">
        <f t="shared" si="59"/>
        <v>-5.3710999999999984</v>
      </c>
      <c r="L954">
        <v>23</v>
      </c>
      <c r="M954">
        <v>647.92999999999995</v>
      </c>
      <c r="N954">
        <f t="shared" si="62"/>
        <v>47.169811320754867</v>
      </c>
      <c r="O954">
        <v>-18.417400000000001</v>
      </c>
      <c r="P954">
        <v>51.208500000000001</v>
      </c>
      <c r="Q954">
        <v>570.20899999999995</v>
      </c>
      <c r="R954">
        <v>1.4877800000000001</v>
      </c>
      <c r="S954">
        <v>-28.823899999999998</v>
      </c>
      <c r="T954">
        <f t="shared" si="60"/>
        <v>-10.406499999999998</v>
      </c>
    </row>
    <row r="955" spans="1:20" x14ac:dyDescent="0.3">
      <c r="B955">
        <v>2</v>
      </c>
      <c r="C955">
        <v>228.46700000000001</v>
      </c>
      <c r="D955">
        <f t="shared" si="61"/>
        <v>148.34594273846579</v>
      </c>
      <c r="E955">
        <v>-39.444000000000003</v>
      </c>
      <c r="F955">
        <v>47.454799999999999</v>
      </c>
      <c r="G955">
        <v>523.71100000000001</v>
      </c>
      <c r="H955">
        <v>1.2929200000000001</v>
      </c>
      <c r="I955">
        <v>-48.080399999999997</v>
      </c>
      <c r="J955">
        <f t="shared" si="59"/>
        <v>-8.6363999999999947</v>
      </c>
      <c r="L955">
        <v>24</v>
      </c>
      <c r="M955">
        <v>668.84100000000001</v>
      </c>
      <c r="N955">
        <f t="shared" si="62"/>
        <v>47.821720625507972</v>
      </c>
      <c r="O955">
        <v>-18.5852</v>
      </c>
      <c r="P955">
        <v>51.3</v>
      </c>
      <c r="Q955">
        <v>580.37099999999998</v>
      </c>
      <c r="R955">
        <v>1.50911</v>
      </c>
      <c r="S955">
        <v>-28.823899999999998</v>
      </c>
      <c r="T955">
        <f t="shared" si="60"/>
        <v>-10.238699999999998</v>
      </c>
    </row>
    <row r="956" spans="1:20" x14ac:dyDescent="0.3">
      <c r="B956">
        <v>3</v>
      </c>
      <c r="C956">
        <v>241.101</v>
      </c>
      <c r="D956">
        <f t="shared" si="61"/>
        <v>79.151495963273788</v>
      </c>
      <c r="E956">
        <v>-37.795999999999999</v>
      </c>
      <c r="F956">
        <v>44.952399999999997</v>
      </c>
      <c r="G956">
        <v>539.38199999999995</v>
      </c>
      <c r="H956">
        <v>1.3178799999999999</v>
      </c>
      <c r="I956">
        <v>-49.270600000000002</v>
      </c>
      <c r="J956">
        <f t="shared" si="59"/>
        <v>-11.474600000000002</v>
      </c>
      <c r="L956">
        <v>25</v>
      </c>
      <c r="M956">
        <v>690.351</v>
      </c>
      <c r="N956">
        <f t="shared" si="62"/>
        <v>46.490004649000483</v>
      </c>
      <c r="O956">
        <v>-17.776499999999999</v>
      </c>
      <c r="P956">
        <v>50.628700000000002</v>
      </c>
      <c r="Q956">
        <v>567.84100000000001</v>
      </c>
      <c r="R956">
        <v>1.4915400000000001</v>
      </c>
      <c r="S956">
        <v>-28.839099999999998</v>
      </c>
      <c r="T956">
        <f t="shared" si="60"/>
        <v>-11.0626</v>
      </c>
    </row>
    <row r="957" spans="1:20" x14ac:dyDescent="0.3">
      <c r="B957">
        <v>4</v>
      </c>
      <c r="C957">
        <v>259.40199999999999</v>
      </c>
      <c r="D957">
        <f t="shared" si="61"/>
        <v>54.64182285121035</v>
      </c>
      <c r="E957">
        <v>-40.008499999999998</v>
      </c>
      <c r="F957">
        <v>52.795400000000001</v>
      </c>
      <c r="G957">
        <v>478.45600000000002</v>
      </c>
      <c r="H957">
        <v>1.1540299999999999</v>
      </c>
      <c r="I957">
        <v>-51.498399999999997</v>
      </c>
      <c r="J957">
        <f t="shared" si="59"/>
        <v>-11.489899999999999</v>
      </c>
      <c r="L957">
        <v>26</v>
      </c>
      <c r="M957">
        <v>711.76099999999997</v>
      </c>
      <c r="N957">
        <f t="shared" si="62"/>
        <v>46.707146193367656</v>
      </c>
      <c r="O957">
        <v>-18.356300000000001</v>
      </c>
      <c r="P957">
        <v>51.086399999999998</v>
      </c>
      <c r="Q957">
        <v>577.65300000000002</v>
      </c>
      <c r="R957">
        <v>1.5083899999999999</v>
      </c>
      <c r="S957">
        <v>-28.823899999999998</v>
      </c>
      <c r="T957">
        <f t="shared" si="60"/>
        <v>-10.467599999999997</v>
      </c>
    </row>
    <row r="958" spans="1:20" x14ac:dyDescent="0.3">
      <c r="B958">
        <v>5</v>
      </c>
      <c r="C958">
        <v>278.298</v>
      </c>
      <c r="D958">
        <f t="shared" si="61"/>
        <v>52.921253175275147</v>
      </c>
      <c r="E958">
        <v>-40.939300000000003</v>
      </c>
      <c r="F958">
        <v>55.664099999999998</v>
      </c>
      <c r="G958">
        <v>461.70800000000003</v>
      </c>
      <c r="H958">
        <v>1.10311</v>
      </c>
      <c r="I958">
        <v>-52.703899999999997</v>
      </c>
      <c r="J958">
        <f t="shared" si="59"/>
        <v>-11.764599999999994</v>
      </c>
      <c r="T958">
        <f t="shared" si="60"/>
        <v>0</v>
      </c>
    </row>
    <row r="959" spans="1:20" x14ac:dyDescent="0.3">
      <c r="B959">
        <v>6</v>
      </c>
      <c r="C959">
        <v>297.00099999999998</v>
      </c>
      <c r="D959">
        <f t="shared" si="61"/>
        <v>53.467358177832509</v>
      </c>
      <c r="E959">
        <v>-40.985100000000003</v>
      </c>
      <c r="F959">
        <v>56.289700000000003</v>
      </c>
      <c r="G959">
        <v>460.488</v>
      </c>
      <c r="H959">
        <v>1.0883799999999999</v>
      </c>
      <c r="I959">
        <v>-53.2684</v>
      </c>
      <c r="J959">
        <f t="shared" si="59"/>
        <v>-12.283299999999997</v>
      </c>
      <c r="K959">
        <v>3</v>
      </c>
      <c r="T959">
        <f t="shared" si="60"/>
        <v>0</v>
      </c>
    </row>
    <row r="960" spans="1:20" x14ac:dyDescent="0.3">
      <c r="B960">
        <v>7</v>
      </c>
      <c r="C960">
        <v>315.69</v>
      </c>
      <c r="D960">
        <f t="shared" si="61"/>
        <v>53.507410776392469</v>
      </c>
      <c r="E960">
        <v>-40.115400000000001</v>
      </c>
      <c r="F960">
        <v>55.526699999999998</v>
      </c>
      <c r="G960">
        <v>441.95299999999997</v>
      </c>
      <c r="H960">
        <v>1.0749</v>
      </c>
      <c r="I960">
        <v>-53.2684</v>
      </c>
      <c r="J960">
        <f t="shared" si="59"/>
        <v>-13.152999999999999</v>
      </c>
      <c r="L960">
        <v>1</v>
      </c>
      <c r="M960">
        <v>221.55600000000001</v>
      </c>
      <c r="O960">
        <v>-24.704000000000001</v>
      </c>
      <c r="P960">
        <v>68.984999999999999</v>
      </c>
      <c r="Q960">
        <v>424.64</v>
      </c>
      <c r="R960">
        <v>1.1108800000000001</v>
      </c>
      <c r="S960">
        <v>-28.183</v>
      </c>
      <c r="T960">
        <f t="shared" si="60"/>
        <v>-3.4789999999999992</v>
      </c>
    </row>
    <row r="961" spans="2:20" x14ac:dyDescent="0.3">
      <c r="B961">
        <v>8</v>
      </c>
      <c r="C961">
        <v>334.68</v>
      </c>
      <c r="D961">
        <f t="shared" si="61"/>
        <v>52.65929436545548</v>
      </c>
      <c r="E961">
        <v>-41.000399999999999</v>
      </c>
      <c r="F961">
        <v>56.762700000000002</v>
      </c>
      <c r="G961">
        <v>453.197</v>
      </c>
      <c r="H961">
        <v>1.0761000000000001</v>
      </c>
      <c r="I961">
        <v>-53.3752</v>
      </c>
      <c r="J961">
        <f t="shared" si="59"/>
        <v>-12.3748</v>
      </c>
      <c r="L961">
        <v>2</v>
      </c>
      <c r="M961">
        <v>228.76499999999999</v>
      </c>
      <c r="N961">
        <f t="shared" si="62"/>
        <v>138.71549452073845</v>
      </c>
      <c r="O961">
        <v>-17.1509</v>
      </c>
      <c r="P961">
        <v>44.952399999999997</v>
      </c>
      <c r="Q961">
        <v>619.98400000000004</v>
      </c>
      <c r="R961">
        <v>1.65743</v>
      </c>
      <c r="S961">
        <v>-23.4985</v>
      </c>
      <c r="T961">
        <f t="shared" si="60"/>
        <v>-6.3475999999999999</v>
      </c>
    </row>
    <row r="962" spans="2:20" x14ac:dyDescent="0.3">
      <c r="B962">
        <v>9</v>
      </c>
      <c r="C962">
        <v>353.416</v>
      </c>
      <c r="D962">
        <f t="shared" si="61"/>
        <v>53.37318531169943</v>
      </c>
      <c r="E962">
        <v>-40.802</v>
      </c>
      <c r="F962">
        <v>56.488</v>
      </c>
      <c r="G962">
        <v>453.58300000000003</v>
      </c>
      <c r="H962">
        <v>1.07901</v>
      </c>
      <c r="I962">
        <v>-53.436300000000003</v>
      </c>
      <c r="J962">
        <f t="shared" si="59"/>
        <v>-12.634300000000003</v>
      </c>
      <c r="L962">
        <v>3</v>
      </c>
      <c r="M962">
        <v>239.197</v>
      </c>
      <c r="N962">
        <f t="shared" si="62"/>
        <v>95.85889570552132</v>
      </c>
      <c r="O962">
        <v>-14.9384</v>
      </c>
      <c r="P962">
        <v>38.925199999999997</v>
      </c>
      <c r="Q962">
        <v>720.57299999999998</v>
      </c>
      <c r="R962">
        <v>1.8472</v>
      </c>
      <c r="S962">
        <v>-24.795500000000001</v>
      </c>
      <c r="T962">
        <f t="shared" si="60"/>
        <v>-9.8571000000000009</v>
      </c>
    </row>
    <row r="963" spans="2:20" x14ac:dyDescent="0.3">
      <c r="B963">
        <v>10</v>
      </c>
      <c r="C963">
        <v>372.28199999999998</v>
      </c>
      <c r="D963">
        <f t="shared" si="61"/>
        <v>53.00540655146829</v>
      </c>
      <c r="E963">
        <v>-40.771500000000003</v>
      </c>
      <c r="F963">
        <v>56.396500000000003</v>
      </c>
      <c r="G963">
        <v>451.36099999999999</v>
      </c>
      <c r="H963">
        <v>1.08613</v>
      </c>
      <c r="I963">
        <v>-53.420999999999999</v>
      </c>
      <c r="J963">
        <f t="shared" si="59"/>
        <v>-12.649499999999996</v>
      </c>
      <c r="L963">
        <v>4</v>
      </c>
      <c r="M963">
        <v>256.47000000000003</v>
      </c>
      <c r="N963">
        <f t="shared" si="62"/>
        <v>57.893822729114724</v>
      </c>
      <c r="O963">
        <v>-17.410299999999999</v>
      </c>
      <c r="P963">
        <v>48.370399999999997</v>
      </c>
      <c r="Q963">
        <v>593.54200000000003</v>
      </c>
      <c r="R963">
        <v>1.5039</v>
      </c>
      <c r="S963">
        <v>-27.053799999999999</v>
      </c>
      <c r="T963">
        <f t="shared" si="60"/>
        <v>-9.6434999999999995</v>
      </c>
    </row>
    <row r="964" spans="2:20" x14ac:dyDescent="0.3">
      <c r="B964">
        <v>11</v>
      </c>
      <c r="C964">
        <v>391.483</v>
      </c>
      <c r="D964">
        <f t="shared" si="61"/>
        <v>52.080620800999888</v>
      </c>
      <c r="E964">
        <v>-40.786700000000003</v>
      </c>
      <c r="F964">
        <v>56.3812</v>
      </c>
      <c r="G964">
        <v>454.82</v>
      </c>
      <c r="H964">
        <v>1.0857000000000001</v>
      </c>
      <c r="I964">
        <v>-53.36</v>
      </c>
      <c r="J964">
        <f t="shared" si="59"/>
        <v>-12.573299999999996</v>
      </c>
      <c r="L964">
        <v>5</v>
      </c>
      <c r="M964">
        <v>274.05099999999999</v>
      </c>
      <c r="N964">
        <f t="shared" si="62"/>
        <v>56.879585916614658</v>
      </c>
      <c r="O964">
        <v>-17.700199999999999</v>
      </c>
      <c r="P964">
        <v>50.1556</v>
      </c>
      <c r="Q964">
        <v>567.85599999999999</v>
      </c>
      <c r="R964">
        <v>1.43699</v>
      </c>
      <c r="S964">
        <v>-28.1219</v>
      </c>
      <c r="T964">
        <f t="shared" si="60"/>
        <v>-10.421700000000001</v>
      </c>
    </row>
    <row r="965" spans="2:20" x14ac:dyDescent="0.3">
      <c r="B965">
        <v>12</v>
      </c>
      <c r="C965">
        <v>410.839</v>
      </c>
      <c r="D965">
        <f t="shared" si="61"/>
        <v>51.663566852655521</v>
      </c>
      <c r="E965">
        <v>-40.557899999999997</v>
      </c>
      <c r="F965">
        <v>56.152299999999997</v>
      </c>
      <c r="G965">
        <v>452.39499999999998</v>
      </c>
      <c r="H965">
        <v>1.0877300000000001</v>
      </c>
      <c r="I965">
        <v>-53.283700000000003</v>
      </c>
      <c r="J965">
        <f t="shared" si="59"/>
        <v>-12.725800000000007</v>
      </c>
      <c r="L965">
        <v>6</v>
      </c>
      <c r="M965">
        <v>291.887</v>
      </c>
      <c r="N965">
        <f t="shared" si="62"/>
        <v>56.066382596994799</v>
      </c>
      <c r="O965">
        <v>-18.112200000000001</v>
      </c>
      <c r="P965">
        <v>51.162700000000001</v>
      </c>
      <c r="Q965">
        <v>562.12699999999995</v>
      </c>
      <c r="R965">
        <v>1.4132199999999999</v>
      </c>
      <c r="S965">
        <v>-28.533899999999999</v>
      </c>
      <c r="T965">
        <f t="shared" si="60"/>
        <v>-10.421699999999998</v>
      </c>
    </row>
    <row r="966" spans="2:20" x14ac:dyDescent="0.3">
      <c r="B966">
        <v>13</v>
      </c>
      <c r="C966">
        <v>430.04300000000001</v>
      </c>
      <c r="D966">
        <f t="shared" si="61"/>
        <v>52.072484898979361</v>
      </c>
      <c r="E966">
        <v>-40.5426</v>
      </c>
      <c r="F966">
        <v>56.091299999999997</v>
      </c>
      <c r="G966">
        <v>456.892</v>
      </c>
      <c r="H966">
        <v>1.0879300000000001</v>
      </c>
      <c r="I966">
        <v>-53.3752</v>
      </c>
      <c r="J966">
        <f t="shared" ref="J966:J1029" si="63">I966-E966</f>
        <v>-12.832599999999999</v>
      </c>
      <c r="L966">
        <v>7</v>
      </c>
      <c r="M966">
        <v>310.00200000000001</v>
      </c>
      <c r="N966">
        <f t="shared" si="62"/>
        <v>55.202870549268532</v>
      </c>
      <c r="O966">
        <v>-18.051100000000002</v>
      </c>
      <c r="P966">
        <v>51.6205</v>
      </c>
      <c r="Q966">
        <v>556.17999999999995</v>
      </c>
      <c r="R966">
        <v>1.3923399999999999</v>
      </c>
      <c r="S966">
        <v>-28.884899999999998</v>
      </c>
      <c r="T966">
        <f t="shared" ref="T966:T1029" si="64">S966-O966</f>
        <v>-10.833799999999997</v>
      </c>
    </row>
    <row r="967" spans="2:20" x14ac:dyDescent="0.3">
      <c r="B967">
        <v>14</v>
      </c>
      <c r="C967">
        <v>449.565</v>
      </c>
      <c r="D967">
        <f t="shared" ref="D967:D1030" si="65">1000/(C967-C966)</f>
        <v>51.224259809445776</v>
      </c>
      <c r="E967">
        <v>-40.618899999999996</v>
      </c>
      <c r="F967">
        <v>56.1676</v>
      </c>
      <c r="G967">
        <v>458.37200000000001</v>
      </c>
      <c r="H967">
        <v>1.0908500000000001</v>
      </c>
      <c r="I967">
        <v>-53.390500000000003</v>
      </c>
      <c r="J967">
        <f t="shared" si="63"/>
        <v>-12.771600000000007</v>
      </c>
      <c r="L967">
        <v>8</v>
      </c>
      <c r="M967">
        <v>328.02699999999999</v>
      </c>
      <c r="N967">
        <f t="shared" ref="N967:N1030" si="66">1000/(M967-M966)</f>
        <v>55.478502080443896</v>
      </c>
      <c r="O967">
        <v>-18.234300000000001</v>
      </c>
      <c r="P967">
        <v>51.803600000000003</v>
      </c>
      <c r="Q967">
        <v>553.02099999999996</v>
      </c>
      <c r="R967">
        <v>1.3874500000000001</v>
      </c>
      <c r="S967">
        <v>-29.159500000000001</v>
      </c>
      <c r="T967">
        <f t="shared" si="64"/>
        <v>-10.9252</v>
      </c>
    </row>
    <row r="968" spans="2:20" x14ac:dyDescent="0.3">
      <c r="B968">
        <v>15</v>
      </c>
      <c r="C968">
        <v>469.13400000000001</v>
      </c>
      <c r="D968">
        <f t="shared" si="65"/>
        <v>51.101231539680064</v>
      </c>
      <c r="E968">
        <v>-40.267899999999997</v>
      </c>
      <c r="F968">
        <v>55.954000000000001</v>
      </c>
      <c r="G968">
        <v>450.161</v>
      </c>
      <c r="H968">
        <v>1.08873</v>
      </c>
      <c r="I968">
        <v>-53.588900000000002</v>
      </c>
      <c r="J968">
        <f t="shared" si="63"/>
        <v>-13.321000000000005</v>
      </c>
      <c r="L968">
        <v>9</v>
      </c>
      <c r="M968">
        <v>346.07400000000001</v>
      </c>
      <c r="N968">
        <f t="shared" si="66"/>
        <v>55.410871613010393</v>
      </c>
      <c r="O968">
        <v>-18.112200000000001</v>
      </c>
      <c r="P968">
        <v>51.818800000000003</v>
      </c>
      <c r="Q968">
        <v>553.09100000000001</v>
      </c>
      <c r="R968">
        <v>1.3821300000000001</v>
      </c>
      <c r="S968">
        <v>-29.205300000000001</v>
      </c>
      <c r="T968">
        <f t="shared" si="64"/>
        <v>-11.0931</v>
      </c>
    </row>
    <row r="969" spans="2:20" x14ac:dyDescent="0.3">
      <c r="B969">
        <v>16</v>
      </c>
      <c r="C969">
        <v>488.79500000000002</v>
      </c>
      <c r="D969">
        <f t="shared" si="65"/>
        <v>50.862112812166217</v>
      </c>
      <c r="E969">
        <v>-40.786700000000003</v>
      </c>
      <c r="F969">
        <v>56.579599999999999</v>
      </c>
      <c r="G969">
        <v>457.95400000000001</v>
      </c>
      <c r="H969">
        <v>1.0917300000000001</v>
      </c>
      <c r="I969">
        <v>-53.405799999999999</v>
      </c>
      <c r="J969">
        <f t="shared" si="63"/>
        <v>-12.619099999999996</v>
      </c>
      <c r="L969">
        <v>10</v>
      </c>
      <c r="M969">
        <v>364.51600000000002</v>
      </c>
      <c r="N969">
        <f t="shared" si="66"/>
        <v>54.224053790261337</v>
      </c>
      <c r="O969">
        <v>-17.517099999999999</v>
      </c>
      <c r="P969">
        <v>51.315300000000001</v>
      </c>
      <c r="Q969">
        <v>542.48900000000003</v>
      </c>
      <c r="R969">
        <v>1.3743099999999999</v>
      </c>
      <c r="S969">
        <v>-29.159500000000001</v>
      </c>
      <c r="T969">
        <f t="shared" si="64"/>
        <v>-11.642400000000002</v>
      </c>
    </row>
    <row r="970" spans="2:20" x14ac:dyDescent="0.3">
      <c r="B970">
        <v>17</v>
      </c>
      <c r="C970">
        <v>508.23</v>
      </c>
      <c r="D970">
        <f t="shared" si="65"/>
        <v>51.453563159248773</v>
      </c>
      <c r="E970">
        <v>-40.939300000000003</v>
      </c>
      <c r="F970">
        <v>56.503300000000003</v>
      </c>
      <c r="G970">
        <v>463.82799999999997</v>
      </c>
      <c r="H970">
        <v>1.1040399999999999</v>
      </c>
      <c r="I970">
        <v>-53.390500000000003</v>
      </c>
      <c r="J970">
        <f t="shared" si="63"/>
        <v>-12.4512</v>
      </c>
      <c r="L970">
        <v>11</v>
      </c>
      <c r="M970">
        <v>382.82499999999999</v>
      </c>
      <c r="N970">
        <f t="shared" si="66"/>
        <v>54.61794745753464</v>
      </c>
      <c r="O970">
        <v>-18.005400000000002</v>
      </c>
      <c r="P970">
        <v>51.757800000000003</v>
      </c>
      <c r="Q970">
        <v>554.17399999999998</v>
      </c>
      <c r="R970">
        <v>1.395</v>
      </c>
      <c r="S970">
        <v>-29.190100000000001</v>
      </c>
      <c r="T970">
        <f t="shared" si="64"/>
        <v>-11.184699999999999</v>
      </c>
    </row>
    <row r="971" spans="2:20" x14ac:dyDescent="0.3">
      <c r="B971">
        <v>18</v>
      </c>
      <c r="C971">
        <v>528.38</v>
      </c>
      <c r="D971">
        <f t="shared" si="65"/>
        <v>49.627791563275487</v>
      </c>
      <c r="E971">
        <v>-40.100099999999998</v>
      </c>
      <c r="F971">
        <v>55.801400000000001</v>
      </c>
      <c r="G971">
        <v>450.90600000000001</v>
      </c>
      <c r="H971">
        <v>1.0918300000000001</v>
      </c>
      <c r="I971">
        <v>-53.344700000000003</v>
      </c>
      <c r="J971">
        <f t="shared" si="63"/>
        <v>-13.244600000000005</v>
      </c>
      <c r="L971">
        <v>12</v>
      </c>
      <c r="M971">
        <v>401.49099999999999</v>
      </c>
      <c r="N971">
        <f t="shared" si="66"/>
        <v>53.573341905068048</v>
      </c>
      <c r="O971">
        <v>-17.745999999999999</v>
      </c>
      <c r="P971">
        <v>51.3611</v>
      </c>
      <c r="Q971">
        <v>550.41300000000001</v>
      </c>
      <c r="R971">
        <v>1.39114</v>
      </c>
      <c r="S971">
        <v>-29.007000000000001</v>
      </c>
      <c r="T971">
        <f t="shared" si="64"/>
        <v>-11.261000000000003</v>
      </c>
    </row>
    <row r="972" spans="2:20" x14ac:dyDescent="0.3">
      <c r="B972">
        <v>19</v>
      </c>
      <c r="C972">
        <v>548.08900000000006</v>
      </c>
      <c r="D972">
        <f t="shared" si="65"/>
        <v>50.738241412552483</v>
      </c>
      <c r="E972">
        <v>-40.4968</v>
      </c>
      <c r="F972">
        <v>56.045499999999997</v>
      </c>
      <c r="G972">
        <v>456.36599999999999</v>
      </c>
      <c r="H972">
        <v>1.10327</v>
      </c>
      <c r="I972">
        <v>-53.2684</v>
      </c>
      <c r="J972">
        <f t="shared" si="63"/>
        <v>-12.771599999999999</v>
      </c>
      <c r="L972">
        <v>13</v>
      </c>
      <c r="M972">
        <v>420.02100000000002</v>
      </c>
      <c r="N972">
        <f t="shared" si="66"/>
        <v>53.966540744738175</v>
      </c>
      <c r="O972">
        <v>-18.096900000000002</v>
      </c>
      <c r="P972">
        <v>51.834099999999999</v>
      </c>
      <c r="Q972">
        <v>559.77700000000004</v>
      </c>
      <c r="R972">
        <v>1.41462</v>
      </c>
      <c r="S972">
        <v>-29.052700000000002</v>
      </c>
      <c r="T972">
        <f t="shared" si="64"/>
        <v>-10.9558</v>
      </c>
    </row>
    <row r="973" spans="2:20" x14ac:dyDescent="0.3">
      <c r="B973">
        <v>20</v>
      </c>
      <c r="C973">
        <v>568.11199999999997</v>
      </c>
      <c r="D973">
        <f t="shared" si="65"/>
        <v>49.942566049043819</v>
      </c>
      <c r="E973">
        <v>-40.283200000000001</v>
      </c>
      <c r="F973">
        <v>55.938699999999997</v>
      </c>
      <c r="G973">
        <v>452.31099999999998</v>
      </c>
      <c r="H973">
        <v>1.0952200000000001</v>
      </c>
      <c r="I973">
        <v>-53.36</v>
      </c>
      <c r="J973">
        <f t="shared" si="63"/>
        <v>-13.076799999999999</v>
      </c>
      <c r="L973">
        <v>14</v>
      </c>
      <c r="M973">
        <v>438.82100000000003</v>
      </c>
      <c r="N973">
        <f t="shared" si="66"/>
        <v>53.191489361702097</v>
      </c>
      <c r="O973">
        <v>-18.203700000000001</v>
      </c>
      <c r="P973">
        <v>52.002000000000002</v>
      </c>
      <c r="Q973">
        <v>562.28899999999999</v>
      </c>
      <c r="R973">
        <v>1.4076</v>
      </c>
      <c r="S973">
        <v>-28.991700000000002</v>
      </c>
      <c r="T973">
        <f t="shared" si="64"/>
        <v>-10.788</v>
      </c>
    </row>
    <row r="974" spans="2:20" x14ac:dyDescent="0.3">
      <c r="B974">
        <v>21</v>
      </c>
      <c r="C974">
        <v>588.02</v>
      </c>
      <c r="D974">
        <f t="shared" si="65"/>
        <v>50.231062889290698</v>
      </c>
      <c r="E974">
        <v>-40.405299999999997</v>
      </c>
      <c r="F974">
        <v>56.076000000000001</v>
      </c>
      <c r="G974">
        <v>455.536</v>
      </c>
      <c r="H974">
        <v>1.09799</v>
      </c>
      <c r="I974">
        <v>-53.222700000000003</v>
      </c>
      <c r="J974">
        <f t="shared" si="63"/>
        <v>-12.817400000000006</v>
      </c>
      <c r="L974">
        <v>15</v>
      </c>
      <c r="M974">
        <v>457.82600000000002</v>
      </c>
      <c r="N974">
        <f t="shared" si="66"/>
        <v>52.617732175743235</v>
      </c>
      <c r="O974">
        <v>-18.173200000000001</v>
      </c>
      <c r="P974">
        <v>52.017200000000003</v>
      </c>
      <c r="Q974">
        <v>561.32899999999995</v>
      </c>
      <c r="R974">
        <v>1.40987</v>
      </c>
      <c r="S974">
        <v>-29.052700000000002</v>
      </c>
      <c r="T974">
        <f t="shared" si="64"/>
        <v>-10.8795</v>
      </c>
    </row>
    <row r="975" spans="2:20" x14ac:dyDescent="0.3">
      <c r="B975">
        <v>22</v>
      </c>
      <c r="C975">
        <v>608.10299999999995</v>
      </c>
      <c r="D975">
        <f t="shared" si="65"/>
        <v>49.793357566100759</v>
      </c>
      <c r="E975">
        <v>-40.5426</v>
      </c>
      <c r="F975">
        <v>56.045499999999997</v>
      </c>
      <c r="G975">
        <v>458.185</v>
      </c>
      <c r="H975">
        <v>1.10799</v>
      </c>
      <c r="I975">
        <v>-53.2074</v>
      </c>
      <c r="J975">
        <f t="shared" si="63"/>
        <v>-12.6648</v>
      </c>
      <c r="L975">
        <v>16</v>
      </c>
      <c r="M975">
        <v>476.76400000000001</v>
      </c>
      <c r="N975">
        <f t="shared" si="66"/>
        <v>52.803886366036572</v>
      </c>
      <c r="O975">
        <v>-18.6768</v>
      </c>
      <c r="P975">
        <v>52.459699999999998</v>
      </c>
      <c r="Q975">
        <v>571.66700000000003</v>
      </c>
      <c r="R975">
        <v>1.4244399999999999</v>
      </c>
      <c r="S975">
        <v>-28.976400000000002</v>
      </c>
      <c r="T975">
        <f t="shared" si="64"/>
        <v>-10.299600000000002</v>
      </c>
    </row>
    <row r="976" spans="2:20" x14ac:dyDescent="0.3">
      <c r="B976">
        <v>23</v>
      </c>
      <c r="C976">
        <v>628.03099999999995</v>
      </c>
      <c r="D976">
        <f t="shared" si="65"/>
        <v>50.180650341228429</v>
      </c>
      <c r="E976">
        <v>-39.962800000000001</v>
      </c>
      <c r="F976">
        <v>55.557299999999998</v>
      </c>
      <c r="G976">
        <v>446.64699999999999</v>
      </c>
      <c r="H976">
        <v>1.0933299999999999</v>
      </c>
      <c r="I976">
        <v>-53.237900000000003</v>
      </c>
      <c r="J976">
        <f t="shared" si="63"/>
        <v>-13.275100000000002</v>
      </c>
      <c r="L976">
        <v>17</v>
      </c>
      <c r="M976">
        <v>496.06599999999997</v>
      </c>
      <c r="N976">
        <f t="shared" si="66"/>
        <v>51.808102787276027</v>
      </c>
      <c r="O976">
        <v>-17.730699999999999</v>
      </c>
      <c r="P976">
        <v>51.5137</v>
      </c>
      <c r="Q976">
        <v>555.976</v>
      </c>
      <c r="R976">
        <v>1.39845</v>
      </c>
      <c r="S976">
        <v>-29.007000000000001</v>
      </c>
      <c r="T976">
        <f t="shared" si="64"/>
        <v>-11.276300000000003</v>
      </c>
    </row>
    <row r="977" spans="1:20" x14ac:dyDescent="0.3">
      <c r="B977">
        <v>24</v>
      </c>
      <c r="C977">
        <v>648.05899999999997</v>
      </c>
      <c r="D977">
        <f t="shared" si="65"/>
        <v>49.930097862991765</v>
      </c>
      <c r="E977">
        <v>-40.405299999999997</v>
      </c>
      <c r="F977">
        <v>55.938699999999997</v>
      </c>
      <c r="G977">
        <v>459.404</v>
      </c>
      <c r="H977">
        <v>1.1032599999999999</v>
      </c>
      <c r="I977">
        <v>-53.1616</v>
      </c>
      <c r="J977">
        <f t="shared" si="63"/>
        <v>-12.756300000000003</v>
      </c>
      <c r="L977">
        <v>18</v>
      </c>
      <c r="M977">
        <v>514.91999999999996</v>
      </c>
      <c r="N977">
        <f t="shared" si="66"/>
        <v>53.039142887450978</v>
      </c>
      <c r="O977">
        <v>-18.066400000000002</v>
      </c>
      <c r="P977">
        <v>51.6205</v>
      </c>
      <c r="Q977">
        <v>561.50300000000004</v>
      </c>
      <c r="R977">
        <v>1.4273100000000001</v>
      </c>
      <c r="S977">
        <v>-28.655999999999999</v>
      </c>
      <c r="T977">
        <f t="shared" si="64"/>
        <v>-10.589599999999997</v>
      </c>
    </row>
    <row r="978" spans="1:20" x14ac:dyDescent="0.3">
      <c r="B978">
        <v>25</v>
      </c>
      <c r="C978">
        <v>668.19600000000003</v>
      </c>
      <c r="D978">
        <f t="shared" si="65"/>
        <v>49.659830163380697</v>
      </c>
      <c r="E978">
        <v>-40.161099999999998</v>
      </c>
      <c r="F978">
        <v>55.633499999999998</v>
      </c>
      <c r="G978">
        <v>455.69299999999998</v>
      </c>
      <c r="H978">
        <v>1.1060000000000001</v>
      </c>
      <c r="I978">
        <v>-53.070099999999996</v>
      </c>
      <c r="J978">
        <f t="shared" si="63"/>
        <v>-12.908999999999999</v>
      </c>
      <c r="L978">
        <v>19</v>
      </c>
      <c r="M978">
        <v>534.25599999999997</v>
      </c>
      <c r="N978">
        <f t="shared" si="66"/>
        <v>51.717004551096366</v>
      </c>
      <c r="O978">
        <v>-17.562899999999999</v>
      </c>
      <c r="P978">
        <v>51.116900000000001</v>
      </c>
      <c r="Q978">
        <v>553.00699999999995</v>
      </c>
      <c r="R978">
        <v>1.41221</v>
      </c>
      <c r="S978">
        <v>-28.808599999999998</v>
      </c>
      <c r="T978">
        <f t="shared" si="64"/>
        <v>-11.245699999999999</v>
      </c>
    </row>
    <row r="979" spans="1:20" x14ac:dyDescent="0.3">
      <c r="B979">
        <v>26</v>
      </c>
      <c r="C979">
        <v>688.57</v>
      </c>
      <c r="D979">
        <f t="shared" si="65"/>
        <v>49.082163541768864</v>
      </c>
      <c r="E979">
        <v>-40.4358</v>
      </c>
      <c r="F979">
        <v>55.862400000000001</v>
      </c>
      <c r="G979">
        <v>460.92</v>
      </c>
      <c r="H979">
        <v>1.11937</v>
      </c>
      <c r="I979">
        <v>-53.0396</v>
      </c>
      <c r="J979">
        <f t="shared" si="63"/>
        <v>-12.6038</v>
      </c>
      <c r="L979">
        <v>20</v>
      </c>
      <c r="M979">
        <v>553.92600000000004</v>
      </c>
      <c r="N979">
        <f t="shared" si="66"/>
        <v>50.838840874427873</v>
      </c>
      <c r="O979">
        <v>-17.974900000000002</v>
      </c>
      <c r="P979">
        <v>51.59</v>
      </c>
      <c r="Q979">
        <v>560.745</v>
      </c>
      <c r="R979">
        <v>1.4251</v>
      </c>
      <c r="S979">
        <v>-28.869599999999998</v>
      </c>
      <c r="T979">
        <f t="shared" si="64"/>
        <v>-10.894699999999997</v>
      </c>
    </row>
    <row r="980" spans="1:20" x14ac:dyDescent="0.3">
      <c r="B980">
        <v>27</v>
      </c>
      <c r="C980">
        <v>708.74</v>
      </c>
      <c r="D980">
        <f t="shared" si="65"/>
        <v>49.578582052553401</v>
      </c>
      <c r="E980">
        <v>-40.39</v>
      </c>
      <c r="F980">
        <v>55.709800000000001</v>
      </c>
      <c r="G980">
        <v>461.49799999999999</v>
      </c>
      <c r="H980">
        <v>1.11738</v>
      </c>
      <c r="I980">
        <v>-53.0548</v>
      </c>
      <c r="J980">
        <f t="shared" si="63"/>
        <v>-12.6648</v>
      </c>
      <c r="L980">
        <v>21</v>
      </c>
      <c r="M980">
        <v>573.447</v>
      </c>
      <c r="N980">
        <f t="shared" si="66"/>
        <v>51.226883868654383</v>
      </c>
      <c r="O980">
        <v>-18.035900000000002</v>
      </c>
      <c r="P980">
        <v>51.696800000000003</v>
      </c>
      <c r="Q980">
        <v>561.13400000000001</v>
      </c>
      <c r="R980">
        <v>1.4191</v>
      </c>
      <c r="S980">
        <v>-28.732299999999999</v>
      </c>
      <c r="T980">
        <f t="shared" si="64"/>
        <v>-10.696399999999997</v>
      </c>
    </row>
    <row r="981" spans="1:20" x14ac:dyDescent="0.3">
      <c r="J981">
        <f t="shared" si="63"/>
        <v>0</v>
      </c>
      <c r="L981">
        <v>22</v>
      </c>
      <c r="M981">
        <v>592.625</v>
      </c>
      <c r="N981">
        <f t="shared" si="66"/>
        <v>52.143080613202635</v>
      </c>
      <c r="O981">
        <v>-18.142700000000001</v>
      </c>
      <c r="P981">
        <v>51.651000000000003</v>
      </c>
      <c r="Q981">
        <v>568.45299999999997</v>
      </c>
      <c r="R981">
        <v>1.4306000000000001</v>
      </c>
      <c r="S981">
        <v>-28.869599999999998</v>
      </c>
      <c r="T981">
        <f t="shared" si="64"/>
        <v>-10.726899999999997</v>
      </c>
    </row>
    <row r="982" spans="1:20" x14ac:dyDescent="0.3">
      <c r="A982">
        <v>3.3</v>
      </c>
      <c r="J982">
        <f t="shared" si="63"/>
        <v>0</v>
      </c>
      <c r="L982">
        <v>23</v>
      </c>
      <c r="M982">
        <v>612.44000000000005</v>
      </c>
      <c r="N982">
        <f t="shared" si="66"/>
        <v>50.466818067120727</v>
      </c>
      <c r="O982">
        <v>-17.623899999999999</v>
      </c>
      <c r="P982">
        <v>51.208500000000001</v>
      </c>
      <c r="Q982">
        <v>551.92499999999995</v>
      </c>
      <c r="R982">
        <v>1.41489</v>
      </c>
      <c r="S982">
        <v>-28.793299999999999</v>
      </c>
      <c r="T982">
        <f t="shared" si="64"/>
        <v>-11.1694</v>
      </c>
    </row>
    <row r="983" spans="1:20" x14ac:dyDescent="0.3">
      <c r="B983">
        <v>1</v>
      </c>
      <c r="C983">
        <v>221.65899999999999</v>
      </c>
      <c r="E983">
        <v>-47.210700000000003</v>
      </c>
      <c r="F983">
        <v>72.006200000000007</v>
      </c>
      <c r="G983">
        <v>365.048</v>
      </c>
      <c r="H983">
        <v>0.92751899999999998</v>
      </c>
      <c r="I983">
        <v>-52.169800000000002</v>
      </c>
      <c r="J983">
        <f t="shared" si="63"/>
        <v>-4.9590999999999994</v>
      </c>
      <c r="L983">
        <v>24</v>
      </c>
      <c r="M983">
        <v>632.03099999999995</v>
      </c>
      <c r="N983">
        <f t="shared" si="66"/>
        <v>51.043846664284892</v>
      </c>
      <c r="O983">
        <v>-17.623899999999999</v>
      </c>
      <c r="P983">
        <v>50.964399999999998</v>
      </c>
      <c r="Q983">
        <v>557.11300000000006</v>
      </c>
      <c r="R983">
        <v>1.42943</v>
      </c>
      <c r="S983">
        <v>-28.793299999999999</v>
      </c>
      <c r="T983">
        <f t="shared" si="64"/>
        <v>-11.1694</v>
      </c>
    </row>
    <row r="984" spans="1:20" x14ac:dyDescent="0.3">
      <c r="B984">
        <v>2</v>
      </c>
      <c r="C984">
        <v>228.40799999999999</v>
      </c>
      <c r="D984">
        <f t="shared" si="65"/>
        <v>148.17009927396663</v>
      </c>
      <c r="E984">
        <v>-39.520299999999999</v>
      </c>
      <c r="F984">
        <v>46.7224</v>
      </c>
      <c r="G984">
        <v>535.48699999999997</v>
      </c>
      <c r="H984">
        <v>1.32603</v>
      </c>
      <c r="I984">
        <v>-47.882100000000001</v>
      </c>
      <c r="J984">
        <f t="shared" si="63"/>
        <v>-8.3618000000000023</v>
      </c>
      <c r="L984">
        <v>25</v>
      </c>
      <c r="M984">
        <v>651.92700000000002</v>
      </c>
      <c r="N984">
        <f t="shared" si="66"/>
        <v>50.261359067148994</v>
      </c>
      <c r="O984">
        <v>-18.005400000000002</v>
      </c>
      <c r="P984">
        <v>51.452599999999997</v>
      </c>
      <c r="Q984">
        <v>561.76199999999994</v>
      </c>
      <c r="R984">
        <v>1.4333499999999999</v>
      </c>
      <c r="S984">
        <v>-28.778099999999998</v>
      </c>
      <c r="T984">
        <f t="shared" si="64"/>
        <v>-10.772699999999997</v>
      </c>
    </row>
    <row r="985" spans="1:20" x14ac:dyDescent="0.3">
      <c r="B985">
        <v>3</v>
      </c>
      <c r="C985">
        <v>240.827</v>
      </c>
      <c r="D985">
        <f t="shared" si="65"/>
        <v>80.521781141798783</v>
      </c>
      <c r="E985">
        <v>-38.268999999999998</v>
      </c>
      <c r="F985">
        <v>44.555700000000002</v>
      </c>
      <c r="G985">
        <v>565.13400000000001</v>
      </c>
      <c r="H985">
        <v>1.36873</v>
      </c>
      <c r="I985">
        <v>-49.224899999999998</v>
      </c>
      <c r="J985">
        <f t="shared" si="63"/>
        <v>-10.9559</v>
      </c>
      <c r="L985">
        <v>26</v>
      </c>
      <c r="M985">
        <v>671.54200000000003</v>
      </c>
      <c r="N985">
        <f t="shared" si="66"/>
        <v>50.981391791995897</v>
      </c>
      <c r="O985">
        <v>-17.440799999999999</v>
      </c>
      <c r="P985">
        <v>50.689700000000002</v>
      </c>
      <c r="Q985">
        <v>553.90499999999997</v>
      </c>
      <c r="R985">
        <v>1.43641</v>
      </c>
      <c r="S985">
        <v>-28.732299999999999</v>
      </c>
      <c r="T985">
        <f t="shared" si="64"/>
        <v>-11.291499999999999</v>
      </c>
    </row>
    <row r="986" spans="1:20" x14ac:dyDescent="0.3">
      <c r="B986">
        <v>4</v>
      </c>
      <c r="C986">
        <v>259.17099999999999</v>
      </c>
      <c r="D986">
        <f t="shared" si="65"/>
        <v>54.5137374618404</v>
      </c>
      <c r="E986">
        <v>-39.886499999999998</v>
      </c>
      <c r="F986">
        <v>52.291899999999998</v>
      </c>
      <c r="G986">
        <v>478.45</v>
      </c>
      <c r="H986">
        <v>1.16307</v>
      </c>
      <c r="I986">
        <v>-51.59</v>
      </c>
      <c r="J986">
        <f t="shared" si="63"/>
        <v>-11.703500000000005</v>
      </c>
      <c r="L986">
        <v>27</v>
      </c>
      <c r="M986">
        <v>691.54200000000003</v>
      </c>
      <c r="N986">
        <f t="shared" si="66"/>
        <v>50</v>
      </c>
      <c r="O986">
        <v>-17.761199999999999</v>
      </c>
      <c r="P986">
        <v>51.071199999999997</v>
      </c>
      <c r="Q986">
        <v>558.21299999999997</v>
      </c>
      <c r="R986">
        <v>1.4378299999999999</v>
      </c>
      <c r="S986">
        <v>-28.732299999999999</v>
      </c>
      <c r="T986">
        <f t="shared" si="64"/>
        <v>-10.9711</v>
      </c>
    </row>
    <row r="987" spans="1:20" x14ac:dyDescent="0.3">
      <c r="B987">
        <v>5</v>
      </c>
      <c r="C987">
        <v>277.99400000000003</v>
      </c>
      <c r="D987">
        <f t="shared" si="65"/>
        <v>53.126494182648784</v>
      </c>
      <c r="E987">
        <v>-40.344200000000001</v>
      </c>
      <c r="F987">
        <v>54.489100000000001</v>
      </c>
      <c r="G987">
        <v>461.44499999999999</v>
      </c>
      <c r="H987">
        <v>1.11931</v>
      </c>
      <c r="I987">
        <v>-52.505499999999998</v>
      </c>
      <c r="J987">
        <f t="shared" si="63"/>
        <v>-12.161299999999997</v>
      </c>
      <c r="L987">
        <v>28</v>
      </c>
      <c r="M987">
        <v>711.50800000000004</v>
      </c>
      <c r="N987">
        <f t="shared" si="66"/>
        <v>50.085144746068295</v>
      </c>
      <c r="O987">
        <v>-17.913799999999998</v>
      </c>
      <c r="P987">
        <v>51.208500000000001</v>
      </c>
      <c r="Q987">
        <v>566.67499999999995</v>
      </c>
      <c r="R987">
        <v>1.45252</v>
      </c>
      <c r="S987">
        <v>-28.778099999999998</v>
      </c>
      <c r="T987">
        <f t="shared" si="64"/>
        <v>-10.8643</v>
      </c>
    </row>
    <row r="988" spans="1:20" x14ac:dyDescent="0.3">
      <c r="B988">
        <v>6</v>
      </c>
      <c r="C988">
        <v>296.613</v>
      </c>
      <c r="D988">
        <f t="shared" si="65"/>
        <v>53.70857725978847</v>
      </c>
      <c r="E988">
        <v>-40.6036</v>
      </c>
      <c r="F988">
        <v>55.358899999999998</v>
      </c>
      <c r="G988">
        <v>457.70699999999999</v>
      </c>
      <c r="H988">
        <v>1.10226</v>
      </c>
      <c r="I988">
        <v>-52.963299999999997</v>
      </c>
      <c r="J988">
        <f t="shared" si="63"/>
        <v>-12.359699999999997</v>
      </c>
      <c r="T988">
        <f t="shared" si="64"/>
        <v>0</v>
      </c>
    </row>
    <row r="989" spans="1:20" x14ac:dyDescent="0.3">
      <c r="B989">
        <v>7</v>
      </c>
      <c r="C989">
        <v>315.262</v>
      </c>
      <c r="D989">
        <f t="shared" si="65"/>
        <v>53.622178132875753</v>
      </c>
      <c r="E989">
        <v>-40.969799999999999</v>
      </c>
      <c r="F989">
        <v>55.984499999999997</v>
      </c>
      <c r="G989">
        <v>459.31200000000001</v>
      </c>
      <c r="H989">
        <v>1.1086400000000001</v>
      </c>
      <c r="I989">
        <v>-53.1006</v>
      </c>
      <c r="J989">
        <f t="shared" si="63"/>
        <v>-12.130800000000001</v>
      </c>
      <c r="K989">
        <v>3.05</v>
      </c>
      <c r="T989">
        <f t="shared" si="64"/>
        <v>0</v>
      </c>
    </row>
    <row r="990" spans="1:20" x14ac:dyDescent="0.3">
      <c r="B990">
        <v>8</v>
      </c>
      <c r="C990">
        <v>334.05099999999999</v>
      </c>
      <c r="D990">
        <f t="shared" si="65"/>
        <v>53.222630262387604</v>
      </c>
      <c r="E990">
        <v>-40.008499999999998</v>
      </c>
      <c r="F990">
        <v>55.114699999999999</v>
      </c>
      <c r="G990">
        <v>445.40600000000001</v>
      </c>
      <c r="H990">
        <v>1.0871299999999999</v>
      </c>
      <c r="I990">
        <v>-53.0396</v>
      </c>
      <c r="J990">
        <f t="shared" si="63"/>
        <v>-13.031100000000002</v>
      </c>
      <c r="L990">
        <v>1</v>
      </c>
      <c r="M990">
        <v>221.554</v>
      </c>
      <c r="O990">
        <v>-24.261500000000002</v>
      </c>
      <c r="P990">
        <v>67.855800000000002</v>
      </c>
      <c r="Q990">
        <v>425.30700000000002</v>
      </c>
      <c r="R990">
        <v>1.13819</v>
      </c>
      <c r="S990">
        <v>-27.481100000000001</v>
      </c>
      <c r="T990">
        <f t="shared" si="64"/>
        <v>-3.2195999999999998</v>
      </c>
    </row>
    <row r="991" spans="1:20" x14ac:dyDescent="0.3">
      <c r="B991">
        <v>9</v>
      </c>
      <c r="C991">
        <v>353</v>
      </c>
      <c r="D991">
        <f t="shared" si="65"/>
        <v>52.773233416011365</v>
      </c>
      <c r="E991">
        <v>-40.6494</v>
      </c>
      <c r="F991">
        <v>55.877699999999997</v>
      </c>
      <c r="G991">
        <v>457.154</v>
      </c>
      <c r="H991">
        <v>1.09348</v>
      </c>
      <c r="I991">
        <v>-53.1464</v>
      </c>
      <c r="J991">
        <f t="shared" si="63"/>
        <v>-12.497</v>
      </c>
      <c r="L991">
        <v>2</v>
      </c>
      <c r="M991">
        <v>228.73099999999999</v>
      </c>
      <c r="N991">
        <f t="shared" si="66"/>
        <v>139.33398355859009</v>
      </c>
      <c r="O991">
        <v>-16.418500000000002</v>
      </c>
      <c r="P991">
        <v>42.785600000000002</v>
      </c>
      <c r="Q991">
        <v>649.24</v>
      </c>
      <c r="R991">
        <v>1.74058</v>
      </c>
      <c r="S991">
        <v>-23.056000000000001</v>
      </c>
      <c r="T991">
        <f t="shared" si="64"/>
        <v>-6.6374999999999993</v>
      </c>
    </row>
    <row r="992" spans="1:20" x14ac:dyDescent="0.3">
      <c r="B992">
        <v>10</v>
      </c>
      <c r="C992">
        <v>372.05799999999999</v>
      </c>
      <c r="D992">
        <f t="shared" si="65"/>
        <v>52.471403085318521</v>
      </c>
      <c r="E992">
        <v>-40.39</v>
      </c>
      <c r="F992">
        <v>55.511499999999998</v>
      </c>
      <c r="G992">
        <v>454.97800000000001</v>
      </c>
      <c r="H992">
        <v>1.09317</v>
      </c>
      <c r="I992">
        <v>-53.222700000000003</v>
      </c>
      <c r="J992">
        <f t="shared" si="63"/>
        <v>-12.832700000000003</v>
      </c>
      <c r="L992">
        <v>3</v>
      </c>
      <c r="M992">
        <v>239.971</v>
      </c>
      <c r="N992">
        <f t="shared" si="66"/>
        <v>88.967971530249045</v>
      </c>
      <c r="O992">
        <v>-14.358499999999999</v>
      </c>
      <c r="P992">
        <v>37.4908</v>
      </c>
      <c r="Q992">
        <v>731.82100000000003</v>
      </c>
      <c r="R992">
        <v>1.9052199999999999</v>
      </c>
      <c r="S992">
        <v>-25.0702</v>
      </c>
      <c r="T992">
        <f t="shared" si="64"/>
        <v>-10.7117</v>
      </c>
    </row>
    <row r="993" spans="2:20" x14ac:dyDescent="0.3">
      <c r="B993">
        <v>11</v>
      </c>
      <c r="C993">
        <v>391.01799999999997</v>
      </c>
      <c r="D993">
        <f t="shared" si="65"/>
        <v>52.742616033755333</v>
      </c>
      <c r="E993">
        <v>-40.557899999999997</v>
      </c>
      <c r="F993">
        <v>55.557299999999998</v>
      </c>
      <c r="G993">
        <v>458.86700000000002</v>
      </c>
      <c r="H993">
        <v>1.10033</v>
      </c>
      <c r="I993">
        <v>-53.070099999999996</v>
      </c>
      <c r="J993">
        <f t="shared" si="63"/>
        <v>-12.5122</v>
      </c>
      <c r="L993">
        <v>4</v>
      </c>
      <c r="M993">
        <v>258.39699999999999</v>
      </c>
      <c r="N993">
        <f t="shared" si="66"/>
        <v>54.271138608488044</v>
      </c>
      <c r="O993">
        <v>-17.3645</v>
      </c>
      <c r="P993">
        <v>48.156700000000001</v>
      </c>
      <c r="Q993">
        <v>585.38699999999994</v>
      </c>
      <c r="R993">
        <v>1.53132</v>
      </c>
      <c r="S993">
        <v>-27.130099999999999</v>
      </c>
      <c r="T993">
        <f t="shared" si="64"/>
        <v>-9.7655999999999992</v>
      </c>
    </row>
    <row r="994" spans="2:20" x14ac:dyDescent="0.3">
      <c r="B994">
        <v>12</v>
      </c>
      <c r="C994">
        <v>410.14100000000002</v>
      </c>
      <c r="D994">
        <f t="shared" si="65"/>
        <v>52.293050253621168</v>
      </c>
      <c r="E994">
        <v>-40.573099999999997</v>
      </c>
      <c r="F994">
        <v>55.694600000000001</v>
      </c>
      <c r="G994">
        <v>457.86099999999999</v>
      </c>
      <c r="H994">
        <v>1.09941</v>
      </c>
      <c r="I994">
        <v>-53.176900000000003</v>
      </c>
      <c r="J994">
        <f t="shared" si="63"/>
        <v>-12.603800000000007</v>
      </c>
      <c r="L994">
        <v>5</v>
      </c>
      <c r="M994">
        <v>276.78199999999998</v>
      </c>
      <c r="N994">
        <f t="shared" si="66"/>
        <v>54.392167527876012</v>
      </c>
      <c r="O994">
        <v>-17.852799999999998</v>
      </c>
      <c r="P994">
        <v>49.957299999999996</v>
      </c>
      <c r="Q994">
        <v>573.904</v>
      </c>
      <c r="R994">
        <v>1.47885</v>
      </c>
      <c r="S994">
        <v>-28.1219</v>
      </c>
      <c r="T994">
        <f t="shared" si="64"/>
        <v>-10.269100000000002</v>
      </c>
    </row>
    <row r="995" spans="2:20" x14ac:dyDescent="0.3">
      <c r="B995">
        <v>13</v>
      </c>
      <c r="C995">
        <v>429.18200000000002</v>
      </c>
      <c r="D995">
        <f t="shared" si="65"/>
        <v>52.51825009190695</v>
      </c>
      <c r="E995">
        <v>-40.847799999999999</v>
      </c>
      <c r="F995">
        <v>55.954000000000001</v>
      </c>
      <c r="G995">
        <v>461.13099999999997</v>
      </c>
      <c r="H995">
        <v>1.10693</v>
      </c>
      <c r="I995">
        <v>-53.1464</v>
      </c>
      <c r="J995">
        <f t="shared" si="63"/>
        <v>-12.2986</v>
      </c>
      <c r="L995">
        <v>6</v>
      </c>
      <c r="M995">
        <v>295.75</v>
      </c>
      <c r="N995">
        <f t="shared" si="66"/>
        <v>52.720371151412856</v>
      </c>
      <c r="O995">
        <v>-17.532299999999999</v>
      </c>
      <c r="P995">
        <v>50.445599999999999</v>
      </c>
      <c r="Q995">
        <v>555.57600000000002</v>
      </c>
      <c r="R995">
        <v>1.4264399999999999</v>
      </c>
      <c r="S995">
        <v>-28.655999999999999</v>
      </c>
      <c r="T995">
        <f t="shared" si="64"/>
        <v>-11.123699999999999</v>
      </c>
    </row>
    <row r="996" spans="2:20" x14ac:dyDescent="0.3">
      <c r="B996">
        <v>14</v>
      </c>
      <c r="C996">
        <v>448.66199999999998</v>
      </c>
      <c r="D996">
        <f t="shared" si="65"/>
        <v>51.334702258726999</v>
      </c>
      <c r="E996">
        <v>-40.466299999999997</v>
      </c>
      <c r="F996">
        <v>55.450400000000002</v>
      </c>
      <c r="G996">
        <v>461.42099999999999</v>
      </c>
      <c r="H996">
        <v>1.1061099999999999</v>
      </c>
      <c r="I996">
        <v>-53.0396</v>
      </c>
      <c r="J996">
        <f t="shared" si="63"/>
        <v>-12.573300000000003</v>
      </c>
      <c r="L996">
        <v>7</v>
      </c>
      <c r="M996">
        <v>314.65899999999999</v>
      </c>
      <c r="N996">
        <f t="shared" si="66"/>
        <v>52.88486963879636</v>
      </c>
      <c r="O996">
        <v>-18.234300000000001</v>
      </c>
      <c r="P996">
        <v>51.5747</v>
      </c>
      <c r="Q996">
        <v>560.67499999999995</v>
      </c>
      <c r="R996">
        <v>1.4283399999999999</v>
      </c>
      <c r="S996">
        <v>-28.961200000000002</v>
      </c>
      <c r="T996">
        <f t="shared" si="64"/>
        <v>-10.726900000000001</v>
      </c>
    </row>
    <row r="997" spans="2:20" x14ac:dyDescent="0.3">
      <c r="B997">
        <v>15</v>
      </c>
      <c r="C997">
        <v>468.38799999999998</v>
      </c>
      <c r="D997">
        <f t="shared" si="65"/>
        <v>50.694514853492855</v>
      </c>
      <c r="E997">
        <v>-40.863</v>
      </c>
      <c r="F997">
        <v>55.908200000000001</v>
      </c>
      <c r="G997">
        <v>464.91800000000001</v>
      </c>
      <c r="H997">
        <v>1.11521</v>
      </c>
      <c r="I997">
        <v>-53.0548</v>
      </c>
      <c r="J997">
        <f t="shared" si="63"/>
        <v>-12.191800000000001</v>
      </c>
      <c r="L997">
        <v>8</v>
      </c>
      <c r="M997">
        <v>333.86</v>
      </c>
      <c r="N997">
        <f t="shared" si="66"/>
        <v>52.080620800999888</v>
      </c>
      <c r="O997">
        <v>-17.898599999999998</v>
      </c>
      <c r="P997">
        <v>51.3</v>
      </c>
      <c r="Q997">
        <v>552.35500000000002</v>
      </c>
      <c r="R997">
        <v>1.41957</v>
      </c>
      <c r="S997">
        <v>-28.976400000000002</v>
      </c>
      <c r="T997">
        <f t="shared" si="64"/>
        <v>-11.077800000000003</v>
      </c>
    </row>
    <row r="998" spans="2:20" x14ac:dyDescent="0.3">
      <c r="B998">
        <v>16</v>
      </c>
      <c r="C998">
        <v>487.71499999999997</v>
      </c>
      <c r="D998">
        <f t="shared" si="65"/>
        <v>51.741087597661306</v>
      </c>
      <c r="E998">
        <v>-40.969799999999999</v>
      </c>
      <c r="F998">
        <v>55.847200000000001</v>
      </c>
      <c r="G998">
        <v>468.51600000000002</v>
      </c>
      <c r="H998">
        <v>1.12432</v>
      </c>
      <c r="I998">
        <v>-53.1616</v>
      </c>
      <c r="J998">
        <f t="shared" si="63"/>
        <v>-12.191800000000001</v>
      </c>
      <c r="L998">
        <v>9</v>
      </c>
      <c r="M998">
        <v>352.98700000000002</v>
      </c>
      <c r="N998">
        <f t="shared" si="66"/>
        <v>52.282114288701806</v>
      </c>
      <c r="O998">
        <v>-18.28</v>
      </c>
      <c r="P998">
        <v>51.6815</v>
      </c>
      <c r="Q998">
        <v>565.50400000000002</v>
      </c>
      <c r="R998">
        <v>1.42988</v>
      </c>
      <c r="S998">
        <v>-29.052700000000002</v>
      </c>
      <c r="T998">
        <f t="shared" si="64"/>
        <v>-10.7727</v>
      </c>
    </row>
    <row r="999" spans="2:20" x14ac:dyDescent="0.3">
      <c r="B999">
        <v>17</v>
      </c>
      <c r="C999">
        <v>507.34199999999998</v>
      </c>
      <c r="D999">
        <f t="shared" si="65"/>
        <v>50.950221633464082</v>
      </c>
      <c r="E999">
        <v>-40.329000000000001</v>
      </c>
      <c r="F999">
        <v>55.114699999999999</v>
      </c>
      <c r="G999">
        <v>459.49099999999999</v>
      </c>
      <c r="H999">
        <v>1.11111</v>
      </c>
      <c r="I999">
        <v>-52.932699999999997</v>
      </c>
      <c r="J999">
        <f t="shared" si="63"/>
        <v>-12.603699999999996</v>
      </c>
      <c r="L999">
        <v>10</v>
      </c>
      <c r="M999">
        <v>372.29399999999998</v>
      </c>
      <c r="N999">
        <f t="shared" si="66"/>
        <v>51.794685865230335</v>
      </c>
      <c r="O999">
        <v>-17.334</v>
      </c>
      <c r="P999">
        <v>50.872799999999998</v>
      </c>
      <c r="Q999">
        <v>544.04600000000005</v>
      </c>
      <c r="R999">
        <v>1.4091199999999999</v>
      </c>
      <c r="S999">
        <v>-28.961200000000002</v>
      </c>
      <c r="T999">
        <f t="shared" si="64"/>
        <v>-11.627200000000002</v>
      </c>
    </row>
    <row r="1000" spans="2:20" x14ac:dyDescent="0.3">
      <c r="B1000">
        <v>18</v>
      </c>
      <c r="C1000">
        <v>526.73699999999997</v>
      </c>
      <c r="D1000">
        <f t="shared" si="65"/>
        <v>51.559680329982001</v>
      </c>
      <c r="E1000">
        <v>-40.39</v>
      </c>
      <c r="F1000">
        <v>55.282600000000002</v>
      </c>
      <c r="G1000">
        <v>459.113</v>
      </c>
      <c r="H1000">
        <v>1.11337</v>
      </c>
      <c r="I1000">
        <v>-53.131100000000004</v>
      </c>
      <c r="J1000">
        <f t="shared" si="63"/>
        <v>-12.741100000000003</v>
      </c>
      <c r="L1000">
        <v>11</v>
      </c>
      <c r="M1000">
        <v>391.565</v>
      </c>
      <c r="N1000">
        <f t="shared" si="66"/>
        <v>51.8914431010326</v>
      </c>
      <c r="O1000">
        <v>-18.188500000000001</v>
      </c>
      <c r="P1000">
        <v>51.7273</v>
      </c>
      <c r="Q1000">
        <v>563.08500000000004</v>
      </c>
      <c r="R1000">
        <v>1.43543</v>
      </c>
      <c r="S1000">
        <v>-28.854399999999998</v>
      </c>
      <c r="T1000">
        <f t="shared" si="64"/>
        <v>-10.665899999999997</v>
      </c>
    </row>
    <row r="1001" spans="2:20" x14ac:dyDescent="0.3">
      <c r="B1001">
        <v>19</v>
      </c>
      <c r="C1001">
        <v>546.43799999999999</v>
      </c>
      <c r="D1001">
        <f t="shared" si="65"/>
        <v>50.758844728693916</v>
      </c>
      <c r="E1001">
        <v>-40.3748</v>
      </c>
      <c r="F1001">
        <v>55.313099999999999</v>
      </c>
      <c r="G1001">
        <v>459.78</v>
      </c>
      <c r="H1001">
        <v>1.1167400000000001</v>
      </c>
      <c r="I1001">
        <v>-52.978499999999997</v>
      </c>
      <c r="J1001">
        <f t="shared" si="63"/>
        <v>-12.603699999999996</v>
      </c>
      <c r="L1001">
        <v>12</v>
      </c>
      <c r="M1001">
        <v>411.005</v>
      </c>
      <c r="N1001">
        <f t="shared" si="66"/>
        <v>51.440329218107003</v>
      </c>
      <c r="O1001">
        <v>-18.127400000000002</v>
      </c>
      <c r="P1001">
        <v>51.7273</v>
      </c>
      <c r="Q1001">
        <v>566.41099999999994</v>
      </c>
      <c r="R1001">
        <v>1.4363300000000001</v>
      </c>
      <c r="S1001">
        <v>-28.884899999999998</v>
      </c>
      <c r="T1001">
        <f t="shared" si="64"/>
        <v>-10.757499999999997</v>
      </c>
    </row>
    <row r="1002" spans="2:20" x14ac:dyDescent="0.3">
      <c r="B1002">
        <v>20</v>
      </c>
      <c r="C1002">
        <v>566.35799999999995</v>
      </c>
      <c r="D1002">
        <f t="shared" si="65"/>
        <v>50.200803212851511</v>
      </c>
      <c r="E1002">
        <v>-40.222200000000001</v>
      </c>
      <c r="F1002">
        <v>55.145299999999999</v>
      </c>
      <c r="G1002">
        <v>458.20699999999999</v>
      </c>
      <c r="H1002">
        <v>1.11111</v>
      </c>
      <c r="I1002">
        <v>-52.978499999999997</v>
      </c>
      <c r="J1002">
        <f t="shared" si="63"/>
        <v>-12.756299999999996</v>
      </c>
      <c r="L1002">
        <v>13</v>
      </c>
      <c r="M1002">
        <v>430.40899999999999</v>
      </c>
      <c r="N1002">
        <f t="shared" si="66"/>
        <v>51.535765821480119</v>
      </c>
      <c r="O1002">
        <v>-18.264800000000001</v>
      </c>
      <c r="P1002">
        <v>51.834099999999999</v>
      </c>
      <c r="Q1002">
        <v>569.11699999999996</v>
      </c>
      <c r="R1002">
        <v>1.4432499999999999</v>
      </c>
      <c r="S1002">
        <v>-28.762799999999999</v>
      </c>
      <c r="T1002">
        <f t="shared" si="64"/>
        <v>-10.497999999999998</v>
      </c>
    </row>
    <row r="1003" spans="2:20" x14ac:dyDescent="0.3">
      <c r="B1003">
        <v>21</v>
      </c>
      <c r="C1003">
        <v>586.03499999999997</v>
      </c>
      <c r="D1003">
        <f t="shared" si="65"/>
        <v>50.820755196422162</v>
      </c>
      <c r="E1003">
        <v>-40.5426</v>
      </c>
      <c r="F1003">
        <v>55.496200000000002</v>
      </c>
      <c r="G1003">
        <v>465.56900000000002</v>
      </c>
      <c r="H1003">
        <v>1.11978</v>
      </c>
      <c r="I1003">
        <v>-52.871699999999997</v>
      </c>
      <c r="J1003">
        <f t="shared" si="63"/>
        <v>-12.329099999999997</v>
      </c>
      <c r="L1003">
        <v>14</v>
      </c>
      <c r="M1003">
        <v>450.23700000000002</v>
      </c>
      <c r="N1003">
        <f t="shared" si="66"/>
        <v>50.43373007867654</v>
      </c>
      <c r="O1003">
        <v>-17.3492</v>
      </c>
      <c r="P1003">
        <v>50.796500000000002</v>
      </c>
      <c r="Q1003">
        <v>549.33600000000001</v>
      </c>
      <c r="R1003">
        <v>1.4211</v>
      </c>
      <c r="S1003">
        <v>-28.839099999999998</v>
      </c>
      <c r="T1003">
        <f t="shared" si="64"/>
        <v>-11.489899999999999</v>
      </c>
    </row>
    <row r="1004" spans="2:20" x14ac:dyDescent="0.3">
      <c r="B1004">
        <v>22</v>
      </c>
      <c r="C1004">
        <v>606.02499999999998</v>
      </c>
      <c r="D1004">
        <f t="shared" si="65"/>
        <v>50.025012506253105</v>
      </c>
      <c r="E1004">
        <v>-40.573099999999997</v>
      </c>
      <c r="F1004">
        <v>55.328400000000002</v>
      </c>
      <c r="G1004">
        <v>464.988</v>
      </c>
      <c r="H1004">
        <v>1.12368</v>
      </c>
      <c r="I1004">
        <v>-52.871699999999997</v>
      </c>
      <c r="J1004">
        <f t="shared" si="63"/>
        <v>-12.2986</v>
      </c>
      <c r="L1004">
        <v>15</v>
      </c>
      <c r="M1004">
        <v>469.79599999999999</v>
      </c>
      <c r="N1004">
        <f t="shared" si="66"/>
        <v>51.127358249399336</v>
      </c>
      <c r="O1004">
        <v>-17.700199999999999</v>
      </c>
      <c r="P1004">
        <v>51.177999999999997</v>
      </c>
      <c r="Q1004">
        <v>560.78399999999999</v>
      </c>
      <c r="R1004">
        <v>1.43723</v>
      </c>
      <c r="S1004">
        <v>-28.793299999999999</v>
      </c>
      <c r="T1004">
        <f t="shared" si="64"/>
        <v>-11.0931</v>
      </c>
    </row>
    <row r="1005" spans="2:20" x14ac:dyDescent="0.3">
      <c r="B1005">
        <v>23</v>
      </c>
      <c r="C1005">
        <v>626.00099999999998</v>
      </c>
      <c r="D1005">
        <f t="shared" si="65"/>
        <v>50.060072086503808</v>
      </c>
      <c r="E1005">
        <v>-40.023800000000001</v>
      </c>
      <c r="F1005">
        <v>54.718000000000004</v>
      </c>
      <c r="G1005">
        <v>459.274</v>
      </c>
      <c r="H1005">
        <v>1.1177699999999999</v>
      </c>
      <c r="I1005">
        <v>-52.841200000000001</v>
      </c>
      <c r="J1005">
        <f t="shared" si="63"/>
        <v>-12.817399999999999</v>
      </c>
      <c r="L1005">
        <v>16</v>
      </c>
      <c r="M1005">
        <v>489.62299999999999</v>
      </c>
      <c r="N1005">
        <f t="shared" si="66"/>
        <v>50.436273768094019</v>
      </c>
      <c r="O1005">
        <v>-18.158000000000001</v>
      </c>
      <c r="P1005">
        <v>51.544199999999996</v>
      </c>
      <c r="Q1005">
        <v>571.66999999999996</v>
      </c>
      <c r="R1005">
        <v>1.45272</v>
      </c>
      <c r="S1005">
        <v>-28.579699999999999</v>
      </c>
      <c r="T1005">
        <f t="shared" si="64"/>
        <v>-10.421699999999998</v>
      </c>
    </row>
    <row r="1006" spans="2:20" x14ac:dyDescent="0.3">
      <c r="B1006">
        <v>24</v>
      </c>
      <c r="C1006">
        <v>645.91800000000001</v>
      </c>
      <c r="D1006">
        <f t="shared" si="65"/>
        <v>50.208364713561203</v>
      </c>
      <c r="E1006">
        <v>-40.237400000000001</v>
      </c>
      <c r="F1006">
        <v>55.007899999999999</v>
      </c>
      <c r="G1006">
        <v>464.50099999999998</v>
      </c>
      <c r="H1006">
        <v>1.1205400000000001</v>
      </c>
      <c r="I1006">
        <v>-52.871699999999997</v>
      </c>
      <c r="J1006">
        <f t="shared" si="63"/>
        <v>-12.634299999999996</v>
      </c>
      <c r="L1006">
        <v>17</v>
      </c>
      <c r="M1006">
        <v>509.69099999999997</v>
      </c>
      <c r="N1006">
        <f t="shared" si="66"/>
        <v>49.830576041459082</v>
      </c>
      <c r="O1006">
        <v>-16.830400000000001</v>
      </c>
      <c r="P1006">
        <v>50.1404</v>
      </c>
      <c r="Q1006">
        <v>547.43100000000004</v>
      </c>
      <c r="R1006">
        <v>1.4279299999999999</v>
      </c>
      <c r="S1006">
        <v>-28.610199999999999</v>
      </c>
      <c r="T1006">
        <f t="shared" si="64"/>
        <v>-11.779799999999998</v>
      </c>
    </row>
    <row r="1007" spans="2:20" x14ac:dyDescent="0.3">
      <c r="B1007">
        <v>25</v>
      </c>
      <c r="C1007">
        <v>665.87599999999998</v>
      </c>
      <c r="D1007">
        <f t="shared" si="65"/>
        <v>50.105220964024525</v>
      </c>
      <c r="E1007">
        <v>-40.313699999999997</v>
      </c>
      <c r="F1007">
        <v>54.977400000000003</v>
      </c>
      <c r="G1007">
        <v>463.81700000000001</v>
      </c>
      <c r="H1007">
        <v>1.12371</v>
      </c>
      <c r="I1007">
        <v>-52.932699999999997</v>
      </c>
      <c r="J1007">
        <f t="shared" si="63"/>
        <v>-12.619</v>
      </c>
      <c r="L1007">
        <v>18</v>
      </c>
      <c r="M1007">
        <v>529.53399999999999</v>
      </c>
      <c r="N1007">
        <f t="shared" si="66"/>
        <v>50.395605503200073</v>
      </c>
      <c r="O1007">
        <v>-17.593399999999999</v>
      </c>
      <c r="P1007">
        <v>50.933799999999998</v>
      </c>
      <c r="Q1007">
        <v>560.60400000000004</v>
      </c>
      <c r="R1007">
        <v>1.45472</v>
      </c>
      <c r="S1007">
        <v>-28.655999999999999</v>
      </c>
      <c r="T1007">
        <f t="shared" si="64"/>
        <v>-11.0626</v>
      </c>
    </row>
    <row r="1008" spans="2:20" x14ac:dyDescent="0.3">
      <c r="B1008">
        <v>26</v>
      </c>
      <c r="C1008">
        <v>686.15599999999995</v>
      </c>
      <c r="D1008">
        <f t="shared" si="65"/>
        <v>49.309664694280144</v>
      </c>
      <c r="E1008">
        <v>-40.206899999999997</v>
      </c>
      <c r="F1008">
        <v>54.977400000000003</v>
      </c>
      <c r="G1008">
        <v>459.09800000000001</v>
      </c>
      <c r="H1008">
        <v>1.12216</v>
      </c>
      <c r="I1008">
        <v>-52.887</v>
      </c>
      <c r="J1008">
        <f t="shared" si="63"/>
        <v>-12.680100000000003</v>
      </c>
      <c r="L1008">
        <v>19</v>
      </c>
      <c r="M1008">
        <v>549.62699999999995</v>
      </c>
      <c r="N1008">
        <f t="shared" si="66"/>
        <v>49.768576121037277</v>
      </c>
      <c r="O1008">
        <v>-18.081700000000001</v>
      </c>
      <c r="P1008">
        <v>51.4679</v>
      </c>
      <c r="Q1008">
        <v>575.01400000000001</v>
      </c>
      <c r="R1008">
        <v>1.4744900000000001</v>
      </c>
      <c r="S1008">
        <v>-28.716999999999999</v>
      </c>
      <c r="T1008">
        <f t="shared" si="64"/>
        <v>-10.635299999999997</v>
      </c>
    </row>
    <row r="1009" spans="1:20" x14ac:dyDescent="0.3">
      <c r="B1009">
        <v>27</v>
      </c>
      <c r="C1009">
        <v>706.26400000000001</v>
      </c>
      <c r="D1009">
        <f t="shared" si="65"/>
        <v>49.731450169086777</v>
      </c>
      <c r="E1009">
        <v>-40.252699999999997</v>
      </c>
      <c r="F1009">
        <v>54.962200000000003</v>
      </c>
      <c r="G1009">
        <v>460.03</v>
      </c>
      <c r="H1009">
        <v>1.1306099999999999</v>
      </c>
      <c r="I1009">
        <v>-52.780200000000001</v>
      </c>
      <c r="J1009">
        <f t="shared" si="63"/>
        <v>-12.527500000000003</v>
      </c>
      <c r="L1009">
        <v>20</v>
      </c>
      <c r="M1009">
        <v>569.37699999999995</v>
      </c>
      <c r="N1009">
        <f t="shared" si="66"/>
        <v>50.632911392405063</v>
      </c>
      <c r="O1009">
        <v>-17.593399999999999</v>
      </c>
      <c r="P1009">
        <v>50.949100000000001</v>
      </c>
      <c r="Q1009">
        <v>559.49400000000003</v>
      </c>
      <c r="R1009">
        <v>1.4603200000000001</v>
      </c>
      <c r="S1009">
        <v>-28.518699999999999</v>
      </c>
      <c r="T1009">
        <f t="shared" si="64"/>
        <v>-10.9253</v>
      </c>
    </row>
    <row r="1010" spans="1:20" x14ac:dyDescent="0.3">
      <c r="J1010">
        <f t="shared" si="63"/>
        <v>0</v>
      </c>
      <c r="L1010">
        <v>21</v>
      </c>
      <c r="M1010">
        <v>589.57899999999995</v>
      </c>
      <c r="N1010">
        <f t="shared" si="66"/>
        <v>49.500049500049506</v>
      </c>
      <c r="O1010">
        <v>-17.730699999999999</v>
      </c>
      <c r="P1010">
        <v>51.010100000000001</v>
      </c>
      <c r="Q1010">
        <v>565.41499999999996</v>
      </c>
      <c r="R1010">
        <v>1.45956</v>
      </c>
      <c r="S1010">
        <v>-28.549199999999999</v>
      </c>
      <c r="T1010">
        <f t="shared" si="64"/>
        <v>-10.8185</v>
      </c>
    </row>
    <row r="1011" spans="1:20" x14ac:dyDescent="0.3">
      <c r="A1011">
        <v>3.35</v>
      </c>
      <c r="J1011">
        <f t="shared" si="63"/>
        <v>0</v>
      </c>
      <c r="L1011">
        <v>22</v>
      </c>
      <c r="M1011">
        <v>609.90099999999995</v>
      </c>
      <c r="N1011">
        <f t="shared" si="66"/>
        <v>49.207755142210402</v>
      </c>
      <c r="O1011">
        <v>-17.623899999999999</v>
      </c>
      <c r="P1011">
        <v>50.842300000000002</v>
      </c>
      <c r="Q1011">
        <v>566.4</v>
      </c>
      <c r="R1011">
        <v>1.4690099999999999</v>
      </c>
      <c r="S1011">
        <v>-28.503399999999999</v>
      </c>
      <c r="T1011">
        <f t="shared" si="64"/>
        <v>-10.8795</v>
      </c>
    </row>
    <row r="1012" spans="1:20" x14ac:dyDescent="0.3">
      <c r="B1012">
        <v>1</v>
      </c>
      <c r="C1012">
        <v>221.59800000000001</v>
      </c>
      <c r="E1012">
        <v>-46.7834</v>
      </c>
      <c r="F1012">
        <v>71.304299999999998</v>
      </c>
      <c r="G1012">
        <v>361.85599999999999</v>
      </c>
      <c r="H1012">
        <v>0.92676899999999995</v>
      </c>
      <c r="I1012">
        <v>-52.063000000000002</v>
      </c>
      <c r="J1012">
        <f t="shared" si="63"/>
        <v>-5.2796000000000021</v>
      </c>
      <c r="L1012">
        <v>23</v>
      </c>
      <c r="M1012">
        <v>630.19399999999996</v>
      </c>
      <c r="N1012">
        <f t="shared" si="66"/>
        <v>49.278076183905767</v>
      </c>
      <c r="O1012">
        <v>-17.852799999999998</v>
      </c>
      <c r="P1012">
        <v>51.086399999999998</v>
      </c>
      <c r="Q1012">
        <v>574.17999999999995</v>
      </c>
      <c r="R1012">
        <v>1.4775400000000001</v>
      </c>
      <c r="S1012">
        <v>-28.472899999999999</v>
      </c>
      <c r="T1012">
        <f t="shared" si="64"/>
        <v>-10.620100000000001</v>
      </c>
    </row>
    <row r="1013" spans="1:20" x14ac:dyDescent="0.3">
      <c r="B1013">
        <v>2</v>
      </c>
      <c r="C1013">
        <v>228.26400000000001</v>
      </c>
      <c r="D1013">
        <f t="shared" si="65"/>
        <v>150.01500150015008</v>
      </c>
      <c r="E1013">
        <v>-38.757300000000001</v>
      </c>
      <c r="F1013">
        <v>45.3339</v>
      </c>
      <c r="G1013">
        <v>532.15300000000002</v>
      </c>
      <c r="H1013">
        <v>1.3356600000000001</v>
      </c>
      <c r="I1013">
        <v>-47.622700000000002</v>
      </c>
      <c r="J1013">
        <f t="shared" si="63"/>
        <v>-8.8654000000000011</v>
      </c>
      <c r="L1013">
        <v>24</v>
      </c>
      <c r="M1013">
        <v>650.66600000000005</v>
      </c>
      <c r="N1013">
        <f t="shared" si="66"/>
        <v>48.847205939820022</v>
      </c>
      <c r="O1013">
        <v>-17.593399999999999</v>
      </c>
      <c r="P1013">
        <v>50.674399999999999</v>
      </c>
      <c r="Q1013">
        <v>567.97799999999995</v>
      </c>
      <c r="R1013">
        <v>1.4736</v>
      </c>
      <c r="S1013">
        <v>-28.366099999999999</v>
      </c>
      <c r="T1013">
        <f t="shared" si="64"/>
        <v>-10.7727</v>
      </c>
    </row>
    <row r="1014" spans="1:20" x14ac:dyDescent="0.3">
      <c r="B1014">
        <v>3</v>
      </c>
      <c r="C1014">
        <v>240.14400000000001</v>
      </c>
      <c r="D1014">
        <f t="shared" si="65"/>
        <v>84.175084175084208</v>
      </c>
      <c r="E1014">
        <v>-38.055399999999999</v>
      </c>
      <c r="F1014">
        <v>43.090800000000002</v>
      </c>
      <c r="G1014">
        <v>578.95600000000002</v>
      </c>
      <c r="H1014">
        <v>1.4089400000000001</v>
      </c>
      <c r="I1014">
        <v>-48.843400000000003</v>
      </c>
      <c r="J1014">
        <f t="shared" si="63"/>
        <v>-10.788000000000004</v>
      </c>
      <c r="L1014">
        <v>25</v>
      </c>
      <c r="M1014">
        <v>671.04200000000003</v>
      </c>
      <c r="N1014">
        <f t="shared" si="66"/>
        <v>49.077345897133938</v>
      </c>
      <c r="O1014">
        <v>-17.623899999999999</v>
      </c>
      <c r="P1014">
        <v>50.643900000000002</v>
      </c>
      <c r="Q1014">
        <v>570.279</v>
      </c>
      <c r="R1014">
        <v>1.4846900000000001</v>
      </c>
      <c r="S1014">
        <v>-28.472899999999999</v>
      </c>
      <c r="T1014">
        <f t="shared" si="64"/>
        <v>-10.849</v>
      </c>
    </row>
    <row r="1015" spans="1:20" x14ac:dyDescent="0.3">
      <c r="B1015">
        <v>4</v>
      </c>
      <c r="C1015">
        <v>258.33100000000002</v>
      </c>
      <c r="D1015">
        <f t="shared" si="65"/>
        <v>54.984329466102125</v>
      </c>
      <c r="E1015">
        <v>-40.054299999999998</v>
      </c>
      <c r="F1015">
        <v>51.895099999999999</v>
      </c>
      <c r="G1015">
        <v>482.041</v>
      </c>
      <c r="H1015">
        <v>1.18167</v>
      </c>
      <c r="I1015">
        <v>-51.498399999999997</v>
      </c>
      <c r="J1015">
        <f t="shared" si="63"/>
        <v>-11.444099999999999</v>
      </c>
      <c r="L1015">
        <v>26</v>
      </c>
      <c r="M1015">
        <v>691.73699999999997</v>
      </c>
      <c r="N1015">
        <f t="shared" si="66"/>
        <v>48.320850446968016</v>
      </c>
      <c r="O1015">
        <v>-17.883299999999998</v>
      </c>
      <c r="P1015">
        <v>50.811799999999998</v>
      </c>
      <c r="Q1015">
        <v>574.86500000000001</v>
      </c>
      <c r="R1015">
        <v>1.4939100000000001</v>
      </c>
      <c r="S1015">
        <v>-28.396599999999999</v>
      </c>
      <c r="T1015">
        <f t="shared" si="64"/>
        <v>-10.513300000000001</v>
      </c>
    </row>
    <row r="1016" spans="1:20" x14ac:dyDescent="0.3">
      <c r="B1016">
        <v>5</v>
      </c>
      <c r="C1016">
        <v>277.01</v>
      </c>
      <c r="D1016">
        <f t="shared" si="65"/>
        <v>53.536056534075776</v>
      </c>
      <c r="E1016">
        <v>-41.168199999999999</v>
      </c>
      <c r="F1016">
        <v>54.6417</v>
      </c>
      <c r="G1016">
        <v>478.197</v>
      </c>
      <c r="H1016">
        <v>1.1417900000000001</v>
      </c>
      <c r="I1016">
        <v>-52.581800000000001</v>
      </c>
      <c r="J1016">
        <f t="shared" si="63"/>
        <v>-11.413600000000002</v>
      </c>
      <c r="L1016">
        <v>27</v>
      </c>
      <c r="M1016">
        <v>712.38499999999999</v>
      </c>
      <c r="N1016">
        <f t="shared" si="66"/>
        <v>48.430840759395522</v>
      </c>
      <c r="O1016">
        <v>-17.837499999999999</v>
      </c>
      <c r="P1016">
        <v>50.750700000000002</v>
      </c>
      <c r="Q1016">
        <v>572.24</v>
      </c>
      <c r="R1016">
        <v>1.49864</v>
      </c>
      <c r="S1016">
        <v>-28.457599999999999</v>
      </c>
      <c r="T1016">
        <f t="shared" si="64"/>
        <v>-10.620100000000001</v>
      </c>
    </row>
    <row r="1017" spans="1:20" x14ac:dyDescent="0.3">
      <c r="B1017">
        <v>6</v>
      </c>
      <c r="C1017">
        <v>295.46699999999998</v>
      </c>
      <c r="D1017">
        <f t="shared" si="65"/>
        <v>54.17998591320368</v>
      </c>
      <c r="E1017">
        <v>-41.091900000000003</v>
      </c>
      <c r="F1017">
        <v>55.145299999999999</v>
      </c>
      <c r="G1017">
        <v>469.12200000000001</v>
      </c>
      <c r="H1017">
        <v>1.12897</v>
      </c>
      <c r="I1017">
        <v>-53.070099999999996</v>
      </c>
      <c r="J1017">
        <f t="shared" si="63"/>
        <v>-11.978199999999994</v>
      </c>
      <c r="T1017">
        <f t="shared" si="64"/>
        <v>0</v>
      </c>
    </row>
    <row r="1018" spans="1:20" x14ac:dyDescent="0.3">
      <c r="B1018">
        <v>7</v>
      </c>
      <c r="C1018">
        <v>313.99200000000002</v>
      </c>
      <c r="D1018">
        <f t="shared" si="65"/>
        <v>53.981106612685458</v>
      </c>
      <c r="E1018">
        <v>-40.6342</v>
      </c>
      <c r="F1018">
        <v>55.023200000000003</v>
      </c>
      <c r="G1018">
        <v>461.488</v>
      </c>
      <c r="H1018">
        <v>1.1145099999999999</v>
      </c>
      <c r="I1018">
        <v>-53.2532</v>
      </c>
      <c r="J1018">
        <f t="shared" si="63"/>
        <v>-12.619</v>
      </c>
      <c r="K1018">
        <v>3.1</v>
      </c>
      <c r="T1018">
        <f t="shared" si="64"/>
        <v>0</v>
      </c>
    </row>
    <row r="1019" spans="1:20" x14ac:dyDescent="0.3">
      <c r="B1019">
        <v>8</v>
      </c>
      <c r="C1019">
        <v>332.74700000000001</v>
      </c>
      <c r="D1019">
        <f t="shared" si="65"/>
        <v>53.319114902692625</v>
      </c>
      <c r="E1019">
        <v>-40.5884</v>
      </c>
      <c r="F1019">
        <v>55.160499999999999</v>
      </c>
      <c r="G1019">
        <v>461.005</v>
      </c>
      <c r="H1019">
        <v>1.1049599999999999</v>
      </c>
      <c r="I1019">
        <v>-53.36</v>
      </c>
      <c r="J1019">
        <f t="shared" si="63"/>
        <v>-12.771599999999999</v>
      </c>
      <c r="L1019">
        <v>1</v>
      </c>
      <c r="M1019">
        <v>221.46899999999999</v>
      </c>
      <c r="O1019">
        <v>-24.9329</v>
      </c>
      <c r="P1019">
        <v>68.496700000000004</v>
      </c>
      <c r="Q1019">
        <v>437.61099999999999</v>
      </c>
      <c r="R1019">
        <v>1.1636899999999999</v>
      </c>
      <c r="S1019">
        <v>-26.7029</v>
      </c>
      <c r="T1019">
        <f t="shared" si="64"/>
        <v>-1.7699999999999996</v>
      </c>
    </row>
    <row r="1020" spans="1:20" x14ac:dyDescent="0.3">
      <c r="B1020">
        <v>9</v>
      </c>
      <c r="C1020">
        <v>351.58800000000002</v>
      </c>
      <c r="D1020">
        <f t="shared" si="65"/>
        <v>53.075739079666661</v>
      </c>
      <c r="E1020">
        <v>-41.259799999999998</v>
      </c>
      <c r="F1020">
        <v>56.030299999999997</v>
      </c>
      <c r="G1020">
        <v>470.80500000000001</v>
      </c>
      <c r="H1020">
        <v>1.1171</v>
      </c>
      <c r="I1020">
        <v>-53.2532</v>
      </c>
      <c r="J1020">
        <f t="shared" si="63"/>
        <v>-11.993400000000001</v>
      </c>
      <c r="L1020">
        <v>2</v>
      </c>
      <c r="M1020">
        <v>228.81800000000001</v>
      </c>
      <c r="N1020">
        <f t="shared" si="66"/>
        <v>136.07293509320962</v>
      </c>
      <c r="O1020">
        <v>-15.8386</v>
      </c>
      <c r="P1020">
        <v>41.839599999999997</v>
      </c>
      <c r="Q1020">
        <v>657.39</v>
      </c>
      <c r="R1020">
        <v>1.77525</v>
      </c>
      <c r="S1020">
        <v>-22.537199999999999</v>
      </c>
      <c r="T1020">
        <f t="shared" si="64"/>
        <v>-6.698599999999999</v>
      </c>
    </row>
    <row r="1021" spans="1:20" x14ac:dyDescent="0.3">
      <c r="B1021">
        <v>10</v>
      </c>
      <c r="C1021">
        <v>370.44</v>
      </c>
      <c r="D1021">
        <f t="shared" si="65"/>
        <v>53.044769785699202</v>
      </c>
      <c r="E1021">
        <v>-40.6952</v>
      </c>
      <c r="F1021">
        <v>55.419899999999998</v>
      </c>
      <c r="G1021">
        <v>460.77199999999999</v>
      </c>
      <c r="H1021">
        <v>1.10884</v>
      </c>
      <c r="I1021">
        <v>-53.344700000000003</v>
      </c>
      <c r="J1021">
        <f t="shared" si="63"/>
        <v>-12.649500000000003</v>
      </c>
      <c r="L1021">
        <v>3</v>
      </c>
      <c r="M1021">
        <v>240.136</v>
      </c>
      <c r="N1021">
        <f t="shared" si="66"/>
        <v>88.354833009365734</v>
      </c>
      <c r="O1021">
        <v>-14.495799999999999</v>
      </c>
      <c r="P1021">
        <v>37.170400000000001</v>
      </c>
      <c r="Q1021">
        <v>764.09699999999998</v>
      </c>
      <c r="R1021">
        <v>1.97906</v>
      </c>
      <c r="S1021">
        <v>-24.8566</v>
      </c>
      <c r="T1021">
        <f t="shared" si="64"/>
        <v>-10.360800000000001</v>
      </c>
    </row>
    <row r="1022" spans="1:20" x14ac:dyDescent="0.3">
      <c r="B1022">
        <v>11</v>
      </c>
      <c r="C1022">
        <v>389.46600000000001</v>
      </c>
      <c r="D1022">
        <f t="shared" si="65"/>
        <v>52.559655208661802</v>
      </c>
      <c r="E1022">
        <v>-41.015599999999999</v>
      </c>
      <c r="F1022">
        <v>55.786099999999998</v>
      </c>
      <c r="G1022">
        <v>468.76499999999999</v>
      </c>
      <c r="H1022">
        <v>1.1160399999999999</v>
      </c>
      <c r="I1022">
        <v>-52.9938</v>
      </c>
      <c r="J1022">
        <f t="shared" si="63"/>
        <v>-11.978200000000001</v>
      </c>
      <c r="L1022">
        <v>4</v>
      </c>
      <c r="M1022">
        <v>259.35399999999998</v>
      </c>
      <c r="N1022">
        <f t="shared" si="66"/>
        <v>52.034550941825401</v>
      </c>
      <c r="O1022">
        <v>-16.983000000000001</v>
      </c>
      <c r="P1022">
        <v>47.836300000000001</v>
      </c>
      <c r="Q1022">
        <v>587.00199999999995</v>
      </c>
      <c r="R1022">
        <v>1.5418499999999999</v>
      </c>
      <c r="S1022">
        <v>-26.6724</v>
      </c>
      <c r="T1022">
        <f t="shared" si="64"/>
        <v>-9.6893999999999991</v>
      </c>
    </row>
    <row r="1023" spans="1:20" x14ac:dyDescent="0.3">
      <c r="B1023">
        <v>12</v>
      </c>
      <c r="C1023">
        <v>408.517</v>
      </c>
      <c r="D1023">
        <f t="shared" si="65"/>
        <v>52.490682903784609</v>
      </c>
      <c r="E1023">
        <v>-40.863</v>
      </c>
      <c r="F1023">
        <v>55.633499999999998</v>
      </c>
      <c r="G1023">
        <v>470.93</v>
      </c>
      <c r="H1023">
        <v>1.11747</v>
      </c>
      <c r="I1023">
        <v>-53.070099999999996</v>
      </c>
      <c r="J1023">
        <f t="shared" si="63"/>
        <v>-12.207099999999997</v>
      </c>
      <c r="L1023">
        <v>5</v>
      </c>
      <c r="M1023">
        <v>278.15800000000002</v>
      </c>
      <c r="N1023">
        <f t="shared" si="66"/>
        <v>53.180174430972045</v>
      </c>
      <c r="O1023">
        <v>-17.669699999999999</v>
      </c>
      <c r="P1023">
        <v>49.469000000000001</v>
      </c>
      <c r="Q1023">
        <v>579.95899999999995</v>
      </c>
      <c r="R1023">
        <v>1.508</v>
      </c>
      <c r="S1023">
        <v>-27.740500000000001</v>
      </c>
      <c r="T1023">
        <f t="shared" si="64"/>
        <v>-10.070800000000002</v>
      </c>
    </row>
    <row r="1024" spans="1:20" x14ac:dyDescent="0.3">
      <c r="B1024">
        <v>13</v>
      </c>
      <c r="C1024">
        <v>427.64800000000002</v>
      </c>
      <c r="D1024">
        <f t="shared" si="65"/>
        <v>52.271182896868879</v>
      </c>
      <c r="E1024">
        <v>-41.030900000000003</v>
      </c>
      <c r="F1024">
        <v>55.664099999999998</v>
      </c>
      <c r="G1024">
        <v>472.89699999999999</v>
      </c>
      <c r="H1024">
        <v>1.12486</v>
      </c>
      <c r="I1024">
        <v>-53.070099999999996</v>
      </c>
      <c r="J1024">
        <f t="shared" si="63"/>
        <v>-12.039199999999994</v>
      </c>
      <c r="L1024">
        <v>6</v>
      </c>
      <c r="M1024">
        <v>297.274</v>
      </c>
      <c r="N1024">
        <f t="shared" si="66"/>
        <v>52.312199204854615</v>
      </c>
      <c r="O1024">
        <v>-17.3492</v>
      </c>
      <c r="P1024">
        <v>50.109900000000003</v>
      </c>
      <c r="Q1024">
        <v>561.83799999999997</v>
      </c>
      <c r="R1024">
        <v>1.45164</v>
      </c>
      <c r="S1024">
        <v>-28.2593</v>
      </c>
      <c r="T1024">
        <f t="shared" si="64"/>
        <v>-10.9101</v>
      </c>
    </row>
    <row r="1025" spans="1:20" x14ac:dyDescent="0.3">
      <c r="B1025">
        <v>14</v>
      </c>
      <c r="C1025">
        <v>447.01499999999999</v>
      </c>
      <c r="D1025">
        <f t="shared" si="65"/>
        <v>51.634223163112615</v>
      </c>
      <c r="E1025">
        <v>-39.978000000000002</v>
      </c>
      <c r="F1025">
        <v>54.672199999999997</v>
      </c>
      <c r="G1025">
        <v>456.94900000000001</v>
      </c>
      <c r="H1025">
        <v>1.10585</v>
      </c>
      <c r="I1025">
        <v>-53.1158</v>
      </c>
      <c r="J1025">
        <f t="shared" si="63"/>
        <v>-13.137799999999999</v>
      </c>
      <c r="L1025">
        <v>7</v>
      </c>
      <c r="M1025">
        <v>316.28300000000002</v>
      </c>
      <c r="N1025">
        <f t="shared" si="66"/>
        <v>52.606660003156357</v>
      </c>
      <c r="O1025">
        <v>-17.990100000000002</v>
      </c>
      <c r="P1025">
        <v>50.826999999999998</v>
      </c>
      <c r="Q1025">
        <v>573.03800000000001</v>
      </c>
      <c r="R1025">
        <v>1.4676499999999999</v>
      </c>
      <c r="S1025">
        <v>-28.366099999999999</v>
      </c>
      <c r="T1025">
        <f t="shared" si="64"/>
        <v>-10.375999999999998</v>
      </c>
    </row>
    <row r="1026" spans="1:20" x14ac:dyDescent="0.3">
      <c r="B1026">
        <v>15</v>
      </c>
      <c r="C1026">
        <v>466.26499999999999</v>
      </c>
      <c r="D1026">
        <f t="shared" si="65"/>
        <v>51.948051948051948</v>
      </c>
      <c r="E1026">
        <v>-40.359499999999997</v>
      </c>
      <c r="F1026">
        <v>55.069000000000003</v>
      </c>
      <c r="G1026">
        <v>464.55</v>
      </c>
      <c r="H1026">
        <v>1.1265499999999999</v>
      </c>
      <c r="I1026">
        <v>-52.932699999999997</v>
      </c>
      <c r="J1026">
        <f t="shared" si="63"/>
        <v>-12.5732</v>
      </c>
      <c r="L1026">
        <v>8</v>
      </c>
      <c r="M1026">
        <v>335.52199999999999</v>
      </c>
      <c r="N1026">
        <f t="shared" si="66"/>
        <v>51.977753521492865</v>
      </c>
      <c r="O1026">
        <v>-17.852799999999998</v>
      </c>
      <c r="P1026">
        <v>50.964399999999998</v>
      </c>
      <c r="Q1026">
        <v>569.31399999999996</v>
      </c>
      <c r="R1026">
        <v>1.46109</v>
      </c>
      <c r="S1026">
        <v>-28.533899999999999</v>
      </c>
      <c r="T1026">
        <f t="shared" si="64"/>
        <v>-10.681100000000001</v>
      </c>
    </row>
    <row r="1027" spans="1:20" x14ac:dyDescent="0.3">
      <c r="B1027">
        <v>16</v>
      </c>
      <c r="C1027">
        <v>485.685</v>
      </c>
      <c r="D1027">
        <f t="shared" si="65"/>
        <v>51.493305870236824</v>
      </c>
      <c r="E1027">
        <v>-40.741</v>
      </c>
      <c r="F1027">
        <v>55.13</v>
      </c>
      <c r="G1027">
        <v>471.31</v>
      </c>
      <c r="H1027">
        <v>1.1322399999999999</v>
      </c>
      <c r="I1027">
        <v>-52.948</v>
      </c>
      <c r="J1027">
        <f t="shared" si="63"/>
        <v>-12.207000000000001</v>
      </c>
      <c r="L1027">
        <v>9</v>
      </c>
      <c r="M1027">
        <v>354.476</v>
      </c>
      <c r="N1027">
        <f t="shared" si="66"/>
        <v>52.759312018571258</v>
      </c>
      <c r="O1027">
        <v>-17.593399999999999</v>
      </c>
      <c r="P1027">
        <v>50.811799999999998</v>
      </c>
      <c r="Q1027">
        <v>565.93299999999999</v>
      </c>
      <c r="R1027">
        <v>1.4506600000000001</v>
      </c>
      <c r="S1027">
        <v>-28.457599999999999</v>
      </c>
      <c r="T1027">
        <f t="shared" si="64"/>
        <v>-10.8642</v>
      </c>
    </row>
    <row r="1028" spans="1:20" x14ac:dyDescent="0.3">
      <c r="B1028">
        <v>17</v>
      </c>
      <c r="C1028">
        <v>504.93099999999998</v>
      </c>
      <c r="D1028">
        <f t="shared" si="65"/>
        <v>51.958848591915256</v>
      </c>
      <c r="E1028">
        <v>-40.924100000000003</v>
      </c>
      <c r="F1028">
        <v>55.374099999999999</v>
      </c>
      <c r="G1028">
        <v>477.072</v>
      </c>
      <c r="H1028">
        <v>1.13354</v>
      </c>
      <c r="I1028">
        <v>-52.948</v>
      </c>
      <c r="J1028">
        <f t="shared" si="63"/>
        <v>-12.023899999999998</v>
      </c>
      <c r="L1028">
        <v>10</v>
      </c>
      <c r="M1028">
        <v>373.851</v>
      </c>
      <c r="N1028">
        <f t="shared" si="66"/>
        <v>51.612903225806448</v>
      </c>
      <c r="O1028">
        <v>-17.013500000000001</v>
      </c>
      <c r="P1028">
        <v>50.0946</v>
      </c>
      <c r="Q1028">
        <v>552.91099999999994</v>
      </c>
      <c r="R1028">
        <v>1.44224</v>
      </c>
      <c r="S1028">
        <v>-28.518699999999999</v>
      </c>
      <c r="T1028">
        <f t="shared" si="64"/>
        <v>-11.505199999999999</v>
      </c>
    </row>
    <row r="1029" spans="1:20" x14ac:dyDescent="0.3">
      <c r="B1029">
        <v>18</v>
      </c>
      <c r="C1029">
        <v>524.57000000000005</v>
      </c>
      <c r="D1029">
        <f t="shared" si="65"/>
        <v>50.919089566678373</v>
      </c>
      <c r="E1029">
        <v>-40.5426</v>
      </c>
      <c r="F1029">
        <v>55.053699999999999</v>
      </c>
      <c r="G1029">
        <v>468.50299999999999</v>
      </c>
      <c r="H1029">
        <v>1.1273299999999999</v>
      </c>
      <c r="I1029">
        <v>-52.902200000000001</v>
      </c>
      <c r="J1029">
        <f t="shared" si="63"/>
        <v>-12.3596</v>
      </c>
      <c r="L1029">
        <v>11</v>
      </c>
      <c r="M1029">
        <v>393.44799999999998</v>
      </c>
      <c r="N1029">
        <f t="shared" si="66"/>
        <v>51.028218604888558</v>
      </c>
      <c r="O1029">
        <v>-17.517099999999999</v>
      </c>
      <c r="P1029">
        <v>50.643900000000002</v>
      </c>
      <c r="Q1029">
        <v>560.74800000000005</v>
      </c>
      <c r="R1029">
        <v>1.4607399999999999</v>
      </c>
      <c r="S1029">
        <v>-28.564499999999999</v>
      </c>
      <c r="T1029">
        <f t="shared" si="64"/>
        <v>-11.0474</v>
      </c>
    </row>
    <row r="1030" spans="1:20" x14ac:dyDescent="0.3">
      <c r="B1030">
        <v>19</v>
      </c>
      <c r="C1030">
        <v>544.27499999999998</v>
      </c>
      <c r="D1030">
        <f t="shared" si="65"/>
        <v>50.748540979447029</v>
      </c>
      <c r="E1030">
        <v>-40.298499999999997</v>
      </c>
      <c r="F1030">
        <v>54.672199999999997</v>
      </c>
      <c r="G1030">
        <v>465.42</v>
      </c>
      <c r="H1030">
        <v>1.1286</v>
      </c>
      <c r="I1030">
        <v>-52.780200000000001</v>
      </c>
      <c r="J1030">
        <f t="shared" ref="J1030:J1093" si="67">I1030-E1030</f>
        <v>-12.481700000000004</v>
      </c>
      <c r="L1030">
        <v>12</v>
      </c>
      <c r="M1030">
        <v>412.73599999999999</v>
      </c>
      <c r="N1030">
        <f t="shared" si="66"/>
        <v>51.845707175445845</v>
      </c>
      <c r="O1030">
        <v>-17.715499999999999</v>
      </c>
      <c r="P1030">
        <v>50.872799999999998</v>
      </c>
      <c r="Q1030">
        <v>569.46699999999998</v>
      </c>
      <c r="R1030">
        <v>1.46593</v>
      </c>
      <c r="S1030">
        <v>-28.442399999999999</v>
      </c>
      <c r="T1030">
        <f t="shared" ref="T1030:T1093" si="68">S1030-O1030</f>
        <v>-10.726900000000001</v>
      </c>
    </row>
    <row r="1031" spans="1:20" x14ac:dyDescent="0.3">
      <c r="B1031">
        <v>20</v>
      </c>
      <c r="C1031">
        <v>564.07000000000005</v>
      </c>
      <c r="D1031">
        <f t="shared" ref="D1031:D1094" si="69">1000/(C1031-C1030)</f>
        <v>50.517807527153138</v>
      </c>
      <c r="E1031">
        <v>-40.4816</v>
      </c>
      <c r="F1031">
        <v>54.931600000000003</v>
      </c>
      <c r="G1031">
        <v>469.00200000000001</v>
      </c>
      <c r="H1031">
        <v>1.1433500000000001</v>
      </c>
      <c r="I1031">
        <v>-52.688600000000001</v>
      </c>
      <c r="J1031">
        <f t="shared" si="67"/>
        <v>-12.207000000000001</v>
      </c>
      <c r="L1031">
        <v>13</v>
      </c>
      <c r="M1031">
        <v>432.60500000000002</v>
      </c>
      <c r="N1031">
        <f t="shared" ref="N1031:N1094" si="70">1000/(M1031-M1030)</f>
        <v>50.329659268206683</v>
      </c>
      <c r="O1031">
        <v>-17.898599999999998</v>
      </c>
      <c r="P1031">
        <v>50.888100000000001</v>
      </c>
      <c r="Q1031">
        <v>578.01400000000001</v>
      </c>
      <c r="R1031">
        <v>1.4817899999999999</v>
      </c>
      <c r="S1031">
        <v>-28.3813</v>
      </c>
      <c r="T1031">
        <f t="shared" si="68"/>
        <v>-10.482700000000001</v>
      </c>
    </row>
    <row r="1032" spans="1:20" x14ac:dyDescent="0.3">
      <c r="B1032">
        <v>21</v>
      </c>
      <c r="C1032">
        <v>583.80100000000004</v>
      </c>
      <c r="D1032">
        <f t="shared" si="69"/>
        <v>50.681668440525073</v>
      </c>
      <c r="E1032">
        <v>-40.557899999999997</v>
      </c>
      <c r="F1032">
        <v>54.8401</v>
      </c>
      <c r="G1032">
        <v>473.92099999999999</v>
      </c>
      <c r="H1032">
        <v>1.1444000000000001</v>
      </c>
      <c r="I1032">
        <v>-52.734400000000001</v>
      </c>
      <c r="J1032">
        <f t="shared" si="67"/>
        <v>-12.176500000000004</v>
      </c>
      <c r="L1032">
        <v>14</v>
      </c>
      <c r="M1032">
        <v>452.67500000000001</v>
      </c>
      <c r="N1032">
        <f t="shared" si="70"/>
        <v>49.825610363726973</v>
      </c>
      <c r="O1032">
        <v>-16.983000000000001</v>
      </c>
      <c r="P1032">
        <v>49.957299999999996</v>
      </c>
      <c r="Q1032">
        <v>556.85299999999995</v>
      </c>
      <c r="R1032">
        <v>1.4636800000000001</v>
      </c>
      <c r="S1032">
        <v>-28.3203</v>
      </c>
      <c r="T1032">
        <f t="shared" si="68"/>
        <v>-11.337299999999999</v>
      </c>
    </row>
    <row r="1033" spans="1:20" x14ac:dyDescent="0.3">
      <c r="B1033">
        <v>22</v>
      </c>
      <c r="C1033">
        <v>603.67600000000004</v>
      </c>
      <c r="D1033">
        <f t="shared" si="69"/>
        <v>50.314465408805034</v>
      </c>
      <c r="E1033">
        <v>-40.3748</v>
      </c>
      <c r="F1033">
        <v>54.7943</v>
      </c>
      <c r="G1033">
        <v>470.01600000000002</v>
      </c>
      <c r="H1033">
        <v>1.1332800000000001</v>
      </c>
      <c r="I1033">
        <v>-52.856400000000001</v>
      </c>
      <c r="J1033">
        <f t="shared" si="67"/>
        <v>-12.4816</v>
      </c>
      <c r="L1033">
        <v>15</v>
      </c>
      <c r="M1033">
        <v>472.45499999999998</v>
      </c>
      <c r="N1033">
        <f t="shared" si="70"/>
        <v>50.556117290192184</v>
      </c>
      <c r="O1033">
        <v>-17.471299999999999</v>
      </c>
      <c r="P1033">
        <v>50.399799999999999</v>
      </c>
      <c r="Q1033">
        <v>573.26099999999997</v>
      </c>
      <c r="R1033">
        <v>1.4811399999999999</v>
      </c>
      <c r="S1033">
        <v>-28.3508</v>
      </c>
      <c r="T1033">
        <f t="shared" si="68"/>
        <v>-10.8795</v>
      </c>
    </row>
    <row r="1034" spans="1:20" x14ac:dyDescent="0.3">
      <c r="B1034">
        <v>23</v>
      </c>
      <c r="C1034">
        <v>623.56500000000005</v>
      </c>
      <c r="D1034">
        <f t="shared" si="69"/>
        <v>50.279048720398187</v>
      </c>
      <c r="E1034">
        <v>-40.130600000000001</v>
      </c>
      <c r="F1034">
        <v>54.428100000000001</v>
      </c>
      <c r="G1034">
        <v>466.911</v>
      </c>
      <c r="H1034">
        <v>1.1368</v>
      </c>
      <c r="I1034">
        <v>-52.658099999999997</v>
      </c>
      <c r="J1034">
        <f t="shared" si="67"/>
        <v>-12.527499999999996</v>
      </c>
      <c r="L1034">
        <v>16</v>
      </c>
      <c r="M1034">
        <v>492.476</v>
      </c>
      <c r="N1034">
        <f t="shared" si="70"/>
        <v>49.947555067179422</v>
      </c>
      <c r="O1034">
        <v>-17.562899999999999</v>
      </c>
      <c r="P1034">
        <v>50.567599999999999</v>
      </c>
      <c r="Q1034">
        <v>570.56399999999996</v>
      </c>
      <c r="R1034">
        <v>1.4798199999999999</v>
      </c>
      <c r="S1034">
        <v>-28.3203</v>
      </c>
      <c r="T1034">
        <f t="shared" si="68"/>
        <v>-10.757400000000001</v>
      </c>
    </row>
    <row r="1035" spans="1:20" x14ac:dyDescent="0.3">
      <c r="B1035">
        <v>24</v>
      </c>
      <c r="C1035">
        <v>643.44600000000003</v>
      </c>
      <c r="D1035">
        <f t="shared" si="69"/>
        <v>50.299280720285772</v>
      </c>
      <c r="E1035">
        <v>-40.3748</v>
      </c>
      <c r="F1035">
        <v>54.7791</v>
      </c>
      <c r="G1035">
        <v>473.77699999999999</v>
      </c>
      <c r="H1035">
        <v>1.1467099999999999</v>
      </c>
      <c r="I1035">
        <v>-52.734400000000001</v>
      </c>
      <c r="J1035">
        <f t="shared" si="67"/>
        <v>-12.3596</v>
      </c>
      <c r="L1035">
        <v>17</v>
      </c>
      <c r="M1035">
        <v>512.53</v>
      </c>
      <c r="N1035">
        <f t="shared" si="70"/>
        <v>49.865363518500118</v>
      </c>
      <c r="O1035">
        <v>-17.944299999999998</v>
      </c>
      <c r="P1035">
        <v>50.659199999999998</v>
      </c>
      <c r="Q1035">
        <v>585.35199999999998</v>
      </c>
      <c r="R1035">
        <v>1.4979100000000001</v>
      </c>
      <c r="S1035">
        <v>-28.396599999999999</v>
      </c>
      <c r="T1035">
        <f t="shared" si="68"/>
        <v>-10.452300000000001</v>
      </c>
    </row>
    <row r="1036" spans="1:20" x14ac:dyDescent="0.3">
      <c r="B1036">
        <v>25</v>
      </c>
      <c r="C1036">
        <v>663.34100000000001</v>
      </c>
      <c r="D1036">
        <f t="shared" si="69"/>
        <v>50.263885398341337</v>
      </c>
      <c r="E1036">
        <v>-40.420499999999997</v>
      </c>
      <c r="F1036">
        <v>54.718000000000004</v>
      </c>
      <c r="G1036">
        <v>474.55900000000003</v>
      </c>
      <c r="H1036">
        <v>1.1448100000000001</v>
      </c>
      <c r="I1036">
        <v>-52.612299999999998</v>
      </c>
      <c r="J1036">
        <f t="shared" si="67"/>
        <v>-12.191800000000001</v>
      </c>
      <c r="L1036">
        <v>18</v>
      </c>
      <c r="M1036">
        <v>532.69899999999996</v>
      </c>
      <c r="N1036">
        <f t="shared" si="70"/>
        <v>49.581040210223655</v>
      </c>
      <c r="O1036">
        <v>-17.578099999999999</v>
      </c>
      <c r="P1036">
        <v>50.369300000000003</v>
      </c>
      <c r="Q1036">
        <v>574.75900000000001</v>
      </c>
      <c r="R1036">
        <v>1.49508</v>
      </c>
      <c r="S1036">
        <v>-28.244</v>
      </c>
      <c r="T1036">
        <f t="shared" si="68"/>
        <v>-10.665900000000001</v>
      </c>
    </row>
    <row r="1037" spans="1:20" x14ac:dyDescent="0.3">
      <c r="B1037">
        <v>26</v>
      </c>
      <c r="C1037">
        <v>683.51800000000003</v>
      </c>
      <c r="D1037">
        <f t="shared" si="69"/>
        <v>49.561381771323731</v>
      </c>
      <c r="E1037">
        <v>-40.283200000000001</v>
      </c>
      <c r="F1037">
        <v>54.7791</v>
      </c>
      <c r="G1037">
        <v>468.10899999999998</v>
      </c>
      <c r="H1037">
        <v>1.14089</v>
      </c>
      <c r="I1037">
        <v>-52.780200000000001</v>
      </c>
      <c r="J1037">
        <f t="shared" si="67"/>
        <v>-12.497</v>
      </c>
      <c r="L1037">
        <v>19</v>
      </c>
      <c r="M1037">
        <v>552.92999999999995</v>
      </c>
      <c r="N1037">
        <f t="shared" si="70"/>
        <v>49.42909396470764</v>
      </c>
      <c r="O1037">
        <v>-17.837499999999999</v>
      </c>
      <c r="P1037">
        <v>50.552399999999999</v>
      </c>
      <c r="Q1037">
        <v>582.06700000000001</v>
      </c>
      <c r="R1037">
        <v>1.50753</v>
      </c>
      <c r="S1037">
        <v>-28.2898</v>
      </c>
      <c r="T1037">
        <f t="shared" si="68"/>
        <v>-10.452300000000001</v>
      </c>
    </row>
    <row r="1038" spans="1:20" x14ac:dyDescent="0.3">
      <c r="B1038">
        <v>27</v>
      </c>
      <c r="C1038">
        <v>703.59100000000001</v>
      </c>
      <c r="D1038">
        <f t="shared" si="69"/>
        <v>49.818163702485975</v>
      </c>
      <c r="E1038">
        <v>-40.176400000000001</v>
      </c>
      <c r="F1038">
        <v>54.565399999999997</v>
      </c>
      <c r="G1038">
        <v>471.07799999999997</v>
      </c>
      <c r="H1038">
        <v>1.1372</v>
      </c>
      <c r="I1038">
        <v>-52.597000000000001</v>
      </c>
      <c r="J1038">
        <f t="shared" si="67"/>
        <v>-12.4206</v>
      </c>
      <c r="L1038">
        <v>20</v>
      </c>
      <c r="M1038">
        <v>573.15899999999999</v>
      </c>
      <c r="N1038">
        <f t="shared" si="70"/>
        <v>49.433980918483265</v>
      </c>
      <c r="O1038">
        <v>-17.395</v>
      </c>
      <c r="P1038">
        <v>50.170900000000003</v>
      </c>
      <c r="Q1038">
        <v>572.87900000000002</v>
      </c>
      <c r="R1038">
        <v>1.4966200000000001</v>
      </c>
      <c r="S1038">
        <v>-28.2135</v>
      </c>
      <c r="T1038">
        <f t="shared" si="68"/>
        <v>-10.8185</v>
      </c>
    </row>
    <row r="1039" spans="1:20" x14ac:dyDescent="0.3">
      <c r="J1039">
        <f t="shared" si="67"/>
        <v>0</v>
      </c>
      <c r="L1039">
        <v>21</v>
      </c>
      <c r="M1039">
        <v>593.45799999999997</v>
      </c>
      <c r="N1039">
        <f t="shared" si="70"/>
        <v>49.263510517759549</v>
      </c>
      <c r="O1039">
        <v>-17.1661</v>
      </c>
      <c r="P1039">
        <v>49.7742</v>
      </c>
      <c r="Q1039">
        <v>573.24400000000003</v>
      </c>
      <c r="R1039">
        <v>1.4993099999999999</v>
      </c>
      <c r="S1039">
        <v>-28.1372</v>
      </c>
      <c r="T1039">
        <f t="shared" si="68"/>
        <v>-10.9711</v>
      </c>
    </row>
    <row r="1040" spans="1:20" x14ac:dyDescent="0.3">
      <c r="A1040">
        <v>3.4</v>
      </c>
      <c r="J1040">
        <f t="shared" si="67"/>
        <v>0</v>
      </c>
      <c r="L1040">
        <v>22</v>
      </c>
      <c r="M1040">
        <v>614.10699999999997</v>
      </c>
      <c r="N1040">
        <f t="shared" si="70"/>
        <v>48.4284953266502</v>
      </c>
      <c r="O1040">
        <v>-17.2119</v>
      </c>
      <c r="P1040">
        <v>49.865699999999997</v>
      </c>
      <c r="Q1040">
        <v>576.35</v>
      </c>
      <c r="R1040">
        <v>1.5047699999999999</v>
      </c>
      <c r="S1040">
        <v>-28.0914</v>
      </c>
      <c r="T1040">
        <f t="shared" si="68"/>
        <v>-10.8795</v>
      </c>
    </row>
    <row r="1041" spans="2:20" x14ac:dyDescent="0.3">
      <c r="B1041">
        <v>1</v>
      </c>
      <c r="C1041">
        <v>221.465</v>
      </c>
      <c r="E1041">
        <v>-47.546399999999998</v>
      </c>
      <c r="F1041">
        <v>71.6858</v>
      </c>
      <c r="G1041">
        <v>367.64499999999998</v>
      </c>
      <c r="H1041">
        <v>0.93655900000000003</v>
      </c>
      <c r="I1041">
        <v>-52.093499999999999</v>
      </c>
      <c r="J1041">
        <f t="shared" si="67"/>
        <v>-4.5471000000000004</v>
      </c>
      <c r="L1041">
        <v>23</v>
      </c>
      <c r="M1041">
        <v>634.75300000000004</v>
      </c>
      <c r="N1041">
        <f t="shared" si="70"/>
        <v>48.43553230649988</v>
      </c>
      <c r="O1041">
        <v>-16.952500000000001</v>
      </c>
      <c r="P1041">
        <v>49.652099999999997</v>
      </c>
      <c r="Q1041">
        <v>567.87900000000002</v>
      </c>
      <c r="R1041">
        <v>1.4870399999999999</v>
      </c>
      <c r="S1041">
        <v>-28.0609</v>
      </c>
      <c r="T1041">
        <f t="shared" si="68"/>
        <v>-11.1084</v>
      </c>
    </row>
    <row r="1042" spans="2:20" x14ac:dyDescent="0.3">
      <c r="B1042">
        <v>2</v>
      </c>
      <c r="C1042">
        <v>228.07400000000001</v>
      </c>
      <c r="D1042">
        <f t="shared" si="69"/>
        <v>151.30882130428185</v>
      </c>
      <c r="E1042">
        <v>-38.742100000000001</v>
      </c>
      <c r="F1042">
        <v>44.616700000000002</v>
      </c>
      <c r="G1042">
        <v>534.40700000000004</v>
      </c>
      <c r="H1042">
        <v>1.3494600000000001</v>
      </c>
      <c r="I1042">
        <v>-47.363300000000002</v>
      </c>
      <c r="J1042">
        <f t="shared" si="67"/>
        <v>-8.6212000000000018</v>
      </c>
      <c r="L1042">
        <v>24</v>
      </c>
      <c r="M1042">
        <v>655.04100000000005</v>
      </c>
      <c r="N1042">
        <f t="shared" si="70"/>
        <v>49.290220820189248</v>
      </c>
      <c r="O1042">
        <v>-17.486599999999999</v>
      </c>
      <c r="P1042">
        <v>49.865699999999997</v>
      </c>
      <c r="Q1042">
        <v>581.77099999999996</v>
      </c>
      <c r="R1042">
        <v>1.52016</v>
      </c>
      <c r="S1042">
        <v>-28.0609</v>
      </c>
      <c r="T1042">
        <f t="shared" si="68"/>
        <v>-10.574300000000001</v>
      </c>
    </row>
    <row r="1043" spans="2:20" x14ac:dyDescent="0.3">
      <c r="B1043">
        <v>3</v>
      </c>
      <c r="C1043">
        <v>239.86699999999999</v>
      </c>
      <c r="D1043">
        <f t="shared" si="69"/>
        <v>84.796065462562694</v>
      </c>
      <c r="E1043">
        <v>-38.009599999999999</v>
      </c>
      <c r="F1043">
        <v>42.1295</v>
      </c>
      <c r="G1043">
        <v>598.91200000000003</v>
      </c>
      <c r="H1043">
        <v>1.44859</v>
      </c>
      <c r="I1043">
        <v>-48.919699999999999</v>
      </c>
      <c r="J1043">
        <f t="shared" si="67"/>
        <v>-10.9101</v>
      </c>
      <c r="L1043">
        <v>25</v>
      </c>
      <c r="M1043">
        <v>675.71400000000006</v>
      </c>
      <c r="N1043">
        <f t="shared" si="70"/>
        <v>48.372273013108881</v>
      </c>
      <c r="O1043">
        <v>-17.2424</v>
      </c>
      <c r="P1043">
        <v>49.881</v>
      </c>
      <c r="Q1043">
        <v>570.18700000000001</v>
      </c>
      <c r="R1043">
        <v>1.4966900000000001</v>
      </c>
      <c r="S1043">
        <v>-28.1372</v>
      </c>
      <c r="T1043">
        <f t="shared" si="68"/>
        <v>-10.8948</v>
      </c>
    </row>
    <row r="1044" spans="2:20" x14ac:dyDescent="0.3">
      <c r="B1044">
        <v>4</v>
      </c>
      <c r="C1044">
        <v>258.06</v>
      </c>
      <c r="D1044">
        <f t="shared" si="69"/>
        <v>54.966195789589364</v>
      </c>
      <c r="E1044">
        <v>-40.283200000000001</v>
      </c>
      <c r="F1044">
        <v>51.5747</v>
      </c>
      <c r="G1044">
        <v>498.863</v>
      </c>
      <c r="H1044">
        <v>1.2030400000000001</v>
      </c>
      <c r="I1044">
        <v>-51.5289</v>
      </c>
      <c r="J1044">
        <f t="shared" si="67"/>
        <v>-11.245699999999999</v>
      </c>
      <c r="L1044">
        <v>26</v>
      </c>
      <c r="M1044">
        <v>696.23800000000006</v>
      </c>
      <c r="N1044">
        <f t="shared" si="70"/>
        <v>48.723445722081465</v>
      </c>
      <c r="O1044">
        <v>-17.532299999999999</v>
      </c>
      <c r="P1044">
        <v>49.9268</v>
      </c>
      <c r="Q1044">
        <v>581.24199999999996</v>
      </c>
      <c r="R1044">
        <v>1.53528</v>
      </c>
      <c r="S1044">
        <v>-28.0151</v>
      </c>
      <c r="T1044">
        <f t="shared" si="68"/>
        <v>-10.482800000000001</v>
      </c>
    </row>
    <row r="1045" spans="2:20" hidden="1" x14ac:dyDescent="0.3">
      <c r="B1045">
        <v>5</v>
      </c>
      <c r="C1045">
        <v>276.86500000000001</v>
      </c>
      <c r="D1045">
        <f t="shared" si="69"/>
        <v>53.177346450412102</v>
      </c>
      <c r="E1045">
        <v>-40.832500000000003</v>
      </c>
      <c r="F1045">
        <v>53.955100000000002</v>
      </c>
      <c r="G1045">
        <v>478.90800000000002</v>
      </c>
      <c r="H1045">
        <v>1.1519600000000001</v>
      </c>
      <c r="I1045">
        <v>-52.444499999999998</v>
      </c>
      <c r="J1045">
        <f t="shared" si="67"/>
        <v>-11.611999999999995</v>
      </c>
      <c r="L1045">
        <v>27</v>
      </c>
      <c r="M1045">
        <v>717.12</v>
      </c>
      <c r="N1045">
        <f t="shared" si="70"/>
        <v>47.888133320563284</v>
      </c>
      <c r="O1045">
        <v>-17.3035</v>
      </c>
      <c r="P1045">
        <v>49.713099999999997</v>
      </c>
      <c r="Q1045">
        <v>577.99599999999998</v>
      </c>
      <c r="R1045">
        <v>1.5195799999999999</v>
      </c>
      <c r="S1045">
        <v>-8.7127700000000008</v>
      </c>
      <c r="T1045">
        <f t="shared" si="68"/>
        <v>8.5907299999999989</v>
      </c>
    </row>
    <row r="1046" spans="2:20" x14ac:dyDescent="0.3">
      <c r="B1046">
        <v>6</v>
      </c>
      <c r="C1046">
        <v>295.63299999999998</v>
      </c>
      <c r="D1046">
        <f t="shared" si="69"/>
        <v>53.282182438192748</v>
      </c>
      <c r="E1046">
        <v>-40.786700000000003</v>
      </c>
      <c r="F1046">
        <v>54.428100000000001</v>
      </c>
      <c r="G1046">
        <v>470.49900000000002</v>
      </c>
      <c r="H1046">
        <v>1.1389800000000001</v>
      </c>
      <c r="I1046">
        <v>-52.795400000000001</v>
      </c>
      <c r="J1046">
        <f t="shared" si="67"/>
        <v>-12.008699999999997</v>
      </c>
      <c r="T1046">
        <f t="shared" si="68"/>
        <v>0</v>
      </c>
    </row>
    <row r="1047" spans="2:20" x14ac:dyDescent="0.3">
      <c r="B1047">
        <v>7</v>
      </c>
      <c r="C1047">
        <v>314.363</v>
      </c>
      <c r="D1047">
        <f t="shared" si="69"/>
        <v>53.390282968499683</v>
      </c>
      <c r="E1047">
        <v>-41.198700000000002</v>
      </c>
      <c r="F1047">
        <v>55.053699999999999</v>
      </c>
      <c r="G1047">
        <v>478.702</v>
      </c>
      <c r="H1047">
        <v>1.13304</v>
      </c>
      <c r="I1047">
        <v>-52.963299999999997</v>
      </c>
      <c r="J1047">
        <f t="shared" si="67"/>
        <v>-11.764599999999994</v>
      </c>
      <c r="K1047">
        <v>3.15</v>
      </c>
      <c r="T1047">
        <f t="shared" si="68"/>
        <v>0</v>
      </c>
    </row>
    <row r="1048" spans="2:20" x14ac:dyDescent="0.3">
      <c r="B1048">
        <v>8</v>
      </c>
      <c r="C1048">
        <v>333.13799999999998</v>
      </c>
      <c r="D1048">
        <f t="shared" si="69"/>
        <v>53.262316910785685</v>
      </c>
      <c r="E1048">
        <v>-40.771500000000003</v>
      </c>
      <c r="F1048">
        <v>54.870600000000003</v>
      </c>
      <c r="G1048">
        <v>473.81</v>
      </c>
      <c r="H1048">
        <v>1.12964</v>
      </c>
      <c r="I1048">
        <v>-53.0396</v>
      </c>
      <c r="J1048">
        <f t="shared" si="67"/>
        <v>-12.268099999999997</v>
      </c>
      <c r="L1048">
        <v>1</v>
      </c>
      <c r="M1048">
        <v>221.42400000000001</v>
      </c>
      <c r="O1048">
        <v>-24.551400000000001</v>
      </c>
      <c r="P1048">
        <v>68.435699999999997</v>
      </c>
      <c r="Q1048">
        <v>438.92</v>
      </c>
      <c r="R1048">
        <v>1.1631499999999999</v>
      </c>
      <c r="S1048">
        <v>-26.5656</v>
      </c>
      <c r="T1048">
        <f t="shared" si="68"/>
        <v>-2.0141999999999989</v>
      </c>
    </row>
    <row r="1049" spans="2:20" x14ac:dyDescent="0.3">
      <c r="B1049">
        <v>9</v>
      </c>
      <c r="C1049">
        <v>351.98899999999998</v>
      </c>
      <c r="D1049">
        <f t="shared" si="69"/>
        <v>53.047583682563264</v>
      </c>
      <c r="E1049">
        <v>-41.152999999999999</v>
      </c>
      <c r="F1049">
        <v>55.389400000000002</v>
      </c>
      <c r="G1049">
        <v>477.48399999999998</v>
      </c>
      <c r="H1049">
        <v>1.1297299999999999</v>
      </c>
      <c r="I1049">
        <v>-52.963299999999997</v>
      </c>
      <c r="J1049">
        <f t="shared" si="67"/>
        <v>-11.810299999999998</v>
      </c>
      <c r="L1049">
        <v>2</v>
      </c>
      <c r="M1049">
        <v>228.804</v>
      </c>
      <c r="N1049">
        <f t="shared" si="70"/>
        <v>135.50135501355021</v>
      </c>
      <c r="O1049">
        <v>-16.097999999999999</v>
      </c>
      <c r="P1049">
        <v>41.747999999999998</v>
      </c>
      <c r="Q1049">
        <v>666.31</v>
      </c>
      <c r="R1049">
        <v>1.80148</v>
      </c>
      <c r="S1049">
        <v>-22.216799999999999</v>
      </c>
      <c r="T1049">
        <f t="shared" si="68"/>
        <v>-6.1188000000000002</v>
      </c>
    </row>
    <row r="1050" spans="2:20" x14ac:dyDescent="0.3">
      <c r="B1050">
        <v>10</v>
      </c>
      <c r="C1050">
        <v>370.93099999999998</v>
      </c>
      <c r="D1050">
        <f t="shared" si="69"/>
        <v>52.792735719564966</v>
      </c>
      <c r="E1050">
        <v>-40.130600000000001</v>
      </c>
      <c r="F1050">
        <v>54.321300000000001</v>
      </c>
      <c r="G1050">
        <v>460.262</v>
      </c>
      <c r="H1050">
        <v>1.1184099999999999</v>
      </c>
      <c r="I1050">
        <v>-53.009</v>
      </c>
      <c r="J1050">
        <f t="shared" si="67"/>
        <v>-12.878399999999999</v>
      </c>
      <c r="L1050">
        <v>3</v>
      </c>
      <c r="M1050">
        <v>240.17400000000001</v>
      </c>
      <c r="N1050">
        <f t="shared" si="70"/>
        <v>87.950747581354406</v>
      </c>
      <c r="O1050">
        <v>-14.297499999999999</v>
      </c>
      <c r="P1050">
        <v>36.727899999999998</v>
      </c>
      <c r="Q1050">
        <v>779.91099999999994</v>
      </c>
      <c r="R1050">
        <v>2.02963</v>
      </c>
      <c r="S1050">
        <v>-24.734500000000001</v>
      </c>
      <c r="T1050">
        <f t="shared" si="68"/>
        <v>-10.437000000000001</v>
      </c>
    </row>
    <row r="1051" spans="2:20" x14ac:dyDescent="0.3">
      <c r="B1051">
        <v>11</v>
      </c>
      <c r="C1051">
        <v>389.767</v>
      </c>
      <c r="D1051">
        <f t="shared" si="69"/>
        <v>53.089827988957282</v>
      </c>
      <c r="E1051">
        <v>-41.061399999999999</v>
      </c>
      <c r="F1051">
        <v>55.053699999999999</v>
      </c>
      <c r="G1051">
        <v>473.02499999999998</v>
      </c>
      <c r="H1051">
        <v>1.1414500000000001</v>
      </c>
      <c r="I1051">
        <v>-52.9938</v>
      </c>
      <c r="J1051">
        <f t="shared" si="67"/>
        <v>-11.932400000000001</v>
      </c>
      <c r="L1051">
        <v>4</v>
      </c>
      <c r="M1051">
        <v>259.09699999999998</v>
      </c>
      <c r="N1051">
        <f t="shared" si="70"/>
        <v>52.845743275379242</v>
      </c>
      <c r="O1051">
        <v>-16.891500000000001</v>
      </c>
      <c r="P1051">
        <v>47.454799999999999</v>
      </c>
      <c r="Q1051">
        <v>603.71900000000005</v>
      </c>
      <c r="R1051">
        <v>1.57612</v>
      </c>
      <c r="S1051">
        <v>-26.5198</v>
      </c>
      <c r="T1051">
        <f t="shared" si="68"/>
        <v>-9.6282999999999994</v>
      </c>
    </row>
    <row r="1052" spans="2:20" x14ac:dyDescent="0.3">
      <c r="B1052">
        <v>12</v>
      </c>
      <c r="C1052">
        <v>408.88299999999998</v>
      </c>
      <c r="D1052">
        <f t="shared" si="69"/>
        <v>52.312199204854615</v>
      </c>
      <c r="E1052">
        <v>-40.908799999999999</v>
      </c>
      <c r="F1052">
        <v>54.885899999999999</v>
      </c>
      <c r="G1052">
        <v>478.07</v>
      </c>
      <c r="H1052">
        <v>1.1394599999999999</v>
      </c>
      <c r="I1052">
        <v>-53.0396</v>
      </c>
      <c r="J1052">
        <f t="shared" si="67"/>
        <v>-12.130800000000001</v>
      </c>
      <c r="L1052">
        <v>5</v>
      </c>
      <c r="M1052">
        <v>277.75700000000001</v>
      </c>
      <c r="N1052">
        <f t="shared" si="70"/>
        <v>53.590568060021361</v>
      </c>
      <c r="O1052">
        <v>-17.806999999999999</v>
      </c>
      <c r="P1052">
        <v>49.743699999999997</v>
      </c>
      <c r="Q1052">
        <v>598.13499999999999</v>
      </c>
      <c r="R1052">
        <v>1.5333699999999999</v>
      </c>
      <c r="S1052">
        <v>-27.435300000000002</v>
      </c>
      <c r="T1052">
        <f t="shared" si="68"/>
        <v>-9.628300000000003</v>
      </c>
    </row>
    <row r="1053" spans="2:20" x14ac:dyDescent="0.3">
      <c r="B1053">
        <v>13</v>
      </c>
      <c r="C1053">
        <v>428.07100000000003</v>
      </c>
      <c r="D1053">
        <f t="shared" si="69"/>
        <v>52.11590577444224</v>
      </c>
      <c r="E1053">
        <v>-40.6952</v>
      </c>
      <c r="F1053">
        <v>54.7333</v>
      </c>
      <c r="G1053">
        <v>469.33600000000001</v>
      </c>
      <c r="H1053">
        <v>1.1357900000000001</v>
      </c>
      <c r="I1053">
        <v>-52.887</v>
      </c>
      <c r="J1053">
        <f t="shared" si="67"/>
        <v>-12.191800000000001</v>
      </c>
      <c r="L1053">
        <v>6</v>
      </c>
      <c r="M1053">
        <v>297.26100000000002</v>
      </c>
      <c r="N1053">
        <f t="shared" si="70"/>
        <v>51.271534044298555</v>
      </c>
      <c r="O1053">
        <v>-17.2272</v>
      </c>
      <c r="P1053">
        <v>49.7742</v>
      </c>
      <c r="Q1053">
        <v>571.23099999999999</v>
      </c>
      <c r="R1053">
        <v>1.48376</v>
      </c>
      <c r="S1053">
        <v>-27.786300000000001</v>
      </c>
      <c r="T1053">
        <f t="shared" si="68"/>
        <v>-10.559100000000001</v>
      </c>
    </row>
    <row r="1054" spans="2:20" x14ac:dyDescent="0.3">
      <c r="B1054">
        <v>14</v>
      </c>
      <c r="C1054">
        <v>447.55500000000001</v>
      </c>
      <c r="D1054">
        <f t="shared" si="69"/>
        <v>51.324163416136372</v>
      </c>
      <c r="E1054">
        <v>-40.161099999999998</v>
      </c>
      <c r="F1054">
        <v>53.817700000000002</v>
      </c>
      <c r="G1054">
        <v>467.61500000000001</v>
      </c>
      <c r="H1054">
        <v>1.1381300000000001</v>
      </c>
      <c r="I1054">
        <v>-52.871699999999997</v>
      </c>
      <c r="J1054">
        <f t="shared" si="67"/>
        <v>-12.710599999999999</v>
      </c>
      <c r="L1054">
        <v>7</v>
      </c>
      <c r="M1054">
        <v>316.32799999999997</v>
      </c>
      <c r="N1054">
        <f t="shared" si="70"/>
        <v>52.446635548329709</v>
      </c>
      <c r="O1054">
        <v>-17.578099999999999</v>
      </c>
      <c r="P1054">
        <v>50.186199999999999</v>
      </c>
      <c r="Q1054">
        <v>582.048</v>
      </c>
      <c r="R1054">
        <v>1.4846299999999999</v>
      </c>
      <c r="S1054">
        <v>-27.938800000000001</v>
      </c>
      <c r="T1054">
        <f t="shared" si="68"/>
        <v>-10.360700000000001</v>
      </c>
    </row>
    <row r="1055" spans="2:20" x14ac:dyDescent="0.3">
      <c r="B1055">
        <v>15</v>
      </c>
      <c r="C1055">
        <v>467.03399999999999</v>
      </c>
      <c r="D1055">
        <f t="shared" si="69"/>
        <v>51.337337645669734</v>
      </c>
      <c r="E1055">
        <v>-40.451000000000001</v>
      </c>
      <c r="F1055">
        <v>54.4739</v>
      </c>
      <c r="G1055">
        <v>469.54300000000001</v>
      </c>
      <c r="H1055">
        <v>1.13476</v>
      </c>
      <c r="I1055">
        <v>-52.871699999999997</v>
      </c>
      <c r="J1055">
        <f t="shared" si="67"/>
        <v>-12.420699999999997</v>
      </c>
      <c r="L1055">
        <v>8</v>
      </c>
      <c r="M1055">
        <v>335.459</v>
      </c>
      <c r="N1055">
        <f t="shared" si="70"/>
        <v>52.271182896868879</v>
      </c>
      <c r="O1055">
        <v>-17.883299999999998</v>
      </c>
      <c r="P1055">
        <v>50.704999999999998</v>
      </c>
      <c r="Q1055">
        <v>583.28200000000004</v>
      </c>
      <c r="R1055">
        <v>1.4862899999999999</v>
      </c>
      <c r="S1055">
        <v>-28.0762</v>
      </c>
      <c r="T1055">
        <f t="shared" si="68"/>
        <v>-10.192900000000002</v>
      </c>
    </row>
    <row r="1056" spans="2:20" x14ac:dyDescent="0.3">
      <c r="B1056">
        <v>16</v>
      </c>
      <c r="C1056">
        <v>486.55200000000002</v>
      </c>
      <c r="D1056">
        <f t="shared" si="69"/>
        <v>51.234757659596191</v>
      </c>
      <c r="E1056">
        <v>-39.917000000000002</v>
      </c>
      <c r="F1056">
        <v>53.924599999999998</v>
      </c>
      <c r="G1056">
        <v>459.58300000000003</v>
      </c>
      <c r="H1056">
        <v>1.12554</v>
      </c>
      <c r="I1056">
        <v>-52.902200000000001</v>
      </c>
      <c r="J1056">
        <f t="shared" si="67"/>
        <v>-12.985199999999999</v>
      </c>
      <c r="L1056">
        <v>9</v>
      </c>
      <c r="M1056">
        <v>354.786</v>
      </c>
      <c r="N1056">
        <f t="shared" si="70"/>
        <v>51.741087597661306</v>
      </c>
      <c r="O1056">
        <v>-17.944299999999998</v>
      </c>
      <c r="P1056">
        <v>50.842300000000002</v>
      </c>
      <c r="Q1056">
        <v>588.79100000000005</v>
      </c>
      <c r="R1056">
        <v>1.4926299999999999</v>
      </c>
      <c r="S1056">
        <v>-28.1067</v>
      </c>
      <c r="T1056">
        <f t="shared" si="68"/>
        <v>-10.162400000000002</v>
      </c>
    </row>
    <row r="1057" spans="1:20" x14ac:dyDescent="0.3">
      <c r="B1057">
        <v>17</v>
      </c>
      <c r="C1057">
        <v>506.32799999999997</v>
      </c>
      <c r="D1057">
        <f t="shared" si="69"/>
        <v>50.566343042071317</v>
      </c>
      <c r="E1057">
        <v>-40.878300000000003</v>
      </c>
      <c r="F1057">
        <v>54.824800000000003</v>
      </c>
      <c r="G1057">
        <v>477.11399999999998</v>
      </c>
      <c r="H1057">
        <v>1.15296</v>
      </c>
      <c r="I1057">
        <v>-52.841200000000001</v>
      </c>
      <c r="J1057">
        <f t="shared" si="67"/>
        <v>-11.962899999999998</v>
      </c>
      <c r="L1057">
        <v>10</v>
      </c>
      <c r="M1057">
        <v>374.09100000000001</v>
      </c>
      <c r="N1057">
        <f t="shared" si="70"/>
        <v>51.800051800051783</v>
      </c>
      <c r="O1057">
        <v>-17.532299999999999</v>
      </c>
      <c r="P1057">
        <v>50.338700000000003</v>
      </c>
      <c r="Q1057">
        <v>577.83699999999999</v>
      </c>
      <c r="R1057">
        <v>1.4828300000000001</v>
      </c>
      <c r="S1057">
        <v>-27.9999</v>
      </c>
      <c r="T1057">
        <f t="shared" si="68"/>
        <v>-10.467600000000001</v>
      </c>
    </row>
    <row r="1058" spans="1:20" x14ac:dyDescent="0.3">
      <c r="B1058">
        <v>18</v>
      </c>
      <c r="C1058">
        <v>525.827</v>
      </c>
      <c r="D1058">
        <f t="shared" si="69"/>
        <v>51.284681265705871</v>
      </c>
      <c r="E1058">
        <v>-40.5884</v>
      </c>
      <c r="F1058">
        <v>54.305999999999997</v>
      </c>
      <c r="G1058">
        <v>477.702</v>
      </c>
      <c r="H1058">
        <v>1.15265</v>
      </c>
      <c r="I1058">
        <v>-52.688600000000001</v>
      </c>
      <c r="J1058">
        <f t="shared" si="67"/>
        <v>-12.100200000000001</v>
      </c>
      <c r="L1058">
        <v>11</v>
      </c>
      <c r="M1058">
        <v>393.625</v>
      </c>
      <c r="N1058">
        <f t="shared" si="70"/>
        <v>51.192792054878694</v>
      </c>
      <c r="O1058">
        <v>-17.867999999999999</v>
      </c>
      <c r="P1058">
        <v>50.689700000000002</v>
      </c>
      <c r="Q1058">
        <v>588.63099999999997</v>
      </c>
      <c r="R1058">
        <v>1.4942899999999999</v>
      </c>
      <c r="S1058">
        <v>-27.9999</v>
      </c>
      <c r="T1058">
        <f t="shared" si="68"/>
        <v>-10.131900000000002</v>
      </c>
    </row>
    <row r="1059" spans="1:20" x14ac:dyDescent="0.3">
      <c r="B1059">
        <v>19</v>
      </c>
      <c r="C1059">
        <v>545.35</v>
      </c>
      <c r="D1059">
        <f t="shared" si="69"/>
        <v>51.221636019054387</v>
      </c>
      <c r="E1059">
        <v>-40.313699999999997</v>
      </c>
      <c r="F1059">
        <v>54.061900000000001</v>
      </c>
      <c r="G1059">
        <v>476.334</v>
      </c>
      <c r="H1059">
        <v>1.1509799999999999</v>
      </c>
      <c r="I1059">
        <v>-52.673299999999998</v>
      </c>
      <c r="J1059">
        <f t="shared" si="67"/>
        <v>-12.3596</v>
      </c>
      <c r="L1059">
        <v>12</v>
      </c>
      <c r="M1059">
        <v>413.274</v>
      </c>
      <c r="N1059">
        <f t="shared" si="70"/>
        <v>50.893175225202299</v>
      </c>
      <c r="O1059">
        <v>-17.547599999999999</v>
      </c>
      <c r="P1059">
        <v>50.323500000000003</v>
      </c>
      <c r="Q1059">
        <v>581.66399999999999</v>
      </c>
      <c r="R1059">
        <v>1.5054399999999999</v>
      </c>
      <c r="S1059">
        <v>-27.9236</v>
      </c>
      <c r="T1059">
        <f t="shared" si="68"/>
        <v>-10.376000000000001</v>
      </c>
    </row>
    <row r="1060" spans="1:20" x14ac:dyDescent="0.3">
      <c r="B1060">
        <v>20</v>
      </c>
      <c r="C1060">
        <v>565.15499999999997</v>
      </c>
      <c r="D1060">
        <f t="shared" si="69"/>
        <v>50.49229992426168</v>
      </c>
      <c r="E1060">
        <v>-40.267899999999997</v>
      </c>
      <c r="F1060">
        <v>54.107700000000001</v>
      </c>
      <c r="G1060">
        <v>469.29199999999997</v>
      </c>
      <c r="H1060">
        <v>1.14663</v>
      </c>
      <c r="I1060">
        <v>-52.673299999999998</v>
      </c>
      <c r="J1060">
        <f t="shared" si="67"/>
        <v>-12.4054</v>
      </c>
      <c r="L1060">
        <v>13</v>
      </c>
      <c r="M1060">
        <v>433.08699999999999</v>
      </c>
      <c r="N1060">
        <f t="shared" si="70"/>
        <v>50.471912380760138</v>
      </c>
      <c r="O1060">
        <v>-17.547599999999999</v>
      </c>
      <c r="P1060">
        <v>50.460799999999999</v>
      </c>
      <c r="Q1060">
        <v>578.11699999999996</v>
      </c>
      <c r="R1060">
        <v>1.4948600000000001</v>
      </c>
      <c r="S1060">
        <v>-28.0304</v>
      </c>
      <c r="T1060">
        <f t="shared" si="68"/>
        <v>-10.482800000000001</v>
      </c>
    </row>
    <row r="1061" spans="1:20" x14ac:dyDescent="0.3">
      <c r="B1061">
        <v>21</v>
      </c>
      <c r="C1061">
        <v>584.99400000000003</v>
      </c>
      <c r="D1061">
        <f t="shared" si="69"/>
        <v>50.405766419678272</v>
      </c>
      <c r="E1061">
        <v>-39.810200000000002</v>
      </c>
      <c r="F1061">
        <v>53.558300000000003</v>
      </c>
      <c r="G1061">
        <v>463.38499999999999</v>
      </c>
      <c r="H1061">
        <v>1.1479200000000001</v>
      </c>
      <c r="I1061">
        <v>-52.536000000000001</v>
      </c>
      <c r="J1061">
        <f t="shared" si="67"/>
        <v>-12.7258</v>
      </c>
      <c r="L1061">
        <v>14</v>
      </c>
      <c r="M1061">
        <v>452.964</v>
      </c>
      <c r="N1061">
        <f t="shared" si="70"/>
        <v>50.309402827388418</v>
      </c>
      <c r="O1061">
        <v>-17.2577</v>
      </c>
      <c r="P1061">
        <v>50.0336</v>
      </c>
      <c r="Q1061">
        <v>582.86699999999996</v>
      </c>
      <c r="R1061">
        <v>1.4789000000000001</v>
      </c>
      <c r="S1061">
        <v>-27.9846</v>
      </c>
      <c r="T1061">
        <f t="shared" si="68"/>
        <v>-10.726900000000001</v>
      </c>
    </row>
    <row r="1062" spans="1:20" x14ac:dyDescent="0.3">
      <c r="B1062">
        <v>22</v>
      </c>
      <c r="C1062">
        <v>605.053</v>
      </c>
      <c r="D1062">
        <f t="shared" si="69"/>
        <v>49.852933845156862</v>
      </c>
      <c r="E1062">
        <v>-39.794899999999998</v>
      </c>
      <c r="F1062">
        <v>53.604100000000003</v>
      </c>
      <c r="G1062">
        <v>468.48599999999999</v>
      </c>
      <c r="H1062">
        <v>1.14164</v>
      </c>
      <c r="I1062">
        <v>-52.658099999999997</v>
      </c>
      <c r="J1062">
        <f t="shared" si="67"/>
        <v>-12.863199999999999</v>
      </c>
      <c r="L1062">
        <v>15</v>
      </c>
      <c r="M1062">
        <v>472.82</v>
      </c>
      <c r="N1062">
        <f t="shared" si="70"/>
        <v>50.36261079774377</v>
      </c>
      <c r="O1062">
        <v>-17.562899999999999</v>
      </c>
      <c r="P1062">
        <v>50.2014</v>
      </c>
      <c r="Q1062">
        <v>587.98</v>
      </c>
      <c r="R1062">
        <v>1.51396</v>
      </c>
      <c r="S1062">
        <v>-27.938800000000001</v>
      </c>
      <c r="T1062">
        <f t="shared" si="68"/>
        <v>-10.375900000000001</v>
      </c>
    </row>
    <row r="1063" spans="1:20" x14ac:dyDescent="0.3">
      <c r="B1063">
        <v>23</v>
      </c>
      <c r="C1063">
        <v>625.08000000000004</v>
      </c>
      <c r="D1063">
        <f t="shared" si="69"/>
        <v>49.932591002146992</v>
      </c>
      <c r="E1063">
        <v>-40.130600000000001</v>
      </c>
      <c r="F1063">
        <v>53.955100000000002</v>
      </c>
      <c r="G1063">
        <v>470.97</v>
      </c>
      <c r="H1063">
        <v>1.1552</v>
      </c>
      <c r="I1063">
        <v>-52.658099999999997</v>
      </c>
      <c r="J1063">
        <f t="shared" si="67"/>
        <v>-12.527499999999996</v>
      </c>
      <c r="L1063">
        <v>16</v>
      </c>
      <c r="M1063">
        <v>493.01100000000002</v>
      </c>
      <c r="N1063">
        <f t="shared" si="70"/>
        <v>49.52701698776675</v>
      </c>
      <c r="O1063">
        <v>-17.1814</v>
      </c>
      <c r="P1063">
        <v>49.758899999999997</v>
      </c>
      <c r="Q1063">
        <v>582.14800000000002</v>
      </c>
      <c r="R1063">
        <v>1.5133000000000001</v>
      </c>
      <c r="S1063">
        <v>-27.877800000000001</v>
      </c>
      <c r="T1063">
        <f t="shared" si="68"/>
        <v>-10.696400000000001</v>
      </c>
    </row>
    <row r="1064" spans="1:20" x14ac:dyDescent="0.3">
      <c r="B1064">
        <v>24</v>
      </c>
      <c r="C1064">
        <v>645.15599999999995</v>
      </c>
      <c r="D1064">
        <f t="shared" si="69"/>
        <v>49.810719266786442</v>
      </c>
      <c r="E1064">
        <v>-40.145899999999997</v>
      </c>
      <c r="F1064">
        <v>53.878799999999998</v>
      </c>
      <c r="G1064">
        <v>474.58</v>
      </c>
      <c r="H1064">
        <v>1.1577900000000001</v>
      </c>
      <c r="I1064">
        <v>-52.612299999999998</v>
      </c>
      <c r="J1064">
        <f t="shared" si="67"/>
        <v>-12.4664</v>
      </c>
      <c r="L1064">
        <v>17</v>
      </c>
      <c r="M1064">
        <v>513.10900000000004</v>
      </c>
      <c r="N1064">
        <f t="shared" si="70"/>
        <v>49.756194646233425</v>
      </c>
      <c r="O1064">
        <v>-17.639199999999999</v>
      </c>
      <c r="P1064">
        <v>50.292999999999999</v>
      </c>
      <c r="Q1064">
        <v>587.82500000000005</v>
      </c>
      <c r="R1064">
        <v>1.5133300000000001</v>
      </c>
      <c r="S1064">
        <v>-28.0457</v>
      </c>
      <c r="T1064">
        <f t="shared" si="68"/>
        <v>-10.406500000000001</v>
      </c>
    </row>
    <row r="1065" spans="1:20" x14ac:dyDescent="0.3">
      <c r="B1065">
        <v>25</v>
      </c>
      <c r="C1065">
        <v>665.48400000000004</v>
      </c>
      <c r="D1065">
        <f t="shared" si="69"/>
        <v>49.193231011412614</v>
      </c>
      <c r="E1065">
        <v>-40.069600000000001</v>
      </c>
      <c r="F1065">
        <v>54.016100000000002</v>
      </c>
      <c r="G1065">
        <v>472.11399999999998</v>
      </c>
      <c r="H1065">
        <v>1.15381</v>
      </c>
      <c r="I1065">
        <v>-52.566499999999998</v>
      </c>
      <c r="J1065">
        <f t="shared" si="67"/>
        <v>-12.496899999999997</v>
      </c>
      <c r="L1065">
        <v>18</v>
      </c>
      <c r="M1065">
        <v>533.24400000000003</v>
      </c>
      <c r="N1065">
        <f t="shared" si="70"/>
        <v>49.664762850757413</v>
      </c>
      <c r="O1065">
        <v>-17.806999999999999</v>
      </c>
      <c r="P1065">
        <v>50.445599999999999</v>
      </c>
      <c r="Q1065">
        <v>593.34900000000005</v>
      </c>
      <c r="R1065">
        <v>1.5262800000000001</v>
      </c>
      <c r="S1065">
        <v>-28.1982</v>
      </c>
      <c r="T1065">
        <f t="shared" si="68"/>
        <v>-10.391200000000001</v>
      </c>
    </row>
    <row r="1066" spans="1:20" x14ac:dyDescent="0.3">
      <c r="B1066">
        <v>26</v>
      </c>
      <c r="C1066">
        <v>685.66</v>
      </c>
      <c r="D1066">
        <f t="shared" si="69"/>
        <v>49.56383822363221</v>
      </c>
      <c r="E1066">
        <v>-40.267899999999997</v>
      </c>
      <c r="F1066">
        <v>54.000900000000001</v>
      </c>
      <c r="G1066">
        <v>476.53100000000001</v>
      </c>
      <c r="H1066">
        <v>1.1588700000000001</v>
      </c>
      <c r="I1066">
        <v>-52.581800000000001</v>
      </c>
      <c r="J1066">
        <f t="shared" si="67"/>
        <v>-12.313900000000004</v>
      </c>
      <c r="L1066">
        <v>19</v>
      </c>
      <c r="M1066">
        <v>553.65499999999997</v>
      </c>
      <c r="N1066">
        <f t="shared" si="70"/>
        <v>48.993189946597553</v>
      </c>
      <c r="O1066">
        <v>-17.639199999999999</v>
      </c>
      <c r="P1066">
        <v>50.414999999999999</v>
      </c>
      <c r="Q1066">
        <v>587.18299999999999</v>
      </c>
      <c r="R1066">
        <v>1.51536</v>
      </c>
      <c r="S1066">
        <v>-27.9236</v>
      </c>
      <c r="T1066">
        <f t="shared" si="68"/>
        <v>-10.284400000000002</v>
      </c>
    </row>
    <row r="1067" spans="1:20" x14ac:dyDescent="0.3">
      <c r="B1067">
        <v>27</v>
      </c>
      <c r="C1067">
        <v>705.88300000000004</v>
      </c>
      <c r="D1067">
        <f t="shared" si="69"/>
        <v>49.448647579488529</v>
      </c>
      <c r="E1067">
        <v>-39.871200000000002</v>
      </c>
      <c r="F1067">
        <v>53.436300000000003</v>
      </c>
      <c r="G1067">
        <v>470.11399999999998</v>
      </c>
      <c r="H1067">
        <v>1.16544</v>
      </c>
      <c r="I1067">
        <v>-52.490200000000002</v>
      </c>
      <c r="J1067">
        <f t="shared" si="67"/>
        <v>-12.619</v>
      </c>
      <c r="L1067">
        <v>20</v>
      </c>
      <c r="M1067">
        <v>573.846</v>
      </c>
      <c r="N1067">
        <f t="shared" si="70"/>
        <v>49.52701698776675</v>
      </c>
      <c r="O1067">
        <v>-17.547599999999999</v>
      </c>
      <c r="P1067">
        <v>50.0946</v>
      </c>
      <c r="Q1067">
        <v>591.53300000000002</v>
      </c>
      <c r="R1067">
        <v>1.52569</v>
      </c>
      <c r="S1067">
        <v>-27.8931</v>
      </c>
      <c r="T1067">
        <f t="shared" si="68"/>
        <v>-10.345500000000001</v>
      </c>
    </row>
    <row r="1068" spans="1:20" x14ac:dyDescent="0.3">
      <c r="J1068">
        <f t="shared" si="67"/>
        <v>0</v>
      </c>
      <c r="L1068">
        <v>21</v>
      </c>
      <c r="M1068">
        <v>594.06399999999996</v>
      </c>
      <c r="N1068">
        <f t="shared" si="70"/>
        <v>49.46087644673073</v>
      </c>
      <c r="O1068">
        <v>-17.883299999999998</v>
      </c>
      <c r="P1068">
        <v>50.353999999999999</v>
      </c>
      <c r="Q1068">
        <v>599.11</v>
      </c>
      <c r="R1068">
        <v>1.5434099999999999</v>
      </c>
      <c r="S1068">
        <v>-27.847300000000001</v>
      </c>
      <c r="T1068">
        <f t="shared" si="68"/>
        <v>-9.9640000000000022</v>
      </c>
    </row>
    <row r="1069" spans="1:20" x14ac:dyDescent="0.3">
      <c r="A1069">
        <v>3.45</v>
      </c>
      <c r="J1069">
        <f t="shared" si="67"/>
        <v>0</v>
      </c>
      <c r="L1069">
        <v>22</v>
      </c>
      <c r="M1069">
        <v>614.77599999999995</v>
      </c>
      <c r="N1069">
        <f t="shared" si="70"/>
        <v>48.281189648512964</v>
      </c>
      <c r="O1069">
        <v>-17.0746</v>
      </c>
      <c r="P1069">
        <v>49.53</v>
      </c>
      <c r="Q1069">
        <v>576.85799999999995</v>
      </c>
      <c r="R1069">
        <v>1.5211699999999999</v>
      </c>
      <c r="S1069">
        <v>-27.771000000000001</v>
      </c>
      <c r="T1069">
        <f t="shared" si="68"/>
        <v>-10.696400000000001</v>
      </c>
    </row>
    <row r="1070" spans="1:20" x14ac:dyDescent="0.3">
      <c r="B1070">
        <v>1</v>
      </c>
      <c r="C1070">
        <v>221.48500000000001</v>
      </c>
      <c r="E1070">
        <v>-47.241199999999999</v>
      </c>
      <c r="F1070">
        <v>71.105999999999995</v>
      </c>
      <c r="G1070">
        <v>367.07900000000001</v>
      </c>
      <c r="H1070">
        <v>0.94481300000000001</v>
      </c>
      <c r="I1070">
        <v>-51.849400000000003</v>
      </c>
      <c r="J1070">
        <f t="shared" si="67"/>
        <v>-4.6082000000000036</v>
      </c>
      <c r="L1070">
        <v>23</v>
      </c>
      <c r="M1070">
        <v>635.42600000000004</v>
      </c>
      <c r="N1070">
        <f t="shared" si="70"/>
        <v>48.426150121065163</v>
      </c>
      <c r="O1070">
        <v>-17.517099999999999</v>
      </c>
      <c r="P1070">
        <v>49.957299999999996</v>
      </c>
      <c r="Q1070">
        <v>593.48</v>
      </c>
      <c r="R1070">
        <v>1.54738</v>
      </c>
      <c r="S1070">
        <v>-27.786300000000001</v>
      </c>
      <c r="T1070">
        <f t="shared" si="68"/>
        <v>-10.269200000000001</v>
      </c>
    </row>
    <row r="1071" spans="1:20" x14ac:dyDescent="0.3">
      <c r="B1071">
        <v>2</v>
      </c>
      <c r="C1071">
        <v>228.03399999999999</v>
      </c>
      <c r="D1071">
        <f t="shared" si="69"/>
        <v>152.69506794930575</v>
      </c>
      <c r="E1071">
        <v>-38.925199999999997</v>
      </c>
      <c r="F1071">
        <v>44.143700000000003</v>
      </c>
      <c r="G1071">
        <v>549.25300000000004</v>
      </c>
      <c r="H1071">
        <v>1.38775</v>
      </c>
      <c r="I1071">
        <v>-47.409100000000002</v>
      </c>
      <c r="J1071">
        <f t="shared" si="67"/>
        <v>-8.4839000000000055</v>
      </c>
      <c r="L1071">
        <v>24</v>
      </c>
      <c r="M1071">
        <v>656.10299999999995</v>
      </c>
      <c r="N1071">
        <f t="shared" si="70"/>
        <v>48.362915316535499</v>
      </c>
      <c r="O1071">
        <v>-17.1356</v>
      </c>
      <c r="P1071">
        <v>49.453699999999998</v>
      </c>
      <c r="Q1071">
        <v>587.12400000000002</v>
      </c>
      <c r="R1071">
        <v>1.53095</v>
      </c>
      <c r="S1071">
        <v>-27.755700000000001</v>
      </c>
      <c r="T1071">
        <f t="shared" si="68"/>
        <v>-10.620100000000001</v>
      </c>
    </row>
    <row r="1072" spans="1:20" x14ac:dyDescent="0.3">
      <c r="B1072">
        <v>3</v>
      </c>
      <c r="C1072">
        <v>240.11699999999999</v>
      </c>
      <c r="D1072">
        <f t="shared" si="69"/>
        <v>82.760903749068945</v>
      </c>
      <c r="E1072">
        <v>-37.5214</v>
      </c>
      <c r="F1072">
        <v>41.320799999999998</v>
      </c>
      <c r="G1072">
        <v>591.75099999999998</v>
      </c>
      <c r="H1072">
        <v>1.44747</v>
      </c>
      <c r="I1072">
        <v>-48.767099999999999</v>
      </c>
      <c r="J1072">
        <f t="shared" si="67"/>
        <v>-11.245699999999999</v>
      </c>
      <c r="L1072">
        <v>25</v>
      </c>
      <c r="M1072">
        <v>677.02499999999998</v>
      </c>
      <c r="N1072">
        <f t="shared" si="70"/>
        <v>47.796577765031962</v>
      </c>
      <c r="O1072">
        <v>-17.623899999999999</v>
      </c>
      <c r="P1072">
        <v>50.064100000000003</v>
      </c>
      <c r="Q1072">
        <v>592.35900000000004</v>
      </c>
      <c r="R1072">
        <v>1.56847</v>
      </c>
      <c r="S1072">
        <v>-27.740500000000001</v>
      </c>
      <c r="T1072">
        <f t="shared" si="68"/>
        <v>-10.116600000000002</v>
      </c>
    </row>
    <row r="1073" spans="2:20" x14ac:dyDescent="0.3">
      <c r="B1073">
        <v>4</v>
      </c>
      <c r="C1073">
        <v>258.72300000000001</v>
      </c>
      <c r="D1073">
        <f t="shared" si="69"/>
        <v>53.746103407502886</v>
      </c>
      <c r="E1073">
        <v>-40.176400000000001</v>
      </c>
      <c r="F1073">
        <v>51.071199999999997</v>
      </c>
      <c r="G1073">
        <v>499.64800000000002</v>
      </c>
      <c r="H1073">
        <v>1.2174700000000001</v>
      </c>
      <c r="I1073">
        <v>-51.3611</v>
      </c>
      <c r="J1073">
        <f t="shared" si="67"/>
        <v>-11.184699999999999</v>
      </c>
      <c r="L1073">
        <v>26</v>
      </c>
      <c r="M1073">
        <v>698.47299999999996</v>
      </c>
      <c r="N1073">
        <f t="shared" si="70"/>
        <v>46.624393882879566</v>
      </c>
      <c r="O1073">
        <v>-16.876200000000001</v>
      </c>
      <c r="P1073">
        <v>49.270600000000002</v>
      </c>
      <c r="Q1073">
        <v>579.28300000000002</v>
      </c>
      <c r="R1073">
        <v>1.53433</v>
      </c>
      <c r="S1073">
        <v>-27.694700000000001</v>
      </c>
      <c r="T1073">
        <f t="shared" si="68"/>
        <v>-10.8185</v>
      </c>
    </row>
    <row r="1074" spans="2:20" x14ac:dyDescent="0.3">
      <c r="B1074">
        <v>5</v>
      </c>
      <c r="C1074">
        <v>277.33100000000002</v>
      </c>
      <c r="D1074">
        <f t="shared" si="69"/>
        <v>53.740326741186571</v>
      </c>
      <c r="E1074">
        <v>-40.512099999999997</v>
      </c>
      <c r="F1074">
        <v>53.1158</v>
      </c>
      <c r="G1074">
        <v>479.96699999999998</v>
      </c>
      <c r="H1074">
        <v>1.1629700000000001</v>
      </c>
      <c r="I1074">
        <v>-52.230800000000002</v>
      </c>
      <c r="J1074">
        <f t="shared" si="67"/>
        <v>-11.718700000000005</v>
      </c>
      <c r="L1074">
        <v>27</v>
      </c>
      <c r="M1074">
        <v>719.02</v>
      </c>
      <c r="N1074">
        <f t="shared" si="70"/>
        <v>48.668905436316678</v>
      </c>
      <c r="O1074">
        <v>-18.8904</v>
      </c>
      <c r="P1074">
        <v>53.329500000000003</v>
      </c>
      <c r="Q1074">
        <v>664.66399999999999</v>
      </c>
      <c r="R1074">
        <v>1.0284500000000001</v>
      </c>
      <c r="S1074">
        <v>-57.342500000000001</v>
      </c>
      <c r="T1074">
        <f t="shared" si="68"/>
        <v>-38.452100000000002</v>
      </c>
    </row>
    <row r="1075" spans="2:20" x14ac:dyDescent="0.3">
      <c r="B1075">
        <v>6</v>
      </c>
      <c r="C1075">
        <v>295.49599999999998</v>
      </c>
      <c r="D1075">
        <f t="shared" si="69"/>
        <v>55.050922102945336</v>
      </c>
      <c r="E1075">
        <v>-41.015599999999999</v>
      </c>
      <c r="F1075">
        <v>54.061900000000001</v>
      </c>
      <c r="G1075">
        <v>482.74299999999999</v>
      </c>
      <c r="H1075">
        <v>1.15665</v>
      </c>
      <c r="I1075">
        <v>-52.734400000000001</v>
      </c>
      <c r="J1075">
        <f t="shared" si="67"/>
        <v>-11.718800000000002</v>
      </c>
      <c r="T1075">
        <f t="shared" si="68"/>
        <v>0</v>
      </c>
    </row>
    <row r="1076" spans="2:20" x14ac:dyDescent="0.3">
      <c r="B1076">
        <v>7</v>
      </c>
      <c r="C1076">
        <v>314.23</v>
      </c>
      <c r="D1076">
        <f t="shared" si="69"/>
        <v>53.378883313760973</v>
      </c>
      <c r="E1076">
        <v>-40.618899999999996</v>
      </c>
      <c r="F1076">
        <v>53.970300000000002</v>
      </c>
      <c r="G1076">
        <v>475.00700000000001</v>
      </c>
      <c r="H1076">
        <v>1.14229</v>
      </c>
      <c r="I1076">
        <v>-52.764899999999997</v>
      </c>
      <c r="J1076">
        <f t="shared" si="67"/>
        <v>-12.146000000000001</v>
      </c>
      <c r="K1076">
        <v>3.2</v>
      </c>
      <c r="T1076">
        <f t="shared" si="68"/>
        <v>0</v>
      </c>
    </row>
    <row r="1077" spans="2:20" x14ac:dyDescent="0.3">
      <c r="B1077">
        <v>8</v>
      </c>
      <c r="C1077">
        <v>333.012</v>
      </c>
      <c r="D1077">
        <f t="shared" si="69"/>
        <v>53.242466191034019</v>
      </c>
      <c r="E1077">
        <v>-40.405299999999997</v>
      </c>
      <c r="F1077">
        <v>53.710900000000002</v>
      </c>
      <c r="G1077">
        <v>472.11</v>
      </c>
      <c r="H1077">
        <v>1.14107</v>
      </c>
      <c r="I1077">
        <v>-52.810699999999997</v>
      </c>
      <c r="J1077">
        <f t="shared" si="67"/>
        <v>-12.4054</v>
      </c>
      <c r="L1077">
        <v>1</v>
      </c>
      <c r="M1077">
        <v>221.429</v>
      </c>
      <c r="O1077">
        <v>-24.719200000000001</v>
      </c>
      <c r="P1077">
        <v>68.252600000000001</v>
      </c>
      <c r="Q1077">
        <v>441.04</v>
      </c>
      <c r="R1077">
        <v>1.1792199999999999</v>
      </c>
      <c r="S1077">
        <v>-26.275600000000001</v>
      </c>
      <c r="T1077">
        <f t="shared" si="68"/>
        <v>-1.5564</v>
      </c>
    </row>
    <row r="1078" spans="2:20" x14ac:dyDescent="0.3">
      <c r="B1078">
        <v>9</v>
      </c>
      <c r="C1078">
        <v>352.02100000000002</v>
      </c>
      <c r="D1078">
        <f t="shared" si="69"/>
        <v>52.606660003156357</v>
      </c>
      <c r="E1078">
        <v>-40.6494</v>
      </c>
      <c r="F1078">
        <v>54.122900000000001</v>
      </c>
      <c r="G1078">
        <v>469.40899999999999</v>
      </c>
      <c r="H1078">
        <v>1.14897</v>
      </c>
      <c r="I1078">
        <v>-52.887</v>
      </c>
      <c r="J1078">
        <f t="shared" si="67"/>
        <v>-12.2376</v>
      </c>
      <c r="L1078">
        <v>2</v>
      </c>
      <c r="M1078">
        <v>228.74100000000001</v>
      </c>
      <c r="N1078">
        <f t="shared" si="70"/>
        <v>136.76148796498885</v>
      </c>
      <c r="O1078">
        <v>-16.052199999999999</v>
      </c>
      <c r="P1078">
        <v>41.213999999999999</v>
      </c>
      <c r="Q1078">
        <v>696.90099999999995</v>
      </c>
      <c r="R1078">
        <v>1.8790500000000001</v>
      </c>
      <c r="S1078">
        <v>-21.8964</v>
      </c>
      <c r="T1078">
        <f t="shared" si="68"/>
        <v>-5.8442000000000007</v>
      </c>
    </row>
    <row r="1079" spans="2:20" x14ac:dyDescent="0.3">
      <c r="B1079">
        <v>10</v>
      </c>
      <c r="C1079">
        <v>371.036</v>
      </c>
      <c r="D1079">
        <f t="shared" si="69"/>
        <v>52.59006047856959</v>
      </c>
      <c r="E1079">
        <v>-40.6036</v>
      </c>
      <c r="F1079">
        <v>54.000900000000001</v>
      </c>
      <c r="G1079">
        <v>476.59699999999998</v>
      </c>
      <c r="H1079">
        <v>1.1428</v>
      </c>
      <c r="I1079">
        <v>-52.810699999999997</v>
      </c>
      <c r="J1079">
        <f t="shared" si="67"/>
        <v>-12.207099999999997</v>
      </c>
      <c r="L1079">
        <v>3</v>
      </c>
      <c r="M1079">
        <v>240.172</v>
      </c>
      <c r="N1079">
        <f t="shared" si="70"/>
        <v>87.481410200332562</v>
      </c>
      <c r="O1079">
        <v>-14.266999999999999</v>
      </c>
      <c r="P1079">
        <v>36.0413</v>
      </c>
      <c r="Q1079">
        <v>803.11900000000003</v>
      </c>
      <c r="R1079">
        <v>2.0579200000000002</v>
      </c>
      <c r="S1079">
        <v>-24.566700000000001</v>
      </c>
      <c r="T1079">
        <f t="shared" si="68"/>
        <v>-10.299700000000001</v>
      </c>
    </row>
    <row r="1080" spans="2:20" x14ac:dyDescent="0.3">
      <c r="B1080">
        <v>11</v>
      </c>
      <c r="C1080">
        <v>389.78500000000003</v>
      </c>
      <c r="D1080">
        <f t="shared" si="69"/>
        <v>53.336177929489509</v>
      </c>
      <c r="E1080">
        <v>-40.725700000000003</v>
      </c>
      <c r="F1080">
        <v>54.107700000000001</v>
      </c>
      <c r="G1080">
        <v>477.35500000000002</v>
      </c>
      <c r="H1080">
        <v>1.14811</v>
      </c>
      <c r="I1080">
        <v>-52.825899999999997</v>
      </c>
      <c r="J1080">
        <f t="shared" si="67"/>
        <v>-12.100199999999994</v>
      </c>
      <c r="L1080">
        <v>4</v>
      </c>
      <c r="M1080">
        <v>259.22199999999998</v>
      </c>
      <c r="N1080">
        <f t="shared" si="70"/>
        <v>52.493438320210018</v>
      </c>
      <c r="O1080">
        <v>-17.1051</v>
      </c>
      <c r="P1080">
        <v>47.0428</v>
      </c>
      <c r="Q1080">
        <v>617.06700000000001</v>
      </c>
      <c r="R1080">
        <v>1.61304</v>
      </c>
      <c r="S1080">
        <v>-26.382400000000001</v>
      </c>
      <c r="T1080">
        <f t="shared" si="68"/>
        <v>-9.2773000000000003</v>
      </c>
    </row>
    <row r="1081" spans="2:20" x14ac:dyDescent="0.3">
      <c r="B1081">
        <v>12</v>
      </c>
      <c r="C1081">
        <v>408.80399999999997</v>
      </c>
      <c r="D1081">
        <f t="shared" si="69"/>
        <v>52.578999947421146</v>
      </c>
      <c r="E1081">
        <v>-40.969799999999999</v>
      </c>
      <c r="F1081">
        <v>54.428100000000001</v>
      </c>
      <c r="G1081">
        <v>480.71100000000001</v>
      </c>
      <c r="H1081">
        <v>1.1572100000000001</v>
      </c>
      <c r="I1081">
        <v>-52.856400000000001</v>
      </c>
      <c r="J1081">
        <f t="shared" si="67"/>
        <v>-11.886600000000001</v>
      </c>
      <c r="L1081">
        <v>5</v>
      </c>
      <c r="M1081">
        <v>278.15600000000001</v>
      </c>
      <c r="N1081">
        <f t="shared" si="70"/>
        <v>52.815041723882892</v>
      </c>
      <c r="O1081">
        <v>-17.334</v>
      </c>
      <c r="P1081">
        <v>48.6755</v>
      </c>
      <c r="Q1081">
        <v>597.57600000000002</v>
      </c>
      <c r="R1081">
        <v>1.55602</v>
      </c>
      <c r="S1081">
        <v>-27.404800000000002</v>
      </c>
      <c r="T1081">
        <f t="shared" si="68"/>
        <v>-10.070800000000002</v>
      </c>
    </row>
    <row r="1082" spans="2:20" x14ac:dyDescent="0.3">
      <c r="B1082">
        <v>13</v>
      </c>
      <c r="C1082">
        <v>428.13600000000002</v>
      </c>
      <c r="D1082">
        <f t="shared" si="69"/>
        <v>51.727705358990143</v>
      </c>
      <c r="E1082">
        <v>-40.4816</v>
      </c>
      <c r="F1082">
        <v>53.909300000000002</v>
      </c>
      <c r="G1082">
        <v>474.82900000000001</v>
      </c>
      <c r="H1082">
        <v>1.15079</v>
      </c>
      <c r="I1082">
        <v>-52.841200000000001</v>
      </c>
      <c r="J1082">
        <f t="shared" si="67"/>
        <v>-12.3596</v>
      </c>
      <c r="L1082">
        <v>6</v>
      </c>
      <c r="M1082">
        <v>297.43099999999998</v>
      </c>
      <c r="N1082">
        <f t="shared" si="70"/>
        <v>51.880674448767898</v>
      </c>
      <c r="O1082">
        <v>-17.379799999999999</v>
      </c>
      <c r="P1082">
        <v>49.285899999999998</v>
      </c>
      <c r="Q1082">
        <v>589.00699999999995</v>
      </c>
      <c r="R1082">
        <v>1.5229999999999999</v>
      </c>
      <c r="S1082">
        <v>-27.694700000000001</v>
      </c>
      <c r="T1082">
        <f t="shared" si="68"/>
        <v>-10.314900000000002</v>
      </c>
    </row>
    <row r="1083" spans="2:20" x14ac:dyDescent="0.3">
      <c r="B1083">
        <v>14</v>
      </c>
      <c r="C1083">
        <v>447.31099999999998</v>
      </c>
      <c r="D1083">
        <f t="shared" si="69"/>
        <v>52.15123859191668</v>
      </c>
      <c r="E1083">
        <v>-40.145899999999997</v>
      </c>
      <c r="F1083">
        <v>53.451500000000003</v>
      </c>
      <c r="G1083">
        <v>471.53399999999999</v>
      </c>
      <c r="H1083">
        <v>1.1437999999999999</v>
      </c>
      <c r="I1083">
        <v>-52.734400000000001</v>
      </c>
      <c r="J1083">
        <f t="shared" si="67"/>
        <v>-12.588500000000003</v>
      </c>
      <c r="L1083">
        <v>7</v>
      </c>
      <c r="M1083">
        <v>316.77</v>
      </c>
      <c r="N1083">
        <f t="shared" si="70"/>
        <v>51.708981850147374</v>
      </c>
      <c r="O1083">
        <v>-17.669699999999999</v>
      </c>
      <c r="P1083">
        <v>49.957299999999996</v>
      </c>
      <c r="Q1083">
        <v>592.79100000000005</v>
      </c>
      <c r="R1083">
        <v>1.5288299999999999</v>
      </c>
      <c r="S1083">
        <v>-27.847300000000001</v>
      </c>
      <c r="T1083">
        <f t="shared" si="68"/>
        <v>-10.177600000000002</v>
      </c>
    </row>
    <row r="1084" spans="2:20" x14ac:dyDescent="0.3">
      <c r="B1084">
        <v>15</v>
      </c>
      <c r="C1084">
        <v>466.99099999999999</v>
      </c>
      <c r="D1084">
        <f t="shared" si="69"/>
        <v>50.813008130081286</v>
      </c>
      <c r="E1084">
        <v>-40.527299999999997</v>
      </c>
      <c r="F1084">
        <v>53.955100000000002</v>
      </c>
      <c r="G1084">
        <v>474.85</v>
      </c>
      <c r="H1084">
        <v>1.1462699999999999</v>
      </c>
      <c r="I1084">
        <v>-52.902200000000001</v>
      </c>
      <c r="J1084">
        <f t="shared" si="67"/>
        <v>-12.374900000000004</v>
      </c>
      <c r="L1084">
        <v>8</v>
      </c>
      <c r="M1084">
        <v>336.29599999999999</v>
      </c>
      <c r="N1084">
        <f t="shared" si="70"/>
        <v>51.213766260370761</v>
      </c>
      <c r="O1084">
        <v>-17.547599999999999</v>
      </c>
      <c r="P1084">
        <v>49.942</v>
      </c>
      <c r="Q1084">
        <v>587.423</v>
      </c>
      <c r="R1084">
        <v>1.51183</v>
      </c>
      <c r="S1084">
        <v>-27.938800000000001</v>
      </c>
      <c r="T1084">
        <f t="shared" si="68"/>
        <v>-10.391200000000001</v>
      </c>
    </row>
    <row r="1085" spans="2:20" x14ac:dyDescent="0.3">
      <c r="B1085">
        <v>16</v>
      </c>
      <c r="C1085">
        <v>486.42200000000003</v>
      </c>
      <c r="D1085">
        <f t="shared" si="69"/>
        <v>51.464155215892028</v>
      </c>
      <c r="E1085">
        <v>-40.725700000000003</v>
      </c>
      <c r="F1085">
        <v>54.183999999999997</v>
      </c>
      <c r="G1085">
        <v>482.88799999999998</v>
      </c>
      <c r="H1085">
        <v>1.1530199999999999</v>
      </c>
      <c r="I1085">
        <v>-52.902200000000001</v>
      </c>
      <c r="J1085">
        <f t="shared" si="67"/>
        <v>-12.176499999999997</v>
      </c>
      <c r="L1085">
        <v>9</v>
      </c>
      <c r="M1085">
        <v>355.7</v>
      </c>
      <c r="N1085">
        <f t="shared" si="70"/>
        <v>51.535765821480119</v>
      </c>
      <c r="O1085">
        <v>-17.593399999999999</v>
      </c>
      <c r="P1085">
        <v>49.9268</v>
      </c>
      <c r="Q1085">
        <v>587.524</v>
      </c>
      <c r="R1085">
        <v>1.5203500000000001</v>
      </c>
      <c r="S1085">
        <v>-27.9694</v>
      </c>
      <c r="T1085">
        <f t="shared" si="68"/>
        <v>-10.376000000000001</v>
      </c>
    </row>
    <row r="1086" spans="2:20" x14ac:dyDescent="0.3">
      <c r="B1086">
        <v>17</v>
      </c>
      <c r="C1086">
        <v>505.93400000000003</v>
      </c>
      <c r="D1086">
        <f t="shared" si="69"/>
        <v>51.250512505125052</v>
      </c>
      <c r="E1086">
        <v>-40.557899999999997</v>
      </c>
      <c r="F1086">
        <v>53.863500000000002</v>
      </c>
      <c r="G1086">
        <v>479.78800000000001</v>
      </c>
      <c r="H1086">
        <v>1.1672</v>
      </c>
      <c r="I1086">
        <v>-52.749600000000001</v>
      </c>
      <c r="J1086">
        <f t="shared" si="67"/>
        <v>-12.191700000000004</v>
      </c>
      <c r="L1086">
        <v>10</v>
      </c>
      <c r="M1086">
        <v>375.41800000000001</v>
      </c>
      <c r="N1086">
        <f t="shared" si="70"/>
        <v>50.715082665584703</v>
      </c>
      <c r="O1086">
        <v>-17.1814</v>
      </c>
      <c r="P1086">
        <v>49.514800000000001</v>
      </c>
      <c r="Q1086">
        <v>583.64400000000001</v>
      </c>
      <c r="R1086">
        <v>1.5208600000000001</v>
      </c>
      <c r="S1086">
        <v>-27.9999</v>
      </c>
      <c r="T1086">
        <f t="shared" si="68"/>
        <v>-10.8185</v>
      </c>
    </row>
    <row r="1087" spans="2:20" x14ac:dyDescent="0.3">
      <c r="B1087">
        <v>18</v>
      </c>
      <c r="C1087">
        <v>525.75199999999995</v>
      </c>
      <c r="D1087">
        <f t="shared" si="69"/>
        <v>50.459178524573808</v>
      </c>
      <c r="E1087">
        <v>-40.298499999999997</v>
      </c>
      <c r="F1087">
        <v>53.817700000000002</v>
      </c>
      <c r="G1087">
        <v>475.589</v>
      </c>
      <c r="H1087">
        <v>1.1473199999999999</v>
      </c>
      <c r="I1087">
        <v>-52.780200000000001</v>
      </c>
      <c r="J1087">
        <f t="shared" si="67"/>
        <v>-12.481700000000004</v>
      </c>
      <c r="L1087">
        <v>11</v>
      </c>
      <c r="M1087">
        <v>394.91500000000002</v>
      </c>
      <c r="N1087">
        <f t="shared" si="70"/>
        <v>51.289942042365453</v>
      </c>
      <c r="O1087">
        <v>-17.486599999999999</v>
      </c>
      <c r="P1087">
        <v>49.850499999999997</v>
      </c>
      <c r="Q1087">
        <v>591.73599999999999</v>
      </c>
      <c r="R1087">
        <v>1.5217000000000001</v>
      </c>
      <c r="S1087">
        <v>-27.9999</v>
      </c>
      <c r="T1087">
        <f t="shared" si="68"/>
        <v>-10.513300000000001</v>
      </c>
    </row>
    <row r="1088" spans="2:20" x14ac:dyDescent="0.3">
      <c r="B1088">
        <v>19</v>
      </c>
      <c r="C1088">
        <v>545.45799999999997</v>
      </c>
      <c r="D1088">
        <f t="shared" si="69"/>
        <v>50.745965695727143</v>
      </c>
      <c r="E1088">
        <v>-40.344200000000001</v>
      </c>
      <c r="F1088">
        <v>53.665199999999999</v>
      </c>
      <c r="G1088">
        <v>480.077</v>
      </c>
      <c r="H1088">
        <v>1.16222</v>
      </c>
      <c r="I1088">
        <v>-52.749600000000001</v>
      </c>
      <c r="J1088">
        <f t="shared" si="67"/>
        <v>-12.4054</v>
      </c>
      <c r="L1088">
        <v>12</v>
      </c>
      <c r="M1088">
        <v>414.90300000000002</v>
      </c>
      <c r="N1088">
        <f t="shared" si="70"/>
        <v>50.030018010806486</v>
      </c>
      <c r="O1088">
        <v>-17.456099999999999</v>
      </c>
      <c r="P1088">
        <v>49.972499999999997</v>
      </c>
      <c r="Q1088">
        <v>586.899</v>
      </c>
      <c r="R1088">
        <v>1.52413</v>
      </c>
      <c r="S1088">
        <v>-27.8931</v>
      </c>
      <c r="T1088">
        <f t="shared" si="68"/>
        <v>-10.437000000000001</v>
      </c>
    </row>
    <row r="1089" spans="1:20" x14ac:dyDescent="0.3">
      <c r="B1089">
        <v>20</v>
      </c>
      <c r="C1089">
        <v>565.27800000000002</v>
      </c>
      <c r="D1089">
        <f t="shared" si="69"/>
        <v>50.454086781029133</v>
      </c>
      <c r="E1089">
        <v>-40.466299999999997</v>
      </c>
      <c r="F1089">
        <v>53.695700000000002</v>
      </c>
      <c r="G1089">
        <v>482.95</v>
      </c>
      <c r="H1089">
        <v>1.17059</v>
      </c>
      <c r="I1089">
        <v>-52.642800000000001</v>
      </c>
      <c r="J1089">
        <f t="shared" si="67"/>
        <v>-12.176500000000004</v>
      </c>
      <c r="L1089">
        <v>13</v>
      </c>
      <c r="M1089">
        <v>434.65899999999999</v>
      </c>
      <c r="N1089">
        <f t="shared" si="70"/>
        <v>50.617533913747792</v>
      </c>
      <c r="O1089">
        <v>-17.2882</v>
      </c>
      <c r="P1089">
        <v>49.636800000000001</v>
      </c>
      <c r="Q1089">
        <v>586.53899999999999</v>
      </c>
      <c r="R1089">
        <v>1.5302500000000001</v>
      </c>
      <c r="S1089">
        <v>-27.9846</v>
      </c>
      <c r="T1089">
        <f t="shared" si="68"/>
        <v>-10.696400000000001</v>
      </c>
    </row>
    <row r="1090" spans="1:20" x14ac:dyDescent="0.3">
      <c r="B1090">
        <v>21</v>
      </c>
      <c r="C1090">
        <v>585.05399999999997</v>
      </c>
      <c r="D1090">
        <f t="shared" si="69"/>
        <v>50.566343042071317</v>
      </c>
      <c r="E1090">
        <v>-40.206899999999997</v>
      </c>
      <c r="F1090">
        <v>53.466799999999999</v>
      </c>
      <c r="G1090">
        <v>481.72300000000001</v>
      </c>
      <c r="H1090">
        <v>1.15767</v>
      </c>
      <c r="I1090">
        <v>-52.749600000000001</v>
      </c>
      <c r="J1090">
        <f t="shared" si="67"/>
        <v>-12.542700000000004</v>
      </c>
      <c r="L1090">
        <v>14</v>
      </c>
      <c r="M1090">
        <v>454.53199999999998</v>
      </c>
      <c r="N1090">
        <f t="shared" si="70"/>
        <v>50.319529009208495</v>
      </c>
      <c r="O1090">
        <v>-16.677900000000001</v>
      </c>
      <c r="P1090">
        <v>49.102800000000002</v>
      </c>
      <c r="Q1090">
        <v>571.65599999999995</v>
      </c>
      <c r="R1090">
        <v>1.50841</v>
      </c>
      <c r="S1090">
        <v>-27.908300000000001</v>
      </c>
      <c r="T1090">
        <f t="shared" si="68"/>
        <v>-11.230399999999999</v>
      </c>
    </row>
    <row r="1091" spans="1:20" x14ac:dyDescent="0.3">
      <c r="B1091">
        <v>22</v>
      </c>
      <c r="C1091">
        <v>604.76</v>
      </c>
      <c r="D1091">
        <f t="shared" si="69"/>
        <v>50.745965695727143</v>
      </c>
      <c r="E1091">
        <v>-40.527299999999997</v>
      </c>
      <c r="F1091">
        <v>53.832999999999998</v>
      </c>
      <c r="G1091">
        <v>486.37900000000002</v>
      </c>
      <c r="H1091">
        <v>1.1661900000000001</v>
      </c>
      <c r="I1091">
        <v>-52.734400000000001</v>
      </c>
      <c r="J1091">
        <f t="shared" si="67"/>
        <v>-12.207100000000004</v>
      </c>
      <c r="L1091">
        <v>15</v>
      </c>
      <c r="M1091">
        <v>474.56700000000001</v>
      </c>
      <c r="N1091">
        <f t="shared" si="70"/>
        <v>49.91265285749931</v>
      </c>
      <c r="O1091">
        <v>-17.761199999999999</v>
      </c>
      <c r="P1091">
        <v>50.0946</v>
      </c>
      <c r="Q1091">
        <v>600.03499999999997</v>
      </c>
      <c r="R1091">
        <v>1.5524</v>
      </c>
      <c r="S1091">
        <v>-27.755700000000001</v>
      </c>
      <c r="T1091">
        <f t="shared" si="68"/>
        <v>-9.9945000000000022</v>
      </c>
    </row>
    <row r="1092" spans="1:20" x14ac:dyDescent="0.3">
      <c r="B1092">
        <v>23</v>
      </c>
      <c r="C1092">
        <v>624.75900000000001</v>
      </c>
      <c r="D1092">
        <f t="shared" si="69"/>
        <v>50.002500125006193</v>
      </c>
      <c r="E1092">
        <v>-40.527299999999997</v>
      </c>
      <c r="F1092">
        <v>53.893999999999998</v>
      </c>
      <c r="G1092">
        <v>482.34199999999998</v>
      </c>
      <c r="H1092">
        <v>1.16812</v>
      </c>
      <c r="I1092">
        <v>-52.658099999999997</v>
      </c>
      <c r="J1092">
        <f t="shared" si="67"/>
        <v>-12.130800000000001</v>
      </c>
      <c r="L1092">
        <v>16</v>
      </c>
      <c r="M1092">
        <v>494.73599999999999</v>
      </c>
      <c r="N1092">
        <f t="shared" si="70"/>
        <v>49.581040210223655</v>
      </c>
      <c r="O1092">
        <v>-17.471299999999999</v>
      </c>
      <c r="P1092">
        <v>49.743699999999997</v>
      </c>
      <c r="Q1092">
        <v>596.32299999999998</v>
      </c>
      <c r="R1092">
        <v>1.55908</v>
      </c>
      <c r="S1092">
        <v>-27.786300000000001</v>
      </c>
      <c r="T1092">
        <f t="shared" si="68"/>
        <v>-10.315000000000001</v>
      </c>
    </row>
    <row r="1093" spans="1:20" x14ac:dyDescent="0.3">
      <c r="B1093">
        <v>24</v>
      </c>
      <c r="C1093">
        <v>644.47900000000004</v>
      </c>
      <c r="D1093">
        <f t="shared" si="69"/>
        <v>50.709939148072955</v>
      </c>
      <c r="E1093">
        <v>-40.4816</v>
      </c>
      <c r="F1093">
        <v>53.649900000000002</v>
      </c>
      <c r="G1093">
        <v>487.88499999999999</v>
      </c>
      <c r="H1093">
        <v>1.18215</v>
      </c>
      <c r="I1093">
        <v>-52.581800000000001</v>
      </c>
      <c r="J1093">
        <f t="shared" si="67"/>
        <v>-12.100200000000001</v>
      </c>
      <c r="L1093">
        <v>17</v>
      </c>
      <c r="M1093">
        <v>514.92399999999998</v>
      </c>
      <c r="N1093">
        <f t="shared" si="70"/>
        <v>49.534376857539158</v>
      </c>
      <c r="O1093">
        <v>-17.4255</v>
      </c>
      <c r="P1093">
        <v>49.575800000000001</v>
      </c>
      <c r="Q1093">
        <v>598.41</v>
      </c>
      <c r="R1093">
        <v>1.5646199999999999</v>
      </c>
      <c r="S1093">
        <v>-27.725200000000001</v>
      </c>
      <c r="T1093">
        <f t="shared" si="68"/>
        <v>-10.299700000000001</v>
      </c>
    </row>
    <row r="1094" spans="1:20" x14ac:dyDescent="0.3">
      <c r="B1094">
        <v>25</v>
      </c>
      <c r="C1094">
        <v>664.80899999999997</v>
      </c>
      <c r="D1094">
        <f t="shared" si="69"/>
        <v>49.188391539596829</v>
      </c>
      <c r="E1094">
        <v>-40.6036</v>
      </c>
      <c r="F1094">
        <v>53.955100000000002</v>
      </c>
      <c r="G1094">
        <v>485.62799999999999</v>
      </c>
      <c r="H1094">
        <v>1.1774899999999999</v>
      </c>
      <c r="I1094">
        <v>-52.642800000000001</v>
      </c>
      <c r="J1094">
        <f t="shared" ref="J1094:J1157" si="71">I1094-E1094</f>
        <v>-12.039200000000001</v>
      </c>
      <c r="L1094">
        <v>18</v>
      </c>
      <c r="M1094">
        <v>535.51099999999997</v>
      </c>
      <c r="N1094">
        <f t="shared" si="70"/>
        <v>48.574343032010518</v>
      </c>
      <c r="O1094">
        <v>-16.769400000000001</v>
      </c>
      <c r="P1094">
        <v>48.919699999999999</v>
      </c>
      <c r="Q1094">
        <v>583.60299999999995</v>
      </c>
      <c r="R1094">
        <v>1.53966</v>
      </c>
      <c r="S1094">
        <v>-27.71</v>
      </c>
      <c r="T1094">
        <f t="shared" ref="T1094:T1157" si="72">S1094-O1094</f>
        <v>-10.9406</v>
      </c>
    </row>
    <row r="1095" spans="1:20" x14ac:dyDescent="0.3">
      <c r="B1095">
        <v>26</v>
      </c>
      <c r="C1095">
        <v>685.34</v>
      </c>
      <c r="D1095">
        <f t="shared" ref="D1095:D1155" si="73">1000/(C1095-C1094)</f>
        <v>48.706833568749545</v>
      </c>
      <c r="E1095">
        <v>-40.206899999999997</v>
      </c>
      <c r="F1095">
        <v>53.131100000000004</v>
      </c>
      <c r="G1095">
        <v>485.15899999999999</v>
      </c>
      <c r="H1095">
        <v>1.1840299999999999</v>
      </c>
      <c r="I1095">
        <v>-52.520800000000001</v>
      </c>
      <c r="J1095">
        <f t="shared" si="71"/>
        <v>-12.313900000000004</v>
      </c>
      <c r="L1095">
        <v>19</v>
      </c>
      <c r="M1095">
        <v>555.92399999999998</v>
      </c>
      <c r="N1095">
        <f t="shared" ref="N1095:N1158" si="74">1000/(M1095-M1094)</f>
        <v>48.988389751628837</v>
      </c>
      <c r="O1095">
        <v>-17.3187</v>
      </c>
      <c r="P1095">
        <v>49.392699999999998</v>
      </c>
      <c r="Q1095">
        <v>596.90200000000004</v>
      </c>
      <c r="R1095">
        <v>1.5539700000000001</v>
      </c>
      <c r="S1095">
        <v>-27.740500000000001</v>
      </c>
      <c r="T1095">
        <f t="shared" si="72"/>
        <v>-10.421800000000001</v>
      </c>
    </row>
    <row r="1096" spans="1:20" x14ac:dyDescent="0.3">
      <c r="B1096">
        <v>27</v>
      </c>
      <c r="C1096">
        <v>705.34900000000005</v>
      </c>
      <c r="D1096">
        <f t="shared" si="73"/>
        <v>49.977510120445764</v>
      </c>
      <c r="E1096">
        <v>-40.512099999999997</v>
      </c>
      <c r="F1096">
        <v>53.512599999999999</v>
      </c>
      <c r="G1096">
        <v>487.85</v>
      </c>
      <c r="H1096">
        <v>1.1910700000000001</v>
      </c>
      <c r="I1096">
        <v>-52.398699999999998</v>
      </c>
      <c r="J1096">
        <f t="shared" si="71"/>
        <v>-11.886600000000001</v>
      </c>
      <c r="L1096">
        <v>20</v>
      </c>
      <c r="M1096">
        <v>576.59</v>
      </c>
      <c r="N1096">
        <f t="shared" si="74"/>
        <v>48.388657698635313</v>
      </c>
      <c r="O1096">
        <v>-17.3645</v>
      </c>
      <c r="P1096">
        <v>49.545299999999997</v>
      </c>
      <c r="Q1096">
        <v>594.88</v>
      </c>
      <c r="R1096">
        <v>1.5635300000000001</v>
      </c>
      <c r="S1096">
        <v>-27.694700000000001</v>
      </c>
      <c r="T1096">
        <f t="shared" si="72"/>
        <v>-10.330200000000001</v>
      </c>
    </row>
    <row r="1097" spans="1:20" x14ac:dyDescent="0.3">
      <c r="J1097">
        <f t="shared" si="71"/>
        <v>0</v>
      </c>
      <c r="L1097">
        <v>21</v>
      </c>
      <c r="M1097">
        <v>597.16700000000003</v>
      </c>
      <c r="N1097">
        <f t="shared" si="74"/>
        <v>48.597949166545177</v>
      </c>
      <c r="O1097">
        <v>-17.654399999999999</v>
      </c>
      <c r="P1097">
        <v>49.743699999999997</v>
      </c>
      <c r="Q1097">
        <v>604.06299999999999</v>
      </c>
      <c r="R1097">
        <v>1.5708899999999999</v>
      </c>
      <c r="S1097">
        <v>-27.648900000000001</v>
      </c>
      <c r="T1097">
        <f t="shared" si="72"/>
        <v>-9.9945000000000022</v>
      </c>
    </row>
    <row r="1098" spans="1:20" x14ac:dyDescent="0.3">
      <c r="A1098">
        <v>3.5</v>
      </c>
      <c r="J1098">
        <f t="shared" si="71"/>
        <v>0</v>
      </c>
      <c r="L1098">
        <v>22</v>
      </c>
      <c r="M1098">
        <v>617.70899999999995</v>
      </c>
      <c r="N1098">
        <f t="shared" si="74"/>
        <v>48.680751630805375</v>
      </c>
      <c r="O1098">
        <v>-17.669699999999999</v>
      </c>
      <c r="P1098">
        <v>49.560499999999998</v>
      </c>
      <c r="Q1098">
        <v>608.851</v>
      </c>
      <c r="R1098">
        <v>1.5845</v>
      </c>
      <c r="S1098">
        <v>-27.771000000000001</v>
      </c>
      <c r="T1098">
        <f t="shared" si="72"/>
        <v>-10.101300000000002</v>
      </c>
    </row>
    <row r="1099" spans="1:20" x14ac:dyDescent="0.3">
      <c r="B1099">
        <v>1</v>
      </c>
      <c r="C1099">
        <v>221.26599999999999</v>
      </c>
      <c r="E1099">
        <v>-47.347999999999999</v>
      </c>
      <c r="F1099">
        <v>71.044899999999998</v>
      </c>
      <c r="G1099">
        <v>368.02499999999998</v>
      </c>
      <c r="H1099">
        <v>0.94389800000000001</v>
      </c>
      <c r="I1099">
        <v>-51.940899999999999</v>
      </c>
      <c r="J1099">
        <f t="shared" si="71"/>
        <v>-4.5929000000000002</v>
      </c>
      <c r="L1099">
        <v>23</v>
      </c>
      <c r="M1099">
        <v>638.22799999999995</v>
      </c>
      <c r="N1099">
        <f t="shared" si="74"/>
        <v>48.735318485306287</v>
      </c>
      <c r="O1099">
        <v>-17.867999999999999</v>
      </c>
      <c r="P1099">
        <v>49.652099999999997</v>
      </c>
      <c r="Q1099">
        <v>615.57299999999998</v>
      </c>
      <c r="R1099">
        <v>1.59883</v>
      </c>
      <c r="S1099">
        <v>-27.71</v>
      </c>
      <c r="T1099">
        <f t="shared" si="72"/>
        <v>-9.8420000000000023</v>
      </c>
    </row>
    <row r="1100" spans="1:20" x14ac:dyDescent="0.3">
      <c r="B1100">
        <v>2</v>
      </c>
      <c r="C1100">
        <v>227.76</v>
      </c>
      <c r="D1100">
        <f t="shared" si="73"/>
        <v>153.98829688943641</v>
      </c>
      <c r="E1100">
        <v>-39.398200000000003</v>
      </c>
      <c r="F1100">
        <v>44.006300000000003</v>
      </c>
      <c r="G1100">
        <v>564.40300000000002</v>
      </c>
      <c r="H1100">
        <v>1.42073</v>
      </c>
      <c r="I1100">
        <v>-47.241199999999999</v>
      </c>
      <c r="J1100">
        <f t="shared" si="71"/>
        <v>-7.8429999999999964</v>
      </c>
      <c r="L1100">
        <v>24</v>
      </c>
      <c r="M1100">
        <v>659.28800000000001</v>
      </c>
      <c r="N1100">
        <f t="shared" si="74"/>
        <v>47.483380816714018</v>
      </c>
      <c r="O1100">
        <v>-17.3492</v>
      </c>
      <c r="P1100">
        <v>49.224899999999998</v>
      </c>
      <c r="Q1100">
        <v>596.75599999999997</v>
      </c>
      <c r="R1100">
        <v>1.5806199999999999</v>
      </c>
      <c r="S1100">
        <v>-27.725200000000001</v>
      </c>
      <c r="T1100">
        <f t="shared" si="72"/>
        <v>-10.376000000000001</v>
      </c>
    </row>
    <row r="1101" spans="1:20" x14ac:dyDescent="0.3">
      <c r="B1101">
        <v>3</v>
      </c>
      <c r="C1101">
        <v>239.49</v>
      </c>
      <c r="D1101">
        <f t="shared" si="73"/>
        <v>85.251491901108139</v>
      </c>
      <c r="E1101">
        <v>-37.612900000000003</v>
      </c>
      <c r="F1101">
        <v>40.161099999999998</v>
      </c>
      <c r="G1101">
        <v>613.02599999999995</v>
      </c>
      <c r="H1101">
        <v>1.5020199999999999</v>
      </c>
      <c r="I1101">
        <v>-48.828099999999999</v>
      </c>
      <c r="J1101">
        <f t="shared" si="71"/>
        <v>-11.215199999999996</v>
      </c>
      <c r="L1101">
        <v>25</v>
      </c>
      <c r="M1101">
        <v>680.24</v>
      </c>
      <c r="N1101">
        <f t="shared" si="74"/>
        <v>47.72814051164567</v>
      </c>
      <c r="O1101">
        <v>-17.1814</v>
      </c>
      <c r="P1101">
        <v>49.041699999999999</v>
      </c>
      <c r="Q1101">
        <v>596.33100000000002</v>
      </c>
      <c r="R1101">
        <v>1.5733200000000001</v>
      </c>
      <c r="S1101">
        <v>-27.8931</v>
      </c>
      <c r="T1101">
        <f t="shared" si="72"/>
        <v>-10.7117</v>
      </c>
    </row>
    <row r="1102" spans="1:20" x14ac:dyDescent="0.3">
      <c r="B1102">
        <v>4</v>
      </c>
      <c r="C1102">
        <v>257.74200000000002</v>
      </c>
      <c r="D1102">
        <f t="shared" si="73"/>
        <v>54.788516326977835</v>
      </c>
      <c r="E1102">
        <v>-40.344200000000001</v>
      </c>
      <c r="F1102">
        <v>50.689700000000002</v>
      </c>
      <c r="G1102">
        <v>508.05700000000002</v>
      </c>
      <c r="H1102">
        <v>1.2373499999999999</v>
      </c>
      <c r="I1102">
        <v>-51.4069</v>
      </c>
      <c r="J1102">
        <f t="shared" si="71"/>
        <v>-11.0627</v>
      </c>
      <c r="L1102">
        <v>26</v>
      </c>
      <c r="M1102">
        <v>701.06299999999999</v>
      </c>
      <c r="N1102">
        <f t="shared" si="74"/>
        <v>48.023819814628105</v>
      </c>
      <c r="O1102">
        <v>-17.4255</v>
      </c>
      <c r="P1102">
        <v>49.285899999999998</v>
      </c>
      <c r="Q1102">
        <v>600.32899999999995</v>
      </c>
      <c r="R1102">
        <v>1.58474</v>
      </c>
      <c r="S1102">
        <v>-27.648900000000001</v>
      </c>
      <c r="T1102">
        <f t="shared" si="72"/>
        <v>-10.223400000000002</v>
      </c>
    </row>
    <row r="1103" spans="1:20" x14ac:dyDescent="0.3">
      <c r="B1103">
        <v>5</v>
      </c>
      <c r="C1103">
        <v>276.06599999999997</v>
      </c>
      <c r="D1103">
        <f t="shared" si="73"/>
        <v>54.573237284435848</v>
      </c>
      <c r="E1103">
        <v>-41.412399999999998</v>
      </c>
      <c r="F1103">
        <v>53.3142</v>
      </c>
      <c r="G1103">
        <v>500.39400000000001</v>
      </c>
      <c r="H1103">
        <v>1.2050399999999999</v>
      </c>
      <c r="I1103">
        <v>-52.398699999999998</v>
      </c>
      <c r="J1103">
        <f t="shared" si="71"/>
        <v>-10.9863</v>
      </c>
      <c r="T1103">
        <f t="shared" si="72"/>
        <v>0</v>
      </c>
    </row>
    <row r="1104" spans="1:20" x14ac:dyDescent="0.3">
      <c r="B1104">
        <v>6</v>
      </c>
      <c r="C1104">
        <v>294.654</v>
      </c>
      <c r="D1104">
        <f t="shared" si="73"/>
        <v>53.798149343662516</v>
      </c>
      <c r="E1104">
        <v>-40.557899999999997</v>
      </c>
      <c r="F1104">
        <v>53.024299999999997</v>
      </c>
      <c r="G1104">
        <v>479.09</v>
      </c>
      <c r="H1104">
        <v>1.1608700000000001</v>
      </c>
      <c r="I1104">
        <v>-52.536000000000001</v>
      </c>
      <c r="J1104">
        <f t="shared" si="71"/>
        <v>-11.978100000000005</v>
      </c>
      <c r="K1104">
        <v>3.25</v>
      </c>
      <c r="T1104">
        <f t="shared" si="72"/>
        <v>0</v>
      </c>
    </row>
    <row r="1105" spans="2:20" x14ac:dyDescent="0.3">
      <c r="B1105">
        <v>7</v>
      </c>
      <c r="C1105">
        <v>313.24099999999999</v>
      </c>
      <c r="D1105">
        <f t="shared" si="73"/>
        <v>53.801043740248595</v>
      </c>
      <c r="E1105">
        <v>-40.817300000000003</v>
      </c>
      <c r="F1105">
        <v>53.543100000000003</v>
      </c>
      <c r="G1105">
        <v>480.12599999999998</v>
      </c>
      <c r="H1105">
        <v>1.1633599999999999</v>
      </c>
      <c r="I1105">
        <v>-52.795400000000001</v>
      </c>
      <c r="J1105">
        <f t="shared" si="71"/>
        <v>-11.978099999999998</v>
      </c>
      <c r="L1105">
        <v>1</v>
      </c>
      <c r="M1105">
        <v>221.35499999999999</v>
      </c>
      <c r="O1105">
        <v>-24.002099999999999</v>
      </c>
      <c r="P1105">
        <v>67.550700000000006</v>
      </c>
      <c r="Q1105">
        <v>434.33499999999998</v>
      </c>
      <c r="R1105">
        <v>1.17906</v>
      </c>
      <c r="S1105">
        <v>-25.833100000000002</v>
      </c>
      <c r="T1105">
        <f t="shared" si="72"/>
        <v>-1.8310000000000031</v>
      </c>
    </row>
    <row r="1106" spans="2:20" x14ac:dyDescent="0.3">
      <c r="B1106">
        <v>8</v>
      </c>
      <c r="C1106">
        <v>331.76900000000001</v>
      </c>
      <c r="D1106">
        <f t="shared" si="73"/>
        <v>53.97236614853189</v>
      </c>
      <c r="E1106">
        <v>-41.427599999999998</v>
      </c>
      <c r="F1106">
        <v>54.199199999999998</v>
      </c>
      <c r="G1106">
        <v>492.91199999999998</v>
      </c>
      <c r="H1106">
        <v>1.17289</v>
      </c>
      <c r="I1106">
        <v>-52.871699999999997</v>
      </c>
      <c r="J1106">
        <f t="shared" si="71"/>
        <v>-11.444099999999999</v>
      </c>
      <c r="L1106">
        <v>2</v>
      </c>
      <c r="M1106">
        <v>228.67500000000001</v>
      </c>
      <c r="N1106">
        <f t="shared" si="74"/>
        <v>136.61202185792308</v>
      </c>
      <c r="O1106">
        <v>-15.5029</v>
      </c>
      <c r="P1106">
        <v>40.527299999999997</v>
      </c>
      <c r="Q1106">
        <v>689.33199999999999</v>
      </c>
      <c r="R1106">
        <v>1.8940300000000001</v>
      </c>
      <c r="S1106">
        <v>-21.591200000000001</v>
      </c>
      <c r="T1106">
        <f t="shared" si="72"/>
        <v>-6.0883000000000003</v>
      </c>
    </row>
    <row r="1107" spans="2:20" x14ac:dyDescent="0.3">
      <c r="B1107">
        <v>9</v>
      </c>
      <c r="C1107">
        <v>350.47899999999998</v>
      </c>
      <c r="D1107">
        <f t="shared" si="73"/>
        <v>53.44735435595944</v>
      </c>
      <c r="E1107">
        <v>-41.137700000000002</v>
      </c>
      <c r="F1107">
        <v>54.016100000000002</v>
      </c>
      <c r="G1107">
        <v>485.18299999999999</v>
      </c>
      <c r="H1107">
        <v>1.1626000000000001</v>
      </c>
      <c r="I1107">
        <v>-52.917499999999997</v>
      </c>
      <c r="J1107">
        <f t="shared" si="71"/>
        <v>-11.779799999999994</v>
      </c>
      <c r="L1107">
        <v>3</v>
      </c>
      <c r="M1107">
        <v>240.16499999999999</v>
      </c>
      <c r="N1107">
        <f t="shared" si="74"/>
        <v>87.032201914708594</v>
      </c>
      <c r="O1107">
        <v>-13.9923</v>
      </c>
      <c r="P1107">
        <v>35.186799999999998</v>
      </c>
      <c r="Q1107">
        <v>841.08799999999997</v>
      </c>
      <c r="R1107">
        <v>2.1497600000000001</v>
      </c>
      <c r="S1107">
        <v>-24.261500000000002</v>
      </c>
      <c r="T1107">
        <f t="shared" si="72"/>
        <v>-10.269200000000001</v>
      </c>
    </row>
    <row r="1108" spans="2:20" x14ac:dyDescent="0.3">
      <c r="B1108">
        <v>10</v>
      </c>
      <c r="C1108">
        <v>369.42</v>
      </c>
      <c r="D1108">
        <f t="shared" si="73"/>
        <v>52.795522939654632</v>
      </c>
      <c r="E1108">
        <v>-40.527299999999997</v>
      </c>
      <c r="F1108">
        <v>53.390500000000003</v>
      </c>
      <c r="G1108">
        <v>475.80900000000003</v>
      </c>
      <c r="H1108">
        <v>1.1581300000000001</v>
      </c>
      <c r="I1108">
        <v>-52.764899999999997</v>
      </c>
      <c r="J1108">
        <f t="shared" si="71"/>
        <v>-12.2376</v>
      </c>
      <c r="L1108">
        <v>4</v>
      </c>
      <c r="M1108">
        <v>259.01</v>
      </c>
      <c r="N1108">
        <f t="shared" si="74"/>
        <v>53.06447333510215</v>
      </c>
      <c r="O1108">
        <v>-16.601600000000001</v>
      </c>
      <c r="P1108">
        <v>46.157800000000002</v>
      </c>
      <c r="Q1108">
        <v>626.49800000000005</v>
      </c>
      <c r="R1108">
        <v>1.65368</v>
      </c>
      <c r="S1108">
        <v>-25.985700000000001</v>
      </c>
      <c r="T1108">
        <f t="shared" si="72"/>
        <v>-9.3841000000000001</v>
      </c>
    </row>
    <row r="1109" spans="2:20" x14ac:dyDescent="0.3">
      <c r="B1109">
        <v>11</v>
      </c>
      <c r="C1109">
        <v>388.053</v>
      </c>
      <c r="D1109">
        <f t="shared" si="73"/>
        <v>53.668223045135029</v>
      </c>
      <c r="E1109">
        <v>-40.6494</v>
      </c>
      <c r="F1109">
        <v>53.3752</v>
      </c>
      <c r="G1109">
        <v>483.63299999999998</v>
      </c>
      <c r="H1109">
        <v>1.16414</v>
      </c>
      <c r="I1109">
        <v>-52.749600000000001</v>
      </c>
      <c r="J1109">
        <f t="shared" si="71"/>
        <v>-12.100200000000001</v>
      </c>
      <c r="L1109">
        <v>5</v>
      </c>
      <c r="M1109">
        <v>277.81900000000002</v>
      </c>
      <c r="N1109">
        <f t="shared" si="74"/>
        <v>53.166037535222429</v>
      </c>
      <c r="O1109">
        <v>-17.1967</v>
      </c>
      <c r="P1109">
        <v>48.4009</v>
      </c>
      <c r="Q1109">
        <v>603.37</v>
      </c>
      <c r="R1109">
        <v>1.5617799999999999</v>
      </c>
      <c r="S1109">
        <v>-26.901199999999999</v>
      </c>
      <c r="T1109">
        <f t="shared" si="72"/>
        <v>-9.7044999999999995</v>
      </c>
    </row>
    <row r="1110" spans="2:20" x14ac:dyDescent="0.3">
      <c r="B1110">
        <v>12</v>
      </c>
      <c r="C1110">
        <v>407.04599999999999</v>
      </c>
      <c r="D1110">
        <f t="shared" si="73"/>
        <v>52.650976675617343</v>
      </c>
      <c r="E1110">
        <v>-40.924100000000003</v>
      </c>
      <c r="F1110">
        <v>53.710900000000002</v>
      </c>
      <c r="G1110">
        <v>488.065</v>
      </c>
      <c r="H1110">
        <v>1.1739999999999999</v>
      </c>
      <c r="I1110">
        <v>-52.841200000000001</v>
      </c>
      <c r="J1110">
        <f t="shared" si="71"/>
        <v>-11.917099999999998</v>
      </c>
      <c r="L1110">
        <v>6</v>
      </c>
      <c r="M1110">
        <v>296.93799999999999</v>
      </c>
      <c r="N1110">
        <f t="shared" si="74"/>
        <v>52.3039907944977</v>
      </c>
      <c r="O1110">
        <v>-17.1204</v>
      </c>
      <c r="P1110">
        <v>48.843400000000003</v>
      </c>
      <c r="Q1110">
        <v>596.173</v>
      </c>
      <c r="R1110">
        <v>1.5482899999999999</v>
      </c>
      <c r="S1110">
        <v>-27.328499999999998</v>
      </c>
      <c r="T1110">
        <f t="shared" si="72"/>
        <v>-10.208099999999998</v>
      </c>
    </row>
    <row r="1111" spans="2:20" x14ac:dyDescent="0.3">
      <c r="B1111">
        <v>13</v>
      </c>
      <c r="C1111">
        <v>426.03</v>
      </c>
      <c r="D1111">
        <f t="shared" si="73"/>
        <v>52.675937631689898</v>
      </c>
      <c r="E1111">
        <v>-40.466299999999997</v>
      </c>
      <c r="F1111">
        <v>53.2684</v>
      </c>
      <c r="G1111">
        <v>485.05799999999999</v>
      </c>
      <c r="H1111">
        <v>1.1623399999999999</v>
      </c>
      <c r="I1111">
        <v>-52.902200000000001</v>
      </c>
      <c r="J1111">
        <f t="shared" si="71"/>
        <v>-12.435900000000004</v>
      </c>
      <c r="L1111">
        <v>7</v>
      </c>
      <c r="M1111">
        <v>315.94099999999997</v>
      </c>
      <c r="N1111">
        <f t="shared" si="74"/>
        <v>52.623270009998457</v>
      </c>
      <c r="O1111">
        <v>-17.3645</v>
      </c>
      <c r="P1111">
        <v>49.148600000000002</v>
      </c>
      <c r="Q1111">
        <v>597.32299999999998</v>
      </c>
      <c r="R1111">
        <v>1.54287</v>
      </c>
      <c r="S1111">
        <v>-27.465800000000002</v>
      </c>
      <c r="T1111">
        <f t="shared" si="72"/>
        <v>-10.101300000000002</v>
      </c>
    </row>
    <row r="1112" spans="2:20" x14ac:dyDescent="0.3">
      <c r="B1112">
        <v>14</v>
      </c>
      <c r="C1112">
        <v>445.34399999999999</v>
      </c>
      <c r="D1112">
        <f t="shared" si="73"/>
        <v>51.775913844879305</v>
      </c>
      <c r="E1112">
        <v>-40.6342</v>
      </c>
      <c r="F1112">
        <v>53.3142</v>
      </c>
      <c r="G1112">
        <v>485.81400000000002</v>
      </c>
      <c r="H1112">
        <v>1.1757299999999999</v>
      </c>
      <c r="I1112">
        <v>-52.734400000000001</v>
      </c>
      <c r="J1112">
        <f t="shared" si="71"/>
        <v>-12.100200000000001</v>
      </c>
      <c r="L1112">
        <v>8</v>
      </c>
      <c r="M1112">
        <v>335.11799999999999</v>
      </c>
      <c r="N1112">
        <f t="shared" si="74"/>
        <v>52.145799655837664</v>
      </c>
      <c r="O1112">
        <v>-16.799900000000001</v>
      </c>
      <c r="P1112">
        <v>48.599200000000003</v>
      </c>
      <c r="Q1112">
        <v>582.553</v>
      </c>
      <c r="R1112">
        <v>1.53209</v>
      </c>
      <c r="S1112">
        <v>-27.42</v>
      </c>
      <c r="T1112">
        <f t="shared" si="72"/>
        <v>-10.620100000000001</v>
      </c>
    </row>
    <row r="1113" spans="2:20" x14ac:dyDescent="0.3">
      <c r="B1113">
        <v>15</v>
      </c>
      <c r="C1113">
        <v>464.5</v>
      </c>
      <c r="D1113">
        <f t="shared" si="73"/>
        <v>52.202965128419279</v>
      </c>
      <c r="E1113">
        <v>-40.954599999999999</v>
      </c>
      <c r="F1113">
        <v>53.771999999999998</v>
      </c>
      <c r="G1113">
        <v>492.959</v>
      </c>
      <c r="H1113">
        <v>1.19113</v>
      </c>
      <c r="I1113">
        <v>-52.764899999999997</v>
      </c>
      <c r="J1113">
        <f t="shared" si="71"/>
        <v>-11.810299999999998</v>
      </c>
      <c r="L1113">
        <v>9</v>
      </c>
      <c r="M1113">
        <v>354.11900000000003</v>
      </c>
      <c r="N1113">
        <f t="shared" si="74"/>
        <v>52.628809010052009</v>
      </c>
      <c r="O1113">
        <v>-17.3645</v>
      </c>
      <c r="P1113">
        <v>49.285899999999998</v>
      </c>
      <c r="Q1113">
        <v>601.41800000000001</v>
      </c>
      <c r="R1113">
        <v>1.54857</v>
      </c>
      <c r="S1113">
        <v>-27.664200000000001</v>
      </c>
      <c r="T1113">
        <f t="shared" si="72"/>
        <v>-10.299700000000001</v>
      </c>
    </row>
    <row r="1114" spans="2:20" x14ac:dyDescent="0.3">
      <c r="B1114">
        <v>16</v>
      </c>
      <c r="C1114">
        <v>483.637</v>
      </c>
      <c r="D1114">
        <f t="shared" si="73"/>
        <v>52.254794377384123</v>
      </c>
      <c r="E1114">
        <v>-40.6494</v>
      </c>
      <c r="F1114">
        <v>53.3752</v>
      </c>
      <c r="G1114">
        <v>488.38900000000001</v>
      </c>
      <c r="H1114">
        <v>1.17987</v>
      </c>
      <c r="I1114">
        <v>-52.810699999999997</v>
      </c>
      <c r="J1114">
        <f t="shared" si="71"/>
        <v>-12.161299999999997</v>
      </c>
      <c r="L1114">
        <v>10</v>
      </c>
      <c r="M1114">
        <v>373.428</v>
      </c>
      <c r="N1114">
        <f t="shared" si="74"/>
        <v>51.78932104200122</v>
      </c>
      <c r="O1114">
        <v>-17.791699999999999</v>
      </c>
      <c r="P1114">
        <v>49.911499999999997</v>
      </c>
      <c r="Q1114">
        <v>605.92899999999997</v>
      </c>
      <c r="R1114">
        <v>1.5697300000000001</v>
      </c>
      <c r="S1114">
        <v>-27.694700000000001</v>
      </c>
      <c r="T1114">
        <f t="shared" si="72"/>
        <v>-9.9030000000000022</v>
      </c>
    </row>
    <row r="1115" spans="2:20" x14ac:dyDescent="0.3">
      <c r="B1115">
        <v>17</v>
      </c>
      <c r="C1115">
        <v>503.17700000000002</v>
      </c>
      <c r="D1115">
        <f t="shared" si="73"/>
        <v>51.177072671443142</v>
      </c>
      <c r="E1115">
        <v>-40.4358</v>
      </c>
      <c r="F1115">
        <v>53.070099999999996</v>
      </c>
      <c r="G1115">
        <v>485.149</v>
      </c>
      <c r="H1115">
        <v>1.1798200000000001</v>
      </c>
      <c r="I1115">
        <v>-52.719099999999997</v>
      </c>
      <c r="J1115">
        <f t="shared" si="71"/>
        <v>-12.283299999999997</v>
      </c>
      <c r="L1115">
        <v>11</v>
      </c>
      <c r="M1115">
        <v>393.09199999999998</v>
      </c>
      <c r="N1115">
        <f t="shared" si="74"/>
        <v>50.854353132628184</v>
      </c>
      <c r="O1115">
        <v>-16.845700000000001</v>
      </c>
      <c r="P1115">
        <v>48.873899999999999</v>
      </c>
      <c r="Q1115">
        <v>588.26800000000003</v>
      </c>
      <c r="R1115">
        <v>1.536</v>
      </c>
      <c r="S1115">
        <v>-27.587900000000001</v>
      </c>
      <c r="T1115">
        <f t="shared" si="72"/>
        <v>-10.7422</v>
      </c>
    </row>
    <row r="1116" spans="2:20" x14ac:dyDescent="0.3">
      <c r="B1116">
        <v>18</v>
      </c>
      <c r="C1116">
        <v>522.77099999999996</v>
      </c>
      <c r="D1116">
        <f t="shared" si="73"/>
        <v>51.036031438195529</v>
      </c>
      <c r="E1116">
        <v>-40.054299999999998</v>
      </c>
      <c r="F1116">
        <v>52.734400000000001</v>
      </c>
      <c r="G1116">
        <v>480.661</v>
      </c>
      <c r="H1116">
        <v>1.17306</v>
      </c>
      <c r="I1116">
        <v>-52.703899999999997</v>
      </c>
      <c r="J1116">
        <f t="shared" si="71"/>
        <v>-12.6496</v>
      </c>
      <c r="L1116">
        <v>12</v>
      </c>
      <c r="M1116">
        <v>413.22199999999998</v>
      </c>
      <c r="N1116">
        <f t="shared" si="74"/>
        <v>49.677098857426735</v>
      </c>
      <c r="O1116">
        <v>-16.754200000000001</v>
      </c>
      <c r="P1116">
        <v>48.797600000000003</v>
      </c>
      <c r="Q1116">
        <v>588.79</v>
      </c>
      <c r="R1116">
        <v>1.53789</v>
      </c>
      <c r="S1116">
        <v>-27.587900000000001</v>
      </c>
      <c r="T1116">
        <f t="shared" si="72"/>
        <v>-10.8337</v>
      </c>
    </row>
    <row r="1117" spans="2:20" x14ac:dyDescent="0.3">
      <c r="B1117">
        <v>19</v>
      </c>
      <c r="C1117">
        <v>542.476</v>
      </c>
      <c r="D1117">
        <f t="shared" si="73"/>
        <v>50.748540979446737</v>
      </c>
      <c r="E1117">
        <v>-40.069600000000001</v>
      </c>
      <c r="F1117">
        <v>52.703899999999997</v>
      </c>
      <c r="G1117">
        <v>484.77499999999998</v>
      </c>
      <c r="H1117">
        <v>1.17807</v>
      </c>
      <c r="I1117">
        <v>-52.566499999999998</v>
      </c>
      <c r="J1117">
        <f t="shared" si="71"/>
        <v>-12.496899999999997</v>
      </c>
      <c r="L1117">
        <v>13</v>
      </c>
      <c r="M1117">
        <v>432.96699999999998</v>
      </c>
      <c r="N1117">
        <f t="shared" si="74"/>
        <v>50.645733096986568</v>
      </c>
      <c r="O1117">
        <v>-17.1051</v>
      </c>
      <c r="P1117">
        <v>48.965499999999999</v>
      </c>
      <c r="Q1117">
        <v>599.35900000000004</v>
      </c>
      <c r="R1117">
        <v>1.5603199999999999</v>
      </c>
      <c r="S1117">
        <v>-27.481100000000001</v>
      </c>
      <c r="T1117">
        <f t="shared" si="72"/>
        <v>-10.376000000000001</v>
      </c>
    </row>
    <row r="1118" spans="2:20" x14ac:dyDescent="0.3">
      <c r="B1118">
        <v>20</v>
      </c>
      <c r="C1118">
        <v>562.05200000000002</v>
      </c>
      <c r="D1118">
        <f t="shared" si="73"/>
        <v>51.082958724969295</v>
      </c>
      <c r="E1118">
        <v>-39.978000000000002</v>
      </c>
      <c r="F1118">
        <v>52.642800000000001</v>
      </c>
      <c r="G1118">
        <v>482.00900000000001</v>
      </c>
      <c r="H1118">
        <v>1.18218</v>
      </c>
      <c r="I1118">
        <v>-52.475000000000001</v>
      </c>
      <c r="J1118">
        <f t="shared" si="71"/>
        <v>-12.497</v>
      </c>
      <c r="L1118">
        <v>14</v>
      </c>
      <c r="M1118">
        <v>452.78100000000001</v>
      </c>
      <c r="N1118">
        <f t="shared" si="74"/>
        <v>50.469365095387047</v>
      </c>
      <c r="O1118">
        <v>-17.2729</v>
      </c>
      <c r="P1118">
        <v>49.255400000000002</v>
      </c>
      <c r="Q1118">
        <v>599.149</v>
      </c>
      <c r="R1118">
        <v>1.56508</v>
      </c>
      <c r="S1118">
        <v>-27.572600000000001</v>
      </c>
      <c r="T1118">
        <f t="shared" si="72"/>
        <v>-10.299700000000001</v>
      </c>
    </row>
    <row r="1119" spans="2:20" x14ac:dyDescent="0.3">
      <c r="B1119">
        <v>21</v>
      </c>
      <c r="C1119">
        <v>581.61400000000003</v>
      </c>
      <c r="D1119">
        <f t="shared" si="73"/>
        <v>51.119517431755412</v>
      </c>
      <c r="E1119">
        <v>-40.206899999999997</v>
      </c>
      <c r="F1119">
        <v>52.841200000000001</v>
      </c>
      <c r="G1119">
        <v>487.33199999999999</v>
      </c>
      <c r="H1119">
        <v>1.18211</v>
      </c>
      <c r="I1119">
        <v>-52.398699999999998</v>
      </c>
      <c r="J1119">
        <f t="shared" si="71"/>
        <v>-12.191800000000001</v>
      </c>
      <c r="L1119">
        <v>15</v>
      </c>
      <c r="M1119">
        <v>472.803</v>
      </c>
      <c r="N1119">
        <f t="shared" si="74"/>
        <v>49.945060433523146</v>
      </c>
      <c r="O1119">
        <v>-17.3645</v>
      </c>
      <c r="P1119">
        <v>49.392699999999998</v>
      </c>
      <c r="Q1119">
        <v>601.59199999999998</v>
      </c>
      <c r="R1119">
        <v>1.5601</v>
      </c>
      <c r="S1119">
        <v>-27.572600000000001</v>
      </c>
      <c r="T1119">
        <f t="shared" si="72"/>
        <v>-10.208100000000002</v>
      </c>
    </row>
    <row r="1120" spans="2:20" x14ac:dyDescent="0.3">
      <c r="B1120">
        <v>22</v>
      </c>
      <c r="C1120">
        <v>601.49699999999996</v>
      </c>
      <c r="D1120">
        <f t="shared" si="73"/>
        <v>50.294221193985003</v>
      </c>
      <c r="E1120">
        <v>-40.115400000000001</v>
      </c>
      <c r="F1120">
        <v>52.703899999999997</v>
      </c>
      <c r="G1120">
        <v>489.28300000000002</v>
      </c>
      <c r="H1120">
        <v>1.1888700000000001</v>
      </c>
      <c r="I1120">
        <v>-52.459699999999998</v>
      </c>
      <c r="J1120">
        <f t="shared" si="71"/>
        <v>-12.344299999999997</v>
      </c>
      <c r="L1120">
        <v>16</v>
      </c>
      <c r="M1120">
        <v>492.61799999999999</v>
      </c>
      <c r="N1120">
        <f t="shared" si="74"/>
        <v>50.466818067120876</v>
      </c>
      <c r="O1120">
        <v>-16.586300000000001</v>
      </c>
      <c r="P1120">
        <v>48.339799999999997</v>
      </c>
      <c r="Q1120">
        <v>591.57799999999997</v>
      </c>
      <c r="R1120">
        <v>1.5474000000000001</v>
      </c>
      <c r="S1120">
        <v>-27.389500000000002</v>
      </c>
      <c r="T1120">
        <f t="shared" si="72"/>
        <v>-10.8032</v>
      </c>
    </row>
    <row r="1121" spans="1:20" x14ac:dyDescent="0.3">
      <c r="B1121">
        <v>23</v>
      </c>
      <c r="C1121">
        <v>621.47799999999995</v>
      </c>
      <c r="D1121">
        <f t="shared" si="73"/>
        <v>50.047545167909526</v>
      </c>
      <c r="E1121">
        <v>-40.130600000000001</v>
      </c>
      <c r="F1121">
        <v>52.719099999999997</v>
      </c>
      <c r="G1121">
        <v>489.53399999999999</v>
      </c>
      <c r="H1121">
        <v>1.19018</v>
      </c>
      <c r="I1121">
        <v>-52.398699999999998</v>
      </c>
      <c r="J1121">
        <f t="shared" si="71"/>
        <v>-12.268099999999997</v>
      </c>
      <c r="L1121">
        <v>17</v>
      </c>
      <c r="M1121">
        <v>512.71100000000001</v>
      </c>
      <c r="N1121">
        <f t="shared" si="74"/>
        <v>49.768576121037135</v>
      </c>
      <c r="O1121">
        <v>-16.769400000000001</v>
      </c>
      <c r="P1121">
        <v>48.584000000000003</v>
      </c>
      <c r="Q1121">
        <v>593.44399999999996</v>
      </c>
      <c r="R1121">
        <v>1.56629</v>
      </c>
      <c r="S1121">
        <v>-27.481100000000001</v>
      </c>
      <c r="T1121">
        <f t="shared" si="72"/>
        <v>-10.7117</v>
      </c>
    </row>
    <row r="1122" spans="1:20" x14ac:dyDescent="0.3">
      <c r="B1122">
        <v>24</v>
      </c>
      <c r="C1122">
        <v>641.31100000000004</v>
      </c>
      <c r="D1122">
        <f t="shared" si="73"/>
        <v>50.421015479251537</v>
      </c>
      <c r="E1122">
        <v>-39.917000000000002</v>
      </c>
      <c r="F1122">
        <v>52.475000000000001</v>
      </c>
      <c r="G1122">
        <v>480.62700000000001</v>
      </c>
      <c r="H1122">
        <v>1.1795199999999999</v>
      </c>
      <c r="I1122">
        <v>-52.352899999999998</v>
      </c>
      <c r="J1122">
        <f t="shared" si="71"/>
        <v>-12.435899999999997</v>
      </c>
      <c r="L1122">
        <v>18</v>
      </c>
      <c r="M1122">
        <v>532.92200000000003</v>
      </c>
      <c r="N1122">
        <f t="shared" si="74"/>
        <v>49.47800702587697</v>
      </c>
      <c r="O1122">
        <v>-17.0288</v>
      </c>
      <c r="P1122">
        <v>48.721299999999999</v>
      </c>
      <c r="Q1122">
        <v>604.46</v>
      </c>
      <c r="R1122">
        <v>1.59266</v>
      </c>
      <c r="S1122">
        <v>-27.404800000000002</v>
      </c>
      <c r="T1122">
        <f t="shared" si="72"/>
        <v>-10.376000000000001</v>
      </c>
    </row>
    <row r="1123" spans="1:20" x14ac:dyDescent="0.3">
      <c r="B1123">
        <v>25</v>
      </c>
      <c r="C1123">
        <v>661.36199999999997</v>
      </c>
      <c r="D1123">
        <f t="shared" si="73"/>
        <v>49.872824298040172</v>
      </c>
      <c r="E1123">
        <v>-40.344200000000001</v>
      </c>
      <c r="F1123">
        <v>52.841200000000001</v>
      </c>
      <c r="G1123">
        <v>490.077</v>
      </c>
      <c r="H1123">
        <v>1.2011700000000001</v>
      </c>
      <c r="I1123">
        <v>-52.413899999999998</v>
      </c>
      <c r="J1123">
        <f t="shared" si="71"/>
        <v>-12.069699999999997</v>
      </c>
      <c r="L1123">
        <v>19</v>
      </c>
      <c r="M1123">
        <v>553.44399999999996</v>
      </c>
      <c r="N1123">
        <f t="shared" si="74"/>
        <v>48.728194133125584</v>
      </c>
      <c r="O1123">
        <v>-17.1204</v>
      </c>
      <c r="P1123">
        <v>48.889200000000002</v>
      </c>
      <c r="Q1123">
        <v>605.63099999999997</v>
      </c>
      <c r="R1123">
        <v>1.5939000000000001</v>
      </c>
      <c r="S1123">
        <v>-27.313199999999998</v>
      </c>
      <c r="T1123">
        <f t="shared" si="72"/>
        <v>-10.192799999999998</v>
      </c>
    </row>
    <row r="1124" spans="1:20" x14ac:dyDescent="0.3">
      <c r="B1124">
        <v>26</v>
      </c>
      <c r="C1124">
        <v>681.28599999999994</v>
      </c>
      <c r="D1124">
        <f t="shared" si="73"/>
        <v>50.190724754065506</v>
      </c>
      <c r="E1124">
        <v>-40.527299999999997</v>
      </c>
      <c r="F1124">
        <v>53.070099999999996</v>
      </c>
      <c r="G1124">
        <v>497.613</v>
      </c>
      <c r="H1124">
        <v>1.1996500000000001</v>
      </c>
      <c r="I1124">
        <v>-52.429200000000002</v>
      </c>
      <c r="J1124">
        <f t="shared" si="71"/>
        <v>-11.901900000000005</v>
      </c>
      <c r="L1124">
        <v>20</v>
      </c>
      <c r="M1124">
        <v>573.74300000000005</v>
      </c>
      <c r="N1124">
        <f t="shared" si="74"/>
        <v>49.263510517759272</v>
      </c>
      <c r="O1124">
        <v>-17.2882</v>
      </c>
      <c r="P1124">
        <v>48.950200000000002</v>
      </c>
      <c r="Q1124">
        <v>609.31799999999998</v>
      </c>
      <c r="R1124">
        <v>1.5992999999999999</v>
      </c>
      <c r="S1124">
        <v>-27.297999999999998</v>
      </c>
      <c r="T1124">
        <f t="shared" si="72"/>
        <v>-10.009799999999998</v>
      </c>
    </row>
    <row r="1125" spans="1:20" x14ac:dyDescent="0.3">
      <c r="B1125">
        <v>27</v>
      </c>
      <c r="C1125">
        <v>701.44899999999996</v>
      </c>
      <c r="D1125">
        <f t="shared" si="73"/>
        <v>49.595794276645314</v>
      </c>
      <c r="E1125">
        <v>-40.878300000000003</v>
      </c>
      <c r="F1125">
        <v>53.329500000000003</v>
      </c>
      <c r="G1125">
        <v>505.52499999999998</v>
      </c>
      <c r="H1125">
        <v>1.21458</v>
      </c>
      <c r="I1125">
        <v>-52.368200000000002</v>
      </c>
      <c r="J1125">
        <f t="shared" si="71"/>
        <v>-11.489899999999999</v>
      </c>
      <c r="L1125">
        <v>21</v>
      </c>
      <c r="M1125">
        <v>594.45600000000002</v>
      </c>
      <c r="N1125">
        <f t="shared" si="74"/>
        <v>48.278858687780705</v>
      </c>
      <c r="O1125">
        <v>-16.571000000000002</v>
      </c>
      <c r="P1125">
        <v>48.3093</v>
      </c>
      <c r="Q1125">
        <v>599.44299999999998</v>
      </c>
      <c r="R1125">
        <v>1.5860099999999999</v>
      </c>
      <c r="S1125">
        <v>-27.191199999999998</v>
      </c>
      <c r="T1125">
        <f t="shared" si="72"/>
        <v>-10.620199999999997</v>
      </c>
    </row>
    <row r="1126" spans="1:20" x14ac:dyDescent="0.3">
      <c r="J1126">
        <f t="shared" si="71"/>
        <v>0</v>
      </c>
      <c r="L1126">
        <v>22</v>
      </c>
      <c r="M1126">
        <v>615.21500000000003</v>
      </c>
      <c r="N1126">
        <f t="shared" si="74"/>
        <v>48.171877258056711</v>
      </c>
      <c r="O1126">
        <v>-16.296399999999998</v>
      </c>
      <c r="P1126">
        <v>47.729500000000002</v>
      </c>
      <c r="Q1126">
        <v>595.80200000000002</v>
      </c>
      <c r="R1126">
        <v>1.5931999999999999</v>
      </c>
      <c r="S1126">
        <v>-27.114899999999999</v>
      </c>
      <c r="T1126">
        <f t="shared" si="72"/>
        <v>-10.8185</v>
      </c>
    </row>
    <row r="1127" spans="1:20" x14ac:dyDescent="0.3">
      <c r="A1127">
        <v>3.55</v>
      </c>
      <c r="J1127">
        <f t="shared" si="71"/>
        <v>0</v>
      </c>
      <c r="L1127">
        <v>23</v>
      </c>
      <c r="M1127">
        <v>635.87900000000002</v>
      </c>
      <c r="N1127">
        <f t="shared" si="74"/>
        <v>48.393341076267937</v>
      </c>
      <c r="O1127">
        <v>-17.0288</v>
      </c>
      <c r="P1127">
        <v>48.4619</v>
      </c>
      <c r="Q1127">
        <v>614.00400000000002</v>
      </c>
      <c r="R1127">
        <v>1.6115999999999999</v>
      </c>
      <c r="S1127">
        <v>-27.130099999999999</v>
      </c>
      <c r="T1127">
        <f t="shared" si="72"/>
        <v>-10.101299999999998</v>
      </c>
    </row>
    <row r="1128" spans="1:20" x14ac:dyDescent="0.3">
      <c r="B1128">
        <v>1</v>
      </c>
      <c r="C1128">
        <v>221.31100000000001</v>
      </c>
      <c r="E1128">
        <v>-47.286999999999999</v>
      </c>
      <c r="F1128">
        <v>70.785499999999999</v>
      </c>
      <c r="G1128">
        <v>365.42700000000002</v>
      </c>
      <c r="H1128">
        <v>0.94633500000000004</v>
      </c>
      <c r="I1128">
        <v>-51.971400000000003</v>
      </c>
      <c r="J1128">
        <f t="shared" si="71"/>
        <v>-4.6844000000000037</v>
      </c>
      <c r="L1128">
        <v>24</v>
      </c>
      <c r="M1128">
        <v>656.47799999999995</v>
      </c>
      <c r="N1128">
        <f t="shared" si="74"/>
        <v>48.5460459245596</v>
      </c>
      <c r="O1128">
        <v>-16.754200000000001</v>
      </c>
      <c r="P1128">
        <v>48.034700000000001</v>
      </c>
      <c r="Q1128">
        <v>604.91300000000001</v>
      </c>
      <c r="R1128">
        <v>1.6126100000000001</v>
      </c>
      <c r="S1128">
        <v>-27.175899999999999</v>
      </c>
      <c r="T1128">
        <f t="shared" si="72"/>
        <v>-10.421699999999998</v>
      </c>
    </row>
    <row r="1129" spans="1:20" x14ac:dyDescent="0.3">
      <c r="B1129">
        <v>2</v>
      </c>
      <c r="C1129">
        <v>227.81800000000001</v>
      </c>
      <c r="D1129">
        <f t="shared" si="73"/>
        <v>153.68065160596268</v>
      </c>
      <c r="E1129">
        <v>-39.306600000000003</v>
      </c>
      <c r="F1129">
        <v>43.792700000000004</v>
      </c>
      <c r="G1129">
        <v>567.88499999999999</v>
      </c>
      <c r="H1129">
        <v>1.41892</v>
      </c>
      <c r="I1129">
        <v>-47.256500000000003</v>
      </c>
      <c r="J1129">
        <f t="shared" si="71"/>
        <v>-7.9498999999999995</v>
      </c>
      <c r="L1129">
        <v>25</v>
      </c>
      <c r="M1129">
        <v>677.20299999999997</v>
      </c>
      <c r="N1129">
        <f t="shared" si="74"/>
        <v>48.250904704463153</v>
      </c>
      <c r="O1129">
        <v>-17.2882</v>
      </c>
      <c r="P1129">
        <v>48.629800000000003</v>
      </c>
      <c r="Q1129">
        <v>613.399</v>
      </c>
      <c r="R1129">
        <v>1.62371</v>
      </c>
      <c r="S1129">
        <v>-27.099599999999999</v>
      </c>
      <c r="T1129">
        <f t="shared" si="72"/>
        <v>-9.811399999999999</v>
      </c>
    </row>
    <row r="1130" spans="1:20" x14ac:dyDescent="0.3">
      <c r="B1130">
        <v>3</v>
      </c>
      <c r="C1130">
        <v>239.161</v>
      </c>
      <c r="D1130">
        <f t="shared" si="73"/>
        <v>88.160098739310669</v>
      </c>
      <c r="E1130">
        <v>-38.345300000000002</v>
      </c>
      <c r="F1130">
        <v>40.298499999999997</v>
      </c>
      <c r="G1130">
        <v>635.80799999999999</v>
      </c>
      <c r="H1130">
        <v>1.5577000000000001</v>
      </c>
      <c r="I1130">
        <v>-48.660299999999999</v>
      </c>
      <c r="J1130">
        <f t="shared" si="71"/>
        <v>-10.314999999999998</v>
      </c>
      <c r="L1130">
        <v>26</v>
      </c>
      <c r="M1130">
        <v>698.23599999999999</v>
      </c>
      <c r="N1130">
        <f t="shared" si="74"/>
        <v>47.544335092473695</v>
      </c>
      <c r="O1130">
        <v>-17.0593</v>
      </c>
      <c r="P1130">
        <v>48.492400000000004</v>
      </c>
      <c r="Q1130">
        <v>613.93299999999999</v>
      </c>
      <c r="R1130">
        <v>1.6161399999999999</v>
      </c>
      <c r="S1130">
        <v>-27.084399999999999</v>
      </c>
      <c r="T1130">
        <f t="shared" si="72"/>
        <v>-10.025099999999998</v>
      </c>
    </row>
    <row r="1131" spans="1:20" x14ac:dyDescent="0.3">
      <c r="B1131">
        <v>4</v>
      </c>
      <c r="C1131">
        <v>257.34800000000001</v>
      </c>
      <c r="D1131">
        <f t="shared" si="73"/>
        <v>54.984329466102125</v>
      </c>
      <c r="E1131">
        <v>-40.893599999999999</v>
      </c>
      <c r="F1131">
        <v>50.460799999999999</v>
      </c>
      <c r="G1131">
        <v>527.41200000000003</v>
      </c>
      <c r="H1131">
        <v>1.2613799999999999</v>
      </c>
      <c r="I1131">
        <v>-51.437399999999997</v>
      </c>
      <c r="J1131">
        <f t="shared" si="71"/>
        <v>-10.543799999999997</v>
      </c>
      <c r="L1131">
        <v>27</v>
      </c>
      <c r="M1131">
        <v>718.81200000000001</v>
      </c>
      <c r="N1131">
        <f t="shared" si="74"/>
        <v>48.600311041990615</v>
      </c>
      <c r="O1131">
        <v>-19.012499999999999</v>
      </c>
      <c r="P1131">
        <v>53.329500000000003</v>
      </c>
      <c r="Q1131">
        <v>723.22900000000004</v>
      </c>
      <c r="R1131">
        <v>1.03776</v>
      </c>
      <c r="S1131">
        <v>-56.961100000000002</v>
      </c>
      <c r="T1131">
        <f t="shared" si="72"/>
        <v>-37.948599999999999</v>
      </c>
    </row>
    <row r="1132" spans="1:20" x14ac:dyDescent="0.3">
      <c r="B1132">
        <v>5</v>
      </c>
      <c r="C1132">
        <v>275.73899999999998</v>
      </c>
      <c r="D1132">
        <f t="shared" si="73"/>
        <v>54.374422271763471</v>
      </c>
      <c r="E1132">
        <v>-40.969799999999999</v>
      </c>
      <c r="F1132">
        <v>52.688600000000001</v>
      </c>
      <c r="G1132">
        <v>491.62400000000002</v>
      </c>
      <c r="H1132">
        <v>1.1989799999999999</v>
      </c>
      <c r="I1132">
        <v>-52.413899999999998</v>
      </c>
      <c r="J1132">
        <f t="shared" si="71"/>
        <v>-11.444099999999999</v>
      </c>
      <c r="T1132">
        <f t="shared" si="72"/>
        <v>0</v>
      </c>
    </row>
    <row r="1133" spans="1:20" x14ac:dyDescent="0.3">
      <c r="B1133">
        <v>6</v>
      </c>
      <c r="C1133">
        <v>294.11500000000001</v>
      </c>
      <c r="D1133">
        <f t="shared" si="73"/>
        <v>54.4188071397474</v>
      </c>
      <c r="E1133">
        <v>-41.107199999999999</v>
      </c>
      <c r="F1133">
        <v>53.3142</v>
      </c>
      <c r="G1133">
        <v>485.53699999999998</v>
      </c>
      <c r="H1133">
        <v>1.1748400000000001</v>
      </c>
      <c r="I1133">
        <v>-52.810699999999997</v>
      </c>
      <c r="J1133">
        <f t="shared" si="71"/>
        <v>-11.703499999999998</v>
      </c>
      <c r="K1133">
        <v>3.3</v>
      </c>
      <c r="T1133">
        <f t="shared" si="72"/>
        <v>0</v>
      </c>
    </row>
    <row r="1134" spans="1:20" x14ac:dyDescent="0.3">
      <c r="B1134">
        <v>7</v>
      </c>
      <c r="C1134">
        <v>312.48399999999998</v>
      </c>
      <c r="D1134">
        <f t="shared" si="73"/>
        <v>54.439544885404842</v>
      </c>
      <c r="E1134">
        <v>-40.969799999999999</v>
      </c>
      <c r="F1134">
        <v>53.3752</v>
      </c>
      <c r="G1134">
        <v>483.512</v>
      </c>
      <c r="H1134">
        <v>1.17056</v>
      </c>
      <c r="I1134">
        <v>-52.902200000000001</v>
      </c>
      <c r="J1134">
        <f t="shared" si="71"/>
        <v>-11.932400000000001</v>
      </c>
      <c r="L1134">
        <v>1</v>
      </c>
      <c r="M1134">
        <v>221.31800000000001</v>
      </c>
      <c r="O1134">
        <v>-24.200399999999998</v>
      </c>
      <c r="P1134">
        <v>67.688000000000002</v>
      </c>
      <c r="Q1134">
        <v>440.03</v>
      </c>
      <c r="R1134">
        <v>1.19679</v>
      </c>
      <c r="S1134">
        <v>-25.329599999999999</v>
      </c>
      <c r="T1134">
        <f t="shared" si="72"/>
        <v>-1.1292000000000009</v>
      </c>
    </row>
    <row r="1135" spans="1:20" x14ac:dyDescent="0.3">
      <c r="B1135">
        <v>8</v>
      </c>
      <c r="C1135">
        <v>331.03399999999999</v>
      </c>
      <c r="D1135">
        <f t="shared" si="73"/>
        <v>53.908355795148218</v>
      </c>
      <c r="E1135">
        <v>-40.6494</v>
      </c>
      <c r="F1135">
        <v>53.1616</v>
      </c>
      <c r="G1135">
        <v>482.02699999999999</v>
      </c>
      <c r="H1135">
        <v>1.1676599999999999</v>
      </c>
      <c r="I1135">
        <v>-52.871699999999997</v>
      </c>
      <c r="J1135">
        <f t="shared" si="71"/>
        <v>-12.222299999999997</v>
      </c>
      <c r="L1135">
        <v>2</v>
      </c>
      <c r="M1135">
        <v>228.68199999999999</v>
      </c>
      <c r="N1135">
        <f t="shared" si="74"/>
        <v>135.79576317218948</v>
      </c>
      <c r="O1135">
        <v>-15.289300000000001</v>
      </c>
      <c r="P1135">
        <v>39.764400000000002</v>
      </c>
      <c r="Q1135">
        <v>703.57600000000002</v>
      </c>
      <c r="R1135">
        <v>1.9604200000000001</v>
      </c>
      <c r="S1135">
        <v>-21.118200000000002</v>
      </c>
      <c r="T1135">
        <f t="shared" si="72"/>
        <v>-5.8289000000000009</v>
      </c>
    </row>
    <row r="1136" spans="1:20" x14ac:dyDescent="0.3">
      <c r="B1136">
        <v>9</v>
      </c>
      <c r="C1136">
        <v>349.89499999999998</v>
      </c>
      <c r="D1136">
        <f t="shared" si="73"/>
        <v>53.019458141137825</v>
      </c>
      <c r="E1136">
        <v>-41.381799999999998</v>
      </c>
      <c r="F1136">
        <v>53.893999999999998</v>
      </c>
      <c r="G1136">
        <v>493.274</v>
      </c>
      <c r="H1136">
        <v>1.18143</v>
      </c>
      <c r="I1136">
        <v>-52.902200000000001</v>
      </c>
      <c r="J1136">
        <f t="shared" si="71"/>
        <v>-11.520400000000002</v>
      </c>
      <c r="L1136">
        <v>3</v>
      </c>
      <c r="M1136">
        <v>240.00299999999999</v>
      </c>
      <c r="N1136">
        <f t="shared" si="74"/>
        <v>88.331419485911155</v>
      </c>
      <c r="O1136">
        <v>-14.1296</v>
      </c>
      <c r="P1136">
        <v>35.034199999999998</v>
      </c>
      <c r="Q1136">
        <v>872.06799999999998</v>
      </c>
      <c r="R1136">
        <v>2.20417</v>
      </c>
      <c r="S1136">
        <v>-23.88</v>
      </c>
      <c r="T1136">
        <f t="shared" si="72"/>
        <v>-9.7503999999999991</v>
      </c>
    </row>
    <row r="1137" spans="2:20" x14ac:dyDescent="0.3">
      <c r="B1137">
        <v>10</v>
      </c>
      <c r="C1137">
        <v>368.57100000000003</v>
      </c>
      <c r="D1137">
        <f t="shared" si="73"/>
        <v>53.54465624330679</v>
      </c>
      <c r="E1137">
        <v>-40.878300000000003</v>
      </c>
      <c r="F1137">
        <v>53.482100000000003</v>
      </c>
      <c r="G1137">
        <v>491.46800000000002</v>
      </c>
      <c r="H1137">
        <v>1.1755800000000001</v>
      </c>
      <c r="I1137">
        <v>-52.932699999999997</v>
      </c>
      <c r="J1137">
        <f t="shared" si="71"/>
        <v>-12.054399999999994</v>
      </c>
      <c r="L1137">
        <v>4</v>
      </c>
      <c r="M1137">
        <v>258.70400000000001</v>
      </c>
      <c r="N1137">
        <f t="shared" si="74"/>
        <v>53.473076306079825</v>
      </c>
      <c r="O1137">
        <v>-16.433700000000002</v>
      </c>
      <c r="P1137">
        <v>45.791600000000003</v>
      </c>
      <c r="Q1137">
        <v>651.42200000000003</v>
      </c>
      <c r="R1137">
        <v>1.6996800000000001</v>
      </c>
      <c r="S1137">
        <v>-25.573699999999999</v>
      </c>
      <c r="T1137">
        <f t="shared" si="72"/>
        <v>-9.139999999999997</v>
      </c>
    </row>
    <row r="1138" spans="2:20" x14ac:dyDescent="0.3">
      <c r="B1138">
        <v>11</v>
      </c>
      <c r="C1138">
        <v>387.44099999999997</v>
      </c>
      <c r="D1138">
        <f t="shared" si="73"/>
        <v>52.994170641229609</v>
      </c>
      <c r="E1138">
        <v>-41.152999999999999</v>
      </c>
      <c r="F1138">
        <v>53.832999999999998</v>
      </c>
      <c r="G1138">
        <v>494.447</v>
      </c>
      <c r="H1138">
        <v>1.18344</v>
      </c>
      <c r="I1138">
        <v>-52.719099999999997</v>
      </c>
      <c r="J1138">
        <f t="shared" si="71"/>
        <v>-11.566099999999999</v>
      </c>
      <c r="L1138">
        <v>5</v>
      </c>
      <c r="M1138">
        <v>277.642</v>
      </c>
      <c r="N1138">
        <f t="shared" si="74"/>
        <v>52.803886366036572</v>
      </c>
      <c r="O1138">
        <v>-16.9373</v>
      </c>
      <c r="P1138">
        <v>47.958399999999997</v>
      </c>
      <c r="Q1138">
        <v>619.66099999999994</v>
      </c>
      <c r="R1138">
        <v>1.6069800000000001</v>
      </c>
      <c r="S1138">
        <v>-26.6418</v>
      </c>
      <c r="T1138">
        <f t="shared" si="72"/>
        <v>-9.7044999999999995</v>
      </c>
    </row>
    <row r="1139" spans="2:20" x14ac:dyDescent="0.3">
      <c r="B1139">
        <v>12</v>
      </c>
      <c r="C1139">
        <v>406.17200000000003</v>
      </c>
      <c r="D1139">
        <f t="shared" si="73"/>
        <v>53.387432598366196</v>
      </c>
      <c r="E1139">
        <v>-40.359499999999997</v>
      </c>
      <c r="F1139">
        <v>52.734400000000001</v>
      </c>
      <c r="G1139">
        <v>480.44299999999998</v>
      </c>
      <c r="H1139">
        <v>1.1711400000000001</v>
      </c>
      <c r="I1139">
        <v>-52.810699999999997</v>
      </c>
      <c r="J1139">
        <f t="shared" si="71"/>
        <v>-12.4512</v>
      </c>
      <c r="L1139">
        <v>6</v>
      </c>
      <c r="M1139">
        <v>296.36900000000003</v>
      </c>
      <c r="N1139">
        <f t="shared" si="74"/>
        <v>53.398835905377169</v>
      </c>
      <c r="O1139">
        <v>-17.379799999999999</v>
      </c>
      <c r="P1139">
        <v>48.858600000000003</v>
      </c>
      <c r="Q1139">
        <v>617.226</v>
      </c>
      <c r="R1139">
        <v>1.5971500000000001</v>
      </c>
      <c r="S1139">
        <v>-26.870699999999999</v>
      </c>
      <c r="T1139">
        <f t="shared" si="72"/>
        <v>-9.4908999999999999</v>
      </c>
    </row>
    <row r="1140" spans="2:20" x14ac:dyDescent="0.3">
      <c r="B1140">
        <v>13</v>
      </c>
      <c r="C1140">
        <v>425.29700000000003</v>
      </c>
      <c r="D1140">
        <f t="shared" si="73"/>
        <v>52.287581699346404</v>
      </c>
      <c r="E1140">
        <v>-40.283200000000001</v>
      </c>
      <c r="F1140">
        <v>52.658099999999997</v>
      </c>
      <c r="G1140">
        <v>480.024</v>
      </c>
      <c r="H1140">
        <v>1.1735100000000001</v>
      </c>
      <c r="I1140">
        <v>-52.703899999999997</v>
      </c>
      <c r="J1140">
        <f t="shared" si="71"/>
        <v>-12.420699999999997</v>
      </c>
      <c r="L1140">
        <v>7</v>
      </c>
      <c r="M1140">
        <v>315.399</v>
      </c>
      <c r="N1140">
        <f t="shared" si="74"/>
        <v>52.548607461902336</v>
      </c>
      <c r="O1140">
        <v>-17.0593</v>
      </c>
      <c r="P1140">
        <v>48.584000000000003</v>
      </c>
      <c r="Q1140">
        <v>607.976</v>
      </c>
      <c r="R1140">
        <v>1.5882799999999999</v>
      </c>
      <c r="S1140">
        <v>-26.916499999999999</v>
      </c>
      <c r="T1140">
        <f t="shared" si="72"/>
        <v>-9.8571999999999989</v>
      </c>
    </row>
    <row r="1141" spans="2:20" x14ac:dyDescent="0.3">
      <c r="B1141">
        <v>14</v>
      </c>
      <c r="C1141">
        <v>444.32600000000002</v>
      </c>
      <c r="D1141">
        <f t="shared" si="73"/>
        <v>52.551368963161501</v>
      </c>
      <c r="E1141">
        <v>-41.305500000000002</v>
      </c>
      <c r="F1141">
        <v>53.787199999999999</v>
      </c>
      <c r="G1141">
        <v>500.47500000000002</v>
      </c>
      <c r="H1141">
        <v>1.2029300000000001</v>
      </c>
      <c r="I1141">
        <v>-52.673299999999998</v>
      </c>
      <c r="J1141">
        <f t="shared" si="71"/>
        <v>-11.367799999999995</v>
      </c>
      <c r="L1141">
        <v>8</v>
      </c>
      <c r="M1141">
        <v>334.44900000000001</v>
      </c>
      <c r="N1141">
        <f t="shared" si="74"/>
        <v>52.49343832020994</v>
      </c>
      <c r="O1141">
        <v>-17.2882</v>
      </c>
      <c r="P1141">
        <v>48.965499999999999</v>
      </c>
      <c r="Q1141">
        <v>618.20899999999995</v>
      </c>
      <c r="R1141">
        <v>1.59223</v>
      </c>
      <c r="S1141">
        <v>-27.099599999999999</v>
      </c>
      <c r="T1141">
        <f t="shared" si="72"/>
        <v>-9.811399999999999</v>
      </c>
    </row>
    <row r="1142" spans="2:20" x14ac:dyDescent="0.3">
      <c r="B1142">
        <v>15</v>
      </c>
      <c r="C1142">
        <v>463.20699999999999</v>
      </c>
      <c r="D1142">
        <f t="shared" si="73"/>
        <v>52.963296435570228</v>
      </c>
      <c r="E1142">
        <v>-41.397100000000002</v>
      </c>
      <c r="F1142">
        <v>53.680399999999999</v>
      </c>
      <c r="G1142">
        <v>506.81099999999998</v>
      </c>
      <c r="H1142">
        <v>1.2019299999999999</v>
      </c>
      <c r="I1142">
        <v>-52.658099999999997</v>
      </c>
      <c r="J1142">
        <f t="shared" si="71"/>
        <v>-11.260999999999996</v>
      </c>
      <c r="L1142">
        <v>9</v>
      </c>
      <c r="M1142">
        <v>353.49200000000002</v>
      </c>
      <c r="N1142">
        <f t="shared" si="74"/>
        <v>52.512734338076967</v>
      </c>
      <c r="O1142">
        <v>-17.440799999999999</v>
      </c>
      <c r="P1142">
        <v>49.209600000000002</v>
      </c>
      <c r="Q1142">
        <v>621.34199999999998</v>
      </c>
      <c r="R1142">
        <v>1.5886100000000001</v>
      </c>
      <c r="S1142">
        <v>-27.038599999999999</v>
      </c>
      <c r="T1142">
        <f t="shared" si="72"/>
        <v>-9.5977999999999994</v>
      </c>
    </row>
    <row r="1143" spans="2:20" x14ac:dyDescent="0.3">
      <c r="B1143">
        <v>16</v>
      </c>
      <c r="C1143">
        <v>482.79500000000002</v>
      </c>
      <c r="D1143">
        <f t="shared" si="73"/>
        <v>51.051664284255608</v>
      </c>
      <c r="E1143">
        <v>-40.329000000000001</v>
      </c>
      <c r="F1143">
        <v>52.902200000000001</v>
      </c>
      <c r="G1143">
        <v>485.89</v>
      </c>
      <c r="H1143">
        <v>1.17371</v>
      </c>
      <c r="I1143">
        <v>-52.703899999999997</v>
      </c>
      <c r="J1143">
        <f t="shared" si="71"/>
        <v>-12.374899999999997</v>
      </c>
      <c r="L1143">
        <v>10</v>
      </c>
      <c r="M1143">
        <v>372.64800000000002</v>
      </c>
      <c r="N1143">
        <f t="shared" si="74"/>
        <v>52.202965128419279</v>
      </c>
      <c r="O1143">
        <v>-17.730699999999999</v>
      </c>
      <c r="P1143">
        <v>49.484299999999998</v>
      </c>
      <c r="Q1143">
        <v>625.94200000000001</v>
      </c>
      <c r="R1143">
        <v>1.6018600000000001</v>
      </c>
      <c r="S1143">
        <v>-27.023299999999999</v>
      </c>
      <c r="T1143">
        <f t="shared" si="72"/>
        <v>-9.2926000000000002</v>
      </c>
    </row>
    <row r="1144" spans="2:20" x14ac:dyDescent="0.3">
      <c r="B1144">
        <v>17</v>
      </c>
      <c r="C1144">
        <v>502.07600000000002</v>
      </c>
      <c r="D1144">
        <f t="shared" si="73"/>
        <v>51.864529848036909</v>
      </c>
      <c r="E1144">
        <v>-40.786700000000003</v>
      </c>
      <c r="F1144">
        <v>53.131100000000004</v>
      </c>
      <c r="G1144">
        <v>496.90800000000002</v>
      </c>
      <c r="H1144">
        <v>1.1938299999999999</v>
      </c>
      <c r="I1144">
        <v>-52.612299999999998</v>
      </c>
      <c r="J1144">
        <f t="shared" si="71"/>
        <v>-11.825599999999994</v>
      </c>
      <c r="L1144">
        <v>11</v>
      </c>
      <c r="M1144">
        <v>392.03399999999999</v>
      </c>
      <c r="N1144">
        <f t="shared" si="74"/>
        <v>51.583617043227157</v>
      </c>
      <c r="O1144">
        <v>-17.1356</v>
      </c>
      <c r="P1144">
        <v>48.797600000000003</v>
      </c>
      <c r="Q1144">
        <v>612.63499999999999</v>
      </c>
      <c r="R1144">
        <v>1.599</v>
      </c>
      <c r="S1144">
        <v>-27.084399999999999</v>
      </c>
      <c r="T1144">
        <f t="shared" si="72"/>
        <v>-9.9487999999999985</v>
      </c>
    </row>
    <row r="1145" spans="2:20" x14ac:dyDescent="0.3">
      <c r="B1145">
        <v>18</v>
      </c>
      <c r="C1145">
        <v>521.43499999999995</v>
      </c>
      <c r="D1145">
        <f t="shared" si="73"/>
        <v>51.655560721111833</v>
      </c>
      <c r="E1145">
        <v>-40.7562</v>
      </c>
      <c r="F1145">
        <v>53.0548</v>
      </c>
      <c r="G1145">
        <v>493.66800000000001</v>
      </c>
      <c r="H1145">
        <v>1.2087000000000001</v>
      </c>
      <c r="I1145">
        <v>-52.658099999999997</v>
      </c>
      <c r="J1145">
        <f t="shared" si="71"/>
        <v>-11.901899999999998</v>
      </c>
      <c r="L1145">
        <v>12</v>
      </c>
      <c r="M1145">
        <v>411.71300000000002</v>
      </c>
      <c r="N1145">
        <f t="shared" si="74"/>
        <v>50.815590223080363</v>
      </c>
      <c r="O1145">
        <v>-16.922000000000001</v>
      </c>
      <c r="P1145">
        <v>48.812899999999999</v>
      </c>
      <c r="Q1145">
        <v>604.89800000000002</v>
      </c>
      <c r="R1145">
        <v>1.58968</v>
      </c>
      <c r="S1145">
        <v>-27.084399999999999</v>
      </c>
      <c r="T1145">
        <f t="shared" si="72"/>
        <v>-10.162399999999998</v>
      </c>
    </row>
    <row r="1146" spans="2:20" x14ac:dyDescent="0.3">
      <c r="B1146">
        <v>19</v>
      </c>
      <c r="C1146">
        <v>540.96400000000006</v>
      </c>
      <c r="D1146">
        <f t="shared" si="73"/>
        <v>51.205898919555246</v>
      </c>
      <c r="E1146">
        <v>-40.6342</v>
      </c>
      <c r="F1146">
        <v>52.978499999999997</v>
      </c>
      <c r="G1146">
        <v>492.25599999999997</v>
      </c>
      <c r="H1146">
        <v>1.1904300000000001</v>
      </c>
      <c r="I1146">
        <v>-52.612299999999998</v>
      </c>
      <c r="J1146">
        <f t="shared" si="71"/>
        <v>-11.978099999999998</v>
      </c>
      <c r="L1146">
        <v>13</v>
      </c>
      <c r="M1146">
        <v>431.55399999999997</v>
      </c>
      <c r="N1146">
        <f t="shared" si="74"/>
        <v>50.400685449322232</v>
      </c>
      <c r="O1146">
        <v>-16.662600000000001</v>
      </c>
      <c r="P1146">
        <v>48.4161</v>
      </c>
      <c r="Q1146">
        <v>608.74900000000002</v>
      </c>
      <c r="R1146">
        <v>1.58908</v>
      </c>
      <c r="S1146">
        <v>-26.946999999999999</v>
      </c>
      <c r="T1146">
        <f t="shared" si="72"/>
        <v>-10.284399999999998</v>
      </c>
    </row>
    <row r="1147" spans="2:20" x14ac:dyDescent="0.3">
      <c r="B1147">
        <v>20</v>
      </c>
      <c r="C1147">
        <v>560.13699999999994</v>
      </c>
      <c r="D1147">
        <f t="shared" si="73"/>
        <v>52.156678662703065</v>
      </c>
      <c r="E1147">
        <v>-40.847799999999999</v>
      </c>
      <c r="F1147">
        <v>52.9938</v>
      </c>
      <c r="G1147">
        <v>496.59399999999999</v>
      </c>
      <c r="H1147">
        <v>1.2112400000000001</v>
      </c>
      <c r="I1147">
        <v>-52.551299999999998</v>
      </c>
      <c r="J1147">
        <f t="shared" si="71"/>
        <v>-11.703499999999998</v>
      </c>
      <c r="L1147">
        <v>14</v>
      </c>
      <c r="M1147">
        <v>451.40600000000001</v>
      </c>
      <c r="N1147">
        <f t="shared" si="74"/>
        <v>50.372758412250576</v>
      </c>
      <c r="O1147">
        <v>-17.1051</v>
      </c>
      <c r="P1147">
        <v>48.797600000000003</v>
      </c>
      <c r="Q1147">
        <v>616.98500000000001</v>
      </c>
      <c r="R1147">
        <v>1.60649</v>
      </c>
      <c r="S1147">
        <v>-26.901199999999999</v>
      </c>
      <c r="T1147">
        <f t="shared" si="72"/>
        <v>-9.7960999999999991</v>
      </c>
    </row>
    <row r="1148" spans="2:20" x14ac:dyDescent="0.3">
      <c r="B1148">
        <v>21</v>
      </c>
      <c r="C1148">
        <v>579.89099999999996</v>
      </c>
      <c r="D1148">
        <f t="shared" si="73"/>
        <v>50.622658702034983</v>
      </c>
      <c r="E1148">
        <v>-40.344200000000001</v>
      </c>
      <c r="F1148">
        <v>52.581800000000001</v>
      </c>
      <c r="G1148">
        <v>491.45</v>
      </c>
      <c r="H1148">
        <v>1.2011400000000001</v>
      </c>
      <c r="I1148">
        <v>-52.429200000000002</v>
      </c>
      <c r="J1148">
        <f t="shared" si="71"/>
        <v>-12.085000000000001</v>
      </c>
      <c r="L1148">
        <v>15</v>
      </c>
      <c r="M1148">
        <v>471.51799999999997</v>
      </c>
      <c r="N1148">
        <f t="shared" si="74"/>
        <v>49.72155926809873</v>
      </c>
      <c r="O1148">
        <v>-16.784700000000001</v>
      </c>
      <c r="P1148">
        <v>48.6145</v>
      </c>
      <c r="Q1148">
        <v>610.52300000000002</v>
      </c>
      <c r="R1148">
        <v>1.59575</v>
      </c>
      <c r="S1148">
        <v>-26.885999999999999</v>
      </c>
      <c r="T1148">
        <f t="shared" si="72"/>
        <v>-10.101299999999998</v>
      </c>
    </row>
    <row r="1149" spans="2:20" x14ac:dyDescent="0.3">
      <c r="B1149">
        <v>22</v>
      </c>
      <c r="C1149">
        <v>599.37800000000004</v>
      </c>
      <c r="D1149">
        <f t="shared" si="73"/>
        <v>51.316262123466714</v>
      </c>
      <c r="E1149">
        <v>-40.191699999999997</v>
      </c>
      <c r="F1149">
        <v>52.307099999999998</v>
      </c>
      <c r="G1149">
        <v>489.339</v>
      </c>
      <c r="H1149">
        <v>1.2000900000000001</v>
      </c>
      <c r="I1149">
        <v>-52.383400000000002</v>
      </c>
      <c r="J1149">
        <f t="shared" si="71"/>
        <v>-12.191700000000004</v>
      </c>
      <c r="L1149">
        <v>16</v>
      </c>
      <c r="M1149">
        <v>491.42700000000002</v>
      </c>
      <c r="N1149">
        <f t="shared" si="74"/>
        <v>50.228539856346252</v>
      </c>
      <c r="O1149">
        <v>-16.555800000000001</v>
      </c>
      <c r="P1149">
        <v>48.034700000000001</v>
      </c>
      <c r="Q1149">
        <v>611.97199999999998</v>
      </c>
      <c r="R1149">
        <v>1.60561</v>
      </c>
      <c r="S1149">
        <v>-26.885999999999999</v>
      </c>
      <c r="T1149">
        <f t="shared" si="72"/>
        <v>-10.330199999999998</v>
      </c>
    </row>
    <row r="1150" spans="2:20" x14ac:dyDescent="0.3">
      <c r="B1150">
        <v>23</v>
      </c>
      <c r="C1150">
        <v>619.13599999999997</v>
      </c>
      <c r="D1150">
        <f t="shared" si="73"/>
        <v>50.612410162972154</v>
      </c>
      <c r="E1150">
        <v>-40.298499999999997</v>
      </c>
      <c r="F1150">
        <v>52.383400000000002</v>
      </c>
      <c r="G1150">
        <v>490.721</v>
      </c>
      <c r="H1150">
        <v>1.2079800000000001</v>
      </c>
      <c r="I1150">
        <v>-52.368200000000002</v>
      </c>
      <c r="J1150">
        <f t="shared" si="71"/>
        <v>-12.069700000000005</v>
      </c>
      <c r="L1150">
        <v>17</v>
      </c>
      <c r="M1150">
        <v>511.63900000000001</v>
      </c>
      <c r="N1150">
        <f t="shared" si="74"/>
        <v>49.475559073817564</v>
      </c>
      <c r="O1150">
        <v>-16.616800000000001</v>
      </c>
      <c r="P1150">
        <v>48.141500000000001</v>
      </c>
      <c r="Q1150">
        <v>610.53599999999994</v>
      </c>
      <c r="R1150">
        <v>1.6185799999999999</v>
      </c>
      <c r="S1150">
        <v>-26.7334</v>
      </c>
      <c r="T1150">
        <f t="shared" si="72"/>
        <v>-10.116599999999998</v>
      </c>
    </row>
    <row r="1151" spans="2:20" x14ac:dyDescent="0.3">
      <c r="B1151">
        <v>24</v>
      </c>
      <c r="C1151">
        <v>638.91700000000003</v>
      </c>
      <c r="D1151">
        <f t="shared" si="73"/>
        <v>50.553561498407404</v>
      </c>
      <c r="E1151">
        <v>-40.298499999999997</v>
      </c>
      <c r="F1151">
        <v>52.322400000000002</v>
      </c>
      <c r="G1151">
        <v>491.56</v>
      </c>
      <c r="H1151">
        <v>1.20919</v>
      </c>
      <c r="I1151">
        <v>-52.368200000000002</v>
      </c>
      <c r="J1151">
        <f t="shared" si="71"/>
        <v>-12.069700000000005</v>
      </c>
      <c r="L1151">
        <v>18</v>
      </c>
      <c r="M1151">
        <v>532.024</v>
      </c>
      <c r="N1151">
        <f t="shared" si="74"/>
        <v>49.055678194751067</v>
      </c>
      <c r="O1151">
        <v>-16.647300000000001</v>
      </c>
      <c r="P1151">
        <v>48.2483</v>
      </c>
      <c r="Q1151">
        <v>612.84</v>
      </c>
      <c r="R1151">
        <v>1.6168800000000001</v>
      </c>
      <c r="S1151">
        <v>-26.748699999999999</v>
      </c>
      <c r="T1151">
        <f t="shared" si="72"/>
        <v>-10.101399999999998</v>
      </c>
    </row>
    <row r="1152" spans="2:20" x14ac:dyDescent="0.3">
      <c r="B1152">
        <v>25</v>
      </c>
      <c r="C1152">
        <v>658.68700000000001</v>
      </c>
      <c r="D1152">
        <f t="shared" si="73"/>
        <v>50.581689428426955</v>
      </c>
      <c r="E1152">
        <v>-41.168199999999999</v>
      </c>
      <c r="F1152">
        <v>53.1464</v>
      </c>
      <c r="G1152">
        <v>510.89800000000002</v>
      </c>
      <c r="H1152">
        <v>1.23</v>
      </c>
      <c r="I1152">
        <v>-52.429200000000002</v>
      </c>
      <c r="J1152">
        <f t="shared" si="71"/>
        <v>-11.261000000000003</v>
      </c>
      <c r="L1152">
        <v>19</v>
      </c>
      <c r="M1152">
        <v>552.41099999999994</v>
      </c>
      <c r="N1152">
        <f t="shared" si="74"/>
        <v>49.050865747780584</v>
      </c>
      <c r="O1152">
        <v>-16.601600000000001</v>
      </c>
      <c r="P1152">
        <v>48.034700000000001</v>
      </c>
      <c r="Q1152">
        <v>619.84799999999996</v>
      </c>
      <c r="R1152">
        <v>1.6076299999999999</v>
      </c>
      <c r="S1152">
        <v>-26.7639</v>
      </c>
      <c r="T1152">
        <f t="shared" si="72"/>
        <v>-10.162299999999998</v>
      </c>
    </row>
    <row r="1153" spans="1:20" x14ac:dyDescent="0.3">
      <c r="B1153">
        <v>26</v>
      </c>
      <c r="C1153">
        <v>678.75599999999997</v>
      </c>
      <c r="D1153">
        <f t="shared" si="73"/>
        <v>49.82809307887797</v>
      </c>
      <c r="E1153">
        <v>-40.191699999999997</v>
      </c>
      <c r="F1153">
        <v>52.230800000000002</v>
      </c>
      <c r="G1153">
        <v>491.87400000000002</v>
      </c>
      <c r="H1153">
        <v>1.21061</v>
      </c>
      <c r="I1153">
        <v>-52.352899999999998</v>
      </c>
      <c r="J1153">
        <f t="shared" si="71"/>
        <v>-12.161200000000001</v>
      </c>
      <c r="L1153">
        <v>20</v>
      </c>
      <c r="M1153">
        <v>573.03499999999997</v>
      </c>
      <c r="N1153">
        <f t="shared" si="74"/>
        <v>48.487199379363794</v>
      </c>
      <c r="O1153">
        <v>-16.265899999999998</v>
      </c>
      <c r="P1153">
        <v>47.775300000000001</v>
      </c>
      <c r="Q1153">
        <v>602.06899999999996</v>
      </c>
      <c r="R1153">
        <v>1.6045199999999999</v>
      </c>
      <c r="S1153">
        <v>-26.6418</v>
      </c>
      <c r="T1153">
        <f t="shared" si="72"/>
        <v>-10.375900000000001</v>
      </c>
    </row>
    <row r="1154" spans="1:20" x14ac:dyDescent="0.3">
      <c r="B1154">
        <v>27</v>
      </c>
      <c r="C1154">
        <v>698.80100000000004</v>
      </c>
      <c r="D1154">
        <f t="shared" si="73"/>
        <v>49.887752556747138</v>
      </c>
      <c r="E1154">
        <v>-40.664700000000003</v>
      </c>
      <c r="F1154">
        <v>52.642800000000001</v>
      </c>
      <c r="G1154">
        <v>501.18400000000003</v>
      </c>
      <c r="H1154">
        <v>1.21841</v>
      </c>
      <c r="I1154">
        <v>-52.276600000000002</v>
      </c>
      <c r="J1154">
        <f t="shared" si="71"/>
        <v>-11.611899999999999</v>
      </c>
      <c r="L1154">
        <v>21</v>
      </c>
      <c r="M1154">
        <v>593.12</v>
      </c>
      <c r="N1154">
        <f t="shared" si="74"/>
        <v>49.788399302962318</v>
      </c>
      <c r="O1154">
        <v>-16.479500000000002</v>
      </c>
      <c r="P1154">
        <v>47.775300000000001</v>
      </c>
      <c r="Q1154">
        <v>611.87099999999998</v>
      </c>
      <c r="R1154">
        <v>1.6152</v>
      </c>
      <c r="S1154">
        <v>-26.779199999999999</v>
      </c>
      <c r="T1154">
        <f t="shared" si="72"/>
        <v>-10.299699999999998</v>
      </c>
    </row>
    <row r="1155" spans="1:20" x14ac:dyDescent="0.3">
      <c r="B1155">
        <v>28</v>
      </c>
      <c r="C1155">
        <v>718.94</v>
      </c>
      <c r="D1155">
        <f t="shared" si="73"/>
        <v>49.654898455732635</v>
      </c>
      <c r="E1155">
        <v>-40.054299999999998</v>
      </c>
      <c r="F1155">
        <v>51.925699999999999</v>
      </c>
      <c r="G1155">
        <v>494.55200000000002</v>
      </c>
      <c r="H1155">
        <v>1.4874400000000001</v>
      </c>
      <c r="I1155">
        <v>-61.554000000000002</v>
      </c>
      <c r="J1155">
        <f t="shared" si="71"/>
        <v>-21.499700000000004</v>
      </c>
      <c r="L1155">
        <v>22</v>
      </c>
      <c r="M1155">
        <v>613.64200000000005</v>
      </c>
      <c r="N1155">
        <f t="shared" si="74"/>
        <v>48.728194133125314</v>
      </c>
      <c r="O1155">
        <v>-16.891500000000001</v>
      </c>
      <c r="P1155">
        <v>48.4009</v>
      </c>
      <c r="Q1155">
        <v>621.28700000000003</v>
      </c>
      <c r="R1155">
        <v>1.6262700000000001</v>
      </c>
      <c r="S1155">
        <v>-26.7944</v>
      </c>
      <c r="T1155">
        <f t="shared" si="72"/>
        <v>-9.9028999999999989</v>
      </c>
    </row>
    <row r="1156" spans="1:20" x14ac:dyDescent="0.3">
      <c r="J1156">
        <f t="shared" si="71"/>
        <v>0</v>
      </c>
      <c r="L1156">
        <v>23</v>
      </c>
      <c r="M1156">
        <v>634.447</v>
      </c>
      <c r="N1156">
        <f t="shared" si="74"/>
        <v>48.065368901706435</v>
      </c>
      <c r="O1156">
        <v>-16.555800000000001</v>
      </c>
      <c r="P1156">
        <v>48.049900000000001</v>
      </c>
      <c r="Q1156">
        <v>611.70399999999995</v>
      </c>
      <c r="R1156">
        <v>1.6190800000000001</v>
      </c>
      <c r="S1156">
        <v>-26.7029</v>
      </c>
      <c r="T1156">
        <f t="shared" si="72"/>
        <v>-10.147099999999998</v>
      </c>
    </row>
    <row r="1157" spans="1:20" x14ac:dyDescent="0.3">
      <c r="A1157">
        <v>3.6</v>
      </c>
      <c r="J1157">
        <f t="shared" si="71"/>
        <v>0</v>
      </c>
      <c r="L1157">
        <v>24</v>
      </c>
      <c r="M1157">
        <v>655.61300000000006</v>
      </c>
      <c r="N1157">
        <f t="shared" si="74"/>
        <v>47.245582538032572</v>
      </c>
      <c r="O1157">
        <v>-16.235399999999998</v>
      </c>
      <c r="P1157">
        <v>47.729500000000002</v>
      </c>
      <c r="Q1157">
        <v>604.30700000000002</v>
      </c>
      <c r="R1157">
        <v>1.61517</v>
      </c>
      <c r="S1157">
        <v>-26.7181</v>
      </c>
      <c r="T1157">
        <f t="shared" si="72"/>
        <v>-10.482700000000001</v>
      </c>
    </row>
    <row r="1158" spans="1:20" x14ac:dyDescent="0.3">
      <c r="B1158">
        <v>1</v>
      </c>
      <c r="C1158">
        <v>221.292</v>
      </c>
      <c r="E1158">
        <v>-47.195399999999999</v>
      </c>
      <c r="F1158">
        <v>70.510900000000007</v>
      </c>
      <c r="G1158">
        <v>365.57600000000002</v>
      </c>
      <c r="H1158">
        <v>0.95235499999999995</v>
      </c>
      <c r="I1158">
        <v>-51.803600000000003</v>
      </c>
      <c r="J1158">
        <f t="shared" ref="J1158:J1221" si="75">I1158-E1158</f>
        <v>-4.6082000000000036</v>
      </c>
      <c r="L1158">
        <v>25</v>
      </c>
      <c r="M1158">
        <v>676.49599999999998</v>
      </c>
      <c r="N1158">
        <f t="shared" si="74"/>
        <v>47.885840157065729</v>
      </c>
      <c r="O1158">
        <v>-16.113299999999999</v>
      </c>
      <c r="P1158">
        <v>47.485399999999998</v>
      </c>
      <c r="Q1158">
        <v>607.09199999999998</v>
      </c>
      <c r="R1158">
        <v>1.6258699999999999</v>
      </c>
      <c r="S1158">
        <v>-26.7181</v>
      </c>
      <c r="T1158">
        <f t="shared" ref="T1158:T1221" si="76">S1158-O1158</f>
        <v>-10.604800000000001</v>
      </c>
    </row>
    <row r="1159" spans="1:20" x14ac:dyDescent="0.3">
      <c r="B1159">
        <v>2</v>
      </c>
      <c r="C1159">
        <v>227.773</v>
      </c>
      <c r="D1159">
        <f t="shared" ref="D1159:D1222" si="77">1000/(C1159-C1158)</f>
        <v>154.29717636167271</v>
      </c>
      <c r="E1159">
        <v>-39.184600000000003</v>
      </c>
      <c r="F1159">
        <v>42.861899999999999</v>
      </c>
      <c r="G1159">
        <v>572.75199999999995</v>
      </c>
      <c r="H1159">
        <v>1.4537100000000001</v>
      </c>
      <c r="I1159">
        <v>-47.119100000000003</v>
      </c>
      <c r="J1159">
        <f t="shared" si="75"/>
        <v>-7.9344999999999999</v>
      </c>
      <c r="L1159">
        <v>26</v>
      </c>
      <c r="M1159">
        <v>697.21299999999997</v>
      </c>
      <c r="N1159">
        <f t="shared" ref="N1159:N1222" si="78">1000/(M1159-M1158)</f>
        <v>48.269537095139292</v>
      </c>
      <c r="O1159">
        <v>-15.823399999999999</v>
      </c>
      <c r="P1159">
        <v>47.0428</v>
      </c>
      <c r="Q1159">
        <v>606.47299999999996</v>
      </c>
      <c r="R1159">
        <v>1.6242700000000001</v>
      </c>
      <c r="S1159">
        <v>-26.6571</v>
      </c>
      <c r="T1159">
        <f t="shared" si="76"/>
        <v>-10.8337</v>
      </c>
    </row>
    <row r="1160" spans="1:20" x14ac:dyDescent="0.3">
      <c r="B1160">
        <v>3</v>
      </c>
      <c r="C1160">
        <v>238.96</v>
      </c>
      <c r="D1160">
        <f t="shared" si="77"/>
        <v>89.389469920443275</v>
      </c>
      <c r="E1160">
        <v>-38.131700000000002</v>
      </c>
      <c r="F1160">
        <v>39.474499999999999</v>
      </c>
      <c r="G1160">
        <v>655.19399999999996</v>
      </c>
      <c r="H1160">
        <v>1.59073</v>
      </c>
      <c r="I1160">
        <v>-48.858600000000003</v>
      </c>
      <c r="J1160">
        <f t="shared" si="75"/>
        <v>-10.726900000000001</v>
      </c>
      <c r="L1160">
        <v>27</v>
      </c>
      <c r="M1160">
        <v>718.12900000000002</v>
      </c>
      <c r="N1160">
        <f t="shared" si="78"/>
        <v>47.81028877414407</v>
      </c>
      <c r="O1160">
        <v>-16.922000000000001</v>
      </c>
      <c r="P1160">
        <v>48.110999999999997</v>
      </c>
      <c r="Q1160">
        <v>635.89599999999996</v>
      </c>
      <c r="R1160">
        <v>1.41669</v>
      </c>
      <c r="S1160">
        <v>-57.159399999999998</v>
      </c>
      <c r="T1160">
        <f t="shared" si="76"/>
        <v>-40.237399999999994</v>
      </c>
    </row>
    <row r="1161" spans="1:20" x14ac:dyDescent="0.3">
      <c r="B1161">
        <v>4</v>
      </c>
      <c r="C1161">
        <v>257.39999999999998</v>
      </c>
      <c r="D1161">
        <f t="shared" si="77"/>
        <v>54.229934924078179</v>
      </c>
      <c r="E1161">
        <v>-40.618899999999996</v>
      </c>
      <c r="F1161">
        <v>50.109900000000003</v>
      </c>
      <c r="G1161">
        <v>524.43499999999995</v>
      </c>
      <c r="H1161">
        <v>1.2689999999999999</v>
      </c>
      <c r="I1161">
        <v>-51.238999999999997</v>
      </c>
      <c r="J1161">
        <f t="shared" si="75"/>
        <v>-10.620100000000001</v>
      </c>
      <c r="T1161">
        <f t="shared" si="76"/>
        <v>0</v>
      </c>
    </row>
    <row r="1162" spans="1:20" x14ac:dyDescent="0.3">
      <c r="B1162">
        <v>5</v>
      </c>
      <c r="C1162">
        <v>275.82</v>
      </c>
      <c r="D1162">
        <f t="shared" si="77"/>
        <v>54.28881650380017</v>
      </c>
      <c r="E1162">
        <v>-40.817300000000003</v>
      </c>
      <c r="F1162">
        <v>52.063000000000002</v>
      </c>
      <c r="G1162">
        <v>503.00200000000001</v>
      </c>
      <c r="H1162">
        <v>1.2109300000000001</v>
      </c>
      <c r="I1162">
        <v>-52.093499999999999</v>
      </c>
      <c r="J1162">
        <f t="shared" si="75"/>
        <v>-11.276199999999996</v>
      </c>
      <c r="K1162">
        <v>3.35</v>
      </c>
      <c r="T1162">
        <f t="shared" si="76"/>
        <v>0</v>
      </c>
    </row>
    <row r="1163" spans="1:20" hidden="1" x14ac:dyDescent="0.3">
      <c r="B1163">
        <v>6</v>
      </c>
      <c r="C1163">
        <v>294.08199999999999</v>
      </c>
      <c r="D1163">
        <f t="shared" si="77"/>
        <v>54.758514949074581</v>
      </c>
      <c r="E1163">
        <v>-40.7562</v>
      </c>
      <c r="F1163">
        <v>52.673299999999998</v>
      </c>
      <c r="G1163">
        <v>492.20699999999999</v>
      </c>
      <c r="H1163">
        <v>1.1874100000000001</v>
      </c>
      <c r="I1163">
        <v>-52.429200000000002</v>
      </c>
      <c r="J1163">
        <f t="shared" si="75"/>
        <v>-11.673000000000002</v>
      </c>
      <c r="L1163">
        <v>1</v>
      </c>
      <c r="M1163">
        <v>221.29499999999999</v>
      </c>
      <c r="O1163">
        <v>-24.231000000000002</v>
      </c>
      <c r="P1163">
        <v>67.962599999999995</v>
      </c>
      <c r="Q1163">
        <v>445.798</v>
      </c>
      <c r="R1163">
        <v>1.2043299999999999</v>
      </c>
      <c r="S1163">
        <v>-24.9939</v>
      </c>
      <c r="T1163">
        <f t="shared" si="76"/>
        <v>-0.76289999999999836</v>
      </c>
    </row>
    <row r="1164" spans="1:20" x14ac:dyDescent="0.3">
      <c r="B1164">
        <v>7</v>
      </c>
      <c r="C1164">
        <v>312.71800000000002</v>
      </c>
      <c r="D1164">
        <f t="shared" si="77"/>
        <v>53.659583601631184</v>
      </c>
      <c r="E1164">
        <v>-40.832500000000003</v>
      </c>
      <c r="F1164">
        <v>52.734400000000001</v>
      </c>
      <c r="G1164">
        <v>489.44299999999998</v>
      </c>
      <c r="H1164">
        <v>1.18512</v>
      </c>
      <c r="I1164">
        <v>-52.627600000000001</v>
      </c>
      <c r="J1164">
        <f t="shared" si="75"/>
        <v>-11.795099999999998</v>
      </c>
      <c r="L1164">
        <v>2</v>
      </c>
      <c r="M1164">
        <v>228.47800000000001</v>
      </c>
      <c r="N1164">
        <f t="shared" si="78"/>
        <v>139.21759710427358</v>
      </c>
      <c r="O1164">
        <v>-15.0299</v>
      </c>
      <c r="P1164">
        <v>39.047199999999997</v>
      </c>
      <c r="Q1164">
        <v>722.85599999999999</v>
      </c>
      <c r="R1164">
        <v>2.0175399999999999</v>
      </c>
      <c r="S1164">
        <v>-20.614599999999999</v>
      </c>
      <c r="T1164">
        <f t="shared" si="76"/>
        <v>-5.5846999999999998</v>
      </c>
    </row>
    <row r="1165" spans="1:20" x14ac:dyDescent="0.3">
      <c r="B1165">
        <v>8</v>
      </c>
      <c r="C1165">
        <v>331.1</v>
      </c>
      <c r="D1165">
        <f t="shared" si="77"/>
        <v>54.40104450005439</v>
      </c>
      <c r="E1165">
        <v>-40.847799999999999</v>
      </c>
      <c r="F1165">
        <v>52.368200000000002</v>
      </c>
      <c r="G1165">
        <v>495.48700000000002</v>
      </c>
      <c r="H1165">
        <v>1.20224</v>
      </c>
      <c r="I1165">
        <v>-52.612299999999998</v>
      </c>
      <c r="J1165">
        <f t="shared" si="75"/>
        <v>-11.764499999999998</v>
      </c>
      <c r="L1165">
        <v>3</v>
      </c>
      <c r="M1165">
        <v>239.928</v>
      </c>
      <c r="N1165">
        <f t="shared" si="78"/>
        <v>87.336244541484803</v>
      </c>
      <c r="O1165">
        <v>-13.610799999999999</v>
      </c>
      <c r="P1165">
        <v>33.996600000000001</v>
      </c>
      <c r="Q1165">
        <v>892.06</v>
      </c>
      <c r="R1165">
        <v>2.2267199999999998</v>
      </c>
      <c r="S1165">
        <v>-23.3612</v>
      </c>
      <c r="T1165">
        <f t="shared" si="76"/>
        <v>-9.7504000000000008</v>
      </c>
    </row>
    <row r="1166" spans="1:20" x14ac:dyDescent="0.3">
      <c r="B1166">
        <v>9</v>
      </c>
      <c r="C1166">
        <v>349.62</v>
      </c>
      <c r="D1166">
        <f t="shared" si="77"/>
        <v>53.99568034557241</v>
      </c>
      <c r="E1166">
        <v>-40.924100000000003</v>
      </c>
      <c r="F1166">
        <v>52.841200000000001</v>
      </c>
      <c r="G1166">
        <v>491.726</v>
      </c>
      <c r="H1166">
        <v>1.1954</v>
      </c>
      <c r="I1166">
        <v>-52.612299999999998</v>
      </c>
      <c r="J1166">
        <f t="shared" si="75"/>
        <v>-11.688199999999995</v>
      </c>
      <c r="L1166">
        <v>4</v>
      </c>
      <c r="M1166">
        <v>258.31299999999999</v>
      </c>
      <c r="N1166">
        <f t="shared" si="78"/>
        <v>54.392167527876012</v>
      </c>
      <c r="O1166">
        <v>-15.884399999999999</v>
      </c>
      <c r="P1166">
        <v>44.723500000000001</v>
      </c>
      <c r="Q1166">
        <v>652.93799999999999</v>
      </c>
      <c r="R1166">
        <v>1.7229000000000001</v>
      </c>
      <c r="S1166">
        <v>-25.192299999999999</v>
      </c>
      <c r="T1166">
        <f t="shared" si="76"/>
        <v>-9.3079000000000001</v>
      </c>
    </row>
    <row r="1167" spans="1:20" x14ac:dyDescent="0.3">
      <c r="B1167">
        <v>10</v>
      </c>
      <c r="C1167">
        <v>368.32</v>
      </c>
      <c r="D1167">
        <f t="shared" si="77"/>
        <v>53.475935828877034</v>
      </c>
      <c r="E1167">
        <v>-41.076700000000002</v>
      </c>
      <c r="F1167">
        <v>53.176900000000003</v>
      </c>
      <c r="G1167">
        <v>497.43</v>
      </c>
      <c r="H1167">
        <v>1.1961599999999999</v>
      </c>
      <c r="I1167">
        <v>-52.703899999999997</v>
      </c>
      <c r="J1167">
        <f t="shared" si="75"/>
        <v>-11.627199999999995</v>
      </c>
      <c r="L1167">
        <v>5</v>
      </c>
      <c r="M1167">
        <v>277.27600000000001</v>
      </c>
      <c r="N1167">
        <f t="shared" si="78"/>
        <v>52.734272003374933</v>
      </c>
      <c r="O1167">
        <v>-16.433700000000002</v>
      </c>
      <c r="P1167">
        <v>47.058100000000003</v>
      </c>
      <c r="Q1167">
        <v>625.39800000000002</v>
      </c>
      <c r="R1167">
        <v>1.64324</v>
      </c>
      <c r="S1167">
        <v>-26.138300000000001</v>
      </c>
      <c r="T1167">
        <f t="shared" si="76"/>
        <v>-9.7045999999999992</v>
      </c>
    </row>
    <row r="1168" spans="1:20" x14ac:dyDescent="0.3">
      <c r="B1168">
        <v>11</v>
      </c>
      <c r="C1168">
        <v>387.19900000000001</v>
      </c>
      <c r="D1168">
        <f t="shared" si="77"/>
        <v>52.968907251443348</v>
      </c>
      <c r="E1168">
        <v>-40.908799999999999</v>
      </c>
      <c r="F1168">
        <v>52.780200000000001</v>
      </c>
      <c r="G1168">
        <v>497.21499999999997</v>
      </c>
      <c r="H1168">
        <v>1.19699</v>
      </c>
      <c r="I1168">
        <v>-52.749600000000001</v>
      </c>
      <c r="J1168">
        <f t="shared" si="75"/>
        <v>-11.840800000000002</v>
      </c>
      <c r="L1168">
        <v>6</v>
      </c>
      <c r="M1168">
        <v>296.15499999999997</v>
      </c>
      <c r="N1168">
        <f t="shared" si="78"/>
        <v>52.968907251443511</v>
      </c>
      <c r="O1168">
        <v>-16.464200000000002</v>
      </c>
      <c r="P1168">
        <v>47.668500000000002</v>
      </c>
      <c r="Q1168">
        <v>615.60199999999998</v>
      </c>
      <c r="R1168">
        <v>1.6051800000000001</v>
      </c>
      <c r="S1168">
        <v>-26.6266</v>
      </c>
      <c r="T1168">
        <f t="shared" si="76"/>
        <v>-10.162399999999998</v>
      </c>
    </row>
    <row r="1169" spans="2:20" x14ac:dyDescent="0.3">
      <c r="B1169">
        <v>12</v>
      </c>
      <c r="C1169">
        <v>406.06099999999998</v>
      </c>
      <c r="D1169">
        <f t="shared" si="77"/>
        <v>53.016647227229441</v>
      </c>
      <c r="E1169">
        <v>-40.618899999999996</v>
      </c>
      <c r="F1169">
        <v>52.444499999999998</v>
      </c>
      <c r="G1169">
        <v>494.37799999999999</v>
      </c>
      <c r="H1169">
        <v>1.1936</v>
      </c>
      <c r="I1169">
        <v>-52.536000000000001</v>
      </c>
      <c r="J1169">
        <f t="shared" si="75"/>
        <v>-11.917100000000005</v>
      </c>
      <c r="L1169">
        <v>7</v>
      </c>
      <c r="M1169">
        <v>315.28699999999998</v>
      </c>
      <c r="N1169">
        <f t="shared" si="78"/>
        <v>52.268450763119368</v>
      </c>
      <c r="O1169">
        <v>-16.662600000000001</v>
      </c>
      <c r="P1169">
        <v>48.232999999999997</v>
      </c>
      <c r="Q1169">
        <v>613.99800000000005</v>
      </c>
      <c r="R1169">
        <v>1.59015</v>
      </c>
      <c r="S1169">
        <v>-26.7334</v>
      </c>
      <c r="T1169">
        <f t="shared" si="76"/>
        <v>-10.070799999999998</v>
      </c>
    </row>
    <row r="1170" spans="2:20" x14ac:dyDescent="0.3">
      <c r="B1170">
        <v>13</v>
      </c>
      <c r="C1170">
        <v>424.97800000000001</v>
      </c>
      <c r="D1170">
        <f t="shared" si="77"/>
        <v>52.862504625469072</v>
      </c>
      <c r="E1170">
        <v>-40.557899999999997</v>
      </c>
      <c r="F1170">
        <v>52.291899999999998</v>
      </c>
      <c r="G1170">
        <v>495.13400000000001</v>
      </c>
      <c r="H1170">
        <v>1.19991</v>
      </c>
      <c r="I1170">
        <v>-52.520800000000001</v>
      </c>
      <c r="J1170">
        <f t="shared" si="75"/>
        <v>-11.962900000000005</v>
      </c>
      <c r="L1170">
        <v>8</v>
      </c>
      <c r="M1170">
        <v>334.47899999999998</v>
      </c>
      <c r="N1170">
        <f t="shared" si="78"/>
        <v>52.105043768236747</v>
      </c>
      <c r="O1170">
        <v>-16.754200000000001</v>
      </c>
      <c r="P1170">
        <v>48.477200000000003</v>
      </c>
      <c r="Q1170">
        <v>612.73400000000004</v>
      </c>
      <c r="R1170">
        <v>1.5971200000000001</v>
      </c>
      <c r="S1170">
        <v>-26.748699999999999</v>
      </c>
      <c r="T1170">
        <f t="shared" si="76"/>
        <v>-9.9944999999999986</v>
      </c>
    </row>
    <row r="1171" spans="2:20" x14ac:dyDescent="0.3">
      <c r="B1171">
        <v>14</v>
      </c>
      <c r="C1171">
        <v>444.15100000000001</v>
      </c>
      <c r="D1171">
        <f t="shared" si="77"/>
        <v>52.156678662702753</v>
      </c>
      <c r="E1171">
        <v>-40.557899999999997</v>
      </c>
      <c r="F1171">
        <v>52.337600000000002</v>
      </c>
      <c r="G1171">
        <v>492.37700000000001</v>
      </c>
      <c r="H1171">
        <v>1.2021299999999999</v>
      </c>
      <c r="I1171">
        <v>-52.429200000000002</v>
      </c>
      <c r="J1171">
        <f t="shared" si="75"/>
        <v>-11.871300000000005</v>
      </c>
      <c r="L1171">
        <v>9</v>
      </c>
      <c r="M1171">
        <v>353.86700000000002</v>
      </c>
      <c r="N1171">
        <f t="shared" si="78"/>
        <v>51.578295853104926</v>
      </c>
      <c r="O1171">
        <v>-16.662600000000001</v>
      </c>
      <c r="P1171">
        <v>48.4161</v>
      </c>
      <c r="Q1171">
        <v>615.09100000000001</v>
      </c>
      <c r="R1171">
        <v>1.59026</v>
      </c>
      <c r="S1171">
        <v>-26.7029</v>
      </c>
      <c r="T1171">
        <f t="shared" si="76"/>
        <v>-10.040299999999998</v>
      </c>
    </row>
    <row r="1172" spans="2:20" x14ac:dyDescent="0.3">
      <c r="B1172">
        <v>15</v>
      </c>
      <c r="C1172">
        <v>463.00200000000001</v>
      </c>
      <c r="D1172">
        <f t="shared" si="77"/>
        <v>53.047583682563264</v>
      </c>
      <c r="E1172">
        <v>-40.832500000000003</v>
      </c>
      <c r="F1172">
        <v>52.444499999999998</v>
      </c>
      <c r="G1172">
        <v>506.09100000000001</v>
      </c>
      <c r="H1172">
        <v>1.21224</v>
      </c>
      <c r="I1172">
        <v>-52.413899999999998</v>
      </c>
      <c r="J1172">
        <f t="shared" si="75"/>
        <v>-11.581399999999995</v>
      </c>
      <c r="L1172">
        <v>10</v>
      </c>
      <c r="M1172">
        <v>373.49900000000002</v>
      </c>
      <c r="N1172">
        <f t="shared" si="78"/>
        <v>50.937245313773417</v>
      </c>
      <c r="O1172">
        <v>-16.433700000000002</v>
      </c>
      <c r="P1172">
        <v>48.1873</v>
      </c>
      <c r="Q1172">
        <v>604.35799999999995</v>
      </c>
      <c r="R1172">
        <v>1.58562</v>
      </c>
      <c r="S1172">
        <v>-26.7944</v>
      </c>
      <c r="T1172">
        <f t="shared" si="76"/>
        <v>-10.360699999999998</v>
      </c>
    </row>
    <row r="1173" spans="2:20" x14ac:dyDescent="0.3">
      <c r="B1173">
        <v>16</v>
      </c>
      <c r="C1173">
        <v>482.178</v>
      </c>
      <c r="D1173">
        <f t="shared" si="77"/>
        <v>52.148518982060942</v>
      </c>
      <c r="E1173">
        <v>-40.359499999999997</v>
      </c>
      <c r="F1173">
        <v>52.154499999999999</v>
      </c>
      <c r="G1173">
        <v>498.35500000000002</v>
      </c>
      <c r="H1173">
        <v>1.19509</v>
      </c>
      <c r="I1173">
        <v>-52.612299999999998</v>
      </c>
      <c r="J1173">
        <f t="shared" si="75"/>
        <v>-12.252800000000001</v>
      </c>
      <c r="L1173">
        <v>11</v>
      </c>
      <c r="M1173">
        <v>393.09</v>
      </c>
      <c r="N1173">
        <f t="shared" si="78"/>
        <v>51.04384666428475</v>
      </c>
      <c r="O1173">
        <v>-16.571000000000002</v>
      </c>
      <c r="P1173">
        <v>48.278799999999997</v>
      </c>
      <c r="Q1173">
        <v>617.59400000000005</v>
      </c>
      <c r="R1173">
        <v>1.5991899999999999</v>
      </c>
      <c r="S1173">
        <v>-26.748699999999999</v>
      </c>
      <c r="T1173">
        <f t="shared" si="76"/>
        <v>-10.177699999999998</v>
      </c>
    </row>
    <row r="1174" spans="2:20" x14ac:dyDescent="0.3">
      <c r="B1174">
        <v>17</v>
      </c>
      <c r="C1174">
        <v>501.524</v>
      </c>
      <c r="D1174">
        <f t="shared" si="77"/>
        <v>51.69027189083014</v>
      </c>
      <c r="E1174">
        <v>-40.786700000000003</v>
      </c>
      <c r="F1174">
        <v>52.597000000000001</v>
      </c>
      <c r="G1174">
        <v>505.767</v>
      </c>
      <c r="H1174">
        <v>1.21462</v>
      </c>
      <c r="I1174">
        <v>-52.429200000000002</v>
      </c>
      <c r="J1174">
        <f t="shared" si="75"/>
        <v>-11.642499999999998</v>
      </c>
      <c r="L1174">
        <v>12</v>
      </c>
      <c r="M1174">
        <v>412.637</v>
      </c>
      <c r="N1174">
        <f t="shared" si="78"/>
        <v>51.15874558755813</v>
      </c>
      <c r="O1174">
        <v>-16.449000000000002</v>
      </c>
      <c r="P1174">
        <v>48.095700000000001</v>
      </c>
      <c r="Q1174">
        <v>615.13599999999997</v>
      </c>
      <c r="R1174">
        <v>1.6005100000000001</v>
      </c>
      <c r="S1174">
        <v>-26.7029</v>
      </c>
      <c r="T1174">
        <f t="shared" si="76"/>
        <v>-10.253899999999998</v>
      </c>
    </row>
    <row r="1175" spans="2:20" x14ac:dyDescent="0.3">
      <c r="B1175">
        <v>18</v>
      </c>
      <c r="C1175">
        <v>520.96500000000003</v>
      </c>
      <c r="D1175">
        <f t="shared" si="77"/>
        <v>51.437683246746488</v>
      </c>
      <c r="E1175">
        <v>-40.5426</v>
      </c>
      <c r="F1175">
        <v>52.185099999999998</v>
      </c>
      <c r="G1175">
        <v>498.26799999999997</v>
      </c>
      <c r="H1175">
        <v>1.21444</v>
      </c>
      <c r="I1175">
        <v>-52.398699999999998</v>
      </c>
      <c r="J1175">
        <f t="shared" si="75"/>
        <v>-11.856099999999998</v>
      </c>
      <c r="L1175">
        <v>13</v>
      </c>
      <c r="M1175">
        <v>432.35399999999998</v>
      </c>
      <c r="N1175">
        <f t="shared" si="78"/>
        <v>50.717654815641367</v>
      </c>
      <c r="O1175">
        <v>-16.174299999999999</v>
      </c>
      <c r="P1175">
        <v>47.775300000000001</v>
      </c>
      <c r="Q1175">
        <v>604.274</v>
      </c>
      <c r="R1175">
        <v>1.60897</v>
      </c>
      <c r="S1175">
        <v>-26.6266</v>
      </c>
      <c r="T1175">
        <f t="shared" si="76"/>
        <v>-10.452300000000001</v>
      </c>
    </row>
    <row r="1176" spans="2:20" x14ac:dyDescent="0.3">
      <c r="B1176">
        <v>19</v>
      </c>
      <c r="C1176">
        <v>540.47</v>
      </c>
      <c r="D1176">
        <f t="shared" si="77"/>
        <v>51.268905408869536</v>
      </c>
      <c r="E1176">
        <v>-40.817300000000003</v>
      </c>
      <c r="F1176">
        <v>52.597000000000001</v>
      </c>
      <c r="G1176">
        <v>506.28800000000001</v>
      </c>
      <c r="H1176">
        <v>1.21976</v>
      </c>
      <c r="I1176">
        <v>-52.612299999999998</v>
      </c>
      <c r="J1176">
        <f t="shared" si="75"/>
        <v>-11.794999999999995</v>
      </c>
      <c r="L1176">
        <v>14</v>
      </c>
      <c r="M1176">
        <v>452.13099999999997</v>
      </c>
      <c r="N1176">
        <f t="shared" si="78"/>
        <v>50.563786216311911</v>
      </c>
      <c r="O1176">
        <v>-16.311599999999999</v>
      </c>
      <c r="P1176">
        <v>47.790500000000002</v>
      </c>
      <c r="Q1176">
        <v>616.61300000000006</v>
      </c>
      <c r="R1176">
        <v>1.61951</v>
      </c>
      <c r="S1176">
        <v>-26.7029</v>
      </c>
      <c r="T1176">
        <f t="shared" si="76"/>
        <v>-10.391300000000001</v>
      </c>
    </row>
    <row r="1177" spans="2:20" x14ac:dyDescent="0.3">
      <c r="B1177">
        <v>20</v>
      </c>
      <c r="C1177">
        <v>559.89700000000005</v>
      </c>
      <c r="D1177">
        <f t="shared" si="77"/>
        <v>51.474751634323312</v>
      </c>
      <c r="E1177">
        <v>-40.5426</v>
      </c>
      <c r="F1177">
        <v>52.169800000000002</v>
      </c>
      <c r="G1177">
        <v>503.31400000000002</v>
      </c>
      <c r="H1177">
        <v>1.22648</v>
      </c>
      <c r="I1177">
        <v>-52.459699999999998</v>
      </c>
      <c r="J1177">
        <f t="shared" si="75"/>
        <v>-11.917099999999998</v>
      </c>
      <c r="L1177">
        <v>15</v>
      </c>
      <c r="M1177">
        <v>472.09699999999998</v>
      </c>
      <c r="N1177">
        <f t="shared" si="78"/>
        <v>50.085144746068295</v>
      </c>
      <c r="O1177">
        <v>-16.204799999999999</v>
      </c>
      <c r="P1177">
        <v>47.805799999999998</v>
      </c>
      <c r="Q1177">
        <v>610.20399999999995</v>
      </c>
      <c r="R1177">
        <v>1.60806</v>
      </c>
      <c r="S1177">
        <v>-26.6418</v>
      </c>
      <c r="T1177">
        <f t="shared" si="76"/>
        <v>-10.437000000000001</v>
      </c>
    </row>
    <row r="1178" spans="2:20" x14ac:dyDescent="0.3">
      <c r="B1178">
        <v>21</v>
      </c>
      <c r="C1178">
        <v>579.55799999999999</v>
      </c>
      <c r="D1178">
        <f t="shared" si="77"/>
        <v>50.862112812166359</v>
      </c>
      <c r="E1178">
        <v>-40.100099999999998</v>
      </c>
      <c r="F1178">
        <v>51.757800000000003</v>
      </c>
      <c r="G1178">
        <v>493.39600000000002</v>
      </c>
      <c r="H1178">
        <v>1.21448</v>
      </c>
      <c r="I1178">
        <v>-52.520800000000001</v>
      </c>
      <c r="J1178">
        <f t="shared" si="75"/>
        <v>-12.420700000000004</v>
      </c>
      <c r="L1178">
        <v>16</v>
      </c>
      <c r="M1178">
        <v>492.036</v>
      </c>
      <c r="N1178">
        <f t="shared" si="78"/>
        <v>50.152966547971261</v>
      </c>
      <c r="O1178">
        <v>-15.960699999999999</v>
      </c>
      <c r="P1178">
        <v>47.363300000000002</v>
      </c>
      <c r="Q1178">
        <v>613.44500000000005</v>
      </c>
      <c r="R1178">
        <v>1.61869</v>
      </c>
      <c r="S1178">
        <v>-26.413</v>
      </c>
      <c r="T1178">
        <f t="shared" si="76"/>
        <v>-10.452300000000001</v>
      </c>
    </row>
    <row r="1179" spans="2:20" x14ac:dyDescent="0.3">
      <c r="B1179">
        <v>22</v>
      </c>
      <c r="C1179">
        <v>599.37800000000004</v>
      </c>
      <c r="D1179">
        <f t="shared" si="77"/>
        <v>50.454086781029133</v>
      </c>
      <c r="E1179">
        <v>-40.573099999999997</v>
      </c>
      <c r="F1179">
        <v>52.246099999999998</v>
      </c>
      <c r="G1179">
        <v>505.11599999999999</v>
      </c>
      <c r="H1179">
        <v>1.2311399999999999</v>
      </c>
      <c r="I1179">
        <v>-52.307099999999998</v>
      </c>
      <c r="J1179">
        <f t="shared" si="75"/>
        <v>-11.734000000000002</v>
      </c>
      <c r="L1179">
        <v>17</v>
      </c>
      <c r="M1179">
        <v>511.947</v>
      </c>
      <c r="N1179">
        <f t="shared" si="78"/>
        <v>50.223494550750836</v>
      </c>
      <c r="O1179">
        <v>-16.708400000000001</v>
      </c>
      <c r="P1179">
        <v>48.171999999999997</v>
      </c>
      <c r="Q1179">
        <v>630.31700000000001</v>
      </c>
      <c r="R1179">
        <v>1.6326099999999999</v>
      </c>
      <c r="S1179">
        <v>-26.5656</v>
      </c>
      <c r="T1179">
        <f t="shared" si="76"/>
        <v>-9.8571999999999989</v>
      </c>
    </row>
    <row r="1180" spans="2:20" x14ac:dyDescent="0.3">
      <c r="B1180">
        <v>23</v>
      </c>
      <c r="C1180">
        <v>618.97500000000002</v>
      </c>
      <c r="D1180">
        <f t="shared" si="77"/>
        <v>51.028218604888558</v>
      </c>
      <c r="E1180">
        <v>-40.329000000000001</v>
      </c>
      <c r="F1180">
        <v>51.7273</v>
      </c>
      <c r="G1180">
        <v>506.762</v>
      </c>
      <c r="H1180">
        <v>1.2394499999999999</v>
      </c>
      <c r="I1180">
        <v>-52.322400000000002</v>
      </c>
      <c r="J1180">
        <f t="shared" si="75"/>
        <v>-11.993400000000001</v>
      </c>
      <c r="L1180">
        <v>18</v>
      </c>
      <c r="M1180">
        <v>531.995</v>
      </c>
      <c r="N1180">
        <f t="shared" si="78"/>
        <v>49.880287310454904</v>
      </c>
      <c r="O1180">
        <v>-16.616800000000001</v>
      </c>
      <c r="P1180">
        <v>48.034700000000001</v>
      </c>
      <c r="Q1180">
        <v>621.67499999999995</v>
      </c>
      <c r="R1180">
        <v>1.64002</v>
      </c>
      <c r="S1180">
        <v>-26.6113</v>
      </c>
      <c r="T1180">
        <f t="shared" si="76"/>
        <v>-9.9944999999999986</v>
      </c>
    </row>
    <row r="1181" spans="2:20" x14ac:dyDescent="0.3">
      <c r="B1181">
        <v>24</v>
      </c>
      <c r="C1181">
        <v>638.92200000000003</v>
      </c>
      <c r="D1181">
        <f t="shared" si="77"/>
        <v>50.132852057953571</v>
      </c>
      <c r="E1181">
        <v>-40.252699999999997</v>
      </c>
      <c r="F1181">
        <v>51.651000000000003</v>
      </c>
      <c r="G1181">
        <v>501.90499999999997</v>
      </c>
      <c r="H1181">
        <v>1.2336100000000001</v>
      </c>
      <c r="I1181">
        <v>-52.276600000000002</v>
      </c>
      <c r="J1181">
        <f t="shared" si="75"/>
        <v>-12.023900000000005</v>
      </c>
      <c r="L1181">
        <v>19</v>
      </c>
      <c r="M1181">
        <v>552.351</v>
      </c>
      <c r="N1181">
        <f t="shared" si="78"/>
        <v>49.125564943996871</v>
      </c>
      <c r="O1181">
        <v>-16.220099999999999</v>
      </c>
      <c r="P1181">
        <v>47.439599999999999</v>
      </c>
      <c r="Q1181">
        <v>617.73900000000003</v>
      </c>
      <c r="R1181">
        <v>1.6484300000000001</v>
      </c>
      <c r="S1181">
        <v>-26.3977</v>
      </c>
      <c r="T1181">
        <f t="shared" si="76"/>
        <v>-10.177600000000002</v>
      </c>
    </row>
    <row r="1182" spans="2:20" x14ac:dyDescent="0.3">
      <c r="B1182">
        <v>25</v>
      </c>
      <c r="C1182">
        <v>658.88499999999999</v>
      </c>
      <c r="D1182">
        <f t="shared" si="77"/>
        <v>50.092671442168097</v>
      </c>
      <c r="E1182">
        <v>-40.557899999999997</v>
      </c>
      <c r="F1182">
        <v>51.925699999999999</v>
      </c>
      <c r="G1182">
        <v>507.62700000000001</v>
      </c>
      <c r="H1182">
        <v>1.24132</v>
      </c>
      <c r="I1182">
        <v>-52.215600000000002</v>
      </c>
      <c r="J1182">
        <f t="shared" si="75"/>
        <v>-11.657700000000006</v>
      </c>
      <c r="L1182">
        <v>20</v>
      </c>
      <c r="M1182">
        <v>572.74099999999999</v>
      </c>
      <c r="N1182">
        <f t="shared" si="78"/>
        <v>49.043648847474287</v>
      </c>
      <c r="O1182">
        <v>-16.449000000000002</v>
      </c>
      <c r="P1182">
        <v>47.683700000000002</v>
      </c>
      <c r="Q1182">
        <v>624.39099999999996</v>
      </c>
      <c r="R1182">
        <v>1.66794</v>
      </c>
      <c r="S1182">
        <v>-26.5045</v>
      </c>
      <c r="T1182">
        <f t="shared" si="76"/>
        <v>-10.055499999999999</v>
      </c>
    </row>
    <row r="1183" spans="2:20" x14ac:dyDescent="0.3">
      <c r="B1183">
        <v>26</v>
      </c>
      <c r="C1183">
        <v>678.53300000000002</v>
      </c>
      <c r="D1183">
        <f t="shared" si="77"/>
        <v>50.89576547231264</v>
      </c>
      <c r="E1183">
        <v>-40.329000000000001</v>
      </c>
      <c r="F1183">
        <v>51.544199999999996</v>
      </c>
      <c r="G1183">
        <v>510.63499999999999</v>
      </c>
      <c r="H1183">
        <v>1.24475</v>
      </c>
      <c r="I1183">
        <v>-52.078200000000002</v>
      </c>
      <c r="J1183">
        <f t="shared" si="75"/>
        <v>-11.749200000000002</v>
      </c>
      <c r="L1183">
        <v>21</v>
      </c>
      <c r="M1183">
        <v>593.17399999999998</v>
      </c>
      <c r="N1183">
        <f t="shared" si="78"/>
        <v>48.940439485146591</v>
      </c>
      <c r="O1183">
        <v>-16.571000000000002</v>
      </c>
      <c r="P1183">
        <v>47.882100000000001</v>
      </c>
      <c r="Q1183">
        <v>631.21299999999997</v>
      </c>
      <c r="R1183">
        <v>1.66327</v>
      </c>
      <c r="S1183">
        <v>-26.321400000000001</v>
      </c>
      <c r="T1183">
        <f t="shared" si="76"/>
        <v>-9.7503999999999991</v>
      </c>
    </row>
    <row r="1184" spans="2:20" x14ac:dyDescent="0.3">
      <c r="B1184">
        <v>27</v>
      </c>
      <c r="C1184">
        <v>698.56600000000003</v>
      </c>
      <c r="D1184">
        <f t="shared" si="77"/>
        <v>49.917635900763699</v>
      </c>
      <c r="E1184">
        <v>-40.451000000000001</v>
      </c>
      <c r="F1184">
        <v>51.7883</v>
      </c>
      <c r="G1184">
        <v>511.96800000000002</v>
      </c>
      <c r="H1184">
        <v>1.2437</v>
      </c>
      <c r="I1184">
        <v>-52.169800000000002</v>
      </c>
      <c r="J1184">
        <f t="shared" si="75"/>
        <v>-11.718800000000002</v>
      </c>
      <c r="L1184">
        <v>22</v>
      </c>
      <c r="M1184">
        <v>613.56100000000004</v>
      </c>
      <c r="N1184">
        <f t="shared" si="78"/>
        <v>49.050865747780307</v>
      </c>
      <c r="O1184">
        <v>-16.387899999999998</v>
      </c>
      <c r="P1184">
        <v>47.378500000000003</v>
      </c>
      <c r="Q1184">
        <v>637.73500000000001</v>
      </c>
      <c r="R1184">
        <v>1.67475</v>
      </c>
      <c r="S1184">
        <v>-26.3977</v>
      </c>
      <c r="T1184">
        <f t="shared" si="76"/>
        <v>-10.009800000000002</v>
      </c>
    </row>
    <row r="1185" spans="1:20" x14ac:dyDescent="0.3">
      <c r="B1185">
        <v>28</v>
      </c>
      <c r="C1185">
        <v>718.43399999999997</v>
      </c>
      <c r="D1185">
        <f t="shared" si="77"/>
        <v>50.332192470304165</v>
      </c>
      <c r="E1185">
        <v>-40.359499999999997</v>
      </c>
      <c r="F1185">
        <v>51.5747</v>
      </c>
      <c r="G1185">
        <v>509.83100000000002</v>
      </c>
      <c r="H1185">
        <v>1.56582</v>
      </c>
      <c r="I1185">
        <v>-61.615000000000002</v>
      </c>
      <c r="J1185">
        <f t="shared" si="75"/>
        <v>-21.255500000000005</v>
      </c>
      <c r="L1185">
        <v>23</v>
      </c>
      <c r="M1185">
        <v>634.20299999999997</v>
      </c>
      <c r="N1185">
        <f t="shared" si="78"/>
        <v>48.44491812808851</v>
      </c>
      <c r="O1185">
        <v>-16.494800000000001</v>
      </c>
      <c r="P1185">
        <v>47.683700000000002</v>
      </c>
      <c r="Q1185">
        <v>626.76</v>
      </c>
      <c r="R1185">
        <v>1.66154</v>
      </c>
      <c r="S1185">
        <v>-26.382400000000001</v>
      </c>
      <c r="T1185">
        <f t="shared" si="76"/>
        <v>-9.8875999999999991</v>
      </c>
    </row>
    <row r="1186" spans="1:20" x14ac:dyDescent="0.3">
      <c r="J1186">
        <f t="shared" si="75"/>
        <v>0</v>
      </c>
      <c r="L1186">
        <v>24</v>
      </c>
      <c r="M1186">
        <v>654.87300000000005</v>
      </c>
      <c r="N1186">
        <f t="shared" si="78"/>
        <v>48.379293662312357</v>
      </c>
      <c r="O1186">
        <v>-16.326899999999998</v>
      </c>
      <c r="P1186">
        <v>47.347999999999999</v>
      </c>
      <c r="Q1186">
        <v>631.94500000000005</v>
      </c>
      <c r="R1186">
        <v>1.6700999999999999</v>
      </c>
      <c r="S1186">
        <v>-26.4587</v>
      </c>
      <c r="T1186">
        <f t="shared" si="76"/>
        <v>-10.131800000000002</v>
      </c>
    </row>
    <row r="1187" spans="1:20" x14ac:dyDescent="0.3">
      <c r="A1187">
        <v>3.65</v>
      </c>
      <c r="J1187">
        <f t="shared" si="75"/>
        <v>0</v>
      </c>
      <c r="L1187">
        <v>25</v>
      </c>
      <c r="M1187">
        <v>675.88099999999997</v>
      </c>
      <c r="N1187">
        <f t="shared" si="78"/>
        <v>47.600913937547773</v>
      </c>
      <c r="O1187">
        <v>-15.6403</v>
      </c>
      <c r="P1187">
        <v>46.585099999999997</v>
      </c>
      <c r="Q1187">
        <v>618.10799999999995</v>
      </c>
      <c r="R1187">
        <v>1.65933</v>
      </c>
      <c r="S1187">
        <v>-26.3062</v>
      </c>
      <c r="T1187">
        <f t="shared" si="76"/>
        <v>-10.665900000000001</v>
      </c>
    </row>
    <row r="1188" spans="1:20" x14ac:dyDescent="0.3">
      <c r="B1188">
        <v>1</v>
      </c>
      <c r="C1188">
        <v>221.25200000000001</v>
      </c>
      <c r="E1188">
        <v>-47.714199999999998</v>
      </c>
      <c r="F1188">
        <v>70.694000000000003</v>
      </c>
      <c r="G1188">
        <v>370.863</v>
      </c>
      <c r="H1188">
        <v>0.96072000000000002</v>
      </c>
      <c r="I1188">
        <v>-51.757800000000003</v>
      </c>
      <c r="J1188">
        <f t="shared" si="75"/>
        <v>-4.043600000000005</v>
      </c>
      <c r="L1188">
        <v>26</v>
      </c>
      <c r="M1188">
        <v>697.26700000000005</v>
      </c>
      <c r="N1188">
        <f t="shared" si="78"/>
        <v>46.759562330496408</v>
      </c>
      <c r="O1188">
        <v>-16.418500000000002</v>
      </c>
      <c r="P1188">
        <v>47.317500000000003</v>
      </c>
      <c r="Q1188">
        <v>634.11900000000003</v>
      </c>
      <c r="R1188">
        <v>1.6685300000000001</v>
      </c>
      <c r="S1188">
        <v>-26.4435</v>
      </c>
      <c r="T1188">
        <f t="shared" si="76"/>
        <v>-10.024999999999999</v>
      </c>
    </row>
    <row r="1189" spans="1:20" x14ac:dyDescent="0.3">
      <c r="B1189">
        <v>2</v>
      </c>
      <c r="C1189">
        <v>227.65600000000001</v>
      </c>
      <c r="D1189">
        <f t="shared" si="77"/>
        <v>156.15240474703319</v>
      </c>
      <c r="E1189">
        <v>-39.428699999999999</v>
      </c>
      <c r="F1189">
        <v>42.190600000000003</v>
      </c>
      <c r="G1189">
        <v>600.07899999999995</v>
      </c>
      <c r="H1189">
        <v>1.4969399999999999</v>
      </c>
      <c r="I1189">
        <v>-46.936</v>
      </c>
      <c r="J1189">
        <f t="shared" si="75"/>
        <v>-7.5073000000000008</v>
      </c>
      <c r="L1189">
        <v>27</v>
      </c>
      <c r="M1189">
        <v>718.221</v>
      </c>
      <c r="N1189">
        <f t="shared" si="78"/>
        <v>47.723584995704989</v>
      </c>
      <c r="O1189">
        <v>-16.387899999999998</v>
      </c>
      <c r="P1189">
        <v>47.164900000000003</v>
      </c>
      <c r="Q1189">
        <v>630.44299999999998</v>
      </c>
      <c r="R1189">
        <v>1.3666499999999999</v>
      </c>
      <c r="S1189">
        <v>-57.098399999999998</v>
      </c>
      <c r="T1189">
        <f t="shared" si="76"/>
        <v>-40.710499999999996</v>
      </c>
    </row>
    <row r="1190" spans="1:20" x14ac:dyDescent="0.3">
      <c r="B1190">
        <v>3</v>
      </c>
      <c r="C1190">
        <v>238.905</v>
      </c>
      <c r="D1190">
        <f t="shared" si="77"/>
        <v>88.896790825851227</v>
      </c>
      <c r="E1190">
        <v>-38.177500000000002</v>
      </c>
      <c r="F1190">
        <v>38.406399999999998</v>
      </c>
      <c r="G1190">
        <v>673.34199999999998</v>
      </c>
      <c r="H1190">
        <v>1.6444700000000001</v>
      </c>
      <c r="I1190">
        <v>-48.6755</v>
      </c>
      <c r="J1190">
        <f t="shared" si="75"/>
        <v>-10.497999999999998</v>
      </c>
      <c r="T1190">
        <f t="shared" si="76"/>
        <v>0</v>
      </c>
    </row>
    <row r="1191" spans="1:20" x14ac:dyDescent="0.3">
      <c r="B1191">
        <v>4</v>
      </c>
      <c r="C1191">
        <v>256.76600000000002</v>
      </c>
      <c r="D1191">
        <f t="shared" si="77"/>
        <v>55.987906612171713</v>
      </c>
      <c r="E1191">
        <v>-41.290300000000002</v>
      </c>
      <c r="F1191">
        <v>49.850499999999997</v>
      </c>
      <c r="G1191">
        <v>546.94399999999996</v>
      </c>
      <c r="H1191">
        <v>1.30966</v>
      </c>
      <c r="I1191">
        <v>-51.269500000000001</v>
      </c>
      <c r="J1191">
        <f t="shared" si="75"/>
        <v>-9.9791999999999987</v>
      </c>
      <c r="K1191">
        <v>3.4</v>
      </c>
      <c r="T1191">
        <f t="shared" si="76"/>
        <v>0</v>
      </c>
    </row>
    <row r="1192" spans="1:20" hidden="1" x14ac:dyDescent="0.3">
      <c r="B1192">
        <v>5</v>
      </c>
      <c r="C1192">
        <v>275.00599999999997</v>
      </c>
      <c r="D1192">
        <f t="shared" si="77"/>
        <v>54.824561403508916</v>
      </c>
      <c r="E1192">
        <v>-41.259799999999998</v>
      </c>
      <c r="F1192">
        <v>51.651000000000003</v>
      </c>
      <c r="G1192">
        <v>510.52100000000002</v>
      </c>
      <c r="H1192">
        <v>1.2287699999999999</v>
      </c>
      <c r="I1192">
        <v>-52.215600000000002</v>
      </c>
      <c r="J1192">
        <f t="shared" si="75"/>
        <v>-10.955800000000004</v>
      </c>
      <c r="L1192">
        <v>1</v>
      </c>
      <c r="M1192">
        <v>221.238</v>
      </c>
      <c r="O1192">
        <v>-23.940999999999999</v>
      </c>
      <c r="P1192">
        <v>67.703199999999995</v>
      </c>
      <c r="Q1192">
        <v>445.09199999999998</v>
      </c>
      <c r="R1192">
        <v>1.21092</v>
      </c>
      <c r="S1192">
        <v>-24.551400000000001</v>
      </c>
      <c r="T1192">
        <f t="shared" si="76"/>
        <v>-0.61040000000000205</v>
      </c>
    </row>
    <row r="1193" spans="1:20" x14ac:dyDescent="0.3">
      <c r="B1193">
        <v>6</v>
      </c>
      <c r="C1193">
        <v>293.55399999999997</v>
      </c>
      <c r="D1193">
        <f t="shared" si="77"/>
        <v>53.91416864351951</v>
      </c>
      <c r="E1193">
        <v>-40.725700000000003</v>
      </c>
      <c r="F1193">
        <v>51.818800000000003</v>
      </c>
      <c r="G1193">
        <v>490.40100000000001</v>
      </c>
      <c r="H1193">
        <v>1.20431</v>
      </c>
      <c r="I1193">
        <v>-52.536000000000001</v>
      </c>
      <c r="J1193">
        <f t="shared" si="75"/>
        <v>-11.810299999999998</v>
      </c>
      <c r="L1193">
        <v>2</v>
      </c>
      <c r="M1193">
        <v>228.38399999999999</v>
      </c>
      <c r="N1193">
        <f t="shared" si="78"/>
        <v>139.93842709207973</v>
      </c>
      <c r="O1193">
        <v>-15.0909</v>
      </c>
      <c r="P1193">
        <v>39.031999999999996</v>
      </c>
      <c r="Q1193">
        <v>750.14</v>
      </c>
      <c r="R1193">
        <v>2.0486</v>
      </c>
      <c r="S1193">
        <v>-20.0806</v>
      </c>
      <c r="T1193">
        <f t="shared" si="76"/>
        <v>-4.9897000000000009</v>
      </c>
    </row>
    <row r="1194" spans="1:20" x14ac:dyDescent="0.3">
      <c r="B1194">
        <v>7</v>
      </c>
      <c r="C1194">
        <v>311.685</v>
      </c>
      <c r="D1194">
        <f t="shared" si="77"/>
        <v>55.154155865644391</v>
      </c>
      <c r="E1194">
        <v>-41.107199999999999</v>
      </c>
      <c r="F1194">
        <v>52.215600000000002</v>
      </c>
      <c r="G1194">
        <v>503.79700000000003</v>
      </c>
      <c r="H1194">
        <v>1.2180299999999999</v>
      </c>
      <c r="I1194">
        <v>-52.703899999999997</v>
      </c>
      <c r="J1194">
        <f t="shared" si="75"/>
        <v>-11.596699999999998</v>
      </c>
      <c r="L1194">
        <v>3</v>
      </c>
      <c r="M1194">
        <v>240.001</v>
      </c>
      <c r="N1194">
        <f t="shared" si="78"/>
        <v>86.080743737625752</v>
      </c>
      <c r="O1194">
        <v>-12.6038</v>
      </c>
      <c r="P1194">
        <v>32.8217</v>
      </c>
      <c r="Q1194">
        <v>882.87099999999998</v>
      </c>
      <c r="R1194">
        <v>2.2506200000000001</v>
      </c>
      <c r="S1194">
        <v>-23.178100000000001</v>
      </c>
      <c r="T1194">
        <f t="shared" si="76"/>
        <v>-10.574300000000001</v>
      </c>
    </row>
    <row r="1195" spans="1:20" x14ac:dyDescent="0.3">
      <c r="B1195">
        <v>8</v>
      </c>
      <c r="C1195">
        <v>330.23899999999998</v>
      </c>
      <c r="D1195">
        <f t="shared" si="77"/>
        <v>53.89673385792829</v>
      </c>
      <c r="E1195">
        <v>-41.580199999999998</v>
      </c>
      <c r="F1195">
        <v>52.932699999999997</v>
      </c>
      <c r="G1195">
        <v>507.89600000000002</v>
      </c>
      <c r="H1195">
        <v>1.22319</v>
      </c>
      <c r="I1195">
        <v>-52.688600000000001</v>
      </c>
      <c r="J1195">
        <f t="shared" si="75"/>
        <v>-11.108400000000003</v>
      </c>
      <c r="L1195">
        <v>4</v>
      </c>
      <c r="M1195">
        <v>258.04599999999999</v>
      </c>
      <c r="N1195">
        <f t="shared" si="78"/>
        <v>55.417013022998098</v>
      </c>
      <c r="O1195">
        <v>-15.930199999999999</v>
      </c>
      <c r="P1195">
        <v>44.601399999999998</v>
      </c>
      <c r="Q1195">
        <v>668.625</v>
      </c>
      <c r="R1195">
        <v>1.7669900000000001</v>
      </c>
      <c r="S1195">
        <v>-24.7803</v>
      </c>
      <c r="T1195">
        <f t="shared" si="76"/>
        <v>-8.8501000000000012</v>
      </c>
    </row>
    <row r="1196" spans="1:20" x14ac:dyDescent="0.3">
      <c r="B1196">
        <v>9</v>
      </c>
      <c r="C1196">
        <v>348.69499999999999</v>
      </c>
      <c r="D1196">
        <f t="shared" si="77"/>
        <v>54.182921543129552</v>
      </c>
      <c r="E1196">
        <v>-40.817300000000003</v>
      </c>
      <c r="F1196">
        <v>52.169800000000002</v>
      </c>
      <c r="G1196">
        <v>501.78100000000001</v>
      </c>
      <c r="H1196">
        <v>1.20611</v>
      </c>
      <c r="I1196">
        <v>-52.566499999999998</v>
      </c>
      <c r="J1196">
        <f t="shared" si="75"/>
        <v>-11.749199999999995</v>
      </c>
      <c r="L1196">
        <v>5</v>
      </c>
      <c r="M1196">
        <v>276.74299999999999</v>
      </c>
      <c r="N1196">
        <f t="shared" si="78"/>
        <v>53.484516232550668</v>
      </c>
      <c r="O1196">
        <v>-16.510000000000002</v>
      </c>
      <c r="P1196">
        <v>46.844499999999996</v>
      </c>
      <c r="Q1196">
        <v>644.30399999999997</v>
      </c>
      <c r="R1196">
        <v>1.6928300000000001</v>
      </c>
      <c r="S1196">
        <v>-25.772099999999998</v>
      </c>
      <c r="T1196">
        <f t="shared" si="76"/>
        <v>-9.2620999999999967</v>
      </c>
    </row>
    <row r="1197" spans="1:20" x14ac:dyDescent="0.3">
      <c r="B1197">
        <v>10</v>
      </c>
      <c r="C1197">
        <v>367.22</v>
      </c>
      <c r="D1197">
        <f t="shared" si="77"/>
        <v>53.981106612685458</v>
      </c>
      <c r="E1197">
        <v>-40.969799999999999</v>
      </c>
      <c r="F1197">
        <v>52.200299999999999</v>
      </c>
      <c r="G1197">
        <v>511.01900000000001</v>
      </c>
      <c r="H1197">
        <v>1.22435</v>
      </c>
      <c r="I1197">
        <v>-52.612299999999998</v>
      </c>
      <c r="J1197">
        <f t="shared" si="75"/>
        <v>-11.642499999999998</v>
      </c>
      <c r="L1197">
        <v>6</v>
      </c>
      <c r="M1197">
        <v>295.59800000000001</v>
      </c>
      <c r="N1197">
        <f t="shared" si="78"/>
        <v>53.036329885971838</v>
      </c>
      <c r="O1197">
        <v>-16.464200000000002</v>
      </c>
      <c r="P1197">
        <v>47.500599999999999</v>
      </c>
      <c r="Q1197">
        <v>633.33299999999997</v>
      </c>
      <c r="R1197">
        <v>1.6442300000000001</v>
      </c>
      <c r="S1197">
        <v>-26.077300000000001</v>
      </c>
      <c r="T1197">
        <f t="shared" si="76"/>
        <v>-9.6130999999999993</v>
      </c>
    </row>
    <row r="1198" spans="1:20" x14ac:dyDescent="0.3">
      <c r="B1198">
        <v>11</v>
      </c>
      <c r="C1198">
        <v>385.70699999999999</v>
      </c>
      <c r="D1198">
        <f t="shared" si="77"/>
        <v>54.092064694109474</v>
      </c>
      <c r="E1198">
        <v>-41.427599999999998</v>
      </c>
      <c r="F1198">
        <v>52.658099999999997</v>
      </c>
      <c r="G1198">
        <v>515.46900000000005</v>
      </c>
      <c r="H1198">
        <v>1.2365900000000001</v>
      </c>
      <c r="I1198">
        <v>-52.505499999999998</v>
      </c>
      <c r="J1198">
        <f t="shared" si="75"/>
        <v>-11.0779</v>
      </c>
      <c r="L1198">
        <v>7</v>
      </c>
      <c r="M1198">
        <v>314.48599999999999</v>
      </c>
      <c r="N1198">
        <f t="shared" si="78"/>
        <v>52.943667937314764</v>
      </c>
      <c r="O1198">
        <v>-16.220099999999999</v>
      </c>
      <c r="P1198">
        <v>47.485399999999998</v>
      </c>
      <c r="Q1198">
        <v>621.35400000000004</v>
      </c>
      <c r="R1198">
        <v>1.6253299999999999</v>
      </c>
      <c r="S1198">
        <v>-26.184100000000001</v>
      </c>
      <c r="T1198">
        <f t="shared" si="76"/>
        <v>-9.9640000000000022</v>
      </c>
    </row>
    <row r="1199" spans="1:20" x14ac:dyDescent="0.3">
      <c r="B1199">
        <v>12</v>
      </c>
      <c r="C1199">
        <v>404.44099999999997</v>
      </c>
      <c r="D1199">
        <f t="shared" si="77"/>
        <v>53.378883313761129</v>
      </c>
      <c r="E1199">
        <v>-40.5884</v>
      </c>
      <c r="F1199">
        <v>51.773099999999999</v>
      </c>
      <c r="G1199">
        <v>501.56799999999998</v>
      </c>
      <c r="H1199">
        <v>1.2244699999999999</v>
      </c>
      <c r="I1199">
        <v>-52.337600000000002</v>
      </c>
      <c r="J1199">
        <f t="shared" si="75"/>
        <v>-11.749200000000002</v>
      </c>
      <c r="L1199">
        <v>8</v>
      </c>
      <c r="M1199">
        <v>333.61099999999999</v>
      </c>
      <c r="N1199">
        <f t="shared" si="78"/>
        <v>52.287581699346404</v>
      </c>
      <c r="O1199">
        <v>-15.960699999999999</v>
      </c>
      <c r="P1199">
        <v>47.195399999999999</v>
      </c>
      <c r="Q1199">
        <v>615.43299999999999</v>
      </c>
      <c r="R1199">
        <v>1.6223399999999999</v>
      </c>
      <c r="S1199">
        <v>-26.275600000000001</v>
      </c>
      <c r="T1199">
        <f t="shared" si="76"/>
        <v>-10.314900000000002</v>
      </c>
    </row>
    <row r="1200" spans="1:20" x14ac:dyDescent="0.3">
      <c r="B1200">
        <v>13</v>
      </c>
      <c r="C1200">
        <v>423.01299999999998</v>
      </c>
      <c r="D1200">
        <f t="shared" si="77"/>
        <v>53.844497092397148</v>
      </c>
      <c r="E1200">
        <v>-40.7104</v>
      </c>
      <c r="F1200">
        <v>51.849400000000003</v>
      </c>
      <c r="G1200">
        <v>508.99200000000002</v>
      </c>
      <c r="H1200">
        <v>1.22427</v>
      </c>
      <c r="I1200">
        <v>-52.383400000000002</v>
      </c>
      <c r="J1200">
        <f t="shared" si="75"/>
        <v>-11.673000000000002</v>
      </c>
      <c r="L1200">
        <v>9</v>
      </c>
      <c r="M1200">
        <v>352.61500000000001</v>
      </c>
      <c r="N1200">
        <f t="shared" si="78"/>
        <v>52.620500947168964</v>
      </c>
      <c r="O1200">
        <v>-16.296399999999998</v>
      </c>
      <c r="P1200">
        <v>47.531100000000002</v>
      </c>
      <c r="Q1200">
        <v>624.09699999999998</v>
      </c>
      <c r="R1200">
        <v>1.6458200000000001</v>
      </c>
      <c r="S1200">
        <v>-26.229900000000001</v>
      </c>
      <c r="T1200">
        <f t="shared" si="76"/>
        <v>-9.9335000000000022</v>
      </c>
    </row>
    <row r="1201" spans="2:20" x14ac:dyDescent="0.3">
      <c r="B1201">
        <v>14</v>
      </c>
      <c r="C1201">
        <v>442.05900000000003</v>
      </c>
      <c r="D1201">
        <f t="shared" si="77"/>
        <v>52.504462879344608</v>
      </c>
      <c r="E1201">
        <v>-40.6036</v>
      </c>
      <c r="F1201">
        <v>51.742600000000003</v>
      </c>
      <c r="G1201">
        <v>507.10300000000001</v>
      </c>
      <c r="H1201">
        <v>1.2272000000000001</v>
      </c>
      <c r="I1201">
        <v>-52.307099999999998</v>
      </c>
      <c r="J1201">
        <f t="shared" si="75"/>
        <v>-11.703499999999998</v>
      </c>
      <c r="L1201">
        <v>10</v>
      </c>
      <c r="M1201">
        <v>371.91399999999999</v>
      </c>
      <c r="N1201">
        <f t="shared" si="78"/>
        <v>51.816156277527391</v>
      </c>
      <c r="O1201">
        <v>-16.464200000000002</v>
      </c>
      <c r="P1201">
        <v>47.714199999999998</v>
      </c>
      <c r="Q1201">
        <v>633.44299999999998</v>
      </c>
      <c r="R1201">
        <v>1.6440999999999999</v>
      </c>
      <c r="S1201">
        <v>-26.168800000000001</v>
      </c>
      <c r="T1201">
        <f t="shared" si="76"/>
        <v>-9.7045999999999992</v>
      </c>
    </row>
    <row r="1202" spans="2:20" x14ac:dyDescent="0.3">
      <c r="B1202">
        <v>15</v>
      </c>
      <c r="C1202">
        <v>461.08499999999998</v>
      </c>
      <c r="D1202">
        <f t="shared" si="77"/>
        <v>52.559655208661958</v>
      </c>
      <c r="E1202">
        <v>-40.771500000000003</v>
      </c>
      <c r="F1202">
        <v>51.940899999999999</v>
      </c>
      <c r="G1202">
        <v>510.55500000000001</v>
      </c>
      <c r="H1202">
        <v>1.23322</v>
      </c>
      <c r="I1202">
        <v>-52.276600000000002</v>
      </c>
      <c r="J1202">
        <f t="shared" si="75"/>
        <v>-11.505099999999999</v>
      </c>
      <c r="L1202">
        <v>11</v>
      </c>
      <c r="M1202">
        <v>391.59699999999998</v>
      </c>
      <c r="N1202">
        <f t="shared" si="78"/>
        <v>50.805263425290882</v>
      </c>
      <c r="O1202">
        <v>-16.510000000000002</v>
      </c>
      <c r="P1202">
        <v>47.927900000000001</v>
      </c>
      <c r="Q1202">
        <v>631.90499999999997</v>
      </c>
      <c r="R1202">
        <v>1.6315</v>
      </c>
      <c r="S1202">
        <v>-26.245100000000001</v>
      </c>
      <c r="T1202">
        <f t="shared" si="76"/>
        <v>-9.7350999999999992</v>
      </c>
    </row>
    <row r="1203" spans="2:20" x14ac:dyDescent="0.3">
      <c r="B1203">
        <v>16</v>
      </c>
      <c r="C1203">
        <v>480.29300000000001</v>
      </c>
      <c r="D1203">
        <f t="shared" si="77"/>
        <v>52.061640982923706</v>
      </c>
      <c r="E1203">
        <v>-40.176400000000001</v>
      </c>
      <c r="F1203">
        <v>51.269500000000001</v>
      </c>
      <c r="G1203">
        <v>501.01</v>
      </c>
      <c r="H1203">
        <v>1.22254</v>
      </c>
      <c r="I1203">
        <v>-52.276600000000002</v>
      </c>
      <c r="J1203">
        <f t="shared" si="75"/>
        <v>-12.100200000000001</v>
      </c>
      <c r="L1203">
        <v>12</v>
      </c>
      <c r="M1203">
        <v>411.161</v>
      </c>
      <c r="N1203">
        <f t="shared" si="78"/>
        <v>51.114291555918982</v>
      </c>
      <c r="O1203">
        <v>-16.586300000000001</v>
      </c>
      <c r="P1203">
        <v>47.958399999999997</v>
      </c>
      <c r="Q1203">
        <v>631.82100000000003</v>
      </c>
      <c r="R1203">
        <v>1.64367</v>
      </c>
      <c r="S1203">
        <v>-26.138300000000001</v>
      </c>
      <c r="T1203">
        <f t="shared" si="76"/>
        <v>-9.5519999999999996</v>
      </c>
    </row>
    <row r="1204" spans="2:20" x14ac:dyDescent="0.3">
      <c r="B1204">
        <v>17</v>
      </c>
      <c r="C1204">
        <v>499.28500000000003</v>
      </c>
      <c r="D1204">
        <f t="shared" si="77"/>
        <v>52.653748946924971</v>
      </c>
      <c r="E1204">
        <v>-41.290300000000002</v>
      </c>
      <c r="F1204">
        <v>52.291899999999998</v>
      </c>
      <c r="G1204">
        <v>525.548</v>
      </c>
      <c r="H1204">
        <v>1.24976</v>
      </c>
      <c r="I1204">
        <v>-52.230800000000002</v>
      </c>
      <c r="J1204">
        <f t="shared" si="75"/>
        <v>-10.9405</v>
      </c>
      <c r="L1204">
        <v>13</v>
      </c>
      <c r="M1204">
        <v>430.80700000000002</v>
      </c>
      <c r="N1204">
        <f t="shared" si="78"/>
        <v>50.900946757609653</v>
      </c>
      <c r="O1204">
        <v>-16.708400000000001</v>
      </c>
      <c r="P1204">
        <v>47.943100000000001</v>
      </c>
      <c r="Q1204">
        <v>635.69299999999998</v>
      </c>
      <c r="R1204">
        <v>1.6719599999999999</v>
      </c>
      <c r="S1204">
        <v>-26.229900000000001</v>
      </c>
      <c r="T1204">
        <f t="shared" si="76"/>
        <v>-9.5214999999999996</v>
      </c>
    </row>
    <row r="1205" spans="2:20" x14ac:dyDescent="0.3">
      <c r="B1205">
        <v>18</v>
      </c>
      <c r="C1205">
        <v>518.33299999999997</v>
      </c>
      <c r="D1205">
        <f t="shared" si="77"/>
        <v>52.498950020999729</v>
      </c>
      <c r="E1205">
        <v>-40.39</v>
      </c>
      <c r="F1205">
        <v>51.3</v>
      </c>
      <c r="G1205">
        <v>505.59699999999998</v>
      </c>
      <c r="H1205">
        <v>1.2403299999999999</v>
      </c>
      <c r="I1205">
        <v>-52.307099999999998</v>
      </c>
      <c r="J1205">
        <f t="shared" si="75"/>
        <v>-11.917099999999998</v>
      </c>
      <c r="L1205">
        <v>14</v>
      </c>
      <c r="M1205">
        <v>450.7</v>
      </c>
      <c r="N1205">
        <f t="shared" si="78"/>
        <v>50.268938822701521</v>
      </c>
      <c r="O1205">
        <v>-16.357399999999998</v>
      </c>
      <c r="P1205">
        <v>47.622700000000002</v>
      </c>
      <c r="Q1205">
        <v>637.89400000000001</v>
      </c>
      <c r="R1205">
        <v>1.64008</v>
      </c>
      <c r="S1205">
        <v>-26.168800000000001</v>
      </c>
      <c r="T1205">
        <f t="shared" si="76"/>
        <v>-9.8114000000000026</v>
      </c>
    </row>
    <row r="1206" spans="2:20" x14ac:dyDescent="0.3">
      <c r="B1206">
        <v>19</v>
      </c>
      <c r="C1206">
        <v>537.54600000000005</v>
      </c>
      <c r="D1206">
        <f t="shared" si="77"/>
        <v>52.048092437411952</v>
      </c>
      <c r="E1206">
        <v>-41.229199999999999</v>
      </c>
      <c r="F1206">
        <v>52.124000000000002</v>
      </c>
      <c r="G1206">
        <v>526.327</v>
      </c>
      <c r="H1206">
        <v>1.2601500000000001</v>
      </c>
      <c r="I1206">
        <v>-52.139299999999999</v>
      </c>
      <c r="J1206">
        <f t="shared" si="75"/>
        <v>-10.9101</v>
      </c>
      <c r="L1206">
        <v>15</v>
      </c>
      <c r="M1206">
        <v>470.63099999999997</v>
      </c>
      <c r="N1206">
        <f t="shared" si="78"/>
        <v>50.173097185289294</v>
      </c>
      <c r="O1206">
        <v>-15.991199999999999</v>
      </c>
      <c r="P1206">
        <v>47.149700000000003</v>
      </c>
      <c r="Q1206">
        <v>618.43299999999999</v>
      </c>
      <c r="R1206">
        <v>1.6453</v>
      </c>
      <c r="S1206">
        <v>-26.046800000000001</v>
      </c>
      <c r="T1206">
        <f t="shared" si="76"/>
        <v>-10.055600000000002</v>
      </c>
    </row>
    <row r="1207" spans="2:20" x14ac:dyDescent="0.3">
      <c r="B1207">
        <v>20</v>
      </c>
      <c r="C1207">
        <v>556.85900000000004</v>
      </c>
      <c r="D1207">
        <f t="shared" si="77"/>
        <v>51.77859472893909</v>
      </c>
      <c r="E1207">
        <v>-40.954599999999999</v>
      </c>
      <c r="F1207">
        <v>51.895099999999999</v>
      </c>
      <c r="G1207">
        <v>520.17499999999995</v>
      </c>
      <c r="H1207">
        <v>1.2521500000000001</v>
      </c>
      <c r="I1207">
        <v>-52.215600000000002</v>
      </c>
      <c r="J1207">
        <f t="shared" si="75"/>
        <v>-11.261000000000003</v>
      </c>
      <c r="L1207">
        <v>16</v>
      </c>
      <c r="M1207">
        <v>490.45100000000002</v>
      </c>
      <c r="N1207">
        <f t="shared" si="78"/>
        <v>50.454086781029133</v>
      </c>
      <c r="O1207">
        <v>-16.220099999999999</v>
      </c>
      <c r="P1207">
        <v>47.225999999999999</v>
      </c>
      <c r="Q1207">
        <v>632.36300000000006</v>
      </c>
      <c r="R1207">
        <v>1.6724399999999999</v>
      </c>
      <c r="S1207">
        <v>-26.046800000000001</v>
      </c>
      <c r="T1207">
        <f t="shared" si="76"/>
        <v>-9.8267000000000024</v>
      </c>
    </row>
    <row r="1208" spans="2:20" x14ac:dyDescent="0.3">
      <c r="B1208">
        <v>21</v>
      </c>
      <c r="C1208">
        <v>576.31299999999999</v>
      </c>
      <c r="D1208">
        <f t="shared" si="77"/>
        <v>51.403310373188162</v>
      </c>
      <c r="E1208">
        <v>-40.420499999999997</v>
      </c>
      <c r="F1208">
        <v>51.147500000000001</v>
      </c>
      <c r="G1208">
        <v>513.96699999999998</v>
      </c>
      <c r="H1208">
        <v>1.24719</v>
      </c>
      <c r="I1208">
        <v>-52.413899999999998</v>
      </c>
      <c r="J1208">
        <f t="shared" si="75"/>
        <v>-11.993400000000001</v>
      </c>
      <c r="L1208">
        <v>17</v>
      </c>
      <c r="M1208">
        <v>510.62599999999998</v>
      </c>
      <c r="N1208">
        <f t="shared" si="78"/>
        <v>49.566294919454883</v>
      </c>
      <c r="O1208">
        <v>-16.555800000000001</v>
      </c>
      <c r="P1208">
        <v>47.515900000000002</v>
      </c>
      <c r="Q1208">
        <v>640.33399999999995</v>
      </c>
      <c r="R1208">
        <v>1.6830000000000001</v>
      </c>
      <c r="S1208">
        <v>-26.107800000000001</v>
      </c>
      <c r="T1208">
        <f t="shared" si="76"/>
        <v>-9.5519999999999996</v>
      </c>
    </row>
    <row r="1209" spans="2:20" x14ac:dyDescent="0.3">
      <c r="B1209">
        <v>22</v>
      </c>
      <c r="C1209">
        <v>595.95500000000004</v>
      </c>
      <c r="D1209">
        <f t="shared" si="77"/>
        <v>50.911312493635947</v>
      </c>
      <c r="E1209">
        <v>-40.4968</v>
      </c>
      <c r="F1209">
        <v>51.345799999999997</v>
      </c>
      <c r="G1209">
        <v>513.50199999999995</v>
      </c>
      <c r="H1209">
        <v>1.2468699999999999</v>
      </c>
      <c r="I1209">
        <v>-52.352899999999998</v>
      </c>
      <c r="J1209">
        <f t="shared" si="75"/>
        <v>-11.856099999999998</v>
      </c>
      <c r="L1209">
        <v>18</v>
      </c>
      <c r="M1209">
        <v>530.81899999999996</v>
      </c>
      <c r="N1209">
        <f t="shared" si="78"/>
        <v>49.522111622839638</v>
      </c>
      <c r="O1209">
        <v>-15.625</v>
      </c>
      <c r="P1209">
        <v>46.630899999999997</v>
      </c>
      <c r="Q1209">
        <v>621.31200000000001</v>
      </c>
      <c r="R1209">
        <v>1.6547099999999999</v>
      </c>
      <c r="S1209">
        <v>-26.016200000000001</v>
      </c>
      <c r="T1209">
        <f t="shared" si="76"/>
        <v>-10.391200000000001</v>
      </c>
    </row>
    <row r="1210" spans="2:20" x14ac:dyDescent="0.3">
      <c r="B1210">
        <v>23</v>
      </c>
      <c r="C1210">
        <v>615.46900000000005</v>
      </c>
      <c r="D1210">
        <f t="shared" si="77"/>
        <v>51.245259813467229</v>
      </c>
      <c r="E1210">
        <v>-40.7562</v>
      </c>
      <c r="F1210">
        <v>51.6357</v>
      </c>
      <c r="G1210">
        <v>517.84100000000001</v>
      </c>
      <c r="H1210">
        <v>1.24807</v>
      </c>
      <c r="I1210">
        <v>-52.139299999999999</v>
      </c>
      <c r="J1210">
        <f t="shared" si="75"/>
        <v>-11.383099999999999</v>
      </c>
      <c r="L1210">
        <v>19</v>
      </c>
      <c r="M1210">
        <v>551.24099999999999</v>
      </c>
      <c r="N1210">
        <f t="shared" si="78"/>
        <v>48.966800509254661</v>
      </c>
      <c r="O1210">
        <v>-16.082799999999999</v>
      </c>
      <c r="P1210">
        <v>47.134399999999999</v>
      </c>
      <c r="Q1210">
        <v>634.19299999999998</v>
      </c>
      <c r="R1210">
        <v>1.6689099999999999</v>
      </c>
      <c r="S1210">
        <v>-25.894200000000001</v>
      </c>
      <c r="T1210">
        <f t="shared" si="76"/>
        <v>-9.8114000000000026</v>
      </c>
    </row>
    <row r="1211" spans="2:20" x14ac:dyDescent="0.3">
      <c r="B1211">
        <v>24</v>
      </c>
      <c r="C1211">
        <v>635.16399999999999</v>
      </c>
      <c r="D1211">
        <f t="shared" si="77"/>
        <v>50.774308200050939</v>
      </c>
      <c r="E1211">
        <v>-40.771500000000003</v>
      </c>
      <c r="F1211">
        <v>51.559399999999997</v>
      </c>
      <c r="G1211">
        <v>518.26400000000001</v>
      </c>
      <c r="H1211">
        <v>1.25326</v>
      </c>
      <c r="I1211">
        <v>-52.169800000000002</v>
      </c>
      <c r="J1211">
        <f t="shared" si="75"/>
        <v>-11.398299999999999</v>
      </c>
      <c r="L1211">
        <v>20</v>
      </c>
      <c r="M1211">
        <v>571.447</v>
      </c>
      <c r="N1211">
        <f t="shared" si="78"/>
        <v>49.490250420667088</v>
      </c>
      <c r="O1211">
        <v>-16.449000000000002</v>
      </c>
      <c r="P1211">
        <v>47.286999999999999</v>
      </c>
      <c r="Q1211">
        <v>648.61300000000006</v>
      </c>
      <c r="R1211">
        <v>1.7036800000000001</v>
      </c>
      <c r="S1211">
        <v>-25.924700000000001</v>
      </c>
      <c r="T1211">
        <f t="shared" si="76"/>
        <v>-9.4756999999999998</v>
      </c>
    </row>
    <row r="1212" spans="2:20" x14ac:dyDescent="0.3">
      <c r="B1212">
        <v>25</v>
      </c>
      <c r="C1212">
        <v>654.79999999999995</v>
      </c>
      <c r="D1212">
        <f t="shared" si="77"/>
        <v>50.926869016092972</v>
      </c>
      <c r="E1212">
        <v>-40.6952</v>
      </c>
      <c r="F1212">
        <v>51.315300000000001</v>
      </c>
      <c r="G1212">
        <v>522.779</v>
      </c>
      <c r="H1212">
        <v>1.27034</v>
      </c>
      <c r="I1212">
        <v>-51.971400000000003</v>
      </c>
      <c r="J1212">
        <f t="shared" si="75"/>
        <v>-11.276200000000003</v>
      </c>
      <c r="L1212">
        <v>21</v>
      </c>
      <c r="M1212">
        <v>591.92600000000004</v>
      </c>
      <c r="N1212">
        <f t="shared" si="78"/>
        <v>48.830509302211922</v>
      </c>
      <c r="O1212">
        <v>-16.449000000000002</v>
      </c>
      <c r="P1212">
        <v>47.378500000000003</v>
      </c>
      <c r="Q1212">
        <v>646.44000000000005</v>
      </c>
      <c r="R1212">
        <v>1.7023900000000001</v>
      </c>
      <c r="S1212">
        <v>-26.001000000000001</v>
      </c>
      <c r="T1212">
        <f t="shared" si="76"/>
        <v>-9.5519999999999996</v>
      </c>
    </row>
    <row r="1213" spans="2:20" x14ac:dyDescent="0.3">
      <c r="B1213">
        <v>26</v>
      </c>
      <c r="C1213">
        <v>674.52700000000004</v>
      </c>
      <c r="D1213">
        <f t="shared" si="77"/>
        <v>50.691945049931334</v>
      </c>
      <c r="E1213">
        <v>-40.878300000000003</v>
      </c>
      <c r="F1213">
        <v>51.483199999999997</v>
      </c>
      <c r="G1213">
        <v>526.30100000000004</v>
      </c>
      <c r="H1213">
        <v>1.26732</v>
      </c>
      <c r="I1213">
        <v>-52.078200000000002</v>
      </c>
      <c r="J1213">
        <f t="shared" si="75"/>
        <v>-11.1999</v>
      </c>
      <c r="L1213">
        <v>22</v>
      </c>
      <c r="M1213">
        <v>612.44500000000005</v>
      </c>
      <c r="N1213">
        <f t="shared" si="78"/>
        <v>48.735318485306287</v>
      </c>
      <c r="O1213">
        <v>-16.387899999999998</v>
      </c>
      <c r="P1213">
        <v>47.164900000000003</v>
      </c>
      <c r="Q1213">
        <v>648.26900000000001</v>
      </c>
      <c r="R1213">
        <v>1.7020599999999999</v>
      </c>
      <c r="S1213">
        <v>-25.817900000000002</v>
      </c>
      <c r="T1213">
        <f t="shared" si="76"/>
        <v>-9.4300000000000033</v>
      </c>
    </row>
    <row r="1214" spans="2:20" x14ac:dyDescent="0.3">
      <c r="B1214">
        <v>27</v>
      </c>
      <c r="C1214">
        <v>694.28499999999997</v>
      </c>
      <c r="D1214">
        <f t="shared" si="77"/>
        <v>50.612410162972154</v>
      </c>
      <c r="E1214">
        <v>-40.6036</v>
      </c>
      <c r="F1214">
        <v>51.284799999999997</v>
      </c>
      <c r="G1214">
        <v>519.22199999999998</v>
      </c>
      <c r="H1214">
        <v>1.2629699999999999</v>
      </c>
      <c r="I1214">
        <v>-52.108800000000002</v>
      </c>
      <c r="J1214">
        <f t="shared" si="75"/>
        <v>-11.505200000000002</v>
      </c>
      <c r="L1214">
        <v>23</v>
      </c>
      <c r="M1214">
        <v>633.26400000000001</v>
      </c>
      <c r="N1214">
        <f t="shared" si="78"/>
        <v>48.033046736154567</v>
      </c>
      <c r="O1214">
        <v>-16.006499999999999</v>
      </c>
      <c r="P1214">
        <v>46.691899999999997</v>
      </c>
      <c r="Q1214">
        <v>641.02800000000002</v>
      </c>
      <c r="R1214">
        <v>1.71397</v>
      </c>
      <c r="S1214">
        <v>-25.848400000000002</v>
      </c>
      <c r="T1214">
        <f t="shared" si="76"/>
        <v>-9.8419000000000025</v>
      </c>
    </row>
    <row r="1215" spans="2:20" x14ac:dyDescent="0.3">
      <c r="B1215">
        <v>28</v>
      </c>
      <c r="C1215">
        <v>714.15700000000004</v>
      </c>
      <c r="D1215">
        <f t="shared" si="77"/>
        <v>50.322061191626233</v>
      </c>
      <c r="E1215">
        <v>-40.329000000000001</v>
      </c>
      <c r="F1215">
        <v>50.811799999999998</v>
      </c>
      <c r="G1215">
        <v>519.93100000000004</v>
      </c>
      <c r="H1215">
        <v>1.26918</v>
      </c>
      <c r="I1215">
        <v>-51.849400000000003</v>
      </c>
      <c r="J1215">
        <f t="shared" si="75"/>
        <v>-11.520400000000002</v>
      </c>
      <c r="L1215">
        <v>24</v>
      </c>
      <c r="M1215">
        <v>654.18399999999997</v>
      </c>
      <c r="N1215">
        <f t="shared" si="78"/>
        <v>47.801147227533555</v>
      </c>
      <c r="O1215">
        <v>-15.945399999999999</v>
      </c>
      <c r="P1215">
        <v>46.630899999999997</v>
      </c>
      <c r="Q1215">
        <v>640.27</v>
      </c>
      <c r="R1215">
        <v>1.7031700000000001</v>
      </c>
      <c r="S1215">
        <v>-25.878900000000002</v>
      </c>
      <c r="T1215">
        <f t="shared" si="76"/>
        <v>-9.9335000000000022</v>
      </c>
    </row>
    <row r="1216" spans="2:20" x14ac:dyDescent="0.3">
      <c r="J1216">
        <f t="shared" si="75"/>
        <v>0</v>
      </c>
      <c r="L1216">
        <v>25</v>
      </c>
      <c r="M1216">
        <v>674.851</v>
      </c>
      <c r="N1216">
        <f t="shared" si="78"/>
        <v>48.386316349736227</v>
      </c>
      <c r="O1216">
        <v>-15.8081</v>
      </c>
      <c r="P1216">
        <v>46.539299999999997</v>
      </c>
      <c r="Q1216">
        <v>637.17499999999995</v>
      </c>
      <c r="R1216">
        <v>1.7077</v>
      </c>
      <c r="S1216">
        <v>-25.924700000000001</v>
      </c>
      <c r="T1216">
        <f t="shared" si="76"/>
        <v>-10.116600000000002</v>
      </c>
    </row>
    <row r="1217" spans="1:20" x14ac:dyDescent="0.3">
      <c r="A1217">
        <v>3.7</v>
      </c>
      <c r="J1217">
        <f t="shared" si="75"/>
        <v>0</v>
      </c>
      <c r="L1217">
        <v>26</v>
      </c>
      <c r="M1217">
        <v>695.56399999999996</v>
      </c>
      <c r="N1217">
        <f t="shared" si="78"/>
        <v>48.278858687780705</v>
      </c>
      <c r="O1217">
        <v>-16.174299999999999</v>
      </c>
      <c r="P1217">
        <v>46.8292</v>
      </c>
      <c r="Q1217">
        <v>653.29700000000003</v>
      </c>
      <c r="R1217">
        <v>1.7254799999999999</v>
      </c>
      <c r="S1217">
        <v>-26.031500000000001</v>
      </c>
      <c r="T1217">
        <f t="shared" si="76"/>
        <v>-9.8572000000000024</v>
      </c>
    </row>
    <row r="1218" spans="1:20" hidden="1" x14ac:dyDescent="0.3">
      <c r="B1218">
        <v>1</v>
      </c>
      <c r="C1218">
        <v>221.02699999999999</v>
      </c>
      <c r="E1218">
        <v>-47.653199999999998</v>
      </c>
      <c r="F1218">
        <v>70.373500000000007</v>
      </c>
      <c r="G1218">
        <v>372.81900000000002</v>
      </c>
      <c r="H1218">
        <v>0.97235000000000005</v>
      </c>
      <c r="I1218">
        <v>-51.7273</v>
      </c>
      <c r="J1218">
        <f t="shared" si="75"/>
        <v>-4.0741000000000014</v>
      </c>
      <c r="L1218">
        <v>27</v>
      </c>
      <c r="M1218">
        <v>716.45399999999995</v>
      </c>
      <c r="N1218">
        <f t="shared" si="78"/>
        <v>47.869794159885146</v>
      </c>
      <c r="O1218">
        <v>-15.914899999999999</v>
      </c>
      <c r="P1218">
        <v>46.7072</v>
      </c>
      <c r="Q1218">
        <v>645.29399999999998</v>
      </c>
      <c r="R1218">
        <v>1.70594</v>
      </c>
      <c r="S1218">
        <v>-13.793900000000001</v>
      </c>
      <c r="T1218">
        <f t="shared" si="76"/>
        <v>2.1209999999999987</v>
      </c>
    </row>
    <row r="1219" spans="1:20" x14ac:dyDescent="0.3">
      <c r="B1219">
        <v>2</v>
      </c>
      <c r="C1219">
        <v>227.42</v>
      </c>
      <c r="D1219">
        <f t="shared" si="77"/>
        <v>156.42108556233379</v>
      </c>
      <c r="E1219">
        <v>-39.428699999999999</v>
      </c>
      <c r="F1219">
        <v>42.098999999999997</v>
      </c>
      <c r="G1219">
        <v>593.21600000000001</v>
      </c>
      <c r="H1219">
        <v>1.52064</v>
      </c>
      <c r="I1219">
        <v>-46.798699999999997</v>
      </c>
      <c r="J1219">
        <f t="shared" si="75"/>
        <v>-7.3699999999999974</v>
      </c>
      <c r="T1219">
        <f t="shared" si="76"/>
        <v>0</v>
      </c>
    </row>
    <row r="1220" spans="1:20" x14ac:dyDescent="0.3">
      <c r="B1220">
        <v>3</v>
      </c>
      <c r="C1220">
        <v>238.57</v>
      </c>
      <c r="D1220">
        <f t="shared" si="77"/>
        <v>89.686098654708474</v>
      </c>
      <c r="E1220">
        <v>-38.162199999999999</v>
      </c>
      <c r="F1220">
        <v>37.7502</v>
      </c>
      <c r="G1220">
        <v>694.19399999999996</v>
      </c>
      <c r="H1220">
        <v>1.67127</v>
      </c>
      <c r="I1220">
        <v>-48.767099999999999</v>
      </c>
      <c r="J1220">
        <f t="shared" si="75"/>
        <v>-10.604900000000001</v>
      </c>
      <c r="K1220">
        <v>3.45</v>
      </c>
      <c r="T1220">
        <f t="shared" si="76"/>
        <v>0</v>
      </c>
    </row>
    <row r="1221" spans="1:20" hidden="1" x14ac:dyDescent="0.3">
      <c r="B1221">
        <v>4</v>
      </c>
      <c r="C1221">
        <v>256.64600000000002</v>
      </c>
      <c r="D1221">
        <f t="shared" si="77"/>
        <v>55.321973888028261</v>
      </c>
      <c r="E1221">
        <v>-40.7104</v>
      </c>
      <c r="F1221">
        <v>49.041699999999999</v>
      </c>
      <c r="G1221">
        <v>536.38699999999994</v>
      </c>
      <c r="H1221">
        <v>1.31528</v>
      </c>
      <c r="I1221">
        <v>-50.949100000000001</v>
      </c>
      <c r="J1221">
        <f t="shared" si="75"/>
        <v>-10.238700000000001</v>
      </c>
      <c r="L1221">
        <v>1</v>
      </c>
      <c r="M1221">
        <v>221.22300000000001</v>
      </c>
      <c r="O1221">
        <v>-23.895299999999999</v>
      </c>
      <c r="P1221">
        <v>67.886399999999995</v>
      </c>
      <c r="Q1221">
        <v>450.44600000000003</v>
      </c>
      <c r="R1221">
        <v>1.2230799999999999</v>
      </c>
      <c r="S1221">
        <v>-23.910499999999999</v>
      </c>
      <c r="T1221">
        <f t="shared" si="76"/>
        <v>-1.5200000000000102E-2</v>
      </c>
    </row>
    <row r="1222" spans="1:20" x14ac:dyDescent="0.3">
      <c r="B1222">
        <v>5</v>
      </c>
      <c r="C1222">
        <v>274.26400000000001</v>
      </c>
      <c r="D1222">
        <f t="shared" si="77"/>
        <v>56.76013168350552</v>
      </c>
      <c r="E1222">
        <v>-41.412399999999998</v>
      </c>
      <c r="F1222">
        <v>51.025399999999998</v>
      </c>
      <c r="G1222">
        <v>532.64700000000005</v>
      </c>
      <c r="H1222">
        <v>1.2781499999999999</v>
      </c>
      <c r="I1222">
        <v>-51.895099999999999</v>
      </c>
      <c r="J1222">
        <f t="shared" ref="J1222:J1285" si="79">I1222-E1222</f>
        <v>-10.482700000000001</v>
      </c>
      <c r="L1222">
        <v>2</v>
      </c>
      <c r="M1222">
        <v>228.23</v>
      </c>
      <c r="N1222">
        <f t="shared" si="78"/>
        <v>142.71442842871463</v>
      </c>
      <c r="O1222">
        <v>-14.2822</v>
      </c>
      <c r="P1222">
        <v>37.4908</v>
      </c>
      <c r="Q1222">
        <v>760.05399999999997</v>
      </c>
      <c r="R1222">
        <v>2.0699900000000002</v>
      </c>
      <c r="S1222">
        <v>-19.577000000000002</v>
      </c>
      <c r="T1222">
        <f t="shared" ref="T1222:T1285" si="80">S1222-O1222</f>
        <v>-5.2948000000000022</v>
      </c>
    </row>
    <row r="1223" spans="1:20" x14ac:dyDescent="0.3">
      <c r="B1223">
        <v>6</v>
      </c>
      <c r="C1223">
        <v>292.44900000000001</v>
      </c>
      <c r="D1223">
        <f t="shared" ref="D1223:D1286" si="81">1000/(C1223-C1222)</f>
        <v>54.990376684080282</v>
      </c>
      <c r="E1223">
        <v>-41.320799999999998</v>
      </c>
      <c r="F1223">
        <v>51.742600000000003</v>
      </c>
      <c r="G1223">
        <v>515.89700000000005</v>
      </c>
      <c r="H1223">
        <v>1.24966</v>
      </c>
      <c r="I1223">
        <v>-52.291899999999998</v>
      </c>
      <c r="J1223">
        <f t="shared" si="79"/>
        <v>-10.9711</v>
      </c>
      <c r="L1223">
        <v>3</v>
      </c>
      <c r="M1223">
        <v>239.68799999999999</v>
      </c>
      <c r="N1223">
        <f t="shared" ref="N1223:N1286" si="82">1000/(M1223-M1222)</f>
        <v>87.27526618956189</v>
      </c>
      <c r="O1223">
        <v>-12.4359</v>
      </c>
      <c r="P1223">
        <v>32.241799999999998</v>
      </c>
      <c r="Q1223">
        <v>921.46500000000003</v>
      </c>
      <c r="R1223">
        <v>2.3048799999999998</v>
      </c>
      <c r="S1223">
        <v>-22.521999999999998</v>
      </c>
      <c r="T1223">
        <f t="shared" si="80"/>
        <v>-10.086099999999998</v>
      </c>
    </row>
    <row r="1224" spans="1:20" x14ac:dyDescent="0.3">
      <c r="B1224">
        <v>7</v>
      </c>
      <c r="C1224">
        <v>310.54599999999999</v>
      </c>
      <c r="D1224">
        <f t="shared" si="81"/>
        <v>55.257777532187717</v>
      </c>
      <c r="E1224">
        <v>-41.580199999999998</v>
      </c>
      <c r="F1224">
        <v>52.246099999999998</v>
      </c>
      <c r="G1224">
        <v>520.25</v>
      </c>
      <c r="H1224">
        <v>1.24899</v>
      </c>
      <c r="I1224">
        <v>-52.429200000000002</v>
      </c>
      <c r="J1224">
        <f t="shared" si="79"/>
        <v>-10.849000000000004</v>
      </c>
      <c r="L1224">
        <v>4</v>
      </c>
      <c r="M1224">
        <v>257.68299999999999</v>
      </c>
      <c r="N1224">
        <f t="shared" si="82"/>
        <v>55.570991942206156</v>
      </c>
      <c r="O1224">
        <v>-15.6708</v>
      </c>
      <c r="P1224">
        <v>44.006300000000003</v>
      </c>
      <c r="Q1224">
        <v>697.452</v>
      </c>
      <c r="R1224">
        <v>1.8323</v>
      </c>
      <c r="S1224">
        <v>-24.215699999999998</v>
      </c>
      <c r="T1224">
        <f t="shared" si="80"/>
        <v>-8.5448999999999984</v>
      </c>
    </row>
    <row r="1225" spans="1:20" x14ac:dyDescent="0.3">
      <c r="B1225">
        <v>8</v>
      </c>
      <c r="C1225">
        <v>328.928</v>
      </c>
      <c r="D1225">
        <f t="shared" si="81"/>
        <v>54.40104450005439</v>
      </c>
      <c r="E1225">
        <v>-41.198700000000002</v>
      </c>
      <c r="F1225">
        <v>51.879899999999999</v>
      </c>
      <c r="G1225">
        <v>516.60500000000002</v>
      </c>
      <c r="H1225">
        <v>1.24783</v>
      </c>
      <c r="I1225">
        <v>-52.429200000000002</v>
      </c>
      <c r="J1225">
        <f t="shared" si="79"/>
        <v>-11.230499999999999</v>
      </c>
      <c r="L1225">
        <v>5</v>
      </c>
      <c r="M1225">
        <v>276.42599999999999</v>
      </c>
      <c r="N1225">
        <f t="shared" si="82"/>
        <v>53.353251880702146</v>
      </c>
      <c r="O1225">
        <v>-15.884399999999999</v>
      </c>
      <c r="P1225">
        <v>46.066299999999998</v>
      </c>
      <c r="Q1225">
        <v>651.67200000000003</v>
      </c>
      <c r="R1225">
        <v>1.6940999999999999</v>
      </c>
      <c r="S1225">
        <v>-25.253299999999999</v>
      </c>
      <c r="T1225">
        <f t="shared" si="80"/>
        <v>-9.3689</v>
      </c>
    </row>
    <row r="1226" spans="1:20" x14ac:dyDescent="0.3">
      <c r="B1226">
        <v>9</v>
      </c>
      <c r="C1226">
        <v>347.18700000000001</v>
      </c>
      <c r="D1226">
        <f t="shared" si="81"/>
        <v>54.767511911933795</v>
      </c>
      <c r="E1226">
        <v>-40.878300000000003</v>
      </c>
      <c r="F1226">
        <v>51.6205</v>
      </c>
      <c r="G1226">
        <v>514.62699999999995</v>
      </c>
      <c r="H1226">
        <v>1.2357100000000001</v>
      </c>
      <c r="I1226">
        <v>-52.444499999999998</v>
      </c>
      <c r="J1226">
        <f t="shared" si="79"/>
        <v>-11.566199999999995</v>
      </c>
      <c r="L1226">
        <v>6</v>
      </c>
      <c r="M1226">
        <v>295.15300000000002</v>
      </c>
      <c r="N1226">
        <f t="shared" si="82"/>
        <v>53.398835905377169</v>
      </c>
      <c r="O1226">
        <v>-16.143799999999999</v>
      </c>
      <c r="P1226">
        <v>47.0276</v>
      </c>
      <c r="Q1226">
        <v>637.91600000000005</v>
      </c>
      <c r="R1226">
        <v>1.6760699999999999</v>
      </c>
      <c r="S1226">
        <v>-25.512699999999999</v>
      </c>
      <c r="T1226">
        <f t="shared" si="80"/>
        <v>-9.3689</v>
      </c>
    </row>
    <row r="1227" spans="1:20" x14ac:dyDescent="0.3">
      <c r="B1227">
        <v>10</v>
      </c>
      <c r="C1227">
        <v>365.755</v>
      </c>
      <c r="D1227">
        <f t="shared" si="81"/>
        <v>53.856096510124992</v>
      </c>
      <c r="E1227">
        <v>-40.802</v>
      </c>
      <c r="F1227">
        <v>51.6815</v>
      </c>
      <c r="G1227">
        <v>510.25</v>
      </c>
      <c r="H1227">
        <v>1.23309</v>
      </c>
      <c r="I1227">
        <v>-52.368200000000002</v>
      </c>
      <c r="J1227">
        <f t="shared" si="79"/>
        <v>-11.566200000000002</v>
      </c>
      <c r="L1227">
        <v>7</v>
      </c>
      <c r="M1227">
        <v>314.17399999999998</v>
      </c>
      <c r="N1227">
        <f t="shared" si="82"/>
        <v>52.573471426318399</v>
      </c>
      <c r="O1227">
        <v>-16.128499999999999</v>
      </c>
      <c r="P1227">
        <v>47.164900000000003</v>
      </c>
      <c r="Q1227">
        <v>634.87800000000004</v>
      </c>
      <c r="R1227">
        <v>1.6653800000000001</v>
      </c>
      <c r="S1227">
        <v>-25.711099999999998</v>
      </c>
      <c r="T1227">
        <f t="shared" si="80"/>
        <v>-9.5825999999999993</v>
      </c>
    </row>
    <row r="1228" spans="1:20" x14ac:dyDescent="0.3">
      <c r="B1228">
        <v>11</v>
      </c>
      <c r="C1228">
        <v>384.31200000000001</v>
      </c>
      <c r="D1228">
        <f t="shared" si="81"/>
        <v>53.888020692999902</v>
      </c>
      <c r="E1228">
        <v>-40.573099999999997</v>
      </c>
      <c r="F1228">
        <v>51.162700000000001</v>
      </c>
      <c r="G1228">
        <v>511.36599999999999</v>
      </c>
      <c r="H1228">
        <v>1.24332</v>
      </c>
      <c r="I1228">
        <v>-52.276600000000002</v>
      </c>
      <c r="J1228">
        <f t="shared" si="79"/>
        <v>-11.703500000000005</v>
      </c>
      <c r="L1228">
        <v>8</v>
      </c>
      <c r="M1228">
        <v>333.34300000000002</v>
      </c>
      <c r="N1228">
        <f t="shared" si="82"/>
        <v>52.167562209817831</v>
      </c>
      <c r="O1228">
        <v>-16.174299999999999</v>
      </c>
      <c r="P1228">
        <v>47.515900000000002</v>
      </c>
      <c r="Q1228">
        <v>634.63499999999999</v>
      </c>
      <c r="R1228">
        <v>1.66212</v>
      </c>
      <c r="S1228">
        <v>-25.848400000000002</v>
      </c>
      <c r="T1228">
        <f t="shared" si="80"/>
        <v>-9.6741000000000028</v>
      </c>
    </row>
    <row r="1229" spans="1:20" x14ac:dyDescent="0.3">
      <c r="B1229">
        <v>12</v>
      </c>
      <c r="C1229">
        <v>402.875</v>
      </c>
      <c r="D1229">
        <f t="shared" si="81"/>
        <v>53.870602812045504</v>
      </c>
      <c r="E1229">
        <v>-40.6952</v>
      </c>
      <c r="F1229">
        <v>51.147500000000001</v>
      </c>
      <c r="G1229">
        <v>514.25900000000001</v>
      </c>
      <c r="H1229">
        <v>1.2501100000000001</v>
      </c>
      <c r="I1229">
        <v>-52.200299999999999</v>
      </c>
      <c r="J1229">
        <f t="shared" si="79"/>
        <v>-11.505099999999999</v>
      </c>
      <c r="L1229">
        <v>9</v>
      </c>
      <c r="M1229">
        <v>352.43200000000002</v>
      </c>
      <c r="N1229">
        <f t="shared" si="82"/>
        <v>52.386191000052392</v>
      </c>
      <c r="O1229">
        <v>-15.914899999999999</v>
      </c>
      <c r="P1229">
        <v>47.012300000000003</v>
      </c>
      <c r="Q1229">
        <v>630.13599999999997</v>
      </c>
      <c r="R1229">
        <v>1.6521300000000001</v>
      </c>
      <c r="S1229">
        <v>-25.848400000000002</v>
      </c>
      <c r="T1229">
        <f t="shared" si="80"/>
        <v>-9.9335000000000022</v>
      </c>
    </row>
    <row r="1230" spans="1:20" x14ac:dyDescent="0.3">
      <c r="B1230">
        <v>13</v>
      </c>
      <c r="C1230">
        <v>421.827</v>
      </c>
      <c r="D1230">
        <f t="shared" si="81"/>
        <v>52.764879696074296</v>
      </c>
      <c r="E1230">
        <v>-41.320799999999998</v>
      </c>
      <c r="F1230">
        <v>51.910400000000003</v>
      </c>
      <c r="G1230">
        <v>531.20399999999995</v>
      </c>
      <c r="H1230">
        <v>1.2653300000000001</v>
      </c>
      <c r="I1230">
        <v>-52.169800000000002</v>
      </c>
      <c r="J1230">
        <f t="shared" si="79"/>
        <v>-10.849000000000004</v>
      </c>
      <c r="L1230">
        <v>10</v>
      </c>
      <c r="M1230">
        <v>371.767</v>
      </c>
      <c r="N1230">
        <f t="shared" si="82"/>
        <v>51.719679337988161</v>
      </c>
      <c r="O1230">
        <v>-16.418500000000002</v>
      </c>
      <c r="P1230">
        <v>47.546399999999998</v>
      </c>
      <c r="Q1230">
        <v>645.66999999999996</v>
      </c>
      <c r="R1230">
        <v>1.6794500000000001</v>
      </c>
      <c r="S1230">
        <v>-25.680499999999999</v>
      </c>
      <c r="T1230">
        <f t="shared" si="80"/>
        <v>-9.2619999999999969</v>
      </c>
    </row>
    <row r="1231" spans="1:20" x14ac:dyDescent="0.3">
      <c r="B1231">
        <v>14</v>
      </c>
      <c r="C1231">
        <v>440.38200000000001</v>
      </c>
      <c r="D1231">
        <f t="shared" si="81"/>
        <v>53.893829156561551</v>
      </c>
      <c r="E1231">
        <v>-40.954599999999999</v>
      </c>
      <c r="F1231">
        <v>51.315300000000001</v>
      </c>
      <c r="G1231">
        <v>521.495</v>
      </c>
      <c r="H1231">
        <v>1.2584299999999999</v>
      </c>
      <c r="I1231">
        <v>-52.108800000000002</v>
      </c>
      <c r="J1231">
        <f t="shared" si="79"/>
        <v>-11.154200000000003</v>
      </c>
      <c r="L1231">
        <v>11</v>
      </c>
      <c r="M1231">
        <v>391.21300000000002</v>
      </c>
      <c r="N1231">
        <f t="shared" si="82"/>
        <v>51.424457471973604</v>
      </c>
      <c r="O1231">
        <v>-15.930199999999999</v>
      </c>
      <c r="P1231">
        <v>46.905500000000004</v>
      </c>
      <c r="Q1231">
        <v>640.005</v>
      </c>
      <c r="R1231">
        <v>1.67594</v>
      </c>
      <c r="S1231">
        <v>-25.741599999999998</v>
      </c>
      <c r="T1231">
        <f t="shared" si="80"/>
        <v>-9.811399999999999</v>
      </c>
    </row>
    <row r="1232" spans="1:20" x14ac:dyDescent="0.3">
      <c r="B1232">
        <v>15</v>
      </c>
      <c r="C1232">
        <v>459.05799999999999</v>
      </c>
      <c r="D1232">
        <f t="shared" si="81"/>
        <v>53.544656243306953</v>
      </c>
      <c r="E1232">
        <v>-40.985100000000003</v>
      </c>
      <c r="F1232">
        <v>51.238999999999997</v>
      </c>
      <c r="G1232">
        <v>528.23500000000001</v>
      </c>
      <c r="H1232">
        <v>1.2693300000000001</v>
      </c>
      <c r="I1232">
        <v>-52.230800000000002</v>
      </c>
      <c r="J1232">
        <f t="shared" si="79"/>
        <v>-11.245699999999999</v>
      </c>
      <c r="L1232">
        <v>12</v>
      </c>
      <c r="M1232">
        <v>410.56700000000001</v>
      </c>
      <c r="N1232">
        <f t="shared" si="82"/>
        <v>51.668905652578317</v>
      </c>
      <c r="O1232">
        <v>-15.853899999999999</v>
      </c>
      <c r="P1232">
        <v>46.7072</v>
      </c>
      <c r="Q1232">
        <v>634.52200000000005</v>
      </c>
      <c r="R1232">
        <v>1.6648799999999999</v>
      </c>
      <c r="S1232">
        <v>-25.741599999999998</v>
      </c>
      <c r="T1232">
        <f t="shared" si="80"/>
        <v>-9.8876999999999988</v>
      </c>
    </row>
    <row r="1233" spans="1:20" x14ac:dyDescent="0.3">
      <c r="B1233">
        <v>16</v>
      </c>
      <c r="C1233">
        <v>478.20699999999999</v>
      </c>
      <c r="D1233">
        <f t="shared" si="81"/>
        <v>52.222048148728391</v>
      </c>
      <c r="E1233">
        <v>-41.030900000000003</v>
      </c>
      <c r="F1233">
        <v>51.4221</v>
      </c>
      <c r="G1233">
        <v>522.822</v>
      </c>
      <c r="H1233">
        <v>1.2723</v>
      </c>
      <c r="I1233">
        <v>-52.200299999999999</v>
      </c>
      <c r="J1233">
        <f t="shared" si="79"/>
        <v>-11.169399999999996</v>
      </c>
      <c r="L1233">
        <v>13</v>
      </c>
      <c r="M1233">
        <v>430.072</v>
      </c>
      <c r="N1233">
        <f t="shared" si="82"/>
        <v>51.268905408869536</v>
      </c>
      <c r="O1233">
        <v>-15.5029</v>
      </c>
      <c r="P1233">
        <v>46.279899999999998</v>
      </c>
      <c r="Q1233">
        <v>634.62199999999996</v>
      </c>
      <c r="R1233">
        <v>1.6682699999999999</v>
      </c>
      <c r="S1233">
        <v>-25.695799999999998</v>
      </c>
      <c r="T1233">
        <f t="shared" si="80"/>
        <v>-10.192899999999998</v>
      </c>
    </row>
    <row r="1234" spans="1:20" x14ac:dyDescent="0.3">
      <c r="B1234">
        <v>17</v>
      </c>
      <c r="C1234">
        <v>497.423</v>
      </c>
      <c r="D1234">
        <f t="shared" si="81"/>
        <v>52.039966694421295</v>
      </c>
      <c r="E1234">
        <v>-40.451000000000001</v>
      </c>
      <c r="F1234">
        <v>50.720199999999998</v>
      </c>
      <c r="G1234">
        <v>520.803</v>
      </c>
      <c r="H1234">
        <v>1.27376</v>
      </c>
      <c r="I1234">
        <v>-52.063000000000002</v>
      </c>
      <c r="J1234">
        <f t="shared" si="79"/>
        <v>-11.612000000000002</v>
      </c>
      <c r="L1234">
        <v>14</v>
      </c>
      <c r="M1234">
        <v>449.74599999999998</v>
      </c>
      <c r="N1234">
        <f t="shared" si="82"/>
        <v>50.828504625393975</v>
      </c>
      <c r="O1234">
        <v>-16.220099999999999</v>
      </c>
      <c r="P1234">
        <v>47.058100000000003</v>
      </c>
      <c r="Q1234">
        <v>644.75400000000002</v>
      </c>
      <c r="R1234">
        <v>1.6940999999999999</v>
      </c>
      <c r="S1234">
        <v>-25.695799999999998</v>
      </c>
      <c r="T1234">
        <f t="shared" si="80"/>
        <v>-9.4756999999999998</v>
      </c>
    </row>
    <row r="1235" spans="1:20" x14ac:dyDescent="0.3">
      <c r="B1235">
        <v>18</v>
      </c>
      <c r="C1235">
        <v>516.51900000000001</v>
      </c>
      <c r="D1235">
        <f t="shared" si="81"/>
        <v>52.366987850858806</v>
      </c>
      <c r="E1235">
        <v>-40.6494</v>
      </c>
      <c r="F1235">
        <v>50.949100000000001</v>
      </c>
      <c r="G1235">
        <v>524.846</v>
      </c>
      <c r="H1235">
        <v>1.26715</v>
      </c>
      <c r="I1235">
        <v>-52.063000000000002</v>
      </c>
      <c r="J1235">
        <f t="shared" si="79"/>
        <v>-11.413600000000002</v>
      </c>
      <c r="L1235">
        <v>15</v>
      </c>
      <c r="M1235">
        <v>469.47500000000002</v>
      </c>
      <c r="N1235">
        <f t="shared" si="82"/>
        <v>50.686806224339698</v>
      </c>
      <c r="O1235">
        <v>-15.899699999999999</v>
      </c>
      <c r="P1235">
        <v>46.6614</v>
      </c>
      <c r="Q1235">
        <v>646.09199999999998</v>
      </c>
      <c r="R1235">
        <v>1.69479</v>
      </c>
      <c r="S1235">
        <v>-25.711099999999998</v>
      </c>
      <c r="T1235">
        <f t="shared" si="80"/>
        <v>-9.811399999999999</v>
      </c>
    </row>
    <row r="1236" spans="1:20" x14ac:dyDescent="0.3">
      <c r="B1236">
        <v>19</v>
      </c>
      <c r="C1236">
        <v>535.572</v>
      </c>
      <c r="D1236">
        <f t="shared" si="81"/>
        <v>52.485172938644837</v>
      </c>
      <c r="E1236">
        <v>-40.39</v>
      </c>
      <c r="F1236">
        <v>50.674399999999999</v>
      </c>
      <c r="G1236">
        <v>518.32600000000002</v>
      </c>
      <c r="H1236">
        <v>1.2725</v>
      </c>
      <c r="I1236">
        <v>-52.017200000000003</v>
      </c>
      <c r="J1236">
        <f t="shared" si="79"/>
        <v>-11.627200000000002</v>
      </c>
      <c r="L1236">
        <v>16</v>
      </c>
      <c r="M1236">
        <v>489.34500000000003</v>
      </c>
      <c r="N1236">
        <f t="shared" si="82"/>
        <v>50.327126321087057</v>
      </c>
      <c r="O1236">
        <v>-16.326899999999998</v>
      </c>
      <c r="P1236">
        <v>46.875</v>
      </c>
      <c r="Q1236">
        <v>656.2</v>
      </c>
      <c r="R1236">
        <v>1.70468</v>
      </c>
      <c r="S1236">
        <v>-25.588999999999999</v>
      </c>
      <c r="T1236">
        <f t="shared" si="80"/>
        <v>-9.2621000000000002</v>
      </c>
    </row>
    <row r="1237" spans="1:20" x14ac:dyDescent="0.3">
      <c r="B1237">
        <v>20</v>
      </c>
      <c r="C1237">
        <v>554.97400000000005</v>
      </c>
      <c r="D1237">
        <f t="shared" si="81"/>
        <v>51.541078239356651</v>
      </c>
      <c r="E1237">
        <v>-40.664700000000003</v>
      </c>
      <c r="F1237">
        <v>50.857500000000002</v>
      </c>
      <c r="G1237">
        <v>525.47900000000004</v>
      </c>
      <c r="H1237">
        <v>1.27593</v>
      </c>
      <c r="I1237">
        <v>-52.032499999999999</v>
      </c>
      <c r="J1237">
        <f t="shared" si="79"/>
        <v>-11.367799999999995</v>
      </c>
      <c r="L1237">
        <v>17</v>
      </c>
      <c r="M1237">
        <v>509.42399999999998</v>
      </c>
      <c r="N1237">
        <f t="shared" si="82"/>
        <v>49.803277055630382</v>
      </c>
      <c r="O1237">
        <v>-15.991199999999999</v>
      </c>
      <c r="P1237">
        <v>46.539299999999997</v>
      </c>
      <c r="Q1237">
        <v>653.27300000000002</v>
      </c>
      <c r="R1237">
        <v>1.712</v>
      </c>
      <c r="S1237">
        <v>-25.512699999999999</v>
      </c>
      <c r="T1237">
        <f t="shared" si="80"/>
        <v>-9.5214999999999996</v>
      </c>
    </row>
    <row r="1238" spans="1:20" x14ac:dyDescent="0.3">
      <c r="B1238">
        <v>21</v>
      </c>
      <c r="C1238">
        <v>574.48500000000001</v>
      </c>
      <c r="D1238">
        <f t="shared" si="81"/>
        <v>51.253139254779441</v>
      </c>
      <c r="E1238">
        <v>-40.786700000000003</v>
      </c>
      <c r="F1238">
        <v>51.284799999999997</v>
      </c>
      <c r="G1238">
        <v>526.43600000000004</v>
      </c>
      <c r="H1238">
        <v>1.2768600000000001</v>
      </c>
      <c r="I1238">
        <v>-52.047699999999999</v>
      </c>
      <c r="J1238">
        <f t="shared" si="79"/>
        <v>-11.260999999999996</v>
      </c>
      <c r="L1238">
        <v>18</v>
      </c>
      <c r="M1238">
        <v>529.67700000000002</v>
      </c>
      <c r="N1238">
        <f t="shared" si="82"/>
        <v>49.375401175134442</v>
      </c>
      <c r="O1238">
        <v>-15.960699999999999</v>
      </c>
      <c r="P1238">
        <v>46.737699999999997</v>
      </c>
      <c r="Q1238">
        <v>646.24900000000002</v>
      </c>
      <c r="R1238">
        <v>1.7124299999999999</v>
      </c>
      <c r="S1238">
        <v>-25.634799999999998</v>
      </c>
      <c r="T1238">
        <f t="shared" si="80"/>
        <v>-9.6740999999999993</v>
      </c>
    </row>
    <row r="1239" spans="1:20" x14ac:dyDescent="0.3">
      <c r="B1239">
        <v>22</v>
      </c>
      <c r="C1239">
        <v>594.13300000000004</v>
      </c>
      <c r="D1239">
        <f t="shared" si="81"/>
        <v>50.89576547231264</v>
      </c>
      <c r="E1239">
        <v>-40.100099999999998</v>
      </c>
      <c r="F1239">
        <v>50.476100000000002</v>
      </c>
      <c r="G1239">
        <v>514.67200000000003</v>
      </c>
      <c r="H1239">
        <v>1.2619</v>
      </c>
      <c r="I1239">
        <v>-52.078200000000002</v>
      </c>
      <c r="J1239">
        <f t="shared" si="79"/>
        <v>-11.978100000000005</v>
      </c>
      <c r="L1239">
        <v>19</v>
      </c>
      <c r="M1239">
        <v>549.947</v>
      </c>
      <c r="N1239">
        <f t="shared" si="82"/>
        <v>49.333991119881645</v>
      </c>
      <c r="O1239">
        <v>-15.6708</v>
      </c>
      <c r="P1239">
        <v>46.234099999999998</v>
      </c>
      <c r="Q1239">
        <v>642.83299999999997</v>
      </c>
      <c r="R1239">
        <v>1.7106399999999999</v>
      </c>
      <c r="S1239">
        <v>-25.466899999999999</v>
      </c>
      <c r="T1239">
        <f t="shared" si="80"/>
        <v>-9.7960999999999991</v>
      </c>
    </row>
    <row r="1240" spans="1:20" x14ac:dyDescent="0.3">
      <c r="B1240">
        <v>23</v>
      </c>
      <c r="C1240">
        <v>613.82600000000002</v>
      </c>
      <c r="D1240">
        <f t="shared" si="81"/>
        <v>50.779464784441217</v>
      </c>
      <c r="E1240">
        <v>-40.786700000000003</v>
      </c>
      <c r="F1240">
        <v>51.162700000000001</v>
      </c>
      <c r="G1240">
        <v>530.86199999999997</v>
      </c>
      <c r="H1240">
        <v>1.2855000000000001</v>
      </c>
      <c r="I1240">
        <v>-51.956200000000003</v>
      </c>
      <c r="J1240">
        <f t="shared" si="79"/>
        <v>-11.169499999999999</v>
      </c>
      <c r="L1240">
        <v>20</v>
      </c>
      <c r="M1240">
        <v>570.17899999999997</v>
      </c>
      <c r="N1240">
        <f t="shared" si="82"/>
        <v>49.426650850138465</v>
      </c>
      <c r="O1240">
        <v>-15.914899999999999</v>
      </c>
      <c r="P1240">
        <v>46.310400000000001</v>
      </c>
      <c r="Q1240">
        <v>649.51</v>
      </c>
      <c r="R1240">
        <v>1.7258</v>
      </c>
      <c r="S1240">
        <v>-25.558499999999999</v>
      </c>
      <c r="T1240">
        <f t="shared" si="80"/>
        <v>-9.6435999999999993</v>
      </c>
    </row>
    <row r="1241" spans="1:20" x14ac:dyDescent="0.3">
      <c r="B1241">
        <v>24</v>
      </c>
      <c r="C1241">
        <v>633.07500000000005</v>
      </c>
      <c r="D1241">
        <f t="shared" si="81"/>
        <v>51.950750688347384</v>
      </c>
      <c r="E1241">
        <v>-40.4816</v>
      </c>
      <c r="F1241">
        <v>50.598100000000002</v>
      </c>
      <c r="G1241">
        <v>527.07399999999996</v>
      </c>
      <c r="H1241">
        <v>1.2843899999999999</v>
      </c>
      <c r="I1241">
        <v>-51.910400000000003</v>
      </c>
      <c r="J1241">
        <f t="shared" si="79"/>
        <v>-11.428800000000003</v>
      </c>
      <c r="L1241">
        <v>21</v>
      </c>
      <c r="M1241">
        <v>590.58000000000004</v>
      </c>
      <c r="N1241">
        <f t="shared" si="82"/>
        <v>49.01720503896852</v>
      </c>
      <c r="O1241">
        <v>-15.6708</v>
      </c>
      <c r="P1241">
        <v>46.188400000000001</v>
      </c>
      <c r="Q1241">
        <v>648.14</v>
      </c>
      <c r="R1241">
        <v>1.70448</v>
      </c>
      <c r="S1241">
        <v>-25.451699999999999</v>
      </c>
      <c r="T1241">
        <f t="shared" si="80"/>
        <v>-9.780899999999999</v>
      </c>
    </row>
    <row r="1242" spans="1:20" x14ac:dyDescent="0.3">
      <c r="B1242">
        <v>25</v>
      </c>
      <c r="C1242">
        <v>652.90599999999995</v>
      </c>
      <c r="D1242">
        <f t="shared" si="81"/>
        <v>50.426100549644744</v>
      </c>
      <c r="E1242">
        <v>-40.100099999999998</v>
      </c>
      <c r="F1242">
        <v>50.369300000000003</v>
      </c>
      <c r="G1242">
        <v>522.35599999999999</v>
      </c>
      <c r="H1242">
        <v>1.2719</v>
      </c>
      <c r="I1242">
        <v>-51.971400000000003</v>
      </c>
      <c r="J1242">
        <f t="shared" si="79"/>
        <v>-11.871300000000005</v>
      </c>
      <c r="L1242">
        <v>22</v>
      </c>
      <c r="M1242">
        <v>611.03800000000001</v>
      </c>
      <c r="N1242">
        <f t="shared" si="82"/>
        <v>48.880633493010144</v>
      </c>
      <c r="O1242">
        <v>-15.914899999999999</v>
      </c>
      <c r="P1242">
        <v>46.432499999999997</v>
      </c>
      <c r="Q1242">
        <v>647.98800000000006</v>
      </c>
      <c r="R1242">
        <v>1.72167</v>
      </c>
      <c r="S1242">
        <v>-25.558499999999999</v>
      </c>
      <c r="T1242">
        <f t="shared" si="80"/>
        <v>-9.6435999999999993</v>
      </c>
    </row>
    <row r="1243" spans="1:20" x14ac:dyDescent="0.3">
      <c r="B1243">
        <v>26</v>
      </c>
      <c r="C1243">
        <v>672.38199999999995</v>
      </c>
      <c r="D1243">
        <f t="shared" si="81"/>
        <v>51.34524543027316</v>
      </c>
      <c r="E1243">
        <v>-40.802</v>
      </c>
      <c r="F1243">
        <v>50.872799999999998</v>
      </c>
      <c r="G1243">
        <v>533.91800000000001</v>
      </c>
      <c r="H1243">
        <v>1.30454</v>
      </c>
      <c r="I1243">
        <v>-51.910400000000003</v>
      </c>
      <c r="J1243">
        <f t="shared" si="79"/>
        <v>-11.108400000000003</v>
      </c>
      <c r="L1243">
        <v>23</v>
      </c>
      <c r="M1243">
        <v>631.92899999999997</v>
      </c>
      <c r="N1243">
        <f t="shared" si="82"/>
        <v>47.86750275238149</v>
      </c>
      <c r="O1243">
        <v>-15.7776</v>
      </c>
      <c r="P1243">
        <v>46.356200000000001</v>
      </c>
      <c r="Q1243">
        <v>648.30100000000004</v>
      </c>
      <c r="R1243">
        <v>1.7314000000000001</v>
      </c>
      <c r="S1243">
        <v>-25.360099999999999</v>
      </c>
      <c r="T1243">
        <f t="shared" si="80"/>
        <v>-9.5824999999999996</v>
      </c>
    </row>
    <row r="1244" spans="1:20" x14ac:dyDescent="0.3">
      <c r="B1244">
        <v>27</v>
      </c>
      <c r="C1244">
        <v>692.40099999999995</v>
      </c>
      <c r="D1244">
        <f t="shared" si="81"/>
        <v>49.952545082171923</v>
      </c>
      <c r="E1244">
        <v>-40.115400000000001</v>
      </c>
      <c r="F1244">
        <v>50.2014</v>
      </c>
      <c r="G1244">
        <v>523.78499999999997</v>
      </c>
      <c r="H1244">
        <v>1.28484</v>
      </c>
      <c r="I1244">
        <v>-52.032499999999999</v>
      </c>
      <c r="J1244">
        <f t="shared" si="79"/>
        <v>-11.917099999999998</v>
      </c>
      <c r="L1244">
        <v>24</v>
      </c>
      <c r="M1244">
        <v>652.60799999999995</v>
      </c>
      <c r="N1244">
        <f t="shared" si="82"/>
        <v>48.358237825813688</v>
      </c>
      <c r="O1244">
        <v>-15.6403</v>
      </c>
      <c r="P1244">
        <v>46.157800000000002</v>
      </c>
      <c r="Q1244">
        <v>653.06399999999996</v>
      </c>
      <c r="R1244">
        <v>1.7229000000000001</v>
      </c>
      <c r="S1244">
        <v>-25.573699999999999</v>
      </c>
      <c r="T1244">
        <f t="shared" si="80"/>
        <v>-9.9333999999999989</v>
      </c>
    </row>
    <row r="1245" spans="1:20" x14ac:dyDescent="0.3">
      <c r="B1245">
        <v>28</v>
      </c>
      <c r="C1245">
        <v>712.14599999999996</v>
      </c>
      <c r="D1245">
        <f t="shared" si="81"/>
        <v>50.645733096986568</v>
      </c>
      <c r="E1245">
        <v>-41.046100000000003</v>
      </c>
      <c r="F1245">
        <v>51.193199999999997</v>
      </c>
      <c r="G1245">
        <v>543.78499999999997</v>
      </c>
      <c r="H1245">
        <v>1.3100700000000001</v>
      </c>
      <c r="I1245">
        <v>-51.849400000000003</v>
      </c>
      <c r="J1245">
        <f t="shared" si="79"/>
        <v>-10.8033</v>
      </c>
      <c r="L1245">
        <v>25</v>
      </c>
      <c r="M1245">
        <v>673.14</v>
      </c>
      <c r="N1245">
        <f t="shared" si="82"/>
        <v>48.704461328657615</v>
      </c>
      <c r="O1245">
        <v>-15.564</v>
      </c>
      <c r="P1245">
        <v>46.051000000000002</v>
      </c>
      <c r="Q1245">
        <v>653.67100000000005</v>
      </c>
      <c r="R1245">
        <v>1.71228</v>
      </c>
      <c r="S1245">
        <v>-25.222799999999999</v>
      </c>
      <c r="T1245">
        <f t="shared" si="80"/>
        <v>-9.6587999999999994</v>
      </c>
    </row>
    <row r="1246" spans="1:20" x14ac:dyDescent="0.3">
      <c r="J1246">
        <f t="shared" si="79"/>
        <v>0</v>
      </c>
      <c r="L1246">
        <v>26</v>
      </c>
      <c r="M1246">
        <v>693.91300000000001</v>
      </c>
      <c r="N1246">
        <f t="shared" si="82"/>
        <v>48.139411736388524</v>
      </c>
      <c r="O1246">
        <v>-15.106199999999999</v>
      </c>
      <c r="P1246">
        <v>45.623800000000003</v>
      </c>
      <c r="Q1246">
        <v>635.149</v>
      </c>
      <c r="R1246">
        <v>1.70252</v>
      </c>
      <c r="S1246">
        <v>-25.512699999999999</v>
      </c>
      <c r="T1246">
        <f t="shared" si="80"/>
        <v>-10.406499999999999</v>
      </c>
    </row>
    <row r="1247" spans="1:20" x14ac:dyDescent="0.3">
      <c r="A1247">
        <v>3.75</v>
      </c>
      <c r="J1247">
        <f t="shared" si="79"/>
        <v>0</v>
      </c>
      <c r="L1247">
        <v>27</v>
      </c>
      <c r="M1247">
        <v>714.81299999999999</v>
      </c>
      <c r="N1247">
        <f t="shared" si="82"/>
        <v>47.846889952153163</v>
      </c>
      <c r="O1247">
        <v>-15.0909</v>
      </c>
      <c r="P1247">
        <v>45.5627</v>
      </c>
      <c r="Q1247">
        <v>637.32799999999997</v>
      </c>
      <c r="R1247">
        <v>1.7086300000000001</v>
      </c>
      <c r="S1247">
        <v>-24.612400000000001</v>
      </c>
      <c r="T1247">
        <f t="shared" si="80"/>
        <v>-9.5215000000000014</v>
      </c>
    </row>
    <row r="1248" spans="1:20" x14ac:dyDescent="0.3">
      <c r="B1248">
        <v>1</v>
      </c>
      <c r="C1248">
        <v>221.09100000000001</v>
      </c>
      <c r="E1248">
        <v>-47.653199999999998</v>
      </c>
      <c r="F1248">
        <v>70.2667</v>
      </c>
      <c r="G1248">
        <v>371.21100000000001</v>
      </c>
      <c r="H1248">
        <v>0.96871700000000005</v>
      </c>
      <c r="I1248">
        <v>-51.5747</v>
      </c>
      <c r="J1248">
        <f t="shared" si="79"/>
        <v>-3.9215000000000018</v>
      </c>
      <c r="T1248">
        <f t="shared" si="80"/>
        <v>0</v>
      </c>
    </row>
    <row r="1249" spans="2:20" x14ac:dyDescent="0.3">
      <c r="B1249">
        <v>2</v>
      </c>
      <c r="C1249">
        <v>227.44</v>
      </c>
      <c r="D1249">
        <f t="shared" si="81"/>
        <v>157.50511891636503</v>
      </c>
      <c r="E1249">
        <v>-39.596600000000002</v>
      </c>
      <c r="F1249">
        <v>41.702300000000001</v>
      </c>
      <c r="G1249">
        <v>611.78599999999994</v>
      </c>
      <c r="H1249">
        <v>1.54758</v>
      </c>
      <c r="I1249">
        <v>-46.615600000000001</v>
      </c>
      <c r="J1249">
        <f t="shared" si="79"/>
        <v>-7.0189999999999984</v>
      </c>
      <c r="K1249">
        <v>3.5</v>
      </c>
      <c r="T1249">
        <f t="shared" si="80"/>
        <v>0</v>
      </c>
    </row>
    <row r="1250" spans="2:20" hidden="1" x14ac:dyDescent="0.3">
      <c r="B1250">
        <v>3</v>
      </c>
      <c r="C1250">
        <v>238.5</v>
      </c>
      <c r="D1250">
        <f t="shared" si="81"/>
        <v>90.41591320072331</v>
      </c>
      <c r="E1250">
        <v>-38.024900000000002</v>
      </c>
      <c r="F1250">
        <v>36.727899999999998</v>
      </c>
      <c r="G1250">
        <v>711.35599999999999</v>
      </c>
      <c r="H1250">
        <v>1.7162299999999999</v>
      </c>
      <c r="I1250">
        <v>-48.751800000000003</v>
      </c>
      <c r="J1250">
        <f t="shared" si="79"/>
        <v>-10.726900000000001</v>
      </c>
      <c r="L1250">
        <v>1</v>
      </c>
      <c r="M1250">
        <v>221.19300000000001</v>
      </c>
      <c r="O1250">
        <v>-23.2697</v>
      </c>
      <c r="P1250">
        <v>67.382800000000003</v>
      </c>
      <c r="Q1250">
        <v>444.86799999999999</v>
      </c>
      <c r="R1250">
        <v>1.2156199999999999</v>
      </c>
      <c r="S1250">
        <v>-23.742699999999999</v>
      </c>
      <c r="T1250">
        <f t="shared" si="80"/>
        <v>-0.47299999999999898</v>
      </c>
    </row>
    <row r="1251" spans="2:20" x14ac:dyDescent="0.3">
      <c r="B1251">
        <v>4</v>
      </c>
      <c r="C1251">
        <v>256.47899999999998</v>
      </c>
      <c r="D1251">
        <f t="shared" si="81"/>
        <v>55.620446075977576</v>
      </c>
      <c r="E1251">
        <v>-40.863</v>
      </c>
      <c r="F1251">
        <v>48.5229</v>
      </c>
      <c r="G1251">
        <v>551.87099999999998</v>
      </c>
      <c r="H1251">
        <v>1.3396300000000001</v>
      </c>
      <c r="I1251">
        <v>-51.086399999999998</v>
      </c>
      <c r="J1251">
        <f t="shared" si="79"/>
        <v>-10.223399999999998</v>
      </c>
      <c r="L1251">
        <v>2</v>
      </c>
      <c r="M1251">
        <v>228.238</v>
      </c>
      <c r="N1251">
        <f t="shared" si="82"/>
        <v>141.94464158978025</v>
      </c>
      <c r="O1251">
        <v>-14.465299999999999</v>
      </c>
      <c r="P1251">
        <v>37.933300000000003</v>
      </c>
      <c r="Q1251">
        <v>775.86699999999996</v>
      </c>
      <c r="R1251">
        <v>2.1419299999999999</v>
      </c>
      <c r="S1251">
        <v>-19.058199999999999</v>
      </c>
      <c r="T1251">
        <f t="shared" si="80"/>
        <v>-4.5929000000000002</v>
      </c>
    </row>
    <row r="1252" spans="2:20" x14ac:dyDescent="0.3">
      <c r="B1252">
        <v>5</v>
      </c>
      <c r="C1252">
        <v>274.27100000000002</v>
      </c>
      <c r="D1252">
        <f t="shared" si="81"/>
        <v>56.205035971222927</v>
      </c>
      <c r="E1252">
        <v>-41.076700000000002</v>
      </c>
      <c r="F1252">
        <v>50.491300000000003</v>
      </c>
      <c r="G1252">
        <v>522.53599999999994</v>
      </c>
      <c r="H1252">
        <v>1.2796700000000001</v>
      </c>
      <c r="I1252">
        <v>-52.017200000000003</v>
      </c>
      <c r="J1252">
        <f t="shared" si="79"/>
        <v>-10.9405</v>
      </c>
      <c r="L1252">
        <v>3</v>
      </c>
      <c r="M1252">
        <v>239.93600000000001</v>
      </c>
      <c r="N1252">
        <f t="shared" si="82"/>
        <v>85.48469823901516</v>
      </c>
      <c r="O1252">
        <v>-12.191800000000001</v>
      </c>
      <c r="P1252">
        <v>31.722999999999999</v>
      </c>
      <c r="Q1252">
        <v>945.77</v>
      </c>
      <c r="R1252">
        <v>2.36652</v>
      </c>
      <c r="S1252">
        <v>-22.201499999999999</v>
      </c>
      <c r="T1252">
        <f t="shared" si="80"/>
        <v>-10.009699999999999</v>
      </c>
    </row>
    <row r="1253" spans="2:20" x14ac:dyDescent="0.3">
      <c r="B1253">
        <v>6</v>
      </c>
      <c r="C1253">
        <v>292.57799999999997</v>
      </c>
      <c r="D1253">
        <f t="shared" si="81"/>
        <v>54.623914349702417</v>
      </c>
      <c r="E1253">
        <v>-40.741</v>
      </c>
      <c r="F1253">
        <v>50.750700000000002</v>
      </c>
      <c r="G1253">
        <v>508.8</v>
      </c>
      <c r="H1253">
        <v>1.2435099999999999</v>
      </c>
      <c r="I1253">
        <v>-52.444499999999998</v>
      </c>
      <c r="J1253">
        <f t="shared" si="79"/>
        <v>-11.703499999999998</v>
      </c>
      <c r="L1253">
        <v>4</v>
      </c>
      <c r="M1253">
        <v>258.291</v>
      </c>
      <c r="N1253">
        <f t="shared" si="82"/>
        <v>54.481067828929476</v>
      </c>
      <c r="O1253">
        <v>-14.8926</v>
      </c>
      <c r="P1253">
        <v>43.121299999999998</v>
      </c>
      <c r="Q1253">
        <v>683.05200000000002</v>
      </c>
      <c r="R1253">
        <v>1.8185</v>
      </c>
      <c r="S1253">
        <v>-24.032599999999999</v>
      </c>
      <c r="T1253">
        <f t="shared" si="80"/>
        <v>-9.1399999999999988</v>
      </c>
    </row>
    <row r="1254" spans="2:20" x14ac:dyDescent="0.3">
      <c r="B1254">
        <v>7</v>
      </c>
      <c r="C1254">
        <v>310.69900000000001</v>
      </c>
      <c r="D1254">
        <f t="shared" si="81"/>
        <v>55.184592461784554</v>
      </c>
      <c r="E1254">
        <v>-41.259799999999998</v>
      </c>
      <c r="F1254">
        <v>51.4069</v>
      </c>
      <c r="G1254">
        <v>519.30700000000002</v>
      </c>
      <c r="H1254">
        <v>1.2481500000000001</v>
      </c>
      <c r="I1254">
        <v>-52.291899999999998</v>
      </c>
      <c r="J1254">
        <f t="shared" si="79"/>
        <v>-11.0321</v>
      </c>
      <c r="L1254">
        <v>5</v>
      </c>
      <c r="M1254">
        <v>276.91899999999998</v>
      </c>
      <c r="N1254">
        <f t="shared" si="82"/>
        <v>53.682628301481678</v>
      </c>
      <c r="O1254">
        <v>-15.5182</v>
      </c>
      <c r="P1254">
        <v>45.379600000000003</v>
      </c>
      <c r="Q1254">
        <v>660.61900000000003</v>
      </c>
      <c r="R1254">
        <v>1.72567</v>
      </c>
      <c r="S1254">
        <v>-24.9634</v>
      </c>
      <c r="T1254">
        <f t="shared" si="80"/>
        <v>-9.4451999999999998</v>
      </c>
    </row>
    <row r="1255" spans="2:20" x14ac:dyDescent="0.3">
      <c r="B1255">
        <v>8</v>
      </c>
      <c r="C1255">
        <v>328.95</v>
      </c>
      <c r="D1255">
        <f t="shared" si="81"/>
        <v>54.791518272971416</v>
      </c>
      <c r="E1255">
        <v>-40.969799999999999</v>
      </c>
      <c r="F1255">
        <v>51.086399999999998</v>
      </c>
      <c r="G1255">
        <v>520.86400000000003</v>
      </c>
      <c r="H1255">
        <v>1.24936</v>
      </c>
      <c r="I1255">
        <v>-52.322400000000002</v>
      </c>
      <c r="J1255">
        <f t="shared" si="79"/>
        <v>-11.352600000000002</v>
      </c>
      <c r="L1255">
        <v>6</v>
      </c>
      <c r="M1255">
        <v>295.642</v>
      </c>
      <c r="N1255">
        <f t="shared" si="82"/>
        <v>53.410244084815432</v>
      </c>
      <c r="O1255">
        <v>-16.036999999999999</v>
      </c>
      <c r="P1255">
        <v>46.585099999999997</v>
      </c>
      <c r="Q1255">
        <v>658.46600000000001</v>
      </c>
      <c r="R1255">
        <v>1.7035</v>
      </c>
      <c r="S1255">
        <v>-25.390599999999999</v>
      </c>
      <c r="T1255">
        <f t="shared" si="80"/>
        <v>-9.3536000000000001</v>
      </c>
    </row>
    <row r="1256" spans="2:20" x14ac:dyDescent="0.3">
      <c r="B1256">
        <v>9</v>
      </c>
      <c r="C1256">
        <v>347.03500000000003</v>
      </c>
      <c r="D1256">
        <f t="shared" si="81"/>
        <v>55.294442908487589</v>
      </c>
      <c r="E1256">
        <v>-40.847799999999999</v>
      </c>
      <c r="F1256">
        <v>50.918599999999998</v>
      </c>
      <c r="G1256">
        <v>519.24199999999996</v>
      </c>
      <c r="H1256">
        <v>1.2566600000000001</v>
      </c>
      <c r="I1256">
        <v>-52.368200000000002</v>
      </c>
      <c r="J1256">
        <f t="shared" si="79"/>
        <v>-11.520400000000002</v>
      </c>
      <c r="L1256">
        <v>7</v>
      </c>
      <c r="M1256">
        <v>314.40300000000002</v>
      </c>
      <c r="N1256">
        <f t="shared" si="82"/>
        <v>53.302062789829897</v>
      </c>
      <c r="O1256">
        <v>-15.7166</v>
      </c>
      <c r="P1256">
        <v>46.600299999999997</v>
      </c>
      <c r="Q1256">
        <v>648.51199999999994</v>
      </c>
      <c r="R1256">
        <v>1.68187</v>
      </c>
      <c r="S1256">
        <v>-25.527999999999999</v>
      </c>
      <c r="T1256">
        <f t="shared" si="80"/>
        <v>-9.811399999999999</v>
      </c>
    </row>
    <row r="1257" spans="2:20" x14ac:dyDescent="0.3">
      <c r="B1257">
        <v>10</v>
      </c>
      <c r="C1257">
        <v>365.53199999999998</v>
      </c>
      <c r="D1257">
        <f t="shared" si="81"/>
        <v>54.0628209979998</v>
      </c>
      <c r="E1257">
        <v>-40.679900000000004</v>
      </c>
      <c r="F1257">
        <v>50.994900000000001</v>
      </c>
      <c r="G1257">
        <v>511.03100000000001</v>
      </c>
      <c r="H1257">
        <v>1.24705</v>
      </c>
      <c r="I1257">
        <v>-52.352899999999998</v>
      </c>
      <c r="J1257">
        <f t="shared" si="79"/>
        <v>-11.672999999999995</v>
      </c>
      <c r="L1257">
        <v>8</v>
      </c>
      <c r="M1257">
        <v>333.23899999999998</v>
      </c>
      <c r="N1257">
        <f t="shared" si="82"/>
        <v>53.089827988957438</v>
      </c>
      <c r="O1257">
        <v>-15.7471</v>
      </c>
      <c r="P1257">
        <v>46.691899999999997</v>
      </c>
      <c r="Q1257">
        <v>647.75</v>
      </c>
      <c r="R1257">
        <v>1.6861699999999999</v>
      </c>
      <c r="S1257">
        <v>-25.527999999999999</v>
      </c>
      <c r="T1257">
        <f t="shared" si="80"/>
        <v>-9.780899999999999</v>
      </c>
    </row>
    <row r="1258" spans="2:20" x14ac:dyDescent="0.3">
      <c r="B1258">
        <v>11</v>
      </c>
      <c r="C1258">
        <v>383.72300000000001</v>
      </c>
      <c r="D1258">
        <f t="shared" si="81"/>
        <v>54.972239019295159</v>
      </c>
      <c r="E1258">
        <v>-41.381799999999998</v>
      </c>
      <c r="F1258">
        <v>51.223799999999997</v>
      </c>
      <c r="G1258">
        <v>534.90200000000004</v>
      </c>
      <c r="H1258">
        <v>1.2861800000000001</v>
      </c>
      <c r="I1258">
        <v>-52.307099999999998</v>
      </c>
      <c r="J1258">
        <f t="shared" si="79"/>
        <v>-10.9253</v>
      </c>
      <c r="L1258">
        <v>9</v>
      </c>
      <c r="M1258">
        <v>352.31299999999999</v>
      </c>
      <c r="N1258">
        <f t="shared" si="82"/>
        <v>52.427388067526444</v>
      </c>
      <c r="O1258">
        <v>-16.159099999999999</v>
      </c>
      <c r="P1258">
        <v>47.073399999999999</v>
      </c>
      <c r="Q1258">
        <v>659.45100000000002</v>
      </c>
      <c r="R1258">
        <v>1.7067099999999999</v>
      </c>
      <c r="S1258">
        <v>-25.573699999999999</v>
      </c>
      <c r="T1258">
        <f t="shared" si="80"/>
        <v>-9.4146000000000001</v>
      </c>
    </row>
    <row r="1259" spans="2:20" x14ac:dyDescent="0.3">
      <c r="B1259">
        <v>12</v>
      </c>
      <c r="C1259">
        <v>402.20400000000001</v>
      </c>
      <c r="D1259">
        <f t="shared" si="81"/>
        <v>54.109626102483645</v>
      </c>
      <c r="E1259">
        <v>-41.229199999999999</v>
      </c>
      <c r="F1259">
        <v>51.208500000000001</v>
      </c>
      <c r="G1259">
        <v>529.05200000000002</v>
      </c>
      <c r="H1259">
        <v>1.26888</v>
      </c>
      <c r="I1259">
        <v>-52.368200000000002</v>
      </c>
      <c r="J1259">
        <f t="shared" si="79"/>
        <v>-11.139000000000003</v>
      </c>
      <c r="L1259">
        <v>10</v>
      </c>
      <c r="M1259">
        <v>371.49299999999999</v>
      </c>
      <c r="N1259">
        <f t="shared" si="82"/>
        <v>52.137643378519272</v>
      </c>
      <c r="O1259">
        <v>-15.7318</v>
      </c>
      <c r="P1259">
        <v>46.676600000000001</v>
      </c>
      <c r="Q1259">
        <v>645.63300000000004</v>
      </c>
      <c r="R1259">
        <v>1.6976599999999999</v>
      </c>
      <c r="S1259">
        <v>-25.543199999999999</v>
      </c>
      <c r="T1259">
        <f t="shared" si="80"/>
        <v>-9.811399999999999</v>
      </c>
    </row>
    <row r="1260" spans="2:20" x14ac:dyDescent="0.3">
      <c r="B1260">
        <v>13</v>
      </c>
      <c r="C1260">
        <v>420.89699999999999</v>
      </c>
      <c r="D1260">
        <f t="shared" si="81"/>
        <v>53.495961054940402</v>
      </c>
      <c r="E1260">
        <v>-40.7562</v>
      </c>
      <c r="F1260">
        <v>50.964399999999998</v>
      </c>
      <c r="G1260">
        <v>515.69399999999996</v>
      </c>
      <c r="H1260">
        <v>1.2617100000000001</v>
      </c>
      <c r="I1260">
        <v>-52.383400000000002</v>
      </c>
      <c r="J1260">
        <f t="shared" si="79"/>
        <v>-11.627200000000002</v>
      </c>
      <c r="L1260">
        <v>11</v>
      </c>
      <c r="M1260">
        <v>391.178</v>
      </c>
      <c r="N1260">
        <f t="shared" si="82"/>
        <v>50.800101600203192</v>
      </c>
      <c r="O1260">
        <v>-15.960699999999999</v>
      </c>
      <c r="P1260">
        <v>47.0886</v>
      </c>
      <c r="Q1260">
        <v>653.27599999999995</v>
      </c>
      <c r="R1260">
        <v>1.68554</v>
      </c>
      <c r="S1260">
        <v>-25.466899999999999</v>
      </c>
      <c r="T1260">
        <f t="shared" si="80"/>
        <v>-9.5061999999999998</v>
      </c>
    </row>
    <row r="1261" spans="2:20" x14ac:dyDescent="0.3">
      <c r="B1261">
        <v>14</v>
      </c>
      <c r="C1261">
        <v>439.74299999999999</v>
      </c>
      <c r="D1261">
        <f t="shared" si="81"/>
        <v>53.061657646184855</v>
      </c>
      <c r="E1261">
        <v>-41.030900000000003</v>
      </c>
      <c r="F1261">
        <v>51.071199999999997</v>
      </c>
      <c r="G1261">
        <v>526.39400000000001</v>
      </c>
      <c r="H1261">
        <v>1.2736000000000001</v>
      </c>
      <c r="I1261">
        <v>-52.154499999999999</v>
      </c>
      <c r="J1261">
        <f t="shared" si="79"/>
        <v>-11.123599999999996</v>
      </c>
      <c r="L1261">
        <v>12</v>
      </c>
      <c r="M1261">
        <v>410.35500000000002</v>
      </c>
      <c r="N1261">
        <f t="shared" si="82"/>
        <v>52.145799655837664</v>
      </c>
      <c r="O1261">
        <v>-15.212999999999999</v>
      </c>
      <c r="P1261">
        <v>46.157800000000002</v>
      </c>
      <c r="Q1261">
        <v>637.85500000000002</v>
      </c>
      <c r="R1261">
        <v>1.68512</v>
      </c>
      <c r="S1261">
        <v>-25.390599999999999</v>
      </c>
      <c r="T1261">
        <f t="shared" si="80"/>
        <v>-10.1776</v>
      </c>
    </row>
    <row r="1262" spans="2:20" x14ac:dyDescent="0.3">
      <c r="B1262">
        <v>15</v>
      </c>
      <c r="C1262">
        <v>458.72800000000001</v>
      </c>
      <c r="D1262">
        <f t="shared" si="81"/>
        <v>52.673163023439521</v>
      </c>
      <c r="E1262">
        <v>-40.939300000000003</v>
      </c>
      <c r="F1262">
        <v>50.842300000000002</v>
      </c>
      <c r="G1262">
        <v>529.98299999999995</v>
      </c>
      <c r="H1262">
        <v>1.2768600000000001</v>
      </c>
      <c r="I1262">
        <v>-52.124000000000002</v>
      </c>
      <c r="J1262">
        <f t="shared" si="79"/>
        <v>-11.184699999999999</v>
      </c>
      <c r="L1262">
        <v>13</v>
      </c>
      <c r="M1262">
        <v>430.11200000000002</v>
      </c>
      <c r="N1262">
        <f t="shared" si="82"/>
        <v>50.614971908690578</v>
      </c>
      <c r="O1262">
        <v>-15.4724</v>
      </c>
      <c r="P1262">
        <v>46.340899999999998</v>
      </c>
      <c r="Q1262">
        <v>644.62400000000002</v>
      </c>
      <c r="R1262">
        <v>1.6901900000000001</v>
      </c>
      <c r="S1262">
        <v>-25.299099999999999</v>
      </c>
      <c r="T1262">
        <f t="shared" si="80"/>
        <v>-9.8266999999999989</v>
      </c>
    </row>
    <row r="1263" spans="2:20" x14ac:dyDescent="0.3">
      <c r="B1263">
        <v>16</v>
      </c>
      <c r="C1263">
        <v>477.44900000000001</v>
      </c>
      <c r="D1263">
        <f t="shared" si="81"/>
        <v>53.41595000267079</v>
      </c>
      <c r="E1263">
        <v>-40.878300000000003</v>
      </c>
      <c r="F1263">
        <v>50.750700000000002</v>
      </c>
      <c r="G1263">
        <v>528.01</v>
      </c>
      <c r="H1263">
        <v>1.2786</v>
      </c>
      <c r="I1263">
        <v>-52.276600000000002</v>
      </c>
      <c r="J1263">
        <f t="shared" si="79"/>
        <v>-11.398299999999999</v>
      </c>
      <c r="L1263">
        <v>14</v>
      </c>
      <c r="M1263">
        <v>449.79300000000001</v>
      </c>
      <c r="N1263">
        <f t="shared" si="82"/>
        <v>50.810426299476696</v>
      </c>
      <c r="O1263">
        <v>-15.5487</v>
      </c>
      <c r="P1263">
        <v>46.279899999999998</v>
      </c>
      <c r="Q1263">
        <v>652.02499999999998</v>
      </c>
      <c r="R1263">
        <v>1.7176</v>
      </c>
      <c r="S1263">
        <v>-25.344799999999999</v>
      </c>
      <c r="T1263">
        <f t="shared" si="80"/>
        <v>-9.7960999999999991</v>
      </c>
    </row>
    <row r="1264" spans="2:20" x14ac:dyDescent="0.3">
      <c r="B1264">
        <v>17</v>
      </c>
      <c r="C1264">
        <v>496.48599999999999</v>
      </c>
      <c r="D1264">
        <f t="shared" si="81"/>
        <v>52.52928507643017</v>
      </c>
      <c r="E1264">
        <v>-41.015599999999999</v>
      </c>
      <c r="F1264">
        <v>50.949100000000001</v>
      </c>
      <c r="G1264">
        <v>530.87800000000004</v>
      </c>
      <c r="H1264">
        <v>1.2859700000000001</v>
      </c>
      <c r="I1264">
        <v>-52.108800000000002</v>
      </c>
      <c r="J1264">
        <f t="shared" si="79"/>
        <v>-11.093200000000003</v>
      </c>
      <c r="L1264">
        <v>15</v>
      </c>
      <c r="M1264">
        <v>469.56799999999998</v>
      </c>
      <c r="N1264">
        <f t="shared" si="82"/>
        <v>50.568900126422307</v>
      </c>
      <c r="O1264">
        <v>-15.5334</v>
      </c>
      <c r="P1264">
        <v>46.066299999999998</v>
      </c>
      <c r="Q1264">
        <v>656.42899999999997</v>
      </c>
      <c r="R1264">
        <v>1.72879</v>
      </c>
      <c r="S1264">
        <v>-25.405899999999999</v>
      </c>
      <c r="T1264">
        <f t="shared" si="80"/>
        <v>-9.8724999999999987</v>
      </c>
    </row>
    <row r="1265" spans="1:20" x14ac:dyDescent="0.3">
      <c r="B1265">
        <v>18</v>
      </c>
      <c r="C1265">
        <v>515.72500000000002</v>
      </c>
      <c r="D1265">
        <f t="shared" si="81"/>
        <v>51.977753521492716</v>
      </c>
      <c r="E1265">
        <v>-40.832500000000003</v>
      </c>
      <c r="F1265">
        <v>50.582900000000002</v>
      </c>
      <c r="G1265">
        <v>534.99800000000005</v>
      </c>
      <c r="H1265">
        <v>1.2897000000000001</v>
      </c>
      <c r="I1265">
        <v>-52.017200000000003</v>
      </c>
      <c r="J1265">
        <f t="shared" si="79"/>
        <v>-11.184699999999999</v>
      </c>
      <c r="L1265">
        <v>16</v>
      </c>
      <c r="M1265">
        <v>489.63099999999997</v>
      </c>
      <c r="N1265">
        <f t="shared" si="82"/>
        <v>49.842994567113621</v>
      </c>
      <c r="O1265">
        <v>-15.5487</v>
      </c>
      <c r="P1265">
        <v>46.356200000000001</v>
      </c>
      <c r="Q1265">
        <v>650.98500000000001</v>
      </c>
      <c r="R1265">
        <v>1.73323</v>
      </c>
      <c r="S1265">
        <v>-25.283799999999999</v>
      </c>
      <c r="T1265">
        <f t="shared" si="80"/>
        <v>-9.7350999999999992</v>
      </c>
    </row>
    <row r="1266" spans="1:20" x14ac:dyDescent="0.3">
      <c r="B1266">
        <v>19</v>
      </c>
      <c r="C1266">
        <v>535.11800000000005</v>
      </c>
      <c r="D1266">
        <f t="shared" si="81"/>
        <v>51.564997679575029</v>
      </c>
      <c r="E1266">
        <v>-40.527299999999997</v>
      </c>
      <c r="F1266">
        <v>50.384500000000003</v>
      </c>
      <c r="G1266">
        <v>525.19299999999998</v>
      </c>
      <c r="H1266">
        <v>1.2736099999999999</v>
      </c>
      <c r="I1266">
        <v>-52.047699999999999</v>
      </c>
      <c r="J1266">
        <f t="shared" si="79"/>
        <v>-11.520400000000002</v>
      </c>
      <c r="L1266">
        <v>17</v>
      </c>
      <c r="M1266">
        <v>509.55</v>
      </c>
      <c r="N1266">
        <f t="shared" si="82"/>
        <v>50.203323460012953</v>
      </c>
      <c r="O1266">
        <v>-16.281099999999999</v>
      </c>
      <c r="P1266">
        <v>46.936</v>
      </c>
      <c r="Q1266">
        <v>677.65200000000004</v>
      </c>
      <c r="R1266">
        <v>1.7553300000000001</v>
      </c>
      <c r="S1266">
        <v>-25.344799999999999</v>
      </c>
      <c r="T1266">
        <f t="shared" si="80"/>
        <v>-9.0637000000000008</v>
      </c>
    </row>
    <row r="1267" spans="1:20" x14ac:dyDescent="0.3">
      <c r="B1267">
        <v>20</v>
      </c>
      <c r="C1267">
        <v>553.99</v>
      </c>
      <c r="D1267">
        <f t="shared" si="81"/>
        <v>52.988554472234121</v>
      </c>
      <c r="E1267">
        <v>-41.336100000000002</v>
      </c>
      <c r="F1267">
        <v>50.994900000000001</v>
      </c>
      <c r="G1267">
        <v>546.64099999999996</v>
      </c>
      <c r="H1267">
        <v>1.3061499999999999</v>
      </c>
      <c r="I1267">
        <v>-52.047699999999999</v>
      </c>
      <c r="J1267">
        <f t="shared" si="79"/>
        <v>-10.711599999999997</v>
      </c>
      <c r="L1267">
        <v>18</v>
      </c>
      <c r="M1267">
        <v>529.74300000000005</v>
      </c>
      <c r="N1267">
        <f t="shared" si="82"/>
        <v>49.522111622839496</v>
      </c>
      <c r="O1267">
        <v>-15.6403</v>
      </c>
      <c r="P1267">
        <v>46.249400000000001</v>
      </c>
      <c r="Q1267">
        <v>664.45299999999997</v>
      </c>
      <c r="R1267">
        <v>1.7363200000000001</v>
      </c>
      <c r="S1267">
        <v>-25.177</v>
      </c>
      <c r="T1267">
        <f t="shared" si="80"/>
        <v>-9.5366999999999997</v>
      </c>
    </row>
    <row r="1268" spans="1:20" x14ac:dyDescent="0.3">
      <c r="B1268">
        <v>21</v>
      </c>
      <c r="C1268">
        <v>573.428</v>
      </c>
      <c r="D1268">
        <f t="shared" si="81"/>
        <v>51.445621977569743</v>
      </c>
      <c r="E1268">
        <v>-40.451000000000001</v>
      </c>
      <c r="F1268">
        <v>50.109900000000003</v>
      </c>
      <c r="G1268">
        <v>527.04999999999995</v>
      </c>
      <c r="H1268">
        <v>1.2962400000000001</v>
      </c>
      <c r="I1268">
        <v>-51.910400000000003</v>
      </c>
      <c r="J1268">
        <f t="shared" si="79"/>
        <v>-11.459400000000002</v>
      </c>
      <c r="L1268">
        <v>19</v>
      </c>
      <c r="M1268">
        <v>549.99</v>
      </c>
      <c r="N1268">
        <f t="shared" si="82"/>
        <v>49.390033091322273</v>
      </c>
      <c r="O1268">
        <v>-15.151999999999999</v>
      </c>
      <c r="P1268">
        <v>45.654299999999999</v>
      </c>
      <c r="Q1268">
        <v>650.16700000000003</v>
      </c>
      <c r="R1268">
        <v>1.72238</v>
      </c>
      <c r="S1268">
        <v>-25.1465</v>
      </c>
      <c r="T1268">
        <f t="shared" si="80"/>
        <v>-9.9945000000000004</v>
      </c>
    </row>
    <row r="1269" spans="1:20" x14ac:dyDescent="0.3">
      <c r="B1269">
        <v>22</v>
      </c>
      <c r="C1269">
        <v>592.87699999999995</v>
      </c>
      <c r="D1269">
        <f t="shared" si="81"/>
        <v>51.416525271222291</v>
      </c>
      <c r="E1269">
        <v>-40.466299999999997</v>
      </c>
      <c r="F1269">
        <v>50.003100000000003</v>
      </c>
      <c r="G1269">
        <v>530.03800000000001</v>
      </c>
      <c r="H1269">
        <v>1.30409</v>
      </c>
      <c r="I1269">
        <v>-52.017200000000003</v>
      </c>
      <c r="J1269">
        <f t="shared" si="79"/>
        <v>-11.550900000000006</v>
      </c>
      <c r="L1269">
        <v>20</v>
      </c>
      <c r="M1269">
        <v>569.91999999999996</v>
      </c>
      <c r="N1269">
        <f t="shared" si="82"/>
        <v>50.175614651279602</v>
      </c>
      <c r="O1269">
        <v>-15.4114</v>
      </c>
      <c r="P1269">
        <v>45.745800000000003</v>
      </c>
      <c r="Q1269">
        <v>661.46600000000001</v>
      </c>
      <c r="R1269">
        <v>1.7527600000000001</v>
      </c>
      <c r="S1269">
        <v>-25.0854</v>
      </c>
      <c r="T1269">
        <f t="shared" si="80"/>
        <v>-9.6739999999999995</v>
      </c>
    </row>
    <row r="1270" spans="1:20" x14ac:dyDescent="0.3">
      <c r="B1270">
        <v>23</v>
      </c>
      <c r="C1270">
        <v>612.44799999999998</v>
      </c>
      <c r="D1270">
        <f t="shared" si="81"/>
        <v>51.096009401665661</v>
      </c>
      <c r="E1270">
        <v>-40.5426</v>
      </c>
      <c r="F1270">
        <v>50.1556</v>
      </c>
      <c r="G1270">
        <v>535.54100000000005</v>
      </c>
      <c r="H1270">
        <v>1.30769</v>
      </c>
      <c r="I1270">
        <v>-52.002000000000002</v>
      </c>
      <c r="J1270">
        <f t="shared" si="79"/>
        <v>-11.459400000000002</v>
      </c>
      <c r="L1270">
        <v>21</v>
      </c>
      <c r="M1270">
        <v>590.43799999999999</v>
      </c>
      <c r="N1270">
        <f t="shared" si="82"/>
        <v>48.737693732332517</v>
      </c>
      <c r="O1270">
        <v>-15.396100000000001</v>
      </c>
      <c r="P1270">
        <v>45.669600000000003</v>
      </c>
      <c r="Q1270">
        <v>665.46299999999997</v>
      </c>
      <c r="R1270">
        <v>1.7584</v>
      </c>
      <c r="S1270">
        <v>-25.0854</v>
      </c>
      <c r="T1270">
        <f t="shared" si="80"/>
        <v>-9.6892999999999994</v>
      </c>
    </row>
    <row r="1271" spans="1:20" x14ac:dyDescent="0.3">
      <c r="B1271">
        <v>24</v>
      </c>
      <c r="C1271">
        <v>632.15300000000002</v>
      </c>
      <c r="D1271">
        <f t="shared" si="81"/>
        <v>50.748540979446737</v>
      </c>
      <c r="E1271">
        <v>-39.871200000000002</v>
      </c>
      <c r="F1271">
        <v>49.53</v>
      </c>
      <c r="G1271">
        <v>517.88199999999995</v>
      </c>
      <c r="H1271">
        <v>1.28582</v>
      </c>
      <c r="I1271">
        <v>-51.925699999999999</v>
      </c>
      <c r="J1271">
        <f t="shared" si="79"/>
        <v>-12.054499999999997</v>
      </c>
      <c r="L1271">
        <v>22</v>
      </c>
      <c r="M1271">
        <v>610.62800000000004</v>
      </c>
      <c r="N1271">
        <f t="shared" si="82"/>
        <v>49.529470034670496</v>
      </c>
      <c r="O1271">
        <v>-15.7318</v>
      </c>
      <c r="P1271">
        <v>45.99</v>
      </c>
      <c r="Q1271">
        <v>671.48099999999999</v>
      </c>
      <c r="R1271">
        <v>1.7695700000000001</v>
      </c>
      <c r="S1271">
        <v>-25.1465</v>
      </c>
      <c r="T1271">
        <f t="shared" si="80"/>
        <v>-9.4146999999999998</v>
      </c>
    </row>
    <row r="1272" spans="1:20" x14ac:dyDescent="0.3">
      <c r="B1272">
        <v>25</v>
      </c>
      <c r="C1272">
        <v>651.67200000000003</v>
      </c>
      <c r="D1272">
        <f t="shared" si="81"/>
        <v>51.232132793688187</v>
      </c>
      <c r="E1272">
        <v>-40.329000000000001</v>
      </c>
      <c r="F1272">
        <v>49.881</v>
      </c>
      <c r="G1272">
        <v>532.38199999999995</v>
      </c>
      <c r="H1272">
        <v>1.3033300000000001</v>
      </c>
      <c r="I1272">
        <v>-51.879899999999999</v>
      </c>
      <c r="J1272">
        <f t="shared" si="79"/>
        <v>-11.550899999999999</v>
      </c>
      <c r="L1272">
        <v>23</v>
      </c>
      <c r="M1272">
        <v>631.13800000000003</v>
      </c>
      <c r="N1272">
        <f t="shared" si="82"/>
        <v>48.756704046806455</v>
      </c>
      <c r="O1272">
        <v>-15.0146</v>
      </c>
      <c r="P1272">
        <v>45.1813</v>
      </c>
      <c r="Q1272">
        <v>656.26</v>
      </c>
      <c r="R1272">
        <v>1.76264</v>
      </c>
      <c r="S1272">
        <v>-25.1007</v>
      </c>
      <c r="T1272">
        <f t="shared" si="80"/>
        <v>-10.0861</v>
      </c>
    </row>
    <row r="1273" spans="1:20" x14ac:dyDescent="0.3">
      <c r="B1273">
        <v>26</v>
      </c>
      <c r="C1273">
        <v>671.61699999999996</v>
      </c>
      <c r="D1273">
        <f t="shared" si="81"/>
        <v>50.137879167711368</v>
      </c>
      <c r="E1273">
        <v>-40.466299999999997</v>
      </c>
      <c r="F1273">
        <v>50.109900000000003</v>
      </c>
      <c r="G1273">
        <v>535.08299999999997</v>
      </c>
      <c r="H1273">
        <v>1.3027599999999999</v>
      </c>
      <c r="I1273">
        <v>-51.834099999999999</v>
      </c>
      <c r="J1273">
        <f t="shared" si="79"/>
        <v>-11.367800000000003</v>
      </c>
      <c r="L1273">
        <v>24</v>
      </c>
      <c r="M1273">
        <v>651.76499999999999</v>
      </c>
      <c r="N1273">
        <f t="shared" si="82"/>
        <v>48.480147379648145</v>
      </c>
      <c r="O1273">
        <v>-15.4114</v>
      </c>
      <c r="P1273">
        <v>45.639000000000003</v>
      </c>
      <c r="Q1273">
        <v>666.69399999999996</v>
      </c>
      <c r="R1273">
        <v>1.7751999999999999</v>
      </c>
      <c r="S1273">
        <v>-25.1312</v>
      </c>
      <c r="T1273">
        <f t="shared" si="80"/>
        <v>-9.7197999999999993</v>
      </c>
    </row>
    <row r="1274" spans="1:20" x14ac:dyDescent="0.3">
      <c r="B1274">
        <v>27</v>
      </c>
      <c r="C1274">
        <v>691.46199999999999</v>
      </c>
      <c r="D1274">
        <f t="shared" si="81"/>
        <v>50.390526581002703</v>
      </c>
      <c r="E1274">
        <v>-40.069600000000001</v>
      </c>
      <c r="F1274">
        <v>49.560499999999998</v>
      </c>
      <c r="G1274">
        <v>536.41399999999999</v>
      </c>
      <c r="H1274">
        <v>1.30905</v>
      </c>
      <c r="I1274">
        <v>-51.7883</v>
      </c>
      <c r="J1274">
        <f t="shared" si="79"/>
        <v>-11.718699999999998</v>
      </c>
      <c r="L1274">
        <v>25</v>
      </c>
      <c r="M1274">
        <v>672.47699999999998</v>
      </c>
      <c r="N1274">
        <f t="shared" si="82"/>
        <v>48.281189648512964</v>
      </c>
      <c r="O1274">
        <v>-14.9384</v>
      </c>
      <c r="P1274">
        <v>45.3491</v>
      </c>
      <c r="Q1274">
        <v>655.21600000000001</v>
      </c>
      <c r="R1274">
        <v>1.7383599999999999</v>
      </c>
      <c r="S1274">
        <v>-25.177</v>
      </c>
      <c r="T1274">
        <f t="shared" si="80"/>
        <v>-10.2386</v>
      </c>
    </row>
    <row r="1275" spans="1:20" x14ac:dyDescent="0.3">
      <c r="B1275">
        <v>28</v>
      </c>
      <c r="C1275">
        <v>711.47500000000002</v>
      </c>
      <c r="D1275">
        <f t="shared" si="81"/>
        <v>49.967521111277584</v>
      </c>
      <c r="E1275">
        <v>-40.100099999999998</v>
      </c>
      <c r="F1275">
        <v>49.667400000000001</v>
      </c>
      <c r="G1275">
        <v>529.08199999999999</v>
      </c>
      <c r="H1275">
        <v>1.3113300000000001</v>
      </c>
      <c r="I1275">
        <v>-51.742600000000003</v>
      </c>
      <c r="J1275">
        <f t="shared" si="79"/>
        <v>-11.642500000000005</v>
      </c>
      <c r="L1275">
        <v>26</v>
      </c>
      <c r="M1275">
        <v>693.14</v>
      </c>
      <c r="N1275">
        <f t="shared" si="82"/>
        <v>48.395683105067</v>
      </c>
      <c r="O1275">
        <v>-15.0604</v>
      </c>
      <c r="P1275">
        <v>45.165999999999997</v>
      </c>
      <c r="Q1275">
        <v>658.67399999999998</v>
      </c>
      <c r="R1275">
        <v>1.7693399999999999</v>
      </c>
      <c r="S1275">
        <v>-25.1312</v>
      </c>
      <c r="T1275">
        <f t="shared" si="80"/>
        <v>-10.0708</v>
      </c>
    </row>
    <row r="1276" spans="1:20" x14ac:dyDescent="0.3">
      <c r="J1276">
        <f t="shared" si="79"/>
        <v>0</v>
      </c>
      <c r="L1276">
        <v>27</v>
      </c>
      <c r="M1276">
        <v>714.17200000000003</v>
      </c>
      <c r="O1276">
        <v>-15.273999999999999</v>
      </c>
      <c r="P1276">
        <v>45.425400000000003</v>
      </c>
      <c r="Q1276">
        <v>662.13300000000004</v>
      </c>
      <c r="R1276">
        <v>1.7891999999999999</v>
      </c>
      <c r="S1276">
        <v>-24.8718</v>
      </c>
      <c r="T1276">
        <f t="shared" si="80"/>
        <v>-9.5978000000000012</v>
      </c>
    </row>
    <row r="1277" spans="1:20" x14ac:dyDescent="0.3">
      <c r="A1277">
        <v>3.8</v>
      </c>
      <c r="J1277">
        <f t="shared" si="79"/>
        <v>0</v>
      </c>
      <c r="T1277">
        <f t="shared" si="80"/>
        <v>0</v>
      </c>
    </row>
    <row r="1278" spans="1:20" x14ac:dyDescent="0.3">
      <c r="B1278">
        <v>1</v>
      </c>
      <c r="C1278">
        <v>221.09800000000001</v>
      </c>
      <c r="E1278">
        <v>-47.927900000000001</v>
      </c>
      <c r="F1278">
        <v>70.175200000000004</v>
      </c>
      <c r="G1278">
        <v>374.57600000000002</v>
      </c>
      <c r="H1278">
        <v>0.97977300000000001</v>
      </c>
      <c r="I1278">
        <v>-51.773099999999999</v>
      </c>
      <c r="J1278">
        <f t="shared" si="79"/>
        <v>-3.8451999999999984</v>
      </c>
      <c r="T1278">
        <f t="shared" si="80"/>
        <v>0</v>
      </c>
    </row>
    <row r="1279" spans="1:20" x14ac:dyDescent="0.3">
      <c r="B1279">
        <v>2</v>
      </c>
      <c r="C1279">
        <v>227.46100000000001</v>
      </c>
      <c r="D1279">
        <f t="shared" si="81"/>
        <v>157.15857300015716</v>
      </c>
      <c r="E1279">
        <v>-39.917000000000002</v>
      </c>
      <c r="F1279">
        <v>41.671799999999998</v>
      </c>
      <c r="G1279">
        <v>613.59</v>
      </c>
      <c r="H1279">
        <v>1.56121</v>
      </c>
      <c r="I1279">
        <v>-46.6614</v>
      </c>
      <c r="J1279">
        <f t="shared" si="79"/>
        <v>-6.7443999999999988</v>
      </c>
      <c r="T1279">
        <f t="shared" si="80"/>
        <v>0</v>
      </c>
    </row>
    <row r="1280" spans="1:20" x14ac:dyDescent="0.3">
      <c r="B1280">
        <v>3</v>
      </c>
      <c r="C1280">
        <v>238.577</v>
      </c>
      <c r="D1280">
        <f t="shared" si="81"/>
        <v>89.960417416336924</v>
      </c>
      <c r="E1280">
        <v>-37.5214</v>
      </c>
      <c r="F1280">
        <v>35.827599999999997</v>
      </c>
      <c r="G1280">
        <v>709.91300000000001</v>
      </c>
      <c r="H1280">
        <v>1.7271300000000001</v>
      </c>
      <c r="I1280">
        <v>-48.828099999999999</v>
      </c>
      <c r="J1280">
        <f t="shared" si="79"/>
        <v>-11.306699999999999</v>
      </c>
      <c r="T1280">
        <f t="shared" si="80"/>
        <v>0</v>
      </c>
    </row>
    <row r="1281" spans="2:20" x14ac:dyDescent="0.3">
      <c r="B1281">
        <v>4</v>
      </c>
      <c r="C1281">
        <v>256.17700000000002</v>
      </c>
      <c r="D1281">
        <f t="shared" si="81"/>
        <v>56.818181818181742</v>
      </c>
      <c r="E1281">
        <v>-40.847799999999999</v>
      </c>
      <c r="F1281">
        <v>47.958399999999997</v>
      </c>
      <c r="G1281">
        <v>562.62800000000004</v>
      </c>
      <c r="H1281">
        <v>1.36927</v>
      </c>
      <c r="I1281">
        <v>-51.162700000000001</v>
      </c>
      <c r="J1281">
        <f t="shared" si="79"/>
        <v>-10.314900000000002</v>
      </c>
      <c r="T1281">
        <f t="shared" si="80"/>
        <v>0</v>
      </c>
    </row>
    <row r="1282" spans="2:20" x14ac:dyDescent="0.3">
      <c r="B1282">
        <v>5</v>
      </c>
      <c r="C1282">
        <v>274.34500000000003</v>
      </c>
      <c r="D1282">
        <f t="shared" si="81"/>
        <v>55.041831792162021</v>
      </c>
      <c r="E1282">
        <v>-41.107199999999999</v>
      </c>
      <c r="F1282">
        <v>50.079300000000003</v>
      </c>
      <c r="G1282">
        <v>529.35599999999999</v>
      </c>
      <c r="H1282">
        <v>1.2890200000000001</v>
      </c>
      <c r="I1282">
        <v>-51.971400000000003</v>
      </c>
      <c r="J1282">
        <f t="shared" si="79"/>
        <v>-10.864200000000004</v>
      </c>
      <c r="K1282">
        <v>4</v>
      </c>
      <c r="T1282">
        <f t="shared" si="80"/>
        <v>0</v>
      </c>
    </row>
    <row r="1283" spans="2:20" x14ac:dyDescent="0.3">
      <c r="B1283">
        <v>6</v>
      </c>
      <c r="C1283">
        <v>292.19400000000002</v>
      </c>
      <c r="D1283">
        <f t="shared" si="81"/>
        <v>56.02554764972831</v>
      </c>
      <c r="E1283">
        <v>-41.168199999999999</v>
      </c>
      <c r="F1283">
        <v>50.582900000000002</v>
      </c>
      <c r="G1283">
        <v>522.36599999999999</v>
      </c>
      <c r="H1283">
        <v>1.2730999999999999</v>
      </c>
      <c r="I1283">
        <v>-52.246099999999998</v>
      </c>
      <c r="J1283">
        <f t="shared" si="79"/>
        <v>-11.0779</v>
      </c>
      <c r="L1283">
        <v>1</v>
      </c>
      <c r="M1283">
        <v>221.21600000000001</v>
      </c>
      <c r="O1283">
        <v>-20.812999999999999</v>
      </c>
      <c r="P1283">
        <v>70.3125</v>
      </c>
      <c r="Q1283">
        <v>399.10899999999998</v>
      </c>
      <c r="R1283">
        <v>1.0656699999999999</v>
      </c>
      <c r="S1283">
        <v>-25.634799999999998</v>
      </c>
      <c r="T1283">
        <f t="shared" si="80"/>
        <v>-4.8217999999999996</v>
      </c>
    </row>
    <row r="1284" spans="2:20" x14ac:dyDescent="0.3">
      <c r="B1284">
        <v>7</v>
      </c>
      <c r="C1284">
        <v>310.48200000000003</v>
      </c>
      <c r="D1284">
        <f t="shared" si="81"/>
        <v>54.680664916885355</v>
      </c>
      <c r="E1284">
        <v>-41.458100000000002</v>
      </c>
      <c r="F1284">
        <v>51.071199999999997</v>
      </c>
      <c r="G1284">
        <v>527.97900000000004</v>
      </c>
      <c r="H1284">
        <v>1.2694099999999999</v>
      </c>
      <c r="I1284">
        <v>-52.398699999999998</v>
      </c>
      <c r="J1284">
        <f t="shared" si="79"/>
        <v>-10.940599999999996</v>
      </c>
      <c r="L1284">
        <v>2</v>
      </c>
      <c r="M1284">
        <v>227.93700000000001</v>
      </c>
      <c r="N1284">
        <f t="shared" si="82"/>
        <v>148.78738282993595</v>
      </c>
      <c r="O1284">
        <v>-13.0463</v>
      </c>
      <c r="P1284">
        <v>45.257599999999996</v>
      </c>
      <c r="Q1284">
        <v>566.10900000000004</v>
      </c>
      <c r="R1284">
        <v>1.5576399999999999</v>
      </c>
      <c r="S1284">
        <v>-20.3705</v>
      </c>
      <c r="T1284">
        <f t="shared" si="80"/>
        <v>-7.3241999999999994</v>
      </c>
    </row>
    <row r="1285" spans="2:20" x14ac:dyDescent="0.3">
      <c r="B1285">
        <v>8</v>
      </c>
      <c r="C1285">
        <v>328.53899999999999</v>
      </c>
      <c r="D1285">
        <f t="shared" si="81"/>
        <v>55.380184969817925</v>
      </c>
      <c r="E1285">
        <v>-41.519199999999998</v>
      </c>
      <c r="F1285">
        <v>50.811799999999998</v>
      </c>
      <c r="G1285">
        <v>533.04999999999995</v>
      </c>
      <c r="H1285">
        <v>1.2858400000000001</v>
      </c>
      <c r="I1285">
        <v>-52.383400000000002</v>
      </c>
      <c r="J1285">
        <f t="shared" si="79"/>
        <v>-10.864200000000004</v>
      </c>
      <c r="L1285">
        <v>3</v>
      </c>
      <c r="M1285">
        <v>237.97399999999999</v>
      </c>
      <c r="N1285">
        <f t="shared" si="82"/>
        <v>99.631363953372741</v>
      </c>
      <c r="O1285">
        <v>-11.123699999999999</v>
      </c>
      <c r="P1285">
        <v>40.4358</v>
      </c>
      <c r="Q1285">
        <v>652.47699999999998</v>
      </c>
      <c r="R1285">
        <v>1.71278</v>
      </c>
      <c r="S1285">
        <v>-20.034800000000001</v>
      </c>
      <c r="T1285">
        <f t="shared" si="80"/>
        <v>-8.9111000000000011</v>
      </c>
    </row>
    <row r="1286" spans="2:20" x14ac:dyDescent="0.3">
      <c r="B1286">
        <v>9</v>
      </c>
      <c r="C1286">
        <v>346.90199999999999</v>
      </c>
      <c r="D1286">
        <f t="shared" si="81"/>
        <v>54.457332679845344</v>
      </c>
      <c r="E1286">
        <v>-41.534399999999998</v>
      </c>
      <c r="F1286">
        <v>51.162700000000001</v>
      </c>
      <c r="G1286">
        <v>528.52</v>
      </c>
      <c r="H1286">
        <v>1.2784899999999999</v>
      </c>
      <c r="I1286">
        <v>-52.398699999999998</v>
      </c>
      <c r="J1286">
        <f t="shared" ref="J1286:J1349" si="83">I1286-E1286</f>
        <v>-10.8643</v>
      </c>
      <c r="L1286">
        <v>4</v>
      </c>
      <c r="M1286">
        <v>250.43100000000001</v>
      </c>
      <c r="N1286">
        <f t="shared" si="82"/>
        <v>80.27614995584797</v>
      </c>
      <c r="O1286">
        <v>-10.9863</v>
      </c>
      <c r="P1286">
        <v>41.091900000000003</v>
      </c>
      <c r="Q1286">
        <v>630.47500000000002</v>
      </c>
      <c r="R1286">
        <v>1.6484099999999999</v>
      </c>
      <c r="S1286">
        <v>-21.545400000000001</v>
      </c>
      <c r="T1286">
        <f t="shared" ref="T1286:T1349" si="84">S1286-O1286</f>
        <v>-10.559100000000001</v>
      </c>
    </row>
    <row r="1287" spans="2:20" x14ac:dyDescent="0.3">
      <c r="B1287">
        <v>10</v>
      </c>
      <c r="C1287">
        <v>365.21699999999998</v>
      </c>
      <c r="D1287">
        <f t="shared" ref="D1287:D1350" si="85">1000/(C1287-C1286)</f>
        <v>54.600054600054605</v>
      </c>
      <c r="E1287">
        <v>-41.168199999999999</v>
      </c>
      <c r="F1287">
        <v>50.826999999999998</v>
      </c>
      <c r="G1287">
        <v>528.25400000000002</v>
      </c>
      <c r="H1287">
        <v>1.2755099999999999</v>
      </c>
      <c r="I1287">
        <v>-52.475000000000001</v>
      </c>
      <c r="J1287">
        <f t="shared" si="83"/>
        <v>-11.306800000000003</v>
      </c>
      <c r="L1287">
        <v>5</v>
      </c>
      <c r="M1287">
        <v>264.863</v>
      </c>
      <c r="N1287">
        <f t="shared" ref="N1287:N1350" si="86">1000/(M1287-M1286)</f>
        <v>69.290465631929109</v>
      </c>
      <c r="O1287">
        <v>-12.5885</v>
      </c>
      <c r="P1287">
        <v>46.096800000000002</v>
      </c>
      <c r="Q1287">
        <v>597.63400000000001</v>
      </c>
      <c r="R1287">
        <v>1.5066200000000001</v>
      </c>
      <c r="S1287">
        <v>-23.040800000000001</v>
      </c>
      <c r="T1287">
        <f t="shared" si="84"/>
        <v>-10.452300000000001</v>
      </c>
    </row>
    <row r="1288" spans="2:20" x14ac:dyDescent="0.3">
      <c r="B1288">
        <v>11</v>
      </c>
      <c r="C1288">
        <v>383.54700000000003</v>
      </c>
      <c r="D1288">
        <f t="shared" si="85"/>
        <v>54.555373704309751</v>
      </c>
      <c r="E1288">
        <v>-41.152999999999999</v>
      </c>
      <c r="F1288">
        <v>50.674399999999999</v>
      </c>
      <c r="G1288">
        <v>534.25099999999998</v>
      </c>
      <c r="H1288">
        <v>1.2839499999999999</v>
      </c>
      <c r="I1288">
        <v>-52.368200000000002</v>
      </c>
      <c r="J1288">
        <f t="shared" si="83"/>
        <v>-11.215200000000003</v>
      </c>
      <c r="L1288">
        <v>6</v>
      </c>
      <c r="M1288">
        <v>279.34500000000003</v>
      </c>
      <c r="N1288">
        <f t="shared" si="86"/>
        <v>69.05123601712458</v>
      </c>
      <c r="O1288">
        <v>-12.878399999999999</v>
      </c>
      <c r="P1288">
        <v>47.454799999999999</v>
      </c>
      <c r="Q1288">
        <v>586.58900000000006</v>
      </c>
      <c r="R1288">
        <v>1.46078</v>
      </c>
      <c r="S1288">
        <v>-23.5291</v>
      </c>
      <c r="T1288">
        <f t="shared" si="84"/>
        <v>-10.650700000000001</v>
      </c>
    </row>
    <row r="1289" spans="2:20" x14ac:dyDescent="0.3">
      <c r="B1289">
        <v>12</v>
      </c>
      <c r="C1289">
        <v>402.32299999999998</v>
      </c>
      <c r="D1289">
        <f t="shared" si="85"/>
        <v>53.2594801874735</v>
      </c>
      <c r="E1289">
        <v>-40.985100000000003</v>
      </c>
      <c r="F1289">
        <v>50.582900000000002</v>
      </c>
      <c r="G1289">
        <v>528.80600000000004</v>
      </c>
      <c r="H1289">
        <v>1.2801400000000001</v>
      </c>
      <c r="I1289">
        <v>-52.398699999999998</v>
      </c>
      <c r="J1289">
        <f t="shared" si="83"/>
        <v>-11.413599999999995</v>
      </c>
      <c r="L1289">
        <v>7</v>
      </c>
      <c r="M1289">
        <v>293.892</v>
      </c>
      <c r="N1289">
        <f t="shared" si="86"/>
        <v>68.74269608854074</v>
      </c>
      <c r="O1289">
        <v>-12.4969</v>
      </c>
      <c r="P1289">
        <v>47.409100000000002</v>
      </c>
      <c r="Q1289">
        <v>572.95500000000004</v>
      </c>
      <c r="R1289">
        <v>1.4327099999999999</v>
      </c>
      <c r="S1289">
        <v>-23.773199999999999</v>
      </c>
      <c r="T1289">
        <f t="shared" si="84"/>
        <v>-11.276299999999999</v>
      </c>
    </row>
    <row r="1290" spans="2:20" x14ac:dyDescent="0.3">
      <c r="B1290">
        <v>13</v>
      </c>
      <c r="C1290">
        <v>421.10899999999998</v>
      </c>
      <c r="D1290">
        <f t="shared" si="85"/>
        <v>53.231129564569358</v>
      </c>
      <c r="E1290">
        <v>-40.924100000000003</v>
      </c>
      <c r="F1290">
        <v>50.674399999999999</v>
      </c>
      <c r="G1290">
        <v>527.01199999999994</v>
      </c>
      <c r="H1290">
        <v>1.2755700000000001</v>
      </c>
      <c r="I1290">
        <v>-52.398699999999998</v>
      </c>
      <c r="J1290">
        <f t="shared" si="83"/>
        <v>-11.474599999999995</v>
      </c>
      <c r="L1290">
        <v>8</v>
      </c>
      <c r="M1290">
        <v>308.58</v>
      </c>
      <c r="N1290">
        <f t="shared" si="86"/>
        <v>68.082788671024019</v>
      </c>
      <c r="O1290">
        <v>-12.802099999999999</v>
      </c>
      <c r="P1290">
        <v>47.729500000000002</v>
      </c>
      <c r="Q1290">
        <v>576.97699999999998</v>
      </c>
      <c r="R1290">
        <v>1.4292800000000001</v>
      </c>
      <c r="S1290">
        <v>-23.986799999999999</v>
      </c>
      <c r="T1290">
        <f t="shared" si="84"/>
        <v>-11.184699999999999</v>
      </c>
    </row>
    <row r="1291" spans="2:20" x14ac:dyDescent="0.3">
      <c r="B1291">
        <v>14</v>
      </c>
      <c r="C1291">
        <v>440.00299999999999</v>
      </c>
      <c r="D1291">
        <f t="shared" si="85"/>
        <v>52.926855086270756</v>
      </c>
      <c r="E1291">
        <v>-40.985100000000003</v>
      </c>
      <c r="F1291">
        <v>50.598100000000002</v>
      </c>
      <c r="G1291">
        <v>532.495</v>
      </c>
      <c r="H1291">
        <v>1.2939000000000001</v>
      </c>
      <c r="I1291">
        <v>-52.246099999999998</v>
      </c>
      <c r="J1291">
        <f t="shared" si="83"/>
        <v>-11.260999999999996</v>
      </c>
      <c r="L1291">
        <v>9</v>
      </c>
      <c r="M1291">
        <v>323.33300000000003</v>
      </c>
      <c r="N1291">
        <f t="shared" si="86"/>
        <v>67.78282383244067</v>
      </c>
      <c r="O1291">
        <v>-12.863200000000001</v>
      </c>
      <c r="P1291">
        <v>48.110999999999997</v>
      </c>
      <c r="Q1291">
        <v>578.26700000000005</v>
      </c>
      <c r="R1291">
        <v>1.4184699999999999</v>
      </c>
      <c r="S1291">
        <v>-23.971599999999999</v>
      </c>
      <c r="T1291">
        <f t="shared" si="84"/>
        <v>-11.108399999999998</v>
      </c>
    </row>
    <row r="1292" spans="2:20" x14ac:dyDescent="0.3">
      <c r="B1292">
        <v>15</v>
      </c>
      <c r="C1292">
        <v>459.06700000000001</v>
      </c>
      <c r="D1292">
        <f t="shared" si="85"/>
        <v>52.454888795635696</v>
      </c>
      <c r="E1292">
        <v>-40.7104</v>
      </c>
      <c r="F1292">
        <v>50.323500000000003</v>
      </c>
      <c r="G1292">
        <v>531.27599999999995</v>
      </c>
      <c r="H1292">
        <v>1.28901</v>
      </c>
      <c r="I1292">
        <v>-52.169800000000002</v>
      </c>
      <c r="J1292">
        <f t="shared" si="83"/>
        <v>-11.459400000000002</v>
      </c>
      <c r="L1292">
        <v>10</v>
      </c>
      <c r="M1292">
        <v>338.28</v>
      </c>
      <c r="N1292">
        <f t="shared" si="86"/>
        <v>66.903057469726605</v>
      </c>
      <c r="O1292">
        <v>-12.619</v>
      </c>
      <c r="P1292">
        <v>47.897300000000001</v>
      </c>
      <c r="Q1292">
        <v>569.47299999999996</v>
      </c>
      <c r="R1292">
        <v>1.4359599999999999</v>
      </c>
      <c r="S1292">
        <v>-23.849499999999999</v>
      </c>
      <c r="T1292">
        <f t="shared" si="84"/>
        <v>-11.230499999999999</v>
      </c>
    </row>
    <row r="1293" spans="2:20" x14ac:dyDescent="0.3">
      <c r="B1293">
        <v>16</v>
      </c>
      <c r="C1293">
        <v>478.02499999999998</v>
      </c>
      <c r="D1293">
        <f t="shared" si="85"/>
        <v>52.748180187783603</v>
      </c>
      <c r="E1293">
        <v>-40.969799999999999</v>
      </c>
      <c r="F1293">
        <v>50.552399999999999</v>
      </c>
      <c r="G1293">
        <v>537.38099999999997</v>
      </c>
      <c r="H1293">
        <v>1.30548</v>
      </c>
      <c r="I1293">
        <v>-52.261400000000002</v>
      </c>
      <c r="J1293">
        <f t="shared" si="83"/>
        <v>-11.291600000000003</v>
      </c>
      <c r="L1293">
        <v>11</v>
      </c>
      <c r="M1293">
        <v>353.44099999999997</v>
      </c>
      <c r="N1293">
        <f t="shared" si="86"/>
        <v>65.958709847635376</v>
      </c>
      <c r="O1293">
        <v>-12.3749</v>
      </c>
      <c r="P1293">
        <v>47.637900000000002</v>
      </c>
      <c r="Q1293">
        <v>568.05399999999997</v>
      </c>
      <c r="R1293">
        <v>1.41645</v>
      </c>
      <c r="S1293">
        <v>-24.047899999999998</v>
      </c>
      <c r="T1293">
        <f t="shared" si="84"/>
        <v>-11.672999999999998</v>
      </c>
    </row>
    <row r="1294" spans="2:20" x14ac:dyDescent="0.3">
      <c r="B1294">
        <v>17</v>
      </c>
      <c r="C1294">
        <v>497.07900000000001</v>
      </c>
      <c r="D1294">
        <f t="shared" si="85"/>
        <v>52.482418389839317</v>
      </c>
      <c r="E1294">
        <v>-40.893599999999999</v>
      </c>
      <c r="F1294">
        <v>50.353999999999999</v>
      </c>
      <c r="G1294">
        <v>538.072</v>
      </c>
      <c r="H1294">
        <v>1.30538</v>
      </c>
      <c r="I1294">
        <v>-52.154499999999999</v>
      </c>
      <c r="J1294">
        <f t="shared" si="83"/>
        <v>-11.260899999999999</v>
      </c>
      <c r="L1294">
        <v>12</v>
      </c>
      <c r="M1294">
        <v>368.13499999999999</v>
      </c>
      <c r="N1294">
        <f t="shared" si="86"/>
        <v>68.054988430651889</v>
      </c>
      <c r="O1294">
        <v>-12.4054</v>
      </c>
      <c r="P1294">
        <v>47.592199999999998</v>
      </c>
      <c r="Q1294">
        <v>575.56100000000004</v>
      </c>
      <c r="R1294">
        <v>1.4145799999999999</v>
      </c>
      <c r="S1294">
        <v>-24.017299999999999</v>
      </c>
      <c r="T1294">
        <f t="shared" si="84"/>
        <v>-11.611899999999999</v>
      </c>
    </row>
    <row r="1295" spans="2:20" x14ac:dyDescent="0.3">
      <c r="B1295">
        <v>18</v>
      </c>
      <c r="C1295">
        <v>516.32799999999997</v>
      </c>
      <c r="D1295">
        <f t="shared" si="85"/>
        <v>51.950750688347533</v>
      </c>
      <c r="E1295">
        <v>-41.122399999999999</v>
      </c>
      <c r="F1295">
        <v>50.537100000000002</v>
      </c>
      <c r="G1295">
        <v>542.04300000000001</v>
      </c>
      <c r="H1295">
        <v>1.3140000000000001</v>
      </c>
      <c r="I1295">
        <v>-51.986699999999999</v>
      </c>
      <c r="J1295">
        <f t="shared" si="83"/>
        <v>-10.8643</v>
      </c>
      <c r="L1295">
        <v>13</v>
      </c>
      <c r="M1295">
        <v>383.07400000000001</v>
      </c>
      <c r="N1295">
        <f t="shared" si="86"/>
        <v>66.93888479817916</v>
      </c>
      <c r="O1295">
        <v>-12.4664</v>
      </c>
      <c r="P1295">
        <v>47.683700000000002</v>
      </c>
      <c r="Q1295">
        <v>573.96600000000001</v>
      </c>
      <c r="R1295">
        <v>1.4246099999999999</v>
      </c>
      <c r="S1295">
        <v>-24.017299999999999</v>
      </c>
      <c r="T1295">
        <f t="shared" si="84"/>
        <v>-11.550899999999999</v>
      </c>
    </row>
    <row r="1296" spans="2:20" x14ac:dyDescent="0.3">
      <c r="B1296">
        <v>19</v>
      </c>
      <c r="C1296">
        <v>535.63599999999997</v>
      </c>
      <c r="D1296">
        <f t="shared" si="85"/>
        <v>51.79200331468823</v>
      </c>
      <c r="E1296">
        <v>-40.512099999999997</v>
      </c>
      <c r="F1296">
        <v>49.743699999999997</v>
      </c>
      <c r="G1296">
        <v>533.40499999999997</v>
      </c>
      <c r="H1296">
        <v>1.31257</v>
      </c>
      <c r="I1296">
        <v>-51.986699999999999</v>
      </c>
      <c r="J1296">
        <f t="shared" si="83"/>
        <v>-11.474600000000002</v>
      </c>
      <c r="L1296">
        <v>14</v>
      </c>
      <c r="M1296">
        <v>398.38900000000001</v>
      </c>
      <c r="N1296">
        <f t="shared" si="86"/>
        <v>65.295461965393415</v>
      </c>
      <c r="O1296">
        <v>-12.908899999999999</v>
      </c>
      <c r="P1296">
        <v>48.2941</v>
      </c>
      <c r="Q1296">
        <v>580.07899999999995</v>
      </c>
      <c r="R1296">
        <v>1.44326</v>
      </c>
      <c r="S1296">
        <v>-23.895299999999999</v>
      </c>
      <c r="T1296">
        <f t="shared" si="84"/>
        <v>-10.9864</v>
      </c>
    </row>
    <row r="1297" spans="1:20" x14ac:dyDescent="0.3">
      <c r="B1297">
        <v>20</v>
      </c>
      <c r="C1297">
        <v>555.11500000000001</v>
      </c>
      <c r="D1297">
        <f t="shared" si="85"/>
        <v>51.337337645669585</v>
      </c>
      <c r="E1297">
        <v>-40.664700000000003</v>
      </c>
      <c r="F1297">
        <v>49.911499999999997</v>
      </c>
      <c r="G1297">
        <v>534.60400000000004</v>
      </c>
      <c r="H1297">
        <v>1.3180000000000001</v>
      </c>
      <c r="I1297">
        <v>-52.017200000000003</v>
      </c>
      <c r="J1297">
        <f t="shared" si="83"/>
        <v>-11.352499999999999</v>
      </c>
      <c r="L1297">
        <v>15</v>
      </c>
      <c r="M1297">
        <v>413.46499999999997</v>
      </c>
      <c r="N1297">
        <f t="shared" si="86"/>
        <v>66.330591668877844</v>
      </c>
      <c r="O1297">
        <v>-12.802099999999999</v>
      </c>
      <c r="P1297">
        <v>47.714199999999998</v>
      </c>
      <c r="Q1297">
        <v>586.577</v>
      </c>
      <c r="R1297">
        <v>1.4503600000000001</v>
      </c>
      <c r="S1297">
        <v>-23.864699999999999</v>
      </c>
      <c r="T1297">
        <f t="shared" si="84"/>
        <v>-11.0626</v>
      </c>
    </row>
    <row r="1298" spans="1:20" x14ac:dyDescent="0.3">
      <c r="B1298">
        <v>21</v>
      </c>
      <c r="C1298">
        <v>574.41099999999994</v>
      </c>
      <c r="D1298">
        <f t="shared" si="85"/>
        <v>51.824212271973643</v>
      </c>
      <c r="E1298">
        <v>-40.39</v>
      </c>
      <c r="F1298">
        <v>49.804699999999997</v>
      </c>
      <c r="G1298">
        <v>532.05100000000004</v>
      </c>
      <c r="H1298">
        <v>1.2981</v>
      </c>
      <c r="I1298">
        <v>-51.925699999999999</v>
      </c>
      <c r="J1298">
        <f t="shared" si="83"/>
        <v>-11.535699999999999</v>
      </c>
      <c r="L1298">
        <v>16</v>
      </c>
      <c r="M1298">
        <v>428.75299999999999</v>
      </c>
      <c r="N1298">
        <f t="shared" si="86"/>
        <v>65.410779696493933</v>
      </c>
      <c r="O1298">
        <v>-12.252800000000001</v>
      </c>
      <c r="P1298">
        <v>47.164900000000003</v>
      </c>
      <c r="Q1298">
        <v>575.98500000000001</v>
      </c>
      <c r="R1298">
        <v>1.4386000000000001</v>
      </c>
      <c r="S1298">
        <v>-23.88</v>
      </c>
      <c r="T1298">
        <f t="shared" si="84"/>
        <v>-11.627199999999998</v>
      </c>
    </row>
    <row r="1299" spans="1:20" x14ac:dyDescent="0.3">
      <c r="B1299">
        <v>22</v>
      </c>
      <c r="C1299">
        <v>593.88699999999994</v>
      </c>
      <c r="D1299">
        <f t="shared" si="85"/>
        <v>51.34524543027316</v>
      </c>
      <c r="E1299">
        <v>-40.771500000000003</v>
      </c>
      <c r="F1299">
        <v>50.018300000000004</v>
      </c>
      <c r="G1299">
        <v>541.28200000000004</v>
      </c>
      <c r="H1299">
        <v>1.3163</v>
      </c>
      <c r="I1299">
        <v>-52.017200000000003</v>
      </c>
      <c r="J1299">
        <f t="shared" si="83"/>
        <v>-11.245699999999999</v>
      </c>
      <c r="L1299">
        <v>17</v>
      </c>
      <c r="M1299">
        <v>444.34899999999999</v>
      </c>
      <c r="N1299">
        <f t="shared" si="86"/>
        <v>64.119004873044361</v>
      </c>
      <c r="O1299">
        <v>-12.817399999999999</v>
      </c>
      <c r="P1299">
        <v>47.851599999999998</v>
      </c>
      <c r="Q1299">
        <v>583.04100000000005</v>
      </c>
      <c r="R1299">
        <v>1.4506600000000001</v>
      </c>
      <c r="S1299">
        <v>-23.803699999999999</v>
      </c>
      <c r="T1299">
        <f t="shared" si="84"/>
        <v>-10.9863</v>
      </c>
    </row>
    <row r="1300" spans="1:20" x14ac:dyDescent="0.3">
      <c r="B1300">
        <v>23</v>
      </c>
      <c r="C1300">
        <v>613.20299999999997</v>
      </c>
      <c r="D1300">
        <f t="shared" si="85"/>
        <v>51.770552909504993</v>
      </c>
      <c r="E1300">
        <v>-40.817300000000003</v>
      </c>
      <c r="F1300">
        <v>50.170900000000003</v>
      </c>
      <c r="G1300">
        <v>539.55200000000002</v>
      </c>
      <c r="H1300">
        <v>1.3144899999999999</v>
      </c>
      <c r="I1300">
        <v>-51.956200000000003</v>
      </c>
      <c r="J1300">
        <f t="shared" si="83"/>
        <v>-11.1389</v>
      </c>
      <c r="L1300">
        <v>18</v>
      </c>
      <c r="M1300">
        <v>459.80799999999999</v>
      </c>
      <c r="N1300">
        <f t="shared" si="86"/>
        <v>64.687237208098836</v>
      </c>
      <c r="O1300">
        <v>-12.4512</v>
      </c>
      <c r="P1300">
        <v>47.378500000000003</v>
      </c>
      <c r="Q1300">
        <v>582.726</v>
      </c>
      <c r="R1300">
        <v>1.4568300000000001</v>
      </c>
      <c r="S1300">
        <v>-23.6816</v>
      </c>
      <c r="T1300">
        <f t="shared" si="84"/>
        <v>-11.230399999999999</v>
      </c>
    </row>
    <row r="1301" spans="1:20" x14ac:dyDescent="0.3">
      <c r="B1301">
        <v>24</v>
      </c>
      <c r="C1301">
        <v>632.75900000000001</v>
      </c>
      <c r="D1301">
        <f t="shared" si="85"/>
        <v>51.135201472693694</v>
      </c>
      <c r="E1301">
        <v>-40.847799999999999</v>
      </c>
      <c r="F1301">
        <v>50.0336</v>
      </c>
      <c r="G1301">
        <v>544.37599999999998</v>
      </c>
      <c r="H1301">
        <v>1.32172</v>
      </c>
      <c r="I1301">
        <v>-51.834099999999999</v>
      </c>
      <c r="J1301">
        <f t="shared" si="83"/>
        <v>-10.9863</v>
      </c>
      <c r="L1301">
        <v>19</v>
      </c>
      <c r="M1301">
        <v>475.41399999999999</v>
      </c>
      <c r="N1301">
        <f t="shared" si="86"/>
        <v>64.077918749199043</v>
      </c>
      <c r="O1301">
        <v>-12.069699999999999</v>
      </c>
      <c r="P1301">
        <v>46.875</v>
      </c>
      <c r="Q1301">
        <v>572.596</v>
      </c>
      <c r="R1301">
        <v>1.4481599999999999</v>
      </c>
      <c r="S1301">
        <v>-23.5901</v>
      </c>
      <c r="T1301">
        <f t="shared" si="84"/>
        <v>-11.5204</v>
      </c>
    </row>
    <row r="1302" spans="1:20" x14ac:dyDescent="0.3">
      <c r="B1302">
        <v>25</v>
      </c>
      <c r="C1302">
        <v>652.40300000000002</v>
      </c>
      <c r="D1302">
        <f t="shared" si="85"/>
        <v>50.906129097943378</v>
      </c>
      <c r="E1302">
        <v>-40.4968</v>
      </c>
      <c r="F1302">
        <v>49.499499999999998</v>
      </c>
      <c r="G1302">
        <v>540.28300000000002</v>
      </c>
      <c r="H1302">
        <v>1.33988</v>
      </c>
      <c r="I1302">
        <v>-51.742600000000003</v>
      </c>
      <c r="J1302">
        <f t="shared" si="83"/>
        <v>-11.245800000000003</v>
      </c>
      <c r="L1302">
        <v>20</v>
      </c>
      <c r="M1302">
        <v>491.16800000000001</v>
      </c>
      <c r="N1302">
        <f t="shared" si="86"/>
        <v>63.475942617747798</v>
      </c>
      <c r="O1302">
        <v>-12.252800000000001</v>
      </c>
      <c r="P1302">
        <v>46.8292</v>
      </c>
      <c r="Q1302">
        <v>577.52200000000005</v>
      </c>
      <c r="R1302">
        <v>1.46722</v>
      </c>
      <c r="S1302">
        <v>-23.635899999999999</v>
      </c>
      <c r="T1302">
        <f t="shared" si="84"/>
        <v>-11.383099999999999</v>
      </c>
    </row>
    <row r="1303" spans="1:20" x14ac:dyDescent="0.3">
      <c r="B1303">
        <v>26</v>
      </c>
      <c r="C1303">
        <v>672.11599999999999</v>
      </c>
      <c r="D1303">
        <f t="shared" si="85"/>
        <v>50.727946025465521</v>
      </c>
      <c r="E1303">
        <v>-40.802</v>
      </c>
      <c r="F1303">
        <v>49.942</v>
      </c>
      <c r="G1303">
        <v>545.10599999999999</v>
      </c>
      <c r="H1303">
        <v>1.3307800000000001</v>
      </c>
      <c r="I1303">
        <v>-51.7273</v>
      </c>
      <c r="J1303">
        <f t="shared" si="83"/>
        <v>-10.9253</v>
      </c>
      <c r="L1303">
        <v>21</v>
      </c>
      <c r="M1303">
        <v>506.887</v>
      </c>
      <c r="N1303">
        <f t="shared" si="86"/>
        <v>63.617278452827811</v>
      </c>
      <c r="O1303">
        <v>-12.619</v>
      </c>
      <c r="P1303">
        <v>47.363300000000002</v>
      </c>
      <c r="Q1303">
        <v>590.60400000000004</v>
      </c>
      <c r="R1303">
        <v>1.48753</v>
      </c>
      <c r="S1303">
        <v>-23.788499999999999</v>
      </c>
      <c r="T1303">
        <f t="shared" si="84"/>
        <v>-11.169499999999999</v>
      </c>
    </row>
    <row r="1304" spans="1:20" x14ac:dyDescent="0.3">
      <c r="B1304">
        <v>27</v>
      </c>
      <c r="C1304">
        <v>691.79600000000005</v>
      </c>
      <c r="D1304">
        <f t="shared" si="85"/>
        <v>50.813008130081137</v>
      </c>
      <c r="E1304">
        <v>-40.6342</v>
      </c>
      <c r="F1304">
        <v>49.560499999999998</v>
      </c>
      <c r="G1304">
        <v>549.15599999999995</v>
      </c>
      <c r="H1304">
        <v>1.3420000000000001</v>
      </c>
      <c r="I1304">
        <v>-51.864600000000003</v>
      </c>
      <c r="J1304">
        <f t="shared" si="83"/>
        <v>-11.230400000000003</v>
      </c>
      <c r="L1304">
        <v>22</v>
      </c>
      <c r="M1304">
        <v>522.77099999999996</v>
      </c>
      <c r="N1304">
        <f t="shared" si="86"/>
        <v>62.95643414757005</v>
      </c>
      <c r="O1304">
        <v>-11.8103</v>
      </c>
      <c r="P1304">
        <v>46.600299999999997</v>
      </c>
      <c r="Q1304">
        <v>571.70500000000004</v>
      </c>
      <c r="R1304">
        <v>1.4473400000000001</v>
      </c>
      <c r="S1304">
        <v>-23.5443</v>
      </c>
      <c r="T1304">
        <f t="shared" si="84"/>
        <v>-11.734</v>
      </c>
    </row>
    <row r="1305" spans="1:20" x14ac:dyDescent="0.3">
      <c r="B1305">
        <v>28</v>
      </c>
      <c r="C1305">
        <v>711.548</v>
      </c>
      <c r="D1305">
        <f t="shared" si="85"/>
        <v>50.627784528149171</v>
      </c>
      <c r="E1305">
        <v>-40.6494</v>
      </c>
      <c r="F1305">
        <v>49.697899999999997</v>
      </c>
      <c r="G1305">
        <v>540.76900000000001</v>
      </c>
      <c r="H1305">
        <v>1.33249</v>
      </c>
      <c r="I1305">
        <v>-51.696800000000003</v>
      </c>
      <c r="J1305">
        <f t="shared" si="83"/>
        <v>-11.047400000000003</v>
      </c>
      <c r="L1305">
        <v>23</v>
      </c>
      <c r="M1305">
        <v>538.798</v>
      </c>
      <c r="N1305">
        <f t="shared" si="86"/>
        <v>62.394708928682675</v>
      </c>
      <c r="O1305">
        <v>-11.932399999999999</v>
      </c>
      <c r="P1305">
        <v>46.7224</v>
      </c>
      <c r="Q1305">
        <v>574.952</v>
      </c>
      <c r="R1305">
        <v>1.46462</v>
      </c>
      <c r="S1305">
        <v>-23.4985</v>
      </c>
      <c r="T1305">
        <f t="shared" si="84"/>
        <v>-11.5661</v>
      </c>
    </row>
    <row r="1306" spans="1:20" x14ac:dyDescent="0.3">
      <c r="J1306">
        <f t="shared" si="83"/>
        <v>0</v>
      </c>
      <c r="L1306">
        <v>24</v>
      </c>
      <c r="M1306">
        <v>554.79499999999996</v>
      </c>
      <c r="N1306">
        <f t="shared" si="86"/>
        <v>62.511720947677858</v>
      </c>
      <c r="O1306">
        <v>-12.054399999999999</v>
      </c>
      <c r="P1306">
        <v>46.630899999999997</v>
      </c>
      <c r="Q1306">
        <v>582.13</v>
      </c>
      <c r="R1306">
        <v>1.4697899999999999</v>
      </c>
      <c r="S1306">
        <v>-23.407</v>
      </c>
      <c r="T1306">
        <f t="shared" si="84"/>
        <v>-11.352600000000001</v>
      </c>
    </row>
    <row r="1307" spans="1:20" x14ac:dyDescent="0.3">
      <c r="A1307">
        <v>3.85</v>
      </c>
      <c r="J1307">
        <f t="shared" si="83"/>
        <v>0</v>
      </c>
      <c r="L1307">
        <v>25</v>
      </c>
      <c r="M1307">
        <v>570.65800000000002</v>
      </c>
      <c r="N1307">
        <f t="shared" si="86"/>
        <v>63.039778099980865</v>
      </c>
      <c r="O1307">
        <v>-12.817399999999999</v>
      </c>
      <c r="P1307">
        <v>47.363300000000002</v>
      </c>
      <c r="Q1307">
        <v>593.78</v>
      </c>
      <c r="R1307">
        <v>1.49244</v>
      </c>
      <c r="S1307">
        <v>-23.6053</v>
      </c>
      <c r="T1307">
        <f t="shared" si="84"/>
        <v>-10.7879</v>
      </c>
    </row>
    <row r="1308" spans="1:20" x14ac:dyDescent="0.3">
      <c r="B1308">
        <v>1</v>
      </c>
      <c r="C1308">
        <v>221.13800000000001</v>
      </c>
      <c r="E1308">
        <v>-47.836300000000001</v>
      </c>
      <c r="F1308">
        <v>69.915800000000004</v>
      </c>
      <c r="G1308">
        <v>373.86</v>
      </c>
      <c r="H1308">
        <v>0.97855000000000003</v>
      </c>
      <c r="I1308">
        <v>-51.483199999999997</v>
      </c>
      <c r="J1308">
        <f t="shared" si="83"/>
        <v>-3.6468999999999951</v>
      </c>
      <c r="L1308">
        <v>26</v>
      </c>
      <c r="M1308">
        <v>586.51599999999996</v>
      </c>
      <c r="N1308">
        <f t="shared" si="86"/>
        <v>63.059654433093918</v>
      </c>
      <c r="O1308">
        <v>-12.3291</v>
      </c>
      <c r="P1308">
        <v>46.8292</v>
      </c>
      <c r="Q1308">
        <v>591.74099999999999</v>
      </c>
      <c r="R1308">
        <v>1.4866299999999999</v>
      </c>
      <c r="S1308">
        <v>-23.5748</v>
      </c>
      <c r="T1308">
        <f t="shared" si="84"/>
        <v>-11.245699999999999</v>
      </c>
    </row>
    <row r="1309" spans="1:20" x14ac:dyDescent="0.3">
      <c r="B1309">
        <v>2</v>
      </c>
      <c r="C1309">
        <v>227.41900000000001</v>
      </c>
      <c r="D1309">
        <f t="shared" si="85"/>
        <v>159.21031682853035</v>
      </c>
      <c r="E1309">
        <v>-39.779699999999998</v>
      </c>
      <c r="F1309">
        <v>40.7562</v>
      </c>
      <c r="G1309">
        <v>622.63699999999994</v>
      </c>
      <c r="H1309">
        <v>1.59127</v>
      </c>
      <c r="I1309">
        <v>-46.508800000000001</v>
      </c>
      <c r="J1309">
        <f t="shared" si="83"/>
        <v>-6.7291000000000025</v>
      </c>
      <c r="L1309">
        <v>27</v>
      </c>
      <c r="M1309">
        <v>602.846</v>
      </c>
      <c r="N1309">
        <f t="shared" si="86"/>
        <v>61.23698714023255</v>
      </c>
      <c r="O1309">
        <v>-11.8561</v>
      </c>
      <c r="P1309">
        <v>46.432499999999997</v>
      </c>
      <c r="Q1309">
        <v>581.15200000000004</v>
      </c>
      <c r="R1309">
        <v>1.4819100000000001</v>
      </c>
      <c r="S1309">
        <v>-23.5748</v>
      </c>
      <c r="T1309">
        <f t="shared" si="84"/>
        <v>-11.7187</v>
      </c>
    </row>
    <row r="1310" spans="1:20" x14ac:dyDescent="0.3">
      <c r="B1310">
        <v>3</v>
      </c>
      <c r="C1310">
        <v>238.214</v>
      </c>
      <c r="D1310">
        <f t="shared" si="85"/>
        <v>92.635479388605944</v>
      </c>
      <c r="E1310">
        <v>-37.5366</v>
      </c>
      <c r="F1310">
        <v>34.683199999999999</v>
      </c>
      <c r="G1310">
        <v>734.053</v>
      </c>
      <c r="H1310">
        <v>1.78807</v>
      </c>
      <c r="I1310">
        <v>-48.782299999999999</v>
      </c>
      <c r="J1310">
        <f t="shared" si="83"/>
        <v>-11.245699999999999</v>
      </c>
      <c r="L1310">
        <v>28</v>
      </c>
      <c r="M1310">
        <v>618.99699999999996</v>
      </c>
      <c r="N1310">
        <f t="shared" si="86"/>
        <v>61.915670856293907</v>
      </c>
      <c r="O1310">
        <v>-11.8866</v>
      </c>
      <c r="P1310">
        <v>46.447800000000001</v>
      </c>
      <c r="Q1310">
        <v>577.27800000000002</v>
      </c>
      <c r="R1310">
        <v>1.4878400000000001</v>
      </c>
      <c r="S1310">
        <v>-23.3765</v>
      </c>
      <c r="T1310">
        <f t="shared" si="84"/>
        <v>-11.4899</v>
      </c>
    </row>
    <row r="1311" spans="1:20" x14ac:dyDescent="0.3">
      <c r="B1311">
        <v>4</v>
      </c>
      <c r="C1311">
        <v>255.654</v>
      </c>
      <c r="D1311">
        <f t="shared" si="85"/>
        <v>57.339449541284409</v>
      </c>
      <c r="E1311">
        <v>-40.5884</v>
      </c>
      <c r="F1311">
        <v>46.8292</v>
      </c>
      <c r="G1311">
        <v>566.13300000000004</v>
      </c>
      <c r="H1311">
        <v>1.3931100000000001</v>
      </c>
      <c r="I1311">
        <v>-50.979599999999998</v>
      </c>
      <c r="J1311">
        <f t="shared" si="83"/>
        <v>-10.391199999999998</v>
      </c>
      <c r="L1311">
        <v>29</v>
      </c>
      <c r="M1311">
        <v>635.51900000000001</v>
      </c>
      <c r="N1311">
        <f t="shared" si="86"/>
        <v>60.525360125892576</v>
      </c>
      <c r="O1311">
        <v>-11.8713</v>
      </c>
      <c r="P1311">
        <v>46.142600000000002</v>
      </c>
      <c r="Q1311">
        <v>582.62800000000004</v>
      </c>
      <c r="R1311">
        <v>1.4880199999999999</v>
      </c>
      <c r="S1311">
        <v>-23.3307</v>
      </c>
      <c r="T1311">
        <f t="shared" si="84"/>
        <v>-11.4594</v>
      </c>
    </row>
    <row r="1312" spans="1:20" x14ac:dyDescent="0.3">
      <c r="B1312">
        <v>5</v>
      </c>
      <c r="C1312">
        <v>273.62799999999999</v>
      </c>
      <c r="D1312">
        <f t="shared" si="85"/>
        <v>55.63591854901528</v>
      </c>
      <c r="E1312">
        <v>-41.900599999999997</v>
      </c>
      <c r="F1312">
        <v>50.1404</v>
      </c>
      <c r="G1312">
        <v>555.34799999999996</v>
      </c>
      <c r="H1312">
        <v>1.32924</v>
      </c>
      <c r="I1312">
        <v>-51.910400000000003</v>
      </c>
      <c r="J1312">
        <f t="shared" si="83"/>
        <v>-10.009800000000006</v>
      </c>
      <c r="L1312">
        <v>30</v>
      </c>
      <c r="M1312">
        <v>651.53399999999999</v>
      </c>
      <c r="N1312">
        <f t="shared" si="86"/>
        <v>62.441461130190497</v>
      </c>
      <c r="O1312">
        <v>-12.130699999999999</v>
      </c>
      <c r="P1312">
        <v>46.340899999999998</v>
      </c>
      <c r="Q1312">
        <v>585.66600000000005</v>
      </c>
      <c r="R1312">
        <v>1.5056799999999999</v>
      </c>
      <c r="S1312">
        <v>-23.407</v>
      </c>
      <c r="T1312">
        <f t="shared" si="84"/>
        <v>-11.276300000000001</v>
      </c>
    </row>
    <row r="1313" spans="2:20" x14ac:dyDescent="0.3">
      <c r="B1313">
        <v>6</v>
      </c>
      <c r="C1313">
        <v>291.58</v>
      </c>
      <c r="D1313">
        <f t="shared" si="85"/>
        <v>55.704099821746887</v>
      </c>
      <c r="E1313">
        <v>-41.305500000000002</v>
      </c>
      <c r="F1313">
        <v>50.1404</v>
      </c>
      <c r="G1313">
        <v>528.36099999999999</v>
      </c>
      <c r="H1313">
        <v>1.29504</v>
      </c>
      <c r="I1313">
        <v>-52.307099999999998</v>
      </c>
      <c r="J1313">
        <f t="shared" si="83"/>
        <v>-11.001599999999996</v>
      </c>
      <c r="L1313">
        <v>31</v>
      </c>
      <c r="M1313">
        <v>667.93200000000002</v>
      </c>
      <c r="N1313">
        <f t="shared" si="86"/>
        <v>60.983046713013692</v>
      </c>
      <c r="O1313">
        <v>-11.7493</v>
      </c>
      <c r="P1313">
        <v>46.127299999999998</v>
      </c>
      <c r="Q1313">
        <v>575.87199999999996</v>
      </c>
      <c r="R1313">
        <v>1.47004</v>
      </c>
      <c r="S1313">
        <v>-23.5748</v>
      </c>
      <c r="T1313">
        <f t="shared" si="84"/>
        <v>-11.8255</v>
      </c>
    </row>
    <row r="1314" spans="2:20" x14ac:dyDescent="0.3">
      <c r="B1314">
        <v>7</v>
      </c>
      <c r="C1314">
        <v>309.57</v>
      </c>
      <c r="D1314">
        <f t="shared" si="85"/>
        <v>55.586436909394081</v>
      </c>
      <c r="E1314">
        <v>-41.198700000000002</v>
      </c>
      <c r="F1314">
        <v>50.247199999999999</v>
      </c>
      <c r="G1314">
        <v>529.25199999999995</v>
      </c>
      <c r="H1314">
        <v>1.2898000000000001</v>
      </c>
      <c r="I1314">
        <v>-52.291899999999998</v>
      </c>
      <c r="J1314">
        <f t="shared" si="83"/>
        <v>-11.093199999999996</v>
      </c>
      <c r="L1314">
        <v>32</v>
      </c>
      <c r="M1314">
        <v>684.40599999999995</v>
      </c>
      <c r="N1314">
        <f t="shared" si="86"/>
        <v>60.701711788272675</v>
      </c>
      <c r="O1314">
        <v>-12.085000000000001</v>
      </c>
      <c r="P1314">
        <v>46.371499999999997</v>
      </c>
      <c r="Q1314">
        <v>583.86400000000003</v>
      </c>
      <c r="R1314">
        <v>1.4944</v>
      </c>
      <c r="S1314">
        <v>-23.4528</v>
      </c>
      <c r="T1314">
        <f t="shared" si="84"/>
        <v>-11.367799999999999</v>
      </c>
    </row>
    <row r="1315" spans="2:20" x14ac:dyDescent="0.3">
      <c r="B1315">
        <v>8</v>
      </c>
      <c r="C1315">
        <v>327.59399999999999</v>
      </c>
      <c r="D1315">
        <f t="shared" si="85"/>
        <v>55.481580115401684</v>
      </c>
      <c r="E1315">
        <v>-41.442900000000002</v>
      </c>
      <c r="F1315">
        <v>50.567599999999999</v>
      </c>
      <c r="G1315">
        <v>533.86300000000006</v>
      </c>
      <c r="H1315">
        <v>1.28572</v>
      </c>
      <c r="I1315">
        <v>-52.444499999999998</v>
      </c>
      <c r="J1315">
        <f t="shared" si="83"/>
        <v>-11.001599999999996</v>
      </c>
      <c r="L1315">
        <v>33</v>
      </c>
      <c r="M1315">
        <v>700.774</v>
      </c>
      <c r="N1315">
        <f t="shared" si="86"/>
        <v>61.094819159335096</v>
      </c>
      <c r="O1315">
        <v>-12.237500000000001</v>
      </c>
      <c r="P1315">
        <v>46.493499999999997</v>
      </c>
      <c r="Q1315">
        <v>593.50300000000004</v>
      </c>
      <c r="R1315">
        <v>1.5148999999999999</v>
      </c>
      <c r="S1315">
        <v>-23.407</v>
      </c>
      <c r="T1315">
        <f t="shared" si="84"/>
        <v>-11.169499999999999</v>
      </c>
    </row>
    <row r="1316" spans="2:20" hidden="1" x14ac:dyDescent="0.3">
      <c r="B1316">
        <v>9</v>
      </c>
      <c r="C1316">
        <v>345.89100000000002</v>
      </c>
      <c r="D1316">
        <f t="shared" si="85"/>
        <v>54.653768377329541</v>
      </c>
      <c r="E1316">
        <v>-41.168199999999999</v>
      </c>
      <c r="F1316">
        <v>50.384500000000003</v>
      </c>
      <c r="G1316">
        <v>535.43600000000004</v>
      </c>
      <c r="H1316">
        <v>1.28308</v>
      </c>
      <c r="I1316">
        <v>-52.383400000000002</v>
      </c>
      <c r="J1316">
        <f t="shared" si="83"/>
        <v>-11.215200000000003</v>
      </c>
      <c r="L1316">
        <v>34</v>
      </c>
      <c r="M1316">
        <v>717.12900000000002</v>
      </c>
      <c r="O1316">
        <v>-12.5275</v>
      </c>
      <c r="P1316">
        <v>46.615600000000001</v>
      </c>
      <c r="Q1316">
        <v>602.84699999999998</v>
      </c>
      <c r="R1316">
        <v>1.52433</v>
      </c>
      <c r="S1316">
        <v>-4.4708300000000003</v>
      </c>
      <c r="T1316">
        <f t="shared" si="84"/>
        <v>8.0566700000000004</v>
      </c>
    </row>
    <row r="1317" spans="2:20" x14ac:dyDescent="0.3">
      <c r="B1317">
        <v>10</v>
      </c>
      <c r="C1317">
        <v>363.82299999999998</v>
      </c>
      <c r="D1317">
        <f t="shared" si="85"/>
        <v>55.766227972340076</v>
      </c>
      <c r="E1317">
        <v>-41.656500000000001</v>
      </c>
      <c r="F1317">
        <v>50.704999999999998</v>
      </c>
      <c r="G1317">
        <v>547.59799999999996</v>
      </c>
      <c r="H1317">
        <v>1.3037399999999999</v>
      </c>
      <c r="I1317">
        <v>-52.459699999999998</v>
      </c>
      <c r="J1317">
        <f t="shared" si="83"/>
        <v>-10.803199999999997</v>
      </c>
      <c r="T1317">
        <f t="shared" si="84"/>
        <v>0</v>
      </c>
    </row>
    <row r="1318" spans="2:20" x14ac:dyDescent="0.3">
      <c r="B1318">
        <v>11</v>
      </c>
      <c r="C1318">
        <v>382.43700000000001</v>
      </c>
      <c r="D1318">
        <f t="shared" si="85"/>
        <v>53.723004190394235</v>
      </c>
      <c r="E1318">
        <v>-41.091900000000003</v>
      </c>
      <c r="F1318">
        <v>50.2014</v>
      </c>
      <c r="G1318">
        <v>534.93399999999997</v>
      </c>
      <c r="H1318">
        <v>1.3035399999999999</v>
      </c>
      <c r="I1318">
        <v>-52.337600000000002</v>
      </c>
      <c r="J1318">
        <f t="shared" si="83"/>
        <v>-11.245699999999999</v>
      </c>
      <c r="K1318">
        <v>4.05</v>
      </c>
      <c r="T1318">
        <f t="shared" si="84"/>
        <v>0</v>
      </c>
    </row>
    <row r="1319" spans="2:20" x14ac:dyDescent="0.3">
      <c r="B1319">
        <v>12</v>
      </c>
      <c r="C1319">
        <v>400.88900000000001</v>
      </c>
      <c r="D1319">
        <f t="shared" si="85"/>
        <v>54.194667244743123</v>
      </c>
      <c r="E1319">
        <v>-41.488599999999998</v>
      </c>
      <c r="F1319">
        <v>50.659199999999998</v>
      </c>
      <c r="G1319">
        <v>545.91</v>
      </c>
      <c r="H1319">
        <v>1.30647</v>
      </c>
      <c r="I1319">
        <v>-52.307099999999998</v>
      </c>
      <c r="J1319">
        <f t="shared" si="83"/>
        <v>-10.8185</v>
      </c>
      <c r="L1319">
        <v>1</v>
      </c>
      <c r="M1319">
        <v>221.17400000000001</v>
      </c>
      <c r="O1319">
        <v>-20.782499999999999</v>
      </c>
      <c r="P1319">
        <v>69.412199999999999</v>
      </c>
      <c r="Q1319">
        <v>405.35899999999998</v>
      </c>
      <c r="R1319">
        <v>1.12018</v>
      </c>
      <c r="S1319">
        <v>-24.200399999999998</v>
      </c>
      <c r="T1319">
        <f t="shared" si="84"/>
        <v>-3.4178999999999995</v>
      </c>
    </row>
    <row r="1320" spans="2:20" x14ac:dyDescent="0.3">
      <c r="B1320">
        <v>13</v>
      </c>
      <c r="C1320">
        <v>419.47800000000001</v>
      </c>
      <c r="D1320">
        <f t="shared" si="85"/>
        <v>53.795255258486208</v>
      </c>
      <c r="E1320">
        <v>-41.015599999999999</v>
      </c>
      <c r="F1320">
        <v>50.186199999999999</v>
      </c>
      <c r="G1320">
        <v>537.54399999999998</v>
      </c>
      <c r="H1320">
        <v>1.3010900000000001</v>
      </c>
      <c r="I1320">
        <v>-52.185099999999998</v>
      </c>
      <c r="J1320">
        <f t="shared" si="83"/>
        <v>-11.169499999999999</v>
      </c>
      <c r="L1320">
        <v>2</v>
      </c>
      <c r="M1320">
        <v>227.66200000000001</v>
      </c>
      <c r="N1320">
        <f t="shared" si="86"/>
        <v>154.13070283600496</v>
      </c>
      <c r="O1320">
        <v>-12.619</v>
      </c>
      <c r="P1320">
        <v>42.037999999999997</v>
      </c>
      <c r="Q1320">
        <v>627.56700000000001</v>
      </c>
      <c r="R1320">
        <v>1.7201200000000001</v>
      </c>
      <c r="S1320">
        <v>-18.8141</v>
      </c>
      <c r="T1320">
        <f t="shared" si="84"/>
        <v>-6.1951000000000001</v>
      </c>
    </row>
    <row r="1321" spans="2:20" x14ac:dyDescent="0.3">
      <c r="B1321">
        <v>14</v>
      </c>
      <c r="C1321">
        <v>438.19400000000002</v>
      </c>
      <c r="D1321">
        <f t="shared" si="85"/>
        <v>53.430220132506925</v>
      </c>
      <c r="E1321">
        <v>-40.664700000000003</v>
      </c>
      <c r="F1321">
        <v>49.667400000000001</v>
      </c>
      <c r="G1321">
        <v>533.83500000000004</v>
      </c>
      <c r="H1321">
        <v>1.30589</v>
      </c>
      <c r="I1321">
        <v>-52.139299999999999</v>
      </c>
      <c r="J1321">
        <f t="shared" si="83"/>
        <v>-11.474599999999995</v>
      </c>
      <c r="L1321">
        <v>3</v>
      </c>
      <c r="M1321">
        <v>237.35300000000001</v>
      </c>
      <c r="N1321">
        <f t="shared" si="86"/>
        <v>103.1885254359715</v>
      </c>
      <c r="O1321">
        <v>-10.2386</v>
      </c>
      <c r="P1321">
        <v>35.293599999999998</v>
      </c>
      <c r="Q1321">
        <v>763.81600000000003</v>
      </c>
      <c r="R1321">
        <v>1.9998400000000001</v>
      </c>
      <c r="S1321">
        <v>-18.6157</v>
      </c>
      <c r="T1321">
        <f t="shared" si="84"/>
        <v>-8.3771000000000004</v>
      </c>
    </row>
    <row r="1322" spans="2:20" x14ac:dyDescent="0.3">
      <c r="B1322">
        <v>15</v>
      </c>
      <c r="C1322">
        <v>456.98099999999999</v>
      </c>
      <c r="D1322">
        <f t="shared" si="85"/>
        <v>53.228296162239907</v>
      </c>
      <c r="E1322">
        <v>-40.664700000000003</v>
      </c>
      <c r="F1322">
        <v>49.621600000000001</v>
      </c>
      <c r="G1322">
        <v>538.61300000000006</v>
      </c>
      <c r="H1322">
        <v>1.30755</v>
      </c>
      <c r="I1322">
        <v>-52.078200000000002</v>
      </c>
      <c r="J1322">
        <f t="shared" si="83"/>
        <v>-11.413499999999999</v>
      </c>
      <c r="L1322">
        <v>4</v>
      </c>
      <c r="M1322">
        <v>252.16900000000001</v>
      </c>
      <c r="N1322">
        <f t="shared" si="86"/>
        <v>67.494600431965438</v>
      </c>
      <c r="O1322">
        <v>-11.230499999999999</v>
      </c>
      <c r="P1322">
        <v>40.557899999999997</v>
      </c>
      <c r="Q1322">
        <v>677.63</v>
      </c>
      <c r="R1322">
        <v>1.74451</v>
      </c>
      <c r="S1322">
        <v>-21.163900000000002</v>
      </c>
      <c r="T1322">
        <f t="shared" si="84"/>
        <v>-9.9334000000000024</v>
      </c>
    </row>
    <row r="1323" spans="2:20" x14ac:dyDescent="0.3">
      <c r="B1323">
        <v>16</v>
      </c>
      <c r="C1323">
        <v>475.81</v>
      </c>
      <c r="D1323">
        <f t="shared" si="85"/>
        <v>53.10956503266236</v>
      </c>
      <c r="E1323">
        <v>-40.863</v>
      </c>
      <c r="F1323">
        <v>49.743699999999997</v>
      </c>
      <c r="G1323">
        <v>542.375</v>
      </c>
      <c r="H1323">
        <v>1.31179</v>
      </c>
      <c r="I1323">
        <v>-51.925699999999999</v>
      </c>
      <c r="J1323">
        <f t="shared" si="83"/>
        <v>-11.0627</v>
      </c>
      <c r="L1323">
        <v>5</v>
      </c>
      <c r="M1323">
        <v>267.33800000000002</v>
      </c>
      <c r="N1323">
        <f t="shared" si="86"/>
        <v>65.923923791944048</v>
      </c>
      <c r="O1323">
        <v>-12.100199999999999</v>
      </c>
      <c r="P1323">
        <v>44.326799999999999</v>
      </c>
      <c r="Q1323">
        <v>615.74599999999998</v>
      </c>
      <c r="R1323">
        <v>1.5870500000000001</v>
      </c>
      <c r="S1323">
        <v>-22.338899999999999</v>
      </c>
      <c r="T1323">
        <f t="shared" si="84"/>
        <v>-10.2387</v>
      </c>
    </row>
    <row r="1324" spans="2:20" x14ac:dyDescent="0.3">
      <c r="B1324">
        <v>17</v>
      </c>
      <c r="C1324">
        <v>494.59399999999999</v>
      </c>
      <c r="D1324">
        <f t="shared" si="85"/>
        <v>53.236797274276</v>
      </c>
      <c r="E1324">
        <v>-40.573099999999997</v>
      </c>
      <c r="F1324">
        <v>49.209600000000002</v>
      </c>
      <c r="G1324">
        <v>541.50099999999998</v>
      </c>
      <c r="H1324">
        <v>1.3166199999999999</v>
      </c>
      <c r="I1324">
        <v>-51.849400000000003</v>
      </c>
      <c r="J1324">
        <f t="shared" si="83"/>
        <v>-11.276300000000006</v>
      </c>
      <c r="L1324">
        <v>6</v>
      </c>
      <c r="M1324">
        <v>282.99400000000003</v>
      </c>
      <c r="N1324">
        <f t="shared" si="86"/>
        <v>63.873275421563591</v>
      </c>
      <c r="O1324">
        <v>-12.5122</v>
      </c>
      <c r="P1324">
        <v>45.99</v>
      </c>
      <c r="Q1324">
        <v>597.56600000000003</v>
      </c>
      <c r="R1324">
        <v>1.5264599999999999</v>
      </c>
      <c r="S1324">
        <v>-23.071300000000001</v>
      </c>
      <c r="T1324">
        <f t="shared" si="84"/>
        <v>-10.559100000000001</v>
      </c>
    </row>
    <row r="1325" spans="2:20" x14ac:dyDescent="0.3">
      <c r="B1325">
        <v>18</v>
      </c>
      <c r="C1325">
        <v>513.851</v>
      </c>
      <c r="D1325">
        <f t="shared" si="85"/>
        <v>51.929168614010479</v>
      </c>
      <c r="E1325">
        <v>-39.962800000000001</v>
      </c>
      <c r="F1325">
        <v>48.751800000000003</v>
      </c>
      <c r="G1325">
        <v>527.63599999999997</v>
      </c>
      <c r="H1325">
        <v>1.29759</v>
      </c>
      <c r="I1325">
        <v>-52.063000000000002</v>
      </c>
      <c r="J1325">
        <f t="shared" si="83"/>
        <v>-12.100200000000001</v>
      </c>
      <c r="L1325">
        <v>7</v>
      </c>
      <c r="M1325">
        <v>298.87799999999999</v>
      </c>
      <c r="N1325">
        <f t="shared" si="86"/>
        <v>62.95643414757005</v>
      </c>
      <c r="O1325">
        <v>-12.710599999999999</v>
      </c>
      <c r="P1325">
        <v>46.859699999999997</v>
      </c>
      <c r="Q1325">
        <v>591.46299999999997</v>
      </c>
      <c r="R1325">
        <v>1.5174700000000001</v>
      </c>
      <c r="S1325">
        <v>-23.3002</v>
      </c>
      <c r="T1325">
        <f t="shared" si="84"/>
        <v>-10.589600000000001</v>
      </c>
    </row>
    <row r="1326" spans="2:20" x14ac:dyDescent="0.3">
      <c r="B1326">
        <v>19</v>
      </c>
      <c r="C1326">
        <v>532.82500000000005</v>
      </c>
      <c r="D1326">
        <f t="shared" si="85"/>
        <v>52.703699799725811</v>
      </c>
      <c r="E1326">
        <v>-41.656500000000001</v>
      </c>
      <c r="F1326">
        <v>50.353999999999999</v>
      </c>
      <c r="G1326">
        <v>566.71</v>
      </c>
      <c r="H1326">
        <v>1.3515699999999999</v>
      </c>
      <c r="I1326">
        <v>-51.986699999999999</v>
      </c>
      <c r="J1326">
        <f t="shared" si="83"/>
        <v>-10.330199999999998</v>
      </c>
      <c r="L1326">
        <v>8</v>
      </c>
      <c r="M1326">
        <v>314.64299999999997</v>
      </c>
      <c r="N1326">
        <f t="shared" si="86"/>
        <v>63.431652394544933</v>
      </c>
      <c r="O1326">
        <v>-12.802099999999999</v>
      </c>
      <c r="P1326">
        <v>47.103900000000003</v>
      </c>
      <c r="Q1326">
        <v>591.12800000000004</v>
      </c>
      <c r="R1326">
        <v>1.5177</v>
      </c>
      <c r="S1326">
        <v>-23.3459</v>
      </c>
      <c r="T1326">
        <f t="shared" si="84"/>
        <v>-10.543800000000001</v>
      </c>
    </row>
    <row r="1327" spans="2:20" x14ac:dyDescent="0.3">
      <c r="B1327">
        <v>20</v>
      </c>
      <c r="C1327">
        <v>552.18899999999996</v>
      </c>
      <c r="D1327">
        <f t="shared" si="85"/>
        <v>51.642222681264414</v>
      </c>
      <c r="E1327">
        <v>-41.397100000000002</v>
      </c>
      <c r="F1327">
        <v>50.0946</v>
      </c>
      <c r="G1327">
        <v>559.80100000000004</v>
      </c>
      <c r="H1327">
        <v>1.34941</v>
      </c>
      <c r="I1327">
        <v>-51.986699999999999</v>
      </c>
      <c r="J1327">
        <f t="shared" si="83"/>
        <v>-10.589599999999997</v>
      </c>
      <c r="L1327">
        <v>9</v>
      </c>
      <c r="M1327">
        <v>330.59199999999998</v>
      </c>
      <c r="N1327">
        <f t="shared" si="86"/>
        <v>62.699855790331632</v>
      </c>
      <c r="O1327">
        <v>-12.6648</v>
      </c>
      <c r="P1327">
        <v>46.9666</v>
      </c>
      <c r="Q1327">
        <v>589.40700000000004</v>
      </c>
      <c r="R1327">
        <v>1.50413</v>
      </c>
      <c r="S1327">
        <v>-23.3612</v>
      </c>
      <c r="T1327">
        <f t="shared" si="84"/>
        <v>-10.696400000000001</v>
      </c>
    </row>
    <row r="1328" spans="2:20" x14ac:dyDescent="0.3">
      <c r="B1328">
        <v>21</v>
      </c>
      <c r="C1328">
        <v>571.28499999999997</v>
      </c>
      <c r="D1328">
        <f t="shared" si="85"/>
        <v>52.366987850858806</v>
      </c>
      <c r="E1328">
        <v>-40.573099999999997</v>
      </c>
      <c r="F1328">
        <v>49.148600000000002</v>
      </c>
      <c r="G1328">
        <v>542.28399999999999</v>
      </c>
      <c r="H1328">
        <v>1.3292600000000001</v>
      </c>
      <c r="I1328">
        <v>-51.971400000000003</v>
      </c>
      <c r="J1328">
        <f t="shared" si="83"/>
        <v>-11.398300000000006</v>
      </c>
      <c r="L1328">
        <v>10</v>
      </c>
      <c r="M1328">
        <v>346.53199999999998</v>
      </c>
      <c r="N1328">
        <f t="shared" si="86"/>
        <v>62.735257214554586</v>
      </c>
      <c r="O1328">
        <v>-12.313800000000001</v>
      </c>
      <c r="P1328">
        <v>46.478299999999997</v>
      </c>
      <c r="Q1328">
        <v>581.07100000000003</v>
      </c>
      <c r="R1328">
        <v>1.4973700000000001</v>
      </c>
      <c r="S1328">
        <v>-23.468</v>
      </c>
      <c r="T1328">
        <f t="shared" si="84"/>
        <v>-11.154199999999999</v>
      </c>
    </row>
    <row r="1329" spans="1:20" x14ac:dyDescent="0.3">
      <c r="B1329">
        <v>22</v>
      </c>
      <c r="C1329">
        <v>590.70100000000002</v>
      </c>
      <c r="D1329">
        <f t="shared" si="85"/>
        <v>51.503914297486467</v>
      </c>
      <c r="E1329">
        <v>-40.878300000000003</v>
      </c>
      <c r="F1329">
        <v>49.346899999999998</v>
      </c>
      <c r="G1329">
        <v>556.13400000000001</v>
      </c>
      <c r="H1329">
        <v>1.34273</v>
      </c>
      <c r="I1329">
        <v>-51.879899999999999</v>
      </c>
      <c r="J1329">
        <f t="shared" si="83"/>
        <v>-11.001599999999996</v>
      </c>
      <c r="L1329">
        <v>11</v>
      </c>
      <c r="M1329">
        <v>362.50299999999999</v>
      </c>
      <c r="N1329">
        <f t="shared" si="86"/>
        <v>62.613486945087956</v>
      </c>
      <c r="O1329">
        <v>-12.6495</v>
      </c>
      <c r="P1329">
        <v>47.0886</v>
      </c>
      <c r="Q1329">
        <v>594.00199999999995</v>
      </c>
      <c r="R1329">
        <v>1.49892</v>
      </c>
      <c r="S1329">
        <v>-23.4985</v>
      </c>
      <c r="T1329">
        <f t="shared" si="84"/>
        <v>-10.849</v>
      </c>
    </row>
    <row r="1330" spans="1:20" x14ac:dyDescent="0.3">
      <c r="B1330">
        <v>23</v>
      </c>
      <c r="C1330">
        <v>610.15499999999997</v>
      </c>
      <c r="D1330">
        <f t="shared" si="85"/>
        <v>51.403310373188162</v>
      </c>
      <c r="E1330">
        <v>-40.573099999999997</v>
      </c>
      <c r="F1330">
        <v>49.011200000000002</v>
      </c>
      <c r="G1330">
        <v>544.94299999999998</v>
      </c>
      <c r="H1330">
        <v>1.3361099999999999</v>
      </c>
      <c r="I1330">
        <v>-51.773099999999999</v>
      </c>
      <c r="J1330">
        <f t="shared" si="83"/>
        <v>-11.200000000000003</v>
      </c>
      <c r="L1330">
        <v>12</v>
      </c>
      <c r="M1330">
        <v>378.76400000000001</v>
      </c>
      <c r="N1330">
        <f t="shared" si="86"/>
        <v>61.496832913104882</v>
      </c>
      <c r="O1330">
        <v>-12.3444</v>
      </c>
      <c r="P1330">
        <v>46.737699999999997</v>
      </c>
      <c r="Q1330">
        <v>589.95699999999999</v>
      </c>
      <c r="R1330">
        <v>1.4980599999999999</v>
      </c>
      <c r="S1330">
        <v>-23.3307</v>
      </c>
      <c r="T1330">
        <f t="shared" si="84"/>
        <v>-10.9863</v>
      </c>
    </row>
    <row r="1331" spans="1:20" x14ac:dyDescent="0.3">
      <c r="B1331">
        <v>24</v>
      </c>
      <c r="C1331">
        <v>629.71699999999998</v>
      </c>
      <c r="D1331">
        <f t="shared" si="85"/>
        <v>51.119517431755412</v>
      </c>
      <c r="E1331">
        <v>-40.4968</v>
      </c>
      <c r="F1331">
        <v>48.889200000000002</v>
      </c>
      <c r="G1331">
        <v>549.63199999999995</v>
      </c>
      <c r="H1331">
        <v>1.33893</v>
      </c>
      <c r="I1331">
        <v>-51.742600000000003</v>
      </c>
      <c r="J1331">
        <f t="shared" si="83"/>
        <v>-11.245800000000003</v>
      </c>
      <c r="L1331">
        <v>13</v>
      </c>
      <c r="M1331">
        <v>395.113</v>
      </c>
      <c r="N1331">
        <f t="shared" si="86"/>
        <v>61.165820539482574</v>
      </c>
      <c r="O1331">
        <v>-12.2986</v>
      </c>
      <c r="P1331">
        <v>46.6614</v>
      </c>
      <c r="Q1331">
        <v>591.70600000000002</v>
      </c>
      <c r="R1331">
        <v>1.5070699999999999</v>
      </c>
      <c r="S1331">
        <v>-23.2697</v>
      </c>
      <c r="T1331">
        <f t="shared" si="84"/>
        <v>-10.9711</v>
      </c>
    </row>
    <row r="1332" spans="1:20" x14ac:dyDescent="0.3">
      <c r="B1332">
        <v>25</v>
      </c>
      <c r="C1332">
        <v>649.52</v>
      </c>
      <c r="D1332">
        <f t="shared" si="85"/>
        <v>50.497399383931736</v>
      </c>
      <c r="E1332">
        <v>-40.344200000000001</v>
      </c>
      <c r="F1332">
        <v>48.797600000000003</v>
      </c>
      <c r="G1332">
        <v>543.24099999999999</v>
      </c>
      <c r="H1332">
        <v>1.35067</v>
      </c>
      <c r="I1332">
        <v>-51.6663</v>
      </c>
      <c r="J1332">
        <f t="shared" si="83"/>
        <v>-11.322099999999999</v>
      </c>
      <c r="L1332">
        <v>14</v>
      </c>
      <c r="M1332">
        <v>411.47699999999998</v>
      </c>
      <c r="N1332">
        <f t="shared" si="86"/>
        <v>61.109753116597496</v>
      </c>
      <c r="O1332">
        <v>-12.4664</v>
      </c>
      <c r="P1332">
        <v>46.7072</v>
      </c>
      <c r="Q1332">
        <v>594.18499999999995</v>
      </c>
      <c r="R1332">
        <v>1.51735</v>
      </c>
      <c r="S1332">
        <v>-23.2239</v>
      </c>
      <c r="T1332">
        <f t="shared" si="84"/>
        <v>-10.7575</v>
      </c>
    </row>
    <row r="1333" spans="1:20" x14ac:dyDescent="0.3">
      <c r="B1333">
        <v>26</v>
      </c>
      <c r="C1333">
        <v>669.05799999999999</v>
      </c>
      <c r="D1333">
        <f t="shared" si="85"/>
        <v>51.182311393182488</v>
      </c>
      <c r="E1333">
        <v>-40.7562</v>
      </c>
      <c r="F1333">
        <v>49.179099999999998</v>
      </c>
      <c r="G1333">
        <v>553.44299999999998</v>
      </c>
      <c r="H1333">
        <v>1.35164</v>
      </c>
      <c r="I1333">
        <v>-51.742600000000003</v>
      </c>
      <c r="J1333">
        <f t="shared" si="83"/>
        <v>-10.986400000000003</v>
      </c>
      <c r="L1333">
        <v>15</v>
      </c>
      <c r="M1333">
        <v>428.06700000000001</v>
      </c>
      <c r="N1333">
        <f t="shared" si="86"/>
        <v>60.277275467148769</v>
      </c>
      <c r="O1333">
        <v>-12.222300000000001</v>
      </c>
      <c r="P1333">
        <v>46.218899999999998</v>
      </c>
      <c r="Q1333">
        <v>593.48500000000001</v>
      </c>
      <c r="R1333">
        <v>1.5341</v>
      </c>
      <c r="S1333">
        <v>-23.2544</v>
      </c>
      <c r="T1333">
        <f t="shared" si="84"/>
        <v>-11.0321</v>
      </c>
    </row>
    <row r="1334" spans="1:20" x14ac:dyDescent="0.3">
      <c r="B1334">
        <v>27</v>
      </c>
      <c r="C1334">
        <v>688.82</v>
      </c>
      <c r="D1334">
        <f t="shared" si="85"/>
        <v>50.602165772694924</v>
      </c>
      <c r="E1334">
        <v>-40.4816</v>
      </c>
      <c r="F1334">
        <v>48.873899999999999</v>
      </c>
      <c r="G1334">
        <v>547.52</v>
      </c>
      <c r="H1334">
        <v>1.35127</v>
      </c>
      <c r="I1334">
        <v>-51.6815</v>
      </c>
      <c r="J1334">
        <f t="shared" si="83"/>
        <v>-11.1999</v>
      </c>
      <c r="L1334">
        <v>16</v>
      </c>
      <c r="M1334">
        <v>444.65499999999997</v>
      </c>
      <c r="N1334">
        <f t="shared" si="86"/>
        <v>60.284543043163858</v>
      </c>
      <c r="O1334">
        <v>-12.283300000000001</v>
      </c>
      <c r="P1334">
        <v>46.249400000000001</v>
      </c>
      <c r="Q1334">
        <v>591.005</v>
      </c>
      <c r="R1334">
        <v>1.5205299999999999</v>
      </c>
      <c r="S1334">
        <v>-23.2849</v>
      </c>
      <c r="T1334">
        <f t="shared" si="84"/>
        <v>-11.0016</v>
      </c>
    </row>
    <row r="1335" spans="1:20" x14ac:dyDescent="0.3">
      <c r="B1335">
        <v>28</v>
      </c>
      <c r="C1335">
        <v>708.82299999999998</v>
      </c>
      <c r="D1335">
        <f t="shared" si="85"/>
        <v>49.992501124831456</v>
      </c>
      <c r="E1335">
        <v>-40.420499999999997</v>
      </c>
      <c r="F1335">
        <v>48.690800000000003</v>
      </c>
      <c r="G1335">
        <v>549.57100000000003</v>
      </c>
      <c r="H1335">
        <v>1.3531299999999999</v>
      </c>
      <c r="I1335">
        <v>-51.696800000000003</v>
      </c>
      <c r="J1335">
        <f t="shared" si="83"/>
        <v>-11.276300000000006</v>
      </c>
      <c r="L1335">
        <v>17</v>
      </c>
      <c r="M1335">
        <v>461.44200000000001</v>
      </c>
      <c r="N1335">
        <f t="shared" si="86"/>
        <v>59.569905283850474</v>
      </c>
      <c r="O1335">
        <v>-12.222300000000001</v>
      </c>
      <c r="P1335">
        <v>46.279899999999998</v>
      </c>
      <c r="Q1335">
        <v>593.99</v>
      </c>
      <c r="R1335">
        <v>1.52162</v>
      </c>
      <c r="S1335">
        <v>-23.147600000000001</v>
      </c>
      <c r="T1335">
        <f t="shared" si="84"/>
        <v>-10.9253</v>
      </c>
    </row>
    <row r="1336" spans="1:20" x14ac:dyDescent="0.3">
      <c r="J1336">
        <f t="shared" si="83"/>
        <v>0</v>
      </c>
      <c r="L1336">
        <v>18</v>
      </c>
      <c r="M1336">
        <v>477.92500000000001</v>
      </c>
      <c r="N1336">
        <f t="shared" si="86"/>
        <v>60.66856761511859</v>
      </c>
      <c r="O1336">
        <v>-12.4054</v>
      </c>
      <c r="P1336">
        <v>46.340899999999998</v>
      </c>
      <c r="Q1336">
        <v>608.21100000000001</v>
      </c>
      <c r="R1336">
        <v>1.5610599999999999</v>
      </c>
      <c r="S1336">
        <v>-23.101800000000001</v>
      </c>
      <c r="T1336">
        <f t="shared" si="84"/>
        <v>-10.696400000000001</v>
      </c>
    </row>
    <row r="1337" spans="1:20" x14ac:dyDescent="0.3">
      <c r="A1337">
        <v>3.9</v>
      </c>
      <c r="J1337">
        <f t="shared" si="83"/>
        <v>0</v>
      </c>
      <c r="L1337">
        <v>19</v>
      </c>
      <c r="M1337">
        <v>494.745</v>
      </c>
      <c r="N1337">
        <f t="shared" si="86"/>
        <v>59.453032104637359</v>
      </c>
      <c r="O1337">
        <v>-12.283300000000001</v>
      </c>
      <c r="P1337">
        <v>46.295200000000001</v>
      </c>
      <c r="Q1337">
        <v>604.50699999999995</v>
      </c>
      <c r="R1337">
        <v>1.5499700000000001</v>
      </c>
      <c r="S1337">
        <v>-23.056000000000001</v>
      </c>
      <c r="T1337">
        <f t="shared" si="84"/>
        <v>-10.7727</v>
      </c>
    </row>
    <row r="1338" spans="1:20" x14ac:dyDescent="0.3">
      <c r="B1338">
        <v>1</v>
      </c>
      <c r="C1338">
        <v>221.12100000000001</v>
      </c>
      <c r="E1338">
        <v>-48.4619</v>
      </c>
      <c r="F1338">
        <v>70.1447</v>
      </c>
      <c r="G1338">
        <v>377.19400000000002</v>
      </c>
      <c r="H1338">
        <v>0.98886499999999999</v>
      </c>
      <c r="I1338">
        <v>-51.4679</v>
      </c>
      <c r="J1338">
        <f t="shared" si="83"/>
        <v>-3.0060000000000002</v>
      </c>
      <c r="L1338">
        <v>20</v>
      </c>
      <c r="M1338">
        <v>511.34199999999998</v>
      </c>
      <c r="N1338">
        <f t="shared" si="86"/>
        <v>60.251852744471968</v>
      </c>
      <c r="O1338">
        <v>-12.3749</v>
      </c>
      <c r="P1338">
        <v>46.051000000000002</v>
      </c>
      <c r="Q1338">
        <v>607.73599999999999</v>
      </c>
      <c r="R1338">
        <v>1.5602199999999999</v>
      </c>
      <c r="S1338">
        <v>-22.979700000000001</v>
      </c>
      <c r="T1338">
        <f t="shared" si="84"/>
        <v>-10.604800000000001</v>
      </c>
    </row>
    <row r="1339" spans="1:20" x14ac:dyDescent="0.3">
      <c r="B1339">
        <v>2</v>
      </c>
      <c r="C1339">
        <v>227.41200000000001</v>
      </c>
      <c r="D1339">
        <f t="shared" si="85"/>
        <v>158.95724050230496</v>
      </c>
      <c r="E1339">
        <v>-39.382899999999999</v>
      </c>
      <c r="F1339">
        <v>40.008499999999998</v>
      </c>
      <c r="G1339">
        <v>624.06200000000001</v>
      </c>
      <c r="H1339">
        <v>1.59778</v>
      </c>
      <c r="I1339">
        <v>-46.524000000000001</v>
      </c>
      <c r="J1339">
        <f t="shared" si="83"/>
        <v>-7.1411000000000016</v>
      </c>
      <c r="L1339">
        <v>21</v>
      </c>
      <c r="M1339">
        <v>528.23800000000006</v>
      </c>
      <c r="N1339">
        <f t="shared" si="86"/>
        <v>59.185606060605807</v>
      </c>
      <c r="O1339">
        <v>-12.054399999999999</v>
      </c>
      <c r="P1339">
        <v>45.852699999999999</v>
      </c>
      <c r="Q1339">
        <v>594.46199999999999</v>
      </c>
      <c r="R1339">
        <v>1.5521400000000001</v>
      </c>
      <c r="S1339">
        <v>-23.162800000000001</v>
      </c>
      <c r="T1339">
        <f t="shared" si="84"/>
        <v>-11.108400000000001</v>
      </c>
    </row>
    <row r="1340" spans="1:20" x14ac:dyDescent="0.3">
      <c r="B1340">
        <v>3</v>
      </c>
      <c r="C1340">
        <v>238.41399999999999</v>
      </c>
      <c r="D1340">
        <f t="shared" si="85"/>
        <v>90.89256498818412</v>
      </c>
      <c r="E1340">
        <v>-37.5366</v>
      </c>
      <c r="F1340">
        <v>34.3018</v>
      </c>
      <c r="G1340">
        <v>729.375</v>
      </c>
      <c r="H1340">
        <v>1.7922800000000001</v>
      </c>
      <c r="I1340">
        <v>-48.5535</v>
      </c>
      <c r="J1340">
        <f t="shared" si="83"/>
        <v>-11.0169</v>
      </c>
      <c r="L1340">
        <v>22</v>
      </c>
      <c r="M1340">
        <v>545.28599999999994</v>
      </c>
      <c r="N1340">
        <f t="shared" si="86"/>
        <v>58.657907085875564</v>
      </c>
      <c r="O1340">
        <v>-12.4817</v>
      </c>
      <c r="P1340">
        <v>46.020499999999998</v>
      </c>
      <c r="Q1340">
        <v>610.02700000000004</v>
      </c>
      <c r="R1340">
        <v>1.5751500000000001</v>
      </c>
      <c r="S1340">
        <v>-23.086500000000001</v>
      </c>
      <c r="T1340">
        <f t="shared" si="84"/>
        <v>-10.604800000000001</v>
      </c>
    </row>
    <row r="1341" spans="1:20" x14ac:dyDescent="0.3">
      <c r="B1341">
        <v>4</v>
      </c>
      <c r="C1341">
        <v>255.727</v>
      </c>
      <c r="D1341">
        <f t="shared" si="85"/>
        <v>57.760064691272397</v>
      </c>
      <c r="E1341">
        <v>-41.244500000000002</v>
      </c>
      <c r="F1341">
        <v>46.844499999999996</v>
      </c>
      <c r="G1341">
        <v>586.327</v>
      </c>
      <c r="H1341">
        <v>1.41953</v>
      </c>
      <c r="I1341">
        <v>-50.949100000000001</v>
      </c>
      <c r="J1341">
        <f t="shared" si="83"/>
        <v>-9.7045999999999992</v>
      </c>
      <c r="L1341">
        <v>23</v>
      </c>
      <c r="M1341">
        <v>562.06100000000004</v>
      </c>
      <c r="N1341">
        <f t="shared" si="86"/>
        <v>59.612518628911751</v>
      </c>
      <c r="O1341">
        <v>-11.901899999999999</v>
      </c>
      <c r="P1341">
        <v>45.4407</v>
      </c>
      <c r="Q1341">
        <v>598.11300000000006</v>
      </c>
      <c r="R1341">
        <v>1.56423</v>
      </c>
      <c r="S1341">
        <v>-23.117100000000001</v>
      </c>
      <c r="T1341">
        <f t="shared" si="84"/>
        <v>-11.215200000000001</v>
      </c>
    </row>
    <row r="1342" spans="1:20" x14ac:dyDescent="0.3">
      <c r="B1342">
        <v>5</v>
      </c>
      <c r="C1342">
        <v>273.69900000000001</v>
      </c>
      <c r="D1342">
        <f t="shared" si="85"/>
        <v>55.642109948809235</v>
      </c>
      <c r="E1342">
        <v>-41.381799999999998</v>
      </c>
      <c r="F1342">
        <v>49.301099999999998</v>
      </c>
      <c r="G1342">
        <v>544.697</v>
      </c>
      <c r="H1342">
        <v>1.32298</v>
      </c>
      <c r="I1342">
        <v>-52.063000000000002</v>
      </c>
      <c r="J1342">
        <f t="shared" si="83"/>
        <v>-10.681200000000004</v>
      </c>
      <c r="L1342">
        <v>24</v>
      </c>
      <c r="M1342">
        <v>579.01400000000001</v>
      </c>
      <c r="N1342">
        <f t="shared" si="86"/>
        <v>58.986610039521118</v>
      </c>
      <c r="O1342">
        <v>-11.444100000000001</v>
      </c>
      <c r="P1342">
        <v>44.982900000000001</v>
      </c>
      <c r="Q1342">
        <v>584.44399999999996</v>
      </c>
      <c r="R1342">
        <v>1.5438499999999999</v>
      </c>
      <c r="S1342">
        <v>-22.979700000000001</v>
      </c>
      <c r="T1342">
        <f t="shared" si="84"/>
        <v>-11.535600000000001</v>
      </c>
    </row>
    <row r="1343" spans="1:20" x14ac:dyDescent="0.3">
      <c r="B1343">
        <v>6</v>
      </c>
      <c r="C1343">
        <v>291.63400000000001</v>
      </c>
      <c r="D1343">
        <f t="shared" si="85"/>
        <v>55.756899916364645</v>
      </c>
      <c r="E1343">
        <v>-41.290300000000002</v>
      </c>
      <c r="F1343">
        <v>49.560499999999998</v>
      </c>
      <c r="G1343">
        <v>537.40800000000002</v>
      </c>
      <c r="H1343">
        <v>1.30254</v>
      </c>
      <c r="I1343">
        <v>-52.154499999999999</v>
      </c>
      <c r="J1343">
        <f t="shared" si="83"/>
        <v>-10.864199999999997</v>
      </c>
      <c r="L1343">
        <v>25</v>
      </c>
      <c r="M1343">
        <v>596.07799999999997</v>
      </c>
      <c r="N1343">
        <f t="shared" si="86"/>
        <v>58.602906704172646</v>
      </c>
      <c r="O1343">
        <v>-11.9781</v>
      </c>
      <c r="P1343">
        <v>45.532200000000003</v>
      </c>
      <c r="Q1343">
        <v>606.85400000000004</v>
      </c>
      <c r="R1343">
        <v>1.5723400000000001</v>
      </c>
      <c r="S1343">
        <v>-22.995000000000001</v>
      </c>
      <c r="T1343">
        <f t="shared" si="84"/>
        <v>-11.016900000000001</v>
      </c>
    </row>
    <row r="1344" spans="1:20" x14ac:dyDescent="0.3">
      <c r="B1344">
        <v>7</v>
      </c>
      <c r="C1344">
        <v>309.33300000000003</v>
      </c>
      <c r="D1344">
        <f t="shared" si="85"/>
        <v>56.5003672523871</v>
      </c>
      <c r="E1344">
        <v>-41.336100000000002</v>
      </c>
      <c r="F1344">
        <v>49.850499999999997</v>
      </c>
      <c r="G1344">
        <v>544.471</v>
      </c>
      <c r="H1344">
        <v>1.30789</v>
      </c>
      <c r="I1344">
        <v>-52.368200000000002</v>
      </c>
      <c r="J1344">
        <f t="shared" si="83"/>
        <v>-11.0321</v>
      </c>
      <c r="L1344">
        <v>26</v>
      </c>
      <c r="M1344">
        <v>613.27200000000005</v>
      </c>
      <c r="N1344">
        <f t="shared" si="86"/>
        <v>58.159823194137239</v>
      </c>
      <c r="O1344">
        <v>-11.505100000000001</v>
      </c>
      <c r="P1344">
        <v>44.998199999999997</v>
      </c>
      <c r="Q1344">
        <v>593.44399999999996</v>
      </c>
      <c r="R1344">
        <v>1.56067</v>
      </c>
      <c r="S1344">
        <v>-22.857700000000001</v>
      </c>
      <c r="T1344">
        <f t="shared" si="84"/>
        <v>-11.352600000000001</v>
      </c>
    </row>
    <row r="1345" spans="2:20" x14ac:dyDescent="0.3">
      <c r="B1345">
        <v>8</v>
      </c>
      <c r="C1345">
        <v>327.524</v>
      </c>
      <c r="D1345">
        <f t="shared" si="85"/>
        <v>54.972239019295337</v>
      </c>
      <c r="E1345">
        <v>-41.198700000000002</v>
      </c>
      <c r="F1345">
        <v>49.8962</v>
      </c>
      <c r="G1345">
        <v>540.61400000000003</v>
      </c>
      <c r="H1345">
        <v>1.2985899999999999</v>
      </c>
      <c r="I1345">
        <v>-52.398699999999998</v>
      </c>
      <c r="J1345">
        <f t="shared" si="83"/>
        <v>-11.199999999999996</v>
      </c>
      <c r="L1345">
        <v>27</v>
      </c>
      <c r="M1345">
        <v>630.50800000000004</v>
      </c>
      <c r="N1345">
        <f t="shared" si="86"/>
        <v>58.018101647714118</v>
      </c>
      <c r="O1345">
        <v>-12.2986</v>
      </c>
      <c r="P1345">
        <v>45.608499999999999</v>
      </c>
      <c r="Q1345">
        <v>615.54700000000003</v>
      </c>
      <c r="R1345">
        <v>1.5990599999999999</v>
      </c>
      <c r="S1345">
        <v>-22.796600000000002</v>
      </c>
      <c r="T1345">
        <f t="shared" si="84"/>
        <v>-10.498000000000001</v>
      </c>
    </row>
    <row r="1346" spans="2:20" x14ac:dyDescent="0.3">
      <c r="B1346">
        <v>9</v>
      </c>
      <c r="C1346">
        <v>345.61700000000002</v>
      </c>
      <c r="D1346">
        <f t="shared" si="85"/>
        <v>55.269993920300614</v>
      </c>
      <c r="E1346">
        <v>-40.863</v>
      </c>
      <c r="F1346">
        <v>49.331699999999998</v>
      </c>
      <c r="G1346">
        <v>536.21799999999996</v>
      </c>
      <c r="H1346">
        <v>1.3097799999999999</v>
      </c>
      <c r="I1346">
        <v>-52.154499999999999</v>
      </c>
      <c r="J1346">
        <f t="shared" si="83"/>
        <v>-11.291499999999999</v>
      </c>
      <c r="L1346">
        <v>28</v>
      </c>
      <c r="M1346">
        <v>647.87</v>
      </c>
      <c r="N1346">
        <f t="shared" si="86"/>
        <v>57.597051030987323</v>
      </c>
      <c r="O1346">
        <v>-12.161300000000001</v>
      </c>
      <c r="P1346">
        <v>45.379600000000003</v>
      </c>
      <c r="Q1346">
        <v>610.27599999999995</v>
      </c>
      <c r="R1346">
        <v>1.6051800000000001</v>
      </c>
      <c r="S1346">
        <v>-22.842400000000001</v>
      </c>
      <c r="T1346">
        <f t="shared" si="84"/>
        <v>-10.681100000000001</v>
      </c>
    </row>
    <row r="1347" spans="2:20" x14ac:dyDescent="0.3">
      <c r="B1347">
        <v>10</v>
      </c>
      <c r="C1347">
        <v>364.005</v>
      </c>
      <c r="D1347">
        <f t="shared" si="85"/>
        <v>54.383293452251536</v>
      </c>
      <c r="E1347">
        <v>-41.030900000000003</v>
      </c>
      <c r="F1347">
        <v>49.545299999999997</v>
      </c>
      <c r="G1347">
        <v>539.73500000000001</v>
      </c>
      <c r="H1347">
        <v>1.3062400000000001</v>
      </c>
      <c r="I1347">
        <v>-52.215600000000002</v>
      </c>
      <c r="J1347">
        <f t="shared" si="83"/>
        <v>-11.184699999999999</v>
      </c>
      <c r="L1347">
        <v>29</v>
      </c>
      <c r="M1347">
        <v>665.26</v>
      </c>
      <c r="N1347">
        <f t="shared" si="86"/>
        <v>57.504312823461802</v>
      </c>
      <c r="O1347">
        <v>-11.734</v>
      </c>
      <c r="P1347">
        <v>44.860799999999998</v>
      </c>
      <c r="Q1347">
        <v>600.83299999999997</v>
      </c>
      <c r="R1347">
        <v>1.5803199999999999</v>
      </c>
      <c r="S1347">
        <v>-22.781400000000001</v>
      </c>
      <c r="T1347">
        <f t="shared" si="84"/>
        <v>-11.047400000000001</v>
      </c>
    </row>
    <row r="1348" spans="2:20" x14ac:dyDescent="0.3">
      <c r="B1348">
        <v>11</v>
      </c>
      <c r="C1348">
        <v>382.142</v>
      </c>
      <c r="D1348">
        <f t="shared" si="85"/>
        <v>55.135910018194849</v>
      </c>
      <c r="E1348">
        <v>-41.412399999999998</v>
      </c>
      <c r="F1348">
        <v>49.697899999999997</v>
      </c>
      <c r="G1348">
        <v>557.36500000000001</v>
      </c>
      <c r="H1348">
        <v>1.33796</v>
      </c>
      <c r="I1348">
        <v>-52.246099999999998</v>
      </c>
      <c r="J1348">
        <f t="shared" si="83"/>
        <v>-10.8337</v>
      </c>
      <c r="L1348">
        <v>30</v>
      </c>
      <c r="M1348">
        <v>682.55200000000002</v>
      </c>
      <c r="N1348">
        <f t="shared" si="86"/>
        <v>57.830210501966128</v>
      </c>
      <c r="O1348">
        <v>-11.7188</v>
      </c>
      <c r="P1348">
        <v>44.876100000000001</v>
      </c>
      <c r="Q1348">
        <v>606.59299999999996</v>
      </c>
      <c r="R1348">
        <v>1.58785</v>
      </c>
      <c r="S1348">
        <v>-22.796600000000002</v>
      </c>
      <c r="T1348">
        <f t="shared" si="84"/>
        <v>-11.077800000000002</v>
      </c>
    </row>
    <row r="1349" spans="2:20" x14ac:dyDescent="0.3">
      <c r="B1349">
        <v>12</v>
      </c>
      <c r="C1349">
        <v>400.62099999999998</v>
      </c>
      <c r="D1349">
        <f t="shared" si="85"/>
        <v>54.115482439525991</v>
      </c>
      <c r="E1349">
        <v>-41.198700000000002</v>
      </c>
      <c r="F1349">
        <v>49.682600000000001</v>
      </c>
      <c r="G1349">
        <v>544.83399999999995</v>
      </c>
      <c r="H1349">
        <v>1.3241400000000001</v>
      </c>
      <c r="I1349">
        <v>-52.307099999999998</v>
      </c>
      <c r="J1349">
        <f t="shared" si="83"/>
        <v>-11.108399999999996</v>
      </c>
      <c r="L1349">
        <v>31</v>
      </c>
      <c r="M1349">
        <v>699.95500000000004</v>
      </c>
      <c r="N1349">
        <f t="shared" si="86"/>
        <v>57.461357237257879</v>
      </c>
      <c r="O1349">
        <v>-11.8561</v>
      </c>
      <c r="P1349">
        <v>44.921900000000001</v>
      </c>
      <c r="Q1349">
        <v>608.58199999999999</v>
      </c>
      <c r="R1349">
        <v>1.6137999999999999</v>
      </c>
      <c r="S1349">
        <v>-23.040800000000001</v>
      </c>
      <c r="T1349">
        <f t="shared" si="84"/>
        <v>-11.184700000000001</v>
      </c>
    </row>
    <row r="1350" spans="2:20" hidden="1" x14ac:dyDescent="0.3">
      <c r="B1350">
        <v>13</v>
      </c>
      <c r="C1350">
        <v>419.57799999999997</v>
      </c>
      <c r="D1350">
        <f t="shared" si="85"/>
        <v>52.750962705069384</v>
      </c>
      <c r="E1350">
        <v>-41.198700000000002</v>
      </c>
      <c r="F1350">
        <v>49.7742</v>
      </c>
      <c r="G1350">
        <v>543.096</v>
      </c>
      <c r="H1350">
        <v>1.31484</v>
      </c>
      <c r="I1350">
        <v>-52.169800000000002</v>
      </c>
      <c r="J1350">
        <f t="shared" ref="J1350:J1413" si="87">I1350-E1350</f>
        <v>-10.9711</v>
      </c>
      <c r="L1350">
        <v>32</v>
      </c>
      <c r="M1350">
        <v>717.75400000000002</v>
      </c>
      <c r="N1350">
        <f t="shared" si="86"/>
        <v>56.182931625372284</v>
      </c>
      <c r="O1350">
        <v>-11.5814</v>
      </c>
      <c r="P1350">
        <v>44.952399999999997</v>
      </c>
      <c r="Q1350">
        <v>591.72500000000002</v>
      </c>
      <c r="R1350">
        <v>1.5810999999999999</v>
      </c>
      <c r="S1350">
        <v>8.5601800000000008</v>
      </c>
      <c r="T1350">
        <f t="shared" ref="T1350:T1413" si="88">S1350-O1350</f>
        <v>20.141580000000001</v>
      </c>
    </row>
    <row r="1351" spans="2:20" x14ac:dyDescent="0.3">
      <c r="B1351">
        <v>14</v>
      </c>
      <c r="C1351">
        <v>438.327</v>
      </c>
      <c r="D1351">
        <f t="shared" ref="D1351:D1414" si="89">1000/(C1351-C1350)</f>
        <v>53.336177929489509</v>
      </c>
      <c r="E1351">
        <v>-41.412399999999998</v>
      </c>
      <c r="F1351">
        <v>49.621600000000001</v>
      </c>
      <c r="G1351">
        <v>553.91099999999994</v>
      </c>
      <c r="H1351">
        <v>1.3428500000000001</v>
      </c>
      <c r="I1351">
        <v>-52.093499999999999</v>
      </c>
      <c r="J1351">
        <f t="shared" si="87"/>
        <v>-10.681100000000001</v>
      </c>
      <c r="T1351">
        <f t="shared" si="88"/>
        <v>0</v>
      </c>
    </row>
    <row r="1352" spans="2:20" x14ac:dyDescent="0.3">
      <c r="B1352">
        <v>15</v>
      </c>
      <c r="C1352">
        <v>456.79700000000003</v>
      </c>
      <c r="D1352">
        <f t="shared" si="89"/>
        <v>54.141851651326398</v>
      </c>
      <c r="E1352">
        <v>-41.107199999999999</v>
      </c>
      <c r="F1352">
        <v>49.087499999999999</v>
      </c>
      <c r="G1352">
        <v>554.43799999999999</v>
      </c>
      <c r="H1352">
        <v>1.34622</v>
      </c>
      <c r="I1352">
        <v>-52.124000000000002</v>
      </c>
      <c r="J1352">
        <f t="shared" si="87"/>
        <v>-11.016800000000003</v>
      </c>
      <c r="K1352">
        <v>4.0999999999999996</v>
      </c>
      <c r="T1352">
        <f t="shared" si="88"/>
        <v>0</v>
      </c>
    </row>
    <row r="1353" spans="2:20" x14ac:dyDescent="0.3">
      <c r="B1353">
        <v>16</v>
      </c>
      <c r="C1353">
        <v>475.55500000000001</v>
      </c>
      <c r="D1353">
        <f t="shared" si="89"/>
        <v>53.310587482674109</v>
      </c>
      <c r="E1353">
        <v>-40.7104</v>
      </c>
      <c r="F1353">
        <v>48.873899999999999</v>
      </c>
      <c r="G1353">
        <v>547.04300000000001</v>
      </c>
      <c r="H1353">
        <v>1.3319000000000001</v>
      </c>
      <c r="I1353">
        <v>-52.169800000000002</v>
      </c>
      <c r="J1353">
        <f t="shared" si="87"/>
        <v>-11.459400000000002</v>
      </c>
      <c r="L1353">
        <v>1</v>
      </c>
      <c r="M1353">
        <v>221.047</v>
      </c>
      <c r="O1353">
        <v>-21.575900000000001</v>
      </c>
      <c r="P1353">
        <v>70.159899999999993</v>
      </c>
      <c r="Q1353">
        <v>418.48500000000001</v>
      </c>
      <c r="R1353">
        <v>1.1533599999999999</v>
      </c>
      <c r="S1353">
        <v>-23.162800000000001</v>
      </c>
      <c r="T1353">
        <f t="shared" si="88"/>
        <v>-1.5869</v>
      </c>
    </row>
    <row r="1354" spans="2:20" x14ac:dyDescent="0.3">
      <c r="B1354">
        <v>17</v>
      </c>
      <c r="C1354">
        <v>494.298</v>
      </c>
      <c r="D1354">
        <f t="shared" si="89"/>
        <v>53.353251880702146</v>
      </c>
      <c r="E1354">
        <v>-40.802</v>
      </c>
      <c r="F1354">
        <v>48.904400000000003</v>
      </c>
      <c r="G1354">
        <v>549.19799999999998</v>
      </c>
      <c r="H1354">
        <v>1.3438699999999999</v>
      </c>
      <c r="I1354">
        <v>-52.047699999999999</v>
      </c>
      <c r="J1354">
        <f t="shared" si="87"/>
        <v>-11.245699999999999</v>
      </c>
      <c r="L1354">
        <v>2</v>
      </c>
      <c r="M1354">
        <v>227.495</v>
      </c>
      <c r="N1354">
        <f t="shared" ref="N1354:N1414" si="90">1000/(M1354-M1353)</f>
        <v>155.08684863523555</v>
      </c>
      <c r="O1354">
        <v>-12.115500000000001</v>
      </c>
      <c r="P1354">
        <v>40.115400000000001</v>
      </c>
      <c r="Q1354">
        <v>661.64800000000002</v>
      </c>
      <c r="R1354">
        <v>1.8242499999999999</v>
      </c>
      <c r="S1354">
        <v>-17.822299999999998</v>
      </c>
      <c r="T1354">
        <f t="shared" si="88"/>
        <v>-5.7067999999999977</v>
      </c>
    </row>
    <row r="1355" spans="2:20" x14ac:dyDescent="0.3">
      <c r="B1355">
        <v>18</v>
      </c>
      <c r="C1355">
        <v>513.39400000000001</v>
      </c>
      <c r="D1355">
        <f t="shared" si="89"/>
        <v>52.366987850858806</v>
      </c>
      <c r="E1355">
        <v>-40.4968</v>
      </c>
      <c r="F1355">
        <v>48.6145</v>
      </c>
      <c r="G1355">
        <v>547.79700000000003</v>
      </c>
      <c r="H1355">
        <v>1.33256</v>
      </c>
      <c r="I1355">
        <v>-52.063000000000002</v>
      </c>
      <c r="J1355">
        <f t="shared" si="87"/>
        <v>-11.566200000000002</v>
      </c>
      <c r="L1355">
        <v>3</v>
      </c>
      <c r="M1355">
        <v>237.48699999999999</v>
      </c>
      <c r="N1355">
        <f t="shared" si="90"/>
        <v>100.0800640512411</v>
      </c>
      <c r="O1355">
        <v>-9.2926000000000002</v>
      </c>
      <c r="P1355">
        <v>32.745399999999997</v>
      </c>
      <c r="Q1355">
        <v>795.15200000000004</v>
      </c>
      <c r="R1355">
        <v>2.1513</v>
      </c>
      <c r="S1355">
        <v>-18.402100000000001</v>
      </c>
      <c r="T1355">
        <f t="shared" si="88"/>
        <v>-9.1095000000000006</v>
      </c>
    </row>
    <row r="1356" spans="2:20" x14ac:dyDescent="0.3">
      <c r="B1356">
        <v>19</v>
      </c>
      <c r="C1356">
        <v>532.19100000000003</v>
      </c>
      <c r="D1356">
        <f t="shared" si="89"/>
        <v>53.199978720008438</v>
      </c>
      <c r="E1356">
        <v>-40.771500000000003</v>
      </c>
      <c r="F1356">
        <v>48.828099999999999</v>
      </c>
      <c r="G1356">
        <v>554.53700000000003</v>
      </c>
      <c r="H1356">
        <v>1.34406</v>
      </c>
      <c r="I1356">
        <v>-51.956200000000003</v>
      </c>
      <c r="J1356">
        <f t="shared" si="87"/>
        <v>-11.184699999999999</v>
      </c>
      <c r="L1356">
        <v>4</v>
      </c>
      <c r="M1356">
        <v>252.93199999999999</v>
      </c>
      <c r="N1356">
        <f t="shared" si="90"/>
        <v>64.745872450631296</v>
      </c>
      <c r="O1356">
        <v>-11.428800000000001</v>
      </c>
      <c r="P1356">
        <v>40.6342</v>
      </c>
      <c r="Q1356">
        <v>683.101</v>
      </c>
      <c r="R1356">
        <v>1.80393</v>
      </c>
      <c r="S1356">
        <v>-20.904499999999999</v>
      </c>
      <c r="T1356">
        <f t="shared" si="88"/>
        <v>-9.475699999999998</v>
      </c>
    </row>
    <row r="1357" spans="2:20" x14ac:dyDescent="0.3">
      <c r="B1357">
        <v>20</v>
      </c>
      <c r="C1357">
        <v>551.27800000000002</v>
      </c>
      <c r="D1357">
        <f t="shared" si="89"/>
        <v>52.39168020118408</v>
      </c>
      <c r="E1357">
        <v>-40.771500000000003</v>
      </c>
      <c r="F1357">
        <v>48.858600000000003</v>
      </c>
      <c r="G1357">
        <v>553.49699999999996</v>
      </c>
      <c r="H1357">
        <v>1.35738</v>
      </c>
      <c r="I1357">
        <v>-51.925699999999999</v>
      </c>
      <c r="J1357">
        <f t="shared" si="87"/>
        <v>-11.154199999999996</v>
      </c>
      <c r="L1357">
        <v>5</v>
      </c>
      <c r="M1357">
        <v>268.42399999999998</v>
      </c>
      <c r="N1357">
        <f t="shared" si="90"/>
        <v>64.549444874774125</v>
      </c>
      <c r="O1357">
        <v>-11.8866</v>
      </c>
      <c r="P1357">
        <v>43.350200000000001</v>
      </c>
      <c r="Q1357">
        <v>635.59900000000005</v>
      </c>
      <c r="R1357">
        <v>1.6488799999999999</v>
      </c>
      <c r="S1357">
        <v>-22.11</v>
      </c>
      <c r="T1357">
        <f t="shared" si="88"/>
        <v>-10.2234</v>
      </c>
    </row>
    <row r="1358" spans="2:20" x14ac:dyDescent="0.3">
      <c r="B1358">
        <v>21</v>
      </c>
      <c r="C1358">
        <v>570.68799999999999</v>
      </c>
      <c r="D1358">
        <f t="shared" si="89"/>
        <v>51.519835136527647</v>
      </c>
      <c r="E1358">
        <v>-40.802</v>
      </c>
      <c r="F1358">
        <v>48.767099999999999</v>
      </c>
      <c r="G1358">
        <v>554.85</v>
      </c>
      <c r="H1358">
        <v>1.3508100000000001</v>
      </c>
      <c r="I1358">
        <v>-51.773099999999999</v>
      </c>
      <c r="J1358">
        <f t="shared" si="87"/>
        <v>-10.9711</v>
      </c>
      <c r="L1358">
        <v>6</v>
      </c>
      <c r="M1358">
        <v>283.92399999999998</v>
      </c>
      <c r="N1358">
        <f t="shared" si="90"/>
        <v>64.516129032258064</v>
      </c>
      <c r="O1358">
        <v>-12.5885</v>
      </c>
      <c r="P1358">
        <v>44.891399999999997</v>
      </c>
      <c r="Q1358">
        <v>630.74900000000002</v>
      </c>
      <c r="R1358">
        <v>1.6189</v>
      </c>
      <c r="S1358">
        <v>-22.521999999999998</v>
      </c>
      <c r="T1358">
        <f t="shared" si="88"/>
        <v>-9.9334999999999987</v>
      </c>
    </row>
    <row r="1359" spans="2:20" x14ac:dyDescent="0.3">
      <c r="B1359">
        <v>22</v>
      </c>
      <c r="C1359">
        <v>589.904</v>
      </c>
      <c r="D1359">
        <f t="shared" si="89"/>
        <v>52.039966694421295</v>
      </c>
      <c r="E1359">
        <v>-40.771500000000003</v>
      </c>
      <c r="F1359">
        <v>48.6145</v>
      </c>
      <c r="G1359">
        <v>561.34</v>
      </c>
      <c r="H1359">
        <v>1.3692200000000001</v>
      </c>
      <c r="I1359">
        <v>-51.696800000000003</v>
      </c>
      <c r="J1359">
        <f t="shared" si="87"/>
        <v>-10.9253</v>
      </c>
      <c r="L1359">
        <v>7</v>
      </c>
      <c r="M1359">
        <v>299.892</v>
      </c>
      <c r="N1359">
        <f t="shared" si="90"/>
        <v>62.625250501001936</v>
      </c>
      <c r="O1359">
        <v>-12.4207</v>
      </c>
      <c r="P1359">
        <v>45.5627</v>
      </c>
      <c r="Q1359">
        <v>613.654</v>
      </c>
      <c r="R1359">
        <v>1.5823400000000001</v>
      </c>
      <c r="S1359">
        <v>-22.766100000000002</v>
      </c>
      <c r="T1359">
        <f t="shared" si="88"/>
        <v>-10.345400000000001</v>
      </c>
    </row>
    <row r="1360" spans="2:20" x14ac:dyDescent="0.3">
      <c r="B1360">
        <v>23</v>
      </c>
      <c r="C1360">
        <v>608.99</v>
      </c>
      <c r="D1360">
        <f t="shared" si="89"/>
        <v>52.394425233155154</v>
      </c>
      <c r="E1360">
        <v>-40.618899999999996</v>
      </c>
      <c r="F1360">
        <v>48.5687</v>
      </c>
      <c r="G1360">
        <v>554.971</v>
      </c>
      <c r="H1360">
        <v>1.3600699999999999</v>
      </c>
      <c r="I1360">
        <v>-51.696800000000003</v>
      </c>
      <c r="J1360">
        <f t="shared" si="87"/>
        <v>-11.077900000000007</v>
      </c>
      <c r="L1360">
        <v>8</v>
      </c>
      <c r="M1360">
        <v>315.995</v>
      </c>
      <c r="N1360">
        <f t="shared" si="90"/>
        <v>62.10022977085012</v>
      </c>
      <c r="O1360">
        <v>-12.6495</v>
      </c>
      <c r="P1360">
        <v>46.005200000000002</v>
      </c>
      <c r="Q1360">
        <v>619.52700000000004</v>
      </c>
      <c r="R1360">
        <v>1.58955</v>
      </c>
      <c r="S1360">
        <v>-22.659300000000002</v>
      </c>
      <c r="T1360">
        <f t="shared" si="88"/>
        <v>-10.009800000000002</v>
      </c>
    </row>
    <row r="1361" spans="1:20" x14ac:dyDescent="0.3">
      <c r="B1361">
        <v>24</v>
      </c>
      <c r="C1361">
        <v>628.32600000000002</v>
      </c>
      <c r="D1361">
        <f t="shared" si="89"/>
        <v>51.717004551096366</v>
      </c>
      <c r="E1361">
        <v>-40.405299999999997</v>
      </c>
      <c r="F1361">
        <v>48.3093</v>
      </c>
      <c r="G1361">
        <v>557.06299999999999</v>
      </c>
      <c r="H1361">
        <v>1.35101</v>
      </c>
      <c r="I1361">
        <v>-51.834099999999999</v>
      </c>
      <c r="J1361">
        <f t="shared" si="87"/>
        <v>-11.428800000000003</v>
      </c>
      <c r="L1361">
        <v>9</v>
      </c>
      <c r="M1361">
        <v>332.46300000000002</v>
      </c>
      <c r="N1361">
        <f t="shared" si="90"/>
        <v>60.723828030118952</v>
      </c>
      <c r="O1361">
        <v>-12.5427</v>
      </c>
      <c r="P1361">
        <v>45.761099999999999</v>
      </c>
      <c r="Q1361">
        <v>618.03399999999999</v>
      </c>
      <c r="R1361">
        <v>1.5829</v>
      </c>
      <c r="S1361">
        <v>-22.766100000000002</v>
      </c>
      <c r="T1361">
        <f t="shared" si="88"/>
        <v>-10.223400000000002</v>
      </c>
    </row>
    <row r="1362" spans="1:20" x14ac:dyDescent="0.3">
      <c r="B1362">
        <v>25</v>
      </c>
      <c r="C1362">
        <v>647.67399999999998</v>
      </c>
      <c r="D1362">
        <f t="shared" si="89"/>
        <v>51.684928674798549</v>
      </c>
      <c r="E1362">
        <v>-40.6494</v>
      </c>
      <c r="F1362">
        <v>48.5687</v>
      </c>
      <c r="G1362">
        <v>560.56299999999999</v>
      </c>
      <c r="H1362">
        <v>1.3588</v>
      </c>
      <c r="I1362">
        <v>-51.7273</v>
      </c>
      <c r="J1362">
        <f t="shared" si="87"/>
        <v>-11.0779</v>
      </c>
      <c r="L1362">
        <v>10</v>
      </c>
      <c r="M1362">
        <v>348.85599999999999</v>
      </c>
      <c r="N1362">
        <f t="shared" si="90"/>
        <v>61.001647044470303</v>
      </c>
      <c r="O1362">
        <v>-12.6648</v>
      </c>
      <c r="P1362">
        <v>46.020499999999998</v>
      </c>
      <c r="Q1362">
        <v>623.77599999999995</v>
      </c>
      <c r="R1362">
        <v>1.5905800000000001</v>
      </c>
      <c r="S1362">
        <v>-22.934000000000001</v>
      </c>
      <c r="T1362">
        <f t="shared" si="88"/>
        <v>-10.269200000000001</v>
      </c>
    </row>
    <row r="1363" spans="1:20" x14ac:dyDescent="0.3">
      <c r="B1363">
        <v>26</v>
      </c>
      <c r="C1363">
        <v>667.42200000000003</v>
      </c>
      <c r="D1363">
        <f t="shared" si="89"/>
        <v>50.638039295118375</v>
      </c>
      <c r="E1363">
        <v>-40.252699999999997</v>
      </c>
      <c r="F1363">
        <v>47.973599999999998</v>
      </c>
      <c r="G1363">
        <v>557.47299999999996</v>
      </c>
      <c r="H1363">
        <v>1.3679600000000001</v>
      </c>
      <c r="I1363">
        <v>-51.605200000000004</v>
      </c>
      <c r="J1363">
        <f t="shared" si="87"/>
        <v>-11.352500000000006</v>
      </c>
      <c r="L1363">
        <v>11</v>
      </c>
      <c r="M1363">
        <v>365.673</v>
      </c>
      <c r="N1363">
        <f t="shared" si="90"/>
        <v>59.463637985371918</v>
      </c>
      <c r="O1363">
        <v>-11.8866</v>
      </c>
      <c r="P1363">
        <v>45.272799999999997</v>
      </c>
      <c r="Q1363">
        <v>603.78099999999995</v>
      </c>
      <c r="R1363">
        <v>1.5497700000000001</v>
      </c>
      <c r="S1363">
        <v>-23.086500000000001</v>
      </c>
      <c r="T1363">
        <f t="shared" si="88"/>
        <v>-11.199900000000001</v>
      </c>
    </row>
    <row r="1364" spans="1:20" x14ac:dyDescent="0.3">
      <c r="B1364">
        <v>27</v>
      </c>
      <c r="C1364">
        <v>686.94899999999996</v>
      </c>
      <c r="D1364">
        <f t="shared" si="89"/>
        <v>51.211143544835537</v>
      </c>
      <c r="E1364">
        <v>-40.6494</v>
      </c>
      <c r="F1364">
        <v>48.431399999999996</v>
      </c>
      <c r="G1364">
        <v>569.13599999999997</v>
      </c>
      <c r="H1364">
        <v>1.3844700000000001</v>
      </c>
      <c r="I1364">
        <v>-51.7883</v>
      </c>
      <c r="J1364">
        <f t="shared" si="87"/>
        <v>-11.1389</v>
      </c>
      <c r="L1364">
        <v>12</v>
      </c>
      <c r="M1364">
        <v>382.19799999999998</v>
      </c>
      <c r="N1364">
        <f t="shared" si="90"/>
        <v>60.514372163388892</v>
      </c>
      <c r="O1364">
        <v>-12.4054</v>
      </c>
      <c r="P1364">
        <v>45.669600000000003</v>
      </c>
      <c r="Q1364">
        <v>617.58299999999997</v>
      </c>
      <c r="R1364">
        <v>1.5951900000000001</v>
      </c>
      <c r="S1364">
        <v>-22.827100000000002</v>
      </c>
      <c r="T1364">
        <f t="shared" si="88"/>
        <v>-10.421700000000001</v>
      </c>
    </row>
    <row r="1365" spans="1:20" x14ac:dyDescent="0.3">
      <c r="B1365">
        <v>28</v>
      </c>
      <c r="C1365">
        <v>706.63599999999997</v>
      </c>
      <c r="D1365">
        <f t="shared" si="89"/>
        <v>50.79494082389391</v>
      </c>
      <c r="E1365">
        <v>-40.359499999999997</v>
      </c>
      <c r="F1365">
        <v>48.095700000000001</v>
      </c>
      <c r="G1365">
        <v>555.70699999999999</v>
      </c>
      <c r="H1365">
        <v>1.3759600000000001</v>
      </c>
      <c r="I1365">
        <v>-51.498399999999997</v>
      </c>
      <c r="J1365">
        <f t="shared" si="87"/>
        <v>-11.1389</v>
      </c>
      <c r="L1365">
        <v>13</v>
      </c>
      <c r="M1365">
        <v>398.59399999999999</v>
      </c>
      <c r="N1365">
        <f t="shared" si="90"/>
        <v>60.990485484264397</v>
      </c>
      <c r="O1365">
        <v>-12.207000000000001</v>
      </c>
      <c r="P1365">
        <v>45.3033</v>
      </c>
      <c r="Q1365">
        <v>619.23199999999997</v>
      </c>
      <c r="R1365">
        <v>1.6178300000000001</v>
      </c>
      <c r="S1365">
        <v>-22.705100000000002</v>
      </c>
      <c r="T1365">
        <f t="shared" si="88"/>
        <v>-10.498100000000001</v>
      </c>
    </row>
    <row r="1366" spans="1:20" x14ac:dyDescent="0.3">
      <c r="J1366">
        <f t="shared" si="87"/>
        <v>0</v>
      </c>
      <c r="L1366">
        <v>14</v>
      </c>
      <c r="M1366">
        <v>415.40499999999997</v>
      </c>
      <c r="N1366">
        <f t="shared" si="90"/>
        <v>59.484861102849401</v>
      </c>
      <c r="O1366">
        <v>-12.4817</v>
      </c>
      <c r="P1366">
        <v>45.5627</v>
      </c>
      <c r="Q1366">
        <v>625.55899999999997</v>
      </c>
      <c r="R1366">
        <v>1.61236</v>
      </c>
      <c r="S1366">
        <v>-22.521999999999998</v>
      </c>
      <c r="T1366">
        <f t="shared" si="88"/>
        <v>-10.040299999999998</v>
      </c>
    </row>
    <row r="1367" spans="1:20" x14ac:dyDescent="0.3">
      <c r="A1367">
        <v>3.95</v>
      </c>
      <c r="J1367">
        <f t="shared" si="87"/>
        <v>0</v>
      </c>
      <c r="L1367">
        <v>15</v>
      </c>
      <c r="M1367">
        <v>432.35500000000002</v>
      </c>
      <c r="N1367">
        <f t="shared" si="90"/>
        <v>58.997050147492466</v>
      </c>
      <c r="O1367">
        <v>-12.069699999999999</v>
      </c>
      <c r="P1367">
        <v>45.1965</v>
      </c>
      <c r="Q1367">
        <v>605.44600000000003</v>
      </c>
      <c r="R1367">
        <v>1.59222</v>
      </c>
      <c r="S1367">
        <v>-22.735600000000002</v>
      </c>
      <c r="T1367">
        <f t="shared" si="88"/>
        <v>-10.665900000000002</v>
      </c>
    </row>
    <row r="1368" spans="1:20" x14ac:dyDescent="0.3">
      <c r="B1368">
        <v>1</v>
      </c>
      <c r="C1368">
        <v>221.14599999999999</v>
      </c>
      <c r="E1368">
        <v>-48.690800000000003</v>
      </c>
      <c r="F1368">
        <v>70.343000000000004</v>
      </c>
      <c r="G1368">
        <v>380.60700000000003</v>
      </c>
      <c r="H1368">
        <v>0.98962700000000003</v>
      </c>
      <c r="I1368">
        <v>-51.651000000000003</v>
      </c>
      <c r="J1368">
        <f t="shared" si="87"/>
        <v>-2.9602000000000004</v>
      </c>
      <c r="L1368">
        <v>16</v>
      </c>
      <c r="M1368">
        <v>449.13799999999998</v>
      </c>
      <c r="N1368">
        <f t="shared" si="90"/>
        <v>59.584102961330061</v>
      </c>
      <c r="O1368">
        <v>-12.3596</v>
      </c>
      <c r="P1368">
        <v>45.4407</v>
      </c>
      <c r="Q1368">
        <v>623.33100000000002</v>
      </c>
      <c r="R1368">
        <v>1.5995200000000001</v>
      </c>
      <c r="S1368">
        <v>-22.598299999999998</v>
      </c>
      <c r="T1368">
        <f t="shared" si="88"/>
        <v>-10.238699999999998</v>
      </c>
    </row>
    <row r="1369" spans="1:20" x14ac:dyDescent="0.3">
      <c r="B1369">
        <v>2</v>
      </c>
      <c r="C1369">
        <v>227.363</v>
      </c>
      <c r="D1369">
        <f t="shared" si="89"/>
        <v>160.84928422068489</v>
      </c>
      <c r="E1369">
        <v>-39.733899999999998</v>
      </c>
      <c r="F1369">
        <v>39.321899999999999</v>
      </c>
      <c r="G1369">
        <v>638.16200000000003</v>
      </c>
      <c r="H1369">
        <v>1.6297200000000001</v>
      </c>
      <c r="I1369">
        <v>-46.356200000000001</v>
      </c>
      <c r="J1369">
        <f t="shared" si="87"/>
        <v>-6.6223000000000027</v>
      </c>
      <c r="L1369">
        <v>17</v>
      </c>
      <c r="M1369">
        <v>466.10899999999998</v>
      </c>
      <c r="N1369">
        <f t="shared" si="90"/>
        <v>58.924046903541324</v>
      </c>
      <c r="O1369">
        <v>-12.741099999999999</v>
      </c>
      <c r="P1369">
        <v>45.730600000000003</v>
      </c>
      <c r="Q1369">
        <v>639.86400000000003</v>
      </c>
      <c r="R1369">
        <v>1.64246</v>
      </c>
      <c r="S1369">
        <v>-22.811900000000001</v>
      </c>
      <c r="T1369">
        <f t="shared" si="88"/>
        <v>-10.070800000000002</v>
      </c>
    </row>
    <row r="1370" spans="1:20" x14ac:dyDescent="0.3">
      <c r="B1370">
        <v>3</v>
      </c>
      <c r="C1370">
        <v>237.715</v>
      </c>
      <c r="D1370">
        <f t="shared" si="89"/>
        <v>96.599690880989144</v>
      </c>
      <c r="E1370">
        <v>-37.933300000000003</v>
      </c>
      <c r="F1370">
        <v>33.905000000000001</v>
      </c>
      <c r="G1370">
        <v>771.94200000000001</v>
      </c>
      <c r="H1370">
        <v>1.84938</v>
      </c>
      <c r="I1370">
        <v>-48.5687</v>
      </c>
      <c r="J1370">
        <f t="shared" si="87"/>
        <v>-10.635399999999997</v>
      </c>
      <c r="L1370">
        <v>18</v>
      </c>
      <c r="M1370">
        <v>483.38600000000002</v>
      </c>
      <c r="N1370">
        <f t="shared" si="90"/>
        <v>57.880419054233805</v>
      </c>
      <c r="O1370">
        <v>-11.8713</v>
      </c>
      <c r="P1370">
        <v>44.845599999999997</v>
      </c>
      <c r="Q1370">
        <v>615.35500000000002</v>
      </c>
      <c r="R1370">
        <v>1.59789</v>
      </c>
      <c r="S1370">
        <v>-22.643999999999998</v>
      </c>
      <c r="T1370">
        <f t="shared" si="88"/>
        <v>-10.772699999999999</v>
      </c>
    </row>
    <row r="1371" spans="1:20" x14ac:dyDescent="0.3">
      <c r="B1371">
        <v>4</v>
      </c>
      <c r="C1371">
        <v>254.87700000000001</v>
      </c>
      <c r="D1371">
        <f t="shared" si="89"/>
        <v>58.26826710173637</v>
      </c>
      <c r="E1371">
        <v>-41.046100000000003</v>
      </c>
      <c r="F1371">
        <v>45.852699999999999</v>
      </c>
      <c r="G1371">
        <v>600.77</v>
      </c>
      <c r="H1371">
        <v>1.4644699999999999</v>
      </c>
      <c r="I1371">
        <v>-50.735500000000002</v>
      </c>
      <c r="J1371">
        <f t="shared" si="87"/>
        <v>-9.6893999999999991</v>
      </c>
      <c r="L1371">
        <v>19</v>
      </c>
      <c r="M1371">
        <v>500.54599999999999</v>
      </c>
      <c r="N1371">
        <f t="shared" si="90"/>
        <v>58.275058275058385</v>
      </c>
      <c r="O1371">
        <v>-12.237500000000001</v>
      </c>
      <c r="P1371">
        <v>45.089700000000001</v>
      </c>
      <c r="Q1371">
        <v>628.524</v>
      </c>
      <c r="R1371">
        <v>1.63663</v>
      </c>
      <c r="S1371">
        <v>-22.705100000000002</v>
      </c>
      <c r="T1371">
        <f t="shared" si="88"/>
        <v>-10.467600000000001</v>
      </c>
    </row>
    <row r="1372" spans="1:20" x14ac:dyDescent="0.3">
      <c r="B1372">
        <v>5</v>
      </c>
      <c r="C1372">
        <v>272.827</v>
      </c>
      <c r="D1372">
        <f t="shared" si="89"/>
        <v>55.71030640668527</v>
      </c>
      <c r="E1372">
        <v>-41.381799999999998</v>
      </c>
      <c r="F1372">
        <v>48.5229</v>
      </c>
      <c r="G1372">
        <v>554.39700000000005</v>
      </c>
      <c r="H1372">
        <v>1.3540000000000001</v>
      </c>
      <c r="I1372">
        <v>-51.971400000000003</v>
      </c>
      <c r="J1372">
        <f t="shared" si="87"/>
        <v>-10.589600000000004</v>
      </c>
      <c r="L1372">
        <v>20</v>
      </c>
      <c r="M1372">
        <v>517.71400000000006</v>
      </c>
      <c r="N1372">
        <f t="shared" si="90"/>
        <v>58.24790307548907</v>
      </c>
      <c r="O1372">
        <v>-12.054399999999999</v>
      </c>
      <c r="P1372">
        <v>44.845599999999997</v>
      </c>
      <c r="Q1372">
        <v>623.18399999999997</v>
      </c>
      <c r="R1372">
        <v>1.6310899999999999</v>
      </c>
      <c r="S1372">
        <v>-22.628799999999998</v>
      </c>
      <c r="T1372">
        <f t="shared" si="88"/>
        <v>-10.574399999999999</v>
      </c>
    </row>
    <row r="1373" spans="1:20" x14ac:dyDescent="0.3">
      <c r="B1373">
        <v>6</v>
      </c>
      <c r="C1373">
        <v>290.399</v>
      </c>
      <c r="D1373">
        <f t="shared" si="89"/>
        <v>56.908718415661269</v>
      </c>
      <c r="E1373">
        <v>-41.747999999999998</v>
      </c>
      <c r="F1373">
        <v>49.575800000000001</v>
      </c>
      <c r="G1373">
        <v>552.65899999999999</v>
      </c>
      <c r="H1373">
        <v>1.3298000000000001</v>
      </c>
      <c r="I1373">
        <v>-52.337600000000002</v>
      </c>
      <c r="J1373">
        <f t="shared" si="87"/>
        <v>-10.589600000000004</v>
      </c>
      <c r="L1373">
        <v>21</v>
      </c>
      <c r="M1373">
        <v>535.04</v>
      </c>
      <c r="N1373">
        <f t="shared" si="90"/>
        <v>57.716726307284155</v>
      </c>
      <c r="O1373">
        <v>-11.6119</v>
      </c>
      <c r="P1373">
        <v>44.22</v>
      </c>
      <c r="Q1373">
        <v>610.83299999999997</v>
      </c>
      <c r="R1373">
        <v>1.61656</v>
      </c>
      <c r="S1373">
        <v>-22.460899999999999</v>
      </c>
      <c r="T1373">
        <f t="shared" si="88"/>
        <v>-10.848999999999998</v>
      </c>
    </row>
    <row r="1374" spans="1:20" x14ac:dyDescent="0.3">
      <c r="B1374">
        <v>7</v>
      </c>
      <c r="C1374">
        <v>308.20999999999998</v>
      </c>
      <c r="D1374">
        <f t="shared" si="89"/>
        <v>56.1450788838359</v>
      </c>
      <c r="E1374">
        <v>-41.915900000000001</v>
      </c>
      <c r="F1374">
        <v>50.0946</v>
      </c>
      <c r="G1374">
        <v>550.45299999999997</v>
      </c>
      <c r="H1374">
        <v>1.3204400000000001</v>
      </c>
      <c r="I1374">
        <v>-52.307099999999998</v>
      </c>
      <c r="J1374">
        <f t="shared" si="87"/>
        <v>-10.391199999999998</v>
      </c>
      <c r="L1374">
        <v>22</v>
      </c>
      <c r="M1374">
        <v>552.221</v>
      </c>
      <c r="N1374">
        <f t="shared" si="90"/>
        <v>58.203829812001494</v>
      </c>
      <c r="O1374">
        <v>-12.207000000000001</v>
      </c>
      <c r="P1374">
        <v>44.631999999999998</v>
      </c>
      <c r="Q1374">
        <v>637.08399999999995</v>
      </c>
      <c r="R1374">
        <v>1.64846</v>
      </c>
      <c r="S1374">
        <v>-22.537199999999999</v>
      </c>
      <c r="T1374">
        <f t="shared" si="88"/>
        <v>-10.330199999999998</v>
      </c>
    </row>
    <row r="1375" spans="1:20" x14ac:dyDescent="0.3">
      <c r="B1375">
        <v>8</v>
      </c>
      <c r="C1375">
        <v>326.24700000000001</v>
      </c>
      <c r="D1375">
        <f t="shared" si="89"/>
        <v>55.441592282530245</v>
      </c>
      <c r="E1375">
        <v>-41.320799999999998</v>
      </c>
      <c r="F1375">
        <v>49.270600000000002</v>
      </c>
      <c r="G1375">
        <v>548.61699999999996</v>
      </c>
      <c r="H1375">
        <v>1.31592</v>
      </c>
      <c r="I1375">
        <v>-52.291899999999998</v>
      </c>
      <c r="J1375">
        <f t="shared" si="87"/>
        <v>-10.9711</v>
      </c>
      <c r="L1375">
        <v>23</v>
      </c>
      <c r="M1375">
        <v>569.76199999999994</v>
      </c>
      <c r="N1375">
        <f t="shared" si="90"/>
        <v>57.009292514680091</v>
      </c>
      <c r="O1375">
        <v>-12.115500000000001</v>
      </c>
      <c r="P1375">
        <v>44.586199999999998</v>
      </c>
      <c r="Q1375">
        <v>627.56500000000005</v>
      </c>
      <c r="R1375">
        <v>1.64991</v>
      </c>
      <c r="S1375">
        <v>-22.552499999999998</v>
      </c>
      <c r="T1375">
        <f t="shared" si="88"/>
        <v>-10.436999999999998</v>
      </c>
    </row>
    <row r="1376" spans="1:20" x14ac:dyDescent="0.3">
      <c r="B1376">
        <v>9</v>
      </c>
      <c r="C1376">
        <v>344.25799999999998</v>
      </c>
      <c r="D1376">
        <f t="shared" si="89"/>
        <v>55.521625673199814</v>
      </c>
      <c r="E1376">
        <v>-41.168199999999999</v>
      </c>
      <c r="F1376">
        <v>49.118000000000002</v>
      </c>
      <c r="G1376">
        <v>548.19799999999998</v>
      </c>
      <c r="H1376">
        <v>1.3202700000000001</v>
      </c>
      <c r="I1376">
        <v>-52.383400000000002</v>
      </c>
      <c r="J1376">
        <f t="shared" si="87"/>
        <v>-11.215200000000003</v>
      </c>
      <c r="L1376">
        <v>24</v>
      </c>
      <c r="M1376">
        <v>587.03300000000002</v>
      </c>
      <c r="N1376">
        <f t="shared" si="90"/>
        <v>57.900526894794503</v>
      </c>
      <c r="O1376">
        <v>-11.993399999999999</v>
      </c>
      <c r="P1376">
        <v>44.616700000000002</v>
      </c>
      <c r="Q1376">
        <v>622.83600000000001</v>
      </c>
      <c r="R1376">
        <v>1.6449499999999999</v>
      </c>
      <c r="S1376">
        <v>-22.705100000000002</v>
      </c>
      <c r="T1376">
        <f t="shared" si="88"/>
        <v>-10.711700000000002</v>
      </c>
    </row>
    <row r="1377" spans="2:20" x14ac:dyDescent="0.3">
      <c r="B1377">
        <v>10</v>
      </c>
      <c r="C1377">
        <v>362.03899999999999</v>
      </c>
      <c r="D1377">
        <f t="shared" si="89"/>
        <v>56.239806535065497</v>
      </c>
      <c r="E1377">
        <v>-41.747999999999998</v>
      </c>
      <c r="F1377">
        <v>49.652099999999997</v>
      </c>
      <c r="G1377">
        <v>559.24199999999996</v>
      </c>
      <c r="H1377">
        <v>1.33538</v>
      </c>
      <c r="I1377">
        <v>-52.230800000000002</v>
      </c>
      <c r="J1377">
        <f t="shared" si="87"/>
        <v>-10.482800000000005</v>
      </c>
      <c r="L1377">
        <v>25</v>
      </c>
      <c r="M1377">
        <v>604.44500000000005</v>
      </c>
      <c r="N1377">
        <f t="shared" si="90"/>
        <v>57.431656328968415</v>
      </c>
      <c r="O1377">
        <v>-11.901899999999999</v>
      </c>
      <c r="P1377">
        <v>44.189500000000002</v>
      </c>
      <c r="Q1377">
        <v>631.42700000000002</v>
      </c>
      <c r="R1377">
        <v>1.6549</v>
      </c>
      <c r="S1377">
        <v>-22.567699999999999</v>
      </c>
      <c r="T1377">
        <f t="shared" si="88"/>
        <v>-10.665799999999999</v>
      </c>
    </row>
    <row r="1378" spans="2:20" x14ac:dyDescent="0.3">
      <c r="B1378">
        <v>11</v>
      </c>
      <c r="C1378">
        <v>380.08699999999999</v>
      </c>
      <c r="D1378">
        <f t="shared" si="89"/>
        <v>55.407801418439711</v>
      </c>
      <c r="E1378">
        <v>-41.381799999999998</v>
      </c>
      <c r="F1378">
        <v>49.377400000000002</v>
      </c>
      <c r="G1378">
        <v>557.798</v>
      </c>
      <c r="H1378">
        <v>1.32988</v>
      </c>
      <c r="I1378">
        <v>-52.169800000000002</v>
      </c>
      <c r="J1378">
        <f t="shared" si="87"/>
        <v>-10.788000000000004</v>
      </c>
      <c r="L1378">
        <v>26</v>
      </c>
      <c r="M1378">
        <v>622.30899999999997</v>
      </c>
      <c r="N1378">
        <f t="shared" si="90"/>
        <v>55.978504254366577</v>
      </c>
      <c r="O1378">
        <v>-11.8561</v>
      </c>
      <c r="P1378">
        <v>44.341999999999999</v>
      </c>
      <c r="Q1378">
        <v>627.10799999999995</v>
      </c>
      <c r="R1378">
        <v>1.66035</v>
      </c>
      <c r="S1378">
        <v>-22.247299999999999</v>
      </c>
      <c r="T1378">
        <f t="shared" si="88"/>
        <v>-10.3912</v>
      </c>
    </row>
    <row r="1379" spans="2:20" x14ac:dyDescent="0.3">
      <c r="B1379">
        <v>12</v>
      </c>
      <c r="C1379">
        <v>398.33199999999999</v>
      </c>
      <c r="D1379">
        <f t="shared" si="89"/>
        <v>54.809536859413527</v>
      </c>
      <c r="E1379">
        <v>-40.664700000000003</v>
      </c>
      <c r="F1379">
        <v>48.6145</v>
      </c>
      <c r="G1379">
        <v>549.78300000000002</v>
      </c>
      <c r="H1379">
        <v>1.3254900000000001</v>
      </c>
      <c r="I1379">
        <v>-52.200299999999999</v>
      </c>
      <c r="J1379">
        <f t="shared" si="87"/>
        <v>-11.535599999999995</v>
      </c>
      <c r="L1379">
        <v>27</v>
      </c>
      <c r="M1379">
        <v>639.85799999999995</v>
      </c>
      <c r="N1379">
        <f t="shared" si="90"/>
        <v>56.983303891959729</v>
      </c>
      <c r="O1379">
        <v>-11.6119</v>
      </c>
      <c r="P1379">
        <v>43.899500000000003</v>
      </c>
      <c r="Q1379">
        <v>631.05100000000004</v>
      </c>
      <c r="R1379">
        <v>1.66194</v>
      </c>
      <c r="S1379">
        <v>-22.399899999999999</v>
      </c>
      <c r="T1379">
        <f t="shared" si="88"/>
        <v>-10.787999999999998</v>
      </c>
    </row>
    <row r="1380" spans="2:20" x14ac:dyDescent="0.3">
      <c r="B1380">
        <v>13</v>
      </c>
      <c r="C1380">
        <v>416.661</v>
      </c>
      <c r="D1380">
        <f t="shared" si="89"/>
        <v>54.558350155491276</v>
      </c>
      <c r="E1380">
        <v>-41.061399999999999</v>
      </c>
      <c r="F1380">
        <v>49.041699999999999</v>
      </c>
      <c r="G1380">
        <v>561.10599999999999</v>
      </c>
      <c r="H1380">
        <v>1.3395900000000001</v>
      </c>
      <c r="I1380">
        <v>-52.047699999999999</v>
      </c>
      <c r="J1380">
        <f t="shared" si="87"/>
        <v>-10.9863</v>
      </c>
      <c r="L1380">
        <v>28</v>
      </c>
      <c r="M1380">
        <v>657.67200000000003</v>
      </c>
      <c r="N1380">
        <f t="shared" si="90"/>
        <v>56.135623666778692</v>
      </c>
      <c r="O1380">
        <v>-11.962899999999999</v>
      </c>
      <c r="P1380">
        <v>44.22</v>
      </c>
      <c r="Q1380">
        <v>632.96500000000003</v>
      </c>
      <c r="R1380">
        <v>1.68015</v>
      </c>
      <c r="S1380">
        <v>-22.232099999999999</v>
      </c>
      <c r="T1380">
        <f t="shared" si="88"/>
        <v>-10.2692</v>
      </c>
    </row>
    <row r="1381" spans="2:20" x14ac:dyDescent="0.3">
      <c r="B1381">
        <v>14</v>
      </c>
      <c r="C1381">
        <v>435.36900000000003</v>
      </c>
      <c r="D1381">
        <f t="shared" si="89"/>
        <v>53.453068206114956</v>
      </c>
      <c r="E1381">
        <v>-41.213999999999999</v>
      </c>
      <c r="F1381">
        <v>48.965499999999999</v>
      </c>
      <c r="G1381">
        <v>557.30700000000002</v>
      </c>
      <c r="H1381">
        <v>1.35873</v>
      </c>
      <c r="I1381">
        <v>-52.078200000000002</v>
      </c>
      <c r="J1381">
        <f t="shared" si="87"/>
        <v>-10.864200000000004</v>
      </c>
      <c r="L1381">
        <v>29</v>
      </c>
      <c r="M1381">
        <v>675.50300000000004</v>
      </c>
      <c r="N1381">
        <f t="shared" si="90"/>
        <v>56.082104200549551</v>
      </c>
      <c r="O1381">
        <v>-11.8256</v>
      </c>
      <c r="P1381">
        <v>43.991100000000003</v>
      </c>
      <c r="Q1381">
        <v>628.73299999999995</v>
      </c>
      <c r="R1381">
        <v>1.6757</v>
      </c>
      <c r="S1381">
        <v>-22.323599999999999</v>
      </c>
      <c r="T1381">
        <f t="shared" si="88"/>
        <v>-10.497999999999999</v>
      </c>
    </row>
    <row r="1382" spans="2:20" x14ac:dyDescent="0.3">
      <c r="B1382">
        <v>15</v>
      </c>
      <c r="C1382">
        <v>453.94600000000003</v>
      </c>
      <c r="D1382">
        <f t="shared" si="89"/>
        <v>53.83000484470044</v>
      </c>
      <c r="E1382">
        <v>-41.290300000000002</v>
      </c>
      <c r="F1382">
        <v>49.148600000000002</v>
      </c>
      <c r="G1382">
        <v>562.84500000000003</v>
      </c>
      <c r="H1382">
        <v>1.35907</v>
      </c>
      <c r="I1382">
        <v>-52.017200000000003</v>
      </c>
      <c r="J1382">
        <f t="shared" si="87"/>
        <v>-10.726900000000001</v>
      </c>
      <c r="L1382">
        <v>30</v>
      </c>
      <c r="M1382">
        <v>693.75</v>
      </c>
      <c r="N1382">
        <f t="shared" si="90"/>
        <v>54.803529347290095</v>
      </c>
      <c r="O1382">
        <v>-12.176500000000001</v>
      </c>
      <c r="P1382">
        <v>44.403100000000002</v>
      </c>
      <c r="Q1382">
        <v>641.47400000000005</v>
      </c>
      <c r="R1382">
        <v>1.6857200000000001</v>
      </c>
      <c r="S1382">
        <v>-22.338899999999999</v>
      </c>
      <c r="T1382">
        <f t="shared" si="88"/>
        <v>-10.162399999999998</v>
      </c>
    </row>
    <row r="1383" spans="2:20" x14ac:dyDescent="0.3">
      <c r="B1383">
        <v>16</v>
      </c>
      <c r="C1383">
        <v>472.53399999999999</v>
      </c>
      <c r="D1383">
        <f t="shared" si="89"/>
        <v>53.798149343662679</v>
      </c>
      <c r="E1383">
        <v>-40.786700000000003</v>
      </c>
      <c r="F1383">
        <v>48.477200000000003</v>
      </c>
      <c r="G1383">
        <v>555.94000000000005</v>
      </c>
      <c r="H1383">
        <v>1.3507899999999999</v>
      </c>
      <c r="I1383">
        <v>-52.063000000000002</v>
      </c>
      <c r="J1383">
        <f t="shared" si="87"/>
        <v>-11.276299999999999</v>
      </c>
      <c r="L1383">
        <v>31</v>
      </c>
      <c r="M1383">
        <v>711.678</v>
      </c>
      <c r="N1383">
        <f t="shared" si="90"/>
        <v>55.778670236501569</v>
      </c>
      <c r="O1383">
        <v>-11.901899999999999</v>
      </c>
      <c r="P1383">
        <v>43.869</v>
      </c>
      <c r="Q1383">
        <v>635.74900000000002</v>
      </c>
      <c r="R1383">
        <v>1.68438</v>
      </c>
      <c r="S1383">
        <v>-22.262599999999999</v>
      </c>
      <c r="T1383">
        <f t="shared" si="88"/>
        <v>-10.3607</v>
      </c>
    </row>
    <row r="1384" spans="2:20" x14ac:dyDescent="0.3">
      <c r="B1384">
        <v>17</v>
      </c>
      <c r="C1384">
        <v>491.15699999999998</v>
      </c>
      <c r="D1384">
        <f t="shared" si="89"/>
        <v>53.697041293024782</v>
      </c>
      <c r="E1384">
        <v>-40.741</v>
      </c>
      <c r="F1384">
        <v>48.263500000000001</v>
      </c>
      <c r="G1384">
        <v>556.02599999999995</v>
      </c>
      <c r="H1384">
        <v>1.34901</v>
      </c>
      <c r="I1384">
        <v>-51.864600000000003</v>
      </c>
      <c r="J1384">
        <f t="shared" si="87"/>
        <v>-11.123600000000003</v>
      </c>
      <c r="T1384">
        <f t="shared" si="88"/>
        <v>0</v>
      </c>
    </row>
    <row r="1385" spans="2:20" x14ac:dyDescent="0.3">
      <c r="B1385">
        <v>18</v>
      </c>
      <c r="C1385">
        <v>510.30500000000001</v>
      </c>
      <c r="D1385">
        <f t="shared" si="89"/>
        <v>52.224775433465567</v>
      </c>
      <c r="E1385">
        <v>-40.969799999999999</v>
      </c>
      <c r="F1385">
        <v>48.736600000000003</v>
      </c>
      <c r="G1385">
        <v>561.12699999999995</v>
      </c>
      <c r="H1385">
        <v>1.35057</v>
      </c>
      <c r="I1385">
        <v>-51.940899999999999</v>
      </c>
      <c r="J1385">
        <f t="shared" si="87"/>
        <v>-10.9711</v>
      </c>
      <c r="K1385">
        <v>4.1500000000000004</v>
      </c>
      <c r="T1385">
        <f t="shared" si="88"/>
        <v>0</v>
      </c>
    </row>
    <row r="1386" spans="2:20" x14ac:dyDescent="0.3">
      <c r="B1386">
        <v>19</v>
      </c>
      <c r="C1386">
        <v>529.23800000000006</v>
      </c>
      <c r="D1386">
        <f t="shared" si="89"/>
        <v>52.817831299846688</v>
      </c>
      <c r="E1386">
        <v>-40.878300000000003</v>
      </c>
      <c r="F1386">
        <v>48.324599999999997</v>
      </c>
      <c r="G1386">
        <v>559.70000000000005</v>
      </c>
      <c r="H1386">
        <v>1.3665700000000001</v>
      </c>
      <c r="I1386">
        <v>-51.910400000000003</v>
      </c>
      <c r="J1386">
        <f t="shared" si="87"/>
        <v>-11.0321</v>
      </c>
      <c r="L1386">
        <v>1</v>
      </c>
      <c r="M1386">
        <v>221.053</v>
      </c>
      <c r="O1386">
        <v>-20.889299999999999</v>
      </c>
      <c r="P1386">
        <v>69.229100000000003</v>
      </c>
      <c r="Q1386">
        <v>416.27600000000001</v>
      </c>
      <c r="R1386">
        <v>1.15862</v>
      </c>
      <c r="S1386">
        <v>-22.567699999999999</v>
      </c>
      <c r="T1386">
        <f t="shared" si="88"/>
        <v>-1.6783999999999999</v>
      </c>
    </row>
    <row r="1387" spans="2:20" x14ac:dyDescent="0.3">
      <c r="B1387">
        <v>20</v>
      </c>
      <c r="C1387">
        <v>548.41099999999994</v>
      </c>
      <c r="D1387">
        <f t="shared" si="89"/>
        <v>52.156678662703065</v>
      </c>
      <c r="E1387">
        <v>-40.313699999999997</v>
      </c>
      <c r="F1387">
        <v>47.988900000000001</v>
      </c>
      <c r="G1387">
        <v>545.35299999999995</v>
      </c>
      <c r="H1387">
        <v>1.34006</v>
      </c>
      <c r="I1387">
        <v>-52.017200000000003</v>
      </c>
      <c r="J1387">
        <f t="shared" si="87"/>
        <v>-11.703500000000005</v>
      </c>
      <c r="L1387">
        <v>2</v>
      </c>
      <c r="M1387">
        <v>227.61699999999999</v>
      </c>
      <c r="N1387">
        <f t="shared" si="90"/>
        <v>152.34613040828779</v>
      </c>
      <c r="O1387">
        <v>-11.7798</v>
      </c>
      <c r="P1387">
        <v>38.696300000000001</v>
      </c>
      <c r="Q1387">
        <v>687.89599999999996</v>
      </c>
      <c r="R1387">
        <v>1.91764</v>
      </c>
      <c r="S1387">
        <v>-17.1661</v>
      </c>
      <c r="T1387">
        <f t="shared" si="88"/>
        <v>-5.3863000000000003</v>
      </c>
    </row>
    <row r="1388" spans="2:20" x14ac:dyDescent="0.3">
      <c r="B1388">
        <v>21</v>
      </c>
      <c r="C1388">
        <v>567.35</v>
      </c>
      <c r="D1388">
        <f t="shared" si="89"/>
        <v>52.801098262843652</v>
      </c>
      <c r="E1388">
        <v>-40.4816</v>
      </c>
      <c r="F1388">
        <v>47.988900000000001</v>
      </c>
      <c r="G1388">
        <v>554.75599999999997</v>
      </c>
      <c r="H1388">
        <v>1.3548100000000001</v>
      </c>
      <c r="I1388">
        <v>-51.803600000000003</v>
      </c>
      <c r="J1388">
        <f t="shared" si="87"/>
        <v>-11.322000000000003</v>
      </c>
      <c r="L1388">
        <v>3</v>
      </c>
      <c r="M1388">
        <v>237.398</v>
      </c>
      <c r="N1388">
        <f t="shared" si="90"/>
        <v>102.23903486351082</v>
      </c>
      <c r="O1388">
        <v>-9.9334699999999998</v>
      </c>
      <c r="P1388">
        <v>31.860399999999998</v>
      </c>
      <c r="Q1388">
        <v>910.48900000000003</v>
      </c>
      <c r="R1388">
        <v>2.3314300000000001</v>
      </c>
      <c r="S1388">
        <v>-18.569900000000001</v>
      </c>
      <c r="T1388">
        <f t="shared" si="88"/>
        <v>-8.6364300000000007</v>
      </c>
    </row>
    <row r="1389" spans="2:20" x14ac:dyDescent="0.3">
      <c r="B1389">
        <v>22</v>
      </c>
      <c r="C1389">
        <v>586.40700000000004</v>
      </c>
      <c r="D1389">
        <f t="shared" si="89"/>
        <v>52.474156477934571</v>
      </c>
      <c r="E1389">
        <v>-40.969799999999999</v>
      </c>
      <c r="F1389">
        <v>48.599200000000003</v>
      </c>
      <c r="G1389">
        <v>568.31399999999996</v>
      </c>
      <c r="H1389">
        <v>1.3784400000000001</v>
      </c>
      <c r="I1389">
        <v>-51.818800000000003</v>
      </c>
      <c r="J1389">
        <f t="shared" si="87"/>
        <v>-10.849000000000004</v>
      </c>
      <c r="L1389">
        <v>4</v>
      </c>
      <c r="M1389">
        <v>252.91</v>
      </c>
      <c r="N1389">
        <f t="shared" si="90"/>
        <v>64.466219700876735</v>
      </c>
      <c r="O1389">
        <v>-11.306800000000001</v>
      </c>
      <c r="P1389">
        <v>40.069600000000001</v>
      </c>
      <c r="Q1389">
        <v>697.77099999999996</v>
      </c>
      <c r="R1389">
        <v>1.8545400000000001</v>
      </c>
      <c r="S1389">
        <v>-20.553599999999999</v>
      </c>
      <c r="T1389">
        <f t="shared" si="88"/>
        <v>-9.2467999999999986</v>
      </c>
    </row>
    <row r="1390" spans="2:20" x14ac:dyDescent="0.3">
      <c r="B1390">
        <v>23</v>
      </c>
      <c r="C1390">
        <v>605.4</v>
      </c>
      <c r="D1390">
        <f t="shared" si="89"/>
        <v>52.650976675617507</v>
      </c>
      <c r="E1390">
        <v>-40.863</v>
      </c>
      <c r="F1390">
        <v>48.232999999999997</v>
      </c>
      <c r="G1390">
        <v>568.447</v>
      </c>
      <c r="H1390">
        <v>1.38306</v>
      </c>
      <c r="I1390">
        <v>-51.940899999999999</v>
      </c>
      <c r="J1390">
        <f t="shared" si="87"/>
        <v>-11.0779</v>
      </c>
      <c r="L1390">
        <v>5</v>
      </c>
      <c r="M1390">
        <v>268.74400000000003</v>
      </c>
      <c r="N1390">
        <f t="shared" si="90"/>
        <v>63.155235569028548</v>
      </c>
      <c r="O1390">
        <v>-12.313800000000001</v>
      </c>
      <c r="P1390">
        <v>42.953499999999998</v>
      </c>
      <c r="Q1390">
        <v>671.55700000000002</v>
      </c>
      <c r="R1390">
        <v>1.7464500000000001</v>
      </c>
      <c r="S1390">
        <v>-21.621700000000001</v>
      </c>
      <c r="T1390">
        <f t="shared" si="88"/>
        <v>-9.3079000000000001</v>
      </c>
    </row>
    <row r="1391" spans="2:20" x14ac:dyDescent="0.3">
      <c r="B1391">
        <v>24</v>
      </c>
      <c r="C1391">
        <v>624.79899999999998</v>
      </c>
      <c r="D1391">
        <f t="shared" si="89"/>
        <v>51.549048920047426</v>
      </c>
      <c r="E1391">
        <v>-40.3748</v>
      </c>
      <c r="F1391">
        <v>47.943100000000001</v>
      </c>
      <c r="G1391">
        <v>553.53599999999994</v>
      </c>
      <c r="H1391">
        <v>1.3609500000000001</v>
      </c>
      <c r="I1391">
        <v>-51.910400000000003</v>
      </c>
      <c r="J1391">
        <f t="shared" si="87"/>
        <v>-11.535600000000002</v>
      </c>
      <c r="L1391">
        <v>6</v>
      </c>
      <c r="M1391">
        <v>284.89800000000002</v>
      </c>
      <c r="N1391">
        <f t="shared" si="90"/>
        <v>61.904172341215812</v>
      </c>
      <c r="O1391">
        <v>-12.4969</v>
      </c>
      <c r="P1391">
        <v>44.403100000000002</v>
      </c>
      <c r="Q1391">
        <v>647.57500000000005</v>
      </c>
      <c r="R1391">
        <v>1.68367</v>
      </c>
      <c r="S1391">
        <v>-22.308299999999999</v>
      </c>
      <c r="T1391">
        <f t="shared" si="88"/>
        <v>-9.811399999999999</v>
      </c>
    </row>
    <row r="1392" spans="2:20" x14ac:dyDescent="0.3">
      <c r="B1392">
        <v>25</v>
      </c>
      <c r="C1392">
        <v>644.22699999999998</v>
      </c>
      <c r="D1392">
        <f t="shared" si="89"/>
        <v>51.472102120650618</v>
      </c>
      <c r="E1392">
        <v>-41.137700000000002</v>
      </c>
      <c r="F1392">
        <v>48.477200000000003</v>
      </c>
      <c r="G1392">
        <v>573.70100000000002</v>
      </c>
      <c r="H1392">
        <v>1.4039299999999999</v>
      </c>
      <c r="I1392">
        <v>-51.773099999999999</v>
      </c>
      <c r="J1392">
        <f t="shared" si="87"/>
        <v>-10.635399999999997</v>
      </c>
      <c r="L1392">
        <v>7</v>
      </c>
      <c r="M1392">
        <v>301.30700000000002</v>
      </c>
      <c r="N1392">
        <f t="shared" si="90"/>
        <v>60.942165884575566</v>
      </c>
      <c r="O1392">
        <v>-12.6648</v>
      </c>
      <c r="P1392">
        <v>45.028700000000001</v>
      </c>
      <c r="Q1392">
        <v>638.25</v>
      </c>
      <c r="R1392">
        <v>1.6665300000000001</v>
      </c>
      <c r="S1392">
        <v>-22.415199999999999</v>
      </c>
      <c r="T1392">
        <f t="shared" si="88"/>
        <v>-9.7503999999999991</v>
      </c>
    </row>
    <row r="1393" spans="1:20" x14ac:dyDescent="0.3">
      <c r="B1393">
        <v>26</v>
      </c>
      <c r="C1393">
        <v>663.56</v>
      </c>
      <c r="D1393">
        <f t="shared" si="89"/>
        <v>51.725029741892179</v>
      </c>
      <c r="E1393">
        <v>-40.786700000000003</v>
      </c>
      <c r="F1393">
        <v>48.126199999999997</v>
      </c>
      <c r="G1393">
        <v>565.6</v>
      </c>
      <c r="H1393">
        <v>1.3886099999999999</v>
      </c>
      <c r="I1393">
        <v>-51.895099999999999</v>
      </c>
      <c r="J1393">
        <f t="shared" si="87"/>
        <v>-11.108399999999996</v>
      </c>
      <c r="L1393">
        <v>8</v>
      </c>
      <c r="M1393">
        <v>317.62700000000001</v>
      </c>
      <c r="N1393">
        <f t="shared" si="90"/>
        <v>61.274509803921596</v>
      </c>
      <c r="O1393">
        <v>-13.015700000000001</v>
      </c>
      <c r="P1393">
        <v>45.5627</v>
      </c>
      <c r="Q1393">
        <v>645.625</v>
      </c>
      <c r="R1393">
        <v>1.67395</v>
      </c>
      <c r="S1393">
        <v>-22.430399999999999</v>
      </c>
      <c r="T1393">
        <f t="shared" si="88"/>
        <v>-9.4146999999999981</v>
      </c>
    </row>
    <row r="1394" spans="1:20" x14ac:dyDescent="0.3">
      <c r="B1394">
        <v>27</v>
      </c>
      <c r="C1394">
        <v>683.23599999999999</v>
      </c>
      <c r="D1394">
        <f t="shared" si="89"/>
        <v>50.82333807684477</v>
      </c>
      <c r="E1394">
        <v>-40.3748</v>
      </c>
      <c r="F1394">
        <v>47.775300000000001</v>
      </c>
      <c r="G1394">
        <v>559.26400000000001</v>
      </c>
      <c r="H1394">
        <v>1.38113</v>
      </c>
      <c r="I1394">
        <v>-51.757800000000003</v>
      </c>
      <c r="J1394">
        <f t="shared" si="87"/>
        <v>-11.383000000000003</v>
      </c>
      <c r="L1394">
        <v>9</v>
      </c>
      <c r="M1394">
        <v>334.58699999999999</v>
      </c>
      <c r="N1394">
        <f t="shared" si="90"/>
        <v>58.962264150943469</v>
      </c>
      <c r="O1394">
        <v>-12.3749</v>
      </c>
      <c r="P1394">
        <v>44.784500000000001</v>
      </c>
      <c r="Q1394">
        <v>633.04100000000005</v>
      </c>
      <c r="R1394">
        <v>1.6440999999999999</v>
      </c>
      <c r="S1394">
        <v>-22.369399999999999</v>
      </c>
      <c r="T1394">
        <f t="shared" si="88"/>
        <v>-9.9944999999999986</v>
      </c>
    </row>
    <row r="1395" spans="1:20" x14ac:dyDescent="0.3">
      <c r="B1395">
        <v>28</v>
      </c>
      <c r="C1395">
        <v>702.76300000000003</v>
      </c>
      <c r="D1395">
        <f t="shared" si="89"/>
        <v>51.211143544835245</v>
      </c>
      <c r="E1395">
        <v>-40.725700000000003</v>
      </c>
      <c r="F1395">
        <v>47.836300000000001</v>
      </c>
      <c r="G1395">
        <v>574.54499999999996</v>
      </c>
      <c r="H1395">
        <v>1.39357</v>
      </c>
      <c r="I1395">
        <v>-51.7883</v>
      </c>
      <c r="J1395">
        <f t="shared" si="87"/>
        <v>-11.062599999999996</v>
      </c>
      <c r="L1395">
        <v>10</v>
      </c>
      <c r="M1395">
        <v>351.50200000000001</v>
      </c>
      <c r="N1395">
        <f t="shared" si="90"/>
        <v>59.119125036949384</v>
      </c>
      <c r="O1395">
        <v>-12.3444</v>
      </c>
      <c r="P1395">
        <v>44.723500000000001</v>
      </c>
      <c r="Q1395">
        <v>633.29999999999995</v>
      </c>
      <c r="R1395">
        <v>1.66557</v>
      </c>
      <c r="S1395">
        <v>-22.430399999999999</v>
      </c>
      <c r="T1395">
        <f t="shared" si="88"/>
        <v>-10.085999999999999</v>
      </c>
    </row>
    <row r="1396" spans="1:20" x14ac:dyDescent="0.3">
      <c r="J1396">
        <f t="shared" si="87"/>
        <v>0</v>
      </c>
      <c r="L1396">
        <v>11</v>
      </c>
      <c r="M1396">
        <v>368.45299999999997</v>
      </c>
      <c r="N1396">
        <f t="shared" si="90"/>
        <v>58.993569700902725</v>
      </c>
      <c r="O1396">
        <v>-12.5122</v>
      </c>
      <c r="P1396">
        <v>44.692999999999998</v>
      </c>
      <c r="Q1396">
        <v>637.14700000000005</v>
      </c>
      <c r="R1396">
        <v>1.66621</v>
      </c>
      <c r="S1396">
        <v>-22.506699999999999</v>
      </c>
      <c r="T1396">
        <f t="shared" si="88"/>
        <v>-9.9944999999999986</v>
      </c>
    </row>
    <row r="1397" spans="1:20" x14ac:dyDescent="0.3">
      <c r="A1397">
        <v>4</v>
      </c>
      <c r="J1397">
        <f t="shared" si="87"/>
        <v>0</v>
      </c>
      <c r="L1397">
        <v>12</v>
      </c>
      <c r="M1397">
        <v>385.47800000000001</v>
      </c>
      <c r="N1397">
        <f t="shared" si="90"/>
        <v>58.737151248164345</v>
      </c>
      <c r="O1397">
        <v>-12.237500000000001</v>
      </c>
      <c r="P1397">
        <v>44.708300000000001</v>
      </c>
      <c r="Q1397">
        <v>634.23099999999999</v>
      </c>
      <c r="R1397">
        <v>1.6363300000000001</v>
      </c>
      <c r="S1397">
        <v>-22.445699999999999</v>
      </c>
      <c r="T1397">
        <f t="shared" si="88"/>
        <v>-10.208199999999998</v>
      </c>
    </row>
    <row r="1398" spans="1:20" x14ac:dyDescent="0.3">
      <c r="B1398">
        <v>1</v>
      </c>
      <c r="C1398">
        <v>221.07</v>
      </c>
      <c r="E1398">
        <v>-49.331699999999998</v>
      </c>
      <c r="F1398">
        <v>70.571899999999999</v>
      </c>
      <c r="G1398">
        <v>384.80599999999998</v>
      </c>
      <c r="H1398">
        <v>0.99656100000000003</v>
      </c>
      <c r="I1398">
        <v>-51.544199999999996</v>
      </c>
      <c r="J1398">
        <f t="shared" si="87"/>
        <v>-2.2124999999999986</v>
      </c>
      <c r="L1398">
        <v>13</v>
      </c>
      <c r="M1398">
        <v>402.64499999999998</v>
      </c>
      <c r="N1398">
        <f t="shared" si="90"/>
        <v>58.251296091338126</v>
      </c>
      <c r="O1398">
        <v>-12.146000000000001</v>
      </c>
      <c r="P1398">
        <v>44.494599999999998</v>
      </c>
      <c r="Q1398">
        <v>641.31600000000003</v>
      </c>
      <c r="R1398">
        <v>1.6700999999999999</v>
      </c>
      <c r="S1398">
        <v>-22.506699999999999</v>
      </c>
      <c r="T1398">
        <f t="shared" si="88"/>
        <v>-10.360699999999998</v>
      </c>
    </row>
    <row r="1399" spans="1:20" x14ac:dyDescent="0.3">
      <c r="B1399">
        <v>2</v>
      </c>
      <c r="C1399">
        <v>227.27199999999999</v>
      </c>
      <c r="D1399">
        <f t="shared" si="89"/>
        <v>161.23831022250891</v>
      </c>
      <c r="E1399">
        <v>-39.505000000000003</v>
      </c>
      <c r="F1399">
        <v>38.589500000000001</v>
      </c>
      <c r="G1399">
        <v>637.92600000000004</v>
      </c>
      <c r="H1399">
        <v>1.66086</v>
      </c>
      <c r="I1399">
        <v>-46.279899999999998</v>
      </c>
      <c r="J1399">
        <f t="shared" si="87"/>
        <v>-6.7748999999999953</v>
      </c>
      <c r="L1399">
        <v>14</v>
      </c>
      <c r="M1399">
        <v>419.68599999999998</v>
      </c>
      <c r="N1399">
        <f t="shared" si="90"/>
        <v>58.682002229916094</v>
      </c>
      <c r="O1399">
        <v>-12.4207</v>
      </c>
      <c r="P1399">
        <v>44.738799999999998</v>
      </c>
      <c r="Q1399">
        <v>651.49699999999996</v>
      </c>
      <c r="R1399">
        <v>1.69329</v>
      </c>
      <c r="S1399">
        <v>-22.491499999999998</v>
      </c>
      <c r="T1399">
        <f t="shared" si="88"/>
        <v>-10.070799999999998</v>
      </c>
    </row>
    <row r="1400" spans="1:20" x14ac:dyDescent="0.3">
      <c r="B1400">
        <v>3</v>
      </c>
      <c r="C1400">
        <v>237.578</v>
      </c>
      <c r="D1400">
        <f t="shared" si="89"/>
        <v>97.030855812148161</v>
      </c>
      <c r="E1400">
        <v>-38.192700000000002</v>
      </c>
      <c r="F1400">
        <v>32.9437</v>
      </c>
      <c r="G1400">
        <v>807.39800000000002</v>
      </c>
      <c r="H1400">
        <v>1.9016999999999999</v>
      </c>
      <c r="I1400">
        <v>-48.5687</v>
      </c>
      <c r="J1400">
        <f t="shared" si="87"/>
        <v>-10.375999999999998</v>
      </c>
      <c r="L1400">
        <v>15</v>
      </c>
      <c r="M1400">
        <v>436.95600000000002</v>
      </c>
      <c r="N1400">
        <f t="shared" si="90"/>
        <v>57.903879559930388</v>
      </c>
      <c r="O1400">
        <v>-12.069699999999999</v>
      </c>
      <c r="P1400">
        <v>44.235199999999999</v>
      </c>
      <c r="Q1400">
        <v>637.66600000000005</v>
      </c>
      <c r="R1400">
        <v>1.6961200000000001</v>
      </c>
      <c r="S1400">
        <v>-22.262599999999999</v>
      </c>
      <c r="T1400">
        <f t="shared" si="88"/>
        <v>-10.1929</v>
      </c>
    </row>
    <row r="1401" spans="1:20" x14ac:dyDescent="0.3">
      <c r="B1401">
        <v>4</v>
      </c>
      <c r="C1401">
        <v>254.91</v>
      </c>
      <c r="D1401">
        <f t="shared" si="89"/>
        <v>57.69674590353106</v>
      </c>
      <c r="E1401">
        <v>-40.252699999999997</v>
      </c>
      <c r="F1401">
        <v>44.082599999999999</v>
      </c>
      <c r="G1401">
        <v>593.93299999999999</v>
      </c>
      <c r="H1401">
        <v>1.45367</v>
      </c>
      <c r="I1401">
        <v>-50.857500000000002</v>
      </c>
      <c r="J1401">
        <f t="shared" si="87"/>
        <v>-10.604800000000004</v>
      </c>
      <c r="L1401">
        <v>16</v>
      </c>
      <c r="M1401">
        <v>454.38099999999997</v>
      </c>
      <c r="N1401">
        <f t="shared" si="90"/>
        <v>57.38880918220962</v>
      </c>
      <c r="O1401">
        <v>-12.4512</v>
      </c>
      <c r="P1401">
        <v>44.448900000000002</v>
      </c>
      <c r="Q1401">
        <v>655.49400000000003</v>
      </c>
      <c r="R1401">
        <v>1.71156</v>
      </c>
      <c r="S1401">
        <v>-22.1252</v>
      </c>
      <c r="T1401">
        <f t="shared" si="88"/>
        <v>-9.6739999999999995</v>
      </c>
    </row>
    <row r="1402" spans="1:20" x14ac:dyDescent="0.3">
      <c r="B1402">
        <v>5</v>
      </c>
      <c r="C1402">
        <v>272.21600000000001</v>
      </c>
      <c r="D1402">
        <f t="shared" si="89"/>
        <v>57.783427712931889</v>
      </c>
      <c r="E1402">
        <v>-41.656500000000001</v>
      </c>
      <c r="F1402">
        <v>48.034700000000001</v>
      </c>
      <c r="G1402">
        <v>575.65</v>
      </c>
      <c r="H1402">
        <v>1.3740399999999999</v>
      </c>
      <c r="I1402">
        <v>-51.940899999999999</v>
      </c>
      <c r="J1402">
        <f t="shared" si="87"/>
        <v>-10.284399999999998</v>
      </c>
      <c r="L1402">
        <v>17</v>
      </c>
      <c r="M1402">
        <v>472.09199999999998</v>
      </c>
      <c r="N1402">
        <f t="shared" si="90"/>
        <v>56.462085709446065</v>
      </c>
      <c r="O1402">
        <v>-11.8103</v>
      </c>
      <c r="P1402">
        <v>43.8232</v>
      </c>
      <c r="Q1402">
        <v>641.95699999999999</v>
      </c>
      <c r="R1402">
        <v>1.6964699999999999</v>
      </c>
      <c r="S1402">
        <v>-22.170999999999999</v>
      </c>
      <c r="T1402">
        <f t="shared" si="88"/>
        <v>-10.3607</v>
      </c>
    </row>
    <row r="1403" spans="1:20" x14ac:dyDescent="0.3">
      <c r="B1403">
        <v>6</v>
      </c>
      <c r="C1403">
        <v>289.58499999999998</v>
      </c>
      <c r="D1403">
        <f t="shared" si="89"/>
        <v>57.573838447809408</v>
      </c>
      <c r="E1403">
        <v>-42.098999999999997</v>
      </c>
      <c r="F1403">
        <v>49.362200000000001</v>
      </c>
      <c r="G1403">
        <v>567.96400000000006</v>
      </c>
      <c r="H1403">
        <v>1.35819</v>
      </c>
      <c r="I1403">
        <v>-52.291899999999998</v>
      </c>
      <c r="J1403">
        <f t="shared" si="87"/>
        <v>-10.192900000000002</v>
      </c>
      <c r="L1403">
        <v>18</v>
      </c>
      <c r="M1403">
        <v>489.53699999999998</v>
      </c>
      <c r="N1403">
        <f t="shared" si="90"/>
        <v>57.323015190599051</v>
      </c>
      <c r="O1403">
        <v>-12.2986</v>
      </c>
      <c r="P1403">
        <v>44.22</v>
      </c>
      <c r="Q1403">
        <v>651.02599999999995</v>
      </c>
      <c r="R1403">
        <v>1.7045999999999999</v>
      </c>
      <c r="S1403">
        <v>-22.247299999999999</v>
      </c>
      <c r="T1403">
        <f t="shared" si="88"/>
        <v>-9.9486999999999988</v>
      </c>
    </row>
    <row r="1404" spans="1:20" x14ac:dyDescent="0.3">
      <c r="B1404">
        <v>7</v>
      </c>
      <c r="C1404">
        <v>307.24400000000003</v>
      </c>
      <c r="D1404">
        <f t="shared" si="89"/>
        <v>56.628348151084275</v>
      </c>
      <c r="E1404">
        <v>-41.747999999999998</v>
      </c>
      <c r="F1404">
        <v>49.118000000000002</v>
      </c>
      <c r="G1404">
        <v>556.67200000000003</v>
      </c>
      <c r="H1404">
        <v>1.3434699999999999</v>
      </c>
      <c r="I1404">
        <v>-52.413899999999998</v>
      </c>
      <c r="J1404">
        <f t="shared" si="87"/>
        <v>-10.665900000000001</v>
      </c>
      <c r="L1404">
        <v>19</v>
      </c>
      <c r="M1404">
        <v>507.02100000000002</v>
      </c>
      <c r="N1404">
        <f t="shared" si="90"/>
        <v>57.195149851292491</v>
      </c>
      <c r="O1404">
        <v>-12.283300000000001</v>
      </c>
      <c r="P1404">
        <v>43.945300000000003</v>
      </c>
      <c r="Q1404">
        <v>658.43299999999999</v>
      </c>
      <c r="R1404">
        <v>1.71217</v>
      </c>
      <c r="S1404">
        <v>-22.170999999999999</v>
      </c>
      <c r="T1404">
        <f t="shared" si="88"/>
        <v>-9.8876999999999988</v>
      </c>
    </row>
    <row r="1405" spans="1:20" x14ac:dyDescent="0.3">
      <c r="B1405">
        <v>8</v>
      </c>
      <c r="C1405">
        <v>324.93799999999999</v>
      </c>
      <c r="D1405">
        <f t="shared" si="89"/>
        <v>56.516333220300794</v>
      </c>
      <c r="E1405">
        <v>-41.610700000000001</v>
      </c>
      <c r="F1405">
        <v>49.026499999999999</v>
      </c>
      <c r="G1405">
        <v>553.83900000000006</v>
      </c>
      <c r="H1405">
        <v>1.3302400000000001</v>
      </c>
      <c r="I1405">
        <v>-52.352899999999998</v>
      </c>
      <c r="J1405">
        <f t="shared" si="87"/>
        <v>-10.742199999999997</v>
      </c>
      <c r="L1405">
        <v>20</v>
      </c>
      <c r="M1405">
        <v>524.78499999999997</v>
      </c>
      <c r="N1405">
        <f t="shared" si="90"/>
        <v>56.293627561360204</v>
      </c>
      <c r="O1405">
        <v>-12.008699999999999</v>
      </c>
      <c r="P1405">
        <v>43.731699999999996</v>
      </c>
      <c r="Q1405">
        <v>647.07500000000005</v>
      </c>
      <c r="R1405">
        <v>1.7275</v>
      </c>
      <c r="S1405">
        <v>-22.247299999999999</v>
      </c>
      <c r="T1405">
        <f t="shared" si="88"/>
        <v>-10.2386</v>
      </c>
    </row>
    <row r="1406" spans="1:20" x14ac:dyDescent="0.3">
      <c r="B1406">
        <v>9</v>
      </c>
      <c r="C1406">
        <v>342.88200000000001</v>
      </c>
      <c r="D1406">
        <f t="shared" si="89"/>
        <v>55.728934462773019</v>
      </c>
      <c r="E1406">
        <v>-41.458100000000002</v>
      </c>
      <c r="F1406">
        <v>48.843400000000003</v>
      </c>
      <c r="G1406">
        <v>554.09500000000003</v>
      </c>
      <c r="H1406">
        <v>1.3343</v>
      </c>
      <c r="I1406">
        <v>-52.368200000000002</v>
      </c>
      <c r="J1406">
        <f t="shared" si="87"/>
        <v>-10.9101</v>
      </c>
      <c r="L1406">
        <v>21</v>
      </c>
      <c r="M1406">
        <v>542.54200000000003</v>
      </c>
      <c r="N1406">
        <f t="shared" si="90"/>
        <v>56.315819113588809</v>
      </c>
      <c r="O1406">
        <v>-12.085000000000001</v>
      </c>
      <c r="P1406">
        <v>43.8232</v>
      </c>
      <c r="Q1406">
        <v>657.78300000000002</v>
      </c>
      <c r="R1406">
        <v>1.7165699999999999</v>
      </c>
      <c r="S1406">
        <v>-22.170999999999999</v>
      </c>
      <c r="T1406">
        <f t="shared" si="88"/>
        <v>-10.085999999999999</v>
      </c>
    </row>
    <row r="1407" spans="1:20" x14ac:dyDescent="0.3">
      <c r="B1407">
        <v>10</v>
      </c>
      <c r="C1407">
        <v>361.08</v>
      </c>
      <c r="D1407">
        <f t="shared" si="89"/>
        <v>54.951093526761248</v>
      </c>
      <c r="E1407">
        <v>-41.381799999999998</v>
      </c>
      <c r="F1407">
        <v>48.599200000000003</v>
      </c>
      <c r="G1407">
        <v>557.80899999999997</v>
      </c>
      <c r="H1407">
        <v>1.3375699999999999</v>
      </c>
      <c r="I1407">
        <v>-52.322400000000002</v>
      </c>
      <c r="J1407">
        <f t="shared" si="87"/>
        <v>-10.940600000000003</v>
      </c>
      <c r="L1407">
        <v>22</v>
      </c>
      <c r="M1407">
        <v>560.452</v>
      </c>
      <c r="N1407">
        <f t="shared" si="90"/>
        <v>55.834729201563469</v>
      </c>
      <c r="O1407">
        <v>-11.7798</v>
      </c>
      <c r="P1407">
        <v>43.5486</v>
      </c>
      <c r="Q1407">
        <v>648.91999999999996</v>
      </c>
      <c r="R1407">
        <v>1.7198899999999999</v>
      </c>
      <c r="S1407">
        <v>-22.11</v>
      </c>
      <c r="T1407">
        <f t="shared" si="88"/>
        <v>-10.3302</v>
      </c>
    </row>
    <row r="1408" spans="1:20" x14ac:dyDescent="0.3">
      <c r="B1408">
        <v>11</v>
      </c>
      <c r="C1408">
        <v>379.24299999999999</v>
      </c>
      <c r="D1408">
        <f t="shared" si="89"/>
        <v>55.056983978417627</v>
      </c>
      <c r="E1408">
        <v>-41.336100000000002</v>
      </c>
      <c r="F1408">
        <v>48.5077</v>
      </c>
      <c r="G1408">
        <v>565.16499999999996</v>
      </c>
      <c r="H1408">
        <v>1.35009</v>
      </c>
      <c r="I1408">
        <v>-52.307099999999998</v>
      </c>
      <c r="J1408">
        <f t="shared" si="87"/>
        <v>-10.970999999999997</v>
      </c>
      <c r="L1408">
        <v>23</v>
      </c>
      <c r="M1408">
        <v>578.428</v>
      </c>
      <c r="N1408">
        <f t="shared" si="90"/>
        <v>55.629728526924794</v>
      </c>
      <c r="O1408">
        <v>-12.039199999999999</v>
      </c>
      <c r="P1408">
        <v>43.5944</v>
      </c>
      <c r="Q1408">
        <v>655.67100000000005</v>
      </c>
      <c r="R1408">
        <v>1.7365200000000001</v>
      </c>
      <c r="S1408">
        <v>-22.0337</v>
      </c>
      <c r="T1408">
        <f t="shared" si="88"/>
        <v>-9.9945000000000004</v>
      </c>
    </row>
    <row r="1409" spans="2:20" x14ac:dyDescent="0.3">
      <c r="B1409">
        <v>12</v>
      </c>
      <c r="C1409">
        <v>397.65499999999997</v>
      </c>
      <c r="D1409">
        <f t="shared" si="89"/>
        <v>54.312404953291399</v>
      </c>
      <c r="E1409">
        <v>-40.741</v>
      </c>
      <c r="F1409">
        <v>47.851599999999998</v>
      </c>
      <c r="G1409">
        <v>550.36599999999999</v>
      </c>
      <c r="H1409">
        <v>1.34765</v>
      </c>
      <c r="I1409">
        <v>-52.352899999999998</v>
      </c>
      <c r="J1409">
        <f t="shared" si="87"/>
        <v>-11.611899999999999</v>
      </c>
      <c r="L1409">
        <v>24</v>
      </c>
      <c r="M1409">
        <v>596.36699999999996</v>
      </c>
      <c r="N1409">
        <f t="shared" si="90"/>
        <v>55.744467361614468</v>
      </c>
      <c r="O1409">
        <v>-12.2986</v>
      </c>
      <c r="P1409">
        <v>43.869</v>
      </c>
      <c r="Q1409">
        <v>666.97699999999998</v>
      </c>
      <c r="R1409">
        <v>1.75545</v>
      </c>
      <c r="S1409">
        <v>-22.0642</v>
      </c>
      <c r="T1409">
        <f t="shared" si="88"/>
        <v>-9.7655999999999992</v>
      </c>
    </row>
    <row r="1410" spans="2:20" x14ac:dyDescent="0.3">
      <c r="B1410">
        <v>13</v>
      </c>
      <c r="C1410">
        <v>415.79500000000002</v>
      </c>
      <c r="D1410">
        <f t="shared" si="89"/>
        <v>55.126791620727545</v>
      </c>
      <c r="E1410">
        <v>-41.366599999999998</v>
      </c>
      <c r="F1410">
        <v>48.5229</v>
      </c>
      <c r="G1410">
        <v>570.02700000000004</v>
      </c>
      <c r="H1410">
        <v>1.35158</v>
      </c>
      <c r="I1410">
        <v>-52.475000000000001</v>
      </c>
      <c r="J1410">
        <f t="shared" si="87"/>
        <v>-11.108400000000003</v>
      </c>
      <c r="L1410">
        <v>25</v>
      </c>
      <c r="M1410">
        <v>614.673</v>
      </c>
      <c r="N1410">
        <f t="shared" si="90"/>
        <v>54.626898284715274</v>
      </c>
      <c r="O1410">
        <v>-11.7645</v>
      </c>
      <c r="P1410">
        <v>43.304400000000001</v>
      </c>
      <c r="Q1410">
        <v>649.69200000000001</v>
      </c>
      <c r="R1410">
        <v>1.73078</v>
      </c>
      <c r="S1410">
        <v>-21.9269</v>
      </c>
      <c r="T1410">
        <f t="shared" si="88"/>
        <v>-10.1624</v>
      </c>
    </row>
    <row r="1411" spans="2:20" x14ac:dyDescent="0.3">
      <c r="B1411">
        <v>14</v>
      </c>
      <c r="C1411">
        <v>434.22699999999998</v>
      </c>
      <c r="D1411">
        <f t="shared" si="89"/>
        <v>54.253472222222342</v>
      </c>
      <c r="E1411">
        <v>-40.863</v>
      </c>
      <c r="F1411">
        <v>48.004199999999997</v>
      </c>
      <c r="G1411">
        <v>563.13499999999999</v>
      </c>
      <c r="H1411">
        <v>1.3548199999999999</v>
      </c>
      <c r="I1411">
        <v>-52.093499999999999</v>
      </c>
      <c r="J1411">
        <f t="shared" si="87"/>
        <v>-11.230499999999999</v>
      </c>
      <c r="L1411">
        <v>26</v>
      </c>
      <c r="M1411">
        <v>632.77099999999996</v>
      </c>
      <c r="N1411">
        <f t="shared" si="90"/>
        <v>55.254724278925984</v>
      </c>
      <c r="O1411">
        <v>-11.276199999999999</v>
      </c>
      <c r="P1411">
        <v>42.648299999999999</v>
      </c>
      <c r="Q1411">
        <v>638.24099999999999</v>
      </c>
      <c r="R1411">
        <v>1.7277800000000001</v>
      </c>
      <c r="S1411">
        <v>-21.9879</v>
      </c>
      <c r="T1411">
        <f t="shared" si="88"/>
        <v>-10.7117</v>
      </c>
    </row>
    <row r="1412" spans="2:20" x14ac:dyDescent="0.3">
      <c r="B1412">
        <v>15</v>
      </c>
      <c r="C1412">
        <v>452.34899999999999</v>
      </c>
      <c r="D1412">
        <f t="shared" si="89"/>
        <v>55.181547290585982</v>
      </c>
      <c r="E1412">
        <v>-41.580199999999998</v>
      </c>
      <c r="F1412">
        <v>48.767099999999999</v>
      </c>
      <c r="G1412">
        <v>577.45600000000002</v>
      </c>
      <c r="H1412">
        <v>1.3731</v>
      </c>
      <c r="I1412">
        <v>-52.230800000000002</v>
      </c>
      <c r="J1412">
        <f t="shared" si="87"/>
        <v>-10.650600000000004</v>
      </c>
      <c r="L1412">
        <v>27</v>
      </c>
      <c r="M1412">
        <v>650.94200000000001</v>
      </c>
      <c r="N1412">
        <f t="shared" si="90"/>
        <v>55.032744482967217</v>
      </c>
      <c r="O1412">
        <v>-12.146000000000001</v>
      </c>
      <c r="P1412">
        <v>43.487499999999997</v>
      </c>
      <c r="Q1412">
        <v>667.46299999999997</v>
      </c>
      <c r="R1412">
        <v>1.7652600000000001</v>
      </c>
      <c r="S1412">
        <v>-21.9269</v>
      </c>
      <c r="T1412">
        <f t="shared" si="88"/>
        <v>-9.780899999999999</v>
      </c>
    </row>
    <row r="1413" spans="2:20" x14ac:dyDescent="0.3">
      <c r="B1413">
        <v>16</v>
      </c>
      <c r="C1413">
        <v>470.97500000000002</v>
      </c>
      <c r="D1413">
        <f t="shared" si="89"/>
        <v>53.688392569526371</v>
      </c>
      <c r="E1413">
        <v>-41.152999999999999</v>
      </c>
      <c r="F1413">
        <v>48.1873</v>
      </c>
      <c r="G1413">
        <v>568.803</v>
      </c>
      <c r="H1413">
        <v>1.3745799999999999</v>
      </c>
      <c r="I1413">
        <v>-52.002000000000002</v>
      </c>
      <c r="J1413">
        <f t="shared" si="87"/>
        <v>-10.849000000000004</v>
      </c>
      <c r="L1413">
        <v>28</v>
      </c>
      <c r="M1413">
        <v>669.20600000000002</v>
      </c>
      <c r="N1413">
        <f t="shared" si="90"/>
        <v>54.752518615856296</v>
      </c>
      <c r="O1413">
        <v>-12.176500000000001</v>
      </c>
      <c r="P1413">
        <v>43.258699999999997</v>
      </c>
      <c r="Q1413">
        <v>673.93700000000001</v>
      </c>
      <c r="R1413">
        <v>1.7718799999999999</v>
      </c>
      <c r="S1413">
        <v>-21.8658</v>
      </c>
      <c r="T1413">
        <f t="shared" si="88"/>
        <v>-9.6892999999999994</v>
      </c>
    </row>
    <row r="1414" spans="2:20" x14ac:dyDescent="0.3">
      <c r="B1414">
        <v>17</v>
      </c>
      <c r="C1414">
        <v>489.76400000000001</v>
      </c>
      <c r="D1414">
        <f t="shared" si="89"/>
        <v>53.222630262387604</v>
      </c>
      <c r="E1414">
        <v>-41.015599999999999</v>
      </c>
      <c r="F1414">
        <v>48.080399999999997</v>
      </c>
      <c r="G1414">
        <v>570.32100000000003</v>
      </c>
      <c r="H1414">
        <v>1.36974</v>
      </c>
      <c r="I1414">
        <v>-52.200299999999999</v>
      </c>
      <c r="J1414">
        <f t="shared" ref="J1414:J1477" si="91">I1414-E1414</f>
        <v>-11.184699999999999</v>
      </c>
      <c r="L1414">
        <v>29</v>
      </c>
      <c r="M1414">
        <v>687.61</v>
      </c>
      <c r="N1414">
        <f t="shared" si="90"/>
        <v>54.336013910019574</v>
      </c>
      <c r="O1414">
        <v>-11.5967</v>
      </c>
      <c r="P1414">
        <v>42.465200000000003</v>
      </c>
      <c r="Q1414">
        <v>659.05600000000004</v>
      </c>
      <c r="R1414">
        <v>1.75648</v>
      </c>
      <c r="S1414">
        <v>-21.8506</v>
      </c>
      <c r="T1414">
        <f t="shared" ref="T1414:T1477" si="92">S1414-O1414</f>
        <v>-10.2539</v>
      </c>
    </row>
    <row r="1415" spans="2:20" x14ac:dyDescent="0.3">
      <c r="B1415">
        <v>18</v>
      </c>
      <c r="C1415">
        <v>508.29700000000003</v>
      </c>
      <c r="D1415">
        <f t="shared" ref="D1415:D1478" si="93">1000/(C1415-C1414)</f>
        <v>53.957804996492698</v>
      </c>
      <c r="E1415">
        <v>-40.954599999999999</v>
      </c>
      <c r="F1415">
        <v>47.897300000000001</v>
      </c>
      <c r="G1415">
        <v>562.25900000000001</v>
      </c>
      <c r="H1415">
        <v>1.3665499999999999</v>
      </c>
      <c r="I1415">
        <v>-51.956200000000003</v>
      </c>
      <c r="J1415">
        <f t="shared" si="91"/>
        <v>-11.001600000000003</v>
      </c>
      <c r="L1415">
        <v>30</v>
      </c>
      <c r="M1415">
        <v>706.19100000000003</v>
      </c>
      <c r="N1415">
        <f t="shared" ref="N1415:N1478" si="94">1000/(M1415-M1414)</f>
        <v>53.818416662181747</v>
      </c>
      <c r="O1415">
        <v>-11.8866</v>
      </c>
      <c r="P1415">
        <v>43.090800000000002</v>
      </c>
      <c r="Q1415">
        <v>663.50300000000004</v>
      </c>
      <c r="R1415">
        <v>1.7582899999999999</v>
      </c>
      <c r="S1415">
        <v>-21.8811</v>
      </c>
      <c r="T1415">
        <f t="shared" si="92"/>
        <v>-9.9945000000000004</v>
      </c>
    </row>
    <row r="1416" spans="2:20" x14ac:dyDescent="0.3">
      <c r="B1416">
        <v>19</v>
      </c>
      <c r="C1416">
        <v>527.01400000000001</v>
      </c>
      <c r="D1416">
        <f t="shared" si="93"/>
        <v>53.427365496607408</v>
      </c>
      <c r="E1416">
        <v>-40.6952</v>
      </c>
      <c r="F1416">
        <v>47.424300000000002</v>
      </c>
      <c r="G1416">
        <v>563.75400000000002</v>
      </c>
      <c r="H1416">
        <v>1.37653</v>
      </c>
      <c r="I1416">
        <v>-51.834099999999999</v>
      </c>
      <c r="J1416">
        <f t="shared" si="91"/>
        <v>-11.1389</v>
      </c>
      <c r="T1416">
        <f t="shared" si="92"/>
        <v>0</v>
      </c>
    </row>
    <row r="1417" spans="2:20" x14ac:dyDescent="0.3">
      <c r="B1417">
        <v>20</v>
      </c>
      <c r="C1417">
        <v>545.70299999999997</v>
      </c>
      <c r="D1417">
        <f t="shared" si="93"/>
        <v>53.507410776392632</v>
      </c>
      <c r="E1417">
        <v>-41.046100000000003</v>
      </c>
      <c r="F1417">
        <v>47.729500000000002</v>
      </c>
      <c r="G1417">
        <v>575.85400000000004</v>
      </c>
      <c r="H1417">
        <v>1.38226</v>
      </c>
      <c r="I1417">
        <v>-51.910400000000003</v>
      </c>
      <c r="J1417">
        <f t="shared" si="91"/>
        <v>-10.8643</v>
      </c>
      <c r="K1417">
        <v>4.2</v>
      </c>
      <c r="T1417">
        <f t="shared" si="92"/>
        <v>0</v>
      </c>
    </row>
    <row r="1418" spans="2:20" hidden="1" x14ac:dyDescent="0.3">
      <c r="B1418">
        <v>21</v>
      </c>
      <c r="C1418">
        <v>564.69799999999998</v>
      </c>
      <c r="D1418">
        <f t="shared" si="93"/>
        <v>52.645433008686481</v>
      </c>
      <c r="E1418">
        <v>-40.771500000000003</v>
      </c>
      <c r="F1418">
        <v>47.653199999999998</v>
      </c>
      <c r="G1418">
        <v>568.73699999999997</v>
      </c>
      <c r="H1418">
        <v>1.38357</v>
      </c>
      <c r="I1418">
        <v>-51.925699999999999</v>
      </c>
      <c r="J1418">
        <f t="shared" si="91"/>
        <v>-11.154199999999996</v>
      </c>
      <c r="L1418">
        <v>1</v>
      </c>
      <c r="M1418">
        <v>220.96</v>
      </c>
      <c r="O1418">
        <v>-21.148700000000002</v>
      </c>
      <c r="P1418">
        <v>69.229100000000003</v>
      </c>
      <c r="Q1418">
        <v>424.23500000000001</v>
      </c>
      <c r="R1418">
        <v>1.1855599999999999</v>
      </c>
      <c r="S1418">
        <v>-21.8811</v>
      </c>
      <c r="T1418">
        <f t="shared" si="92"/>
        <v>-0.73239999999999839</v>
      </c>
    </row>
    <row r="1419" spans="2:20" x14ac:dyDescent="0.3">
      <c r="B1419">
        <v>22</v>
      </c>
      <c r="C1419">
        <v>583.51599999999996</v>
      </c>
      <c r="D1419">
        <f t="shared" si="93"/>
        <v>53.140610054203471</v>
      </c>
      <c r="E1419">
        <v>-40.5426</v>
      </c>
      <c r="F1419">
        <v>47.256500000000003</v>
      </c>
      <c r="G1419">
        <v>563.577</v>
      </c>
      <c r="H1419">
        <v>1.3891800000000001</v>
      </c>
      <c r="I1419">
        <v>-51.971400000000003</v>
      </c>
      <c r="J1419">
        <f t="shared" si="91"/>
        <v>-11.428800000000003</v>
      </c>
      <c r="L1419">
        <v>2</v>
      </c>
      <c r="M1419">
        <v>227.46600000000001</v>
      </c>
      <c r="N1419">
        <f t="shared" si="94"/>
        <v>153.70427297878879</v>
      </c>
      <c r="O1419">
        <v>-12.054399999999999</v>
      </c>
      <c r="P1419">
        <v>38.146999999999998</v>
      </c>
      <c r="Q1419">
        <v>734.125</v>
      </c>
      <c r="R1419">
        <v>2.0466500000000001</v>
      </c>
      <c r="S1419">
        <v>-16.555800000000001</v>
      </c>
      <c r="T1419">
        <f t="shared" si="92"/>
        <v>-4.5014000000000021</v>
      </c>
    </row>
    <row r="1420" spans="2:20" x14ac:dyDescent="0.3">
      <c r="B1420">
        <v>23</v>
      </c>
      <c r="C1420">
        <v>602.93100000000004</v>
      </c>
      <c r="D1420">
        <f t="shared" si="93"/>
        <v>51.506567087303424</v>
      </c>
      <c r="E1420">
        <v>-40.39</v>
      </c>
      <c r="F1420">
        <v>47.164900000000003</v>
      </c>
      <c r="G1420">
        <v>555.72900000000004</v>
      </c>
      <c r="H1420">
        <v>1.37595</v>
      </c>
      <c r="I1420">
        <v>-51.910400000000003</v>
      </c>
      <c r="J1420">
        <f t="shared" si="91"/>
        <v>-11.520400000000002</v>
      </c>
      <c r="L1420">
        <v>3</v>
      </c>
      <c r="M1420">
        <v>237.52099999999999</v>
      </c>
      <c r="N1420">
        <f t="shared" si="94"/>
        <v>99.45300845350593</v>
      </c>
      <c r="O1420">
        <v>-9.1552699999999998</v>
      </c>
      <c r="P1420">
        <v>29.6783</v>
      </c>
      <c r="Q1420">
        <v>934.08299999999997</v>
      </c>
      <c r="R1420">
        <v>2.4546100000000002</v>
      </c>
      <c r="S1420">
        <v>-18.4937</v>
      </c>
      <c r="T1420">
        <f t="shared" si="92"/>
        <v>-9.3384300000000007</v>
      </c>
    </row>
    <row r="1421" spans="2:20" x14ac:dyDescent="0.3">
      <c r="B1421">
        <v>24</v>
      </c>
      <c r="C1421">
        <v>622.08199999999999</v>
      </c>
      <c r="D1421">
        <f t="shared" si="93"/>
        <v>52.216594433711158</v>
      </c>
      <c r="E1421">
        <v>-41.030900000000003</v>
      </c>
      <c r="F1421">
        <v>47.561599999999999</v>
      </c>
      <c r="G1421">
        <v>578.375</v>
      </c>
      <c r="H1421">
        <v>1.41032</v>
      </c>
      <c r="I1421">
        <v>-51.757800000000003</v>
      </c>
      <c r="J1421">
        <f t="shared" si="91"/>
        <v>-10.726900000000001</v>
      </c>
      <c r="L1421">
        <v>4</v>
      </c>
      <c r="M1421">
        <v>253.28299999999999</v>
      </c>
      <c r="N1421">
        <f t="shared" si="94"/>
        <v>63.443725415556401</v>
      </c>
      <c r="O1421">
        <v>-11.8561</v>
      </c>
      <c r="P1421">
        <v>40.023800000000001</v>
      </c>
      <c r="Q1421">
        <v>738.54100000000005</v>
      </c>
      <c r="R1421">
        <v>1.95119</v>
      </c>
      <c r="S1421">
        <v>-20.2484</v>
      </c>
      <c r="T1421">
        <f t="shared" si="92"/>
        <v>-8.3923000000000005</v>
      </c>
    </row>
    <row r="1422" spans="2:20" x14ac:dyDescent="0.3">
      <c r="B1422">
        <v>25</v>
      </c>
      <c r="C1422">
        <v>641.54700000000003</v>
      </c>
      <c r="D1422">
        <f t="shared" si="93"/>
        <v>51.374261494990925</v>
      </c>
      <c r="E1422">
        <v>-41.198700000000002</v>
      </c>
      <c r="F1422">
        <v>47.775300000000001</v>
      </c>
      <c r="G1422">
        <v>581.43299999999999</v>
      </c>
      <c r="H1422">
        <v>1.4114899999999999</v>
      </c>
      <c r="I1422">
        <v>-51.818800000000003</v>
      </c>
      <c r="J1422">
        <f t="shared" si="91"/>
        <v>-10.620100000000001</v>
      </c>
      <c r="L1422">
        <v>5</v>
      </c>
      <c r="M1422">
        <v>269.67</v>
      </c>
      <c r="N1422">
        <f t="shared" si="94"/>
        <v>61.023982425092953</v>
      </c>
      <c r="O1422">
        <v>-11.444100000000001</v>
      </c>
      <c r="P1422">
        <v>41.381799999999998</v>
      </c>
      <c r="Q1422">
        <v>674.78899999999999</v>
      </c>
      <c r="R1422">
        <v>1.7804199999999999</v>
      </c>
      <c r="S1422">
        <v>-21.347000000000001</v>
      </c>
      <c r="T1422">
        <f t="shared" si="92"/>
        <v>-9.9029000000000007</v>
      </c>
    </row>
    <row r="1423" spans="2:20" x14ac:dyDescent="0.3">
      <c r="B1423">
        <v>26</v>
      </c>
      <c r="C1423">
        <v>660.95</v>
      </c>
      <c r="D1423">
        <f t="shared" si="93"/>
        <v>51.538421893521566</v>
      </c>
      <c r="E1423">
        <v>-40.802</v>
      </c>
      <c r="F1423">
        <v>47.103900000000003</v>
      </c>
      <c r="G1423">
        <v>580.74400000000003</v>
      </c>
      <c r="H1423">
        <v>1.4113599999999999</v>
      </c>
      <c r="I1423">
        <v>-51.757800000000003</v>
      </c>
      <c r="J1423">
        <f t="shared" si="91"/>
        <v>-10.955800000000004</v>
      </c>
      <c r="L1423">
        <v>6</v>
      </c>
      <c r="M1423">
        <v>286.17399999999998</v>
      </c>
      <c r="N1423">
        <f t="shared" si="94"/>
        <v>60.591371788657433</v>
      </c>
      <c r="O1423">
        <v>-11.932399999999999</v>
      </c>
      <c r="P1423">
        <v>43.106099999999998</v>
      </c>
      <c r="Q1423">
        <v>653.42600000000004</v>
      </c>
      <c r="R1423">
        <v>1.74898</v>
      </c>
      <c r="S1423">
        <v>-21.8353</v>
      </c>
      <c r="T1423">
        <f t="shared" si="92"/>
        <v>-9.9029000000000007</v>
      </c>
    </row>
    <row r="1424" spans="2:20" x14ac:dyDescent="0.3">
      <c r="B1424">
        <v>27</v>
      </c>
      <c r="C1424">
        <v>680.16399999999999</v>
      </c>
      <c r="D1424">
        <f t="shared" si="93"/>
        <v>52.0453835744771</v>
      </c>
      <c r="E1424">
        <v>-40.817300000000003</v>
      </c>
      <c r="F1424">
        <v>47.134399999999999</v>
      </c>
      <c r="G1424">
        <v>579.577</v>
      </c>
      <c r="H1424">
        <v>1.4154199999999999</v>
      </c>
      <c r="I1424">
        <v>-51.773099999999999</v>
      </c>
      <c r="J1424">
        <f t="shared" si="91"/>
        <v>-10.955799999999996</v>
      </c>
      <c r="L1424">
        <v>7</v>
      </c>
      <c r="M1424">
        <v>303.03199999999998</v>
      </c>
      <c r="N1424">
        <f t="shared" si="94"/>
        <v>59.319017677067251</v>
      </c>
      <c r="O1424">
        <v>-11.8866</v>
      </c>
      <c r="P1424">
        <v>43.6096</v>
      </c>
      <c r="Q1424">
        <v>641.66999999999996</v>
      </c>
      <c r="R1424">
        <v>1.6945399999999999</v>
      </c>
      <c r="S1424">
        <v>-22.0947</v>
      </c>
      <c r="T1424">
        <f t="shared" si="92"/>
        <v>-10.2081</v>
      </c>
    </row>
    <row r="1425" spans="1:20" x14ac:dyDescent="0.3">
      <c r="B1425">
        <v>28</v>
      </c>
      <c r="C1425">
        <v>699.82</v>
      </c>
      <c r="D1425">
        <f t="shared" si="93"/>
        <v>50.875050875050711</v>
      </c>
      <c r="E1425">
        <v>-40.741</v>
      </c>
      <c r="F1425">
        <v>47.302199999999999</v>
      </c>
      <c r="G1425">
        <v>575.08199999999999</v>
      </c>
      <c r="H1425">
        <v>1.4032</v>
      </c>
      <c r="I1425">
        <v>-51.696800000000003</v>
      </c>
      <c r="J1425">
        <f t="shared" si="91"/>
        <v>-10.955800000000004</v>
      </c>
      <c r="L1425">
        <v>8</v>
      </c>
      <c r="M1425">
        <v>319.56700000000001</v>
      </c>
      <c r="N1425">
        <f t="shared" si="94"/>
        <v>60.47777441790133</v>
      </c>
      <c r="O1425">
        <v>-12.893700000000001</v>
      </c>
      <c r="P1425">
        <v>44.586199999999998</v>
      </c>
      <c r="Q1425">
        <v>669.47400000000005</v>
      </c>
      <c r="R1425">
        <v>1.72776</v>
      </c>
      <c r="S1425">
        <v>-22.0337</v>
      </c>
      <c r="T1425">
        <f t="shared" si="92"/>
        <v>-9.1399999999999988</v>
      </c>
    </row>
    <row r="1426" spans="1:20" x14ac:dyDescent="0.3">
      <c r="B1426">
        <v>29</v>
      </c>
      <c r="C1426">
        <v>719.53099999999995</v>
      </c>
      <c r="D1426">
        <f t="shared" si="93"/>
        <v>50.733093196692465</v>
      </c>
      <c r="E1426">
        <v>-41.122399999999999</v>
      </c>
      <c r="F1426">
        <v>58.288600000000002</v>
      </c>
      <c r="G1426">
        <v>546.08500000000004</v>
      </c>
      <c r="H1426">
        <v>1.6906399999999999</v>
      </c>
      <c r="I1426">
        <v>-61.248800000000003</v>
      </c>
      <c r="J1426">
        <f t="shared" si="91"/>
        <v>-20.126400000000004</v>
      </c>
      <c r="L1426">
        <v>9</v>
      </c>
      <c r="M1426">
        <v>336.27100000000002</v>
      </c>
      <c r="N1426">
        <f t="shared" si="94"/>
        <v>59.865900383141735</v>
      </c>
      <c r="O1426">
        <v>-12.146000000000001</v>
      </c>
      <c r="P1426">
        <v>43.6096</v>
      </c>
      <c r="Q1426">
        <v>656.78800000000001</v>
      </c>
      <c r="R1426">
        <v>1.72481</v>
      </c>
      <c r="S1426">
        <v>-22.0337</v>
      </c>
      <c r="T1426">
        <f t="shared" si="92"/>
        <v>-9.8876999999999988</v>
      </c>
    </row>
    <row r="1427" spans="1:20" x14ac:dyDescent="0.3">
      <c r="J1427">
        <f t="shared" si="91"/>
        <v>0</v>
      </c>
      <c r="L1427">
        <v>10</v>
      </c>
      <c r="M1427">
        <v>353.29399999999998</v>
      </c>
      <c r="N1427">
        <f t="shared" si="94"/>
        <v>58.744052164718433</v>
      </c>
      <c r="O1427">
        <v>-11.8256</v>
      </c>
      <c r="P1427">
        <v>43.319699999999997</v>
      </c>
      <c r="Q1427">
        <v>653.07500000000005</v>
      </c>
      <c r="R1427">
        <v>1.7299100000000001</v>
      </c>
      <c r="S1427">
        <v>-22.0642</v>
      </c>
      <c r="T1427">
        <f t="shared" si="92"/>
        <v>-10.2386</v>
      </c>
    </row>
    <row r="1428" spans="1:20" x14ac:dyDescent="0.3">
      <c r="A1428">
        <v>4.05</v>
      </c>
      <c r="J1428">
        <f t="shared" si="91"/>
        <v>0</v>
      </c>
      <c r="L1428">
        <v>11</v>
      </c>
      <c r="M1428">
        <v>370.52699999999999</v>
      </c>
      <c r="N1428">
        <f t="shared" si="94"/>
        <v>58.028201706029115</v>
      </c>
      <c r="O1428">
        <v>-12.191800000000001</v>
      </c>
      <c r="P1428">
        <v>43.7622</v>
      </c>
      <c r="Q1428">
        <v>655.14499999999998</v>
      </c>
      <c r="R1428">
        <v>1.7213700000000001</v>
      </c>
      <c r="S1428">
        <v>-22.0947</v>
      </c>
      <c r="T1428">
        <f t="shared" si="92"/>
        <v>-9.9028999999999989</v>
      </c>
    </row>
    <row r="1429" spans="1:20" x14ac:dyDescent="0.3">
      <c r="B1429">
        <v>1</v>
      </c>
      <c r="C1429">
        <v>221.089</v>
      </c>
      <c r="E1429">
        <v>-49.224899999999998</v>
      </c>
      <c r="F1429">
        <v>69.946299999999994</v>
      </c>
      <c r="G1429">
        <v>383.49599999999998</v>
      </c>
      <c r="H1429">
        <v>1.00295</v>
      </c>
      <c r="I1429">
        <v>-51.6815</v>
      </c>
      <c r="J1429">
        <f t="shared" si="91"/>
        <v>-2.4566000000000017</v>
      </c>
      <c r="L1429">
        <v>12</v>
      </c>
      <c r="M1429">
        <v>387.565</v>
      </c>
      <c r="N1429">
        <f t="shared" si="94"/>
        <v>58.692334781077555</v>
      </c>
      <c r="O1429">
        <v>-12.558</v>
      </c>
      <c r="P1429">
        <v>43.9758</v>
      </c>
      <c r="Q1429">
        <v>675.47</v>
      </c>
      <c r="R1429">
        <v>1.77016</v>
      </c>
      <c r="S1429">
        <v>-21.9727</v>
      </c>
      <c r="T1429">
        <f t="shared" si="92"/>
        <v>-9.4146999999999998</v>
      </c>
    </row>
    <row r="1430" spans="1:20" x14ac:dyDescent="0.3">
      <c r="B1430">
        <v>2</v>
      </c>
      <c r="C1430">
        <v>227.334</v>
      </c>
      <c r="D1430">
        <f t="shared" si="93"/>
        <v>160.12810248198548</v>
      </c>
      <c r="E1430">
        <v>-40.100099999999998</v>
      </c>
      <c r="F1430">
        <v>38.635300000000001</v>
      </c>
      <c r="G1430">
        <v>648.70000000000005</v>
      </c>
      <c r="H1430">
        <v>1.66865</v>
      </c>
      <c r="I1430">
        <v>-46.463000000000001</v>
      </c>
      <c r="J1430">
        <f t="shared" si="91"/>
        <v>-6.3629000000000033</v>
      </c>
      <c r="L1430">
        <v>13</v>
      </c>
      <c r="M1430">
        <v>404.87400000000002</v>
      </c>
      <c r="N1430">
        <f t="shared" si="94"/>
        <v>57.773412675486654</v>
      </c>
      <c r="O1430">
        <v>-11.901899999999999</v>
      </c>
      <c r="P1430">
        <v>43.258699999999997</v>
      </c>
      <c r="Q1430">
        <v>653.69899999999996</v>
      </c>
      <c r="R1430">
        <v>1.74474</v>
      </c>
      <c r="S1430">
        <v>-22.11</v>
      </c>
      <c r="T1430">
        <f t="shared" si="92"/>
        <v>-10.2081</v>
      </c>
    </row>
    <row r="1431" spans="1:20" x14ac:dyDescent="0.3">
      <c r="B1431">
        <v>3</v>
      </c>
      <c r="C1431">
        <v>238.072</v>
      </c>
      <c r="D1431">
        <f t="shared" si="93"/>
        <v>93.127211771279576</v>
      </c>
      <c r="E1431">
        <v>-37.6892</v>
      </c>
      <c r="F1431">
        <v>31.997699999999998</v>
      </c>
      <c r="G1431">
        <v>810.22299999999996</v>
      </c>
      <c r="H1431">
        <v>1.92092</v>
      </c>
      <c r="I1431">
        <v>-48.6755</v>
      </c>
      <c r="J1431">
        <f t="shared" si="91"/>
        <v>-10.9863</v>
      </c>
      <c r="L1431">
        <v>14</v>
      </c>
      <c r="M1431">
        <v>422.52300000000002</v>
      </c>
      <c r="N1431">
        <f t="shared" si="94"/>
        <v>56.660434018924583</v>
      </c>
      <c r="O1431">
        <v>-12.085000000000001</v>
      </c>
      <c r="P1431">
        <v>43.579099999999997</v>
      </c>
      <c r="Q1431">
        <v>670.48400000000004</v>
      </c>
      <c r="R1431">
        <v>1.75092</v>
      </c>
      <c r="S1431">
        <v>-21.9116</v>
      </c>
      <c r="T1431">
        <f t="shared" si="92"/>
        <v>-9.8265999999999991</v>
      </c>
    </row>
    <row r="1432" spans="1:20" x14ac:dyDescent="0.3">
      <c r="B1432">
        <v>4</v>
      </c>
      <c r="C1432">
        <v>255.17500000000001</v>
      </c>
      <c r="D1432">
        <f t="shared" si="93"/>
        <v>58.469274396304712</v>
      </c>
      <c r="E1432">
        <v>-40.817300000000003</v>
      </c>
      <c r="F1432">
        <v>44.036900000000003</v>
      </c>
      <c r="G1432">
        <v>616.13900000000001</v>
      </c>
      <c r="H1432">
        <v>1.4923200000000001</v>
      </c>
      <c r="I1432">
        <v>-50.949100000000001</v>
      </c>
      <c r="J1432">
        <f t="shared" si="91"/>
        <v>-10.131799999999998</v>
      </c>
      <c r="L1432">
        <v>15</v>
      </c>
      <c r="M1432">
        <v>439.93599999999998</v>
      </c>
      <c r="N1432">
        <f t="shared" si="94"/>
        <v>57.428358123241409</v>
      </c>
      <c r="O1432">
        <v>-12.207000000000001</v>
      </c>
      <c r="P1432">
        <v>43.518099999999997</v>
      </c>
      <c r="Q1432">
        <v>674.53599999999994</v>
      </c>
      <c r="R1432">
        <v>1.77389</v>
      </c>
      <c r="S1432">
        <v>-21.9421</v>
      </c>
      <c r="T1432">
        <f t="shared" si="92"/>
        <v>-9.7350999999999992</v>
      </c>
    </row>
    <row r="1433" spans="1:20" x14ac:dyDescent="0.3">
      <c r="B1433">
        <v>5</v>
      </c>
      <c r="C1433">
        <v>272.68099999999998</v>
      </c>
      <c r="D1433">
        <f t="shared" si="93"/>
        <v>57.123272021021457</v>
      </c>
      <c r="E1433">
        <v>-41.763300000000001</v>
      </c>
      <c r="F1433">
        <v>47.454799999999999</v>
      </c>
      <c r="G1433">
        <v>576.31600000000003</v>
      </c>
      <c r="H1433">
        <v>1.3886099999999999</v>
      </c>
      <c r="I1433">
        <v>-51.925699999999999</v>
      </c>
      <c r="J1433">
        <f t="shared" si="91"/>
        <v>-10.162399999999998</v>
      </c>
      <c r="L1433">
        <v>16</v>
      </c>
      <c r="M1433">
        <v>457.536</v>
      </c>
      <c r="N1433">
        <f t="shared" si="94"/>
        <v>56.818181818181742</v>
      </c>
      <c r="O1433">
        <v>-12.008699999999999</v>
      </c>
      <c r="P1433">
        <v>43.273899999999998</v>
      </c>
      <c r="Q1433">
        <v>667.19899999999996</v>
      </c>
      <c r="R1433">
        <v>1.7562800000000001</v>
      </c>
      <c r="S1433">
        <v>-21.9116</v>
      </c>
      <c r="T1433">
        <f t="shared" si="92"/>
        <v>-9.9029000000000007</v>
      </c>
    </row>
    <row r="1434" spans="1:20" x14ac:dyDescent="0.3">
      <c r="B1434">
        <v>6</v>
      </c>
      <c r="C1434">
        <v>290.26900000000001</v>
      </c>
      <c r="D1434">
        <f t="shared" si="93"/>
        <v>56.856947919035633</v>
      </c>
      <c r="E1434">
        <v>-42.251600000000003</v>
      </c>
      <c r="F1434">
        <v>48.431399999999996</v>
      </c>
      <c r="G1434">
        <v>573.38800000000003</v>
      </c>
      <c r="H1434">
        <v>1.3791100000000001</v>
      </c>
      <c r="I1434">
        <v>-52.383400000000002</v>
      </c>
      <c r="J1434">
        <f t="shared" si="91"/>
        <v>-10.131799999999998</v>
      </c>
      <c r="L1434">
        <v>17</v>
      </c>
      <c r="M1434">
        <v>475.01900000000001</v>
      </c>
      <c r="N1434">
        <f t="shared" si="94"/>
        <v>57.198421323571459</v>
      </c>
      <c r="O1434">
        <v>-12.023899999999999</v>
      </c>
      <c r="P1434">
        <v>43.197600000000001</v>
      </c>
      <c r="Q1434">
        <v>668.75599999999997</v>
      </c>
      <c r="R1434">
        <v>1.7648299999999999</v>
      </c>
      <c r="S1434">
        <v>-21.759</v>
      </c>
      <c r="T1434">
        <f t="shared" si="92"/>
        <v>-9.735100000000001</v>
      </c>
    </row>
    <row r="1435" spans="1:20" x14ac:dyDescent="0.3">
      <c r="B1435">
        <v>7</v>
      </c>
      <c r="C1435">
        <v>308.19099999999997</v>
      </c>
      <c r="D1435">
        <f t="shared" si="93"/>
        <v>55.79734404642349</v>
      </c>
      <c r="E1435">
        <v>-41.473399999999998</v>
      </c>
      <c r="F1435">
        <v>48.080399999999997</v>
      </c>
      <c r="G1435">
        <v>558.16499999999996</v>
      </c>
      <c r="H1435">
        <v>1.3630199999999999</v>
      </c>
      <c r="I1435">
        <v>-52.352899999999998</v>
      </c>
      <c r="J1435">
        <f t="shared" si="91"/>
        <v>-10.8795</v>
      </c>
      <c r="L1435">
        <v>18</v>
      </c>
      <c r="M1435">
        <v>493.00200000000001</v>
      </c>
      <c r="N1435">
        <f t="shared" si="94"/>
        <v>55.608074292387244</v>
      </c>
      <c r="O1435">
        <v>-12.252800000000001</v>
      </c>
      <c r="P1435">
        <v>43.365499999999997</v>
      </c>
      <c r="Q1435">
        <v>678.40599999999995</v>
      </c>
      <c r="R1435">
        <v>1.7916399999999999</v>
      </c>
      <c r="S1435">
        <v>-21.8048</v>
      </c>
      <c r="T1435">
        <f t="shared" si="92"/>
        <v>-9.5519999999999996</v>
      </c>
    </row>
    <row r="1436" spans="1:20" x14ac:dyDescent="0.3">
      <c r="B1436">
        <v>8</v>
      </c>
      <c r="C1436">
        <v>326.06099999999998</v>
      </c>
      <c r="D1436">
        <f t="shared" si="93"/>
        <v>55.959709009513134</v>
      </c>
      <c r="E1436">
        <v>-41.809100000000001</v>
      </c>
      <c r="F1436">
        <v>48.492400000000004</v>
      </c>
      <c r="G1436">
        <v>567.29999999999995</v>
      </c>
      <c r="H1436">
        <v>1.3647199999999999</v>
      </c>
      <c r="I1436">
        <v>-52.368200000000002</v>
      </c>
      <c r="J1436">
        <f t="shared" si="91"/>
        <v>-10.559100000000001</v>
      </c>
      <c r="L1436">
        <v>19</v>
      </c>
      <c r="M1436">
        <v>510.69400000000002</v>
      </c>
      <c r="N1436">
        <f t="shared" si="94"/>
        <v>56.522722134297965</v>
      </c>
      <c r="O1436">
        <v>-12.3749</v>
      </c>
      <c r="P1436">
        <v>43.151899999999998</v>
      </c>
      <c r="Q1436">
        <v>681.71</v>
      </c>
      <c r="R1436">
        <v>1.8204400000000001</v>
      </c>
      <c r="S1436">
        <v>-21.8658</v>
      </c>
      <c r="T1436">
        <f t="shared" si="92"/>
        <v>-9.4908999999999999</v>
      </c>
    </row>
    <row r="1437" spans="1:20" x14ac:dyDescent="0.3">
      <c r="B1437">
        <v>9</v>
      </c>
      <c r="C1437">
        <v>343.90600000000001</v>
      </c>
      <c r="D1437">
        <f t="shared" si="93"/>
        <v>56.038105912020086</v>
      </c>
      <c r="E1437">
        <v>-41.732799999999997</v>
      </c>
      <c r="F1437">
        <v>48.339799999999997</v>
      </c>
      <c r="G1437">
        <v>572.48199999999997</v>
      </c>
      <c r="H1437">
        <v>1.3667199999999999</v>
      </c>
      <c r="I1437">
        <v>-52.551299999999998</v>
      </c>
      <c r="J1437">
        <f t="shared" si="91"/>
        <v>-10.8185</v>
      </c>
      <c r="L1437">
        <v>20</v>
      </c>
      <c r="M1437">
        <v>528.75</v>
      </c>
      <c r="N1437">
        <f t="shared" si="94"/>
        <v>55.383252104563631</v>
      </c>
      <c r="O1437">
        <v>-11.5814</v>
      </c>
      <c r="P1437">
        <v>42.465200000000003</v>
      </c>
      <c r="Q1437">
        <v>660.447</v>
      </c>
      <c r="R1437">
        <v>1.7603800000000001</v>
      </c>
      <c r="S1437">
        <v>-21.759</v>
      </c>
      <c r="T1437">
        <f t="shared" si="92"/>
        <v>-10.1776</v>
      </c>
    </row>
    <row r="1438" spans="1:20" x14ac:dyDescent="0.3">
      <c r="B1438">
        <v>10</v>
      </c>
      <c r="C1438">
        <v>362.00200000000001</v>
      </c>
      <c r="D1438">
        <f t="shared" si="93"/>
        <v>55.260831122900079</v>
      </c>
      <c r="E1438">
        <v>-41.641199999999998</v>
      </c>
      <c r="F1438">
        <v>48.431399999999996</v>
      </c>
      <c r="G1438">
        <v>572</v>
      </c>
      <c r="H1438">
        <v>1.3664400000000001</v>
      </c>
      <c r="I1438">
        <v>-52.413899999999998</v>
      </c>
      <c r="J1438">
        <f t="shared" si="91"/>
        <v>-10.7727</v>
      </c>
      <c r="L1438">
        <v>21</v>
      </c>
      <c r="M1438">
        <v>546.77800000000002</v>
      </c>
      <c r="N1438">
        <f t="shared" si="94"/>
        <v>55.46927002440642</v>
      </c>
      <c r="O1438">
        <v>-11.8866</v>
      </c>
      <c r="P1438">
        <v>42.694099999999999</v>
      </c>
      <c r="Q1438">
        <v>675.36500000000001</v>
      </c>
      <c r="R1438">
        <v>1.7952600000000001</v>
      </c>
      <c r="S1438">
        <v>-21.8506</v>
      </c>
      <c r="T1438">
        <f t="shared" si="92"/>
        <v>-9.9640000000000004</v>
      </c>
    </row>
    <row r="1439" spans="1:20" x14ac:dyDescent="0.3">
      <c r="B1439">
        <v>11</v>
      </c>
      <c r="C1439">
        <v>380.34300000000002</v>
      </c>
      <c r="D1439">
        <f t="shared" si="93"/>
        <v>54.522654162804621</v>
      </c>
      <c r="E1439">
        <v>-41.503900000000002</v>
      </c>
      <c r="F1439">
        <v>48.141500000000001</v>
      </c>
      <c r="G1439">
        <v>571.35</v>
      </c>
      <c r="H1439">
        <v>1.36948</v>
      </c>
      <c r="I1439">
        <v>-52.352899999999998</v>
      </c>
      <c r="J1439">
        <f t="shared" si="91"/>
        <v>-10.848999999999997</v>
      </c>
      <c r="L1439">
        <v>22</v>
      </c>
      <c r="M1439">
        <v>564.99900000000002</v>
      </c>
      <c r="N1439">
        <f t="shared" si="94"/>
        <v>54.881729872125561</v>
      </c>
      <c r="O1439">
        <v>-12.023899999999999</v>
      </c>
      <c r="P1439">
        <v>42.770400000000002</v>
      </c>
      <c r="Q1439">
        <v>684.35799999999995</v>
      </c>
      <c r="R1439">
        <v>1.79596</v>
      </c>
      <c r="S1439">
        <v>-21.9574</v>
      </c>
      <c r="T1439">
        <f t="shared" si="92"/>
        <v>-9.9335000000000004</v>
      </c>
    </row>
    <row r="1440" spans="1:20" x14ac:dyDescent="0.3">
      <c r="B1440">
        <v>12</v>
      </c>
      <c r="C1440">
        <v>398.54500000000002</v>
      </c>
      <c r="D1440">
        <f t="shared" si="93"/>
        <v>54.939017690363698</v>
      </c>
      <c r="E1440">
        <v>-41.473399999999998</v>
      </c>
      <c r="F1440">
        <v>47.988900000000001</v>
      </c>
      <c r="G1440">
        <v>571.59900000000005</v>
      </c>
      <c r="H1440">
        <v>1.3878299999999999</v>
      </c>
      <c r="I1440">
        <v>-52.261400000000002</v>
      </c>
      <c r="J1440">
        <f t="shared" si="91"/>
        <v>-10.788000000000004</v>
      </c>
      <c r="L1440">
        <v>23</v>
      </c>
      <c r="M1440">
        <v>583.18700000000001</v>
      </c>
      <c r="N1440">
        <f t="shared" si="94"/>
        <v>54.981306355839052</v>
      </c>
      <c r="O1440">
        <v>-11.9781</v>
      </c>
      <c r="P1440">
        <v>42.907699999999998</v>
      </c>
      <c r="Q1440">
        <v>685.43</v>
      </c>
      <c r="R1440">
        <v>1.80271</v>
      </c>
      <c r="S1440">
        <v>-21.7743</v>
      </c>
      <c r="T1440">
        <f t="shared" si="92"/>
        <v>-9.7962000000000007</v>
      </c>
    </row>
    <row r="1441" spans="2:20" x14ac:dyDescent="0.3">
      <c r="B1441">
        <v>13</v>
      </c>
      <c r="C1441">
        <v>416.85199999999998</v>
      </c>
      <c r="D1441">
        <f t="shared" si="93"/>
        <v>54.623914349702417</v>
      </c>
      <c r="E1441">
        <v>-41.061399999999999</v>
      </c>
      <c r="F1441">
        <v>47.515900000000002</v>
      </c>
      <c r="G1441">
        <v>564.78099999999995</v>
      </c>
      <c r="H1441">
        <v>1.36693</v>
      </c>
      <c r="I1441">
        <v>-52.230800000000002</v>
      </c>
      <c r="J1441">
        <f t="shared" si="91"/>
        <v>-11.169400000000003</v>
      </c>
      <c r="L1441">
        <v>24</v>
      </c>
      <c r="M1441">
        <v>601.27599999999995</v>
      </c>
      <c r="N1441">
        <f t="shared" si="94"/>
        <v>55.282215711205886</v>
      </c>
      <c r="O1441">
        <v>-11.5509</v>
      </c>
      <c r="P1441">
        <v>42.3431</v>
      </c>
      <c r="Q1441">
        <v>675.428</v>
      </c>
      <c r="R1441">
        <v>1.7875000000000001</v>
      </c>
      <c r="S1441">
        <v>-21.7438</v>
      </c>
      <c r="T1441">
        <f t="shared" si="92"/>
        <v>-10.1929</v>
      </c>
    </row>
    <row r="1442" spans="2:20" x14ac:dyDescent="0.3">
      <c r="B1442">
        <v>14</v>
      </c>
      <c r="C1442">
        <v>434.92200000000003</v>
      </c>
      <c r="D1442">
        <f t="shared" si="93"/>
        <v>55.340343110127129</v>
      </c>
      <c r="E1442">
        <v>-41.442900000000002</v>
      </c>
      <c r="F1442">
        <v>47.76</v>
      </c>
      <c r="G1442">
        <v>574.73099999999999</v>
      </c>
      <c r="H1442">
        <v>1.38422</v>
      </c>
      <c r="I1442">
        <v>-52.139299999999999</v>
      </c>
      <c r="J1442">
        <f t="shared" si="91"/>
        <v>-10.696399999999997</v>
      </c>
      <c r="L1442">
        <v>25</v>
      </c>
      <c r="M1442">
        <v>619.53899999999999</v>
      </c>
      <c r="N1442">
        <f t="shared" si="94"/>
        <v>54.75551661829919</v>
      </c>
      <c r="O1442">
        <v>-12.3596</v>
      </c>
      <c r="P1442">
        <v>43.167099999999998</v>
      </c>
      <c r="Q1442">
        <v>697.87</v>
      </c>
      <c r="R1442">
        <v>1.82857</v>
      </c>
      <c r="S1442">
        <v>-21.698</v>
      </c>
      <c r="T1442">
        <f t="shared" si="92"/>
        <v>-9.3384</v>
      </c>
    </row>
    <row r="1443" spans="2:20" x14ac:dyDescent="0.3">
      <c r="B1443">
        <v>15</v>
      </c>
      <c r="C1443">
        <v>453.60599999999999</v>
      </c>
      <c r="D1443">
        <f t="shared" si="93"/>
        <v>53.521729822307947</v>
      </c>
      <c r="E1443">
        <v>-41.183500000000002</v>
      </c>
      <c r="F1443">
        <v>47.653199999999998</v>
      </c>
      <c r="G1443">
        <v>569.85699999999997</v>
      </c>
      <c r="H1443">
        <v>1.38568</v>
      </c>
      <c r="I1443">
        <v>-52.047699999999999</v>
      </c>
      <c r="J1443">
        <f t="shared" si="91"/>
        <v>-10.864199999999997</v>
      </c>
      <c r="L1443">
        <v>26</v>
      </c>
      <c r="M1443">
        <v>638.05600000000004</v>
      </c>
      <c r="N1443">
        <f t="shared" si="94"/>
        <v>54.004428363125619</v>
      </c>
      <c r="O1443">
        <v>-11.8561</v>
      </c>
      <c r="P1443">
        <v>42.556800000000003</v>
      </c>
      <c r="Q1443">
        <v>679.84199999999998</v>
      </c>
      <c r="R1443">
        <v>1.81623</v>
      </c>
      <c r="S1443">
        <v>-21.652200000000001</v>
      </c>
      <c r="T1443">
        <f t="shared" si="92"/>
        <v>-9.7961000000000009</v>
      </c>
    </row>
    <row r="1444" spans="2:20" x14ac:dyDescent="0.3">
      <c r="B1444">
        <v>16</v>
      </c>
      <c r="C1444">
        <v>472.3</v>
      </c>
      <c r="D1444">
        <f t="shared" si="93"/>
        <v>53.493099390178621</v>
      </c>
      <c r="E1444">
        <v>-41.030900000000003</v>
      </c>
      <c r="F1444">
        <v>47.256500000000003</v>
      </c>
      <c r="G1444">
        <v>572.39400000000001</v>
      </c>
      <c r="H1444">
        <v>1.3934200000000001</v>
      </c>
      <c r="I1444">
        <v>-51.986699999999999</v>
      </c>
      <c r="J1444">
        <f t="shared" si="91"/>
        <v>-10.955799999999996</v>
      </c>
      <c r="L1444">
        <v>27</v>
      </c>
      <c r="M1444">
        <v>656.72199999999998</v>
      </c>
      <c r="N1444">
        <f t="shared" si="94"/>
        <v>53.573341905068212</v>
      </c>
      <c r="O1444">
        <v>-11.7188</v>
      </c>
      <c r="P1444">
        <v>42.312600000000003</v>
      </c>
      <c r="Q1444">
        <v>672.755</v>
      </c>
      <c r="R1444">
        <v>1.8128299999999999</v>
      </c>
      <c r="S1444">
        <v>-21.606400000000001</v>
      </c>
      <c r="T1444">
        <f t="shared" si="92"/>
        <v>-9.8876000000000008</v>
      </c>
    </row>
    <row r="1445" spans="2:20" x14ac:dyDescent="0.3">
      <c r="B1445">
        <v>17</v>
      </c>
      <c r="C1445">
        <v>490.89100000000002</v>
      </c>
      <c r="D1445">
        <f t="shared" si="93"/>
        <v>53.789468022161238</v>
      </c>
      <c r="E1445">
        <v>-40.771500000000003</v>
      </c>
      <c r="F1445">
        <v>46.875</v>
      </c>
      <c r="G1445">
        <v>572.50900000000001</v>
      </c>
      <c r="H1445">
        <v>1.3939600000000001</v>
      </c>
      <c r="I1445">
        <v>-51.956200000000003</v>
      </c>
      <c r="J1445">
        <f t="shared" si="91"/>
        <v>-11.184699999999999</v>
      </c>
      <c r="L1445">
        <v>28</v>
      </c>
      <c r="M1445">
        <v>675.221</v>
      </c>
      <c r="N1445">
        <f t="shared" si="94"/>
        <v>54.056976052759538</v>
      </c>
      <c r="O1445">
        <v>-12.069699999999999</v>
      </c>
      <c r="P1445">
        <v>42.3889</v>
      </c>
      <c r="Q1445">
        <v>695.13499999999999</v>
      </c>
      <c r="R1445">
        <v>1.84724</v>
      </c>
      <c r="S1445">
        <v>-21.575900000000001</v>
      </c>
      <c r="T1445">
        <f t="shared" si="92"/>
        <v>-9.5062000000000015</v>
      </c>
    </row>
    <row r="1446" spans="2:20" x14ac:dyDescent="0.3">
      <c r="B1446">
        <v>18</v>
      </c>
      <c r="C1446">
        <v>509.53899999999999</v>
      </c>
      <c r="D1446">
        <f t="shared" si="93"/>
        <v>53.625053625053717</v>
      </c>
      <c r="E1446">
        <v>-41.076700000000002</v>
      </c>
      <c r="F1446">
        <v>47.225999999999999</v>
      </c>
      <c r="G1446">
        <v>577.05200000000002</v>
      </c>
      <c r="H1446">
        <v>1.40387</v>
      </c>
      <c r="I1446">
        <v>-51.956200000000003</v>
      </c>
      <c r="J1446">
        <f t="shared" si="91"/>
        <v>-10.8795</v>
      </c>
      <c r="L1446">
        <v>29</v>
      </c>
      <c r="M1446">
        <v>694.10199999999998</v>
      </c>
      <c r="N1446">
        <f t="shared" si="94"/>
        <v>52.963296435570228</v>
      </c>
      <c r="O1446">
        <v>-12.023899999999999</v>
      </c>
      <c r="P1446">
        <v>42.3431</v>
      </c>
      <c r="Q1446">
        <v>692.07799999999997</v>
      </c>
      <c r="R1446">
        <v>1.84772</v>
      </c>
      <c r="S1446">
        <v>-21.545400000000001</v>
      </c>
      <c r="T1446">
        <f t="shared" si="92"/>
        <v>-9.5215000000000014</v>
      </c>
    </row>
    <row r="1447" spans="2:20" x14ac:dyDescent="0.3">
      <c r="B1447">
        <v>19</v>
      </c>
      <c r="C1447">
        <v>528.46100000000001</v>
      </c>
      <c r="D1447">
        <f t="shared" si="93"/>
        <v>52.848536095550081</v>
      </c>
      <c r="E1447">
        <v>-41.336100000000002</v>
      </c>
      <c r="F1447">
        <v>47.576900000000002</v>
      </c>
      <c r="G1447">
        <v>579.19299999999998</v>
      </c>
      <c r="H1447">
        <v>1.3978900000000001</v>
      </c>
      <c r="I1447">
        <v>-52.032499999999999</v>
      </c>
      <c r="J1447">
        <f t="shared" si="91"/>
        <v>-10.696399999999997</v>
      </c>
      <c r="L1447">
        <v>30</v>
      </c>
      <c r="M1447">
        <v>712.83100000000002</v>
      </c>
      <c r="N1447">
        <f t="shared" si="94"/>
        <v>53.393133643013392</v>
      </c>
      <c r="O1447">
        <v>-11.6577</v>
      </c>
      <c r="P1447">
        <v>41.839599999999997</v>
      </c>
      <c r="Q1447">
        <v>687.33900000000006</v>
      </c>
      <c r="R1447">
        <v>1.85467</v>
      </c>
      <c r="S1447">
        <v>-21.759</v>
      </c>
      <c r="T1447">
        <f t="shared" si="92"/>
        <v>-10.1013</v>
      </c>
    </row>
    <row r="1448" spans="2:20" x14ac:dyDescent="0.3">
      <c r="B1448">
        <v>20</v>
      </c>
      <c r="C1448">
        <v>547.37300000000005</v>
      </c>
      <c r="D1448">
        <f t="shared" si="93"/>
        <v>52.876480541455066</v>
      </c>
      <c r="E1448">
        <v>-41.030900000000003</v>
      </c>
      <c r="F1448">
        <v>47.073399999999999</v>
      </c>
      <c r="G1448">
        <v>577.85699999999997</v>
      </c>
      <c r="H1448">
        <v>1.4074500000000001</v>
      </c>
      <c r="I1448">
        <v>-51.940899999999999</v>
      </c>
      <c r="J1448">
        <f t="shared" si="91"/>
        <v>-10.909999999999997</v>
      </c>
      <c r="T1448">
        <f t="shared" si="92"/>
        <v>0</v>
      </c>
    </row>
    <row r="1449" spans="2:20" x14ac:dyDescent="0.3">
      <c r="B1449">
        <v>21</v>
      </c>
      <c r="C1449">
        <v>566.39800000000002</v>
      </c>
      <c r="D1449">
        <f t="shared" si="93"/>
        <v>52.562417871222138</v>
      </c>
      <c r="E1449">
        <v>-40.7104</v>
      </c>
      <c r="F1449">
        <v>46.737699999999997</v>
      </c>
      <c r="G1449">
        <v>575.48</v>
      </c>
      <c r="H1449">
        <v>1.41039</v>
      </c>
      <c r="I1449">
        <v>-51.864600000000003</v>
      </c>
      <c r="J1449">
        <f t="shared" si="91"/>
        <v>-11.154200000000003</v>
      </c>
      <c r="K1449">
        <v>4.25</v>
      </c>
      <c r="T1449">
        <f t="shared" si="92"/>
        <v>0</v>
      </c>
    </row>
    <row r="1450" spans="2:20" hidden="1" x14ac:dyDescent="0.3">
      <c r="B1450">
        <v>22</v>
      </c>
      <c r="C1450">
        <v>585.74300000000005</v>
      </c>
      <c r="D1450">
        <f t="shared" si="93"/>
        <v>51.69294391315578</v>
      </c>
      <c r="E1450">
        <v>-40.725700000000003</v>
      </c>
      <c r="F1450">
        <v>46.7682</v>
      </c>
      <c r="G1450">
        <v>576.90599999999995</v>
      </c>
      <c r="H1450">
        <v>1.4130199999999999</v>
      </c>
      <c r="I1450">
        <v>-51.940899999999999</v>
      </c>
      <c r="J1450">
        <f t="shared" si="91"/>
        <v>-11.215199999999996</v>
      </c>
      <c r="L1450">
        <v>1</v>
      </c>
      <c r="M1450">
        <v>220.93600000000001</v>
      </c>
      <c r="O1450">
        <v>-21.453900000000001</v>
      </c>
      <c r="P1450">
        <v>69.244399999999999</v>
      </c>
      <c r="Q1450">
        <v>429.137</v>
      </c>
      <c r="R1450">
        <v>1.20156</v>
      </c>
      <c r="S1450">
        <v>-21.408100000000001</v>
      </c>
      <c r="T1450">
        <f t="shared" si="92"/>
        <v>4.5799999999999841E-2</v>
      </c>
    </row>
    <row r="1451" spans="2:20" x14ac:dyDescent="0.3">
      <c r="B1451">
        <v>23</v>
      </c>
      <c r="C1451">
        <v>604.36</v>
      </c>
      <c r="D1451">
        <f t="shared" si="93"/>
        <v>53.714347102111084</v>
      </c>
      <c r="E1451">
        <v>-41.122399999999999</v>
      </c>
      <c r="F1451">
        <v>46.951300000000003</v>
      </c>
      <c r="G1451">
        <v>594.94899999999996</v>
      </c>
      <c r="H1451">
        <v>1.43323</v>
      </c>
      <c r="I1451">
        <v>-51.986699999999999</v>
      </c>
      <c r="J1451">
        <f t="shared" si="91"/>
        <v>-10.8643</v>
      </c>
      <c r="L1451">
        <v>2</v>
      </c>
      <c r="M1451">
        <v>227.422</v>
      </c>
      <c r="N1451">
        <f t="shared" si="94"/>
        <v>154.17823003391945</v>
      </c>
      <c r="O1451">
        <v>-11.6119</v>
      </c>
      <c r="P1451">
        <v>36.865200000000002</v>
      </c>
      <c r="Q1451">
        <v>752.42399999999998</v>
      </c>
      <c r="R1451">
        <v>2.1054300000000001</v>
      </c>
      <c r="S1451">
        <v>-15.930199999999999</v>
      </c>
      <c r="T1451">
        <f t="shared" si="92"/>
        <v>-4.3182999999999989</v>
      </c>
    </row>
    <row r="1452" spans="2:20" x14ac:dyDescent="0.3">
      <c r="B1452">
        <v>24</v>
      </c>
      <c r="C1452">
        <v>623.77800000000002</v>
      </c>
      <c r="D1452">
        <f t="shared" si="93"/>
        <v>51.498609537542471</v>
      </c>
      <c r="E1452">
        <v>-40.969799999999999</v>
      </c>
      <c r="F1452">
        <v>46.875</v>
      </c>
      <c r="G1452">
        <v>585.55600000000004</v>
      </c>
      <c r="H1452">
        <v>1.4264699999999999</v>
      </c>
      <c r="I1452">
        <v>-51.910400000000003</v>
      </c>
      <c r="J1452">
        <f t="shared" si="91"/>
        <v>-10.940600000000003</v>
      </c>
      <c r="L1452">
        <v>3</v>
      </c>
      <c r="M1452">
        <v>237.64099999999999</v>
      </c>
      <c r="N1452">
        <f t="shared" si="94"/>
        <v>97.8569331637147</v>
      </c>
      <c r="O1452">
        <v>-8.8043200000000006</v>
      </c>
      <c r="P1452">
        <v>28.1677</v>
      </c>
      <c r="Q1452">
        <v>988.70399999999995</v>
      </c>
      <c r="R1452">
        <v>2.5145900000000001</v>
      </c>
      <c r="S1452">
        <v>-17.913799999999998</v>
      </c>
      <c r="T1452">
        <f t="shared" si="92"/>
        <v>-9.1094799999999978</v>
      </c>
    </row>
    <row r="1453" spans="2:20" x14ac:dyDescent="0.3">
      <c r="B1453">
        <v>25</v>
      </c>
      <c r="C1453">
        <v>642.88599999999997</v>
      </c>
      <c r="D1453">
        <f t="shared" si="93"/>
        <v>52.33410090014668</v>
      </c>
      <c r="E1453">
        <v>-41.198700000000002</v>
      </c>
      <c r="F1453">
        <v>47.119100000000003</v>
      </c>
      <c r="G1453">
        <v>596.27300000000002</v>
      </c>
      <c r="H1453">
        <v>1.4391799999999999</v>
      </c>
      <c r="I1453">
        <v>-51.818800000000003</v>
      </c>
      <c r="J1453">
        <f t="shared" si="91"/>
        <v>-10.620100000000001</v>
      </c>
      <c r="L1453">
        <v>4</v>
      </c>
      <c r="M1453">
        <v>253.16499999999999</v>
      </c>
      <c r="N1453">
        <f t="shared" si="94"/>
        <v>64.416387528987372</v>
      </c>
      <c r="O1453">
        <v>-11.383100000000001</v>
      </c>
      <c r="P1453">
        <v>38.131700000000002</v>
      </c>
      <c r="Q1453">
        <v>772.59699999999998</v>
      </c>
      <c r="R1453">
        <v>2.0435500000000002</v>
      </c>
      <c r="S1453">
        <v>-19.821200000000001</v>
      </c>
      <c r="T1453">
        <f t="shared" si="92"/>
        <v>-8.4381000000000004</v>
      </c>
    </row>
    <row r="1454" spans="2:20" x14ac:dyDescent="0.3">
      <c r="B1454">
        <v>26</v>
      </c>
      <c r="C1454">
        <v>662.33199999999999</v>
      </c>
      <c r="D1454">
        <f t="shared" si="93"/>
        <v>51.424457471973604</v>
      </c>
      <c r="E1454">
        <v>-40.5884</v>
      </c>
      <c r="F1454">
        <v>46.325699999999998</v>
      </c>
      <c r="G1454">
        <v>581.89700000000005</v>
      </c>
      <c r="H1454">
        <v>1.43354</v>
      </c>
      <c r="I1454">
        <v>-51.6815</v>
      </c>
      <c r="J1454">
        <f t="shared" si="91"/>
        <v>-11.0931</v>
      </c>
      <c r="L1454">
        <v>5</v>
      </c>
      <c r="M1454">
        <v>269.47800000000001</v>
      </c>
      <c r="N1454">
        <f t="shared" si="94"/>
        <v>61.300803040519767</v>
      </c>
      <c r="O1454">
        <v>-11.8408</v>
      </c>
      <c r="P1454">
        <v>41.122399999999999</v>
      </c>
      <c r="Q1454">
        <v>712.53099999999995</v>
      </c>
      <c r="R1454">
        <v>1.8678399999999999</v>
      </c>
      <c r="S1454">
        <v>-20.996099999999998</v>
      </c>
      <c r="T1454">
        <f t="shared" si="92"/>
        <v>-9.1552999999999987</v>
      </c>
    </row>
    <row r="1455" spans="2:20" x14ac:dyDescent="0.3">
      <c r="B1455">
        <v>27</v>
      </c>
      <c r="C1455">
        <v>681.40599999999995</v>
      </c>
      <c r="D1455">
        <f t="shared" si="93"/>
        <v>52.4273880675266</v>
      </c>
      <c r="E1455">
        <v>-41.137700000000002</v>
      </c>
      <c r="F1455">
        <v>46.997100000000003</v>
      </c>
      <c r="G1455">
        <v>600.17600000000004</v>
      </c>
      <c r="H1455">
        <v>1.4323399999999999</v>
      </c>
      <c r="I1455">
        <v>-51.773099999999999</v>
      </c>
      <c r="J1455">
        <f t="shared" si="91"/>
        <v>-10.635399999999997</v>
      </c>
      <c r="L1455">
        <v>6</v>
      </c>
      <c r="M1455">
        <v>286.161</v>
      </c>
      <c r="N1455">
        <f t="shared" si="94"/>
        <v>59.941257567583797</v>
      </c>
      <c r="O1455">
        <v>-11.8713</v>
      </c>
      <c r="P1455">
        <v>42.297400000000003</v>
      </c>
      <c r="Q1455">
        <v>681.98099999999999</v>
      </c>
      <c r="R1455">
        <v>1.81612</v>
      </c>
      <c r="S1455">
        <v>-21.499600000000001</v>
      </c>
      <c r="T1455">
        <f t="shared" si="92"/>
        <v>-9.6283000000000012</v>
      </c>
    </row>
    <row r="1456" spans="2:20" x14ac:dyDescent="0.3">
      <c r="B1456">
        <v>28</v>
      </c>
      <c r="C1456">
        <v>700.88099999999997</v>
      </c>
      <c r="D1456">
        <f t="shared" si="93"/>
        <v>51.347881899871574</v>
      </c>
      <c r="E1456">
        <v>-40.679900000000004</v>
      </c>
      <c r="F1456">
        <v>46.447800000000001</v>
      </c>
      <c r="G1456">
        <v>586.86199999999997</v>
      </c>
      <c r="H1456">
        <v>1.4398200000000001</v>
      </c>
      <c r="I1456">
        <v>-51.6663</v>
      </c>
      <c r="J1456">
        <f t="shared" si="91"/>
        <v>-10.986399999999996</v>
      </c>
      <c r="L1456">
        <v>7</v>
      </c>
      <c r="M1456">
        <v>302.791</v>
      </c>
      <c r="N1456">
        <f t="shared" si="94"/>
        <v>60.132291040288649</v>
      </c>
      <c r="O1456">
        <v>-12.161300000000001</v>
      </c>
      <c r="P1456">
        <v>42.877200000000002</v>
      </c>
      <c r="Q1456">
        <v>683.24900000000002</v>
      </c>
      <c r="R1456">
        <v>1.80514</v>
      </c>
      <c r="S1456">
        <v>-21.698</v>
      </c>
      <c r="T1456">
        <f t="shared" si="92"/>
        <v>-9.5366999999999997</v>
      </c>
    </row>
    <row r="1457" spans="1:20" x14ac:dyDescent="0.3">
      <c r="J1457">
        <f t="shared" si="91"/>
        <v>0</v>
      </c>
      <c r="L1457">
        <v>8</v>
      </c>
      <c r="M1457">
        <v>319.392</v>
      </c>
      <c r="N1457">
        <f t="shared" si="94"/>
        <v>60.237335100295169</v>
      </c>
      <c r="O1457">
        <v>-12.4817</v>
      </c>
      <c r="P1457">
        <v>43.258699999999997</v>
      </c>
      <c r="Q1457">
        <v>687.58299999999997</v>
      </c>
      <c r="R1457">
        <v>1.79687</v>
      </c>
      <c r="S1457">
        <v>-21.637</v>
      </c>
      <c r="T1457">
        <f t="shared" si="92"/>
        <v>-9.1553000000000004</v>
      </c>
    </row>
    <row r="1458" spans="1:20" x14ac:dyDescent="0.3">
      <c r="A1458">
        <v>4.0999999999999996</v>
      </c>
      <c r="J1458">
        <f t="shared" si="91"/>
        <v>0</v>
      </c>
      <c r="L1458">
        <v>9</v>
      </c>
      <c r="M1458">
        <v>336.61900000000003</v>
      </c>
      <c r="N1458">
        <f t="shared" si="94"/>
        <v>58.048412375921409</v>
      </c>
      <c r="O1458">
        <v>-12.3749</v>
      </c>
      <c r="P1458">
        <v>43.121299999999998</v>
      </c>
      <c r="Q1458">
        <v>689.48199999999997</v>
      </c>
      <c r="R1458">
        <v>1.81149</v>
      </c>
      <c r="S1458">
        <v>-21.7285</v>
      </c>
      <c r="T1458">
        <f t="shared" si="92"/>
        <v>-9.3536000000000001</v>
      </c>
    </row>
    <row r="1459" spans="1:20" x14ac:dyDescent="0.3">
      <c r="B1459">
        <v>1</v>
      </c>
      <c r="C1459">
        <v>220.95599999999999</v>
      </c>
      <c r="E1459">
        <v>-48.858600000000003</v>
      </c>
      <c r="F1459">
        <v>69.549599999999998</v>
      </c>
      <c r="G1459">
        <v>378.05099999999999</v>
      </c>
      <c r="H1459">
        <v>0.99970199999999998</v>
      </c>
      <c r="I1459">
        <v>-51.712000000000003</v>
      </c>
      <c r="J1459">
        <f t="shared" si="91"/>
        <v>-2.8534000000000006</v>
      </c>
      <c r="L1459">
        <v>10</v>
      </c>
      <c r="M1459">
        <v>353.76799999999997</v>
      </c>
      <c r="N1459">
        <f t="shared" si="94"/>
        <v>58.312438043034767</v>
      </c>
      <c r="O1459">
        <v>-12.4054</v>
      </c>
      <c r="P1459">
        <v>43.014499999999998</v>
      </c>
      <c r="Q1459">
        <v>690.25699999999995</v>
      </c>
      <c r="R1459">
        <v>1.8003</v>
      </c>
      <c r="S1459">
        <v>-21.7133</v>
      </c>
      <c r="T1459">
        <f t="shared" si="92"/>
        <v>-9.3079000000000001</v>
      </c>
    </row>
    <row r="1460" spans="1:20" x14ac:dyDescent="0.3">
      <c r="B1460">
        <v>2</v>
      </c>
      <c r="C1460">
        <v>227.19200000000001</v>
      </c>
      <c r="D1460">
        <f t="shared" si="93"/>
        <v>160.35920461834462</v>
      </c>
      <c r="E1460">
        <v>-39.642299999999999</v>
      </c>
      <c r="F1460">
        <v>38.177500000000002</v>
      </c>
      <c r="G1460">
        <v>643.48199999999997</v>
      </c>
      <c r="H1460">
        <v>1.6767000000000001</v>
      </c>
      <c r="I1460">
        <v>-46.386699999999998</v>
      </c>
      <c r="J1460">
        <f t="shared" si="91"/>
        <v>-6.7443999999999988</v>
      </c>
      <c r="L1460">
        <v>11</v>
      </c>
      <c r="M1460">
        <v>371.12200000000001</v>
      </c>
      <c r="N1460">
        <f t="shared" si="94"/>
        <v>57.623602627636139</v>
      </c>
      <c r="O1460">
        <v>-12.4207</v>
      </c>
      <c r="P1460">
        <v>43.045000000000002</v>
      </c>
      <c r="Q1460">
        <v>695.32799999999997</v>
      </c>
      <c r="R1460">
        <v>1.8145199999999999</v>
      </c>
      <c r="S1460">
        <v>-21.7133</v>
      </c>
      <c r="T1460">
        <f t="shared" si="92"/>
        <v>-9.2926000000000002</v>
      </c>
    </row>
    <row r="1461" spans="1:20" x14ac:dyDescent="0.3">
      <c r="B1461">
        <v>3</v>
      </c>
      <c r="C1461">
        <v>254.131</v>
      </c>
      <c r="D1461">
        <f t="shared" si="93"/>
        <v>37.120902780355628</v>
      </c>
      <c r="E1461">
        <v>-40.420499999999997</v>
      </c>
      <c r="F1461">
        <v>42.861899999999999</v>
      </c>
      <c r="G1461">
        <v>617.851</v>
      </c>
      <c r="H1461">
        <v>1.5052399999999999</v>
      </c>
      <c r="I1461">
        <v>-50.903300000000002</v>
      </c>
      <c r="J1461">
        <f t="shared" si="91"/>
        <v>-10.482800000000005</v>
      </c>
      <c r="L1461">
        <v>12</v>
      </c>
      <c r="M1461">
        <v>389.07</v>
      </c>
      <c r="N1461">
        <f t="shared" si="94"/>
        <v>55.716514374860772</v>
      </c>
      <c r="O1461">
        <v>-11.6577</v>
      </c>
      <c r="P1461">
        <v>42.602499999999999</v>
      </c>
      <c r="Q1461">
        <v>664.85500000000002</v>
      </c>
      <c r="R1461">
        <v>1.75586</v>
      </c>
      <c r="S1461">
        <v>-21.8964</v>
      </c>
      <c r="T1461">
        <f t="shared" si="92"/>
        <v>-10.2387</v>
      </c>
    </row>
    <row r="1462" spans="1:20" x14ac:dyDescent="0.3">
      <c r="B1462">
        <v>4</v>
      </c>
      <c r="C1462">
        <v>254.131</v>
      </c>
      <c r="E1462">
        <v>-40.420499999999997</v>
      </c>
      <c r="F1462">
        <v>42.861899999999999</v>
      </c>
      <c r="G1462">
        <v>617.851</v>
      </c>
      <c r="H1462">
        <v>1.5052399999999999</v>
      </c>
      <c r="I1462">
        <v>-50.903300000000002</v>
      </c>
      <c r="J1462">
        <f t="shared" si="91"/>
        <v>-10.482800000000005</v>
      </c>
      <c r="L1462">
        <v>13</v>
      </c>
      <c r="M1462">
        <v>406.19200000000001</v>
      </c>
      <c r="N1462">
        <f t="shared" si="94"/>
        <v>58.404392010279125</v>
      </c>
      <c r="O1462">
        <v>-11.6272</v>
      </c>
      <c r="P1462">
        <v>42.16</v>
      </c>
      <c r="Q1462">
        <v>680.18799999999999</v>
      </c>
      <c r="R1462">
        <v>1.8061100000000001</v>
      </c>
      <c r="S1462">
        <v>-21.637</v>
      </c>
      <c r="T1462">
        <f t="shared" si="92"/>
        <v>-10.0098</v>
      </c>
    </row>
    <row r="1463" spans="1:20" x14ac:dyDescent="0.3">
      <c r="B1463">
        <v>5</v>
      </c>
      <c r="C1463">
        <v>271.37299999999999</v>
      </c>
      <c r="D1463">
        <f t="shared" si="93"/>
        <v>57.997912075165324</v>
      </c>
      <c r="E1463">
        <v>-41.549700000000001</v>
      </c>
      <c r="F1463">
        <v>46.7224</v>
      </c>
      <c r="G1463">
        <v>583.779</v>
      </c>
      <c r="H1463">
        <v>1.42255</v>
      </c>
      <c r="I1463">
        <v>-51.940899999999999</v>
      </c>
      <c r="J1463">
        <f t="shared" si="91"/>
        <v>-10.391199999999998</v>
      </c>
      <c r="L1463">
        <v>14</v>
      </c>
      <c r="M1463">
        <v>424.05200000000002</v>
      </c>
      <c r="N1463">
        <f t="shared" si="94"/>
        <v>55.991041433370619</v>
      </c>
      <c r="O1463">
        <v>-11.901899999999999</v>
      </c>
      <c r="P1463">
        <v>42.465200000000003</v>
      </c>
      <c r="Q1463">
        <v>693.99199999999996</v>
      </c>
      <c r="R1463">
        <v>1.8246199999999999</v>
      </c>
      <c r="S1463">
        <v>-21.560700000000001</v>
      </c>
      <c r="T1463">
        <f t="shared" si="92"/>
        <v>-9.6588000000000012</v>
      </c>
    </row>
    <row r="1464" spans="1:20" x14ac:dyDescent="0.3">
      <c r="B1464">
        <v>6</v>
      </c>
      <c r="C1464">
        <v>288.649</v>
      </c>
      <c r="D1464">
        <f t="shared" si="93"/>
        <v>57.883769391062714</v>
      </c>
      <c r="E1464">
        <v>-41.809100000000001</v>
      </c>
      <c r="F1464">
        <v>47.775300000000001</v>
      </c>
      <c r="G1464">
        <v>572.03200000000004</v>
      </c>
      <c r="H1464">
        <v>1.38026</v>
      </c>
      <c r="I1464">
        <v>-52.322400000000002</v>
      </c>
      <c r="J1464">
        <f t="shared" si="91"/>
        <v>-10.513300000000001</v>
      </c>
      <c r="L1464">
        <v>15</v>
      </c>
      <c r="M1464">
        <v>441.93099999999998</v>
      </c>
      <c r="N1464">
        <f t="shared" si="94"/>
        <v>55.931539795290682</v>
      </c>
      <c r="O1464">
        <v>-11.5967</v>
      </c>
      <c r="P1464">
        <v>42.053199999999997</v>
      </c>
      <c r="Q1464">
        <v>684.38499999999999</v>
      </c>
      <c r="R1464">
        <v>1.8135399999999999</v>
      </c>
      <c r="S1464">
        <v>-21.591200000000001</v>
      </c>
      <c r="T1464">
        <f t="shared" si="92"/>
        <v>-9.9945000000000004</v>
      </c>
    </row>
    <row r="1465" spans="1:20" x14ac:dyDescent="0.3">
      <c r="B1465">
        <v>7</v>
      </c>
      <c r="C1465">
        <v>306</v>
      </c>
      <c r="D1465">
        <f t="shared" si="93"/>
        <v>57.633565788715352</v>
      </c>
      <c r="E1465">
        <v>-41.763300000000001</v>
      </c>
      <c r="F1465">
        <v>47.988900000000001</v>
      </c>
      <c r="G1465">
        <v>573.02200000000005</v>
      </c>
      <c r="H1465">
        <v>1.3897900000000001</v>
      </c>
      <c r="I1465">
        <v>-52.307099999999998</v>
      </c>
      <c r="J1465">
        <f t="shared" si="91"/>
        <v>-10.543799999999997</v>
      </c>
      <c r="L1465">
        <v>16</v>
      </c>
      <c r="M1465">
        <v>459.577</v>
      </c>
      <c r="N1465">
        <f t="shared" si="94"/>
        <v>56.670066870678859</v>
      </c>
      <c r="O1465">
        <v>-12.008699999999999</v>
      </c>
      <c r="P1465">
        <v>42.266800000000003</v>
      </c>
      <c r="Q1465">
        <v>697.20799999999997</v>
      </c>
      <c r="R1465">
        <v>1.8368500000000001</v>
      </c>
      <c r="S1465">
        <v>-21.469100000000001</v>
      </c>
      <c r="T1465">
        <f t="shared" si="92"/>
        <v>-9.4604000000000017</v>
      </c>
    </row>
    <row r="1466" spans="1:20" x14ac:dyDescent="0.3">
      <c r="B1466">
        <v>8</v>
      </c>
      <c r="C1466">
        <v>323.55700000000002</v>
      </c>
      <c r="D1466">
        <f t="shared" si="93"/>
        <v>56.957338953124058</v>
      </c>
      <c r="E1466">
        <v>-41.732799999999997</v>
      </c>
      <c r="F1466">
        <v>47.622700000000002</v>
      </c>
      <c r="G1466">
        <v>580.99599999999998</v>
      </c>
      <c r="H1466">
        <v>1.40432</v>
      </c>
      <c r="I1466">
        <v>-52.261400000000002</v>
      </c>
      <c r="J1466">
        <f t="shared" si="91"/>
        <v>-10.528600000000004</v>
      </c>
      <c r="L1466">
        <v>17</v>
      </c>
      <c r="M1466">
        <v>477.572</v>
      </c>
      <c r="N1466">
        <f t="shared" si="94"/>
        <v>55.570991942206156</v>
      </c>
      <c r="O1466">
        <v>-11.6882</v>
      </c>
      <c r="P1466">
        <v>41.931199999999997</v>
      </c>
      <c r="Q1466">
        <v>684.84900000000005</v>
      </c>
      <c r="R1466">
        <v>1.8208800000000001</v>
      </c>
      <c r="S1466">
        <v>-21.606400000000001</v>
      </c>
      <c r="T1466">
        <f t="shared" si="92"/>
        <v>-9.9182000000000006</v>
      </c>
    </row>
    <row r="1467" spans="1:20" x14ac:dyDescent="0.3">
      <c r="B1467">
        <v>9</v>
      </c>
      <c r="C1467">
        <v>341.37599999999998</v>
      </c>
      <c r="D1467">
        <f t="shared" si="93"/>
        <v>56.11987204669186</v>
      </c>
      <c r="E1467">
        <v>-41.564900000000002</v>
      </c>
      <c r="F1467">
        <v>47.744799999999998</v>
      </c>
      <c r="G1467">
        <v>574.84500000000003</v>
      </c>
      <c r="H1467">
        <v>1.3835299999999999</v>
      </c>
      <c r="I1467">
        <v>-52.200299999999999</v>
      </c>
      <c r="J1467">
        <f t="shared" si="91"/>
        <v>-10.635399999999997</v>
      </c>
      <c r="L1467">
        <v>18</v>
      </c>
      <c r="M1467">
        <v>495.34399999999999</v>
      </c>
      <c r="N1467">
        <f t="shared" si="94"/>
        <v>56.268287193337862</v>
      </c>
      <c r="O1467">
        <v>-12.3901</v>
      </c>
      <c r="P1467">
        <v>42.205800000000004</v>
      </c>
      <c r="Q1467">
        <v>719.00699999999995</v>
      </c>
      <c r="R1467">
        <v>1.88385</v>
      </c>
      <c r="S1467">
        <v>-21.514900000000001</v>
      </c>
      <c r="T1467">
        <f t="shared" si="92"/>
        <v>-9.1248000000000005</v>
      </c>
    </row>
    <row r="1468" spans="1:20" x14ac:dyDescent="0.3">
      <c r="B1468">
        <v>10</v>
      </c>
      <c r="C1468">
        <v>359.10399999999998</v>
      </c>
      <c r="D1468">
        <f t="shared" si="93"/>
        <v>56.407942238267118</v>
      </c>
      <c r="E1468">
        <v>-41.519199999999998</v>
      </c>
      <c r="F1468">
        <v>47.576900000000002</v>
      </c>
      <c r="G1468">
        <v>578.76900000000001</v>
      </c>
      <c r="H1468">
        <v>1.39276</v>
      </c>
      <c r="I1468">
        <v>-52.230800000000002</v>
      </c>
      <c r="J1468">
        <f t="shared" si="91"/>
        <v>-10.711600000000004</v>
      </c>
      <c r="L1468">
        <v>19</v>
      </c>
      <c r="M1468">
        <v>513.22500000000002</v>
      </c>
      <c r="N1468">
        <f t="shared" si="94"/>
        <v>55.925283820815302</v>
      </c>
      <c r="O1468">
        <v>-12.5885</v>
      </c>
      <c r="P1468">
        <v>42.556800000000003</v>
      </c>
      <c r="Q1468">
        <v>724.42100000000005</v>
      </c>
      <c r="R1468">
        <v>1.88167</v>
      </c>
      <c r="S1468">
        <v>-21.530200000000001</v>
      </c>
      <c r="T1468">
        <f t="shared" si="92"/>
        <v>-8.9417000000000009</v>
      </c>
    </row>
    <row r="1469" spans="1:20" x14ac:dyDescent="0.3">
      <c r="B1469">
        <v>11</v>
      </c>
      <c r="C1469">
        <v>376.99</v>
      </c>
      <c r="D1469">
        <f t="shared" si="93"/>
        <v>55.90965000559089</v>
      </c>
      <c r="E1469">
        <v>-41.488599999999998</v>
      </c>
      <c r="F1469">
        <v>47.271700000000003</v>
      </c>
      <c r="G1469">
        <v>578.91800000000001</v>
      </c>
      <c r="H1469">
        <v>1.4100299999999999</v>
      </c>
      <c r="I1469">
        <v>-52.169800000000002</v>
      </c>
      <c r="J1469">
        <f t="shared" si="91"/>
        <v>-10.681200000000004</v>
      </c>
      <c r="L1469">
        <v>20</v>
      </c>
      <c r="M1469">
        <v>531.45100000000002</v>
      </c>
      <c r="N1469">
        <f t="shared" si="94"/>
        <v>54.866673982223197</v>
      </c>
      <c r="O1469">
        <v>-11.6272</v>
      </c>
      <c r="P1469">
        <v>41.671799999999998</v>
      </c>
      <c r="Q1469">
        <v>695.80200000000002</v>
      </c>
      <c r="R1469">
        <v>1.8202</v>
      </c>
      <c r="S1469">
        <v>-21.560700000000001</v>
      </c>
      <c r="T1469">
        <f t="shared" si="92"/>
        <v>-9.9335000000000004</v>
      </c>
    </row>
    <row r="1470" spans="1:20" x14ac:dyDescent="0.3">
      <c r="B1470">
        <v>12</v>
      </c>
      <c r="C1470">
        <v>395.14100000000002</v>
      </c>
      <c r="D1470">
        <f t="shared" si="93"/>
        <v>55.093383284667482</v>
      </c>
      <c r="E1470">
        <v>-41.412399999999998</v>
      </c>
      <c r="F1470">
        <v>47.271700000000003</v>
      </c>
      <c r="G1470">
        <v>581.90499999999997</v>
      </c>
      <c r="H1470">
        <v>1.40547</v>
      </c>
      <c r="I1470">
        <v>-52.246099999999998</v>
      </c>
      <c r="J1470">
        <f t="shared" si="91"/>
        <v>-10.8337</v>
      </c>
      <c r="L1470">
        <v>21</v>
      </c>
      <c r="M1470">
        <v>549.673</v>
      </c>
      <c r="N1470">
        <f t="shared" si="94"/>
        <v>54.878718033146804</v>
      </c>
      <c r="O1470">
        <v>-11.230499999999999</v>
      </c>
      <c r="P1470">
        <v>41.122399999999999</v>
      </c>
      <c r="Q1470">
        <v>685.00300000000004</v>
      </c>
      <c r="R1470">
        <v>1.83229</v>
      </c>
      <c r="S1470">
        <v>-21.560700000000001</v>
      </c>
      <c r="T1470">
        <f t="shared" si="92"/>
        <v>-10.330200000000001</v>
      </c>
    </row>
    <row r="1471" spans="1:20" x14ac:dyDescent="0.3">
      <c r="B1471">
        <v>13</v>
      </c>
      <c r="C1471">
        <v>413.24200000000002</v>
      </c>
      <c r="D1471">
        <f t="shared" si="93"/>
        <v>55.245566543284902</v>
      </c>
      <c r="E1471">
        <v>-41.763300000000001</v>
      </c>
      <c r="F1471">
        <v>47.729500000000002</v>
      </c>
      <c r="G1471">
        <v>586.49400000000003</v>
      </c>
      <c r="H1471">
        <v>1.40845</v>
      </c>
      <c r="I1471">
        <v>-52.230800000000002</v>
      </c>
      <c r="J1471">
        <f t="shared" si="91"/>
        <v>-10.467500000000001</v>
      </c>
      <c r="L1471">
        <v>22</v>
      </c>
      <c r="M1471">
        <v>568.30399999999997</v>
      </c>
      <c r="N1471">
        <f t="shared" si="94"/>
        <v>53.67398421984872</v>
      </c>
      <c r="O1471">
        <v>-11.673</v>
      </c>
      <c r="P1471">
        <v>41.671799999999998</v>
      </c>
      <c r="Q1471">
        <v>696.96400000000006</v>
      </c>
      <c r="R1471">
        <v>1.85975</v>
      </c>
      <c r="S1471">
        <v>-21.484400000000001</v>
      </c>
      <c r="T1471">
        <f t="shared" si="92"/>
        <v>-9.8114000000000008</v>
      </c>
    </row>
    <row r="1472" spans="1:20" x14ac:dyDescent="0.3">
      <c r="B1472">
        <v>14</v>
      </c>
      <c r="C1472">
        <v>431.65499999999997</v>
      </c>
      <c r="D1472">
        <f t="shared" si="93"/>
        <v>54.309455276163717</v>
      </c>
      <c r="E1472">
        <v>-40.817300000000003</v>
      </c>
      <c r="F1472">
        <v>46.676600000000001</v>
      </c>
      <c r="G1472">
        <v>576.94299999999998</v>
      </c>
      <c r="H1472">
        <v>1.3922300000000001</v>
      </c>
      <c r="I1472">
        <v>-52.154499999999999</v>
      </c>
      <c r="J1472">
        <f t="shared" si="91"/>
        <v>-11.337199999999996</v>
      </c>
      <c r="L1472">
        <v>23</v>
      </c>
      <c r="M1472">
        <v>586.83000000000004</v>
      </c>
      <c r="N1472">
        <f t="shared" si="94"/>
        <v>53.978192810104524</v>
      </c>
      <c r="O1472">
        <v>-11.6425</v>
      </c>
      <c r="P1472">
        <v>41.381799999999998</v>
      </c>
      <c r="Q1472">
        <v>706.95699999999999</v>
      </c>
      <c r="R1472">
        <v>1.8768899999999999</v>
      </c>
      <c r="S1472">
        <v>-21.438600000000001</v>
      </c>
      <c r="T1472">
        <f t="shared" si="92"/>
        <v>-9.7961000000000009</v>
      </c>
    </row>
    <row r="1473" spans="2:20" x14ac:dyDescent="0.3">
      <c r="B1473">
        <v>15</v>
      </c>
      <c r="C1473">
        <v>450.00900000000001</v>
      </c>
      <c r="D1473">
        <f t="shared" si="93"/>
        <v>54.484036177399901</v>
      </c>
      <c r="E1473">
        <v>-41.137700000000002</v>
      </c>
      <c r="F1473">
        <v>46.875</v>
      </c>
      <c r="G1473">
        <v>583.34799999999996</v>
      </c>
      <c r="H1473">
        <v>1.4125799999999999</v>
      </c>
      <c r="I1473">
        <v>-52.154499999999999</v>
      </c>
      <c r="J1473">
        <f t="shared" si="91"/>
        <v>-11.016799999999996</v>
      </c>
      <c r="L1473">
        <v>24</v>
      </c>
      <c r="M1473">
        <v>605.50400000000002</v>
      </c>
      <c r="N1473">
        <f t="shared" si="94"/>
        <v>53.550390917853761</v>
      </c>
      <c r="O1473">
        <v>-11.734</v>
      </c>
      <c r="P1473">
        <v>41.580199999999998</v>
      </c>
      <c r="Q1473">
        <v>701.81799999999998</v>
      </c>
      <c r="R1473">
        <v>1.8876999999999999</v>
      </c>
      <c r="S1473">
        <v>-21.453900000000001</v>
      </c>
      <c r="T1473">
        <f t="shared" si="92"/>
        <v>-9.7199000000000009</v>
      </c>
    </row>
    <row r="1474" spans="2:20" x14ac:dyDescent="0.3">
      <c r="B1474">
        <v>16</v>
      </c>
      <c r="C1474">
        <v>468.45</v>
      </c>
      <c r="D1474">
        <f t="shared" si="93"/>
        <v>54.226994197711697</v>
      </c>
      <c r="E1474">
        <v>-41.274999999999999</v>
      </c>
      <c r="F1474">
        <v>47.073399999999999</v>
      </c>
      <c r="G1474">
        <v>589.06799999999998</v>
      </c>
      <c r="H1474">
        <v>1.4116500000000001</v>
      </c>
      <c r="I1474">
        <v>-52.032499999999999</v>
      </c>
      <c r="J1474">
        <f t="shared" si="91"/>
        <v>-10.7575</v>
      </c>
      <c r="L1474">
        <v>25</v>
      </c>
      <c r="M1474">
        <v>624.00300000000004</v>
      </c>
      <c r="N1474">
        <f t="shared" si="94"/>
        <v>54.056976052759538</v>
      </c>
      <c r="O1474">
        <v>-12.023899999999999</v>
      </c>
      <c r="P1474">
        <v>41.854900000000001</v>
      </c>
      <c r="Q1474">
        <v>718.25400000000002</v>
      </c>
      <c r="R1474">
        <v>1.9004099999999999</v>
      </c>
      <c r="S1474">
        <v>-21.453900000000001</v>
      </c>
      <c r="T1474">
        <f t="shared" si="92"/>
        <v>-9.4300000000000015</v>
      </c>
    </row>
    <row r="1475" spans="2:20" x14ac:dyDescent="0.3">
      <c r="B1475">
        <v>17</v>
      </c>
      <c r="C1475">
        <v>487.14600000000002</v>
      </c>
      <c r="D1475">
        <f t="shared" si="93"/>
        <v>53.487376979032874</v>
      </c>
      <c r="E1475">
        <v>-41.107199999999999</v>
      </c>
      <c r="F1475">
        <v>46.936</v>
      </c>
      <c r="G1475">
        <v>590.41800000000001</v>
      </c>
      <c r="H1475">
        <v>1.4078599999999999</v>
      </c>
      <c r="I1475">
        <v>-51.986699999999999</v>
      </c>
      <c r="J1475">
        <f t="shared" si="91"/>
        <v>-10.8795</v>
      </c>
      <c r="L1475">
        <v>26</v>
      </c>
      <c r="M1475">
        <v>642.80700000000002</v>
      </c>
      <c r="N1475">
        <f t="shared" si="94"/>
        <v>53.180174430972208</v>
      </c>
      <c r="O1475">
        <v>-11.8408</v>
      </c>
      <c r="P1475">
        <v>41.580199999999998</v>
      </c>
      <c r="Q1475">
        <v>710.46699999999998</v>
      </c>
      <c r="R1475">
        <v>1.8967499999999999</v>
      </c>
      <c r="S1475">
        <v>-21.392800000000001</v>
      </c>
      <c r="T1475">
        <f t="shared" si="92"/>
        <v>-9.5520000000000014</v>
      </c>
    </row>
    <row r="1476" spans="2:20" x14ac:dyDescent="0.3">
      <c r="B1476">
        <v>18</v>
      </c>
      <c r="C1476">
        <v>505.69400000000002</v>
      </c>
      <c r="D1476">
        <f t="shared" si="93"/>
        <v>53.91416864351951</v>
      </c>
      <c r="E1476">
        <v>-40.863</v>
      </c>
      <c r="F1476">
        <v>46.630899999999997</v>
      </c>
      <c r="G1476">
        <v>584.37400000000002</v>
      </c>
      <c r="H1476">
        <v>1.4108799999999999</v>
      </c>
      <c r="I1476">
        <v>-52.002000000000002</v>
      </c>
      <c r="J1476">
        <f t="shared" si="91"/>
        <v>-11.139000000000003</v>
      </c>
      <c r="L1476">
        <v>27</v>
      </c>
      <c r="M1476">
        <v>661.61900000000003</v>
      </c>
      <c r="N1476">
        <f t="shared" si="94"/>
        <v>53.157559004890459</v>
      </c>
      <c r="O1476">
        <v>-11.8103</v>
      </c>
      <c r="P1476">
        <v>41.442900000000002</v>
      </c>
      <c r="Q1476">
        <v>711.8</v>
      </c>
      <c r="R1476">
        <v>1.8851800000000001</v>
      </c>
      <c r="S1476">
        <v>-21.408100000000001</v>
      </c>
      <c r="T1476">
        <f t="shared" si="92"/>
        <v>-9.5978000000000012</v>
      </c>
    </row>
    <row r="1477" spans="2:20" x14ac:dyDescent="0.3">
      <c r="B1477">
        <v>19</v>
      </c>
      <c r="C1477">
        <v>524.52499999999998</v>
      </c>
      <c r="D1477">
        <f t="shared" si="93"/>
        <v>53.103924380011797</v>
      </c>
      <c r="E1477">
        <v>-41.213999999999999</v>
      </c>
      <c r="F1477">
        <v>46.9208</v>
      </c>
      <c r="G1477">
        <v>590.67399999999998</v>
      </c>
      <c r="H1477">
        <v>1.4290499999999999</v>
      </c>
      <c r="I1477">
        <v>-52.017200000000003</v>
      </c>
      <c r="J1477">
        <f t="shared" si="91"/>
        <v>-10.803200000000004</v>
      </c>
      <c r="L1477">
        <v>28</v>
      </c>
      <c r="M1477">
        <v>680.38400000000001</v>
      </c>
      <c r="N1477">
        <f t="shared" si="94"/>
        <v>53.290700772715198</v>
      </c>
      <c r="O1477">
        <v>-12.4359</v>
      </c>
      <c r="P1477">
        <v>42.098999999999997</v>
      </c>
      <c r="Q1477">
        <v>730.149</v>
      </c>
      <c r="R1477">
        <v>1.91638</v>
      </c>
      <c r="S1477">
        <v>-21.316500000000001</v>
      </c>
      <c r="T1477">
        <f t="shared" si="92"/>
        <v>-8.8806000000000012</v>
      </c>
    </row>
    <row r="1478" spans="2:20" x14ac:dyDescent="0.3">
      <c r="B1478">
        <v>20</v>
      </c>
      <c r="C1478">
        <v>543.20100000000002</v>
      </c>
      <c r="D1478">
        <f t="shared" si="93"/>
        <v>53.54465624330679</v>
      </c>
      <c r="E1478">
        <v>-41.030900000000003</v>
      </c>
      <c r="F1478">
        <v>46.524000000000001</v>
      </c>
      <c r="G1478">
        <v>589.62</v>
      </c>
      <c r="H1478">
        <v>1.4387399999999999</v>
      </c>
      <c r="I1478">
        <v>-51.849400000000003</v>
      </c>
      <c r="J1478">
        <f t="shared" ref="J1478:J1487" si="95">I1478-E1478</f>
        <v>-10.8185</v>
      </c>
      <c r="L1478">
        <v>29</v>
      </c>
      <c r="M1478">
        <v>699.38199999999995</v>
      </c>
      <c r="N1478">
        <f t="shared" si="94"/>
        <v>52.637119696810373</v>
      </c>
      <c r="O1478">
        <v>-11.8256</v>
      </c>
      <c r="P1478">
        <v>41.198700000000002</v>
      </c>
      <c r="Q1478">
        <v>716.89300000000003</v>
      </c>
      <c r="R1478">
        <v>1.9111400000000001</v>
      </c>
      <c r="S1478">
        <v>-21.469100000000001</v>
      </c>
      <c r="T1478">
        <f t="shared" ref="T1478:T1541" si="96">S1478-O1478</f>
        <v>-9.6435000000000013</v>
      </c>
    </row>
    <row r="1479" spans="2:20" x14ac:dyDescent="0.3">
      <c r="B1479">
        <v>21</v>
      </c>
      <c r="C1479">
        <v>561.92999999999995</v>
      </c>
      <c r="D1479">
        <f t="shared" ref="D1479:D1487" si="97">1000/(C1479-C1478)</f>
        <v>53.393133643013712</v>
      </c>
      <c r="E1479">
        <v>-40.786700000000003</v>
      </c>
      <c r="F1479">
        <v>46.478299999999997</v>
      </c>
      <c r="G1479">
        <v>580.41</v>
      </c>
      <c r="H1479">
        <v>1.40415</v>
      </c>
      <c r="I1479">
        <v>-51.773099999999999</v>
      </c>
      <c r="J1479">
        <f t="shared" si="95"/>
        <v>-10.986399999999996</v>
      </c>
      <c r="L1479">
        <v>30</v>
      </c>
      <c r="M1479">
        <v>718.26</v>
      </c>
      <c r="N1479">
        <f t="shared" ref="N1479:N1541" si="98">1000/(M1479-M1478)</f>
        <v>52.971713105201701</v>
      </c>
      <c r="O1479">
        <v>-12.5427</v>
      </c>
      <c r="P1479">
        <v>42.1753</v>
      </c>
      <c r="Q1479">
        <v>724.36099999999999</v>
      </c>
      <c r="R1479">
        <v>1.28356</v>
      </c>
      <c r="S1479">
        <v>-56.777999999999999</v>
      </c>
      <c r="T1479">
        <f t="shared" si="96"/>
        <v>-44.235299999999995</v>
      </c>
    </row>
    <row r="1480" spans="2:20" x14ac:dyDescent="0.3">
      <c r="B1480">
        <v>22</v>
      </c>
      <c r="C1480">
        <v>580.88800000000003</v>
      </c>
      <c r="D1480">
        <f t="shared" si="97"/>
        <v>52.748180187783291</v>
      </c>
      <c r="E1480">
        <v>-40.878300000000003</v>
      </c>
      <c r="F1480">
        <v>46.402000000000001</v>
      </c>
      <c r="G1480">
        <v>587.87699999999995</v>
      </c>
      <c r="H1480">
        <v>1.4348000000000001</v>
      </c>
      <c r="I1480">
        <v>-51.6815</v>
      </c>
      <c r="J1480">
        <f t="shared" si="95"/>
        <v>-10.803199999999997</v>
      </c>
      <c r="T1480">
        <f t="shared" si="96"/>
        <v>0</v>
      </c>
    </row>
    <row r="1481" spans="2:20" x14ac:dyDescent="0.3">
      <c r="B1481">
        <v>23</v>
      </c>
      <c r="C1481">
        <v>599.73</v>
      </c>
      <c r="D1481">
        <f t="shared" si="97"/>
        <v>53.072922195096105</v>
      </c>
      <c r="E1481">
        <v>-41.168199999999999</v>
      </c>
      <c r="F1481">
        <v>46.8292</v>
      </c>
      <c r="G1481">
        <v>593.154</v>
      </c>
      <c r="H1481">
        <v>1.4393499999999999</v>
      </c>
      <c r="I1481">
        <v>-51.986699999999999</v>
      </c>
      <c r="J1481">
        <f t="shared" si="95"/>
        <v>-10.8185</v>
      </c>
      <c r="K1481">
        <v>4.3</v>
      </c>
      <c r="T1481">
        <f t="shared" si="96"/>
        <v>0</v>
      </c>
    </row>
    <row r="1482" spans="2:20" hidden="1" x14ac:dyDescent="0.3">
      <c r="B1482">
        <v>24</v>
      </c>
      <c r="C1482">
        <v>618.83600000000001</v>
      </c>
      <c r="D1482">
        <f t="shared" si="97"/>
        <v>52.339579189783329</v>
      </c>
      <c r="E1482">
        <v>-41.000399999999999</v>
      </c>
      <c r="F1482">
        <v>46.539299999999997</v>
      </c>
      <c r="G1482">
        <v>592.41300000000001</v>
      </c>
      <c r="H1482">
        <v>1.43963</v>
      </c>
      <c r="I1482">
        <v>-51.757800000000003</v>
      </c>
      <c r="J1482">
        <f t="shared" si="95"/>
        <v>-10.757400000000004</v>
      </c>
      <c r="L1482">
        <v>1</v>
      </c>
      <c r="M1482">
        <v>220.89</v>
      </c>
      <c r="O1482">
        <v>-22.11</v>
      </c>
      <c r="P1482">
        <v>69.427499999999995</v>
      </c>
      <c r="Q1482">
        <v>439.29899999999998</v>
      </c>
      <c r="R1482">
        <v>1.2240899999999999</v>
      </c>
      <c r="S1482">
        <v>-21.102900000000002</v>
      </c>
      <c r="T1482">
        <f t="shared" si="96"/>
        <v>1.0070999999999977</v>
      </c>
    </row>
    <row r="1483" spans="2:20" x14ac:dyDescent="0.3">
      <c r="B1483">
        <v>25</v>
      </c>
      <c r="C1483">
        <v>638.15200000000004</v>
      </c>
      <c r="D1483">
        <f t="shared" si="97"/>
        <v>51.770552909504993</v>
      </c>
      <c r="E1483">
        <v>-40.573099999999997</v>
      </c>
      <c r="F1483">
        <v>46.081499999999998</v>
      </c>
      <c r="G1483">
        <v>583.03599999999994</v>
      </c>
      <c r="H1483">
        <v>1.43102</v>
      </c>
      <c r="I1483">
        <v>-51.864600000000003</v>
      </c>
      <c r="J1483">
        <f t="shared" si="95"/>
        <v>-11.291500000000006</v>
      </c>
      <c r="L1483">
        <v>2</v>
      </c>
      <c r="M1483">
        <v>227.49100000000001</v>
      </c>
      <c r="N1483">
        <f t="shared" si="98"/>
        <v>151.49219815179455</v>
      </c>
      <c r="O1483">
        <v>-11.321999999999999</v>
      </c>
      <c r="P1483">
        <v>35.7971</v>
      </c>
      <c r="Q1483">
        <v>764.11900000000003</v>
      </c>
      <c r="R1483">
        <v>2.2118899999999999</v>
      </c>
      <c r="S1483">
        <v>-15.4724</v>
      </c>
      <c r="T1483">
        <f t="shared" si="96"/>
        <v>-4.1504000000000012</v>
      </c>
    </row>
    <row r="1484" spans="2:20" x14ac:dyDescent="0.3">
      <c r="B1484">
        <v>26</v>
      </c>
      <c r="C1484">
        <v>657.202</v>
      </c>
      <c r="D1484">
        <f t="shared" si="97"/>
        <v>52.493438320210096</v>
      </c>
      <c r="E1484">
        <v>-41.000399999999999</v>
      </c>
      <c r="F1484">
        <v>46.325699999999998</v>
      </c>
      <c r="G1484">
        <v>595.26099999999997</v>
      </c>
      <c r="H1484">
        <v>1.4531400000000001</v>
      </c>
      <c r="I1484">
        <v>-51.6205</v>
      </c>
      <c r="J1484">
        <f t="shared" si="95"/>
        <v>-10.620100000000001</v>
      </c>
      <c r="L1484">
        <v>3</v>
      </c>
      <c r="M1484">
        <v>238.095</v>
      </c>
      <c r="N1484">
        <f t="shared" si="98"/>
        <v>94.304036212750034</v>
      </c>
      <c r="O1484">
        <v>-7.7056899999999997</v>
      </c>
      <c r="P1484">
        <v>26.016200000000001</v>
      </c>
      <c r="Q1484">
        <v>988.024</v>
      </c>
      <c r="R1484">
        <v>2.5608399999999998</v>
      </c>
      <c r="S1484">
        <v>-17.745999999999999</v>
      </c>
      <c r="T1484">
        <f t="shared" si="96"/>
        <v>-10.040309999999998</v>
      </c>
    </row>
    <row r="1485" spans="2:20" x14ac:dyDescent="0.3">
      <c r="B1485">
        <v>27</v>
      </c>
      <c r="C1485">
        <v>676.73299999999995</v>
      </c>
      <c r="D1485">
        <f t="shared" si="97"/>
        <v>51.200655368388851</v>
      </c>
      <c r="E1485">
        <v>-40.5426</v>
      </c>
      <c r="F1485">
        <v>45.715299999999999</v>
      </c>
      <c r="G1485">
        <v>588.06899999999996</v>
      </c>
      <c r="H1485">
        <v>1.4587300000000001</v>
      </c>
      <c r="I1485">
        <v>-51.696800000000003</v>
      </c>
      <c r="J1485">
        <f t="shared" si="95"/>
        <v>-11.154200000000003</v>
      </c>
      <c r="L1485">
        <v>4</v>
      </c>
      <c r="M1485">
        <v>254.47</v>
      </c>
      <c r="N1485">
        <f t="shared" si="98"/>
        <v>61.068702290076338</v>
      </c>
      <c r="O1485">
        <v>-10.91</v>
      </c>
      <c r="P1485">
        <v>37.292499999999997</v>
      </c>
      <c r="Q1485">
        <v>784.01599999999996</v>
      </c>
      <c r="R1485">
        <v>2.0747200000000001</v>
      </c>
      <c r="S1485">
        <v>-19.515999999999998</v>
      </c>
      <c r="T1485">
        <f t="shared" si="96"/>
        <v>-8.6059999999999981</v>
      </c>
    </row>
    <row r="1486" spans="2:20" x14ac:dyDescent="0.3">
      <c r="B1486">
        <v>28</v>
      </c>
      <c r="C1486">
        <v>696.298</v>
      </c>
      <c r="D1486">
        <f t="shared" si="97"/>
        <v>51.111679018655622</v>
      </c>
      <c r="E1486">
        <v>-40.5426</v>
      </c>
      <c r="F1486">
        <v>45.684800000000003</v>
      </c>
      <c r="G1486">
        <v>592.48</v>
      </c>
      <c r="H1486">
        <v>1.4578800000000001</v>
      </c>
      <c r="I1486">
        <v>-51.5747</v>
      </c>
      <c r="J1486">
        <f t="shared" si="95"/>
        <v>-11.0321</v>
      </c>
      <c r="L1486">
        <v>5</v>
      </c>
      <c r="M1486">
        <v>270.649</v>
      </c>
      <c r="N1486">
        <f t="shared" si="98"/>
        <v>61.808517213672033</v>
      </c>
      <c r="O1486">
        <v>-12.085000000000001</v>
      </c>
      <c r="P1486">
        <v>40.420499999999997</v>
      </c>
      <c r="Q1486">
        <v>766.52499999999998</v>
      </c>
      <c r="R1486">
        <v>1.9612499999999999</v>
      </c>
      <c r="S1486">
        <v>-20.645099999999999</v>
      </c>
      <c r="T1486">
        <f t="shared" si="96"/>
        <v>-8.5600999999999985</v>
      </c>
    </row>
    <row r="1487" spans="2:20" x14ac:dyDescent="0.3">
      <c r="B1487">
        <v>29</v>
      </c>
      <c r="C1487">
        <v>715.83</v>
      </c>
      <c r="D1487">
        <f t="shared" si="97"/>
        <v>51.19803399549447</v>
      </c>
      <c r="E1487">
        <v>-41.229199999999999</v>
      </c>
      <c r="F1487">
        <v>46.218899999999998</v>
      </c>
      <c r="G1487">
        <v>610.81600000000003</v>
      </c>
      <c r="H1487">
        <v>1.4766300000000001</v>
      </c>
      <c r="I1487">
        <v>-50.537100000000002</v>
      </c>
      <c r="J1487">
        <f t="shared" si="95"/>
        <v>-9.3079000000000036</v>
      </c>
      <c r="L1487">
        <v>6</v>
      </c>
      <c r="M1487">
        <v>287.04199999999997</v>
      </c>
      <c r="N1487">
        <f t="shared" si="98"/>
        <v>61.001647044470303</v>
      </c>
      <c r="O1487">
        <v>-12.4359</v>
      </c>
      <c r="P1487">
        <v>42.1295</v>
      </c>
      <c r="Q1487">
        <v>724.24599999999998</v>
      </c>
      <c r="R1487">
        <v>1.88426</v>
      </c>
      <c r="S1487">
        <v>-21.163900000000002</v>
      </c>
      <c r="T1487">
        <f t="shared" si="96"/>
        <v>-8.7280000000000015</v>
      </c>
    </row>
    <row r="1488" spans="2:20" x14ac:dyDescent="0.3">
      <c r="L1488">
        <v>7</v>
      </c>
      <c r="M1488">
        <v>303.87599999999998</v>
      </c>
      <c r="N1488">
        <f t="shared" si="98"/>
        <v>59.40358797671378</v>
      </c>
      <c r="O1488">
        <v>-12.283300000000001</v>
      </c>
      <c r="P1488">
        <v>42.2211</v>
      </c>
      <c r="Q1488">
        <v>712.89499999999998</v>
      </c>
      <c r="R1488">
        <v>1.8633599999999999</v>
      </c>
      <c r="S1488">
        <v>-21.255500000000001</v>
      </c>
      <c r="T1488">
        <f t="shared" si="96"/>
        <v>-8.9722000000000008</v>
      </c>
    </row>
    <row r="1489" spans="12:20" x14ac:dyDescent="0.3">
      <c r="L1489">
        <v>8</v>
      </c>
      <c r="M1489">
        <v>320.91800000000001</v>
      </c>
      <c r="N1489">
        <f t="shared" si="98"/>
        <v>58.678558854594428</v>
      </c>
      <c r="O1489">
        <v>-12.100199999999999</v>
      </c>
      <c r="P1489">
        <v>42.251600000000003</v>
      </c>
      <c r="Q1489">
        <v>705.98199999999997</v>
      </c>
      <c r="R1489">
        <v>1.83771</v>
      </c>
      <c r="S1489">
        <v>-21.377600000000001</v>
      </c>
      <c r="T1489">
        <f t="shared" si="96"/>
        <v>-9.2774000000000019</v>
      </c>
    </row>
    <row r="1490" spans="12:20" x14ac:dyDescent="0.3">
      <c r="L1490">
        <v>9</v>
      </c>
      <c r="M1490">
        <v>338.06</v>
      </c>
      <c r="N1490">
        <f t="shared" si="98"/>
        <v>58.336250145840637</v>
      </c>
      <c r="O1490">
        <v>-12.054399999999999</v>
      </c>
      <c r="P1490">
        <v>41.885399999999997</v>
      </c>
      <c r="Q1490">
        <v>707.90300000000002</v>
      </c>
      <c r="R1490">
        <v>1.84765</v>
      </c>
      <c r="S1490">
        <v>-21.469100000000001</v>
      </c>
      <c r="T1490">
        <f t="shared" si="96"/>
        <v>-9.4147000000000016</v>
      </c>
    </row>
    <row r="1491" spans="12:20" x14ac:dyDescent="0.3">
      <c r="L1491">
        <v>10</v>
      </c>
      <c r="M1491">
        <v>355.36700000000002</v>
      </c>
      <c r="N1491">
        <f t="shared" si="98"/>
        <v>57.780088981336974</v>
      </c>
      <c r="O1491">
        <v>-12.4969</v>
      </c>
      <c r="P1491">
        <v>42.511000000000003</v>
      </c>
      <c r="Q1491">
        <v>727.55600000000004</v>
      </c>
      <c r="R1491">
        <v>1.87547</v>
      </c>
      <c r="S1491">
        <v>-21.438600000000001</v>
      </c>
      <c r="T1491">
        <f t="shared" si="96"/>
        <v>-8.9417000000000009</v>
      </c>
    </row>
    <row r="1492" spans="12:20" x14ac:dyDescent="0.3">
      <c r="L1492">
        <v>11</v>
      </c>
      <c r="M1492">
        <v>372.96899999999999</v>
      </c>
      <c r="N1492">
        <f t="shared" si="98"/>
        <v>56.81172594023414</v>
      </c>
      <c r="O1492">
        <v>-12.2986</v>
      </c>
      <c r="P1492">
        <v>42.251600000000003</v>
      </c>
      <c r="Q1492">
        <v>716.125</v>
      </c>
      <c r="R1492">
        <v>1.8575999999999999</v>
      </c>
      <c r="S1492">
        <v>-21.530200000000001</v>
      </c>
      <c r="T1492">
        <f t="shared" si="96"/>
        <v>-9.2316000000000003</v>
      </c>
    </row>
    <row r="1493" spans="12:20" x14ac:dyDescent="0.3">
      <c r="L1493">
        <v>12</v>
      </c>
      <c r="M1493">
        <v>390.44</v>
      </c>
      <c r="N1493">
        <f t="shared" si="98"/>
        <v>57.237708202163574</v>
      </c>
      <c r="O1493">
        <v>-12.207000000000001</v>
      </c>
      <c r="P1493">
        <v>42.0837</v>
      </c>
      <c r="Q1493">
        <v>723.99</v>
      </c>
      <c r="R1493">
        <v>1.87642</v>
      </c>
      <c r="S1493">
        <v>-21.331800000000001</v>
      </c>
      <c r="T1493">
        <f t="shared" si="96"/>
        <v>-9.1248000000000005</v>
      </c>
    </row>
    <row r="1494" spans="12:20" x14ac:dyDescent="0.3">
      <c r="L1494">
        <v>13</v>
      </c>
      <c r="M1494">
        <v>408.11500000000001</v>
      </c>
      <c r="N1494">
        <f t="shared" si="98"/>
        <v>56.577086280056541</v>
      </c>
      <c r="O1494">
        <v>-11.8561</v>
      </c>
      <c r="P1494">
        <v>41.747999999999998</v>
      </c>
      <c r="Q1494">
        <v>720.71</v>
      </c>
      <c r="R1494">
        <v>1.87371</v>
      </c>
      <c r="S1494">
        <v>-21.286000000000001</v>
      </c>
      <c r="T1494">
        <f t="shared" si="96"/>
        <v>-9.4299000000000017</v>
      </c>
    </row>
    <row r="1495" spans="12:20" x14ac:dyDescent="0.3">
      <c r="L1495">
        <v>14</v>
      </c>
      <c r="M1495">
        <v>426.464</v>
      </c>
      <c r="N1495">
        <f t="shared" si="98"/>
        <v>54.498882772903187</v>
      </c>
      <c r="O1495">
        <v>-11.7493</v>
      </c>
      <c r="P1495">
        <v>41.717500000000001</v>
      </c>
      <c r="Q1495">
        <v>708.31799999999998</v>
      </c>
      <c r="R1495">
        <v>1.8703000000000001</v>
      </c>
      <c r="S1495">
        <v>-21.316500000000001</v>
      </c>
      <c r="T1495">
        <f t="shared" si="96"/>
        <v>-9.5672000000000015</v>
      </c>
    </row>
    <row r="1496" spans="12:20" x14ac:dyDescent="0.3">
      <c r="L1496">
        <v>15</v>
      </c>
      <c r="M1496">
        <v>444.39299999999997</v>
      </c>
      <c r="N1496">
        <f t="shared" si="98"/>
        <v>55.775559149980559</v>
      </c>
      <c r="O1496">
        <v>-11.4899</v>
      </c>
      <c r="P1496">
        <v>41.030900000000003</v>
      </c>
      <c r="Q1496">
        <v>716.96</v>
      </c>
      <c r="R1496">
        <v>1.8879300000000001</v>
      </c>
      <c r="S1496">
        <v>-21.240200000000002</v>
      </c>
      <c r="T1496">
        <f t="shared" si="96"/>
        <v>-9.7503000000000011</v>
      </c>
    </row>
    <row r="1497" spans="12:20" x14ac:dyDescent="0.3">
      <c r="L1497">
        <v>16</v>
      </c>
      <c r="M1497">
        <v>462.27</v>
      </c>
      <c r="N1497">
        <f t="shared" si="98"/>
        <v>55.93779716954743</v>
      </c>
      <c r="O1497">
        <v>-12.222300000000001</v>
      </c>
      <c r="P1497">
        <v>41.610700000000001</v>
      </c>
      <c r="Q1497">
        <v>725.16300000000001</v>
      </c>
      <c r="R1497">
        <v>1.9280299999999999</v>
      </c>
      <c r="S1497">
        <v>-21.133400000000002</v>
      </c>
      <c r="T1497">
        <f t="shared" si="96"/>
        <v>-8.9111000000000011</v>
      </c>
    </row>
    <row r="1498" spans="12:20" x14ac:dyDescent="0.3">
      <c r="L1498">
        <v>17</v>
      </c>
      <c r="M1498">
        <v>480.24900000000002</v>
      </c>
      <c r="N1498">
        <f t="shared" si="98"/>
        <v>55.620446075977398</v>
      </c>
      <c r="O1498">
        <v>-12.6648</v>
      </c>
      <c r="P1498">
        <v>41.915900000000001</v>
      </c>
      <c r="Q1498">
        <v>757.65800000000002</v>
      </c>
      <c r="R1498">
        <v>1.94634</v>
      </c>
      <c r="S1498">
        <v>-21.240200000000002</v>
      </c>
      <c r="T1498">
        <f t="shared" si="96"/>
        <v>-8.5754000000000019</v>
      </c>
    </row>
    <row r="1499" spans="12:20" x14ac:dyDescent="0.3">
      <c r="L1499">
        <v>18</v>
      </c>
      <c r="M1499">
        <v>498.22</v>
      </c>
      <c r="N1499">
        <f t="shared" si="98"/>
        <v>55.64520616548883</v>
      </c>
      <c r="O1499">
        <v>-12.069699999999999</v>
      </c>
      <c r="P1499">
        <v>41.290300000000002</v>
      </c>
      <c r="Q1499">
        <v>737.697</v>
      </c>
      <c r="R1499">
        <v>1.93258</v>
      </c>
      <c r="S1499">
        <v>-21.148700000000002</v>
      </c>
      <c r="T1499">
        <f t="shared" si="96"/>
        <v>-9.0790000000000024</v>
      </c>
    </row>
    <row r="1500" spans="12:20" x14ac:dyDescent="0.3">
      <c r="L1500">
        <v>19</v>
      </c>
      <c r="M1500">
        <v>516.89400000000001</v>
      </c>
      <c r="N1500">
        <f t="shared" si="98"/>
        <v>53.550390917853761</v>
      </c>
      <c r="O1500">
        <v>-11.673</v>
      </c>
      <c r="P1500">
        <v>40.924100000000003</v>
      </c>
      <c r="Q1500">
        <v>722.97400000000005</v>
      </c>
      <c r="R1500">
        <v>1.91117</v>
      </c>
      <c r="S1500">
        <v>-21.118200000000002</v>
      </c>
      <c r="T1500">
        <f t="shared" si="96"/>
        <v>-9.4452000000000016</v>
      </c>
    </row>
    <row r="1501" spans="12:20" x14ac:dyDescent="0.3">
      <c r="L1501">
        <v>20</v>
      </c>
      <c r="M1501">
        <v>535.52200000000005</v>
      </c>
      <c r="N1501">
        <f t="shared" si="98"/>
        <v>53.682628301481515</v>
      </c>
      <c r="O1501">
        <v>-12.085000000000001</v>
      </c>
      <c r="P1501">
        <v>41.290300000000002</v>
      </c>
      <c r="Q1501">
        <v>741.89</v>
      </c>
      <c r="R1501">
        <v>1.9479500000000001</v>
      </c>
      <c r="S1501">
        <v>-21.163900000000002</v>
      </c>
      <c r="T1501">
        <f t="shared" si="96"/>
        <v>-9.0789000000000009</v>
      </c>
    </row>
    <row r="1502" spans="12:20" x14ac:dyDescent="0.3">
      <c r="L1502">
        <v>21</v>
      </c>
      <c r="M1502">
        <v>554.63</v>
      </c>
      <c r="N1502">
        <f t="shared" si="98"/>
        <v>52.33410090014668</v>
      </c>
      <c r="O1502">
        <v>-12.130699999999999</v>
      </c>
      <c r="P1502">
        <v>41.564900000000002</v>
      </c>
      <c r="Q1502">
        <v>730.02800000000002</v>
      </c>
      <c r="R1502">
        <v>1.9396899999999999</v>
      </c>
      <c r="S1502">
        <v>-21.118200000000002</v>
      </c>
      <c r="T1502">
        <f t="shared" si="96"/>
        <v>-8.9875000000000025</v>
      </c>
    </row>
    <row r="1503" spans="12:20" x14ac:dyDescent="0.3">
      <c r="L1503">
        <v>22</v>
      </c>
      <c r="M1503">
        <v>573.15800000000002</v>
      </c>
      <c r="N1503">
        <f t="shared" si="98"/>
        <v>53.97236614853189</v>
      </c>
      <c r="O1503">
        <v>-11.398300000000001</v>
      </c>
      <c r="P1503">
        <v>40.4358</v>
      </c>
      <c r="Q1503">
        <v>715.67100000000005</v>
      </c>
      <c r="R1503">
        <v>1.92221</v>
      </c>
      <c r="S1503">
        <v>-21.209700000000002</v>
      </c>
      <c r="T1503">
        <f t="shared" si="96"/>
        <v>-9.8114000000000008</v>
      </c>
    </row>
    <row r="1504" spans="12:20" x14ac:dyDescent="0.3">
      <c r="L1504">
        <v>23</v>
      </c>
      <c r="M1504">
        <v>591.85199999999998</v>
      </c>
      <c r="N1504">
        <f t="shared" si="98"/>
        <v>53.493099390178784</v>
      </c>
      <c r="O1504">
        <v>-11.6272</v>
      </c>
      <c r="P1504">
        <v>40.5884</v>
      </c>
      <c r="Q1504">
        <v>728.65599999999995</v>
      </c>
      <c r="R1504">
        <v>1.9535</v>
      </c>
      <c r="S1504">
        <v>-21.225000000000001</v>
      </c>
      <c r="T1504">
        <f t="shared" si="96"/>
        <v>-9.5978000000000012</v>
      </c>
    </row>
    <row r="1505" spans="11:20" x14ac:dyDescent="0.3">
      <c r="L1505">
        <v>24</v>
      </c>
      <c r="M1505">
        <v>610.51400000000001</v>
      </c>
      <c r="N1505">
        <f t="shared" si="98"/>
        <v>53.584824777622877</v>
      </c>
      <c r="O1505">
        <v>-11.6119</v>
      </c>
      <c r="P1505">
        <v>40.6952</v>
      </c>
      <c r="Q1505">
        <v>730.13199999999995</v>
      </c>
      <c r="R1505">
        <v>1.9313100000000001</v>
      </c>
      <c r="S1505">
        <v>-21.225000000000001</v>
      </c>
      <c r="T1505">
        <f t="shared" si="96"/>
        <v>-9.6131000000000011</v>
      </c>
    </row>
    <row r="1506" spans="11:20" x14ac:dyDescent="0.3">
      <c r="L1506">
        <v>25</v>
      </c>
      <c r="M1506">
        <v>629.59500000000003</v>
      </c>
      <c r="N1506">
        <f t="shared" si="98"/>
        <v>52.408154708872651</v>
      </c>
      <c r="O1506">
        <v>-11.352499999999999</v>
      </c>
      <c r="P1506">
        <v>40.466299999999997</v>
      </c>
      <c r="Q1506">
        <v>723.19500000000005</v>
      </c>
      <c r="R1506">
        <v>1.9443299999999999</v>
      </c>
      <c r="S1506">
        <v>-21.133400000000002</v>
      </c>
      <c r="T1506">
        <f t="shared" si="96"/>
        <v>-9.7809000000000026</v>
      </c>
    </row>
    <row r="1507" spans="11:20" x14ac:dyDescent="0.3">
      <c r="L1507">
        <v>26</v>
      </c>
      <c r="M1507">
        <v>648.98400000000004</v>
      </c>
      <c r="N1507">
        <f t="shared" si="98"/>
        <v>51.575635669709605</v>
      </c>
      <c r="O1507">
        <v>-11.5814</v>
      </c>
      <c r="P1507">
        <v>40.6952</v>
      </c>
      <c r="Q1507">
        <v>736.55899999999997</v>
      </c>
      <c r="R1507">
        <v>1.94939</v>
      </c>
      <c r="S1507">
        <v>-21.087599999999998</v>
      </c>
      <c r="T1507">
        <f t="shared" si="96"/>
        <v>-9.506199999999998</v>
      </c>
    </row>
    <row r="1508" spans="11:20" x14ac:dyDescent="0.3">
      <c r="L1508">
        <v>27</v>
      </c>
      <c r="M1508">
        <v>668.26099999999997</v>
      </c>
      <c r="N1508">
        <f t="shared" si="98"/>
        <v>51.875291798516557</v>
      </c>
      <c r="O1508">
        <v>-11.6577</v>
      </c>
      <c r="P1508">
        <v>40.512099999999997</v>
      </c>
      <c r="Q1508">
        <v>739.73400000000004</v>
      </c>
      <c r="R1508">
        <v>1.9755499999999999</v>
      </c>
      <c r="S1508">
        <v>-21.057099999999998</v>
      </c>
      <c r="T1508">
        <f t="shared" si="96"/>
        <v>-9.3993999999999982</v>
      </c>
    </row>
    <row r="1509" spans="11:20" x14ac:dyDescent="0.3">
      <c r="L1509">
        <v>28</v>
      </c>
      <c r="M1509">
        <v>687.37199999999996</v>
      </c>
      <c r="N1509">
        <f t="shared" si="98"/>
        <v>52.325885615614069</v>
      </c>
      <c r="O1509">
        <v>-11.123699999999999</v>
      </c>
      <c r="P1509">
        <v>39.917000000000002</v>
      </c>
      <c r="Q1509">
        <v>725.68299999999999</v>
      </c>
      <c r="R1509">
        <v>1.9542600000000001</v>
      </c>
      <c r="S1509">
        <v>-21.026599999999998</v>
      </c>
      <c r="T1509">
        <f t="shared" si="96"/>
        <v>-9.9028999999999989</v>
      </c>
    </row>
    <row r="1510" spans="11:20" x14ac:dyDescent="0.3">
      <c r="L1510">
        <v>29</v>
      </c>
      <c r="M1510">
        <v>706.55399999999997</v>
      </c>
      <c r="N1510">
        <f t="shared" si="98"/>
        <v>52.132207277656093</v>
      </c>
      <c r="O1510">
        <v>-11.1084</v>
      </c>
      <c r="P1510">
        <v>39.810200000000002</v>
      </c>
      <c r="Q1510">
        <v>726.82600000000002</v>
      </c>
      <c r="R1510">
        <v>1.9681599999999999</v>
      </c>
      <c r="S1510">
        <v>-20.965599999999998</v>
      </c>
      <c r="T1510">
        <f t="shared" si="96"/>
        <v>-9.8571999999999989</v>
      </c>
    </row>
    <row r="1511" spans="11:20" x14ac:dyDescent="0.3">
      <c r="T1511">
        <f t="shared" si="96"/>
        <v>0</v>
      </c>
    </row>
    <row r="1512" spans="11:20" x14ac:dyDescent="0.3">
      <c r="K1512">
        <v>4.3499999999999996</v>
      </c>
      <c r="T1512">
        <f t="shared" si="96"/>
        <v>0</v>
      </c>
    </row>
    <row r="1513" spans="11:20" hidden="1" x14ac:dyDescent="0.3">
      <c r="L1513">
        <v>1</v>
      </c>
      <c r="M1513">
        <v>220.90899999999999</v>
      </c>
      <c r="O1513">
        <v>-21.6675</v>
      </c>
      <c r="P1513">
        <v>68.527199999999993</v>
      </c>
      <c r="Q1513">
        <v>444.24200000000002</v>
      </c>
      <c r="R1513">
        <v>1.25013</v>
      </c>
      <c r="S1513">
        <v>-20.2789</v>
      </c>
      <c r="T1513">
        <f t="shared" si="96"/>
        <v>1.3886000000000003</v>
      </c>
    </row>
    <row r="1514" spans="11:20" x14ac:dyDescent="0.3">
      <c r="L1514">
        <v>2</v>
      </c>
      <c r="M1514">
        <v>227.55600000000001</v>
      </c>
      <c r="N1514">
        <f t="shared" si="98"/>
        <v>150.44380923724944</v>
      </c>
      <c r="O1514">
        <v>-10.696400000000001</v>
      </c>
      <c r="P1514">
        <v>34.378100000000003</v>
      </c>
      <c r="Q1514">
        <v>793.52</v>
      </c>
      <c r="R1514">
        <v>2.2594099999999999</v>
      </c>
      <c r="S1514">
        <v>-14.9689</v>
      </c>
      <c r="T1514">
        <f t="shared" si="96"/>
        <v>-4.2724999999999991</v>
      </c>
    </row>
    <row r="1515" spans="11:20" x14ac:dyDescent="0.3">
      <c r="L1515">
        <v>3</v>
      </c>
      <c r="M1515">
        <v>237.97300000000001</v>
      </c>
      <c r="N1515">
        <f t="shared" si="98"/>
        <v>95.996928098300842</v>
      </c>
      <c r="O1515">
        <v>-8.5754400000000004</v>
      </c>
      <c r="P1515">
        <v>26.184100000000001</v>
      </c>
      <c r="Q1515">
        <v>1123.07</v>
      </c>
      <c r="R1515">
        <v>2.77</v>
      </c>
      <c r="S1515">
        <v>-17.410299999999999</v>
      </c>
      <c r="T1515">
        <f t="shared" si="96"/>
        <v>-8.834859999999999</v>
      </c>
    </row>
    <row r="1516" spans="11:20" x14ac:dyDescent="0.3">
      <c r="L1516">
        <v>4</v>
      </c>
      <c r="M1516">
        <v>253.62</v>
      </c>
      <c r="N1516">
        <f t="shared" si="98"/>
        <v>63.910014699303417</v>
      </c>
      <c r="O1516">
        <v>-11.2</v>
      </c>
      <c r="P1516">
        <v>36.605800000000002</v>
      </c>
      <c r="Q1516">
        <v>864.43</v>
      </c>
      <c r="R1516">
        <v>2.2115200000000002</v>
      </c>
      <c r="S1516">
        <v>-18.9056</v>
      </c>
      <c r="T1516">
        <f t="shared" si="96"/>
        <v>-7.7056000000000004</v>
      </c>
    </row>
    <row r="1517" spans="11:20" x14ac:dyDescent="0.3">
      <c r="L1517">
        <v>5</v>
      </c>
      <c r="M1517">
        <v>269.95600000000002</v>
      </c>
      <c r="N1517">
        <f t="shared" si="98"/>
        <v>61.214495592556268</v>
      </c>
      <c r="O1517">
        <v>-11.795</v>
      </c>
      <c r="P1517">
        <v>39.596600000000002</v>
      </c>
      <c r="Q1517">
        <v>783.58699999999999</v>
      </c>
      <c r="R1517">
        <v>2.0140699999999998</v>
      </c>
      <c r="S1517">
        <v>-20.065300000000001</v>
      </c>
      <c r="T1517">
        <f t="shared" si="96"/>
        <v>-8.2703000000000007</v>
      </c>
    </row>
    <row r="1518" spans="11:20" x14ac:dyDescent="0.3">
      <c r="L1518">
        <v>6</v>
      </c>
      <c r="M1518">
        <v>286.70999999999998</v>
      </c>
      <c r="N1518">
        <f t="shared" si="98"/>
        <v>59.687238868330084</v>
      </c>
      <c r="O1518">
        <v>-11.413600000000001</v>
      </c>
      <c r="P1518">
        <v>40.191699999999997</v>
      </c>
      <c r="Q1518">
        <v>731.226</v>
      </c>
      <c r="R1518">
        <v>1.93865</v>
      </c>
      <c r="S1518">
        <v>-20.721399999999999</v>
      </c>
      <c r="T1518">
        <f t="shared" si="96"/>
        <v>-9.3077999999999985</v>
      </c>
    </row>
    <row r="1519" spans="11:20" x14ac:dyDescent="0.3">
      <c r="L1519">
        <v>7</v>
      </c>
      <c r="M1519">
        <v>303.58100000000002</v>
      </c>
      <c r="N1519">
        <f t="shared" si="98"/>
        <v>59.273309228854117</v>
      </c>
      <c r="O1519">
        <v>-12.039199999999999</v>
      </c>
      <c r="P1519">
        <v>41.397100000000002</v>
      </c>
      <c r="Q1519">
        <v>743.70899999999995</v>
      </c>
      <c r="R1519">
        <v>1.9132499999999999</v>
      </c>
      <c r="S1519">
        <v>-20.858799999999999</v>
      </c>
      <c r="T1519">
        <f t="shared" si="96"/>
        <v>-8.8195999999999994</v>
      </c>
    </row>
    <row r="1520" spans="11:20" x14ac:dyDescent="0.3">
      <c r="L1520">
        <v>8</v>
      </c>
      <c r="M1520">
        <v>320.702</v>
      </c>
      <c r="N1520">
        <f t="shared" si="98"/>
        <v>58.407803282518607</v>
      </c>
      <c r="O1520">
        <v>-11.8713</v>
      </c>
      <c r="P1520">
        <v>41.442900000000002</v>
      </c>
      <c r="Q1520">
        <v>729.62199999999996</v>
      </c>
      <c r="R1520">
        <v>1.91</v>
      </c>
      <c r="S1520">
        <v>-20.828199999999999</v>
      </c>
      <c r="T1520">
        <f t="shared" si="96"/>
        <v>-8.9568999999999992</v>
      </c>
    </row>
    <row r="1521" spans="12:20" x14ac:dyDescent="0.3">
      <c r="L1521">
        <v>9</v>
      </c>
      <c r="M1521">
        <v>337.75</v>
      </c>
      <c r="N1521">
        <f t="shared" si="98"/>
        <v>58.657907085875166</v>
      </c>
      <c r="O1521">
        <v>-11.901899999999999</v>
      </c>
      <c r="P1521">
        <v>41.259799999999998</v>
      </c>
      <c r="Q1521">
        <v>742.63499999999999</v>
      </c>
      <c r="R1521">
        <v>1.9418500000000001</v>
      </c>
      <c r="S1521">
        <v>-20.889299999999999</v>
      </c>
      <c r="T1521">
        <f t="shared" si="96"/>
        <v>-8.9873999999999992</v>
      </c>
    </row>
    <row r="1522" spans="12:20" x14ac:dyDescent="0.3">
      <c r="L1522">
        <v>10</v>
      </c>
      <c r="M1522">
        <v>354.82100000000003</v>
      </c>
      <c r="N1522">
        <f t="shared" si="98"/>
        <v>58.578876457149462</v>
      </c>
      <c r="O1522">
        <v>-12.5275</v>
      </c>
      <c r="P1522">
        <v>41.793799999999997</v>
      </c>
      <c r="Q1522">
        <v>767.077</v>
      </c>
      <c r="R1522">
        <v>1.97109</v>
      </c>
      <c r="S1522">
        <v>-20.812999999999999</v>
      </c>
      <c r="T1522">
        <f t="shared" si="96"/>
        <v>-8.285499999999999</v>
      </c>
    </row>
    <row r="1523" spans="12:20" x14ac:dyDescent="0.3">
      <c r="L1523">
        <v>11</v>
      </c>
      <c r="M1523">
        <v>372.65699999999998</v>
      </c>
      <c r="N1523">
        <f t="shared" si="98"/>
        <v>56.066382596994984</v>
      </c>
      <c r="O1523">
        <v>-11.7493</v>
      </c>
      <c r="P1523">
        <v>40.908799999999999</v>
      </c>
      <c r="Q1523">
        <v>736.88199999999995</v>
      </c>
      <c r="R1523">
        <v>1.9334800000000001</v>
      </c>
      <c r="S1523">
        <v>-20.904499999999999</v>
      </c>
      <c r="T1523">
        <f t="shared" si="96"/>
        <v>-9.1551999999999989</v>
      </c>
    </row>
    <row r="1524" spans="12:20" x14ac:dyDescent="0.3">
      <c r="L1524">
        <v>12</v>
      </c>
      <c r="M1524">
        <v>390.202</v>
      </c>
      <c r="N1524">
        <f t="shared" si="98"/>
        <v>56.996295240809296</v>
      </c>
      <c r="O1524">
        <v>-11.8408</v>
      </c>
      <c r="P1524">
        <v>40.954599999999999</v>
      </c>
      <c r="Q1524">
        <v>743.84299999999996</v>
      </c>
      <c r="R1524">
        <v>1.9380200000000001</v>
      </c>
      <c r="S1524">
        <v>-20.858799999999999</v>
      </c>
      <c r="T1524">
        <f t="shared" si="96"/>
        <v>-9.0179999999999989</v>
      </c>
    </row>
    <row r="1525" spans="12:20" x14ac:dyDescent="0.3">
      <c r="L1525">
        <v>13</v>
      </c>
      <c r="M1525">
        <v>407.863</v>
      </c>
      <c r="N1525">
        <f t="shared" si="98"/>
        <v>56.621935337749839</v>
      </c>
      <c r="O1525">
        <v>-11.8561</v>
      </c>
      <c r="P1525">
        <v>41.030900000000003</v>
      </c>
      <c r="Q1525">
        <v>750.43299999999999</v>
      </c>
      <c r="R1525">
        <v>1.9300299999999999</v>
      </c>
      <c r="S1525">
        <v>-20.889299999999999</v>
      </c>
      <c r="T1525">
        <f t="shared" si="96"/>
        <v>-9.033199999999999</v>
      </c>
    </row>
    <row r="1526" spans="12:20" x14ac:dyDescent="0.3">
      <c r="L1526">
        <v>14</v>
      </c>
      <c r="M1526">
        <v>425.59199999999998</v>
      </c>
      <c r="N1526">
        <f t="shared" si="98"/>
        <v>56.404760561791463</v>
      </c>
      <c r="O1526">
        <v>-11.4594</v>
      </c>
      <c r="P1526">
        <v>40.6494</v>
      </c>
      <c r="Q1526">
        <v>734.57399999999996</v>
      </c>
      <c r="R1526">
        <v>1.9139999999999999</v>
      </c>
      <c r="S1526">
        <v>-21.011399999999998</v>
      </c>
      <c r="T1526">
        <f t="shared" si="96"/>
        <v>-9.5519999999999978</v>
      </c>
    </row>
    <row r="1527" spans="12:20" x14ac:dyDescent="0.3">
      <c r="L1527">
        <v>15</v>
      </c>
      <c r="M1527">
        <v>443.66399999999999</v>
      </c>
      <c r="N1527">
        <f t="shared" si="98"/>
        <v>55.334218680832215</v>
      </c>
      <c r="O1527">
        <v>-11.505100000000001</v>
      </c>
      <c r="P1527">
        <v>40.527299999999997</v>
      </c>
      <c r="Q1527">
        <v>743.41</v>
      </c>
      <c r="R1527">
        <v>1.9583600000000001</v>
      </c>
      <c r="S1527">
        <v>-20.858799999999999</v>
      </c>
      <c r="T1527">
        <f t="shared" si="96"/>
        <v>-9.3536999999999981</v>
      </c>
    </row>
    <row r="1528" spans="12:20" x14ac:dyDescent="0.3">
      <c r="L1528">
        <v>16</v>
      </c>
      <c r="M1528">
        <v>462.01799999999997</v>
      </c>
      <c r="N1528">
        <f t="shared" si="98"/>
        <v>54.484036177400064</v>
      </c>
      <c r="O1528">
        <v>-11.0016</v>
      </c>
      <c r="P1528">
        <v>39.993299999999998</v>
      </c>
      <c r="Q1528">
        <v>726.05600000000004</v>
      </c>
      <c r="R1528">
        <v>1.9469099999999999</v>
      </c>
      <c r="S1528">
        <v>-20.797699999999999</v>
      </c>
      <c r="T1528">
        <f t="shared" si="96"/>
        <v>-9.7960999999999991</v>
      </c>
    </row>
    <row r="1529" spans="12:20" x14ac:dyDescent="0.3">
      <c r="L1529">
        <v>17</v>
      </c>
      <c r="M1529">
        <v>480.15699999999998</v>
      </c>
      <c r="N1529">
        <f t="shared" si="98"/>
        <v>55.129830751419561</v>
      </c>
      <c r="O1529">
        <v>-11.4899</v>
      </c>
      <c r="P1529">
        <v>40.451000000000001</v>
      </c>
      <c r="Q1529">
        <v>747.22699999999998</v>
      </c>
      <c r="R1529">
        <v>1.9722</v>
      </c>
      <c r="S1529">
        <v>-20.767199999999999</v>
      </c>
      <c r="T1529">
        <f t="shared" si="96"/>
        <v>-9.2772999999999985</v>
      </c>
    </row>
    <row r="1530" spans="12:20" x14ac:dyDescent="0.3">
      <c r="L1530">
        <v>18</v>
      </c>
      <c r="M1530">
        <v>498.61399999999998</v>
      </c>
      <c r="N1530">
        <f t="shared" si="98"/>
        <v>54.17998591320368</v>
      </c>
      <c r="O1530">
        <v>-11.398300000000001</v>
      </c>
      <c r="P1530">
        <v>40.3748</v>
      </c>
      <c r="Q1530">
        <v>739.75</v>
      </c>
      <c r="R1530">
        <v>1.9595100000000001</v>
      </c>
      <c r="S1530">
        <v>-20.843499999999999</v>
      </c>
      <c r="T1530">
        <f t="shared" si="96"/>
        <v>-9.445199999999998</v>
      </c>
    </row>
    <row r="1531" spans="12:20" x14ac:dyDescent="0.3">
      <c r="L1531">
        <v>19</v>
      </c>
      <c r="M1531">
        <v>516.86500000000001</v>
      </c>
      <c r="N1531">
        <f t="shared" si="98"/>
        <v>54.791518272971246</v>
      </c>
      <c r="O1531">
        <v>-12.008699999999999</v>
      </c>
      <c r="P1531">
        <v>40.679900000000004</v>
      </c>
      <c r="Q1531">
        <v>772.96699999999998</v>
      </c>
      <c r="R1531">
        <v>2.01057</v>
      </c>
      <c r="S1531">
        <v>-20.645099999999999</v>
      </c>
      <c r="T1531">
        <f t="shared" si="96"/>
        <v>-8.6364000000000001</v>
      </c>
    </row>
    <row r="1532" spans="12:20" x14ac:dyDescent="0.3">
      <c r="L1532">
        <v>20</v>
      </c>
      <c r="M1532">
        <v>535.673</v>
      </c>
      <c r="N1532">
        <f t="shared" si="98"/>
        <v>53.168864313058293</v>
      </c>
      <c r="O1532">
        <v>-11.1389</v>
      </c>
      <c r="P1532">
        <v>39.825400000000002</v>
      </c>
      <c r="Q1532">
        <v>741.84799999999996</v>
      </c>
      <c r="R1532">
        <v>1.9752700000000001</v>
      </c>
      <c r="S1532">
        <v>-20.629899999999999</v>
      </c>
      <c r="T1532">
        <f t="shared" si="96"/>
        <v>-9.4909999999999997</v>
      </c>
    </row>
    <row r="1533" spans="12:20" x14ac:dyDescent="0.3">
      <c r="L1533">
        <v>21</v>
      </c>
      <c r="M1533">
        <v>554.178</v>
      </c>
      <c r="N1533">
        <f t="shared" si="98"/>
        <v>54.039448797622278</v>
      </c>
      <c r="O1533">
        <v>-11.962899999999999</v>
      </c>
      <c r="P1533">
        <v>40.527299999999997</v>
      </c>
      <c r="Q1533">
        <v>768.29300000000001</v>
      </c>
      <c r="R1533">
        <v>2.0031099999999999</v>
      </c>
      <c r="S1533">
        <v>-20.629899999999999</v>
      </c>
      <c r="T1533">
        <f t="shared" si="96"/>
        <v>-8.6669999999999998</v>
      </c>
    </row>
    <row r="1534" spans="12:20" x14ac:dyDescent="0.3">
      <c r="L1534">
        <v>22</v>
      </c>
      <c r="M1534">
        <v>572.84900000000005</v>
      </c>
      <c r="N1534">
        <f t="shared" si="98"/>
        <v>53.558995233249284</v>
      </c>
      <c r="O1534">
        <v>-11.6425</v>
      </c>
      <c r="P1534">
        <v>40.008499999999998</v>
      </c>
      <c r="Q1534">
        <v>763.13699999999994</v>
      </c>
      <c r="R1534">
        <v>2.0275300000000001</v>
      </c>
      <c r="S1534">
        <v>-20.782499999999999</v>
      </c>
      <c r="T1534">
        <f t="shared" si="96"/>
        <v>-9.1399999999999988</v>
      </c>
    </row>
    <row r="1535" spans="12:20" x14ac:dyDescent="0.3">
      <c r="L1535">
        <v>23</v>
      </c>
      <c r="M1535">
        <v>591.66600000000005</v>
      </c>
      <c r="N1535">
        <f t="shared" si="98"/>
        <v>53.14343412871338</v>
      </c>
      <c r="O1535">
        <v>-11.5509</v>
      </c>
      <c r="P1535">
        <v>40.054299999999998</v>
      </c>
      <c r="Q1535">
        <v>757.577</v>
      </c>
      <c r="R1535">
        <v>1.9911700000000001</v>
      </c>
      <c r="S1535">
        <v>-20.706199999999999</v>
      </c>
      <c r="T1535">
        <f t="shared" si="96"/>
        <v>-9.1552999999999987</v>
      </c>
    </row>
    <row r="1536" spans="12:20" x14ac:dyDescent="0.3">
      <c r="L1536">
        <v>24</v>
      </c>
      <c r="M1536">
        <v>610.24199999999996</v>
      </c>
      <c r="N1536">
        <f t="shared" si="98"/>
        <v>53.83290267011224</v>
      </c>
      <c r="O1536">
        <v>-12.100199999999999</v>
      </c>
      <c r="P1536">
        <v>40.329000000000001</v>
      </c>
      <c r="Q1536">
        <v>781.42200000000003</v>
      </c>
      <c r="R1536">
        <v>2.0255299999999998</v>
      </c>
      <c r="S1536">
        <v>-20.599399999999999</v>
      </c>
      <c r="T1536">
        <f t="shared" si="96"/>
        <v>-8.4992000000000001</v>
      </c>
    </row>
    <row r="1537" spans="11:20" x14ac:dyDescent="0.3">
      <c r="L1537">
        <v>25</v>
      </c>
      <c r="M1537">
        <v>629.29200000000003</v>
      </c>
      <c r="N1537">
        <f t="shared" si="98"/>
        <v>52.493438320209783</v>
      </c>
      <c r="O1537">
        <v>-10.9406</v>
      </c>
      <c r="P1537">
        <v>39.138800000000003</v>
      </c>
      <c r="Q1537">
        <v>749.30399999999997</v>
      </c>
      <c r="R1537">
        <v>1.9856799999999999</v>
      </c>
      <c r="S1537">
        <v>-20.706199999999999</v>
      </c>
      <c r="T1537">
        <f t="shared" si="96"/>
        <v>-9.7655999999999992</v>
      </c>
    </row>
    <row r="1538" spans="11:20" x14ac:dyDescent="0.3">
      <c r="L1538">
        <v>26</v>
      </c>
      <c r="M1538">
        <v>648.47</v>
      </c>
      <c r="N1538">
        <f t="shared" si="98"/>
        <v>52.143080613202635</v>
      </c>
      <c r="O1538">
        <v>-10.8185</v>
      </c>
      <c r="P1538">
        <v>38.9709</v>
      </c>
      <c r="Q1538">
        <v>743.78099999999995</v>
      </c>
      <c r="R1538">
        <v>1.9732499999999999</v>
      </c>
      <c r="S1538">
        <v>-20.690899999999999</v>
      </c>
      <c r="T1538">
        <f t="shared" si="96"/>
        <v>-9.872399999999999</v>
      </c>
    </row>
    <row r="1539" spans="11:20" x14ac:dyDescent="0.3">
      <c r="L1539">
        <v>27</v>
      </c>
      <c r="M1539">
        <v>667.72699999999998</v>
      </c>
      <c r="N1539">
        <f t="shared" si="98"/>
        <v>51.929168614010628</v>
      </c>
      <c r="O1539">
        <v>-11.306800000000001</v>
      </c>
      <c r="P1539">
        <v>39.428699999999999</v>
      </c>
      <c r="Q1539">
        <v>750.09299999999996</v>
      </c>
      <c r="R1539">
        <v>2.0127799999999998</v>
      </c>
      <c r="S1539">
        <v>-20.675699999999999</v>
      </c>
      <c r="T1539">
        <f t="shared" si="96"/>
        <v>-9.3688999999999982</v>
      </c>
    </row>
    <row r="1540" spans="11:20" x14ac:dyDescent="0.3">
      <c r="L1540">
        <v>28</v>
      </c>
      <c r="M1540">
        <v>686.83600000000001</v>
      </c>
      <c r="N1540">
        <f t="shared" si="98"/>
        <v>52.331362185357584</v>
      </c>
      <c r="O1540">
        <v>-11.215199999999999</v>
      </c>
      <c r="P1540">
        <v>39.413499999999999</v>
      </c>
      <c r="Q1540">
        <v>758.84199999999998</v>
      </c>
      <c r="R1540">
        <v>2.0072000000000001</v>
      </c>
      <c r="S1540">
        <v>-20.751999999999999</v>
      </c>
      <c r="T1540">
        <f t="shared" si="96"/>
        <v>-9.5367999999999995</v>
      </c>
    </row>
    <row r="1541" spans="11:20" x14ac:dyDescent="0.3">
      <c r="L1541">
        <v>29</v>
      </c>
      <c r="M1541">
        <v>706.17</v>
      </c>
      <c r="N1541">
        <f t="shared" si="98"/>
        <v>51.722354401572503</v>
      </c>
      <c r="O1541">
        <v>-11.0931</v>
      </c>
      <c r="P1541">
        <v>39.0167</v>
      </c>
      <c r="Q1541">
        <v>760.24900000000002</v>
      </c>
      <c r="R1541">
        <v>2.01268</v>
      </c>
      <c r="S1541">
        <v>-20.828199999999999</v>
      </c>
      <c r="T1541">
        <f t="shared" si="96"/>
        <v>-9.7350999999999992</v>
      </c>
    </row>
    <row r="1542" spans="11:20" x14ac:dyDescent="0.3">
      <c r="T1542">
        <f t="shared" ref="T1542:T1605" si="99">S1542-O1542</f>
        <v>0</v>
      </c>
    </row>
    <row r="1543" spans="11:20" x14ac:dyDescent="0.3">
      <c r="K1543">
        <v>4.4000000000000004</v>
      </c>
      <c r="T1543">
        <f t="shared" si="99"/>
        <v>0</v>
      </c>
    </row>
    <row r="1544" spans="11:20" hidden="1" x14ac:dyDescent="0.3">
      <c r="L1544">
        <v>1</v>
      </c>
      <c r="M1544">
        <v>220.893</v>
      </c>
      <c r="O1544">
        <v>-20.629899999999999</v>
      </c>
      <c r="P1544">
        <v>67.611699999999999</v>
      </c>
      <c r="Q1544">
        <v>434.19600000000003</v>
      </c>
      <c r="R1544">
        <v>1.2365200000000001</v>
      </c>
      <c r="S1544">
        <v>-19.943200000000001</v>
      </c>
      <c r="T1544">
        <f t="shared" si="99"/>
        <v>0.68669999999999831</v>
      </c>
    </row>
    <row r="1545" spans="11:20" x14ac:dyDescent="0.3">
      <c r="L1545">
        <v>2</v>
      </c>
      <c r="M1545">
        <v>227.49</v>
      </c>
      <c r="N1545">
        <f t="shared" ref="N1545:N1603" si="100">1000/(M1545-M1544)</f>
        <v>151.58405335758658</v>
      </c>
      <c r="O1545">
        <v>-10.757400000000001</v>
      </c>
      <c r="P1545">
        <v>33.691400000000002</v>
      </c>
      <c r="Q1545">
        <v>824.68600000000004</v>
      </c>
      <c r="R1545">
        <v>2.3239000000000001</v>
      </c>
      <c r="S1545">
        <v>-14.465299999999999</v>
      </c>
      <c r="T1545">
        <f t="shared" si="99"/>
        <v>-3.7078999999999986</v>
      </c>
    </row>
    <row r="1546" spans="11:20" x14ac:dyDescent="0.3">
      <c r="L1546">
        <v>3</v>
      </c>
      <c r="M1546">
        <v>237.88200000000001</v>
      </c>
      <c r="N1546">
        <f t="shared" si="100"/>
        <v>96.227867590454238</v>
      </c>
      <c r="O1546">
        <v>-8.5144000000000002</v>
      </c>
      <c r="P1546">
        <v>25.177</v>
      </c>
      <c r="Q1546">
        <v>1238.6199999999999</v>
      </c>
      <c r="R1546">
        <v>2.8591000000000002</v>
      </c>
      <c r="S1546">
        <v>-17.0746</v>
      </c>
      <c r="T1546">
        <f t="shared" si="99"/>
        <v>-8.5602</v>
      </c>
    </row>
    <row r="1547" spans="11:20" x14ac:dyDescent="0.3">
      <c r="L1547">
        <v>4</v>
      </c>
      <c r="M1547">
        <v>253.44200000000001</v>
      </c>
      <c r="N1547">
        <f t="shared" si="100"/>
        <v>64.267352185089962</v>
      </c>
      <c r="O1547">
        <v>-10.9406</v>
      </c>
      <c r="P1547">
        <v>35.415599999999998</v>
      </c>
      <c r="Q1547">
        <v>892.30899999999997</v>
      </c>
      <c r="R1547">
        <v>2.3030200000000001</v>
      </c>
      <c r="S1547">
        <v>-18.4937</v>
      </c>
      <c r="T1547">
        <f t="shared" si="99"/>
        <v>-7.5531000000000006</v>
      </c>
    </row>
    <row r="1548" spans="11:20" x14ac:dyDescent="0.3">
      <c r="L1548">
        <v>5</v>
      </c>
      <c r="M1548">
        <v>269.96600000000001</v>
      </c>
      <c r="N1548">
        <f t="shared" si="100"/>
        <v>60.51803437424352</v>
      </c>
      <c r="O1548">
        <v>-11.6272</v>
      </c>
      <c r="P1548">
        <v>38.742100000000001</v>
      </c>
      <c r="Q1548">
        <v>807.34</v>
      </c>
      <c r="R1548">
        <v>2.0768399999999998</v>
      </c>
      <c r="S1548">
        <v>-19.836400000000001</v>
      </c>
      <c r="T1548">
        <f t="shared" si="99"/>
        <v>-8.2092000000000009</v>
      </c>
    </row>
    <row r="1549" spans="11:20" x14ac:dyDescent="0.3">
      <c r="L1549">
        <v>6</v>
      </c>
      <c r="M1549">
        <v>286.61700000000002</v>
      </c>
      <c r="N1549">
        <f t="shared" si="100"/>
        <v>60.05645306588189</v>
      </c>
      <c r="O1549">
        <v>-11.4594</v>
      </c>
      <c r="P1549">
        <v>39.703400000000002</v>
      </c>
      <c r="Q1549">
        <v>763.56600000000003</v>
      </c>
      <c r="R1549">
        <v>1.9859</v>
      </c>
      <c r="S1549">
        <v>-20.660399999999999</v>
      </c>
      <c r="T1549">
        <f t="shared" si="99"/>
        <v>-9.2009999999999987</v>
      </c>
    </row>
    <row r="1550" spans="11:20" x14ac:dyDescent="0.3">
      <c r="L1550">
        <v>7</v>
      </c>
      <c r="M1550">
        <v>303.71699999999998</v>
      </c>
      <c r="N1550">
        <f t="shared" si="100"/>
        <v>58.479532163742803</v>
      </c>
      <c r="O1550">
        <v>-11.5204</v>
      </c>
      <c r="P1550">
        <v>40.3748</v>
      </c>
      <c r="Q1550">
        <v>743.13400000000001</v>
      </c>
      <c r="R1550">
        <v>1.9480500000000001</v>
      </c>
      <c r="S1550">
        <v>-20.675699999999999</v>
      </c>
      <c r="T1550">
        <f t="shared" si="99"/>
        <v>-9.1552999999999987</v>
      </c>
    </row>
    <row r="1551" spans="11:20" x14ac:dyDescent="0.3">
      <c r="L1551">
        <v>8</v>
      </c>
      <c r="M1551">
        <v>320.67500000000001</v>
      </c>
      <c r="N1551">
        <f t="shared" si="100"/>
        <v>58.969218068168324</v>
      </c>
      <c r="O1551">
        <v>-11.8256</v>
      </c>
      <c r="P1551">
        <v>40.618899999999996</v>
      </c>
      <c r="Q1551">
        <v>763.995</v>
      </c>
      <c r="R1551">
        <v>1.9733799999999999</v>
      </c>
      <c r="S1551">
        <v>-20.584099999999999</v>
      </c>
      <c r="T1551">
        <f t="shared" si="99"/>
        <v>-8.7584999999999997</v>
      </c>
    </row>
    <row r="1552" spans="11:20" x14ac:dyDescent="0.3">
      <c r="L1552">
        <v>9</v>
      </c>
      <c r="M1552">
        <v>337.90199999999999</v>
      </c>
      <c r="N1552">
        <f t="shared" si="100"/>
        <v>58.0484123759216</v>
      </c>
      <c r="O1552">
        <v>-12.008699999999999</v>
      </c>
      <c r="P1552">
        <v>40.771500000000003</v>
      </c>
      <c r="Q1552">
        <v>770.83299999999997</v>
      </c>
      <c r="R1552">
        <v>1.9877800000000001</v>
      </c>
      <c r="S1552">
        <v>-20.675699999999999</v>
      </c>
      <c r="T1552">
        <f t="shared" si="99"/>
        <v>-8.6669999999999998</v>
      </c>
    </row>
    <row r="1553" spans="12:20" x14ac:dyDescent="0.3">
      <c r="L1553">
        <v>10</v>
      </c>
      <c r="M1553">
        <v>355.32400000000001</v>
      </c>
      <c r="N1553">
        <f t="shared" si="100"/>
        <v>57.39869130983805</v>
      </c>
      <c r="O1553">
        <v>-12.069699999999999</v>
      </c>
      <c r="P1553">
        <v>40.832500000000003</v>
      </c>
      <c r="Q1553">
        <v>775.74699999999996</v>
      </c>
      <c r="R1553">
        <v>1.9706900000000001</v>
      </c>
      <c r="S1553">
        <v>-20.553599999999999</v>
      </c>
      <c r="T1553">
        <f t="shared" si="99"/>
        <v>-8.4839000000000002</v>
      </c>
    </row>
    <row r="1554" spans="12:20" x14ac:dyDescent="0.3">
      <c r="L1554">
        <v>11</v>
      </c>
      <c r="M1554">
        <v>372.94200000000001</v>
      </c>
      <c r="N1554">
        <f t="shared" si="100"/>
        <v>56.76013168350552</v>
      </c>
      <c r="O1554">
        <v>-11.993399999999999</v>
      </c>
      <c r="P1554">
        <v>40.6036</v>
      </c>
      <c r="Q1554">
        <v>767.12699999999995</v>
      </c>
      <c r="R1554">
        <v>2.0177900000000002</v>
      </c>
      <c r="S1554">
        <v>-20.401</v>
      </c>
      <c r="T1554">
        <f t="shared" si="99"/>
        <v>-8.4076000000000004</v>
      </c>
    </row>
    <row r="1555" spans="12:20" x14ac:dyDescent="0.3">
      <c r="L1555">
        <v>12</v>
      </c>
      <c r="M1555">
        <v>390.53899999999999</v>
      </c>
      <c r="N1555">
        <f t="shared" si="100"/>
        <v>56.827868386656881</v>
      </c>
      <c r="O1555">
        <v>-12.161300000000001</v>
      </c>
      <c r="P1555">
        <v>40.466299999999997</v>
      </c>
      <c r="Q1555">
        <v>783.37400000000002</v>
      </c>
      <c r="R1555">
        <v>2.0291999999999999</v>
      </c>
      <c r="S1555">
        <v>-20.797699999999999</v>
      </c>
      <c r="T1555">
        <f t="shared" si="99"/>
        <v>-8.6363999999999983</v>
      </c>
    </row>
    <row r="1556" spans="12:20" x14ac:dyDescent="0.3">
      <c r="L1556">
        <v>13</v>
      </c>
      <c r="M1556">
        <v>408.197</v>
      </c>
      <c r="N1556">
        <f t="shared" si="100"/>
        <v>56.631555102503064</v>
      </c>
      <c r="O1556">
        <v>-11.8103</v>
      </c>
      <c r="P1556">
        <v>40.39</v>
      </c>
      <c r="Q1556">
        <v>766.69</v>
      </c>
      <c r="R1556">
        <v>1.97536</v>
      </c>
      <c r="S1556">
        <v>-20.660399999999999</v>
      </c>
      <c r="T1556">
        <f t="shared" si="99"/>
        <v>-8.8500999999999994</v>
      </c>
    </row>
    <row r="1557" spans="12:20" x14ac:dyDescent="0.3">
      <c r="L1557">
        <v>14</v>
      </c>
      <c r="M1557">
        <v>426.06599999999997</v>
      </c>
      <c r="N1557">
        <f t="shared" si="100"/>
        <v>55.962840673792691</v>
      </c>
      <c r="O1557">
        <v>-11.932399999999999</v>
      </c>
      <c r="P1557">
        <v>40.39</v>
      </c>
      <c r="Q1557">
        <v>776.06399999999996</v>
      </c>
      <c r="R1557">
        <v>2.0110399999999999</v>
      </c>
      <c r="S1557">
        <v>-20.614599999999999</v>
      </c>
      <c r="T1557">
        <f t="shared" si="99"/>
        <v>-8.6821999999999999</v>
      </c>
    </row>
    <row r="1558" spans="12:20" x14ac:dyDescent="0.3">
      <c r="L1558">
        <v>15</v>
      </c>
      <c r="M1558">
        <v>444.48399999999998</v>
      </c>
      <c r="N1558">
        <f t="shared" si="100"/>
        <v>54.294711695080878</v>
      </c>
      <c r="O1558">
        <v>-11.398300000000001</v>
      </c>
      <c r="P1558">
        <v>39.917000000000002</v>
      </c>
      <c r="Q1558">
        <v>765.65800000000002</v>
      </c>
      <c r="R1558">
        <v>1.9960599999999999</v>
      </c>
      <c r="S1558">
        <v>-20.690899999999999</v>
      </c>
      <c r="T1558">
        <f t="shared" si="99"/>
        <v>-9.2925999999999984</v>
      </c>
    </row>
    <row r="1559" spans="12:20" x14ac:dyDescent="0.3">
      <c r="L1559">
        <v>16</v>
      </c>
      <c r="M1559">
        <v>462.91800000000001</v>
      </c>
      <c r="N1559">
        <f t="shared" si="100"/>
        <v>54.247585982423708</v>
      </c>
      <c r="O1559">
        <v>-11.428800000000001</v>
      </c>
      <c r="P1559">
        <v>39.703400000000002</v>
      </c>
      <c r="Q1559">
        <v>761.87199999999996</v>
      </c>
      <c r="R1559">
        <v>2.0142099999999998</v>
      </c>
      <c r="S1559">
        <v>-20.660399999999999</v>
      </c>
      <c r="T1559">
        <f t="shared" si="99"/>
        <v>-9.2315999999999985</v>
      </c>
    </row>
    <row r="1560" spans="12:20" x14ac:dyDescent="0.3">
      <c r="L1560">
        <v>17</v>
      </c>
      <c r="M1560">
        <v>481.71899999999999</v>
      </c>
      <c r="N1560">
        <f t="shared" si="100"/>
        <v>53.188660177650156</v>
      </c>
      <c r="O1560">
        <v>-10.9253</v>
      </c>
      <c r="P1560">
        <v>39.459200000000003</v>
      </c>
      <c r="Q1560">
        <v>747.65</v>
      </c>
      <c r="R1560">
        <v>1.98119</v>
      </c>
      <c r="S1560">
        <v>-20.614599999999999</v>
      </c>
      <c r="T1560">
        <f t="shared" si="99"/>
        <v>-9.6892999999999994</v>
      </c>
    </row>
    <row r="1561" spans="12:20" x14ac:dyDescent="0.3">
      <c r="L1561">
        <v>18</v>
      </c>
      <c r="M1561">
        <v>500.41800000000001</v>
      </c>
      <c r="N1561">
        <f t="shared" si="100"/>
        <v>53.478795657521758</v>
      </c>
      <c r="O1561">
        <v>-11.0016</v>
      </c>
      <c r="P1561">
        <v>39.2761</v>
      </c>
      <c r="Q1561">
        <v>759.72900000000004</v>
      </c>
      <c r="R1561">
        <v>1.98881</v>
      </c>
      <c r="S1561">
        <v>-20.4315</v>
      </c>
      <c r="T1561">
        <f t="shared" si="99"/>
        <v>-9.4298999999999999</v>
      </c>
    </row>
    <row r="1562" spans="12:20" x14ac:dyDescent="0.3">
      <c r="L1562">
        <v>19</v>
      </c>
      <c r="M1562">
        <v>519.03</v>
      </c>
      <c r="N1562">
        <f t="shared" si="100"/>
        <v>53.728777133032551</v>
      </c>
      <c r="O1562">
        <v>-11.8103</v>
      </c>
      <c r="P1562">
        <v>40.069600000000001</v>
      </c>
      <c r="Q1562">
        <v>790.76499999999999</v>
      </c>
      <c r="R1562">
        <v>2.0592100000000002</v>
      </c>
      <c r="S1562">
        <v>-20.523099999999999</v>
      </c>
      <c r="T1562">
        <f t="shared" si="99"/>
        <v>-8.7127999999999997</v>
      </c>
    </row>
    <row r="1563" spans="12:20" x14ac:dyDescent="0.3">
      <c r="L1563">
        <v>20</v>
      </c>
      <c r="M1563">
        <v>538.10299999999995</v>
      </c>
      <c r="N1563">
        <f t="shared" si="100"/>
        <v>52.43013684265722</v>
      </c>
      <c r="O1563">
        <v>-11.535600000000001</v>
      </c>
      <c r="P1563">
        <v>39.840699999999998</v>
      </c>
      <c r="Q1563">
        <v>772.12199999999996</v>
      </c>
      <c r="R1563">
        <v>2.0228700000000002</v>
      </c>
      <c r="S1563">
        <v>-20.462</v>
      </c>
      <c r="T1563">
        <f t="shared" si="99"/>
        <v>-8.9263999999999992</v>
      </c>
    </row>
    <row r="1564" spans="12:20" x14ac:dyDescent="0.3">
      <c r="L1564">
        <v>21</v>
      </c>
      <c r="M1564">
        <v>556.85699999999997</v>
      </c>
      <c r="N1564">
        <f t="shared" si="100"/>
        <v>53.321957982297057</v>
      </c>
      <c r="O1564">
        <v>-11.0931</v>
      </c>
      <c r="P1564">
        <v>39.138800000000003</v>
      </c>
      <c r="Q1564">
        <v>764.55600000000004</v>
      </c>
      <c r="R1564">
        <v>2.0316900000000002</v>
      </c>
      <c r="S1564">
        <v>-20.462</v>
      </c>
      <c r="T1564">
        <f t="shared" si="99"/>
        <v>-9.3689</v>
      </c>
    </row>
    <row r="1565" spans="12:20" x14ac:dyDescent="0.3">
      <c r="L1565">
        <v>22</v>
      </c>
      <c r="M1565">
        <v>575.80200000000002</v>
      </c>
      <c r="N1565">
        <f t="shared" si="100"/>
        <v>52.784375824755735</v>
      </c>
      <c r="O1565">
        <v>-11.398300000000001</v>
      </c>
      <c r="P1565">
        <v>39.199800000000003</v>
      </c>
      <c r="Q1565">
        <v>785.28700000000003</v>
      </c>
      <c r="R1565">
        <v>2.0530200000000001</v>
      </c>
      <c r="S1565">
        <v>-20.4315</v>
      </c>
      <c r="T1565">
        <f t="shared" si="99"/>
        <v>-9.033199999999999</v>
      </c>
    </row>
    <row r="1566" spans="12:20" x14ac:dyDescent="0.3">
      <c r="L1566">
        <v>23</v>
      </c>
      <c r="M1566">
        <v>595.077</v>
      </c>
      <c r="N1566">
        <f t="shared" si="100"/>
        <v>51.880674448767898</v>
      </c>
      <c r="O1566">
        <v>-11.0626</v>
      </c>
      <c r="P1566">
        <v>38.9099</v>
      </c>
      <c r="Q1566">
        <v>772.97</v>
      </c>
      <c r="R1566">
        <v>2.0437799999999999</v>
      </c>
      <c r="S1566">
        <v>-20.3857</v>
      </c>
      <c r="T1566">
        <f t="shared" si="99"/>
        <v>-9.3231000000000002</v>
      </c>
    </row>
    <row r="1567" spans="12:20" x14ac:dyDescent="0.3">
      <c r="L1567">
        <v>24</v>
      </c>
      <c r="M1567">
        <v>614.05100000000004</v>
      </c>
      <c r="N1567">
        <f t="shared" si="100"/>
        <v>52.703699799725811</v>
      </c>
      <c r="O1567">
        <v>-11.0016</v>
      </c>
      <c r="P1567">
        <v>38.925199999999997</v>
      </c>
      <c r="Q1567">
        <v>768.07299999999998</v>
      </c>
      <c r="R1567">
        <v>2.0303300000000002</v>
      </c>
      <c r="S1567">
        <v>-20.2484</v>
      </c>
      <c r="T1567">
        <f t="shared" si="99"/>
        <v>-9.2468000000000004</v>
      </c>
    </row>
    <row r="1568" spans="12:20" x14ac:dyDescent="0.3">
      <c r="L1568">
        <v>25</v>
      </c>
      <c r="M1568">
        <v>633.57799999999997</v>
      </c>
      <c r="N1568">
        <f t="shared" si="100"/>
        <v>51.211143544835537</v>
      </c>
      <c r="O1568">
        <v>-11.1694</v>
      </c>
      <c r="P1568">
        <v>38.8489</v>
      </c>
      <c r="Q1568">
        <v>785.5</v>
      </c>
      <c r="R1568">
        <v>2.09354</v>
      </c>
      <c r="S1568">
        <v>-20.2789</v>
      </c>
      <c r="T1568">
        <f t="shared" si="99"/>
        <v>-9.1095000000000006</v>
      </c>
    </row>
    <row r="1569" spans="11:20" x14ac:dyDescent="0.3">
      <c r="L1569">
        <v>26</v>
      </c>
      <c r="M1569">
        <v>652.81799999999998</v>
      </c>
      <c r="N1569">
        <f t="shared" si="100"/>
        <v>51.975051975051947</v>
      </c>
      <c r="O1569">
        <v>-11.123699999999999</v>
      </c>
      <c r="P1569">
        <v>38.436900000000001</v>
      </c>
      <c r="Q1569">
        <v>793.98400000000004</v>
      </c>
      <c r="R1569">
        <v>2.0970499999999999</v>
      </c>
      <c r="S1569">
        <v>-20.34</v>
      </c>
      <c r="T1569">
        <f t="shared" si="99"/>
        <v>-9.2163000000000004</v>
      </c>
    </row>
    <row r="1570" spans="11:20" x14ac:dyDescent="0.3">
      <c r="L1570">
        <v>27</v>
      </c>
      <c r="M1570">
        <v>672.33100000000002</v>
      </c>
      <c r="N1570">
        <f t="shared" si="100"/>
        <v>51.247886024701394</v>
      </c>
      <c r="O1570">
        <v>-11.276199999999999</v>
      </c>
      <c r="P1570">
        <v>38.757300000000001</v>
      </c>
      <c r="Q1570">
        <v>781.678</v>
      </c>
      <c r="R1570">
        <v>2.0796999999999999</v>
      </c>
      <c r="S1570">
        <v>-20.3705</v>
      </c>
      <c r="T1570">
        <f t="shared" si="99"/>
        <v>-9.0943000000000005</v>
      </c>
    </row>
    <row r="1571" spans="11:20" x14ac:dyDescent="0.3">
      <c r="L1571">
        <v>28</v>
      </c>
      <c r="M1571">
        <v>691.61900000000003</v>
      </c>
      <c r="N1571">
        <f t="shared" si="100"/>
        <v>51.845707175445845</v>
      </c>
      <c r="O1571">
        <v>-11.4899</v>
      </c>
      <c r="P1571">
        <v>38.8947</v>
      </c>
      <c r="Q1571">
        <v>798.57899999999995</v>
      </c>
      <c r="R1571">
        <v>2.0954799999999998</v>
      </c>
      <c r="S1571">
        <v>-20.4163</v>
      </c>
      <c r="T1571">
        <f t="shared" si="99"/>
        <v>-8.9263999999999992</v>
      </c>
    </row>
    <row r="1572" spans="11:20" x14ac:dyDescent="0.3">
      <c r="L1572">
        <v>29</v>
      </c>
      <c r="M1572">
        <v>711.24</v>
      </c>
      <c r="N1572">
        <f t="shared" si="100"/>
        <v>50.965801946893684</v>
      </c>
      <c r="O1572">
        <v>-11.444100000000001</v>
      </c>
      <c r="P1572">
        <v>38.8489</v>
      </c>
      <c r="Q1572">
        <v>801.67700000000002</v>
      </c>
      <c r="R1572">
        <v>2.1117900000000001</v>
      </c>
      <c r="S1572">
        <v>-20.401</v>
      </c>
      <c r="T1572">
        <f t="shared" si="99"/>
        <v>-8.9568999999999992</v>
      </c>
    </row>
    <row r="1573" spans="11:20" x14ac:dyDescent="0.3">
      <c r="T1573">
        <f t="shared" si="99"/>
        <v>0</v>
      </c>
    </row>
    <row r="1574" spans="11:20" x14ac:dyDescent="0.3">
      <c r="K1574">
        <v>4.0999999999999996</v>
      </c>
      <c r="T1574">
        <f t="shared" si="99"/>
        <v>0</v>
      </c>
    </row>
    <row r="1575" spans="11:20" hidden="1" x14ac:dyDescent="0.3">
      <c r="L1575">
        <v>1</v>
      </c>
      <c r="M1575">
        <v>220.839</v>
      </c>
      <c r="O1575">
        <v>-21.316500000000001</v>
      </c>
      <c r="P1575">
        <v>68.283100000000005</v>
      </c>
      <c r="Q1575">
        <v>447.392</v>
      </c>
      <c r="R1575">
        <v>1.25383</v>
      </c>
      <c r="S1575">
        <v>-19.592300000000002</v>
      </c>
      <c r="T1575">
        <f t="shared" si="99"/>
        <v>1.7241999999999997</v>
      </c>
    </row>
    <row r="1576" spans="11:20" x14ac:dyDescent="0.3">
      <c r="L1576">
        <v>2</v>
      </c>
      <c r="M1576">
        <v>227.36099999999999</v>
      </c>
      <c r="N1576">
        <f t="shared" si="100"/>
        <v>153.32720024532372</v>
      </c>
      <c r="O1576">
        <v>-10.8032</v>
      </c>
      <c r="P1576">
        <v>33.203099999999999</v>
      </c>
      <c r="Q1576">
        <v>870.92600000000004</v>
      </c>
      <c r="R1576">
        <v>2.48522</v>
      </c>
      <c r="S1576">
        <v>-13.717700000000001</v>
      </c>
      <c r="T1576">
        <f t="shared" si="99"/>
        <v>-2.9145000000000003</v>
      </c>
    </row>
    <row r="1577" spans="11:20" x14ac:dyDescent="0.3">
      <c r="L1577">
        <v>3</v>
      </c>
      <c r="M1577">
        <v>238.154</v>
      </c>
      <c r="N1577">
        <f t="shared" si="100"/>
        <v>92.652645233021346</v>
      </c>
      <c r="O1577">
        <v>-7.0190400000000004</v>
      </c>
      <c r="P1577">
        <v>22.674600000000002</v>
      </c>
      <c r="Q1577">
        <v>1226.26</v>
      </c>
      <c r="R1577">
        <v>2.9283800000000002</v>
      </c>
      <c r="S1577">
        <v>-16.571000000000002</v>
      </c>
      <c r="T1577">
        <f t="shared" si="99"/>
        <v>-9.5519600000000011</v>
      </c>
    </row>
    <row r="1578" spans="11:20" x14ac:dyDescent="0.3">
      <c r="L1578">
        <v>4</v>
      </c>
      <c r="M1578">
        <v>253.93299999999999</v>
      </c>
      <c r="N1578">
        <f t="shared" si="100"/>
        <v>63.375372330312452</v>
      </c>
      <c r="O1578">
        <v>-9.9182100000000002</v>
      </c>
      <c r="P1578">
        <v>33.905000000000001</v>
      </c>
      <c r="Q1578">
        <v>915.39200000000005</v>
      </c>
      <c r="R1578">
        <v>2.32463</v>
      </c>
      <c r="S1578">
        <v>-18.035900000000002</v>
      </c>
      <c r="T1578">
        <f t="shared" si="99"/>
        <v>-8.1176900000000014</v>
      </c>
    </row>
    <row r="1579" spans="11:20" x14ac:dyDescent="0.3">
      <c r="L1579">
        <v>5</v>
      </c>
      <c r="M1579">
        <v>270.44600000000003</v>
      </c>
      <c r="N1579">
        <f t="shared" si="100"/>
        <v>60.558347968267299</v>
      </c>
      <c r="O1579">
        <v>-10.528600000000001</v>
      </c>
      <c r="P1579">
        <v>36.819499999999998</v>
      </c>
      <c r="Q1579">
        <v>826.673</v>
      </c>
      <c r="R1579">
        <v>2.1591399999999998</v>
      </c>
      <c r="S1579">
        <v>-19.287099999999999</v>
      </c>
      <c r="T1579">
        <f t="shared" si="99"/>
        <v>-8.758499999999998</v>
      </c>
    </row>
    <row r="1580" spans="11:20" x14ac:dyDescent="0.3">
      <c r="L1580">
        <v>6</v>
      </c>
      <c r="M1580">
        <v>287.30599999999998</v>
      </c>
      <c r="N1580">
        <f t="shared" si="100"/>
        <v>59.311981020166229</v>
      </c>
      <c r="O1580">
        <v>-11.398300000000001</v>
      </c>
      <c r="P1580">
        <v>39.093000000000004</v>
      </c>
      <c r="Q1580">
        <v>806.40800000000002</v>
      </c>
      <c r="R1580">
        <v>2.0801500000000002</v>
      </c>
      <c r="S1580">
        <v>-19.836400000000001</v>
      </c>
      <c r="T1580">
        <f t="shared" si="99"/>
        <v>-8.4381000000000004</v>
      </c>
    </row>
    <row r="1581" spans="11:20" x14ac:dyDescent="0.3">
      <c r="L1581">
        <v>7</v>
      </c>
      <c r="M1581">
        <v>303.93400000000003</v>
      </c>
      <c r="N1581">
        <f t="shared" si="100"/>
        <v>60.139523694972183</v>
      </c>
      <c r="O1581">
        <v>-11.6425</v>
      </c>
      <c r="P1581">
        <v>39.657600000000002</v>
      </c>
      <c r="Q1581">
        <v>783.92399999999998</v>
      </c>
      <c r="R1581">
        <v>2.0522499999999999</v>
      </c>
      <c r="S1581">
        <v>-20.004300000000001</v>
      </c>
      <c r="T1581">
        <f t="shared" si="99"/>
        <v>-8.3618000000000006</v>
      </c>
    </row>
    <row r="1582" spans="11:20" x14ac:dyDescent="0.3">
      <c r="L1582">
        <v>8</v>
      </c>
      <c r="M1582">
        <v>320.84100000000001</v>
      </c>
      <c r="N1582">
        <f t="shared" si="100"/>
        <v>59.147098834802215</v>
      </c>
      <c r="O1582">
        <v>-11.734</v>
      </c>
      <c r="P1582">
        <v>39.733899999999998</v>
      </c>
      <c r="Q1582">
        <v>794.41800000000001</v>
      </c>
      <c r="R1582">
        <v>2.0491000000000001</v>
      </c>
      <c r="S1582">
        <v>-20.1416</v>
      </c>
      <c r="T1582">
        <f t="shared" si="99"/>
        <v>-8.4076000000000004</v>
      </c>
    </row>
    <row r="1583" spans="11:20" x14ac:dyDescent="0.3">
      <c r="L1583">
        <v>9</v>
      </c>
      <c r="M1583">
        <v>338.20600000000002</v>
      </c>
      <c r="N1583">
        <f t="shared" si="100"/>
        <v>57.587100489490325</v>
      </c>
      <c r="O1583">
        <v>-11.4594</v>
      </c>
      <c r="P1583">
        <v>39.581299999999999</v>
      </c>
      <c r="Q1583">
        <v>797.17</v>
      </c>
      <c r="R1583">
        <v>2.0455100000000002</v>
      </c>
      <c r="S1583">
        <v>-20.1416</v>
      </c>
      <c r="T1583">
        <f t="shared" si="99"/>
        <v>-8.6821999999999999</v>
      </c>
    </row>
    <row r="1584" spans="11:20" x14ac:dyDescent="0.3">
      <c r="L1584">
        <v>10</v>
      </c>
      <c r="M1584">
        <v>355.47899999999998</v>
      </c>
      <c r="N1584">
        <f t="shared" si="100"/>
        <v>57.893822729114909</v>
      </c>
      <c r="O1584">
        <v>-11.398300000000001</v>
      </c>
      <c r="P1584">
        <v>39.489699999999999</v>
      </c>
      <c r="Q1584">
        <v>801.00300000000004</v>
      </c>
      <c r="R1584">
        <v>2.01756</v>
      </c>
      <c r="S1584">
        <v>-20.2789</v>
      </c>
      <c r="T1584">
        <f t="shared" si="99"/>
        <v>-8.8805999999999994</v>
      </c>
    </row>
    <row r="1585" spans="12:20" x14ac:dyDescent="0.3">
      <c r="L1585">
        <v>11</v>
      </c>
      <c r="M1585">
        <v>373.351</v>
      </c>
      <c r="N1585">
        <f t="shared" si="100"/>
        <v>55.953446732318668</v>
      </c>
      <c r="O1585">
        <v>-10.9863</v>
      </c>
      <c r="P1585">
        <v>39.1235</v>
      </c>
      <c r="Q1585">
        <v>784.69500000000005</v>
      </c>
      <c r="R1585">
        <v>2.0205199999999999</v>
      </c>
      <c r="S1585">
        <v>-20.0806</v>
      </c>
      <c r="T1585">
        <f t="shared" si="99"/>
        <v>-9.0943000000000005</v>
      </c>
    </row>
    <row r="1586" spans="12:20" x14ac:dyDescent="0.3">
      <c r="L1586">
        <v>12</v>
      </c>
      <c r="M1586">
        <v>390.964</v>
      </c>
      <c r="N1586">
        <f t="shared" si="100"/>
        <v>56.776244819167658</v>
      </c>
      <c r="O1586">
        <v>-11.5509</v>
      </c>
      <c r="P1586">
        <v>39.596600000000002</v>
      </c>
      <c r="Q1586">
        <v>813.4</v>
      </c>
      <c r="R1586">
        <v>2.0593499999999998</v>
      </c>
      <c r="S1586">
        <v>-19.989000000000001</v>
      </c>
      <c r="T1586">
        <f t="shared" si="99"/>
        <v>-8.4381000000000004</v>
      </c>
    </row>
    <row r="1587" spans="12:20" x14ac:dyDescent="0.3">
      <c r="L1587">
        <v>13</v>
      </c>
      <c r="M1587">
        <v>409.11399999999998</v>
      </c>
      <c r="N1587">
        <f t="shared" si="100"/>
        <v>55.096418732782439</v>
      </c>
      <c r="O1587">
        <v>-11.1389</v>
      </c>
      <c r="P1587">
        <v>39.0167</v>
      </c>
      <c r="Q1587">
        <v>790.24</v>
      </c>
      <c r="R1587">
        <v>2.07151</v>
      </c>
      <c r="S1587">
        <v>-20.126300000000001</v>
      </c>
      <c r="T1587">
        <f t="shared" si="99"/>
        <v>-8.9874000000000009</v>
      </c>
    </row>
    <row r="1588" spans="12:20" x14ac:dyDescent="0.3">
      <c r="L1588">
        <v>14</v>
      </c>
      <c r="M1588">
        <v>427.13400000000001</v>
      </c>
      <c r="N1588">
        <f t="shared" si="100"/>
        <v>55.493895671476018</v>
      </c>
      <c r="O1588">
        <v>-11.260999999999999</v>
      </c>
      <c r="P1588">
        <v>38.986199999999997</v>
      </c>
      <c r="Q1588">
        <v>799.08600000000001</v>
      </c>
      <c r="R1588">
        <v>2.0579999999999998</v>
      </c>
      <c r="S1588">
        <v>-20.034800000000001</v>
      </c>
      <c r="T1588">
        <f t="shared" si="99"/>
        <v>-8.7738000000000014</v>
      </c>
    </row>
    <row r="1589" spans="12:20" x14ac:dyDescent="0.3">
      <c r="L1589">
        <v>15</v>
      </c>
      <c r="M1589">
        <v>445.26799999999997</v>
      </c>
      <c r="N1589">
        <f t="shared" si="100"/>
        <v>55.145031432668048</v>
      </c>
      <c r="O1589">
        <v>-11.398300000000001</v>
      </c>
      <c r="P1589">
        <v>39.047199999999997</v>
      </c>
      <c r="Q1589">
        <v>793.29100000000005</v>
      </c>
      <c r="R1589">
        <v>2.0824799999999999</v>
      </c>
      <c r="S1589">
        <v>-20.05</v>
      </c>
      <c r="T1589">
        <f t="shared" si="99"/>
        <v>-8.6516999999999999</v>
      </c>
    </row>
    <row r="1590" spans="12:20" x14ac:dyDescent="0.3">
      <c r="L1590">
        <v>16</v>
      </c>
      <c r="M1590">
        <v>463.77600000000001</v>
      </c>
      <c r="N1590">
        <f t="shared" si="100"/>
        <v>54.030689431597033</v>
      </c>
      <c r="O1590">
        <v>-11.0779</v>
      </c>
      <c r="P1590">
        <v>38.787799999999997</v>
      </c>
      <c r="Q1590">
        <v>795.875</v>
      </c>
      <c r="R1590">
        <v>2.08297</v>
      </c>
      <c r="S1590">
        <v>-20.1416</v>
      </c>
      <c r="T1590">
        <f t="shared" si="99"/>
        <v>-9.0637000000000008</v>
      </c>
    </row>
    <row r="1591" spans="12:20" x14ac:dyDescent="0.3">
      <c r="L1591">
        <v>17</v>
      </c>
      <c r="M1591">
        <v>482.21600000000001</v>
      </c>
      <c r="N1591">
        <f t="shared" si="100"/>
        <v>54.229934924078101</v>
      </c>
      <c r="O1591">
        <v>-10.8948</v>
      </c>
      <c r="P1591">
        <v>38.497900000000001</v>
      </c>
      <c r="Q1591">
        <v>787.81500000000005</v>
      </c>
      <c r="R1591">
        <v>2.0714600000000001</v>
      </c>
      <c r="S1591">
        <v>-20.05</v>
      </c>
      <c r="T1591">
        <f t="shared" si="99"/>
        <v>-9.1552000000000007</v>
      </c>
    </row>
    <row r="1592" spans="12:20" x14ac:dyDescent="0.3">
      <c r="L1592">
        <v>18</v>
      </c>
      <c r="M1592">
        <v>500.78</v>
      </c>
      <c r="N1592">
        <f t="shared" si="100"/>
        <v>53.867700926524556</v>
      </c>
      <c r="O1592">
        <v>-10.7727</v>
      </c>
      <c r="P1592">
        <v>38.040199999999999</v>
      </c>
      <c r="Q1592">
        <v>796.90200000000004</v>
      </c>
      <c r="R1592">
        <v>2.1162700000000001</v>
      </c>
      <c r="S1592">
        <v>-19.866900000000001</v>
      </c>
      <c r="T1592">
        <f t="shared" si="99"/>
        <v>-9.0942000000000007</v>
      </c>
    </row>
    <row r="1593" spans="12:20" x14ac:dyDescent="0.3">
      <c r="L1593">
        <v>19</v>
      </c>
      <c r="M1593">
        <v>519.77300000000002</v>
      </c>
      <c r="N1593">
        <f t="shared" si="100"/>
        <v>52.650976675617187</v>
      </c>
      <c r="O1593">
        <v>-10.9253</v>
      </c>
      <c r="P1593">
        <v>38.375900000000001</v>
      </c>
      <c r="Q1593">
        <v>802.101</v>
      </c>
      <c r="R1593">
        <v>2.0758000000000001</v>
      </c>
      <c r="S1593">
        <v>-20.004300000000001</v>
      </c>
      <c r="T1593">
        <f t="shared" si="99"/>
        <v>-9.0790000000000006</v>
      </c>
    </row>
    <row r="1594" spans="12:20" x14ac:dyDescent="0.3">
      <c r="L1594">
        <v>20</v>
      </c>
      <c r="M1594">
        <v>538.52300000000002</v>
      </c>
      <c r="N1594">
        <f t="shared" si="100"/>
        <v>53.333333333333336</v>
      </c>
      <c r="O1594">
        <v>-10.788</v>
      </c>
      <c r="P1594">
        <v>37.933300000000003</v>
      </c>
      <c r="Q1594">
        <v>797.39700000000005</v>
      </c>
      <c r="R1594">
        <v>2.1282800000000002</v>
      </c>
      <c r="S1594">
        <v>-20.1111</v>
      </c>
      <c r="T1594">
        <f t="shared" si="99"/>
        <v>-9.3231000000000002</v>
      </c>
    </row>
    <row r="1595" spans="12:20" x14ac:dyDescent="0.3">
      <c r="L1595">
        <v>21</v>
      </c>
      <c r="M1595">
        <v>557.52700000000004</v>
      </c>
      <c r="N1595">
        <f t="shared" si="100"/>
        <v>52.620500947168964</v>
      </c>
      <c r="O1595">
        <v>-11.245699999999999</v>
      </c>
      <c r="P1595">
        <v>38.543700000000001</v>
      </c>
      <c r="Q1595">
        <v>814.26300000000003</v>
      </c>
      <c r="R1595">
        <v>2.1089000000000002</v>
      </c>
      <c r="S1595">
        <v>-20.126300000000001</v>
      </c>
      <c r="T1595">
        <f t="shared" si="99"/>
        <v>-8.8806000000000012</v>
      </c>
    </row>
    <row r="1596" spans="12:20" x14ac:dyDescent="0.3">
      <c r="L1596">
        <v>22</v>
      </c>
      <c r="M1596">
        <v>576.51499999999999</v>
      </c>
      <c r="N1596">
        <f t="shared" si="100"/>
        <v>52.664840952180484</v>
      </c>
      <c r="O1596">
        <v>-10.8795</v>
      </c>
      <c r="P1596">
        <v>38.040199999999999</v>
      </c>
      <c r="Q1596">
        <v>802.63599999999997</v>
      </c>
      <c r="R1596">
        <v>2.1087099999999999</v>
      </c>
      <c r="S1596">
        <v>-20.126300000000001</v>
      </c>
      <c r="T1596">
        <f t="shared" si="99"/>
        <v>-9.2468000000000004</v>
      </c>
    </row>
    <row r="1597" spans="12:20" x14ac:dyDescent="0.3">
      <c r="L1597">
        <v>23</v>
      </c>
      <c r="M1597">
        <v>595.85299999999995</v>
      </c>
      <c r="N1597">
        <f t="shared" si="100"/>
        <v>51.711655807219039</v>
      </c>
      <c r="O1597">
        <v>-10.650600000000001</v>
      </c>
      <c r="P1597">
        <v>37.841799999999999</v>
      </c>
      <c r="Q1597">
        <v>804.048</v>
      </c>
      <c r="R1597">
        <v>2.1099700000000001</v>
      </c>
      <c r="S1597">
        <v>-20.1721</v>
      </c>
      <c r="T1597">
        <f t="shared" si="99"/>
        <v>-9.5214999999999996</v>
      </c>
    </row>
    <row r="1598" spans="12:20" x14ac:dyDescent="0.3">
      <c r="L1598">
        <v>24</v>
      </c>
      <c r="M1598">
        <v>614.89599999999996</v>
      </c>
      <c r="N1598">
        <f t="shared" si="100"/>
        <v>52.512734338076967</v>
      </c>
      <c r="O1598">
        <v>-11.1389</v>
      </c>
      <c r="P1598">
        <v>38.436900000000001</v>
      </c>
      <c r="Q1598">
        <v>820.72199999999998</v>
      </c>
      <c r="R1598">
        <v>2.0935600000000001</v>
      </c>
      <c r="S1598">
        <v>-20.2484</v>
      </c>
      <c r="T1598">
        <f t="shared" si="99"/>
        <v>-9.1095000000000006</v>
      </c>
    </row>
    <row r="1599" spans="12:20" x14ac:dyDescent="0.3">
      <c r="L1599">
        <v>25</v>
      </c>
      <c r="M1599">
        <v>634.03</v>
      </c>
      <c r="N1599">
        <f t="shared" si="100"/>
        <v>52.262987352357023</v>
      </c>
      <c r="O1599">
        <v>-10.8948</v>
      </c>
      <c r="P1599">
        <v>37.918100000000003</v>
      </c>
      <c r="Q1599">
        <v>812.51400000000001</v>
      </c>
      <c r="R1599">
        <v>2.1449199999999999</v>
      </c>
      <c r="S1599">
        <v>-20.034800000000001</v>
      </c>
      <c r="T1599">
        <f t="shared" si="99"/>
        <v>-9.14</v>
      </c>
    </row>
    <row r="1600" spans="12:20" x14ac:dyDescent="0.3">
      <c r="L1600">
        <v>26</v>
      </c>
      <c r="M1600">
        <v>653.64300000000003</v>
      </c>
      <c r="N1600">
        <f t="shared" si="100"/>
        <v>50.98659052669133</v>
      </c>
      <c r="O1600">
        <v>-10.8795</v>
      </c>
      <c r="P1600">
        <v>37.719700000000003</v>
      </c>
      <c r="Q1600">
        <v>825.69</v>
      </c>
      <c r="R1600">
        <v>2.1387399999999999</v>
      </c>
      <c r="S1600">
        <v>-19.897500000000001</v>
      </c>
      <c r="T1600">
        <f t="shared" si="99"/>
        <v>-9.0180000000000007</v>
      </c>
    </row>
    <row r="1601" spans="11:20" x14ac:dyDescent="0.3">
      <c r="L1601">
        <v>27</v>
      </c>
      <c r="M1601">
        <v>672.69299999999998</v>
      </c>
      <c r="N1601">
        <f t="shared" si="100"/>
        <v>52.493438320210096</v>
      </c>
      <c r="O1601">
        <v>-11.337300000000001</v>
      </c>
      <c r="P1601">
        <v>38.116500000000002</v>
      </c>
      <c r="Q1601">
        <v>846.40700000000004</v>
      </c>
      <c r="R1601">
        <v>2.17394</v>
      </c>
      <c r="S1601">
        <v>-20.05</v>
      </c>
      <c r="T1601">
        <f t="shared" si="99"/>
        <v>-8.7126999999999999</v>
      </c>
    </row>
    <row r="1602" spans="11:20" x14ac:dyDescent="0.3">
      <c r="L1602">
        <v>28</v>
      </c>
      <c r="M1602">
        <v>692.21500000000003</v>
      </c>
      <c r="N1602">
        <f t="shared" si="100"/>
        <v>51.224259809445627</v>
      </c>
      <c r="O1602">
        <v>-10.8795</v>
      </c>
      <c r="P1602">
        <v>37.826500000000003</v>
      </c>
      <c r="Q1602">
        <v>818.899</v>
      </c>
      <c r="R1602">
        <v>2.14608</v>
      </c>
      <c r="S1602">
        <v>-20.065300000000001</v>
      </c>
      <c r="T1602">
        <f t="shared" si="99"/>
        <v>-9.1858000000000004</v>
      </c>
    </row>
    <row r="1603" spans="11:20" x14ac:dyDescent="0.3">
      <c r="L1603">
        <v>29</v>
      </c>
      <c r="M1603">
        <v>711.90099999999995</v>
      </c>
      <c r="N1603">
        <f t="shared" si="100"/>
        <v>50.79752108097145</v>
      </c>
      <c r="O1603">
        <v>-11.1389</v>
      </c>
      <c r="P1603">
        <v>38.146999999999998</v>
      </c>
      <c r="Q1603">
        <v>823.40700000000004</v>
      </c>
      <c r="R1603">
        <v>2.1569799999999999</v>
      </c>
      <c r="S1603">
        <v>-20.004300000000001</v>
      </c>
      <c r="T1603">
        <f t="shared" si="99"/>
        <v>-8.8654000000000011</v>
      </c>
    </row>
    <row r="1604" spans="11:20" x14ac:dyDescent="0.3">
      <c r="T1604">
        <f t="shared" si="99"/>
        <v>0</v>
      </c>
    </row>
    <row r="1605" spans="11:20" x14ac:dyDescent="0.3">
      <c r="K1605">
        <v>4.1500000000000004</v>
      </c>
      <c r="T1605">
        <f t="shared" si="99"/>
        <v>0</v>
      </c>
    </row>
    <row r="1606" spans="11:20" hidden="1" x14ac:dyDescent="0.3">
      <c r="L1606">
        <v>1</v>
      </c>
      <c r="M1606">
        <v>220.82</v>
      </c>
      <c r="O1606">
        <v>-21.9421</v>
      </c>
      <c r="P1606">
        <v>68.634</v>
      </c>
      <c r="Q1606">
        <v>454.137</v>
      </c>
      <c r="R1606">
        <v>1.2868200000000001</v>
      </c>
      <c r="S1606">
        <v>-19.119299999999999</v>
      </c>
      <c r="T1606">
        <f t="shared" ref="T1606:T1665" si="101">S1606-O1606</f>
        <v>2.8228000000000009</v>
      </c>
    </row>
    <row r="1607" spans="11:20" x14ac:dyDescent="0.3">
      <c r="L1607">
        <v>2</v>
      </c>
      <c r="M1607">
        <v>227.39500000000001</v>
      </c>
      <c r="N1607">
        <f t="shared" ref="N1607:N1665" si="102">1000/(M1607-M1606)</f>
        <v>152.09125475285131</v>
      </c>
      <c r="O1607">
        <v>-10.467499999999999</v>
      </c>
      <c r="P1607">
        <v>32.409700000000001</v>
      </c>
      <c r="Q1607">
        <v>874.82100000000003</v>
      </c>
      <c r="R1607">
        <v>2.5162599999999999</v>
      </c>
      <c r="S1607">
        <v>-13.565099999999999</v>
      </c>
      <c r="T1607">
        <f t="shared" si="101"/>
        <v>-3.0975999999999999</v>
      </c>
    </row>
    <row r="1608" spans="11:20" x14ac:dyDescent="0.3">
      <c r="L1608">
        <v>3</v>
      </c>
      <c r="M1608">
        <v>239.858</v>
      </c>
      <c r="N1608">
        <f t="shared" si="102"/>
        <v>80.237503008906401</v>
      </c>
      <c r="O1608">
        <v>14.9994</v>
      </c>
      <c r="P1608">
        <v>0.152588</v>
      </c>
      <c r="Q1608">
        <v>-5.7777799999999999</v>
      </c>
      <c r="R1608">
        <v>0.153333</v>
      </c>
      <c r="S1608">
        <v>-15.960699999999999</v>
      </c>
      <c r="T1608">
        <f t="shared" si="101"/>
        <v>-30.960099999999997</v>
      </c>
    </row>
    <row r="1609" spans="11:20" x14ac:dyDescent="0.3">
      <c r="L1609">
        <v>4</v>
      </c>
      <c r="M1609">
        <v>253.39400000000001</v>
      </c>
      <c r="N1609">
        <f t="shared" si="102"/>
        <v>73.877068557919614</v>
      </c>
      <c r="O1609">
        <v>-9.8266600000000004</v>
      </c>
      <c r="P1609">
        <v>32.699599999999997</v>
      </c>
      <c r="Q1609">
        <v>953.721</v>
      </c>
      <c r="R1609">
        <v>2.43614</v>
      </c>
      <c r="S1609">
        <v>-17.806999999999999</v>
      </c>
      <c r="T1609">
        <f t="shared" si="101"/>
        <v>-7.9803399999999982</v>
      </c>
    </row>
    <row r="1610" spans="11:20" x14ac:dyDescent="0.3">
      <c r="L1610">
        <v>5</v>
      </c>
      <c r="M1610">
        <v>269.98399999999998</v>
      </c>
      <c r="N1610">
        <f t="shared" si="102"/>
        <v>60.277275467148975</v>
      </c>
      <c r="O1610">
        <v>-10.1166</v>
      </c>
      <c r="P1610">
        <v>36.0565</v>
      </c>
      <c r="Q1610">
        <v>847.54499999999996</v>
      </c>
      <c r="R1610">
        <v>2.1894100000000001</v>
      </c>
      <c r="S1610">
        <v>-19.073499999999999</v>
      </c>
      <c r="T1610">
        <f t="shared" si="101"/>
        <v>-8.9568999999999992</v>
      </c>
    </row>
    <row r="1611" spans="11:20" x14ac:dyDescent="0.3">
      <c r="L1611">
        <v>6</v>
      </c>
      <c r="M1611">
        <v>286.63799999999998</v>
      </c>
      <c r="N1611">
        <f t="shared" si="102"/>
        <v>60.045634682358603</v>
      </c>
      <c r="O1611">
        <v>-11.184699999999999</v>
      </c>
      <c r="P1611">
        <v>38.330100000000002</v>
      </c>
      <c r="Q1611">
        <v>829.077</v>
      </c>
      <c r="R1611">
        <v>2.1320999999999999</v>
      </c>
      <c r="S1611">
        <v>-19.592300000000002</v>
      </c>
      <c r="T1611">
        <f t="shared" si="101"/>
        <v>-8.4076000000000022</v>
      </c>
    </row>
    <row r="1612" spans="11:20" x14ac:dyDescent="0.3">
      <c r="L1612">
        <v>7</v>
      </c>
      <c r="M1612">
        <v>303.47300000000001</v>
      </c>
      <c r="N1612">
        <f t="shared" si="102"/>
        <v>59.40005940005927</v>
      </c>
      <c r="O1612">
        <v>-10.9406</v>
      </c>
      <c r="P1612">
        <v>38.543700000000001</v>
      </c>
      <c r="Q1612">
        <v>797.14300000000003</v>
      </c>
      <c r="R1612">
        <v>2.0621499999999999</v>
      </c>
      <c r="S1612">
        <v>-19.699100000000001</v>
      </c>
      <c r="T1612">
        <f t="shared" si="101"/>
        <v>-8.7585000000000015</v>
      </c>
    </row>
    <row r="1613" spans="11:20" x14ac:dyDescent="0.3">
      <c r="L1613">
        <v>8</v>
      </c>
      <c r="M1613">
        <v>320.43200000000002</v>
      </c>
      <c r="N1613">
        <f t="shared" si="102"/>
        <v>58.965740904534456</v>
      </c>
      <c r="O1613">
        <v>-11.5662</v>
      </c>
      <c r="P1613">
        <v>39.199800000000003</v>
      </c>
      <c r="Q1613">
        <v>824.81200000000001</v>
      </c>
      <c r="R1613">
        <v>2.10181</v>
      </c>
      <c r="S1613">
        <v>-19.805900000000001</v>
      </c>
      <c r="T1613">
        <f t="shared" si="101"/>
        <v>-8.2397000000000009</v>
      </c>
    </row>
    <row r="1614" spans="11:20" x14ac:dyDescent="0.3">
      <c r="L1614">
        <v>9</v>
      </c>
      <c r="M1614">
        <v>337.65499999999997</v>
      </c>
      <c r="N1614">
        <f t="shared" si="102"/>
        <v>58.061893978981743</v>
      </c>
      <c r="O1614">
        <v>-11.260999999999999</v>
      </c>
      <c r="P1614">
        <v>38.696300000000001</v>
      </c>
      <c r="Q1614">
        <v>817.46799999999996</v>
      </c>
      <c r="R1614">
        <v>2.0950799999999998</v>
      </c>
      <c r="S1614">
        <v>-19.775400000000001</v>
      </c>
      <c r="T1614">
        <f t="shared" si="101"/>
        <v>-8.514400000000002</v>
      </c>
    </row>
    <row r="1615" spans="11:20" x14ac:dyDescent="0.3">
      <c r="L1615">
        <v>10</v>
      </c>
      <c r="M1615">
        <v>354.95400000000001</v>
      </c>
      <c r="N1615">
        <f t="shared" si="102"/>
        <v>57.806809642175729</v>
      </c>
      <c r="O1615">
        <v>-11.1389</v>
      </c>
      <c r="P1615">
        <v>38.650500000000001</v>
      </c>
      <c r="Q1615">
        <v>818.85699999999997</v>
      </c>
      <c r="R1615">
        <v>2.0896400000000002</v>
      </c>
      <c r="S1615">
        <v>-19.912700000000001</v>
      </c>
      <c r="T1615">
        <f t="shared" si="101"/>
        <v>-8.7738000000000014</v>
      </c>
    </row>
    <row r="1616" spans="11:20" x14ac:dyDescent="0.3">
      <c r="L1616">
        <v>11</v>
      </c>
      <c r="M1616">
        <v>372.94499999999999</v>
      </c>
      <c r="N1616">
        <f t="shared" si="102"/>
        <v>55.583347229170187</v>
      </c>
      <c r="O1616">
        <v>-11.0016</v>
      </c>
      <c r="P1616">
        <v>38.711500000000001</v>
      </c>
      <c r="Q1616">
        <v>801.92100000000005</v>
      </c>
      <c r="R1616">
        <v>2.07307</v>
      </c>
      <c r="S1616">
        <v>-19.897500000000001</v>
      </c>
      <c r="T1616">
        <f t="shared" si="101"/>
        <v>-8.895900000000001</v>
      </c>
    </row>
    <row r="1617" spans="12:20" x14ac:dyDescent="0.3">
      <c r="L1617">
        <v>12</v>
      </c>
      <c r="M1617">
        <v>390.85700000000003</v>
      </c>
      <c r="N1617">
        <f t="shared" si="102"/>
        <v>55.828494863778367</v>
      </c>
      <c r="O1617">
        <v>-10.8337</v>
      </c>
      <c r="P1617">
        <v>38.482700000000001</v>
      </c>
      <c r="Q1617">
        <v>805.87</v>
      </c>
      <c r="R1617">
        <v>2.0871499999999998</v>
      </c>
      <c r="S1617">
        <v>-19.912700000000001</v>
      </c>
      <c r="T1617">
        <f t="shared" si="101"/>
        <v>-9.0790000000000006</v>
      </c>
    </row>
    <row r="1618" spans="12:20" x14ac:dyDescent="0.3">
      <c r="L1618">
        <v>13</v>
      </c>
      <c r="M1618">
        <v>408.65800000000002</v>
      </c>
      <c r="N1618">
        <f t="shared" si="102"/>
        <v>56.176619291051104</v>
      </c>
      <c r="O1618">
        <v>-11.0931</v>
      </c>
      <c r="P1618">
        <v>38.558999999999997</v>
      </c>
      <c r="Q1618">
        <v>818.88</v>
      </c>
      <c r="R1618">
        <v>2.1353900000000001</v>
      </c>
      <c r="S1618">
        <v>-19.714400000000001</v>
      </c>
      <c r="T1618">
        <f t="shared" si="101"/>
        <v>-8.6213000000000015</v>
      </c>
    </row>
    <row r="1619" spans="12:20" x14ac:dyDescent="0.3">
      <c r="L1619">
        <v>14</v>
      </c>
      <c r="M1619">
        <v>426.83800000000002</v>
      </c>
      <c r="N1619">
        <f t="shared" si="102"/>
        <v>55.005500550054983</v>
      </c>
      <c r="O1619">
        <v>-10.8032</v>
      </c>
      <c r="P1619">
        <v>38.238500000000002</v>
      </c>
      <c r="Q1619">
        <v>821.2</v>
      </c>
      <c r="R1619">
        <v>2.1106199999999999</v>
      </c>
      <c r="S1619">
        <v>-19.821200000000001</v>
      </c>
      <c r="T1619">
        <f t="shared" si="101"/>
        <v>-9.0180000000000007</v>
      </c>
    </row>
    <row r="1620" spans="12:20" x14ac:dyDescent="0.3">
      <c r="L1620">
        <v>15</v>
      </c>
      <c r="M1620">
        <v>444.87799999999999</v>
      </c>
      <c r="N1620">
        <f t="shared" si="102"/>
        <v>55.432372505543348</v>
      </c>
      <c r="O1620">
        <v>-11.0474</v>
      </c>
      <c r="P1620">
        <v>38.223300000000002</v>
      </c>
      <c r="Q1620">
        <v>826.92</v>
      </c>
      <c r="R1620">
        <v>2.1471800000000001</v>
      </c>
      <c r="S1620">
        <v>-19.744900000000001</v>
      </c>
      <c r="T1620">
        <f t="shared" si="101"/>
        <v>-8.6975000000000016</v>
      </c>
    </row>
    <row r="1621" spans="12:20" x14ac:dyDescent="0.3">
      <c r="L1621">
        <v>16</v>
      </c>
      <c r="M1621">
        <v>463.54399999999998</v>
      </c>
      <c r="N1621">
        <f t="shared" si="102"/>
        <v>53.573341905068048</v>
      </c>
      <c r="O1621">
        <v>-10.8948</v>
      </c>
      <c r="P1621">
        <v>38.085900000000002</v>
      </c>
      <c r="Q1621">
        <v>820.40599999999995</v>
      </c>
      <c r="R1621">
        <v>2.14073</v>
      </c>
      <c r="S1621">
        <v>-19.714400000000001</v>
      </c>
      <c r="T1621">
        <f t="shared" si="101"/>
        <v>-8.8196000000000012</v>
      </c>
    </row>
    <row r="1622" spans="12:20" x14ac:dyDescent="0.3">
      <c r="L1622">
        <v>17</v>
      </c>
      <c r="M1622">
        <v>481.93700000000001</v>
      </c>
      <c r="N1622">
        <f t="shared" si="102"/>
        <v>54.368509759147415</v>
      </c>
      <c r="O1622">
        <v>-11.0779</v>
      </c>
      <c r="P1622">
        <v>38.085900000000002</v>
      </c>
      <c r="Q1622">
        <v>830.73299999999995</v>
      </c>
      <c r="R1622">
        <v>2.1306500000000002</v>
      </c>
      <c r="S1622">
        <v>-19.683800000000002</v>
      </c>
      <c r="T1622">
        <f t="shared" si="101"/>
        <v>-8.6059000000000019</v>
      </c>
    </row>
    <row r="1623" spans="12:20" x14ac:dyDescent="0.3">
      <c r="L1623">
        <v>18</v>
      </c>
      <c r="M1623">
        <v>500.29</v>
      </c>
      <c r="N1623">
        <f t="shared" si="102"/>
        <v>54.487004849343407</v>
      </c>
      <c r="O1623">
        <v>-10.604900000000001</v>
      </c>
      <c r="P1623">
        <v>37.5824</v>
      </c>
      <c r="Q1623">
        <v>817.29300000000001</v>
      </c>
      <c r="R1623">
        <v>2.1082999999999998</v>
      </c>
      <c r="S1623">
        <v>-19.668600000000001</v>
      </c>
      <c r="T1623">
        <f t="shared" si="101"/>
        <v>-9.0637000000000008</v>
      </c>
    </row>
    <row r="1624" spans="12:20" x14ac:dyDescent="0.3">
      <c r="L1624">
        <v>19</v>
      </c>
      <c r="M1624">
        <v>518.67600000000004</v>
      </c>
      <c r="N1624">
        <f t="shared" si="102"/>
        <v>54.38920918089844</v>
      </c>
      <c r="O1624">
        <v>-11.291499999999999</v>
      </c>
      <c r="P1624">
        <v>38.238500000000002</v>
      </c>
      <c r="Q1624">
        <v>840.24199999999996</v>
      </c>
      <c r="R1624">
        <v>2.1586699999999999</v>
      </c>
      <c r="S1624">
        <v>-19.699100000000001</v>
      </c>
      <c r="T1624">
        <f t="shared" si="101"/>
        <v>-8.4076000000000022</v>
      </c>
    </row>
    <row r="1625" spans="12:20" x14ac:dyDescent="0.3">
      <c r="L1625">
        <v>20</v>
      </c>
      <c r="M1625">
        <v>537.67600000000004</v>
      </c>
      <c r="N1625">
        <f t="shared" si="102"/>
        <v>52.631578947368418</v>
      </c>
      <c r="O1625">
        <v>-10.574299999999999</v>
      </c>
      <c r="P1625">
        <v>37.384</v>
      </c>
      <c r="Q1625">
        <v>812.30499999999995</v>
      </c>
      <c r="R1625">
        <v>2.1206499999999999</v>
      </c>
      <c r="S1625">
        <v>-19.638100000000001</v>
      </c>
      <c r="T1625">
        <f t="shared" si="101"/>
        <v>-9.0638000000000023</v>
      </c>
    </row>
    <row r="1626" spans="12:20" x14ac:dyDescent="0.3">
      <c r="L1626">
        <v>21</v>
      </c>
      <c r="M1626">
        <v>556.55100000000004</v>
      </c>
      <c r="N1626">
        <f t="shared" si="102"/>
        <v>52.980132450331126</v>
      </c>
      <c r="O1626">
        <v>-10.2081</v>
      </c>
      <c r="P1626">
        <v>36.819499999999998</v>
      </c>
      <c r="Q1626">
        <v>811.79300000000001</v>
      </c>
      <c r="R1626">
        <v>2.12147</v>
      </c>
      <c r="S1626">
        <v>-19.638100000000001</v>
      </c>
      <c r="T1626">
        <f t="shared" si="101"/>
        <v>-9.4300000000000015</v>
      </c>
    </row>
    <row r="1627" spans="12:20" x14ac:dyDescent="0.3">
      <c r="L1627">
        <v>22</v>
      </c>
      <c r="M1627">
        <v>575.36300000000006</v>
      </c>
      <c r="N1627">
        <f t="shared" si="102"/>
        <v>53.157559004890459</v>
      </c>
      <c r="O1627">
        <v>-10.9406</v>
      </c>
      <c r="P1627">
        <v>37.567100000000003</v>
      </c>
      <c r="Q1627">
        <v>845.19200000000001</v>
      </c>
      <c r="R1627">
        <v>2.1649799999999999</v>
      </c>
      <c r="S1627">
        <v>-19.561800000000002</v>
      </c>
      <c r="T1627">
        <f t="shared" si="101"/>
        <v>-8.6212000000000018</v>
      </c>
    </row>
    <row r="1628" spans="12:20" x14ac:dyDescent="0.3">
      <c r="L1628">
        <v>23</v>
      </c>
      <c r="M1628">
        <v>594.96199999999999</v>
      </c>
      <c r="N1628">
        <f t="shared" si="102"/>
        <v>51.023011378131713</v>
      </c>
      <c r="O1628">
        <v>-10.849</v>
      </c>
      <c r="P1628">
        <v>37.704500000000003</v>
      </c>
      <c r="Q1628">
        <v>825.59100000000001</v>
      </c>
      <c r="R1628">
        <v>2.14839</v>
      </c>
      <c r="S1628">
        <v>-19.699100000000001</v>
      </c>
      <c r="T1628">
        <f t="shared" si="101"/>
        <v>-8.8501000000000012</v>
      </c>
    </row>
    <row r="1629" spans="12:20" x14ac:dyDescent="0.3">
      <c r="L1629">
        <v>24</v>
      </c>
      <c r="M1629">
        <v>613.94399999999996</v>
      </c>
      <c r="N1629">
        <f t="shared" si="102"/>
        <v>52.681487725213444</v>
      </c>
      <c r="O1629">
        <v>-10.9406</v>
      </c>
      <c r="P1629">
        <v>37.567100000000003</v>
      </c>
      <c r="Q1629">
        <v>854.33600000000001</v>
      </c>
      <c r="R1629">
        <v>2.1882700000000002</v>
      </c>
      <c r="S1629">
        <v>-19.729600000000001</v>
      </c>
      <c r="T1629">
        <f t="shared" si="101"/>
        <v>-8.7890000000000015</v>
      </c>
    </row>
    <row r="1630" spans="12:20" x14ac:dyDescent="0.3">
      <c r="L1630">
        <v>25</v>
      </c>
      <c r="M1630">
        <v>633.19299999999998</v>
      </c>
      <c r="N1630">
        <f t="shared" si="102"/>
        <v>51.950750688347384</v>
      </c>
      <c r="O1630">
        <v>-10.9711</v>
      </c>
      <c r="P1630">
        <v>37.445099999999996</v>
      </c>
      <c r="Q1630">
        <v>850.18</v>
      </c>
      <c r="R1630">
        <v>2.2238899999999999</v>
      </c>
      <c r="S1630">
        <v>-19.592300000000002</v>
      </c>
      <c r="T1630">
        <f t="shared" si="101"/>
        <v>-8.6212000000000018</v>
      </c>
    </row>
    <row r="1631" spans="12:20" x14ac:dyDescent="0.3">
      <c r="L1631">
        <v>26</v>
      </c>
      <c r="M1631">
        <v>652.721</v>
      </c>
      <c r="N1631">
        <f t="shared" si="102"/>
        <v>51.208521097910641</v>
      </c>
      <c r="O1631">
        <v>-10.8185</v>
      </c>
      <c r="P1631">
        <v>37.4298</v>
      </c>
      <c r="Q1631">
        <v>846.44299999999998</v>
      </c>
      <c r="R1631">
        <v>2.1835599999999999</v>
      </c>
      <c r="S1631">
        <v>-19.744900000000001</v>
      </c>
      <c r="T1631">
        <f t="shared" si="101"/>
        <v>-8.926400000000001</v>
      </c>
    </row>
    <row r="1632" spans="12:20" x14ac:dyDescent="0.3">
      <c r="L1632">
        <v>27</v>
      </c>
      <c r="M1632">
        <v>672.154</v>
      </c>
      <c r="N1632">
        <f t="shared" si="102"/>
        <v>51.458858642515331</v>
      </c>
      <c r="O1632">
        <v>-10.3302</v>
      </c>
      <c r="P1632">
        <v>36.85</v>
      </c>
      <c r="Q1632">
        <v>828.7</v>
      </c>
      <c r="R1632">
        <v>2.1600999999999999</v>
      </c>
      <c r="S1632">
        <v>-19.805900000000001</v>
      </c>
      <c r="T1632">
        <f t="shared" si="101"/>
        <v>-9.4757000000000016</v>
      </c>
    </row>
    <row r="1633" spans="11:20" x14ac:dyDescent="0.3">
      <c r="L1633">
        <v>28</v>
      </c>
      <c r="M1633">
        <v>691.99900000000002</v>
      </c>
      <c r="N1633">
        <f t="shared" si="102"/>
        <v>50.390526581002703</v>
      </c>
      <c r="O1633">
        <v>-10.589600000000001</v>
      </c>
      <c r="P1633">
        <v>37.124600000000001</v>
      </c>
      <c r="Q1633">
        <v>842.77300000000002</v>
      </c>
      <c r="R1633">
        <v>2.1860499999999998</v>
      </c>
      <c r="S1633">
        <v>-19.668600000000001</v>
      </c>
      <c r="T1633">
        <f t="shared" si="101"/>
        <v>-9.0790000000000006</v>
      </c>
    </row>
    <row r="1634" spans="11:20" x14ac:dyDescent="0.3">
      <c r="L1634">
        <v>29</v>
      </c>
      <c r="M1634">
        <v>711.55399999999997</v>
      </c>
      <c r="N1634">
        <f t="shared" si="102"/>
        <v>51.1378164152392</v>
      </c>
      <c r="O1634">
        <v>-10.849</v>
      </c>
      <c r="P1634">
        <v>37.185699999999997</v>
      </c>
      <c r="Q1634">
        <v>845.625</v>
      </c>
      <c r="R1634">
        <v>2.20919</v>
      </c>
      <c r="S1634">
        <v>-19.668600000000001</v>
      </c>
      <c r="T1634">
        <f t="shared" si="101"/>
        <v>-8.8196000000000012</v>
      </c>
    </row>
    <row r="1635" spans="11:20" x14ac:dyDescent="0.3">
      <c r="T1635">
        <f t="shared" si="101"/>
        <v>0</v>
      </c>
    </row>
    <row r="1636" spans="11:20" x14ac:dyDescent="0.3">
      <c r="K1636">
        <v>4.45</v>
      </c>
      <c r="T1636">
        <f t="shared" si="101"/>
        <v>0</v>
      </c>
    </row>
    <row r="1637" spans="11:20" hidden="1" x14ac:dyDescent="0.3">
      <c r="L1637">
        <v>1</v>
      </c>
      <c r="M1637">
        <v>220.81200000000001</v>
      </c>
      <c r="O1637">
        <v>-20.599399999999999</v>
      </c>
      <c r="P1637">
        <v>67.535399999999996</v>
      </c>
      <c r="Q1637">
        <v>447.35599999999999</v>
      </c>
      <c r="R1637">
        <v>1.28183</v>
      </c>
      <c r="S1637">
        <v>-18.325800000000001</v>
      </c>
      <c r="T1637">
        <f t="shared" si="101"/>
        <v>2.2735999999999983</v>
      </c>
    </row>
    <row r="1638" spans="11:20" x14ac:dyDescent="0.3">
      <c r="L1638">
        <v>2</v>
      </c>
      <c r="M1638">
        <v>227.50200000000001</v>
      </c>
      <c r="N1638">
        <f t="shared" si="102"/>
        <v>149.47683109118091</v>
      </c>
      <c r="O1638">
        <v>-9.7045899999999996</v>
      </c>
      <c r="P1638">
        <v>31.448399999999999</v>
      </c>
      <c r="Q1638">
        <v>893.91700000000003</v>
      </c>
      <c r="R1638">
        <v>2.5538500000000002</v>
      </c>
      <c r="S1638">
        <v>-12.786899999999999</v>
      </c>
      <c r="T1638">
        <f t="shared" si="101"/>
        <v>-3.0823099999999997</v>
      </c>
    </row>
    <row r="1639" spans="11:20" x14ac:dyDescent="0.3">
      <c r="L1639">
        <v>3</v>
      </c>
      <c r="M1639">
        <v>238.614</v>
      </c>
      <c r="N1639">
        <f t="shared" si="102"/>
        <v>89.992800575953964</v>
      </c>
      <c r="O1639">
        <v>-6.1645500000000002</v>
      </c>
      <c r="P1639">
        <v>20.935099999999998</v>
      </c>
      <c r="Q1639">
        <v>1327.47</v>
      </c>
      <c r="R1639">
        <v>3.0562900000000002</v>
      </c>
      <c r="S1639">
        <v>-15.319800000000001</v>
      </c>
      <c r="T1639">
        <f t="shared" si="101"/>
        <v>-9.1552500000000006</v>
      </c>
    </row>
    <row r="1640" spans="11:20" x14ac:dyDescent="0.3">
      <c r="L1640">
        <v>4</v>
      </c>
      <c r="M1640">
        <v>254.30199999999999</v>
      </c>
      <c r="N1640">
        <f t="shared" si="102"/>
        <v>63.742988271290209</v>
      </c>
      <c r="O1640">
        <v>-9.2315699999999996</v>
      </c>
      <c r="P1640">
        <v>31.311</v>
      </c>
      <c r="Q1640">
        <v>1029.8</v>
      </c>
      <c r="R1640">
        <v>2.5720499999999999</v>
      </c>
      <c r="S1640">
        <v>-17.1204</v>
      </c>
      <c r="T1640">
        <f t="shared" si="101"/>
        <v>-7.8888300000000005</v>
      </c>
    </row>
    <row r="1641" spans="11:20" x14ac:dyDescent="0.3">
      <c r="L1641">
        <v>5</v>
      </c>
      <c r="M1641">
        <v>270.911</v>
      </c>
      <c r="N1641">
        <f t="shared" si="102"/>
        <v>60.20832078993314</v>
      </c>
      <c r="O1641">
        <v>-10.1471</v>
      </c>
      <c r="P1641">
        <v>35.537700000000001</v>
      </c>
      <c r="Q1641">
        <v>894.53700000000003</v>
      </c>
      <c r="R1641">
        <v>2.2855799999999999</v>
      </c>
      <c r="S1641">
        <v>-18.386800000000001</v>
      </c>
      <c r="T1641">
        <f t="shared" si="101"/>
        <v>-8.2397000000000009</v>
      </c>
    </row>
    <row r="1642" spans="11:20" x14ac:dyDescent="0.3">
      <c r="L1642">
        <v>6</v>
      </c>
      <c r="M1642">
        <v>287.42599999999999</v>
      </c>
      <c r="N1642">
        <f t="shared" si="102"/>
        <v>60.551014229488395</v>
      </c>
      <c r="O1642">
        <v>-11.0016</v>
      </c>
      <c r="P1642">
        <v>37.551900000000003</v>
      </c>
      <c r="Q1642">
        <v>875.52099999999996</v>
      </c>
      <c r="R1642">
        <v>2.1981700000000002</v>
      </c>
      <c r="S1642">
        <v>-19.058199999999999</v>
      </c>
      <c r="T1642">
        <f t="shared" si="101"/>
        <v>-8.0565999999999995</v>
      </c>
    </row>
    <row r="1643" spans="11:20" x14ac:dyDescent="0.3">
      <c r="L1643">
        <v>7</v>
      </c>
      <c r="M1643">
        <v>304.47300000000001</v>
      </c>
      <c r="N1643">
        <f t="shared" si="102"/>
        <v>58.66134803777782</v>
      </c>
      <c r="O1643">
        <v>-10.3149</v>
      </c>
      <c r="P1643">
        <v>37.734999999999999</v>
      </c>
      <c r="Q1643">
        <v>819.34799999999996</v>
      </c>
      <c r="R1643">
        <v>2.0946699999999998</v>
      </c>
      <c r="S1643">
        <v>-19.149799999999999</v>
      </c>
      <c r="T1643">
        <f t="shared" si="101"/>
        <v>-8.8348999999999993</v>
      </c>
    </row>
    <row r="1644" spans="11:20" x14ac:dyDescent="0.3">
      <c r="L1644">
        <v>8</v>
      </c>
      <c r="M1644">
        <v>321.52100000000002</v>
      </c>
      <c r="N1644">
        <f t="shared" si="102"/>
        <v>58.657907085875166</v>
      </c>
      <c r="O1644">
        <v>-11.0626</v>
      </c>
      <c r="P1644">
        <v>38.436900000000001</v>
      </c>
      <c r="Q1644">
        <v>837.98099999999999</v>
      </c>
      <c r="R1644">
        <v>2.12778</v>
      </c>
      <c r="S1644">
        <v>-19.515999999999998</v>
      </c>
      <c r="T1644">
        <f t="shared" si="101"/>
        <v>-8.4533999999999985</v>
      </c>
    </row>
    <row r="1645" spans="11:20" x14ac:dyDescent="0.3">
      <c r="L1645">
        <v>9</v>
      </c>
      <c r="M1645">
        <v>338.30599999999998</v>
      </c>
      <c r="N1645">
        <f t="shared" si="102"/>
        <v>59.57700327673529</v>
      </c>
      <c r="O1645">
        <v>-11.215199999999999</v>
      </c>
      <c r="P1645">
        <v>38.467399999999998</v>
      </c>
      <c r="Q1645">
        <v>853.072</v>
      </c>
      <c r="R1645">
        <v>2.1468500000000001</v>
      </c>
      <c r="S1645">
        <v>-19.271899999999999</v>
      </c>
      <c r="T1645">
        <f t="shared" si="101"/>
        <v>-8.0566999999999993</v>
      </c>
    </row>
    <row r="1646" spans="11:20" x14ac:dyDescent="0.3">
      <c r="L1646">
        <v>10</v>
      </c>
      <c r="M1646">
        <v>355.75599999999997</v>
      </c>
      <c r="N1646">
        <f t="shared" si="102"/>
        <v>57.306590257879691</v>
      </c>
      <c r="O1646">
        <v>-11.0321</v>
      </c>
      <c r="P1646">
        <v>38.116500000000002</v>
      </c>
      <c r="Q1646">
        <v>853.39599999999996</v>
      </c>
      <c r="R1646">
        <v>2.1521499999999998</v>
      </c>
      <c r="S1646">
        <v>-19.088699999999999</v>
      </c>
      <c r="T1646">
        <f t="shared" si="101"/>
        <v>-8.0565999999999995</v>
      </c>
    </row>
    <row r="1647" spans="11:20" x14ac:dyDescent="0.3">
      <c r="L1647">
        <v>11</v>
      </c>
      <c r="M1647">
        <v>373.43400000000003</v>
      </c>
      <c r="N1647">
        <f t="shared" si="102"/>
        <v>56.567485009616298</v>
      </c>
      <c r="O1647">
        <v>-10.528600000000001</v>
      </c>
      <c r="P1647">
        <v>37.277200000000001</v>
      </c>
      <c r="Q1647">
        <v>846.91</v>
      </c>
      <c r="R1647">
        <v>2.17089</v>
      </c>
      <c r="S1647">
        <v>-19.149799999999999</v>
      </c>
      <c r="T1647">
        <f t="shared" si="101"/>
        <v>-8.6211999999999982</v>
      </c>
    </row>
    <row r="1648" spans="11:20" x14ac:dyDescent="0.3">
      <c r="L1648">
        <v>12</v>
      </c>
      <c r="M1648">
        <v>391.59199999999998</v>
      </c>
      <c r="N1648">
        <f t="shared" si="102"/>
        <v>55.072144509307321</v>
      </c>
      <c r="O1648">
        <v>-10.0708</v>
      </c>
      <c r="P1648">
        <v>36.788899999999998</v>
      </c>
      <c r="Q1648">
        <v>829.77200000000005</v>
      </c>
      <c r="R1648">
        <v>2.16134</v>
      </c>
      <c r="S1648">
        <v>-19.271899999999999</v>
      </c>
      <c r="T1648">
        <f t="shared" si="101"/>
        <v>-9.2010999999999985</v>
      </c>
    </row>
    <row r="1649" spans="12:20" x14ac:dyDescent="0.3">
      <c r="L1649">
        <v>13</v>
      </c>
      <c r="M1649">
        <v>409.84899999999999</v>
      </c>
      <c r="N1649">
        <f t="shared" si="102"/>
        <v>54.773511529824162</v>
      </c>
      <c r="O1649">
        <v>-11.0321</v>
      </c>
      <c r="P1649">
        <v>37.902799999999999</v>
      </c>
      <c r="Q1649">
        <v>868.54499999999996</v>
      </c>
      <c r="R1649">
        <v>2.2016200000000001</v>
      </c>
      <c r="S1649">
        <v>-19.271899999999999</v>
      </c>
      <c r="T1649">
        <f t="shared" si="101"/>
        <v>-8.2397999999999989</v>
      </c>
    </row>
    <row r="1650" spans="12:20" x14ac:dyDescent="0.3">
      <c r="L1650">
        <v>14</v>
      </c>
      <c r="M1650">
        <v>427.90100000000001</v>
      </c>
      <c r="N1650">
        <f t="shared" si="102"/>
        <v>55.395524041657367</v>
      </c>
      <c r="O1650">
        <v>-10.849</v>
      </c>
      <c r="P1650">
        <v>37.4298</v>
      </c>
      <c r="Q1650">
        <v>876.80200000000002</v>
      </c>
      <c r="R1650">
        <v>2.2059299999999999</v>
      </c>
      <c r="S1650">
        <v>-19.210799999999999</v>
      </c>
      <c r="T1650">
        <f t="shared" si="101"/>
        <v>-8.3617999999999988</v>
      </c>
    </row>
    <row r="1651" spans="12:20" x14ac:dyDescent="0.3">
      <c r="L1651">
        <v>15</v>
      </c>
      <c r="M1651">
        <v>446.13499999999999</v>
      </c>
      <c r="N1651">
        <f t="shared" si="102"/>
        <v>54.842601733026271</v>
      </c>
      <c r="O1651">
        <v>-11.0474</v>
      </c>
      <c r="P1651">
        <v>37.4756</v>
      </c>
      <c r="Q1651">
        <v>893.63599999999997</v>
      </c>
      <c r="R1651">
        <v>2.2500900000000001</v>
      </c>
      <c r="S1651">
        <v>-19.287099999999999</v>
      </c>
      <c r="T1651">
        <f t="shared" si="101"/>
        <v>-8.2396999999999991</v>
      </c>
    </row>
    <row r="1652" spans="12:20" x14ac:dyDescent="0.3">
      <c r="L1652">
        <v>16</v>
      </c>
      <c r="M1652">
        <v>465.13099999999997</v>
      </c>
      <c r="N1652">
        <f t="shared" si="102"/>
        <v>52.642661612971203</v>
      </c>
      <c r="O1652">
        <v>-9.99451</v>
      </c>
      <c r="P1652">
        <v>36.605800000000002</v>
      </c>
      <c r="Q1652">
        <v>830.9</v>
      </c>
      <c r="R1652">
        <v>2.1825600000000001</v>
      </c>
      <c r="S1652">
        <v>-19.134499999999999</v>
      </c>
      <c r="T1652">
        <f t="shared" si="101"/>
        <v>-9.1399899999999992</v>
      </c>
    </row>
    <row r="1653" spans="12:20" x14ac:dyDescent="0.3">
      <c r="L1653">
        <v>17</v>
      </c>
      <c r="M1653">
        <v>483.57600000000002</v>
      </c>
      <c r="N1653">
        <f t="shared" si="102"/>
        <v>54.215234480888981</v>
      </c>
      <c r="O1653">
        <v>-10.559100000000001</v>
      </c>
      <c r="P1653">
        <v>36.972000000000001</v>
      </c>
      <c r="Q1653">
        <v>875.56</v>
      </c>
      <c r="R1653">
        <v>2.2327400000000002</v>
      </c>
      <c r="S1653">
        <v>-19.073499999999999</v>
      </c>
      <c r="T1653">
        <f t="shared" si="101"/>
        <v>-8.5143999999999984</v>
      </c>
    </row>
    <row r="1654" spans="12:20" x14ac:dyDescent="0.3">
      <c r="L1654">
        <v>18</v>
      </c>
      <c r="M1654">
        <v>502.32100000000003</v>
      </c>
      <c r="N1654">
        <f t="shared" si="102"/>
        <v>53.347559349159766</v>
      </c>
      <c r="O1654">
        <v>-10.7422</v>
      </c>
      <c r="P1654">
        <v>37.200899999999997</v>
      </c>
      <c r="Q1654">
        <v>888.79300000000001</v>
      </c>
      <c r="R1654">
        <v>2.2362899999999999</v>
      </c>
      <c r="S1654">
        <v>-19.241299999999999</v>
      </c>
      <c r="T1654">
        <f t="shared" si="101"/>
        <v>-8.4990999999999985</v>
      </c>
    </row>
    <row r="1655" spans="12:20" x14ac:dyDescent="0.3">
      <c r="L1655">
        <v>19</v>
      </c>
      <c r="M1655">
        <v>521.25599999999997</v>
      </c>
      <c r="N1655">
        <f t="shared" si="102"/>
        <v>52.81225244256683</v>
      </c>
      <c r="O1655">
        <v>-10.635400000000001</v>
      </c>
      <c r="P1655">
        <v>37.109400000000001</v>
      </c>
      <c r="Q1655">
        <v>872.14</v>
      </c>
      <c r="R1655">
        <v>2.2395800000000001</v>
      </c>
      <c r="S1655">
        <v>-19.103999999999999</v>
      </c>
      <c r="T1655">
        <f t="shared" si="101"/>
        <v>-8.4685999999999986</v>
      </c>
    </row>
    <row r="1656" spans="12:20" x14ac:dyDescent="0.3">
      <c r="L1656">
        <v>20</v>
      </c>
      <c r="M1656">
        <v>540.13</v>
      </c>
      <c r="N1656">
        <f t="shared" si="102"/>
        <v>52.98293949348303</v>
      </c>
      <c r="O1656">
        <v>-9.8724399999999992</v>
      </c>
      <c r="P1656">
        <v>36.087000000000003</v>
      </c>
      <c r="Q1656">
        <v>847.7</v>
      </c>
      <c r="R1656">
        <v>2.2149200000000002</v>
      </c>
      <c r="S1656">
        <v>-19.134499999999999</v>
      </c>
      <c r="T1656">
        <f t="shared" si="101"/>
        <v>-9.26206</v>
      </c>
    </row>
    <row r="1657" spans="12:20" x14ac:dyDescent="0.3">
      <c r="L1657">
        <v>21</v>
      </c>
      <c r="M1657">
        <v>558.95600000000002</v>
      </c>
      <c r="N1657">
        <f t="shared" si="102"/>
        <v>53.118028258790972</v>
      </c>
      <c r="O1657">
        <v>-10.696400000000001</v>
      </c>
      <c r="P1657">
        <v>36.85</v>
      </c>
      <c r="Q1657">
        <v>885</v>
      </c>
      <c r="R1657">
        <v>2.23427</v>
      </c>
      <c r="S1657">
        <v>-19.088699999999999</v>
      </c>
      <c r="T1657">
        <f t="shared" si="101"/>
        <v>-8.3922999999999988</v>
      </c>
    </row>
    <row r="1658" spans="12:20" x14ac:dyDescent="0.3">
      <c r="L1658">
        <v>22</v>
      </c>
      <c r="M1658">
        <v>577.89300000000003</v>
      </c>
      <c r="N1658">
        <f t="shared" si="102"/>
        <v>52.806674763690097</v>
      </c>
      <c r="O1658">
        <v>-10.620100000000001</v>
      </c>
      <c r="P1658">
        <v>36.590600000000002</v>
      </c>
      <c r="Q1658">
        <v>891.101</v>
      </c>
      <c r="R1658">
        <v>2.27006</v>
      </c>
      <c r="S1658">
        <v>-19.012499999999999</v>
      </c>
      <c r="T1658">
        <f t="shared" si="101"/>
        <v>-8.3923999999999985</v>
      </c>
    </row>
    <row r="1659" spans="12:20" x14ac:dyDescent="0.3">
      <c r="L1659">
        <v>23</v>
      </c>
      <c r="M1659">
        <v>597.13599999999997</v>
      </c>
      <c r="N1659">
        <f t="shared" si="102"/>
        <v>51.966949020423179</v>
      </c>
      <c r="O1659">
        <v>-10.3912</v>
      </c>
      <c r="P1659">
        <v>36.438000000000002</v>
      </c>
      <c r="Q1659">
        <v>881.78899999999999</v>
      </c>
      <c r="R1659">
        <v>2.2379099999999998</v>
      </c>
      <c r="S1659">
        <v>-19.088699999999999</v>
      </c>
      <c r="T1659">
        <f t="shared" si="101"/>
        <v>-8.6974999999999998</v>
      </c>
    </row>
    <row r="1660" spans="12:20" x14ac:dyDescent="0.3">
      <c r="L1660">
        <v>24</v>
      </c>
      <c r="M1660">
        <v>616.702</v>
      </c>
      <c r="N1660">
        <f t="shared" si="102"/>
        <v>51.109066748441094</v>
      </c>
      <c r="O1660">
        <v>-10.849</v>
      </c>
      <c r="P1660">
        <v>37.063600000000001</v>
      </c>
      <c r="Q1660">
        <v>879.75400000000002</v>
      </c>
      <c r="R1660">
        <v>2.2361800000000001</v>
      </c>
      <c r="S1660">
        <v>-19.119299999999999</v>
      </c>
      <c r="T1660">
        <f t="shared" si="101"/>
        <v>-8.2702999999999989</v>
      </c>
    </row>
    <row r="1661" spans="12:20" x14ac:dyDescent="0.3">
      <c r="L1661">
        <v>25</v>
      </c>
      <c r="M1661">
        <v>636.15599999999995</v>
      </c>
      <c r="N1661">
        <f t="shared" si="102"/>
        <v>51.403310373188162</v>
      </c>
      <c r="O1661">
        <v>-10.2234</v>
      </c>
      <c r="P1661">
        <v>36.193800000000003</v>
      </c>
      <c r="Q1661">
        <v>860.83799999999997</v>
      </c>
      <c r="R1661">
        <v>2.25318</v>
      </c>
      <c r="S1661">
        <v>-19.042999999999999</v>
      </c>
      <c r="T1661">
        <f t="shared" si="101"/>
        <v>-8.8195999999999994</v>
      </c>
    </row>
    <row r="1662" spans="12:20" x14ac:dyDescent="0.3">
      <c r="L1662">
        <v>26</v>
      </c>
      <c r="M1662">
        <v>655.42499999999995</v>
      </c>
      <c r="N1662">
        <f t="shared" si="102"/>
        <v>51.896829103741744</v>
      </c>
      <c r="O1662">
        <v>-10.91</v>
      </c>
      <c r="P1662">
        <v>36.697400000000002</v>
      </c>
      <c r="Q1662">
        <v>899.14099999999996</v>
      </c>
      <c r="R1662">
        <v>2.3056399999999999</v>
      </c>
      <c r="S1662">
        <v>-19.103999999999999</v>
      </c>
      <c r="T1662">
        <f t="shared" si="101"/>
        <v>-8.1939999999999991</v>
      </c>
    </row>
    <row r="1663" spans="12:20" x14ac:dyDescent="0.3">
      <c r="L1663">
        <v>27</v>
      </c>
      <c r="M1663">
        <v>675.12099999999998</v>
      </c>
      <c r="N1663">
        <f t="shared" si="102"/>
        <v>50.771730300568578</v>
      </c>
      <c r="O1663">
        <v>-10.3149</v>
      </c>
      <c r="P1663">
        <v>36.0107</v>
      </c>
      <c r="Q1663">
        <v>877.40499999999997</v>
      </c>
      <c r="R1663">
        <v>2.2667700000000002</v>
      </c>
      <c r="S1663">
        <v>-18.9514</v>
      </c>
      <c r="T1663">
        <f t="shared" si="101"/>
        <v>-8.6364999999999998</v>
      </c>
    </row>
    <row r="1664" spans="12:20" x14ac:dyDescent="0.3">
      <c r="L1664">
        <v>28</v>
      </c>
      <c r="M1664">
        <v>694.76900000000001</v>
      </c>
      <c r="N1664">
        <f t="shared" si="102"/>
        <v>50.89576547231264</v>
      </c>
      <c r="O1664">
        <v>-11.0321</v>
      </c>
      <c r="P1664">
        <v>36.636400000000002</v>
      </c>
      <c r="Q1664">
        <v>916.22799999999995</v>
      </c>
      <c r="R1664">
        <v>2.3237700000000001</v>
      </c>
      <c r="S1664">
        <v>-19.027699999999999</v>
      </c>
      <c r="T1664">
        <f t="shared" si="101"/>
        <v>-7.9955999999999996</v>
      </c>
    </row>
    <row r="1665" spans="12:20" x14ac:dyDescent="0.3">
      <c r="L1665">
        <v>29</v>
      </c>
      <c r="M1665">
        <v>714.53399999999999</v>
      </c>
      <c r="N1665">
        <f t="shared" si="102"/>
        <v>50.594485201113116</v>
      </c>
      <c r="O1665">
        <v>-10.528600000000001</v>
      </c>
      <c r="P1665">
        <v>35.873399999999997</v>
      </c>
      <c r="Q1665">
        <v>905.92600000000004</v>
      </c>
      <c r="R1665">
        <v>2.3228</v>
      </c>
      <c r="S1665">
        <v>-15.991199999999999</v>
      </c>
      <c r="T1665">
        <f t="shared" si="101"/>
        <v>-5.4625999999999983</v>
      </c>
    </row>
  </sheetData>
  <autoFilter ref="T1:T1665">
    <filterColumn colId="0">
      <filters blank="1">
        <filter val="0"/>
        <filter val="-1.1292"/>
        <filter val="-1.5564"/>
        <filter val="-1.5869"/>
        <filter val="-1.6784"/>
        <filter val="-1.77"/>
        <filter val="-1.831"/>
        <filter val="-10.0097"/>
        <filter val="-10.0098"/>
        <filter val="-10.025"/>
        <filter val="-10.0251"/>
        <filter val="-10.0403"/>
        <filter val="-10.04031"/>
        <filter val="-10.0555"/>
        <filter val="-10.0556"/>
        <filter val="-10.0708"/>
        <filter val="-10.086"/>
        <filter val="-10.0861"/>
        <filter val="-10.1013"/>
        <filter val="-10.1014"/>
        <filter val="-10.1166"/>
        <filter val="-10.1318"/>
        <filter val="-10.1319"/>
        <filter val="-10.1471"/>
        <filter val="-10.1623"/>
        <filter val="-10.1624"/>
        <filter val="-10.1776"/>
        <filter val="-10.1777"/>
        <filter val="-10.1928"/>
        <filter val="-10.1929"/>
        <filter val="-10.2081"/>
        <filter val="-10.2082"/>
        <filter val="-10.2234"/>
        <filter val="-10.2386"/>
        <filter val="-10.2387"/>
        <filter val="-10.2539"/>
        <filter val="-10.2691"/>
        <filter val="-10.2692"/>
        <filter val="-10.2844"/>
        <filter val="-10.2996"/>
        <filter val="-10.2997"/>
        <filter val="-10.3149"/>
        <filter val="-10.315"/>
        <filter val="-10.3302"/>
        <filter val="-10.3454"/>
        <filter val="-10.3455"/>
        <filter val="-10.3607"/>
        <filter val="-10.3608"/>
        <filter val="-10.3759"/>
        <filter val="-10.376"/>
        <filter val="-10.3912"/>
        <filter val="-10.3913"/>
        <filter val="-10.4065"/>
        <filter val="-10.4217"/>
        <filter val="-10.4218"/>
        <filter val="-10.437"/>
        <filter val="-10.4371"/>
        <filter val="-10.4522"/>
        <filter val="-10.4523"/>
        <filter val="-10.4676"/>
        <filter val="-10.4827"/>
        <filter val="-10.4828"/>
        <filter val="-10.498"/>
        <filter val="-10.4981"/>
        <filter val="-10.5133"/>
        <filter val="-10.5285"/>
        <filter val="-10.5286"/>
        <filter val="-10.5438"/>
        <filter val="-10.5439"/>
        <filter val="-10.5591"/>
        <filter val="-10.5743"/>
        <filter val="-10.5744"/>
        <filter val="-10.5896"/>
        <filter val="-10.6048"/>
        <filter val="-10.6049"/>
        <filter val="-10.6201"/>
        <filter val="-10.6202"/>
        <filter val="-10.6353"/>
        <filter val="-10.6506"/>
        <filter val="-10.6507"/>
        <filter val="-10.6658"/>
        <filter val="-10.6659"/>
        <filter val="-10.6811"/>
        <filter val="-10.6964"/>
        <filter val="-10.6965"/>
        <filter val="-10.7117"/>
        <filter val="-10.7269"/>
        <filter val="-10.727"/>
        <filter val="-10.7422"/>
        <filter val="-10.7574"/>
        <filter val="-10.7575"/>
        <filter val="-10.7727"/>
        <filter val="-10.7879"/>
        <filter val="-10.788"/>
        <filter val="-10.8032"/>
        <filter val="-10.8185"/>
        <filter val="-10.8337"/>
        <filter val="-10.8338"/>
        <filter val="-10.849"/>
        <filter val="-10.8642"/>
        <filter val="-10.8643"/>
        <filter val="-10.8795"/>
        <filter val="-10.8947"/>
        <filter val="-10.8948"/>
        <filter val="-10.91"/>
        <filter val="-10.9101"/>
        <filter val="-10.9252"/>
        <filter val="-10.9253"/>
        <filter val="-10.9405"/>
        <filter val="-10.9406"/>
        <filter val="-10.9558"/>
        <filter val="-10.9711"/>
        <filter val="-10.9863"/>
        <filter val="-10.9864"/>
        <filter val="-11.0015"/>
        <filter val="-11.0016"/>
        <filter val="-11.0168"/>
        <filter val="-11.0169"/>
        <filter val="-11.0321"/>
        <filter val="-11.0473"/>
        <filter val="-11.0474"/>
        <filter val="-11.0626"/>
        <filter val="-11.0778"/>
        <filter val="-11.0779"/>
        <filter val="-11.0931"/>
        <filter val="-11.0932"/>
        <filter val="-11.1084"/>
        <filter val="-11.1237"/>
        <filter val="-11.1389"/>
        <filter val="-11.139"/>
        <filter val="-11.1541"/>
        <filter val="-11.1542"/>
        <filter val="-11.1694"/>
        <filter val="-11.1695"/>
        <filter val="-11.1847"/>
        <filter val="-11.1999"/>
        <filter val="-11.2"/>
        <filter val="-11.2152"/>
        <filter val="-11.2304"/>
        <filter val="-11.2305"/>
        <filter val="-11.2457"/>
        <filter val="-11.261"/>
        <filter val="-11.2762"/>
        <filter val="-11.2763"/>
        <filter val="-11.2915"/>
        <filter val="-11.3067"/>
        <filter val="-11.3068"/>
        <filter val="-11.322"/>
        <filter val="-11.3373"/>
        <filter val="-11.3525"/>
        <filter val="-11.3526"/>
        <filter val="-11.3678"/>
        <filter val="-11.383"/>
        <filter val="-11.3831"/>
        <filter val="-11.3983"/>
        <filter val="-11.3984"/>
        <filter val="-11.4135"/>
        <filter val="-11.4288"/>
        <filter val="-11.4441"/>
        <filter val="-11.4593"/>
        <filter val="-11.4594"/>
        <filter val="-11.4747"/>
        <filter val="-11.4899"/>
        <filter val="-11.5051"/>
        <filter val="-11.5052"/>
        <filter val="-11.5203"/>
        <filter val="-11.5204"/>
        <filter val="-11.5356"/>
        <filter val="-11.5509"/>
        <filter val="-11.5661"/>
        <filter val="-11.5662"/>
        <filter val="-11.5966"/>
        <filter val="-11.5967"/>
        <filter val="-11.6119"/>
        <filter val="-11.6271"/>
        <filter val="-11.6272"/>
        <filter val="-11.6424"/>
        <filter val="-11.6425"/>
        <filter val="-11.6729"/>
        <filter val="-11.673"/>
        <filter val="-11.6882"/>
        <filter val="-11.6883"/>
        <filter val="-11.7034"/>
        <filter val="-11.7035"/>
        <filter val="-11.7187"/>
        <filter val="-11.7188"/>
        <filter val="-11.734"/>
        <filter val="-11.7493"/>
        <filter val="-11.7645"/>
        <filter val="-11.7646"/>
        <filter val="-11.7798"/>
        <filter val="-11.795"/>
        <filter val="-11.7951"/>
        <filter val="-11.8103"/>
        <filter val="-11.8255"/>
        <filter val="-11.8256"/>
        <filter val="-11.8408"/>
        <filter val="-11.8561"/>
        <filter val="-11.8713"/>
        <filter val="-11.8714"/>
        <filter val="-11.8866"/>
        <filter val="-11.9018"/>
        <filter val="-11.9019"/>
        <filter val="-11.9171"/>
        <filter val="-11.9323"/>
        <filter val="-11.9324"/>
        <filter val="-11.9476"/>
        <filter val="-11.9629"/>
        <filter val="-11.9781"/>
        <filter val="-11.9782"/>
        <filter val="-11.9934"/>
        <filter val="-12.0087"/>
        <filter val="-12.024"/>
        <filter val="-12.0391"/>
        <filter val="-12.0392"/>
        <filter val="-12.0544"/>
        <filter val="-12.0697"/>
        <filter val="-12.0849"/>
        <filter val="-12.085"/>
        <filter val="-12.1002"/>
        <filter val="-12.1154"/>
        <filter val="-12.1155"/>
        <filter val="-12.1307"/>
        <filter val="-12.1308"/>
        <filter val="-12.146"/>
        <filter val="-12.1612"/>
        <filter val="-12.1765"/>
        <filter val="-12.1917"/>
        <filter val="-12.1918"/>
        <filter val="-12.207"/>
        <filter val="-12.2223"/>
        <filter val="-12.2375"/>
        <filter val="-12.2528"/>
        <filter val="-12.268"/>
        <filter val="-12.2681"/>
        <filter val="-12.2833"/>
        <filter val="-12.2986"/>
        <filter val="-12.3138"/>
        <filter val="-12.3139"/>
        <filter val="-12.3291"/>
        <filter val="-12.3443"/>
        <filter val="-12.3596"/>
        <filter val="-12.3597"/>
        <filter val="-12.3749"/>
        <filter val="-12.3902"/>
        <filter val="-12.4054"/>
        <filter val="-12.4206"/>
        <filter val="-12.4207"/>
        <filter val="-12.4359"/>
        <filter val="-12.436"/>
        <filter val="-12.4511"/>
        <filter val="-12.4512"/>
        <filter val="-12.4664"/>
        <filter val="-12.4665"/>
        <filter val="-12.4817"/>
        <filter val="-12.4969"/>
        <filter val="-12.5122"/>
        <filter val="-12.5274"/>
        <filter val="-12.5275"/>
        <filter val="-12.5427"/>
        <filter val="-12.5428"/>
        <filter val="-12.5579"/>
        <filter val="-12.558"/>
        <filter val="-12.5733"/>
        <filter val="-12.5885"/>
        <filter val="-12.6037"/>
        <filter val="-12.6343"/>
        <filter val="-12.6495"/>
        <filter val="-12.6496"/>
        <filter val="-12.6648"/>
        <filter val="-12.6953"/>
        <filter val="-12.7105"/>
        <filter val="-12.7106"/>
        <filter val="-12.7258"/>
        <filter val="-12.7259"/>
        <filter val="-12.741"/>
        <filter val="-12.7411"/>
        <filter val="-12.7563"/>
        <filter val="-12.7716"/>
        <filter val="-12.7868"/>
        <filter val="-12.7869"/>
        <filter val="-12.8021"/>
        <filter val="-12.8174"/>
        <filter val="-12.8326"/>
        <filter val="-12.8327"/>
        <filter val="-12.8479"/>
        <filter val="-12.8632"/>
        <filter val="-12.8937"/>
        <filter val="-12.9089"/>
        <filter val="-12.9241"/>
        <filter val="-12.9242"/>
        <filter val="-12.9394"/>
        <filter val="-12.9395"/>
        <filter val="-12.9547"/>
        <filter val="-12.9699"/>
        <filter val="-12.97"/>
        <filter val="-12.9852"/>
        <filter val="-12.9853"/>
        <filter val="-13.0005"/>
        <filter val="-13.0157"/>
        <filter val="-13.0158"/>
        <filter val="-13.031"/>
        <filter val="-13.0462"/>
        <filter val="-13.0463"/>
        <filter val="-13.0767"/>
        <filter val="-13.0768"/>
        <filter val="-13.092"/>
        <filter val="-13.0921"/>
        <filter val="-13.1073"/>
        <filter val="-13.1225"/>
        <filter val="-13.1378"/>
        <filter val="-13.1531"/>
        <filter val="-13.1836"/>
        <filter val="-13.1989"/>
        <filter val="-13.2141"/>
        <filter val="-13.2294"/>
        <filter val="-13.2447"/>
        <filter val="-13.2599"/>
        <filter val="-13.2751"/>
        <filter val="-13.2904"/>
        <filter val="-13.3056"/>
        <filter val="-13.3057"/>
        <filter val="-13.3209"/>
        <filter val="-13.3362"/>
        <filter val="-13.3514"/>
        <filter val="-13.3515"/>
        <filter val="-13.3667"/>
        <filter val="-13.3972"/>
        <filter val="-13.4278"/>
        <filter val="-13.443"/>
        <filter val="-13.4582"/>
        <filter val="-13.4583"/>
        <filter val="-13.4735"/>
        <filter val="-13.4887"/>
        <filter val="-13.5193"/>
        <filter val="-13.5345"/>
        <filter val="-13.565"/>
        <filter val="-13.5651"/>
        <filter val="-13.5803"/>
        <filter val="-13.5955"/>
        <filter val="-13.5956"/>
        <filter val="-13.6108"/>
        <filter val="-13.626"/>
        <filter val="-13.6261"/>
        <filter val="-13.6413"/>
        <filter val="-13.6414"/>
        <filter val="-13.6566"/>
        <filter val="-13.6719"/>
        <filter val="-13.6872"/>
        <filter val="-13.7176"/>
        <filter val="-13.7329"/>
        <filter val="-13.733"/>
        <filter val="-13.7482"/>
        <filter val="-13.7634"/>
        <filter val="-13.7786"/>
        <filter val="-13.7787"/>
        <filter val="-13.7939"/>
        <filter val="-13.8092"/>
        <filter val="-13.8244"/>
        <filter val="-13.8245"/>
        <filter val="-13.8397"/>
        <filter val="-13.8398"/>
        <filter val="-13.855"/>
        <filter val="-13.8702"/>
        <filter val="-13.8703"/>
        <filter val="-13.8855"/>
        <filter val="-13.9007"/>
        <filter val="-13.9008"/>
        <filter val="-13.916"/>
        <filter val="-13.9161"/>
        <filter val="-13.9313"/>
        <filter val="-13.9465"/>
        <filter val="-13.9618"/>
        <filter val="-13.977"/>
        <filter val="-13.9771"/>
        <filter val="-13.9923"/>
        <filter val="-14.0075"/>
        <filter val="-14.0228"/>
        <filter val="-14.0381"/>
        <filter val="-14.0533"/>
        <filter val="-14.0534"/>
        <filter val="-14.0686"/>
        <filter val="-14.0838"/>
        <filter val="-14.0839"/>
        <filter val="-14.0991"/>
        <filter val="-14.1143"/>
        <filter val="-14.1144"/>
        <filter val="-14.1296"/>
        <filter val="-14.1297"/>
        <filter val="-14.1449"/>
        <filter val="-14.1601"/>
        <filter val="-14.1602"/>
        <filter val="-14.1754"/>
        <filter val="-14.1906"/>
        <filter val="-14.1907"/>
        <filter val="-14.206"/>
        <filter val="-14.2212"/>
        <filter val="-14.2365"/>
        <filter val="-14.2517"/>
        <filter val="-14.2518"/>
        <filter val="-14.2669"/>
        <filter val="-14.267"/>
        <filter val="-14.2823"/>
        <filter val="-14.2974"/>
        <filter val="-14.2975"/>
        <filter val="-14.3127"/>
        <filter val="-14.3433"/>
        <filter val="-14.3737"/>
        <filter val="-14.3738"/>
        <filter val="-14.4043"/>
        <filter val="-14.4195"/>
        <filter val="-14.4348"/>
        <filter val="-14.4501"/>
        <filter val="-14.4806"/>
        <filter val="-14.4958"/>
        <filter val="-14.4959"/>
        <filter val="-14.5111"/>
        <filter val="-14.5264"/>
        <filter val="-14.5416"/>
        <filter val="-14.5417"/>
        <filter val="-14.5568"/>
        <filter val="-14.5569"/>
        <filter val="-14.5874"/>
        <filter val="-14.6027"/>
        <filter val="-14.6179"/>
        <filter val="-14.618"/>
        <filter val="-14.6331"/>
        <filter val="-14.6332"/>
        <filter val="-14.6484"/>
        <filter val="-14.6637"/>
        <filter val="-14.679"/>
        <filter val="-14.6942"/>
        <filter val="-14.7095"/>
        <filter val="-14.7247"/>
        <filter val="-14.7248"/>
        <filter val="-14.74"/>
        <filter val="-14.7553"/>
        <filter val="-14.7705"/>
        <filter val="-14.7857"/>
        <filter val="-14.801"/>
        <filter val="-14.8163"/>
        <filter val="-14.8315"/>
        <filter val="-14.8468"/>
        <filter val="-14.862"/>
        <filter val="-14.8621"/>
        <filter val="-14.8773"/>
        <filter val="-14.8925"/>
        <filter val="-14.8926"/>
        <filter val="-14.9078"/>
        <filter val="-14.9079"/>
        <filter val="-14.9231"/>
        <filter val="-14.9383"/>
        <filter val="-14.9536"/>
        <filter val="-14.9841"/>
        <filter val="-14.9994"/>
        <filter val="-15.0146"/>
        <filter val="-15.03"/>
        <filter val="-15.0451"/>
        <filter val="-15.0756"/>
        <filter val="-15.0757"/>
        <filter val="-15.091"/>
        <filter val="-15.1062"/>
        <filter val="-15.1215"/>
        <filter val="-15.1367"/>
        <filter val="-15.1368"/>
        <filter val="-15.1673"/>
        <filter val="-15.1977"/>
        <filter val="-15.213"/>
        <filter val="-15.2283"/>
        <filter val="-15.2435"/>
        <filter val="-15.2588"/>
        <filter val="-15.2893"/>
        <filter val="-15.3046"/>
        <filter val="-15.3351"/>
        <filter val="-15.3504"/>
        <filter val="-15.3656"/>
        <filter val="-15.3808"/>
        <filter val="-15.3961"/>
        <filter val="-15.3962"/>
        <filter val="-15.4419"/>
        <filter val="-15.4724"/>
        <filter val="-15.4877"/>
        <filter val="-15.5182"/>
        <filter val="-15.5487"/>
        <filter val="-15.564"/>
        <filter val="-15.6097"/>
        <filter val="-15.6403"/>
        <filter val="-15.6555"/>
        <filter val="-15.747"/>
        <filter val="-15.7623"/>
        <filter val="-15.7776"/>
        <filter val="-15.7928"/>
        <filter val="-15.7929"/>
        <filter val="-15.8082"/>
        <filter val="-15.8387"/>
        <filter val="-15.8539"/>
        <filter val="-15.8691"/>
        <filter val="-15.9302"/>
        <filter val="-15.9454"/>
        <filter val="-15.9607"/>
        <filter val="-16.037"/>
        <filter val="-16.0522"/>
        <filter val="-16.0827"/>
        <filter val="-16.0828"/>
        <filter val="-16.2201"/>
        <filter val="-16.2659"/>
        <filter val="-16.3421"/>
        <filter val="-16.3574"/>
        <filter val="-16.5558"/>
        <filter val="-16.6779"/>
        <filter val="-17.1661"/>
        <filter val="-2.0142"/>
        <filter val="-2.6702"/>
        <filter val="-2.7618"/>
        <filter val="-2.8229"/>
        <filter val="-2.9145"/>
        <filter val="-2.9297"/>
        <filter val="-3.0365"/>
        <filter val="-3.08231"/>
        <filter val="-3.0976"/>
        <filter val="-3.1433"/>
        <filter val="-3.2196"/>
        <filter val="-3.4179"/>
        <filter val="-3.479"/>
        <filter val="-3.5553"/>
        <filter val="-3.6926"/>
        <filter val="-3.7079"/>
        <filter val="-3.952"/>
        <filter val="-30.9601"/>
        <filter val="-34.2254"/>
        <filter val="-35.4767"/>
        <filter val="-36.7584"/>
        <filter val="-37.9486"/>
        <filter val="-38.2996"/>
        <filter val="-38.4521"/>
        <filter val="-4.1504"/>
        <filter val="-4.181"/>
        <filter val="-4.2725"/>
        <filter val="-4.303"/>
        <filter val="-4.3183"/>
        <filter val="-4.3792"/>
        <filter val="-4.5013"/>
        <filter val="-4.5014"/>
        <filter val="-4.5929"/>
        <filter val="-4.8218"/>
        <filter val="-4.9133"/>
        <filter val="-4.9897"/>
        <filter val="-40.2374"/>
        <filter val="-40.7105"/>
        <filter val="-44.2353"/>
        <filter val="-5.0354"/>
        <filter val="-5.0965"/>
        <filter val="-5.1117"/>
        <filter val="-5.2948"/>
        <filter val="-5.3863"/>
        <filter val="-5.4626"/>
        <filter val="-5.539"/>
        <filter val="-5.5847"/>
        <filter val="-5.6915"/>
        <filter val="-5.7068"/>
        <filter val="-5.8289"/>
        <filter val="-5.8442"/>
        <filter val="-6.0577"/>
        <filter val="-6.0883"/>
        <filter val="-6.1188"/>
        <filter val="-6.1951"/>
        <filter val="-6.2104"/>
        <filter val="-6.2714"/>
        <filter val="-6.3476"/>
        <filter val="-6.546"/>
        <filter val="-6.5613"/>
        <filter val="-6.6375"/>
        <filter val="-6.6986"/>
        <filter val="-6.836"/>
        <filter val="-6.897"/>
        <filter val="-6.9428"/>
        <filter val="-7.1259"/>
        <filter val="-7.1411"/>
        <filter val="-7.2785"/>
        <filter val="-7.3242"/>
        <filter val="-7.4005"/>
        <filter val="-7.4006"/>
        <filter val="-7.5226"/>
        <filter val="-7.5531"/>
        <filter val="-7.6904"/>
        <filter val="-7.7056"/>
        <filter val="-7.7973"/>
        <filter val="-7.8735"/>
        <filter val="-7.88883"/>
        <filter val="-7.9651"/>
        <filter val="-7.98034"/>
        <filter val="-7.9956"/>
        <filter val="-8.0261"/>
        <filter val="-8.0566"/>
        <filter val="-8.0567"/>
        <filter val="-8.11769"/>
        <filter val="-8.194"/>
        <filter val="-8.2092"/>
        <filter val="-8.2397"/>
        <filter val="-8.2398"/>
        <filter val="-8.255"/>
        <filter val="-8.2703"/>
        <filter val="-8.2855"/>
        <filter val="-8.3466"/>
        <filter val="-8.3618"/>
        <filter val="-8.3771"/>
        <filter val="-8.3923"/>
        <filter val="-8.3924"/>
        <filter val="-8.4076"/>
        <filter val="-8.4381"/>
        <filter val="-8.4534"/>
        <filter val="-8.4686"/>
        <filter val="-8.4839"/>
        <filter val="-8.4991"/>
        <filter val="-8.4992"/>
        <filter val="-8.5144"/>
        <filter val="-8.5449"/>
        <filter val="-8.5601"/>
        <filter val="-8.5602"/>
        <filter val="-8.5754"/>
        <filter val="-8.6059"/>
        <filter val="-8.606"/>
        <filter val="-8.6212"/>
        <filter val="-8.6213"/>
        <filter val="-8.6364"/>
        <filter val="-8.63643"/>
        <filter val="-8.6365"/>
        <filter val="-8.6517"/>
        <filter val="-8.667"/>
        <filter val="-8.6822"/>
        <filter val="-8.6975"/>
        <filter val="-8.7127"/>
        <filter val="-8.7128"/>
        <filter val="-8.728"/>
        <filter val="-8.7585"/>
        <filter val="-8.7738"/>
        <filter val="-8.789"/>
        <filter val="-8.8196"/>
        <filter val="-8.83486"/>
        <filter val="-8.8349"/>
        <filter val="-8.8501"/>
        <filter val="-8.8654"/>
        <filter val="-8.8806"/>
        <filter val="-8.8959"/>
        <filter val="-8.9111"/>
        <filter val="-8.9264"/>
        <filter val="-8.9417"/>
        <filter val="-8.9569"/>
        <filter val="-8.9722"/>
        <filter val="-8.9874"/>
        <filter val="-8.9875"/>
        <filter val="-9.018"/>
        <filter val="-9.0332"/>
        <filter val="-9.0637"/>
        <filter val="-9.0638"/>
        <filter val="-9.0789"/>
        <filter val="-9.079"/>
        <filter val="-9.0942"/>
        <filter val="-9.0943"/>
        <filter val="-9.10948"/>
        <filter val="-9.1095"/>
        <filter val="-9.1248"/>
        <filter val="-9.13999"/>
        <filter val="-9.14"/>
        <filter val="-9.1552"/>
        <filter val="-9.15525"/>
        <filter val="-9.1553"/>
        <filter val="-9.1858"/>
        <filter val="-9.201"/>
        <filter val="-9.2011"/>
        <filter val="-9.2163"/>
        <filter val="-9.2316"/>
        <filter val="-9.2468"/>
        <filter val="-9.262"/>
        <filter val="-9.26206"/>
        <filter val="-9.2621"/>
        <filter val="-9.2773"/>
        <filter val="-9.2774"/>
        <filter val="-9.2926"/>
        <filter val="-9.3078"/>
        <filter val="-9.3079"/>
        <filter val="-9.3231"/>
        <filter val="-9.3383"/>
        <filter val="-9.3384"/>
        <filter val="-9.33843"/>
        <filter val="-9.3536"/>
        <filter val="-9.3537"/>
        <filter val="-9.3689"/>
        <filter val="-9.3841"/>
        <filter val="-9.3994"/>
        <filter val="-9.4146"/>
        <filter val="-9.4147"/>
        <filter val="-9.4299"/>
        <filter val="-9.43"/>
        <filter val="-9.4452"/>
        <filter val="-9.4604"/>
        <filter val="-9.4605"/>
        <filter val="-9.4757"/>
        <filter val="-9.4909"/>
        <filter val="-9.491"/>
        <filter val="-9.5062"/>
        <filter val="-9.5215"/>
        <filter val="-9.5367"/>
        <filter val="-9.5368"/>
        <filter val="-9.55196"/>
        <filter val="-9.552"/>
        <filter val="-9.5672"/>
        <filter val="-9.5825"/>
        <filter val="-9.5826"/>
        <filter val="-9.5978"/>
        <filter val="-9.6131"/>
        <filter val="-9.6283"/>
        <filter val="-9.6435"/>
        <filter val="-9.6436"/>
        <filter val="-9.6588"/>
        <filter val="-9.674"/>
        <filter val="-9.6741"/>
        <filter val="-9.6893"/>
        <filter val="-9.6894"/>
        <filter val="-9.7045"/>
        <filter val="-9.7046"/>
        <filter val="-9.7198"/>
        <filter val="-9.7199"/>
        <filter val="-9.7351"/>
        <filter val="-9.7503"/>
        <filter val="-9.7504"/>
        <filter val="-9.7656"/>
        <filter val="-9.7809"/>
        <filter val="-9.7961"/>
        <filter val="-9.7962"/>
        <filter val="-9.8114"/>
        <filter val="-9.8266"/>
        <filter val="-9.8267"/>
        <filter val="-9.8419"/>
        <filter val="-9.842"/>
        <filter val="-9.8571"/>
        <filter val="-9.8572"/>
        <filter val="-9.8724"/>
        <filter val="-9.8725"/>
        <filter val="-9.8876"/>
        <filter val="-9.8877"/>
        <filter val="-9.9029"/>
        <filter val="-9.903"/>
        <filter val="-9.9182"/>
        <filter val="-9.9334"/>
        <filter val="-9.9335"/>
        <filter val="-9.9487"/>
        <filter val="-9.9488"/>
        <filter val="-9.964"/>
        <filter val="-9.9945"/>
      </filters>
    </filterColumn>
  </autoFilter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79"/>
  <sheetViews>
    <sheetView topLeftCell="S1" zoomScale="40" zoomScaleNormal="40" workbookViewId="0">
      <selection activeCell="AP11" sqref="AP11"/>
    </sheetView>
  </sheetViews>
  <sheetFormatPr defaultRowHeight="14.4" x14ac:dyDescent="0.3"/>
  <sheetData>
    <row r="1" spans="1:46" x14ac:dyDescent="0.3">
      <c r="A1" t="s">
        <v>9</v>
      </c>
      <c r="K1" t="s">
        <v>10</v>
      </c>
      <c r="W1" t="s">
        <v>16</v>
      </c>
      <c r="AF1" t="s">
        <v>10</v>
      </c>
      <c r="AP1" t="s">
        <v>15</v>
      </c>
      <c r="AQ1" t="s">
        <v>26</v>
      </c>
      <c r="AR1" t="s">
        <v>28</v>
      </c>
      <c r="AS1" t="s">
        <v>32</v>
      </c>
      <c r="AT1" t="s">
        <v>34</v>
      </c>
    </row>
    <row r="2" spans="1:4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W2" t="s">
        <v>0</v>
      </c>
      <c r="X2" t="s">
        <v>12</v>
      </c>
      <c r="Y2" t="s">
        <v>15</v>
      </c>
      <c r="Z2" t="s">
        <v>19</v>
      </c>
      <c r="AA2" t="s">
        <v>14</v>
      </c>
      <c r="AB2" t="s">
        <v>13</v>
      </c>
      <c r="AC2" t="s">
        <v>17</v>
      </c>
      <c r="AF2" t="s">
        <v>0</v>
      </c>
      <c r="AG2" t="s">
        <v>12</v>
      </c>
      <c r="AH2" t="s">
        <v>15</v>
      </c>
      <c r="AI2" t="s">
        <v>19</v>
      </c>
      <c r="AJ2" t="s">
        <v>14</v>
      </c>
      <c r="AK2" t="s">
        <v>13</v>
      </c>
      <c r="AL2" t="s">
        <v>17</v>
      </c>
      <c r="AP2" t="s">
        <v>25</v>
      </c>
    </row>
    <row r="3" spans="1:46" x14ac:dyDescent="0.3">
      <c r="A3">
        <v>0.3</v>
      </c>
      <c r="K3">
        <v>0.25</v>
      </c>
      <c r="W3">
        <v>0.25</v>
      </c>
      <c r="AF3">
        <v>0.25</v>
      </c>
      <c r="AG3">
        <f>AVERAGE(N5:N7)</f>
        <v>7.2622898702089289</v>
      </c>
      <c r="AH3">
        <f>N5</f>
        <v>9.0839722393808362</v>
      </c>
      <c r="AI3">
        <f>N7</f>
        <v>5.8887266217553105</v>
      </c>
      <c r="AK3">
        <f>AH3/AI3</f>
        <v>1.5426038298026963</v>
      </c>
      <c r="AL3">
        <f>L7</f>
        <v>4</v>
      </c>
      <c r="AO3" t="s">
        <v>9</v>
      </c>
      <c r="AP3">
        <f>(Y27-Y5)/(W27-W5)</f>
        <v>118.65874156575779</v>
      </c>
      <c r="AQ3">
        <f>(Z27-Z5)/(W27-W5)</f>
        <v>39.648735397186371</v>
      </c>
      <c r="AR3">
        <f>MAX(AA:AA)</f>
        <v>0</v>
      </c>
      <c r="AS3">
        <f>MAX(Z5:Z22)</f>
        <v>64.956154595648016</v>
      </c>
      <c r="AT3">
        <f>AB21-AB6</f>
        <v>0.45303020350143175</v>
      </c>
    </row>
    <row r="4" spans="1:46" x14ac:dyDescent="0.3">
      <c r="B4">
        <v>1</v>
      </c>
      <c r="C4">
        <v>259.16399999999999</v>
      </c>
      <c r="E4">
        <v>-47.439599999999999</v>
      </c>
      <c r="F4">
        <v>88.012699999999995</v>
      </c>
      <c r="G4">
        <v>435.56900000000002</v>
      </c>
      <c r="H4">
        <v>1.16608</v>
      </c>
      <c r="I4">
        <v>-60.195900000000002</v>
      </c>
      <c r="J4">
        <f>I4-E4</f>
        <v>-12.756300000000003</v>
      </c>
      <c r="L4">
        <v>1</v>
      </c>
      <c r="M4">
        <v>237.56299999999999</v>
      </c>
      <c r="O4">
        <v>-39.260899999999999</v>
      </c>
      <c r="P4">
        <v>74.9512</v>
      </c>
      <c r="Q4">
        <v>495.76600000000002</v>
      </c>
      <c r="R4">
        <v>1.36534</v>
      </c>
      <c r="S4">
        <v>-51.010100000000001</v>
      </c>
      <c r="T4">
        <f>S4-O4</f>
        <v>-11.749200000000002</v>
      </c>
      <c r="W4">
        <v>0.3</v>
      </c>
      <c r="AF4">
        <v>0.3</v>
      </c>
      <c r="AG4">
        <f>AVERAGE(N11:N16)</f>
        <v>14.131926278125094</v>
      </c>
      <c r="AH4">
        <f>N11</f>
        <v>17.275334277718276</v>
      </c>
      <c r="AI4">
        <f>N16</f>
        <v>12.258507404138468</v>
      </c>
      <c r="AK4">
        <f t="shared" ref="AK4:AK27" si="0">AH4/AI4</f>
        <v>1.4092526690391465</v>
      </c>
      <c r="AL4">
        <f>L16</f>
        <v>7</v>
      </c>
      <c r="AO4" t="s">
        <v>18</v>
      </c>
      <c r="AP4">
        <f>(AH26-AH3)/(AF26-AF3)</f>
        <v>110.66719004948771</v>
      </c>
      <c r="AQ4">
        <f>(AI27-AI3)/(AF27-AF3)</f>
        <v>69.101016743563946</v>
      </c>
      <c r="AR4">
        <f>MAX(AJ:AJ)</f>
        <v>0</v>
      </c>
      <c r="AS4">
        <f>MAX(AI3:AI22)</f>
        <v>72.854436835203273</v>
      </c>
      <c r="AT4">
        <f>AK24-AK4</f>
        <v>0.31025139708535709</v>
      </c>
    </row>
    <row r="5" spans="1:46" x14ac:dyDescent="0.3">
      <c r="J5">
        <f t="shared" ref="J5:J68" si="1">I5-E5</f>
        <v>0</v>
      </c>
      <c r="L5">
        <v>2</v>
      </c>
      <c r="M5">
        <v>347.64699999999999</v>
      </c>
      <c r="N5">
        <f>1000/(M5-M4)</f>
        <v>9.0839722393808362</v>
      </c>
      <c r="O5">
        <v>-37.292499999999997</v>
      </c>
      <c r="P5">
        <v>71.472200000000001</v>
      </c>
      <c r="Q5">
        <v>519.27</v>
      </c>
      <c r="R5">
        <v>1.3899900000000001</v>
      </c>
      <c r="S5">
        <v>-49.789400000000001</v>
      </c>
      <c r="T5">
        <f t="shared" ref="T5:T68" si="2">S5-O5</f>
        <v>-12.496900000000004</v>
      </c>
      <c r="W5">
        <v>0.35</v>
      </c>
      <c r="X5">
        <f>AVERAGE(D8:D10)</f>
        <v>8.6586967818235845</v>
      </c>
      <c r="Y5">
        <f>D8</f>
        <v>9.9840255591054312</v>
      </c>
      <c r="Z5">
        <f>D10</f>
        <v>6.9629639945131832</v>
      </c>
      <c r="AB5">
        <f>Y5/Z5</f>
        <v>1.433875798722045</v>
      </c>
      <c r="AC5">
        <f>B10</f>
        <v>4</v>
      </c>
      <c r="AF5">
        <v>0.35</v>
      </c>
      <c r="AG5">
        <f>AVERAGE(N20:N28)</f>
        <v>19.612544137681986</v>
      </c>
      <c r="AH5">
        <f>N20</f>
        <v>25.169896803423111</v>
      </c>
      <c r="AI5">
        <f>N28</f>
        <v>19.201228878648219</v>
      </c>
      <c r="AK5">
        <f t="shared" si="0"/>
        <v>1.3108482255222766</v>
      </c>
      <c r="AL5">
        <f>L28</f>
        <v>10</v>
      </c>
    </row>
    <row r="6" spans="1:46" x14ac:dyDescent="0.3">
      <c r="A6">
        <v>0.35</v>
      </c>
      <c r="J6">
        <f t="shared" si="1"/>
        <v>0</v>
      </c>
      <c r="L6">
        <v>3</v>
      </c>
      <c r="M6">
        <v>494.4</v>
      </c>
      <c r="N6">
        <f t="shared" ref="N6:N69" si="3">1000/(M6-M5)</f>
        <v>6.8141707494906418</v>
      </c>
      <c r="O6">
        <v>-36.926299999999998</v>
      </c>
      <c r="P6">
        <v>70.205699999999993</v>
      </c>
      <c r="Q6">
        <v>528.45299999999997</v>
      </c>
      <c r="R6">
        <v>1.39744</v>
      </c>
      <c r="S6">
        <v>-49.469000000000001</v>
      </c>
      <c r="T6">
        <f t="shared" si="2"/>
        <v>-12.542700000000004</v>
      </c>
      <c r="W6">
        <v>0.4</v>
      </c>
      <c r="X6">
        <f>AVERAGE(D14:D19)</f>
        <v>13.335538646251308</v>
      </c>
      <c r="Y6">
        <f>D14</f>
        <v>18.289894833104707</v>
      </c>
      <c r="Z6">
        <f>D19</f>
        <v>11.205360644532337</v>
      </c>
      <c r="AB6">
        <f t="shared" ref="AB6:AB31" si="4">Y6/Z6</f>
        <v>1.6322450845907643</v>
      </c>
      <c r="AC6">
        <f>B19</f>
        <v>7</v>
      </c>
      <c r="AF6">
        <v>0.4</v>
      </c>
      <c r="AG6">
        <f>AVERAGE(N32:N42)</f>
        <v>24.64620492206873</v>
      </c>
      <c r="AH6">
        <f>N32</f>
        <v>35.43962859269233</v>
      </c>
      <c r="AI6">
        <f>N42</f>
        <v>23.080296351005149</v>
      </c>
      <c r="AK6">
        <f t="shared" si="0"/>
        <v>1.5354927880355804</v>
      </c>
      <c r="AL6">
        <f>L42</f>
        <v>12</v>
      </c>
    </row>
    <row r="7" spans="1:46" x14ac:dyDescent="0.3">
      <c r="B7">
        <v>1</v>
      </c>
      <c r="C7">
        <v>233.042</v>
      </c>
      <c r="E7">
        <v>-47.470100000000002</v>
      </c>
      <c r="F7">
        <v>87.173500000000004</v>
      </c>
      <c r="G7">
        <v>434.84699999999998</v>
      </c>
      <c r="H7">
        <v>1.1547499999999999</v>
      </c>
      <c r="I7">
        <v>-61.0657</v>
      </c>
      <c r="J7">
        <f t="shared" si="1"/>
        <v>-13.595599999999997</v>
      </c>
      <c r="L7">
        <v>4</v>
      </c>
      <c r="M7">
        <v>664.21600000000001</v>
      </c>
      <c r="N7">
        <f t="shared" si="3"/>
        <v>5.8887266217553105</v>
      </c>
      <c r="O7">
        <v>-37.506100000000004</v>
      </c>
      <c r="P7">
        <v>70.281999999999996</v>
      </c>
      <c r="Q7">
        <v>551.77700000000004</v>
      </c>
      <c r="R7">
        <v>1.42425</v>
      </c>
      <c r="S7">
        <v>-49.53</v>
      </c>
      <c r="T7">
        <f t="shared" si="2"/>
        <v>-12.023899999999998</v>
      </c>
      <c r="W7">
        <v>0.45</v>
      </c>
      <c r="X7">
        <f>AVERAGE(D23:D30)</f>
        <v>18.732602921149375</v>
      </c>
      <c r="Y7">
        <f>D23</f>
        <v>26.975991367682767</v>
      </c>
      <c r="Z7">
        <f>D30</f>
        <v>16.330263243843493</v>
      </c>
      <c r="AB7">
        <f t="shared" si="4"/>
        <v>1.6519018073914216</v>
      </c>
      <c r="AC7">
        <f>B30</f>
        <v>9</v>
      </c>
      <c r="AF7">
        <v>0.45</v>
      </c>
      <c r="AG7">
        <f>AVERAGE(N46:N59)</f>
        <v>29.829681762374054</v>
      </c>
      <c r="AH7">
        <f>N46</f>
        <v>47.406845548497216</v>
      </c>
      <c r="AI7">
        <f>N59</f>
        <v>27.942327036995632</v>
      </c>
      <c r="AK7">
        <f t="shared" si="0"/>
        <v>1.696596188489619</v>
      </c>
      <c r="AL7">
        <f>L59</f>
        <v>15</v>
      </c>
    </row>
    <row r="8" spans="1:46" x14ac:dyDescent="0.3">
      <c r="B8">
        <v>2</v>
      </c>
      <c r="C8">
        <v>333.202</v>
      </c>
      <c r="D8">
        <f>1000/(C8-C7)</f>
        <v>9.9840255591054312</v>
      </c>
      <c r="E8">
        <v>-45.364400000000003</v>
      </c>
      <c r="F8">
        <v>82.138099999999994</v>
      </c>
      <c r="G8">
        <v>468.32400000000001</v>
      </c>
      <c r="H8">
        <v>1.18492</v>
      </c>
      <c r="I8">
        <v>-59.661900000000003</v>
      </c>
      <c r="J8">
        <f t="shared" si="1"/>
        <v>-14.297499999999999</v>
      </c>
      <c r="T8">
        <f t="shared" si="2"/>
        <v>0</v>
      </c>
      <c r="W8">
        <v>0.5</v>
      </c>
      <c r="X8">
        <f>AVERAGE(D34:D44)</f>
        <v>24.155455837896042</v>
      </c>
      <c r="Y8">
        <f>D34</f>
        <v>39.575747981636852</v>
      </c>
      <c r="Z8">
        <f>D44</f>
        <v>22.477971587843886</v>
      </c>
      <c r="AB8">
        <f t="shared" si="4"/>
        <v>1.7606458762070625</v>
      </c>
      <c r="AC8">
        <f>B44</f>
        <v>12</v>
      </c>
      <c r="AF8">
        <v>0.5</v>
      </c>
      <c r="AG8">
        <f>AVERAGE(N63:N78)</f>
        <v>34.632257915599666</v>
      </c>
      <c r="AH8">
        <f>N63</f>
        <v>61.50818058801817</v>
      </c>
      <c r="AI8">
        <f>N78</f>
        <v>32.644533672836445</v>
      </c>
      <c r="AK8">
        <f t="shared" si="0"/>
        <v>1.8841800959527628</v>
      </c>
      <c r="AL8">
        <f>L78</f>
        <v>17</v>
      </c>
    </row>
    <row r="9" spans="1:46" x14ac:dyDescent="0.3">
      <c r="B9">
        <v>3</v>
      </c>
      <c r="C9">
        <v>443.95499999999998</v>
      </c>
      <c r="D9">
        <f t="shared" ref="D9:D72" si="5">1000/(C9-C8)</f>
        <v>9.0291007918521409</v>
      </c>
      <c r="E9">
        <v>-44.860799999999998</v>
      </c>
      <c r="F9">
        <v>80.230699999999999</v>
      </c>
      <c r="G9">
        <v>490.81799999999998</v>
      </c>
      <c r="H9">
        <v>1.2063999999999999</v>
      </c>
      <c r="I9">
        <v>-59.509300000000003</v>
      </c>
      <c r="J9">
        <f t="shared" si="1"/>
        <v>-14.648500000000006</v>
      </c>
      <c r="K9">
        <v>0.3</v>
      </c>
      <c r="T9">
        <f t="shared" si="2"/>
        <v>0</v>
      </c>
      <c r="W9">
        <v>0.55000000000000004</v>
      </c>
      <c r="X9">
        <f>AVERAGE(D48:D60)</f>
        <v>29.320909761803794</v>
      </c>
      <c r="Y9">
        <f>D48</f>
        <v>53.427365496607322</v>
      </c>
      <c r="Z9">
        <f>D60</f>
        <v>26.700130830641008</v>
      </c>
      <c r="AB9">
        <f t="shared" si="4"/>
        <v>2.0010151199444386</v>
      </c>
      <c r="AC9">
        <f>B60</f>
        <v>14</v>
      </c>
      <c r="AF9">
        <v>0.55000000000000004</v>
      </c>
      <c r="AG9">
        <f>AVERAGE(N82:N99)</f>
        <v>39.00095688545386</v>
      </c>
      <c r="AH9">
        <f>N82</f>
        <v>73.179656055616576</v>
      </c>
      <c r="AI9">
        <f>N99</f>
        <v>35.922120842014557</v>
      </c>
      <c r="AK9">
        <f t="shared" si="0"/>
        <v>2.0371752652762516</v>
      </c>
      <c r="AL9">
        <f>L99</f>
        <v>19</v>
      </c>
    </row>
    <row r="10" spans="1:46" x14ac:dyDescent="0.3">
      <c r="B10">
        <v>4</v>
      </c>
      <c r="C10">
        <v>587.572</v>
      </c>
      <c r="D10">
        <f t="shared" si="5"/>
        <v>6.9629639945131832</v>
      </c>
      <c r="E10">
        <v>-44.280999999999999</v>
      </c>
      <c r="F10">
        <v>79.147300000000001</v>
      </c>
      <c r="G10">
        <v>494.74299999999999</v>
      </c>
      <c r="H10">
        <v>1.2099599999999999</v>
      </c>
      <c r="I10">
        <v>-59.4482</v>
      </c>
      <c r="J10">
        <f t="shared" si="1"/>
        <v>-15.167200000000001</v>
      </c>
      <c r="L10">
        <v>1</v>
      </c>
      <c r="M10">
        <v>229.66900000000001</v>
      </c>
      <c r="O10">
        <v>-39.1693</v>
      </c>
      <c r="P10">
        <v>74.401899999999998</v>
      </c>
      <c r="Q10">
        <v>519.58000000000004</v>
      </c>
      <c r="R10">
        <v>1.37476</v>
      </c>
      <c r="S10">
        <v>-50.430300000000003</v>
      </c>
      <c r="T10">
        <f t="shared" si="2"/>
        <v>-11.261000000000003</v>
      </c>
      <c r="W10">
        <v>0.6</v>
      </c>
      <c r="X10">
        <f>AVERAGE(D64:D79)</f>
        <v>34.048598980991862</v>
      </c>
      <c r="Y10">
        <f>D64</f>
        <v>69.96921354603974</v>
      </c>
      <c r="Z10">
        <f>D79</f>
        <v>30.911901081916515</v>
      </c>
      <c r="AB10">
        <f t="shared" si="4"/>
        <v>2.2635040582143873</v>
      </c>
      <c r="AC10">
        <f>B79</f>
        <v>17</v>
      </c>
      <c r="AF10">
        <v>0.6</v>
      </c>
      <c r="AG10">
        <f>AVERAGE(N103:N122)</f>
        <v>42.890252367461244</v>
      </c>
      <c r="AH10">
        <f>N103</f>
        <v>81.706021733801748</v>
      </c>
      <c r="AI10">
        <f>N122</f>
        <v>39.134348217430443</v>
      </c>
      <c r="AK10">
        <f t="shared" si="0"/>
        <v>2.087833973363836</v>
      </c>
      <c r="AL10">
        <f>L122</f>
        <v>21</v>
      </c>
    </row>
    <row r="11" spans="1:46" x14ac:dyDescent="0.3">
      <c r="J11">
        <f t="shared" si="1"/>
        <v>0</v>
      </c>
      <c r="L11">
        <v>2</v>
      </c>
      <c r="M11">
        <v>287.55500000000001</v>
      </c>
      <c r="N11">
        <f t="shared" si="3"/>
        <v>17.275334277718276</v>
      </c>
      <c r="O11">
        <v>-36.743200000000002</v>
      </c>
      <c r="P11">
        <v>69.656400000000005</v>
      </c>
      <c r="Q11">
        <v>539.61500000000001</v>
      </c>
      <c r="R11">
        <v>1.4055899999999999</v>
      </c>
      <c r="S11">
        <v>-49.331699999999998</v>
      </c>
      <c r="T11">
        <f t="shared" si="2"/>
        <v>-12.588499999999996</v>
      </c>
      <c r="W11">
        <v>0.65</v>
      </c>
      <c r="X11">
        <f>AVERAGE(D83:D100)</f>
        <v>38.310441587014623</v>
      </c>
      <c r="Y11">
        <f>D83</f>
        <v>80.736315194574544</v>
      </c>
      <c r="Z11">
        <f>D100</f>
        <v>34.140179577344647</v>
      </c>
      <c r="AB11">
        <f t="shared" si="4"/>
        <v>2.3648474083642781</v>
      </c>
      <c r="AC11">
        <f>B100</f>
        <v>19</v>
      </c>
      <c r="AF11">
        <v>0.65</v>
      </c>
      <c r="AG11">
        <f>AVERAGE(N126:N147)</f>
        <v>47.166162022788967</v>
      </c>
      <c r="AH11">
        <f>N126</f>
        <v>89.261804873694516</v>
      </c>
      <c r="AI11">
        <f>N147</f>
        <v>44.541445815331123</v>
      </c>
      <c r="AK11">
        <f t="shared" si="0"/>
        <v>2.0040167812193177</v>
      </c>
      <c r="AL11">
        <f>L148</f>
        <v>0</v>
      </c>
    </row>
    <row r="12" spans="1:46" x14ac:dyDescent="0.3">
      <c r="A12">
        <v>0.4</v>
      </c>
      <c r="J12">
        <f t="shared" si="1"/>
        <v>0</v>
      </c>
      <c r="L12">
        <v>3</v>
      </c>
      <c r="M12">
        <v>355.714</v>
      </c>
      <c r="N12">
        <f t="shared" si="3"/>
        <v>14.671576754353792</v>
      </c>
      <c r="O12">
        <v>-36.1023</v>
      </c>
      <c r="P12">
        <v>68.435699999999997</v>
      </c>
      <c r="Q12">
        <v>559.92399999999998</v>
      </c>
      <c r="R12">
        <v>1.4166399999999999</v>
      </c>
      <c r="S12">
        <v>-48.919699999999999</v>
      </c>
      <c r="T12">
        <f t="shared" si="2"/>
        <v>-12.817399999999999</v>
      </c>
      <c r="W12">
        <v>0.7</v>
      </c>
      <c r="X12">
        <f>AVERAGE(D104:D123)</f>
        <v>42.10376665338795</v>
      </c>
      <c r="Y12">
        <f>D104</f>
        <v>89.389469920443275</v>
      </c>
      <c r="Z12">
        <f>D123</f>
        <v>35.7935428448708</v>
      </c>
      <c r="AB12">
        <f t="shared" si="4"/>
        <v>2.4973630106373435</v>
      </c>
      <c r="AC12">
        <f>B123</f>
        <v>21</v>
      </c>
      <c r="AF12">
        <v>0.7</v>
      </c>
      <c r="AG12">
        <f>AVERAGE(N151:N174)</f>
        <v>50.821488627541321</v>
      </c>
      <c r="AH12">
        <f>N151</f>
        <v>97.068530382449808</v>
      </c>
      <c r="AI12">
        <f>N174</f>
        <v>47.391118904317331</v>
      </c>
      <c r="AK12">
        <f t="shared" si="0"/>
        <v>2.0482430596000736</v>
      </c>
      <c r="AL12">
        <f>L174</f>
        <v>25</v>
      </c>
    </row>
    <row r="13" spans="1:46" x14ac:dyDescent="0.3">
      <c r="B13">
        <v>1</v>
      </c>
      <c r="C13">
        <v>228.791</v>
      </c>
      <c r="E13">
        <v>-47.714199999999998</v>
      </c>
      <c r="F13">
        <v>86.196899999999999</v>
      </c>
      <c r="G13">
        <v>444.32299999999998</v>
      </c>
      <c r="H13">
        <v>1.16161</v>
      </c>
      <c r="I13">
        <v>-61.248800000000003</v>
      </c>
      <c r="J13">
        <f t="shared" si="1"/>
        <v>-13.534600000000005</v>
      </c>
      <c r="L13">
        <v>4</v>
      </c>
      <c r="M13">
        <v>432.53399999999999</v>
      </c>
      <c r="N13">
        <f t="shared" si="3"/>
        <v>13.017443374121324</v>
      </c>
      <c r="O13">
        <v>-35.9955</v>
      </c>
      <c r="P13">
        <v>67.779499999999999</v>
      </c>
      <c r="Q13">
        <v>574.72900000000004</v>
      </c>
      <c r="R13">
        <v>1.43031</v>
      </c>
      <c r="S13">
        <v>-48.797600000000003</v>
      </c>
      <c r="T13">
        <f t="shared" si="2"/>
        <v>-12.802100000000003</v>
      </c>
      <c r="W13">
        <v>0.75</v>
      </c>
      <c r="X13">
        <f>AVERAGE(D127:D147)</f>
        <v>45.82829772203312</v>
      </c>
      <c r="Y13">
        <f>D127</f>
        <v>95.75792396820826</v>
      </c>
      <c r="Z13">
        <f>D147</f>
        <v>41.002091106646425</v>
      </c>
      <c r="AB13">
        <f t="shared" si="4"/>
        <v>2.3354400076606319</v>
      </c>
      <c r="AC13">
        <f>B147</f>
        <v>22</v>
      </c>
      <c r="AF13">
        <v>0.75</v>
      </c>
      <c r="AG13">
        <f>AVERAGE(N178:N203)</f>
        <v>54.628975850403712</v>
      </c>
      <c r="AH13">
        <f>N178</f>
        <v>100.33109260559863</v>
      </c>
      <c r="AI13">
        <f>N203</f>
        <v>47.71903034930326</v>
      </c>
      <c r="AK13">
        <f t="shared" si="0"/>
        <v>2.1025383766429266</v>
      </c>
      <c r="AL13">
        <f>L203</f>
        <v>27</v>
      </c>
    </row>
    <row r="14" spans="1:46" x14ac:dyDescent="0.3">
      <c r="B14">
        <v>2</v>
      </c>
      <c r="C14">
        <v>283.46600000000001</v>
      </c>
      <c r="D14">
        <f t="shared" si="5"/>
        <v>18.289894833104707</v>
      </c>
      <c r="E14">
        <v>-45.1813</v>
      </c>
      <c r="F14">
        <v>80.337500000000006</v>
      </c>
      <c r="G14">
        <v>485.26799999999997</v>
      </c>
      <c r="H14">
        <v>1.19835</v>
      </c>
      <c r="I14">
        <v>-59.722900000000003</v>
      </c>
      <c r="J14">
        <f t="shared" si="1"/>
        <v>-14.541600000000003</v>
      </c>
      <c r="L14">
        <v>5</v>
      </c>
      <c r="M14">
        <v>498.20100000000002</v>
      </c>
      <c r="N14">
        <f t="shared" si="3"/>
        <v>15.228349094674639</v>
      </c>
      <c r="O14">
        <v>-35.919199999999996</v>
      </c>
      <c r="P14">
        <v>67.062399999999997</v>
      </c>
      <c r="Q14">
        <v>587.99900000000002</v>
      </c>
      <c r="R14">
        <v>1.4379999999999999</v>
      </c>
      <c r="S14">
        <v>-48.706099999999999</v>
      </c>
      <c r="T14">
        <f t="shared" si="2"/>
        <v>-12.786900000000003</v>
      </c>
      <c r="W14">
        <v>0.8</v>
      </c>
      <c r="X14">
        <f>AVERAGE(D151:D173)</f>
        <v>49.560065440969836</v>
      </c>
      <c r="Y14">
        <f>D151</f>
        <v>103.02905419328262</v>
      </c>
      <c r="Z14">
        <f>D173</f>
        <v>43.685291162465667</v>
      </c>
      <c r="AB14">
        <f t="shared" si="4"/>
        <v>2.3584380795384288</v>
      </c>
      <c r="AC14">
        <f>B173</f>
        <v>24</v>
      </c>
      <c r="AF14">
        <v>0.8</v>
      </c>
      <c r="AG14">
        <f>AVERAGE(N207:N234)</f>
        <v>58.074915934383462</v>
      </c>
      <c r="AH14">
        <f>N207</f>
        <v>105.05305179115479</v>
      </c>
      <c r="AI14">
        <f>N234</f>
        <v>52.457640455332353</v>
      </c>
      <c r="AK14">
        <f t="shared" si="0"/>
        <v>2.0026263262947825</v>
      </c>
      <c r="AL14">
        <f>L234</f>
        <v>29</v>
      </c>
    </row>
    <row r="15" spans="1:46" x14ac:dyDescent="0.3">
      <c r="B15">
        <v>3</v>
      </c>
      <c r="C15">
        <v>355.09300000000002</v>
      </c>
      <c r="D15">
        <f t="shared" si="5"/>
        <v>13.961215742666869</v>
      </c>
      <c r="E15">
        <v>-43.792700000000004</v>
      </c>
      <c r="F15">
        <v>77.102699999999999</v>
      </c>
      <c r="G15">
        <v>498.58100000000002</v>
      </c>
      <c r="H15">
        <v>1.2135899999999999</v>
      </c>
      <c r="I15">
        <v>-59.463500000000003</v>
      </c>
      <c r="J15">
        <f t="shared" si="1"/>
        <v>-15.6708</v>
      </c>
      <c r="L15">
        <v>6</v>
      </c>
      <c r="M15">
        <v>579.23599999999999</v>
      </c>
      <c r="N15">
        <f t="shared" si="3"/>
        <v>12.340346763744066</v>
      </c>
      <c r="O15">
        <v>-35.7819</v>
      </c>
      <c r="P15">
        <v>66.848799999999997</v>
      </c>
      <c r="Q15">
        <v>594.90200000000004</v>
      </c>
      <c r="R15">
        <v>1.44408</v>
      </c>
      <c r="S15">
        <v>-48.996000000000002</v>
      </c>
      <c r="T15">
        <f t="shared" si="2"/>
        <v>-13.214100000000002</v>
      </c>
      <c r="W15">
        <v>0.85</v>
      </c>
      <c r="X15">
        <f>AVERAGE(D177:D201)</f>
        <v>52.982302464464098</v>
      </c>
      <c r="Y15">
        <f>D177</f>
        <v>106.56436487638517</v>
      </c>
      <c r="Z15">
        <f>D201</f>
        <v>47.551117451259913</v>
      </c>
      <c r="AB15">
        <f t="shared" si="4"/>
        <v>2.241048593350389</v>
      </c>
      <c r="AC15">
        <f>B201</f>
        <v>26</v>
      </c>
      <c r="AF15">
        <v>0.85</v>
      </c>
      <c r="AG15">
        <f>AVERAGE(N238:N267)</f>
        <v>61.82451559685272</v>
      </c>
      <c r="AH15">
        <f>N238</f>
        <v>110.35091591260228</v>
      </c>
      <c r="AI15">
        <f>N267</f>
        <v>57.670126874279021</v>
      </c>
      <c r="AK15">
        <f t="shared" si="0"/>
        <v>1.9134848819245269</v>
      </c>
      <c r="AL15">
        <f>L267</f>
        <v>31</v>
      </c>
    </row>
    <row r="16" spans="1:46" x14ac:dyDescent="0.3">
      <c r="B16">
        <v>4</v>
      </c>
      <c r="C16">
        <v>433.346</v>
      </c>
      <c r="D16">
        <f t="shared" si="5"/>
        <v>12.779062783535458</v>
      </c>
      <c r="E16">
        <v>-44.723500000000001</v>
      </c>
      <c r="F16">
        <v>77.072100000000006</v>
      </c>
      <c r="G16">
        <v>532.47500000000002</v>
      </c>
      <c r="H16">
        <v>1.2448399999999999</v>
      </c>
      <c r="I16">
        <v>-59.433</v>
      </c>
      <c r="J16">
        <f t="shared" si="1"/>
        <v>-14.709499999999998</v>
      </c>
      <c r="L16">
        <v>7</v>
      </c>
      <c r="M16">
        <v>660.81200000000001</v>
      </c>
      <c r="N16">
        <f t="shared" si="3"/>
        <v>12.258507404138468</v>
      </c>
      <c r="O16">
        <v>-34.835799999999999</v>
      </c>
      <c r="P16">
        <v>65.566999999999993</v>
      </c>
      <c r="Q16">
        <v>581.75400000000002</v>
      </c>
      <c r="R16">
        <v>1.43577</v>
      </c>
      <c r="S16">
        <v>-48.965499999999999</v>
      </c>
      <c r="T16">
        <f t="shared" si="2"/>
        <v>-14.1297</v>
      </c>
      <c r="W16">
        <v>0.9</v>
      </c>
      <c r="X16">
        <f>AVERAGE(D205:D231)</f>
        <v>56.15690640891853</v>
      </c>
      <c r="Y16">
        <f>D205</f>
        <v>110.76650420912726</v>
      </c>
      <c r="Z16">
        <f>D231</f>
        <v>50.655995137024213</v>
      </c>
      <c r="AB16">
        <f t="shared" si="4"/>
        <v>2.1866415595923923</v>
      </c>
      <c r="AC16">
        <f>B231</f>
        <v>28</v>
      </c>
      <c r="AF16">
        <v>0.9</v>
      </c>
      <c r="AG16">
        <f>AVERAGE(N271:N301)</f>
        <v>64.46459938807827</v>
      </c>
      <c r="AH16">
        <f>N271</f>
        <v>115.27377521613856</v>
      </c>
      <c r="AI16">
        <f>N301</f>
        <v>58.906691800188504</v>
      </c>
      <c r="AK16">
        <f t="shared" si="0"/>
        <v>1.9568876080691682</v>
      </c>
      <c r="AL16">
        <f>L301</f>
        <v>32</v>
      </c>
    </row>
    <row r="17" spans="1:38" x14ac:dyDescent="0.3">
      <c r="B17">
        <v>5</v>
      </c>
      <c r="C17">
        <v>514.29600000000005</v>
      </c>
      <c r="D17">
        <f t="shared" si="5"/>
        <v>12.353304508956139</v>
      </c>
      <c r="E17">
        <v>-44.082599999999999</v>
      </c>
      <c r="F17">
        <v>75.759900000000002</v>
      </c>
      <c r="G17">
        <v>536.45699999999999</v>
      </c>
      <c r="H17">
        <v>1.24726</v>
      </c>
      <c r="I17">
        <v>-59.402500000000003</v>
      </c>
      <c r="J17">
        <f t="shared" si="1"/>
        <v>-15.319900000000004</v>
      </c>
      <c r="T17">
        <f t="shared" si="2"/>
        <v>0</v>
      </c>
      <c r="W17">
        <v>0.95</v>
      </c>
      <c r="X17">
        <f>AVERAGE(D235:D262)</f>
        <v>59.380364189089221</v>
      </c>
      <c r="Y17">
        <f>D235</f>
        <v>115.35355865728481</v>
      </c>
      <c r="Z17">
        <f>D262</f>
        <v>53.636558678395176</v>
      </c>
      <c r="AB17">
        <f t="shared" si="4"/>
        <v>2.1506517476064189</v>
      </c>
      <c r="AC17">
        <f>B262</f>
        <v>29</v>
      </c>
      <c r="AF17">
        <v>0.95</v>
      </c>
      <c r="AG17">
        <f>AVERAGE(N305:N337)</f>
        <v>67.700327020333134</v>
      </c>
      <c r="AH17">
        <f>N305</f>
        <v>117.0960187353631</v>
      </c>
      <c r="AI17">
        <f>N337</f>
        <v>60.020406938359244</v>
      </c>
      <c r="AK17">
        <f t="shared" si="0"/>
        <v>1.9509367681498782</v>
      </c>
      <c r="AL17">
        <f>L338</f>
        <v>35</v>
      </c>
    </row>
    <row r="18" spans="1:38" x14ac:dyDescent="0.3">
      <c r="B18">
        <v>6</v>
      </c>
      <c r="C18">
        <v>601.82799999999997</v>
      </c>
      <c r="D18">
        <f t="shared" si="5"/>
        <v>11.424393364712344</v>
      </c>
      <c r="E18">
        <v>-44.647199999999998</v>
      </c>
      <c r="F18">
        <v>75.927700000000002</v>
      </c>
      <c r="G18">
        <v>553.06399999999996</v>
      </c>
      <c r="H18">
        <v>1.2690600000000001</v>
      </c>
      <c r="I18">
        <v>-59.204099999999997</v>
      </c>
      <c r="J18">
        <f t="shared" si="1"/>
        <v>-14.556899999999999</v>
      </c>
      <c r="K18">
        <v>0.35</v>
      </c>
      <c r="T18">
        <f t="shared" si="2"/>
        <v>0</v>
      </c>
      <c r="W18">
        <v>1</v>
      </c>
      <c r="X18">
        <f>AVERAGE(D266:D294)</f>
        <v>62.245032943885853</v>
      </c>
      <c r="Y18">
        <f>D266</f>
        <v>119.6601651310279</v>
      </c>
      <c r="Z18">
        <f>D294</f>
        <v>55.756899916364823</v>
      </c>
      <c r="AB18">
        <f t="shared" si="4"/>
        <v>2.1461050616249788</v>
      </c>
      <c r="AC18">
        <f>B294</f>
        <v>30</v>
      </c>
      <c r="AF18">
        <v>1</v>
      </c>
      <c r="AG18">
        <f>AVERAGE(N379:N413)</f>
        <v>73.518633675964864</v>
      </c>
      <c r="AH18">
        <f>N379</f>
        <v>122.14486380847667</v>
      </c>
      <c r="AI18">
        <f>N413</f>
        <v>65.547981122181071</v>
      </c>
      <c r="AK18">
        <f t="shared" si="0"/>
        <v>1.8634420422621305</v>
      </c>
      <c r="AL18">
        <f>L375</f>
        <v>35</v>
      </c>
    </row>
    <row r="19" spans="1:38" x14ac:dyDescent="0.3">
      <c r="B19">
        <v>7</v>
      </c>
      <c r="C19">
        <v>691.07100000000003</v>
      </c>
      <c r="D19">
        <f t="shared" si="5"/>
        <v>11.205360644532337</v>
      </c>
      <c r="E19">
        <v>-44.280999999999999</v>
      </c>
      <c r="F19">
        <v>75.500500000000002</v>
      </c>
      <c r="G19">
        <v>548.02800000000002</v>
      </c>
      <c r="H19">
        <v>1.27206</v>
      </c>
      <c r="I19">
        <v>-59.265099999999997</v>
      </c>
      <c r="J19">
        <f t="shared" si="1"/>
        <v>-14.984099999999998</v>
      </c>
      <c r="L19">
        <v>1</v>
      </c>
      <c r="M19">
        <v>226.602</v>
      </c>
      <c r="O19">
        <v>-37.734999999999999</v>
      </c>
      <c r="P19">
        <v>73.181200000000004</v>
      </c>
      <c r="Q19">
        <v>508.87200000000001</v>
      </c>
      <c r="R19">
        <v>1.3708</v>
      </c>
      <c r="S19">
        <v>-50.262500000000003</v>
      </c>
      <c r="T19">
        <f t="shared" si="2"/>
        <v>-12.527500000000003</v>
      </c>
      <c r="W19">
        <v>1.05</v>
      </c>
      <c r="X19">
        <f>AVERAGE(D298:D328)</f>
        <v>64.913555616163436</v>
      </c>
      <c r="Y19">
        <f>D298</f>
        <v>123.09207287050721</v>
      </c>
      <c r="Z19">
        <f>D328</f>
        <v>57.676779328642404</v>
      </c>
      <c r="AB19">
        <f t="shared" si="4"/>
        <v>2.1341703594288499</v>
      </c>
      <c r="AC19">
        <f>B328</f>
        <v>32</v>
      </c>
      <c r="AF19">
        <v>1.05</v>
      </c>
      <c r="AG19">
        <f>AVERAGE(N379:N413)</f>
        <v>73.518633675964864</v>
      </c>
      <c r="AH19">
        <f>N379</f>
        <v>122.14486380847667</v>
      </c>
      <c r="AI19">
        <f>N413</f>
        <v>65.547981122181071</v>
      </c>
      <c r="AK19">
        <f t="shared" si="0"/>
        <v>1.8634420422621305</v>
      </c>
      <c r="AL19">
        <f>L413</f>
        <v>36</v>
      </c>
    </row>
    <row r="20" spans="1:38" x14ac:dyDescent="0.3">
      <c r="J20">
        <f t="shared" si="1"/>
        <v>0</v>
      </c>
      <c r="L20">
        <v>2</v>
      </c>
      <c r="M20">
        <v>266.33199999999999</v>
      </c>
      <c r="N20">
        <f t="shared" si="3"/>
        <v>25.169896803423111</v>
      </c>
      <c r="O20">
        <v>-36.1023</v>
      </c>
      <c r="P20">
        <v>68.9392</v>
      </c>
      <c r="Q20">
        <v>557.86400000000003</v>
      </c>
      <c r="R20">
        <v>1.4190400000000001</v>
      </c>
      <c r="S20">
        <v>-48.538200000000003</v>
      </c>
      <c r="T20">
        <f t="shared" si="2"/>
        <v>-12.435900000000004</v>
      </c>
      <c r="W20">
        <v>1.1000000000000001</v>
      </c>
      <c r="X20">
        <f>AVERAGE(D332:D363)</f>
        <v>67.998739898730918</v>
      </c>
      <c r="Y20">
        <f>D332</f>
        <v>125.28188423953897</v>
      </c>
      <c r="Z20">
        <f>D363</f>
        <v>59.566356921610634</v>
      </c>
      <c r="AB20">
        <f t="shared" si="4"/>
        <v>2.1032322726133814</v>
      </c>
      <c r="AC20">
        <f>B363</f>
        <v>33</v>
      </c>
      <c r="AF20">
        <v>1.1000000000000001</v>
      </c>
      <c r="AG20">
        <f>AVERAGE(N417:N452)</f>
        <v>75.430964995344524</v>
      </c>
      <c r="AH20">
        <f>N417</f>
        <v>126.11930886618738</v>
      </c>
      <c r="AI20">
        <f>N452</f>
        <v>66.706690681075372</v>
      </c>
      <c r="AK20">
        <f t="shared" si="0"/>
        <v>1.8906545592130133</v>
      </c>
      <c r="AL20">
        <f>L452</f>
        <v>37</v>
      </c>
    </row>
    <row r="21" spans="1:38" x14ac:dyDescent="0.3">
      <c r="A21">
        <v>0.45</v>
      </c>
      <c r="J21">
        <f t="shared" si="1"/>
        <v>0</v>
      </c>
      <c r="L21">
        <v>3</v>
      </c>
      <c r="M21">
        <v>313.75200000000001</v>
      </c>
      <c r="N21">
        <f t="shared" si="3"/>
        <v>21.088148460565154</v>
      </c>
      <c r="O21">
        <v>-35.446199999999997</v>
      </c>
      <c r="P21">
        <v>67.031899999999993</v>
      </c>
      <c r="Q21">
        <v>575.90899999999999</v>
      </c>
      <c r="R21">
        <v>1.43763</v>
      </c>
      <c r="S21">
        <v>-48.202500000000001</v>
      </c>
      <c r="T21">
        <f t="shared" si="2"/>
        <v>-12.756300000000003</v>
      </c>
      <c r="W21">
        <v>1.1499999999999999</v>
      </c>
      <c r="X21">
        <f>AVERAGE(D367:D397)</f>
        <v>69.893999737928709</v>
      </c>
      <c r="Y21">
        <f>D367</f>
        <v>128.0409731113956</v>
      </c>
      <c r="Z21">
        <f>D397</f>
        <v>61.402431536288617</v>
      </c>
      <c r="AB21">
        <f t="shared" si="4"/>
        <v>2.0852752880921961</v>
      </c>
      <c r="AC21">
        <f>B400</f>
        <v>35</v>
      </c>
      <c r="AF21">
        <v>1.1499999999999999</v>
      </c>
      <c r="AG21">
        <f>AVERAGE(N456:N493)</f>
        <v>77.723343137110277</v>
      </c>
      <c r="AH21">
        <f>N456</f>
        <v>126.59830358273197</v>
      </c>
      <c r="AI21">
        <f>N493</f>
        <v>69.998600027999714</v>
      </c>
      <c r="AK21">
        <f t="shared" si="0"/>
        <v>1.808583364982902</v>
      </c>
      <c r="AL21">
        <f>L493</f>
        <v>39</v>
      </c>
    </row>
    <row r="22" spans="1:38" x14ac:dyDescent="0.3">
      <c r="B22">
        <v>1</v>
      </c>
      <c r="C22">
        <v>226.82499999999999</v>
      </c>
      <c r="E22">
        <v>-47.958399999999997</v>
      </c>
      <c r="F22">
        <v>85.372900000000001</v>
      </c>
      <c r="G22">
        <v>454.89</v>
      </c>
      <c r="H22">
        <v>1.1699900000000001</v>
      </c>
      <c r="I22">
        <v>-61.431899999999999</v>
      </c>
      <c r="J22">
        <f t="shared" si="1"/>
        <v>-13.473500000000001</v>
      </c>
      <c r="L22">
        <v>4</v>
      </c>
      <c r="M22">
        <v>365.27</v>
      </c>
      <c r="N22">
        <f t="shared" si="3"/>
        <v>19.410691408827994</v>
      </c>
      <c r="O22">
        <v>-34.454300000000003</v>
      </c>
      <c r="P22">
        <v>65.399199999999993</v>
      </c>
      <c r="Q22">
        <v>581.01800000000003</v>
      </c>
      <c r="R22">
        <v>1.4409700000000001</v>
      </c>
      <c r="S22">
        <v>-47.958399999999997</v>
      </c>
      <c r="T22">
        <f t="shared" si="2"/>
        <v>-13.504099999999994</v>
      </c>
      <c r="W22">
        <v>1.2</v>
      </c>
      <c r="X22">
        <f>AVERAGE(D404:D431)</f>
        <v>72.198906691084431</v>
      </c>
      <c r="Y22">
        <f>D404</f>
        <v>129.90387113535971</v>
      </c>
      <c r="Z22">
        <f>D429</f>
        <v>64.956154595648016</v>
      </c>
      <c r="AB22">
        <f>Y22/Z22</f>
        <v>1.9998700961288602</v>
      </c>
      <c r="AC22">
        <f>B431</f>
        <v>29</v>
      </c>
      <c r="AF22">
        <v>1.2</v>
      </c>
      <c r="AG22">
        <f>AVERAGE(N497:N536)</f>
        <v>78.062803288432661</v>
      </c>
      <c r="AH22">
        <f>N497</f>
        <v>130.08976193573545</v>
      </c>
      <c r="AI22">
        <f>N535</f>
        <v>72.854436835203273</v>
      </c>
      <c r="AK22">
        <f t="shared" si="0"/>
        <v>1.7856120723299045</v>
      </c>
      <c r="AL22">
        <f>L536</f>
        <v>41</v>
      </c>
    </row>
    <row r="23" spans="1:38" x14ac:dyDescent="0.3">
      <c r="B23">
        <v>2</v>
      </c>
      <c r="C23">
        <v>263.89499999999998</v>
      </c>
      <c r="D23">
        <f t="shared" si="5"/>
        <v>26.975991367682767</v>
      </c>
      <c r="E23">
        <v>-45.547499999999999</v>
      </c>
      <c r="F23">
        <v>79.025300000000001</v>
      </c>
      <c r="G23">
        <v>508.41699999999997</v>
      </c>
      <c r="H23">
        <v>1.21791</v>
      </c>
      <c r="I23">
        <v>-59.646599999999999</v>
      </c>
      <c r="J23">
        <f t="shared" si="1"/>
        <v>-14.0991</v>
      </c>
      <c r="L23">
        <v>5</v>
      </c>
      <c r="M23">
        <v>419.11200000000002</v>
      </c>
      <c r="N23">
        <f t="shared" si="3"/>
        <v>18.572861335017258</v>
      </c>
      <c r="O23">
        <v>-34.4238</v>
      </c>
      <c r="P23">
        <v>64.910899999999998</v>
      </c>
      <c r="Q23">
        <v>596.63099999999997</v>
      </c>
      <c r="R23">
        <v>1.45102</v>
      </c>
      <c r="S23">
        <v>-47.988900000000001</v>
      </c>
      <c r="T23">
        <f t="shared" si="2"/>
        <v>-13.565100000000001</v>
      </c>
      <c r="W23">
        <v>1.25</v>
      </c>
      <c r="X23">
        <f>AVERAGE(D435:D446)</f>
        <v>83.76249095587761</v>
      </c>
      <c r="Y23">
        <f>D435</f>
        <v>134.39053890606098</v>
      </c>
      <c r="Z23">
        <f>D446</f>
        <v>72.811999417503813</v>
      </c>
      <c r="AB23">
        <f t="shared" si="4"/>
        <v>1.8457196613358464</v>
      </c>
      <c r="AC23">
        <f>B446</f>
        <v>13</v>
      </c>
      <c r="AF23">
        <v>1.25</v>
      </c>
      <c r="AG23">
        <f>AVERAGE(N540:N578)</f>
        <v>81.718520636644925</v>
      </c>
      <c r="AH23">
        <f>N540</f>
        <v>133.38668800853699</v>
      </c>
      <c r="AI23">
        <f>N578</f>
        <v>74.515648286140319</v>
      </c>
      <c r="AK23">
        <f t="shared" si="0"/>
        <v>1.7900493530745609</v>
      </c>
      <c r="AL23">
        <f>L578</f>
        <v>40</v>
      </c>
    </row>
    <row r="24" spans="1:38" x14ac:dyDescent="0.3">
      <c r="B24">
        <v>3</v>
      </c>
      <c r="C24">
        <v>314.44600000000003</v>
      </c>
      <c r="D24">
        <f t="shared" si="5"/>
        <v>19.782002334276257</v>
      </c>
      <c r="E24">
        <v>-45.059199999999997</v>
      </c>
      <c r="F24">
        <v>76.873800000000003</v>
      </c>
      <c r="G24">
        <v>537.35699999999997</v>
      </c>
      <c r="H24">
        <v>1.2422899999999999</v>
      </c>
      <c r="I24">
        <v>-59.371899999999997</v>
      </c>
      <c r="J24">
        <f t="shared" si="1"/>
        <v>-14.3127</v>
      </c>
      <c r="L24">
        <v>6</v>
      </c>
      <c r="M24">
        <v>471.63099999999997</v>
      </c>
      <c r="N24">
        <f t="shared" si="3"/>
        <v>19.04072811744323</v>
      </c>
      <c r="O24">
        <v>-34.194899999999997</v>
      </c>
      <c r="P24">
        <v>64.1785</v>
      </c>
      <c r="Q24">
        <v>604.70699999999999</v>
      </c>
      <c r="R24">
        <v>1.45774</v>
      </c>
      <c r="S24">
        <v>-48.065199999999997</v>
      </c>
      <c r="T24">
        <f t="shared" si="2"/>
        <v>-13.8703</v>
      </c>
      <c r="W24">
        <v>1.3</v>
      </c>
      <c r="X24">
        <f>AVERAGE(D450:D455)</f>
        <v>95.077895022399545</v>
      </c>
      <c r="Y24">
        <f>D450</f>
        <v>134.82540110556826</v>
      </c>
      <c r="Z24">
        <f>D455</f>
        <v>41.295011562603221</v>
      </c>
      <c r="AB24">
        <f t="shared" si="4"/>
        <v>3.2649319131724424</v>
      </c>
      <c r="AC24">
        <f>B455</f>
        <v>7</v>
      </c>
      <c r="AF24">
        <v>1.3</v>
      </c>
      <c r="AG24">
        <f>AVERAGE(N582:N620)</f>
        <v>80.959128091201592</v>
      </c>
      <c r="AH24">
        <f>N582</f>
        <v>133.31555792560982</v>
      </c>
      <c r="AI24">
        <f>N620</f>
        <v>77.531400217088461</v>
      </c>
      <c r="AK24">
        <f t="shared" si="0"/>
        <v>1.7195040661245036</v>
      </c>
      <c r="AL24">
        <f>L620</f>
        <v>40</v>
      </c>
    </row>
    <row r="25" spans="1:38" x14ac:dyDescent="0.3">
      <c r="B25">
        <v>4</v>
      </c>
      <c r="C25">
        <v>371.23599999999999</v>
      </c>
      <c r="D25">
        <f t="shared" si="5"/>
        <v>17.608733932030297</v>
      </c>
      <c r="E25">
        <v>-44.204700000000003</v>
      </c>
      <c r="F25">
        <v>74.554400000000001</v>
      </c>
      <c r="G25">
        <v>549.39700000000005</v>
      </c>
      <c r="H25">
        <v>1.26237</v>
      </c>
      <c r="I25">
        <v>-59.021000000000001</v>
      </c>
      <c r="J25">
        <f t="shared" si="1"/>
        <v>-14.816299999999998</v>
      </c>
      <c r="L25">
        <v>7</v>
      </c>
      <c r="M25">
        <v>526.452</v>
      </c>
      <c r="N25">
        <f t="shared" si="3"/>
        <v>18.241184947374173</v>
      </c>
      <c r="O25">
        <v>-33.859299999999998</v>
      </c>
      <c r="P25">
        <v>63.735999999999997</v>
      </c>
      <c r="Q25">
        <v>604.66600000000005</v>
      </c>
      <c r="R25">
        <v>1.46658</v>
      </c>
      <c r="S25">
        <v>-48.004199999999997</v>
      </c>
      <c r="T25">
        <f t="shared" si="2"/>
        <v>-14.1449</v>
      </c>
      <c r="W25">
        <v>1.35</v>
      </c>
      <c r="X25">
        <f>AVERAGE(D459:D463)</f>
        <v>97.827426901582939</v>
      </c>
      <c r="Y25">
        <f>D459</f>
        <v>136.64935774801836</v>
      </c>
      <c r="Z25">
        <f>D463</f>
        <v>85.521252031129436</v>
      </c>
      <c r="AB25">
        <f t="shared" si="4"/>
        <v>1.5978409401475844</v>
      </c>
      <c r="AC25">
        <f>B463</f>
        <v>6</v>
      </c>
      <c r="AF25">
        <v>1.35</v>
      </c>
      <c r="AG25">
        <f>AVERAGE(N624:N645,N648)</f>
        <v>85.489999662009296</v>
      </c>
      <c r="AH25">
        <f>N624</f>
        <v>133.61838588989829</v>
      </c>
      <c r="AI25">
        <f>N648</f>
        <v>81.04384471999353</v>
      </c>
      <c r="AK25">
        <f t="shared" si="0"/>
        <v>1.6487172634954548</v>
      </c>
      <c r="AL25">
        <f>L648</f>
        <v>26</v>
      </c>
    </row>
    <row r="26" spans="1:38" x14ac:dyDescent="0.3">
      <c r="B26">
        <v>5</v>
      </c>
      <c r="C26">
        <v>429.01</v>
      </c>
      <c r="D26">
        <f t="shared" si="5"/>
        <v>17.308824038494823</v>
      </c>
      <c r="E26">
        <v>-44.296300000000002</v>
      </c>
      <c r="F26">
        <v>74.081400000000002</v>
      </c>
      <c r="G26">
        <v>566.21600000000001</v>
      </c>
      <c r="H26">
        <v>1.2807599999999999</v>
      </c>
      <c r="I26">
        <v>-58.990499999999997</v>
      </c>
      <c r="J26">
        <f t="shared" si="1"/>
        <v>-14.694199999999995</v>
      </c>
      <c r="L26">
        <v>8</v>
      </c>
      <c r="M26">
        <v>583.01700000000005</v>
      </c>
      <c r="N26">
        <f t="shared" si="3"/>
        <v>17.678776628657278</v>
      </c>
      <c r="O26">
        <v>-33.569299999999998</v>
      </c>
      <c r="P26">
        <v>63.323999999999998</v>
      </c>
      <c r="Q26">
        <v>607.52099999999996</v>
      </c>
      <c r="R26">
        <v>1.46096</v>
      </c>
      <c r="S26">
        <v>-47.592199999999998</v>
      </c>
      <c r="T26">
        <f t="shared" si="2"/>
        <v>-14.0229</v>
      </c>
      <c r="W26">
        <v>1.4</v>
      </c>
      <c r="X26">
        <f>AVERAGE(D467:D469)</f>
        <v>120.73378923285851</v>
      </c>
      <c r="Y26">
        <f>D467</f>
        <v>138.73473917869038</v>
      </c>
      <c r="Z26">
        <f>D469</f>
        <v>103.56255178127613</v>
      </c>
      <c r="AB26">
        <f t="shared" si="4"/>
        <v>1.3396226415094312</v>
      </c>
      <c r="AC26">
        <f>B469</f>
        <v>4</v>
      </c>
      <c r="AF26">
        <v>1.4</v>
      </c>
      <c r="AG26">
        <f>AVERAGE(N652:N666)</f>
        <v>92.217255060094871</v>
      </c>
      <c r="AH26">
        <f>N652</f>
        <v>136.35124079629171</v>
      </c>
      <c r="AI26">
        <f>N665</f>
        <v>84.104289318755349</v>
      </c>
      <c r="AK26">
        <f t="shared" si="0"/>
        <v>1.6212162530679066</v>
      </c>
      <c r="AL26">
        <f>L666</f>
        <v>16</v>
      </c>
    </row>
    <row r="27" spans="1:38" x14ac:dyDescent="0.3">
      <c r="B27">
        <v>6</v>
      </c>
      <c r="C27">
        <v>483.76499999999999</v>
      </c>
      <c r="D27">
        <f t="shared" si="5"/>
        <v>18.263172313030775</v>
      </c>
      <c r="E27">
        <v>-43.884300000000003</v>
      </c>
      <c r="F27">
        <v>73.135400000000004</v>
      </c>
      <c r="G27">
        <v>569.94000000000005</v>
      </c>
      <c r="H27">
        <v>1.2879799999999999</v>
      </c>
      <c r="I27">
        <v>-59.036299999999997</v>
      </c>
      <c r="J27">
        <f t="shared" si="1"/>
        <v>-15.151999999999994</v>
      </c>
      <c r="L27">
        <v>9</v>
      </c>
      <c r="M27">
        <v>638.23699999999997</v>
      </c>
      <c r="N27">
        <f t="shared" si="3"/>
        <v>18.109380659181486</v>
      </c>
      <c r="O27">
        <v>-33.859299999999998</v>
      </c>
      <c r="P27">
        <v>63.430799999999998</v>
      </c>
      <c r="Q27">
        <v>613.54200000000003</v>
      </c>
      <c r="R27">
        <v>1.47153</v>
      </c>
      <c r="S27">
        <v>-47.439599999999999</v>
      </c>
      <c r="T27">
        <f t="shared" si="2"/>
        <v>-13.580300000000001</v>
      </c>
      <c r="W27">
        <v>1.45</v>
      </c>
      <c r="X27">
        <f>AVERAGE(D473:D475)</f>
        <v>104.02578324134959</v>
      </c>
      <c r="Y27">
        <f>D473</f>
        <v>140.508641281439</v>
      </c>
      <c r="Z27">
        <f>D475</f>
        <v>50.576572931418191</v>
      </c>
      <c r="AB27">
        <f t="shared" si="4"/>
        <v>2.7781368554166104</v>
      </c>
      <c r="AC27">
        <f>B475</f>
        <v>4</v>
      </c>
      <c r="AF27">
        <v>1.45</v>
      </c>
      <c r="AG27">
        <f>AVERAGE(N670:N677)</f>
        <v>103.02963684213856</v>
      </c>
      <c r="AH27">
        <f>N670</f>
        <v>135.22650439486173</v>
      </c>
      <c r="AI27">
        <f>N677</f>
        <v>88.809946714032037</v>
      </c>
      <c r="AK27">
        <f t="shared" si="0"/>
        <v>1.522650439486142</v>
      </c>
      <c r="AL27">
        <f>L679</f>
        <v>11</v>
      </c>
    </row>
    <row r="28" spans="1:38" x14ac:dyDescent="0.3">
      <c r="B28">
        <v>7</v>
      </c>
      <c r="C28">
        <v>544.43499999999995</v>
      </c>
      <c r="D28">
        <f t="shared" si="5"/>
        <v>16.482610845557947</v>
      </c>
      <c r="E28">
        <v>-43.685899999999997</v>
      </c>
      <c r="F28">
        <v>72.540300000000002</v>
      </c>
      <c r="G28">
        <v>572.98400000000004</v>
      </c>
      <c r="H28">
        <v>1.29555</v>
      </c>
      <c r="I28">
        <v>-58.837899999999998</v>
      </c>
      <c r="J28">
        <f t="shared" si="1"/>
        <v>-15.152000000000001</v>
      </c>
      <c r="L28">
        <v>10</v>
      </c>
      <c r="M28">
        <v>690.31700000000001</v>
      </c>
      <c r="N28">
        <f t="shared" si="3"/>
        <v>19.201228878648219</v>
      </c>
      <c r="O28">
        <v>-34.2712</v>
      </c>
      <c r="P28">
        <v>63.796999999999997</v>
      </c>
      <c r="Q28">
        <v>628.971</v>
      </c>
      <c r="R28">
        <v>1.4781599999999999</v>
      </c>
      <c r="S28">
        <v>-48.171999999999997</v>
      </c>
      <c r="T28">
        <f t="shared" si="2"/>
        <v>-13.900799999999997</v>
      </c>
      <c r="W28">
        <v>1.5</v>
      </c>
      <c r="X28">
        <f>AVERAGE(D478:D483)</f>
        <v>88.160592042795869</v>
      </c>
      <c r="Y28">
        <f>D479</f>
        <v>139.89927252378294</v>
      </c>
      <c r="Z28">
        <f>D483</f>
        <v>95.950873152945462</v>
      </c>
      <c r="AB28">
        <f t="shared" si="4"/>
        <v>1.4580302182428693</v>
      </c>
      <c r="AC28">
        <f>B483</f>
        <v>6</v>
      </c>
    </row>
    <row r="29" spans="1:38" x14ac:dyDescent="0.3">
      <c r="B29">
        <v>8</v>
      </c>
      <c r="C29">
        <v>602.88300000000004</v>
      </c>
      <c r="D29">
        <f t="shared" si="5"/>
        <v>17.109225294278648</v>
      </c>
      <c r="E29">
        <v>-43.7164</v>
      </c>
      <c r="F29">
        <v>72.326700000000002</v>
      </c>
      <c r="G29">
        <v>579.72</v>
      </c>
      <c r="H29">
        <v>1.3003899999999999</v>
      </c>
      <c r="I29">
        <v>-58.914200000000001</v>
      </c>
      <c r="J29">
        <f t="shared" si="1"/>
        <v>-15.197800000000001</v>
      </c>
      <c r="T29">
        <f t="shared" si="2"/>
        <v>0</v>
      </c>
      <c r="W29">
        <v>1.55</v>
      </c>
      <c r="X29">
        <f>AVERAGE(D486:D489)</f>
        <v>81.446344711921768</v>
      </c>
      <c r="Y29">
        <f>D487</f>
        <v>143.45144168698889</v>
      </c>
      <c r="Z29">
        <f>D489</f>
        <v>53.495961054940317</v>
      </c>
      <c r="AB29">
        <f t="shared" si="4"/>
        <v>2.681537799454885</v>
      </c>
      <c r="AC29">
        <f>B489</f>
        <v>4</v>
      </c>
    </row>
    <row r="30" spans="1:38" x14ac:dyDescent="0.3">
      <c r="B30">
        <v>9</v>
      </c>
      <c r="C30">
        <v>664.11900000000003</v>
      </c>
      <c r="D30">
        <f t="shared" si="5"/>
        <v>16.330263243843493</v>
      </c>
      <c r="E30">
        <v>-43.563800000000001</v>
      </c>
      <c r="F30">
        <v>71.807900000000004</v>
      </c>
      <c r="G30">
        <v>583.19200000000001</v>
      </c>
      <c r="H30">
        <v>1.3068</v>
      </c>
      <c r="I30">
        <v>-58.715800000000002</v>
      </c>
      <c r="J30">
        <f t="shared" si="1"/>
        <v>-15.152000000000001</v>
      </c>
      <c r="K30">
        <v>0.4</v>
      </c>
      <c r="T30">
        <f t="shared" si="2"/>
        <v>0</v>
      </c>
      <c r="W30">
        <v>1.6</v>
      </c>
      <c r="X30">
        <f>AVERAGE(D493:D494)</f>
        <v>136.38312074770465</v>
      </c>
      <c r="Y30">
        <f>D493</f>
        <v>146.45577035735201</v>
      </c>
      <c r="Z30">
        <f>D494</f>
        <v>126.31047113805732</v>
      </c>
      <c r="AB30">
        <f t="shared" si="4"/>
        <v>1.159490333919156</v>
      </c>
      <c r="AC30">
        <f>B494</f>
        <v>3</v>
      </c>
    </row>
    <row r="31" spans="1:38" x14ac:dyDescent="0.3">
      <c r="J31">
        <f t="shared" si="1"/>
        <v>0</v>
      </c>
      <c r="L31">
        <v>1</v>
      </c>
      <c r="M31">
        <v>225.68199999999999</v>
      </c>
      <c r="O31">
        <v>-37.292499999999997</v>
      </c>
      <c r="P31">
        <v>72.982799999999997</v>
      </c>
      <c r="Q31">
        <v>516.19000000000005</v>
      </c>
      <c r="R31">
        <v>1.3798299999999999</v>
      </c>
      <c r="S31">
        <v>-49.255400000000002</v>
      </c>
      <c r="T31">
        <f t="shared" si="2"/>
        <v>-11.962900000000005</v>
      </c>
      <c r="W31">
        <v>1.65</v>
      </c>
      <c r="X31">
        <f>AVERAGE(D498:D499)</f>
        <v>103.13245659566627</v>
      </c>
      <c r="Y31">
        <f>D498</f>
        <v>146.88601645123401</v>
      </c>
      <c r="Z31">
        <f>D499</f>
        <v>59.37889674009854</v>
      </c>
      <c r="AB31">
        <f t="shared" si="4"/>
        <v>2.4737074030552333</v>
      </c>
      <c r="AC31">
        <f>B499</f>
        <v>3</v>
      </c>
    </row>
    <row r="32" spans="1:38" x14ac:dyDescent="0.3">
      <c r="A32">
        <v>0.5</v>
      </c>
      <c r="J32">
        <f t="shared" si="1"/>
        <v>0</v>
      </c>
      <c r="L32">
        <v>2</v>
      </c>
      <c r="M32">
        <v>253.899</v>
      </c>
      <c r="N32">
        <f t="shared" si="3"/>
        <v>35.43962859269233</v>
      </c>
      <c r="O32">
        <v>-34.912100000000002</v>
      </c>
      <c r="P32">
        <v>67.504900000000006</v>
      </c>
      <c r="Q32">
        <v>562.46400000000006</v>
      </c>
      <c r="R32">
        <v>1.42693</v>
      </c>
      <c r="S32">
        <v>-47.576900000000002</v>
      </c>
      <c r="T32">
        <f t="shared" si="2"/>
        <v>-12.6648</v>
      </c>
    </row>
    <row r="33" spans="1:20" x14ac:dyDescent="0.3">
      <c r="B33">
        <v>1</v>
      </c>
      <c r="C33">
        <v>225.494</v>
      </c>
      <c r="E33">
        <v>-47.531100000000002</v>
      </c>
      <c r="F33">
        <v>84.503200000000007</v>
      </c>
      <c r="G33">
        <v>445.86599999999999</v>
      </c>
      <c r="H33">
        <v>1.1659299999999999</v>
      </c>
      <c r="I33">
        <v>-61.584499999999998</v>
      </c>
      <c r="J33">
        <f t="shared" si="1"/>
        <v>-14.053399999999996</v>
      </c>
      <c r="L33">
        <v>3</v>
      </c>
      <c r="M33">
        <v>293.41699999999997</v>
      </c>
      <c r="N33">
        <f t="shared" si="3"/>
        <v>25.304924338276248</v>
      </c>
      <c r="O33">
        <v>-34.2102</v>
      </c>
      <c r="P33">
        <v>65.734899999999996</v>
      </c>
      <c r="Q33">
        <v>579.86099999999999</v>
      </c>
      <c r="R33">
        <v>1.4476100000000001</v>
      </c>
      <c r="S33">
        <v>-47.378500000000003</v>
      </c>
      <c r="T33">
        <f t="shared" si="2"/>
        <v>-13.168300000000002</v>
      </c>
    </row>
    <row r="34" spans="1:20" x14ac:dyDescent="0.3">
      <c r="B34">
        <v>2</v>
      </c>
      <c r="C34">
        <v>250.762</v>
      </c>
      <c r="D34">
        <f t="shared" si="5"/>
        <v>39.575747981636852</v>
      </c>
      <c r="E34">
        <v>-45.684800000000003</v>
      </c>
      <c r="F34">
        <v>77.789299999999997</v>
      </c>
      <c r="G34">
        <v>517.42399999999998</v>
      </c>
      <c r="H34">
        <v>1.2396799999999999</v>
      </c>
      <c r="I34">
        <v>-59.356699999999996</v>
      </c>
      <c r="J34">
        <f t="shared" si="1"/>
        <v>-13.671899999999994</v>
      </c>
      <c r="L34">
        <v>4</v>
      </c>
      <c r="M34">
        <v>334.00599999999997</v>
      </c>
      <c r="N34">
        <f t="shared" si="3"/>
        <v>24.637216979969942</v>
      </c>
      <c r="O34">
        <v>-34.652700000000003</v>
      </c>
      <c r="P34">
        <v>65.292400000000001</v>
      </c>
      <c r="Q34">
        <v>612.86800000000005</v>
      </c>
      <c r="R34">
        <v>1.4734100000000001</v>
      </c>
      <c r="S34">
        <v>-46.859699999999997</v>
      </c>
      <c r="T34">
        <f t="shared" si="2"/>
        <v>-12.206999999999994</v>
      </c>
    </row>
    <row r="35" spans="1:20" x14ac:dyDescent="0.3">
      <c r="B35">
        <v>3</v>
      </c>
      <c r="C35">
        <v>288.00599999999997</v>
      </c>
      <c r="D35">
        <f t="shared" si="5"/>
        <v>26.849962410052647</v>
      </c>
      <c r="E35">
        <v>-44.692999999999998</v>
      </c>
      <c r="F35">
        <v>75.149500000000003</v>
      </c>
      <c r="G35">
        <v>542.24199999999996</v>
      </c>
      <c r="H35">
        <v>1.2538100000000001</v>
      </c>
      <c r="I35">
        <v>-59.249899999999997</v>
      </c>
      <c r="J35">
        <f t="shared" si="1"/>
        <v>-14.556899999999999</v>
      </c>
      <c r="L35">
        <v>5</v>
      </c>
      <c r="M35">
        <v>376.11200000000002</v>
      </c>
      <c r="N35">
        <f t="shared" si="3"/>
        <v>23.74958438227328</v>
      </c>
      <c r="O35">
        <v>-33.874499999999998</v>
      </c>
      <c r="P35">
        <v>63.995399999999997</v>
      </c>
      <c r="Q35">
        <v>614.33900000000006</v>
      </c>
      <c r="R35">
        <v>1.4802599999999999</v>
      </c>
      <c r="S35">
        <v>-46.9208</v>
      </c>
      <c r="T35">
        <f t="shared" si="2"/>
        <v>-13.046300000000002</v>
      </c>
    </row>
    <row r="36" spans="1:20" x14ac:dyDescent="0.3">
      <c r="B36">
        <v>4</v>
      </c>
      <c r="C36">
        <v>331.404</v>
      </c>
      <c r="D36">
        <f t="shared" si="5"/>
        <v>23.042536522420374</v>
      </c>
      <c r="E36">
        <v>-44.525100000000002</v>
      </c>
      <c r="F36">
        <v>73.806799999999996</v>
      </c>
      <c r="G36">
        <v>562.49400000000003</v>
      </c>
      <c r="H36">
        <v>1.2894600000000001</v>
      </c>
      <c r="I36">
        <v>-58.975200000000001</v>
      </c>
      <c r="J36">
        <f t="shared" si="1"/>
        <v>-14.450099999999999</v>
      </c>
      <c r="L36">
        <v>6</v>
      </c>
      <c r="M36">
        <v>417.87599999999998</v>
      </c>
      <c r="N36">
        <f t="shared" si="3"/>
        <v>23.94406666028161</v>
      </c>
      <c r="O36">
        <v>-33.828699999999998</v>
      </c>
      <c r="P36">
        <v>63.613900000000001</v>
      </c>
      <c r="Q36">
        <v>633.06799999999998</v>
      </c>
      <c r="R36">
        <v>1.4938199999999999</v>
      </c>
      <c r="S36">
        <v>-46.8292</v>
      </c>
      <c r="T36">
        <f t="shared" si="2"/>
        <v>-13.000500000000002</v>
      </c>
    </row>
    <row r="37" spans="1:20" x14ac:dyDescent="0.3">
      <c r="B37">
        <v>5</v>
      </c>
      <c r="C37">
        <v>376.69400000000002</v>
      </c>
      <c r="D37">
        <f t="shared" si="5"/>
        <v>22.079929344226088</v>
      </c>
      <c r="E37">
        <v>-43.487499999999997</v>
      </c>
      <c r="F37">
        <v>72.067300000000003</v>
      </c>
      <c r="G37">
        <v>562.08299999999997</v>
      </c>
      <c r="H37">
        <v>1.2863599999999999</v>
      </c>
      <c r="I37">
        <v>-58.898899999999998</v>
      </c>
      <c r="J37">
        <f t="shared" si="1"/>
        <v>-15.4114</v>
      </c>
      <c r="L37">
        <v>7</v>
      </c>
      <c r="M37">
        <v>460.39800000000002</v>
      </c>
      <c r="N37">
        <f t="shared" si="3"/>
        <v>23.517238135553335</v>
      </c>
      <c r="O37">
        <v>-33.172600000000003</v>
      </c>
      <c r="P37">
        <v>62.728900000000003</v>
      </c>
      <c r="Q37">
        <v>625.39200000000005</v>
      </c>
      <c r="R37">
        <v>1.48973</v>
      </c>
      <c r="S37">
        <v>-46.554600000000001</v>
      </c>
      <c r="T37">
        <f t="shared" si="2"/>
        <v>-13.381999999999998</v>
      </c>
    </row>
    <row r="38" spans="1:20" x14ac:dyDescent="0.3">
      <c r="B38">
        <v>6</v>
      </c>
      <c r="C38">
        <v>420.54399999999998</v>
      </c>
      <c r="D38">
        <f t="shared" si="5"/>
        <v>22.805017103762847</v>
      </c>
      <c r="E38">
        <v>-43.945300000000003</v>
      </c>
      <c r="F38">
        <v>71.609499999999997</v>
      </c>
      <c r="G38">
        <v>583.21400000000006</v>
      </c>
      <c r="H38">
        <v>1.3124400000000001</v>
      </c>
      <c r="I38">
        <v>-58.929400000000001</v>
      </c>
      <c r="J38">
        <f t="shared" si="1"/>
        <v>-14.984099999999998</v>
      </c>
      <c r="L38">
        <v>8</v>
      </c>
      <c r="M38">
        <v>504.351</v>
      </c>
      <c r="N38">
        <f t="shared" si="3"/>
        <v>22.751575546606617</v>
      </c>
      <c r="O38">
        <v>-32.440199999999997</v>
      </c>
      <c r="P38">
        <v>61.737099999999998</v>
      </c>
      <c r="Q38">
        <v>618.51900000000001</v>
      </c>
      <c r="R38">
        <v>1.47648</v>
      </c>
      <c r="S38">
        <v>-46.6614</v>
      </c>
      <c r="T38">
        <f t="shared" si="2"/>
        <v>-14.221200000000003</v>
      </c>
    </row>
    <row r="39" spans="1:20" x14ac:dyDescent="0.3">
      <c r="B39">
        <v>7</v>
      </c>
      <c r="C39">
        <v>464.834</v>
      </c>
      <c r="D39">
        <f t="shared" si="5"/>
        <v>22.578460149017825</v>
      </c>
      <c r="E39">
        <v>-43.319699999999997</v>
      </c>
      <c r="F39">
        <v>70.449799999999996</v>
      </c>
      <c r="G39">
        <v>584.74300000000005</v>
      </c>
      <c r="H39">
        <v>1.31755</v>
      </c>
      <c r="I39">
        <v>-58.609000000000002</v>
      </c>
      <c r="J39">
        <f t="shared" si="1"/>
        <v>-15.289300000000004</v>
      </c>
      <c r="L39">
        <v>9</v>
      </c>
      <c r="M39">
        <v>546.90099999999995</v>
      </c>
      <c r="N39">
        <f t="shared" si="3"/>
        <v>23.50176263219744</v>
      </c>
      <c r="O39">
        <v>-34.118699999999997</v>
      </c>
      <c r="P39">
        <v>63.186599999999999</v>
      </c>
      <c r="Q39">
        <v>651.08100000000002</v>
      </c>
      <c r="R39">
        <v>1.5169600000000001</v>
      </c>
      <c r="S39">
        <v>-46.859699999999997</v>
      </c>
      <c r="T39">
        <f t="shared" si="2"/>
        <v>-12.741</v>
      </c>
    </row>
    <row r="40" spans="1:20" x14ac:dyDescent="0.3">
      <c r="B40">
        <v>8</v>
      </c>
      <c r="C40">
        <v>511.036</v>
      </c>
      <c r="D40">
        <f t="shared" si="5"/>
        <v>21.644084671659236</v>
      </c>
      <c r="E40">
        <v>-43.365499999999997</v>
      </c>
      <c r="F40">
        <v>70.297200000000004</v>
      </c>
      <c r="G40">
        <v>595.476</v>
      </c>
      <c r="H40">
        <v>1.3311299999999999</v>
      </c>
      <c r="I40">
        <v>-58.609000000000002</v>
      </c>
      <c r="J40">
        <f t="shared" si="1"/>
        <v>-15.243500000000004</v>
      </c>
      <c r="L40">
        <v>10</v>
      </c>
      <c r="M40">
        <v>590.09900000000005</v>
      </c>
      <c r="N40">
        <f t="shared" si="3"/>
        <v>23.149219871290288</v>
      </c>
      <c r="O40">
        <v>-33.035299999999999</v>
      </c>
      <c r="P40">
        <v>61.889600000000002</v>
      </c>
      <c r="Q40">
        <v>634.51300000000003</v>
      </c>
      <c r="R40">
        <v>1.5085900000000001</v>
      </c>
      <c r="S40">
        <v>-46.646099999999997</v>
      </c>
      <c r="T40">
        <f t="shared" si="2"/>
        <v>-13.610799999999998</v>
      </c>
    </row>
    <row r="41" spans="1:20" x14ac:dyDescent="0.3">
      <c r="B41">
        <v>9</v>
      </c>
      <c r="C41">
        <v>557.33199999999999</v>
      </c>
      <c r="D41">
        <f t="shared" si="5"/>
        <v>21.600138240884746</v>
      </c>
      <c r="E41">
        <v>-42.999299999999998</v>
      </c>
      <c r="F41">
        <v>69.992099999999994</v>
      </c>
      <c r="G41">
        <v>592.60699999999997</v>
      </c>
      <c r="H41">
        <v>1.32206</v>
      </c>
      <c r="I41">
        <v>-58.578499999999998</v>
      </c>
      <c r="J41">
        <f t="shared" si="1"/>
        <v>-15.5792</v>
      </c>
      <c r="L41">
        <v>11</v>
      </c>
      <c r="M41">
        <v>635.48599999999999</v>
      </c>
      <c r="N41">
        <f t="shared" si="3"/>
        <v>22.032740652609807</v>
      </c>
      <c r="O41">
        <v>-33.493000000000002</v>
      </c>
      <c r="P41">
        <v>62.377899999999997</v>
      </c>
      <c r="Q41">
        <v>653.9</v>
      </c>
      <c r="R41">
        <v>1.5132399999999999</v>
      </c>
      <c r="S41">
        <v>-46.600299999999997</v>
      </c>
      <c r="T41">
        <f t="shared" si="2"/>
        <v>-13.107299999999995</v>
      </c>
    </row>
    <row r="42" spans="1:20" x14ac:dyDescent="0.3">
      <c r="B42">
        <v>10</v>
      </c>
      <c r="C42">
        <v>604.94200000000001</v>
      </c>
      <c r="D42">
        <f t="shared" si="5"/>
        <v>21.003990758244061</v>
      </c>
      <c r="E42">
        <v>-43.350200000000001</v>
      </c>
      <c r="F42">
        <v>69.946299999999994</v>
      </c>
      <c r="G42">
        <v>601.53300000000002</v>
      </c>
      <c r="H42">
        <v>1.3357300000000001</v>
      </c>
      <c r="I42">
        <v>-58.471699999999998</v>
      </c>
      <c r="J42">
        <f t="shared" si="1"/>
        <v>-15.121499999999997</v>
      </c>
      <c r="L42">
        <v>12</v>
      </c>
      <c r="M42">
        <v>678.81299999999999</v>
      </c>
      <c r="N42">
        <f t="shared" si="3"/>
        <v>23.080296351005149</v>
      </c>
      <c r="O42">
        <v>-32.745399999999997</v>
      </c>
      <c r="P42">
        <v>61.492899999999999</v>
      </c>
      <c r="Q42">
        <v>638.12099999999998</v>
      </c>
      <c r="R42">
        <v>1.5133099999999999</v>
      </c>
      <c r="S42">
        <v>-46.508800000000001</v>
      </c>
      <c r="T42">
        <f t="shared" si="2"/>
        <v>-13.763400000000004</v>
      </c>
    </row>
    <row r="43" spans="1:20" x14ac:dyDescent="0.3">
      <c r="B43">
        <v>11</v>
      </c>
      <c r="C43">
        <v>650.28899999999999</v>
      </c>
      <c r="D43">
        <f t="shared" si="5"/>
        <v>22.052175447107867</v>
      </c>
      <c r="E43">
        <v>-43.365499999999997</v>
      </c>
      <c r="F43">
        <v>69.580100000000002</v>
      </c>
      <c r="G43">
        <v>613.98500000000001</v>
      </c>
      <c r="H43">
        <v>1.34659</v>
      </c>
      <c r="I43">
        <v>-58.410600000000002</v>
      </c>
      <c r="J43">
        <f t="shared" si="1"/>
        <v>-15.045100000000005</v>
      </c>
      <c r="T43">
        <f t="shared" si="2"/>
        <v>0</v>
      </c>
    </row>
    <row r="44" spans="1:20" x14ac:dyDescent="0.3">
      <c r="B44">
        <v>12</v>
      </c>
      <c r="C44">
        <v>694.77700000000004</v>
      </c>
      <c r="D44">
        <f t="shared" si="5"/>
        <v>22.477971587843886</v>
      </c>
      <c r="E44">
        <v>-42.861899999999999</v>
      </c>
      <c r="F44">
        <v>69.091800000000006</v>
      </c>
      <c r="G44">
        <v>609.69399999999996</v>
      </c>
      <c r="H44">
        <v>1.3420000000000001</v>
      </c>
      <c r="I44">
        <v>-58.471699999999998</v>
      </c>
      <c r="J44">
        <f t="shared" si="1"/>
        <v>-15.6098</v>
      </c>
      <c r="K44">
        <v>0.45</v>
      </c>
      <c r="T44">
        <f t="shared" si="2"/>
        <v>0</v>
      </c>
    </row>
    <row r="45" spans="1:20" x14ac:dyDescent="0.3">
      <c r="J45">
        <f t="shared" si="1"/>
        <v>0</v>
      </c>
      <c r="L45">
        <v>1</v>
      </c>
      <c r="M45">
        <v>224.54400000000001</v>
      </c>
      <c r="O45">
        <v>-36.651600000000002</v>
      </c>
      <c r="P45">
        <v>72.876000000000005</v>
      </c>
      <c r="Q45">
        <v>521.52</v>
      </c>
      <c r="R45">
        <v>1.3787499999999999</v>
      </c>
      <c r="S45">
        <v>-48.6145</v>
      </c>
      <c r="T45">
        <f t="shared" si="2"/>
        <v>-11.962899999999998</v>
      </c>
    </row>
    <row r="46" spans="1:20" x14ac:dyDescent="0.3">
      <c r="A46">
        <v>0.55000000000000004</v>
      </c>
      <c r="J46">
        <f t="shared" si="1"/>
        <v>0</v>
      </c>
      <c r="L46">
        <v>2</v>
      </c>
      <c r="M46">
        <v>245.63800000000001</v>
      </c>
      <c r="N46">
        <f t="shared" si="3"/>
        <v>47.406845548497216</v>
      </c>
      <c r="O46">
        <v>-35.049399999999999</v>
      </c>
      <c r="P46">
        <v>67.321799999999996</v>
      </c>
      <c r="Q46">
        <v>582.94600000000003</v>
      </c>
      <c r="R46">
        <v>1.4679899999999999</v>
      </c>
      <c r="S46">
        <v>-46.7072</v>
      </c>
      <c r="T46">
        <f t="shared" si="2"/>
        <v>-11.657800000000002</v>
      </c>
    </row>
    <row r="47" spans="1:20" x14ac:dyDescent="0.3">
      <c r="B47">
        <v>1</v>
      </c>
      <c r="C47">
        <v>224.672</v>
      </c>
      <c r="E47">
        <v>-47.134399999999999</v>
      </c>
      <c r="F47">
        <v>83.587599999999995</v>
      </c>
      <c r="G47">
        <v>443.18099999999998</v>
      </c>
      <c r="H47">
        <v>1.16469</v>
      </c>
      <c r="I47">
        <v>-61.492899999999999</v>
      </c>
      <c r="J47">
        <f t="shared" si="1"/>
        <v>-14.358499999999999</v>
      </c>
      <c r="L47">
        <v>3</v>
      </c>
      <c r="M47">
        <v>278.303</v>
      </c>
      <c r="N47">
        <f t="shared" si="3"/>
        <v>30.613806826878928</v>
      </c>
      <c r="O47">
        <v>-33.844000000000001</v>
      </c>
      <c r="P47">
        <v>65.033000000000001</v>
      </c>
      <c r="Q47">
        <v>595.57399999999996</v>
      </c>
      <c r="R47">
        <v>1.47254</v>
      </c>
      <c r="S47">
        <v>-46.310400000000001</v>
      </c>
      <c r="T47">
        <f t="shared" si="2"/>
        <v>-12.4664</v>
      </c>
    </row>
    <row r="48" spans="1:20" x14ac:dyDescent="0.3">
      <c r="B48">
        <v>2</v>
      </c>
      <c r="C48">
        <v>243.38900000000001</v>
      </c>
      <c r="D48">
        <f t="shared" si="5"/>
        <v>53.427365496607322</v>
      </c>
      <c r="E48">
        <v>-46.188400000000001</v>
      </c>
      <c r="F48">
        <v>76.7517</v>
      </c>
      <c r="G48">
        <v>539.548</v>
      </c>
      <c r="H48">
        <v>1.25844</v>
      </c>
      <c r="I48">
        <v>-59.371899999999997</v>
      </c>
      <c r="J48">
        <f t="shared" si="1"/>
        <v>-13.183499999999995</v>
      </c>
      <c r="L48">
        <v>4</v>
      </c>
      <c r="M48">
        <v>311.15300000000002</v>
      </c>
      <c r="N48">
        <f t="shared" si="3"/>
        <v>30.441400304413982</v>
      </c>
      <c r="O48">
        <v>-33.126800000000003</v>
      </c>
      <c r="P48">
        <v>63.583399999999997</v>
      </c>
      <c r="Q48">
        <v>611.75099999999998</v>
      </c>
      <c r="R48">
        <v>1.48001</v>
      </c>
      <c r="S48">
        <v>-45.883200000000002</v>
      </c>
      <c r="T48">
        <f t="shared" si="2"/>
        <v>-12.756399999999999</v>
      </c>
    </row>
    <row r="49" spans="1:20" x14ac:dyDescent="0.3">
      <c r="B49">
        <v>3</v>
      </c>
      <c r="C49">
        <v>275.22800000000001</v>
      </c>
      <c r="D49">
        <f t="shared" si="5"/>
        <v>31.408021608718869</v>
      </c>
      <c r="E49">
        <v>-45.1355</v>
      </c>
      <c r="F49">
        <v>74.188199999999995</v>
      </c>
      <c r="G49">
        <v>562.26499999999999</v>
      </c>
      <c r="H49">
        <v>1.29453</v>
      </c>
      <c r="I49">
        <v>-58.990499999999997</v>
      </c>
      <c r="J49">
        <f t="shared" si="1"/>
        <v>-13.854999999999997</v>
      </c>
      <c r="L49">
        <v>5</v>
      </c>
      <c r="M49">
        <v>346.03800000000001</v>
      </c>
      <c r="N49">
        <f t="shared" si="3"/>
        <v>28.665615594094891</v>
      </c>
      <c r="O49">
        <v>-32.806399999999996</v>
      </c>
      <c r="P49">
        <v>62.6678</v>
      </c>
      <c r="Q49">
        <v>625.55799999999999</v>
      </c>
      <c r="R49">
        <v>1.48844</v>
      </c>
      <c r="S49">
        <v>-45.791600000000003</v>
      </c>
      <c r="T49">
        <f t="shared" si="2"/>
        <v>-12.985200000000006</v>
      </c>
    </row>
    <row r="50" spans="1:20" x14ac:dyDescent="0.3">
      <c r="B50">
        <v>4</v>
      </c>
      <c r="C50">
        <v>309.15699999999998</v>
      </c>
      <c r="D50">
        <f t="shared" si="5"/>
        <v>29.47331191606003</v>
      </c>
      <c r="E50">
        <v>-44.143700000000003</v>
      </c>
      <c r="F50">
        <v>71.807900000000004</v>
      </c>
      <c r="G50">
        <v>575</v>
      </c>
      <c r="H50">
        <v>1.3009299999999999</v>
      </c>
      <c r="I50">
        <v>-58.517499999999998</v>
      </c>
      <c r="J50">
        <f t="shared" si="1"/>
        <v>-14.373799999999996</v>
      </c>
      <c r="L50">
        <v>6</v>
      </c>
      <c r="M50">
        <v>380.36799999999999</v>
      </c>
      <c r="N50">
        <f t="shared" si="3"/>
        <v>29.12904165452958</v>
      </c>
      <c r="O50">
        <v>-33.416699999999999</v>
      </c>
      <c r="P50">
        <v>62.7136</v>
      </c>
      <c r="Q50">
        <v>652.61500000000001</v>
      </c>
      <c r="R50">
        <v>1.5293099999999999</v>
      </c>
      <c r="S50">
        <v>-45.822099999999999</v>
      </c>
      <c r="T50">
        <f t="shared" si="2"/>
        <v>-12.4054</v>
      </c>
    </row>
    <row r="51" spans="1:20" x14ac:dyDescent="0.3">
      <c r="B51">
        <v>5</v>
      </c>
      <c r="C51">
        <v>344.94499999999999</v>
      </c>
      <c r="D51">
        <f t="shared" si="5"/>
        <v>27.942327036995632</v>
      </c>
      <c r="E51">
        <v>-44.326799999999999</v>
      </c>
      <c r="F51">
        <v>70.983900000000006</v>
      </c>
      <c r="G51">
        <v>599.31600000000003</v>
      </c>
      <c r="H51">
        <v>1.32612</v>
      </c>
      <c r="I51">
        <v>-58.486899999999999</v>
      </c>
      <c r="J51">
        <f t="shared" si="1"/>
        <v>-14.1601</v>
      </c>
      <c r="L51">
        <v>7</v>
      </c>
      <c r="M51">
        <v>417.41899999999998</v>
      </c>
      <c r="N51">
        <f t="shared" si="3"/>
        <v>26.989824836036824</v>
      </c>
      <c r="O51">
        <v>-32.073999999999998</v>
      </c>
      <c r="P51">
        <v>61.0809</v>
      </c>
      <c r="Q51">
        <v>638.02300000000002</v>
      </c>
      <c r="R51">
        <v>1.5072399999999999</v>
      </c>
      <c r="S51">
        <v>-45.5017</v>
      </c>
      <c r="T51">
        <f t="shared" si="2"/>
        <v>-13.427700000000002</v>
      </c>
    </row>
    <row r="52" spans="1:20" x14ac:dyDescent="0.3">
      <c r="B52">
        <v>6</v>
      </c>
      <c r="C52">
        <v>381.99599999999998</v>
      </c>
      <c r="D52">
        <f t="shared" si="5"/>
        <v>26.989824836036824</v>
      </c>
      <c r="E52">
        <v>-43.640099999999997</v>
      </c>
      <c r="F52">
        <v>69.717399999999998</v>
      </c>
      <c r="G52">
        <v>601.375</v>
      </c>
      <c r="H52">
        <v>1.33365</v>
      </c>
      <c r="I52">
        <v>-58.425899999999999</v>
      </c>
      <c r="J52">
        <f t="shared" si="1"/>
        <v>-14.785800000000002</v>
      </c>
      <c r="L52">
        <v>8</v>
      </c>
      <c r="M52">
        <v>453.19900000000001</v>
      </c>
      <c r="N52">
        <f t="shared" si="3"/>
        <v>27.94857462269422</v>
      </c>
      <c r="O52">
        <v>-32.592799999999997</v>
      </c>
      <c r="P52">
        <v>61.218299999999999</v>
      </c>
      <c r="Q52">
        <v>648.80499999999995</v>
      </c>
      <c r="R52">
        <v>1.5234300000000001</v>
      </c>
      <c r="S52">
        <v>-45.608499999999999</v>
      </c>
      <c r="T52">
        <f t="shared" si="2"/>
        <v>-13.015700000000002</v>
      </c>
    </row>
    <row r="53" spans="1:20" x14ac:dyDescent="0.3">
      <c r="B53">
        <v>7</v>
      </c>
      <c r="C53">
        <v>418.31299999999999</v>
      </c>
      <c r="D53">
        <f t="shared" si="5"/>
        <v>27.535314040256623</v>
      </c>
      <c r="E53">
        <v>-43.441800000000001</v>
      </c>
      <c r="F53">
        <v>68.984999999999999</v>
      </c>
      <c r="G53">
        <v>611.40300000000002</v>
      </c>
      <c r="H53">
        <v>1.3461799999999999</v>
      </c>
      <c r="I53">
        <v>-58.197000000000003</v>
      </c>
      <c r="J53">
        <f t="shared" si="1"/>
        <v>-14.755200000000002</v>
      </c>
      <c r="L53">
        <v>9</v>
      </c>
      <c r="M53">
        <v>488.73</v>
      </c>
      <c r="N53">
        <f t="shared" si="3"/>
        <v>28.144437251977141</v>
      </c>
      <c r="O53">
        <v>-32.516500000000001</v>
      </c>
      <c r="P53">
        <v>61.218299999999999</v>
      </c>
      <c r="Q53">
        <v>660.30600000000004</v>
      </c>
      <c r="R53">
        <v>1.5314700000000001</v>
      </c>
      <c r="S53">
        <v>-45.730600000000003</v>
      </c>
      <c r="T53">
        <f t="shared" si="2"/>
        <v>-13.214100000000002</v>
      </c>
    </row>
    <row r="54" spans="1:20" x14ac:dyDescent="0.3">
      <c r="B54">
        <v>8</v>
      </c>
      <c r="C54">
        <v>455.23099999999999</v>
      </c>
      <c r="D54">
        <f t="shared" si="5"/>
        <v>27.087057803781349</v>
      </c>
      <c r="E54">
        <v>-43.182400000000001</v>
      </c>
      <c r="F54">
        <v>68.527199999999993</v>
      </c>
      <c r="G54">
        <v>616.53499999999997</v>
      </c>
      <c r="H54">
        <v>1.3491899999999999</v>
      </c>
      <c r="I54">
        <v>-58.181800000000003</v>
      </c>
      <c r="J54">
        <f t="shared" si="1"/>
        <v>-14.999400000000001</v>
      </c>
      <c r="L54">
        <v>10</v>
      </c>
      <c r="M54">
        <v>524.5</v>
      </c>
      <c r="N54">
        <f t="shared" si="3"/>
        <v>27.956388034665935</v>
      </c>
      <c r="O54">
        <v>-32.363900000000001</v>
      </c>
      <c r="P54">
        <v>60.989400000000003</v>
      </c>
      <c r="Q54">
        <v>660.33</v>
      </c>
      <c r="R54">
        <v>1.5340100000000001</v>
      </c>
      <c r="S54">
        <v>-45.669600000000003</v>
      </c>
      <c r="T54">
        <f t="shared" si="2"/>
        <v>-13.305700000000002</v>
      </c>
    </row>
    <row r="55" spans="1:20" x14ac:dyDescent="0.3">
      <c r="B55">
        <v>9</v>
      </c>
      <c r="C55">
        <v>493.6</v>
      </c>
      <c r="D55">
        <f t="shared" si="5"/>
        <v>26.062706872735784</v>
      </c>
      <c r="E55">
        <v>-43.380699999999997</v>
      </c>
      <c r="F55">
        <v>68.496700000000004</v>
      </c>
      <c r="G55">
        <v>628.23199999999997</v>
      </c>
      <c r="H55">
        <v>1.3585400000000001</v>
      </c>
      <c r="I55">
        <v>-58.044400000000003</v>
      </c>
      <c r="J55">
        <f t="shared" si="1"/>
        <v>-14.663700000000006</v>
      </c>
      <c r="L55">
        <v>11</v>
      </c>
      <c r="M55">
        <v>558.95799999999997</v>
      </c>
      <c r="N55">
        <f t="shared" si="3"/>
        <v>29.020836960937977</v>
      </c>
      <c r="O55">
        <v>-32.6233</v>
      </c>
      <c r="P55">
        <v>61.004600000000003</v>
      </c>
      <c r="Q55">
        <v>673.70500000000004</v>
      </c>
      <c r="R55">
        <v>1.55253</v>
      </c>
      <c r="S55">
        <v>-45.517000000000003</v>
      </c>
      <c r="T55">
        <f t="shared" si="2"/>
        <v>-12.893700000000003</v>
      </c>
    </row>
    <row r="56" spans="1:20" x14ac:dyDescent="0.3">
      <c r="B56">
        <v>10</v>
      </c>
      <c r="C56">
        <v>531.553</v>
      </c>
      <c r="D56">
        <f t="shared" si="5"/>
        <v>26.348378257318281</v>
      </c>
      <c r="E56">
        <v>-43.106099999999998</v>
      </c>
      <c r="F56">
        <v>67.764300000000006</v>
      </c>
      <c r="G56">
        <v>626.74699999999996</v>
      </c>
      <c r="H56">
        <v>1.3705799999999999</v>
      </c>
      <c r="I56">
        <v>-58.029200000000003</v>
      </c>
      <c r="J56">
        <f t="shared" si="1"/>
        <v>-14.923100000000005</v>
      </c>
      <c r="L56">
        <v>12</v>
      </c>
      <c r="M56">
        <v>594.61400000000003</v>
      </c>
      <c r="N56">
        <f t="shared" si="3"/>
        <v>28.045770697778725</v>
      </c>
      <c r="O56">
        <v>-32.165500000000002</v>
      </c>
      <c r="P56">
        <v>60.287500000000001</v>
      </c>
      <c r="Q56">
        <v>653.37800000000004</v>
      </c>
      <c r="R56">
        <v>1.5364199999999999</v>
      </c>
      <c r="S56">
        <v>-45.669600000000003</v>
      </c>
      <c r="T56">
        <f t="shared" si="2"/>
        <v>-13.504100000000001</v>
      </c>
    </row>
    <row r="57" spans="1:20" x14ac:dyDescent="0.3">
      <c r="B57">
        <v>11</v>
      </c>
      <c r="C57">
        <v>570.25800000000004</v>
      </c>
      <c r="D57">
        <f t="shared" si="5"/>
        <v>25.836455238341273</v>
      </c>
      <c r="E57">
        <v>-43.212899999999998</v>
      </c>
      <c r="F57">
        <v>67.703199999999995</v>
      </c>
      <c r="G57">
        <v>635.66200000000003</v>
      </c>
      <c r="H57">
        <v>1.37582</v>
      </c>
      <c r="I57">
        <v>-57.876600000000003</v>
      </c>
      <c r="J57">
        <f t="shared" si="1"/>
        <v>-14.663700000000006</v>
      </c>
      <c r="L57">
        <v>13</v>
      </c>
      <c r="M57">
        <v>630.83799999999997</v>
      </c>
      <c r="N57">
        <f t="shared" si="3"/>
        <v>27.60600706713786</v>
      </c>
      <c r="O57">
        <v>-32.089199999999998</v>
      </c>
      <c r="P57">
        <v>60.226399999999998</v>
      </c>
      <c r="Q57">
        <v>658.22900000000004</v>
      </c>
      <c r="R57">
        <v>1.54382</v>
      </c>
      <c r="S57">
        <v>-45.410200000000003</v>
      </c>
      <c r="T57">
        <f t="shared" si="2"/>
        <v>-13.321000000000005</v>
      </c>
    </row>
    <row r="58" spans="1:20" x14ac:dyDescent="0.3">
      <c r="B58">
        <v>12</v>
      </c>
      <c r="C58">
        <v>608.51099999999997</v>
      </c>
      <c r="D58">
        <f t="shared" si="5"/>
        <v>26.141740517083676</v>
      </c>
      <c r="E58">
        <v>-42.892499999999998</v>
      </c>
      <c r="F58">
        <v>67.413300000000007</v>
      </c>
      <c r="G58">
        <v>627.95500000000004</v>
      </c>
      <c r="H58">
        <v>1.3689800000000001</v>
      </c>
      <c r="I58">
        <v>-58.029200000000003</v>
      </c>
      <c r="J58">
        <f t="shared" si="1"/>
        <v>-15.136700000000005</v>
      </c>
      <c r="L58">
        <v>14</v>
      </c>
      <c r="M58">
        <v>666.93299999999999</v>
      </c>
      <c r="N58">
        <f t="shared" si="3"/>
        <v>27.704668236597847</v>
      </c>
      <c r="O58">
        <v>-32.089199999999998</v>
      </c>
      <c r="P58">
        <v>60.226399999999998</v>
      </c>
      <c r="Q58">
        <v>663.84100000000001</v>
      </c>
      <c r="R58">
        <v>1.5422499999999999</v>
      </c>
      <c r="S58">
        <v>-44.906599999999997</v>
      </c>
      <c r="T58">
        <f t="shared" si="2"/>
        <v>-12.817399999999999</v>
      </c>
    </row>
    <row r="59" spans="1:20" x14ac:dyDescent="0.3">
      <c r="B59">
        <v>13</v>
      </c>
      <c r="C59">
        <v>646.65099999999995</v>
      </c>
      <c r="D59">
        <f t="shared" si="5"/>
        <v>26.219192448872583</v>
      </c>
      <c r="E59">
        <v>-42.785600000000002</v>
      </c>
      <c r="F59">
        <v>67.123400000000004</v>
      </c>
      <c r="G59">
        <v>628.55399999999997</v>
      </c>
      <c r="H59">
        <v>1.3744000000000001</v>
      </c>
      <c r="I59">
        <v>-58.075000000000003</v>
      </c>
      <c r="J59">
        <f t="shared" si="1"/>
        <v>-15.289400000000001</v>
      </c>
      <c r="L59">
        <v>15</v>
      </c>
      <c r="M59">
        <v>702.721</v>
      </c>
      <c r="N59">
        <f t="shared" si="3"/>
        <v>27.942327036995632</v>
      </c>
      <c r="O59">
        <v>-32.424900000000001</v>
      </c>
      <c r="P59">
        <v>60.607900000000001</v>
      </c>
      <c r="Q59">
        <v>678.62</v>
      </c>
      <c r="R59">
        <v>1.5561799999999999</v>
      </c>
      <c r="S59">
        <v>-45.2423</v>
      </c>
      <c r="T59">
        <f t="shared" si="2"/>
        <v>-12.817399999999999</v>
      </c>
    </row>
    <row r="60" spans="1:20" x14ac:dyDescent="0.3">
      <c r="B60">
        <v>14</v>
      </c>
      <c r="C60">
        <v>684.10400000000004</v>
      </c>
      <c r="D60">
        <f t="shared" si="5"/>
        <v>26.700130830641008</v>
      </c>
      <c r="E60">
        <v>-43.472299999999997</v>
      </c>
      <c r="F60">
        <v>67.596400000000003</v>
      </c>
      <c r="G60">
        <v>643.79100000000005</v>
      </c>
      <c r="H60">
        <v>1.38818</v>
      </c>
      <c r="I60">
        <v>-57.983400000000003</v>
      </c>
      <c r="J60">
        <f t="shared" si="1"/>
        <v>-14.511100000000006</v>
      </c>
      <c r="T60">
        <f t="shared" si="2"/>
        <v>0</v>
      </c>
    </row>
    <row r="61" spans="1:20" x14ac:dyDescent="0.3">
      <c r="J61">
        <f t="shared" si="1"/>
        <v>0</v>
      </c>
      <c r="K61">
        <v>0.5</v>
      </c>
      <c r="T61">
        <f t="shared" si="2"/>
        <v>0</v>
      </c>
    </row>
    <row r="62" spans="1:20" x14ac:dyDescent="0.3">
      <c r="A62">
        <v>0.6</v>
      </c>
      <c r="J62">
        <f t="shared" si="1"/>
        <v>0</v>
      </c>
      <c r="L62">
        <v>1</v>
      </c>
      <c r="M62">
        <v>223.816</v>
      </c>
      <c r="O62">
        <v>-35.919199999999996</v>
      </c>
      <c r="P62">
        <v>72.357200000000006</v>
      </c>
      <c r="Q62">
        <v>520.77599999999995</v>
      </c>
      <c r="R62">
        <v>1.3906400000000001</v>
      </c>
      <c r="S62">
        <v>-47.912599999999998</v>
      </c>
      <c r="T62">
        <f t="shared" si="2"/>
        <v>-11.993400000000001</v>
      </c>
    </row>
    <row r="63" spans="1:20" x14ac:dyDescent="0.3">
      <c r="B63">
        <v>1</v>
      </c>
      <c r="C63">
        <v>223.94399999999999</v>
      </c>
      <c r="E63">
        <v>-48.202500000000001</v>
      </c>
      <c r="F63">
        <v>84.594700000000003</v>
      </c>
      <c r="G63">
        <v>450.76900000000001</v>
      </c>
      <c r="H63">
        <v>1.1780600000000001</v>
      </c>
      <c r="I63">
        <v>-61.508200000000002</v>
      </c>
      <c r="J63">
        <f t="shared" si="1"/>
        <v>-13.305700000000002</v>
      </c>
      <c r="L63">
        <v>2</v>
      </c>
      <c r="M63">
        <v>240.07400000000001</v>
      </c>
      <c r="N63">
        <f t="shared" si="3"/>
        <v>61.50818058801817</v>
      </c>
      <c r="O63">
        <v>-33.584600000000002</v>
      </c>
      <c r="P63">
        <v>65.4602</v>
      </c>
      <c r="Q63">
        <v>587.89300000000003</v>
      </c>
      <c r="R63">
        <v>1.4961599999999999</v>
      </c>
      <c r="S63">
        <v>-45.822099999999999</v>
      </c>
      <c r="T63">
        <f t="shared" si="2"/>
        <v>-12.237499999999997</v>
      </c>
    </row>
    <row r="64" spans="1:20" x14ac:dyDescent="0.3">
      <c r="B64">
        <v>2</v>
      </c>
      <c r="C64">
        <v>238.23599999999999</v>
      </c>
      <c r="D64">
        <f t="shared" si="5"/>
        <v>69.96921354603974</v>
      </c>
      <c r="E64">
        <v>-45.2271</v>
      </c>
      <c r="F64">
        <v>74.661299999999997</v>
      </c>
      <c r="G64">
        <v>534.60799999999995</v>
      </c>
      <c r="H64">
        <v>1.2697000000000001</v>
      </c>
      <c r="I64">
        <v>-59.158299999999997</v>
      </c>
      <c r="J64">
        <f t="shared" si="1"/>
        <v>-13.931199999999997</v>
      </c>
      <c r="L64">
        <v>3</v>
      </c>
      <c r="M64">
        <v>267.21300000000002</v>
      </c>
      <c r="N64">
        <f t="shared" si="3"/>
        <v>36.847341464313338</v>
      </c>
      <c r="O64">
        <v>-32.760599999999997</v>
      </c>
      <c r="P64">
        <v>63.537599999999998</v>
      </c>
      <c r="Q64">
        <v>605.80100000000004</v>
      </c>
      <c r="R64">
        <v>1.4984900000000001</v>
      </c>
      <c r="S64">
        <v>-45.5017</v>
      </c>
      <c r="T64">
        <f t="shared" si="2"/>
        <v>-12.741100000000003</v>
      </c>
    </row>
    <row r="65" spans="2:20" x14ac:dyDescent="0.3">
      <c r="B65">
        <v>3</v>
      </c>
      <c r="C65">
        <v>264.971</v>
      </c>
      <c r="D65">
        <f t="shared" si="5"/>
        <v>37.404151860856537</v>
      </c>
      <c r="E65">
        <v>-44.586199999999998</v>
      </c>
      <c r="F65">
        <v>72.387699999999995</v>
      </c>
      <c r="G65">
        <v>562.40899999999999</v>
      </c>
      <c r="H65">
        <v>1.29816</v>
      </c>
      <c r="I65">
        <v>-58.746299999999998</v>
      </c>
      <c r="J65">
        <f t="shared" si="1"/>
        <v>-14.1601</v>
      </c>
      <c r="L65">
        <v>4</v>
      </c>
      <c r="M65">
        <v>295.99299999999999</v>
      </c>
      <c r="N65">
        <f t="shared" si="3"/>
        <v>34.746351633078561</v>
      </c>
      <c r="O65">
        <v>-32.043500000000002</v>
      </c>
      <c r="P65">
        <v>62.042200000000001</v>
      </c>
      <c r="Q65">
        <v>621.98599999999999</v>
      </c>
      <c r="R65">
        <v>1.50823</v>
      </c>
      <c r="S65">
        <v>-44.860799999999998</v>
      </c>
      <c r="T65">
        <f t="shared" si="2"/>
        <v>-12.817299999999996</v>
      </c>
    </row>
    <row r="66" spans="2:20" x14ac:dyDescent="0.3">
      <c r="B66">
        <v>4</v>
      </c>
      <c r="C66">
        <v>293.99799999999999</v>
      </c>
      <c r="D66">
        <f t="shared" si="5"/>
        <v>34.450683846074362</v>
      </c>
      <c r="E66">
        <v>-44.250500000000002</v>
      </c>
      <c r="F66">
        <v>70.602400000000003</v>
      </c>
      <c r="G66">
        <v>584.97299999999996</v>
      </c>
      <c r="H66">
        <v>1.3298300000000001</v>
      </c>
      <c r="I66">
        <v>-58.364899999999999</v>
      </c>
      <c r="J66">
        <f t="shared" si="1"/>
        <v>-14.114399999999996</v>
      </c>
      <c r="L66">
        <v>5</v>
      </c>
      <c r="M66">
        <v>326.11</v>
      </c>
      <c r="N66">
        <f t="shared" si="3"/>
        <v>33.203838363714823</v>
      </c>
      <c r="O66">
        <v>-31.799299999999999</v>
      </c>
      <c r="P66">
        <v>61.218299999999999</v>
      </c>
      <c r="Q66">
        <v>630.774</v>
      </c>
      <c r="R66">
        <v>1.52216</v>
      </c>
      <c r="S66">
        <v>-44.967700000000001</v>
      </c>
      <c r="T66">
        <f t="shared" si="2"/>
        <v>-13.168400000000002</v>
      </c>
    </row>
    <row r="67" spans="2:20" x14ac:dyDescent="0.3">
      <c r="B67">
        <v>5</v>
      </c>
      <c r="C67">
        <v>323.83499999999998</v>
      </c>
      <c r="D67">
        <f t="shared" si="5"/>
        <v>33.515433857291292</v>
      </c>
      <c r="E67">
        <v>-43.624899999999997</v>
      </c>
      <c r="F67">
        <v>69.107100000000003</v>
      </c>
      <c r="G67">
        <v>599.69899999999996</v>
      </c>
      <c r="H67">
        <v>1.3509800000000001</v>
      </c>
      <c r="I67">
        <v>-58.120699999999999</v>
      </c>
      <c r="J67">
        <f t="shared" si="1"/>
        <v>-14.495800000000003</v>
      </c>
      <c r="L67">
        <v>6</v>
      </c>
      <c r="M67">
        <v>356.38799999999998</v>
      </c>
      <c r="N67">
        <f t="shared" si="3"/>
        <v>33.027280533720891</v>
      </c>
      <c r="O67">
        <v>-32.516500000000001</v>
      </c>
      <c r="P67">
        <v>61.523400000000002</v>
      </c>
      <c r="Q67">
        <v>668.16499999999996</v>
      </c>
      <c r="R67">
        <v>1.5398700000000001</v>
      </c>
      <c r="S67">
        <v>-43.502800000000001</v>
      </c>
      <c r="T67">
        <f t="shared" si="2"/>
        <v>-10.9863</v>
      </c>
    </row>
    <row r="68" spans="2:20" x14ac:dyDescent="0.3">
      <c r="B68">
        <v>6</v>
      </c>
      <c r="C68">
        <v>355.99700000000001</v>
      </c>
      <c r="D68">
        <f t="shared" si="5"/>
        <v>31.092593744170106</v>
      </c>
      <c r="E68">
        <v>-43.487499999999997</v>
      </c>
      <c r="F68">
        <v>68.359399999999994</v>
      </c>
      <c r="G68">
        <v>613.02099999999996</v>
      </c>
      <c r="H68">
        <v>1.36199</v>
      </c>
      <c r="I68">
        <v>-57.9681</v>
      </c>
      <c r="J68">
        <f t="shared" si="1"/>
        <v>-14.480600000000003</v>
      </c>
      <c r="L68">
        <v>7</v>
      </c>
      <c r="M68">
        <v>386.87900000000002</v>
      </c>
      <c r="N68">
        <f t="shared" si="3"/>
        <v>32.796562920205915</v>
      </c>
      <c r="O68">
        <v>-31.768799999999999</v>
      </c>
      <c r="P68">
        <v>60.470599999999997</v>
      </c>
      <c r="Q68">
        <v>662.80200000000002</v>
      </c>
      <c r="R68">
        <v>1.55386</v>
      </c>
      <c r="S68">
        <v>-44.509900000000002</v>
      </c>
      <c r="T68">
        <f t="shared" si="2"/>
        <v>-12.741100000000003</v>
      </c>
    </row>
    <row r="69" spans="2:20" x14ac:dyDescent="0.3">
      <c r="B69">
        <v>7</v>
      </c>
      <c r="C69">
        <v>388.83300000000003</v>
      </c>
      <c r="D69">
        <f t="shared" si="5"/>
        <v>30.454379339749043</v>
      </c>
      <c r="E69">
        <v>-42.999299999999998</v>
      </c>
      <c r="F69">
        <v>67.016599999999997</v>
      </c>
      <c r="G69">
        <v>624.90200000000004</v>
      </c>
      <c r="H69">
        <v>1.36774</v>
      </c>
      <c r="I69">
        <v>-57.9681</v>
      </c>
      <c r="J69">
        <f t="shared" ref="J69:J132" si="6">I69-E69</f>
        <v>-14.968800000000002</v>
      </c>
      <c r="L69">
        <v>8</v>
      </c>
      <c r="M69">
        <v>417.40199999999999</v>
      </c>
      <c r="N69">
        <f t="shared" si="3"/>
        <v>32.762179340169745</v>
      </c>
      <c r="O69">
        <v>-31.951899999999998</v>
      </c>
      <c r="P69">
        <v>60.272199999999998</v>
      </c>
      <c r="Q69">
        <v>680.95399999999995</v>
      </c>
      <c r="R69">
        <v>1.56839</v>
      </c>
      <c r="S69">
        <v>-44.235199999999999</v>
      </c>
      <c r="T69">
        <f t="shared" ref="T69:T132" si="7">S69-O69</f>
        <v>-12.283300000000001</v>
      </c>
    </row>
    <row r="70" spans="2:20" x14ac:dyDescent="0.3">
      <c r="B70">
        <v>8</v>
      </c>
      <c r="C70">
        <v>420.46699999999998</v>
      </c>
      <c r="D70">
        <f t="shared" si="5"/>
        <v>31.611557185306989</v>
      </c>
      <c r="E70">
        <v>-43.426499999999997</v>
      </c>
      <c r="F70">
        <v>67.169200000000004</v>
      </c>
      <c r="G70">
        <v>637.15700000000004</v>
      </c>
      <c r="H70">
        <v>1.3967400000000001</v>
      </c>
      <c r="I70">
        <v>-57.678199999999997</v>
      </c>
      <c r="J70">
        <f t="shared" si="6"/>
        <v>-14.2517</v>
      </c>
      <c r="L70">
        <v>9</v>
      </c>
      <c r="M70">
        <v>449.03899999999999</v>
      </c>
      <c r="N70">
        <f t="shared" ref="N70:N133" si="8">1000/(M70-M69)</f>
        <v>31.60855959793912</v>
      </c>
      <c r="O70">
        <v>-31.3873</v>
      </c>
      <c r="P70">
        <v>59.4788</v>
      </c>
      <c r="Q70">
        <v>669.46500000000003</v>
      </c>
      <c r="R70">
        <v>1.55382</v>
      </c>
      <c r="S70">
        <v>-44.250500000000002</v>
      </c>
      <c r="T70">
        <f t="shared" si="7"/>
        <v>-12.863200000000003</v>
      </c>
    </row>
    <row r="71" spans="2:20" x14ac:dyDescent="0.3">
      <c r="B71">
        <v>9</v>
      </c>
      <c r="C71">
        <v>452.61599999999999</v>
      </c>
      <c r="D71">
        <f t="shared" si="5"/>
        <v>31.105166568166972</v>
      </c>
      <c r="E71">
        <v>-42.953499999999998</v>
      </c>
      <c r="F71">
        <v>66.406300000000002</v>
      </c>
      <c r="G71">
        <v>635.18399999999997</v>
      </c>
      <c r="H71">
        <v>1.38334</v>
      </c>
      <c r="I71">
        <v>-57.678199999999997</v>
      </c>
      <c r="J71">
        <f t="shared" si="6"/>
        <v>-14.724699999999999</v>
      </c>
      <c r="L71">
        <v>10</v>
      </c>
      <c r="M71">
        <v>479.47199999999998</v>
      </c>
      <c r="N71">
        <f t="shared" si="8"/>
        <v>32.859067459665503</v>
      </c>
      <c r="O71">
        <v>-30.807500000000001</v>
      </c>
      <c r="P71">
        <v>58.975200000000001</v>
      </c>
      <c r="Q71">
        <v>661.05700000000002</v>
      </c>
      <c r="R71">
        <v>1.5596699999999999</v>
      </c>
      <c r="S71">
        <v>-44.265700000000002</v>
      </c>
      <c r="T71">
        <f t="shared" si="7"/>
        <v>-13.458200000000001</v>
      </c>
    </row>
    <row r="72" spans="2:20" x14ac:dyDescent="0.3">
      <c r="B72">
        <v>10</v>
      </c>
      <c r="C72">
        <v>484.22199999999998</v>
      </c>
      <c r="D72">
        <f t="shared" si="5"/>
        <v>31.639562108460424</v>
      </c>
      <c r="E72">
        <v>-43.182400000000001</v>
      </c>
      <c r="F72">
        <v>66.207899999999995</v>
      </c>
      <c r="G72">
        <v>651.24300000000005</v>
      </c>
      <c r="H72">
        <v>1.40628</v>
      </c>
      <c r="I72">
        <v>-57.510399999999997</v>
      </c>
      <c r="J72">
        <f t="shared" si="6"/>
        <v>-14.327999999999996</v>
      </c>
      <c r="L72">
        <v>11</v>
      </c>
      <c r="M72">
        <v>510.38400000000001</v>
      </c>
      <c r="N72">
        <f t="shared" si="8"/>
        <v>32.349896480331225</v>
      </c>
      <c r="O72">
        <v>-32.104500000000002</v>
      </c>
      <c r="P72">
        <v>59.783900000000003</v>
      </c>
      <c r="Q72">
        <v>696.89300000000003</v>
      </c>
      <c r="R72">
        <v>1.5904400000000001</v>
      </c>
      <c r="S72">
        <v>-44.235199999999999</v>
      </c>
      <c r="T72">
        <f t="shared" si="7"/>
        <v>-12.130699999999997</v>
      </c>
    </row>
    <row r="73" spans="2:20" x14ac:dyDescent="0.3">
      <c r="B73">
        <v>11</v>
      </c>
      <c r="C73">
        <v>517.64499999999998</v>
      </c>
      <c r="D73">
        <f t="shared" ref="D73:D136" si="9">1000/(C73-C72)</f>
        <v>29.919516500613348</v>
      </c>
      <c r="E73">
        <v>-43.182400000000001</v>
      </c>
      <c r="F73">
        <v>66.268900000000002</v>
      </c>
      <c r="G73">
        <v>653.65899999999999</v>
      </c>
      <c r="H73">
        <v>1.40561</v>
      </c>
      <c r="I73">
        <v>-57.571399999999997</v>
      </c>
      <c r="J73">
        <f t="shared" si="6"/>
        <v>-14.388999999999996</v>
      </c>
      <c r="L73">
        <v>12</v>
      </c>
      <c r="M73">
        <v>542.84199999999998</v>
      </c>
      <c r="N73">
        <f t="shared" si="8"/>
        <v>30.809045535769329</v>
      </c>
      <c r="O73">
        <v>-30.777000000000001</v>
      </c>
      <c r="P73">
        <v>58.654800000000002</v>
      </c>
      <c r="Q73">
        <v>670.96100000000001</v>
      </c>
      <c r="R73">
        <v>1.56158</v>
      </c>
      <c r="S73">
        <v>-44.006300000000003</v>
      </c>
      <c r="T73">
        <f t="shared" si="7"/>
        <v>-13.229300000000002</v>
      </c>
    </row>
    <row r="74" spans="2:20" x14ac:dyDescent="0.3">
      <c r="B74">
        <v>12</v>
      </c>
      <c r="C74">
        <v>550.71299999999997</v>
      </c>
      <c r="D74">
        <f t="shared" si="9"/>
        <v>30.240716100157268</v>
      </c>
      <c r="E74">
        <v>-43.304400000000001</v>
      </c>
      <c r="F74">
        <v>66.162099999999995</v>
      </c>
      <c r="G74">
        <v>652.572</v>
      </c>
      <c r="H74">
        <v>1.41378</v>
      </c>
      <c r="I74">
        <v>-57.571399999999997</v>
      </c>
      <c r="J74">
        <f t="shared" si="6"/>
        <v>-14.266999999999996</v>
      </c>
      <c r="L74">
        <v>13</v>
      </c>
      <c r="M74">
        <v>572.279</v>
      </c>
      <c r="N74">
        <f t="shared" si="8"/>
        <v>33.970853008119022</v>
      </c>
      <c r="O74">
        <v>-31.2805</v>
      </c>
      <c r="P74">
        <v>58.715800000000002</v>
      </c>
      <c r="Q74">
        <v>685.71100000000001</v>
      </c>
      <c r="R74">
        <v>1.5844199999999999</v>
      </c>
      <c r="S74">
        <v>-44.036900000000003</v>
      </c>
      <c r="T74">
        <f t="shared" si="7"/>
        <v>-12.756400000000003</v>
      </c>
    </row>
    <row r="75" spans="2:20" x14ac:dyDescent="0.3">
      <c r="B75">
        <v>13</v>
      </c>
      <c r="C75">
        <v>582.91200000000003</v>
      </c>
      <c r="D75">
        <f t="shared" si="9"/>
        <v>31.056865120034718</v>
      </c>
      <c r="E75">
        <v>-42.678800000000003</v>
      </c>
      <c r="F75">
        <v>65.521199999999993</v>
      </c>
      <c r="G75">
        <v>652.68799999999999</v>
      </c>
      <c r="H75">
        <v>1.4011100000000001</v>
      </c>
      <c r="I75">
        <v>-57.464599999999997</v>
      </c>
      <c r="J75">
        <f t="shared" si="6"/>
        <v>-14.785799999999995</v>
      </c>
      <c r="L75">
        <v>14</v>
      </c>
      <c r="M75">
        <v>604.29499999999996</v>
      </c>
      <c r="N75">
        <f t="shared" si="8"/>
        <v>31.23438280859574</v>
      </c>
      <c r="O75">
        <v>-30.441299999999998</v>
      </c>
      <c r="P75">
        <v>57.9681</v>
      </c>
      <c r="Q75">
        <v>669.40599999999995</v>
      </c>
      <c r="R75">
        <v>1.5513300000000001</v>
      </c>
      <c r="S75">
        <v>-44.128399999999999</v>
      </c>
      <c r="T75">
        <f t="shared" si="7"/>
        <v>-13.687100000000001</v>
      </c>
    </row>
    <row r="76" spans="2:20" x14ac:dyDescent="0.3">
      <c r="B76">
        <v>14</v>
      </c>
      <c r="C76">
        <v>615.22699999999998</v>
      </c>
      <c r="D76">
        <f t="shared" si="9"/>
        <v>30.945381401825834</v>
      </c>
      <c r="E76">
        <v>-43.426499999999997</v>
      </c>
      <c r="F76">
        <v>65.994299999999996</v>
      </c>
      <c r="G76">
        <v>668.875</v>
      </c>
      <c r="H76">
        <v>1.42492</v>
      </c>
      <c r="I76">
        <v>-57.510399999999997</v>
      </c>
      <c r="J76">
        <f t="shared" si="6"/>
        <v>-14.0839</v>
      </c>
      <c r="L76">
        <v>15</v>
      </c>
      <c r="M76">
        <v>635.49300000000005</v>
      </c>
      <c r="N76">
        <f t="shared" si="8"/>
        <v>32.053336752355825</v>
      </c>
      <c r="O76">
        <v>-31.021100000000001</v>
      </c>
      <c r="P76">
        <v>58.456400000000002</v>
      </c>
      <c r="Q76">
        <v>689.55899999999997</v>
      </c>
      <c r="R76">
        <v>1.5769299999999999</v>
      </c>
      <c r="S76">
        <v>-43.9148</v>
      </c>
      <c r="T76">
        <f t="shared" si="7"/>
        <v>-12.893699999999999</v>
      </c>
    </row>
    <row r="77" spans="2:20" x14ac:dyDescent="0.3">
      <c r="B77">
        <v>15</v>
      </c>
      <c r="C77">
        <v>648.53300000000002</v>
      </c>
      <c r="D77">
        <f t="shared" si="9"/>
        <v>30.024620188554579</v>
      </c>
      <c r="E77">
        <v>-42.755099999999999</v>
      </c>
      <c r="F77">
        <v>65.368700000000004</v>
      </c>
      <c r="G77">
        <v>656.08399999999995</v>
      </c>
      <c r="H77">
        <v>1.41086</v>
      </c>
      <c r="I77">
        <v>-57.662999999999997</v>
      </c>
      <c r="J77">
        <f t="shared" si="6"/>
        <v>-14.907899999999998</v>
      </c>
      <c r="L77">
        <v>16</v>
      </c>
      <c r="M77">
        <v>667.04399999999998</v>
      </c>
      <c r="N77">
        <f t="shared" si="8"/>
        <v>31.69471649076106</v>
      </c>
      <c r="O77">
        <v>-31.478899999999999</v>
      </c>
      <c r="P77">
        <v>58.990499999999997</v>
      </c>
      <c r="Q77">
        <v>701.27300000000002</v>
      </c>
      <c r="R77">
        <v>1.5938300000000001</v>
      </c>
      <c r="S77">
        <v>-43.808</v>
      </c>
      <c r="T77">
        <f t="shared" si="7"/>
        <v>-12.3291</v>
      </c>
    </row>
    <row r="78" spans="2:20" x14ac:dyDescent="0.3">
      <c r="B78">
        <v>16</v>
      </c>
      <c r="C78">
        <v>681.38900000000001</v>
      </c>
      <c r="D78">
        <f t="shared" si="9"/>
        <v>30.435841246652064</v>
      </c>
      <c r="E78">
        <v>-43.197600000000001</v>
      </c>
      <c r="F78">
        <v>65.795900000000003</v>
      </c>
      <c r="G78">
        <v>669.59100000000001</v>
      </c>
      <c r="H78">
        <v>1.4231100000000001</v>
      </c>
      <c r="I78">
        <v>-57.388300000000001</v>
      </c>
      <c r="J78">
        <f t="shared" si="6"/>
        <v>-14.1907</v>
      </c>
      <c r="L78">
        <v>17</v>
      </c>
      <c r="M78">
        <v>697.67700000000002</v>
      </c>
      <c r="N78">
        <f t="shared" si="8"/>
        <v>32.644533672836445</v>
      </c>
      <c r="O78">
        <v>-31.4636</v>
      </c>
      <c r="P78">
        <v>58.990499999999997</v>
      </c>
      <c r="Q78">
        <v>696.19100000000003</v>
      </c>
      <c r="R78">
        <v>1.5891</v>
      </c>
      <c r="S78">
        <v>-43.869</v>
      </c>
      <c r="T78">
        <f t="shared" si="7"/>
        <v>-12.4054</v>
      </c>
    </row>
    <row r="79" spans="2:20" x14ac:dyDescent="0.3">
      <c r="B79">
        <v>17</v>
      </c>
      <c r="C79">
        <v>713.73900000000003</v>
      </c>
      <c r="D79">
        <f t="shared" si="9"/>
        <v>30.911901081916515</v>
      </c>
      <c r="E79">
        <v>-43.350200000000001</v>
      </c>
      <c r="F79">
        <v>65.658600000000007</v>
      </c>
      <c r="G79">
        <v>673.63900000000001</v>
      </c>
      <c r="H79">
        <v>1.4304399999999999</v>
      </c>
      <c r="I79">
        <v>-57.617199999999997</v>
      </c>
      <c r="J79">
        <f t="shared" si="6"/>
        <v>-14.266999999999996</v>
      </c>
      <c r="T79">
        <f t="shared" si="7"/>
        <v>0</v>
      </c>
    </row>
    <row r="80" spans="2:20" x14ac:dyDescent="0.3">
      <c r="J80">
        <f t="shared" si="6"/>
        <v>0</v>
      </c>
      <c r="K80">
        <v>0.55000000000000004</v>
      </c>
      <c r="T80">
        <f t="shared" si="7"/>
        <v>0</v>
      </c>
    </row>
    <row r="81" spans="1:20" x14ac:dyDescent="0.3">
      <c r="A81">
        <v>0.65</v>
      </c>
      <c r="J81">
        <f t="shared" si="6"/>
        <v>0</v>
      </c>
      <c r="L81">
        <v>1</v>
      </c>
      <c r="M81">
        <v>223.214</v>
      </c>
      <c r="O81">
        <v>-35.400399999999998</v>
      </c>
      <c r="P81">
        <v>72.174099999999996</v>
      </c>
      <c r="Q81">
        <v>519.95399999999995</v>
      </c>
      <c r="R81">
        <v>1.3986400000000001</v>
      </c>
      <c r="S81">
        <v>-46.997100000000003</v>
      </c>
      <c r="T81">
        <f t="shared" si="7"/>
        <v>-11.596700000000006</v>
      </c>
    </row>
    <row r="82" spans="1:20" x14ac:dyDescent="0.3">
      <c r="B82">
        <v>1</v>
      </c>
      <c r="C82">
        <v>223.44</v>
      </c>
      <c r="E82">
        <v>-48.2941</v>
      </c>
      <c r="F82">
        <v>83.969099999999997</v>
      </c>
      <c r="G82">
        <v>449.803</v>
      </c>
      <c r="H82">
        <v>1.18442</v>
      </c>
      <c r="I82">
        <v>-61.554000000000002</v>
      </c>
      <c r="J82">
        <f t="shared" si="6"/>
        <v>-13.259900000000002</v>
      </c>
      <c r="L82">
        <v>2</v>
      </c>
      <c r="M82">
        <v>236.87899999999999</v>
      </c>
      <c r="N82">
        <f t="shared" si="8"/>
        <v>73.179656055616576</v>
      </c>
      <c r="O82">
        <v>-33.447299999999998</v>
      </c>
      <c r="P82">
        <v>65.033000000000001</v>
      </c>
      <c r="Q82">
        <v>602.875</v>
      </c>
      <c r="R82">
        <v>1.52691</v>
      </c>
      <c r="S82">
        <v>-44.494599999999998</v>
      </c>
      <c r="T82">
        <f t="shared" si="7"/>
        <v>-11.0473</v>
      </c>
    </row>
    <row r="83" spans="1:20" x14ac:dyDescent="0.3">
      <c r="B83">
        <v>2</v>
      </c>
      <c r="C83">
        <v>235.82599999999999</v>
      </c>
      <c r="D83">
        <f t="shared" si="9"/>
        <v>80.736315194574544</v>
      </c>
      <c r="E83">
        <v>-45.654299999999999</v>
      </c>
      <c r="F83">
        <v>73.822000000000003</v>
      </c>
      <c r="G83">
        <v>551.73699999999997</v>
      </c>
      <c r="H83">
        <v>1.2937000000000001</v>
      </c>
      <c r="I83">
        <v>-58.975200000000001</v>
      </c>
      <c r="J83">
        <f t="shared" si="6"/>
        <v>-13.320900000000002</v>
      </c>
      <c r="L83">
        <v>3</v>
      </c>
      <c r="M83">
        <v>259.89100000000002</v>
      </c>
      <c r="N83">
        <f t="shared" si="8"/>
        <v>43.455588388666726</v>
      </c>
      <c r="O83">
        <v>-31.738299999999999</v>
      </c>
      <c r="P83">
        <v>62.225299999999997</v>
      </c>
      <c r="Q83">
        <v>610.10900000000004</v>
      </c>
      <c r="R83">
        <v>1.5193399999999999</v>
      </c>
      <c r="S83">
        <v>-44.250500000000002</v>
      </c>
      <c r="T83">
        <f t="shared" si="7"/>
        <v>-12.512200000000004</v>
      </c>
    </row>
    <row r="84" spans="1:20" x14ac:dyDescent="0.3">
      <c r="B84">
        <v>3</v>
      </c>
      <c r="C84">
        <v>257.85300000000001</v>
      </c>
      <c r="D84">
        <f t="shared" si="9"/>
        <v>45.398828710219242</v>
      </c>
      <c r="E84">
        <v>-44.494599999999998</v>
      </c>
      <c r="F84">
        <v>70.770300000000006</v>
      </c>
      <c r="G84">
        <v>578.42399999999998</v>
      </c>
      <c r="H84">
        <v>1.3246</v>
      </c>
      <c r="I84">
        <v>-58.334400000000002</v>
      </c>
      <c r="J84">
        <f t="shared" si="6"/>
        <v>-13.839800000000004</v>
      </c>
      <c r="L84">
        <v>4</v>
      </c>
      <c r="M84">
        <v>285.32499999999999</v>
      </c>
      <c r="N84">
        <f t="shared" si="8"/>
        <v>39.317449083903483</v>
      </c>
      <c r="O84">
        <v>-32.577500000000001</v>
      </c>
      <c r="P84">
        <v>62.164299999999997</v>
      </c>
      <c r="Q84">
        <v>662.51499999999999</v>
      </c>
      <c r="R84">
        <v>1.5524500000000001</v>
      </c>
      <c r="S84">
        <v>-43.472299999999997</v>
      </c>
      <c r="T84">
        <f t="shared" si="7"/>
        <v>-10.894799999999996</v>
      </c>
    </row>
    <row r="85" spans="1:20" x14ac:dyDescent="0.3">
      <c r="B85">
        <v>4</v>
      </c>
      <c r="C85">
        <v>283.15100000000001</v>
      </c>
      <c r="D85">
        <f t="shared" si="9"/>
        <v>39.52881650723377</v>
      </c>
      <c r="E85">
        <v>-43.777500000000003</v>
      </c>
      <c r="F85">
        <v>68.710300000000004</v>
      </c>
      <c r="G85">
        <v>593.48800000000006</v>
      </c>
      <c r="H85">
        <v>1.34768</v>
      </c>
      <c r="I85">
        <v>-58.090200000000003</v>
      </c>
      <c r="J85">
        <f t="shared" si="6"/>
        <v>-14.3127</v>
      </c>
      <c r="L85">
        <v>5</v>
      </c>
      <c r="M85">
        <v>311.43400000000003</v>
      </c>
      <c r="N85">
        <f t="shared" si="8"/>
        <v>38.300969014516014</v>
      </c>
      <c r="O85">
        <v>-30.990600000000001</v>
      </c>
      <c r="P85">
        <v>60.134900000000002</v>
      </c>
      <c r="Q85">
        <v>651.03800000000001</v>
      </c>
      <c r="R85">
        <v>1.55447</v>
      </c>
      <c r="S85">
        <v>-42.816200000000002</v>
      </c>
      <c r="T85">
        <f t="shared" si="7"/>
        <v>-11.825600000000001</v>
      </c>
    </row>
    <row r="86" spans="1:20" x14ac:dyDescent="0.3">
      <c r="B86">
        <v>5</v>
      </c>
      <c r="C86">
        <v>309.916</v>
      </c>
      <c r="D86">
        <f t="shared" si="9"/>
        <v>37.362226788716626</v>
      </c>
      <c r="E86">
        <v>-43.6554</v>
      </c>
      <c r="F86">
        <v>67.565899999999999</v>
      </c>
      <c r="G86">
        <v>620.56299999999999</v>
      </c>
      <c r="H86">
        <v>1.37812</v>
      </c>
      <c r="I86">
        <v>-57.8003</v>
      </c>
      <c r="J86">
        <f t="shared" si="6"/>
        <v>-14.1449</v>
      </c>
      <c r="L86">
        <v>6</v>
      </c>
      <c r="M86">
        <v>338.17599999999999</v>
      </c>
      <c r="N86">
        <f t="shared" si="8"/>
        <v>37.394360930371754</v>
      </c>
      <c r="O86">
        <v>-30.761700000000001</v>
      </c>
      <c r="P86">
        <v>59.417700000000004</v>
      </c>
      <c r="Q86">
        <v>661.76099999999997</v>
      </c>
      <c r="R86">
        <v>1.5630900000000001</v>
      </c>
      <c r="S86">
        <v>-43.411299999999997</v>
      </c>
      <c r="T86">
        <f t="shared" si="7"/>
        <v>-12.649599999999996</v>
      </c>
    </row>
    <row r="87" spans="1:20" x14ac:dyDescent="0.3">
      <c r="B87">
        <v>6</v>
      </c>
      <c r="C87">
        <v>337.435</v>
      </c>
      <c r="D87">
        <f t="shared" si="9"/>
        <v>36.338529743086589</v>
      </c>
      <c r="E87">
        <v>-42.953499999999998</v>
      </c>
      <c r="F87">
        <v>66.101100000000002</v>
      </c>
      <c r="G87">
        <v>628.62900000000002</v>
      </c>
      <c r="H87">
        <v>1.3919600000000001</v>
      </c>
      <c r="I87">
        <v>-57.281500000000001</v>
      </c>
      <c r="J87">
        <f t="shared" si="6"/>
        <v>-14.328000000000003</v>
      </c>
      <c r="L87">
        <v>7</v>
      </c>
      <c r="M87">
        <v>364.952</v>
      </c>
      <c r="N87">
        <f t="shared" si="8"/>
        <v>37.346877801015822</v>
      </c>
      <c r="O87">
        <v>-31.1584</v>
      </c>
      <c r="P87">
        <v>59.509300000000003</v>
      </c>
      <c r="Q87">
        <v>681.04100000000005</v>
      </c>
      <c r="R87">
        <v>1.58508</v>
      </c>
      <c r="S87">
        <v>-42.846699999999998</v>
      </c>
      <c r="T87">
        <f t="shared" si="7"/>
        <v>-11.688299999999998</v>
      </c>
    </row>
    <row r="88" spans="1:20" x14ac:dyDescent="0.3">
      <c r="B88">
        <v>7</v>
      </c>
      <c r="C88">
        <v>365.98</v>
      </c>
      <c r="D88">
        <f t="shared" si="9"/>
        <v>35.032404974601484</v>
      </c>
      <c r="E88">
        <v>-43.884300000000003</v>
      </c>
      <c r="F88">
        <v>66.451999999999998</v>
      </c>
      <c r="G88">
        <v>656.76800000000003</v>
      </c>
      <c r="H88">
        <v>1.4145099999999999</v>
      </c>
      <c r="I88">
        <v>-57.525599999999997</v>
      </c>
      <c r="J88">
        <f t="shared" si="6"/>
        <v>-13.641299999999994</v>
      </c>
      <c r="L88">
        <v>8</v>
      </c>
      <c r="M88">
        <v>392.13299999999998</v>
      </c>
      <c r="N88">
        <f t="shared" si="8"/>
        <v>36.79040506235976</v>
      </c>
      <c r="O88">
        <v>-29.6478</v>
      </c>
      <c r="P88">
        <v>57.830800000000004</v>
      </c>
      <c r="Q88">
        <v>656.57100000000003</v>
      </c>
      <c r="R88">
        <v>1.55589</v>
      </c>
      <c r="S88">
        <v>-43.212899999999998</v>
      </c>
      <c r="T88">
        <f t="shared" si="7"/>
        <v>-13.565099999999997</v>
      </c>
    </row>
    <row r="89" spans="1:20" x14ac:dyDescent="0.3">
      <c r="B89">
        <v>8</v>
      </c>
      <c r="C89">
        <v>394.25700000000001</v>
      </c>
      <c r="D89">
        <f t="shared" si="9"/>
        <v>35.364430455847526</v>
      </c>
      <c r="E89">
        <v>-43.167099999999998</v>
      </c>
      <c r="F89">
        <v>65.231300000000005</v>
      </c>
      <c r="G89">
        <v>655.65099999999995</v>
      </c>
      <c r="H89">
        <v>1.41452</v>
      </c>
      <c r="I89">
        <v>-57.281500000000001</v>
      </c>
      <c r="J89">
        <f t="shared" si="6"/>
        <v>-14.114400000000003</v>
      </c>
      <c r="L89">
        <v>9</v>
      </c>
      <c r="M89">
        <v>420.04500000000002</v>
      </c>
      <c r="N89">
        <f t="shared" si="8"/>
        <v>35.82688449412435</v>
      </c>
      <c r="O89">
        <v>-30.548100000000002</v>
      </c>
      <c r="P89">
        <v>58.471699999999998</v>
      </c>
      <c r="Q89">
        <v>682.02599999999995</v>
      </c>
      <c r="R89">
        <v>1.58</v>
      </c>
      <c r="S89">
        <v>-42.938200000000002</v>
      </c>
      <c r="T89">
        <f t="shared" si="7"/>
        <v>-12.3901</v>
      </c>
    </row>
    <row r="90" spans="1:20" x14ac:dyDescent="0.3">
      <c r="B90">
        <v>9</v>
      </c>
      <c r="C90">
        <v>422.69499999999999</v>
      </c>
      <c r="D90">
        <f t="shared" si="9"/>
        <v>35.164216892889812</v>
      </c>
      <c r="E90">
        <v>-43.045000000000002</v>
      </c>
      <c r="F90">
        <v>64.849900000000005</v>
      </c>
      <c r="G90">
        <v>657.38800000000003</v>
      </c>
      <c r="H90">
        <v>1.42089</v>
      </c>
      <c r="I90">
        <v>-57.510399999999997</v>
      </c>
      <c r="J90">
        <f t="shared" si="6"/>
        <v>-14.465399999999995</v>
      </c>
      <c r="L90">
        <v>10</v>
      </c>
      <c r="M90">
        <v>447.57900000000001</v>
      </c>
      <c r="N90">
        <f t="shared" si="8"/>
        <v>36.318733202585904</v>
      </c>
      <c r="O90">
        <v>-30.883800000000001</v>
      </c>
      <c r="P90">
        <v>58.441200000000002</v>
      </c>
      <c r="Q90">
        <v>703.91</v>
      </c>
      <c r="R90">
        <v>1.5977300000000001</v>
      </c>
      <c r="S90">
        <v>-42.877200000000002</v>
      </c>
      <c r="T90">
        <f t="shared" si="7"/>
        <v>-11.993400000000001</v>
      </c>
    </row>
    <row r="91" spans="1:20" x14ac:dyDescent="0.3">
      <c r="B91">
        <v>10</v>
      </c>
      <c r="C91">
        <v>451.733</v>
      </c>
      <c r="D91">
        <f t="shared" si="9"/>
        <v>34.43763344582959</v>
      </c>
      <c r="E91">
        <v>-42.694099999999999</v>
      </c>
      <c r="F91">
        <v>64.437899999999999</v>
      </c>
      <c r="G91">
        <v>652.63199999999995</v>
      </c>
      <c r="H91">
        <v>1.4245399999999999</v>
      </c>
      <c r="I91">
        <v>-57.418799999999997</v>
      </c>
      <c r="J91">
        <f t="shared" si="6"/>
        <v>-14.724699999999999</v>
      </c>
      <c r="L91">
        <v>11</v>
      </c>
      <c r="M91">
        <v>475.39800000000002</v>
      </c>
      <c r="N91">
        <f t="shared" si="8"/>
        <v>35.946655163736992</v>
      </c>
      <c r="O91">
        <v>-30.013999999999999</v>
      </c>
      <c r="P91">
        <v>57.464599999999997</v>
      </c>
      <c r="Q91">
        <v>683.18299999999999</v>
      </c>
      <c r="R91">
        <v>1.58165</v>
      </c>
      <c r="S91">
        <v>-43.167099999999998</v>
      </c>
      <c r="T91">
        <f t="shared" si="7"/>
        <v>-13.153099999999998</v>
      </c>
    </row>
    <row r="92" spans="1:20" x14ac:dyDescent="0.3">
      <c r="B92">
        <v>11</v>
      </c>
      <c r="C92">
        <v>481.40600000000001</v>
      </c>
      <c r="D92">
        <f t="shared" si="9"/>
        <v>33.700670643345802</v>
      </c>
      <c r="E92">
        <v>-42.999299999999998</v>
      </c>
      <c r="F92">
        <v>64.712500000000006</v>
      </c>
      <c r="G92">
        <v>666.85299999999995</v>
      </c>
      <c r="H92">
        <v>1.4300999999999999</v>
      </c>
      <c r="I92">
        <v>-57.281500000000001</v>
      </c>
      <c r="J92">
        <f t="shared" si="6"/>
        <v>-14.282200000000003</v>
      </c>
      <c r="L92">
        <v>12</v>
      </c>
      <c r="M92">
        <v>503.62099999999998</v>
      </c>
      <c r="N92">
        <f t="shared" si="8"/>
        <v>35.432094391099511</v>
      </c>
      <c r="O92">
        <v>-30.410799999999998</v>
      </c>
      <c r="P92">
        <v>57.8613</v>
      </c>
      <c r="Q92">
        <v>701.64</v>
      </c>
      <c r="R92">
        <v>1.59199</v>
      </c>
      <c r="S92">
        <v>-42.923000000000002</v>
      </c>
      <c r="T92">
        <f t="shared" si="7"/>
        <v>-12.512200000000004</v>
      </c>
    </row>
    <row r="93" spans="1:20" x14ac:dyDescent="0.3">
      <c r="B93">
        <v>12</v>
      </c>
      <c r="C93">
        <v>510.02</v>
      </c>
      <c r="D93">
        <f t="shared" si="9"/>
        <v>34.947927587894064</v>
      </c>
      <c r="E93">
        <v>-42.877200000000002</v>
      </c>
      <c r="F93">
        <v>64.071700000000007</v>
      </c>
      <c r="G93">
        <v>666.45500000000004</v>
      </c>
      <c r="H93">
        <v>1.4356199999999999</v>
      </c>
      <c r="I93">
        <v>-57.098399999999998</v>
      </c>
      <c r="J93">
        <f t="shared" si="6"/>
        <v>-14.221199999999996</v>
      </c>
      <c r="L93">
        <v>13</v>
      </c>
      <c r="M93">
        <v>531.84199999999998</v>
      </c>
      <c r="N93">
        <f t="shared" si="8"/>
        <v>35.434605435668466</v>
      </c>
      <c r="O93">
        <v>-30.487100000000002</v>
      </c>
      <c r="P93">
        <v>58.105499999999999</v>
      </c>
      <c r="Q93">
        <v>704.01900000000001</v>
      </c>
      <c r="R93">
        <v>1.60626</v>
      </c>
      <c r="S93">
        <v>-42.724600000000002</v>
      </c>
      <c r="T93">
        <f t="shared" si="7"/>
        <v>-12.237500000000001</v>
      </c>
    </row>
    <row r="94" spans="1:20" x14ac:dyDescent="0.3">
      <c r="B94">
        <v>13</v>
      </c>
      <c r="C94">
        <v>539.03499999999997</v>
      </c>
      <c r="D94">
        <f t="shared" si="9"/>
        <v>34.464931931759452</v>
      </c>
      <c r="E94">
        <v>-42.617800000000003</v>
      </c>
      <c r="F94">
        <v>63.8123</v>
      </c>
      <c r="G94">
        <v>670.97199999999998</v>
      </c>
      <c r="H94">
        <v>1.4515199999999999</v>
      </c>
      <c r="I94">
        <v>-57.083100000000002</v>
      </c>
      <c r="J94">
        <f t="shared" si="6"/>
        <v>-14.465299999999999</v>
      </c>
      <c r="L94">
        <v>14</v>
      </c>
      <c r="M94">
        <v>559.87599999999998</v>
      </c>
      <c r="N94">
        <f t="shared" si="8"/>
        <v>35.670970963829646</v>
      </c>
      <c r="O94">
        <v>-29.8767</v>
      </c>
      <c r="P94">
        <v>57.022100000000002</v>
      </c>
      <c r="Q94">
        <v>691.99800000000005</v>
      </c>
      <c r="R94">
        <v>1.60477</v>
      </c>
      <c r="S94">
        <v>-42.846699999999998</v>
      </c>
      <c r="T94">
        <f t="shared" si="7"/>
        <v>-12.969999999999999</v>
      </c>
    </row>
    <row r="95" spans="1:20" x14ac:dyDescent="0.3">
      <c r="B95">
        <v>14</v>
      </c>
      <c r="C95">
        <v>567.90499999999997</v>
      </c>
      <c r="D95">
        <f t="shared" si="9"/>
        <v>34.638032559750599</v>
      </c>
      <c r="E95">
        <v>-42.938200000000002</v>
      </c>
      <c r="F95">
        <v>63.888500000000001</v>
      </c>
      <c r="G95">
        <v>679.41899999999998</v>
      </c>
      <c r="H95">
        <v>1.4542999999999999</v>
      </c>
      <c r="I95">
        <v>-57.128900000000002</v>
      </c>
      <c r="J95">
        <f t="shared" si="6"/>
        <v>-14.1907</v>
      </c>
      <c r="L95">
        <v>15</v>
      </c>
      <c r="M95">
        <v>587.25599999999997</v>
      </c>
      <c r="N95">
        <f t="shared" si="8"/>
        <v>36.523009495982478</v>
      </c>
      <c r="O95">
        <v>-30.487100000000002</v>
      </c>
      <c r="P95">
        <v>57.434100000000001</v>
      </c>
      <c r="Q95">
        <v>710.45500000000004</v>
      </c>
      <c r="R95">
        <v>1.62856</v>
      </c>
      <c r="S95">
        <v>-42.3431</v>
      </c>
      <c r="T95">
        <f t="shared" si="7"/>
        <v>-11.855999999999998</v>
      </c>
    </row>
    <row r="96" spans="1:20" x14ac:dyDescent="0.3">
      <c r="B96">
        <v>15</v>
      </c>
      <c r="C96">
        <v>595.04300000000001</v>
      </c>
      <c r="D96">
        <f t="shared" si="9"/>
        <v>36.848699240916751</v>
      </c>
      <c r="E96">
        <v>-42.45</v>
      </c>
      <c r="F96">
        <v>63.018799999999999</v>
      </c>
      <c r="G96">
        <v>680.21100000000001</v>
      </c>
      <c r="H96">
        <v>1.46939</v>
      </c>
      <c r="I96">
        <v>-57.006799999999998</v>
      </c>
      <c r="J96">
        <f t="shared" si="6"/>
        <v>-14.556799999999996</v>
      </c>
      <c r="L96">
        <v>16</v>
      </c>
      <c r="M96">
        <v>613.06399999999996</v>
      </c>
      <c r="N96">
        <f t="shared" si="8"/>
        <v>38.747675139491641</v>
      </c>
      <c r="O96">
        <v>-30.654900000000001</v>
      </c>
      <c r="P96">
        <v>57.464599999999997</v>
      </c>
      <c r="Q96">
        <v>733.178</v>
      </c>
      <c r="R96">
        <v>1.6286799999999999</v>
      </c>
      <c r="S96">
        <v>-41.946399999999997</v>
      </c>
      <c r="T96">
        <f t="shared" si="7"/>
        <v>-11.291499999999996</v>
      </c>
    </row>
    <row r="97" spans="1:20" x14ac:dyDescent="0.3">
      <c r="B97">
        <v>16</v>
      </c>
      <c r="C97">
        <v>625.53700000000003</v>
      </c>
      <c r="D97">
        <f t="shared" si="9"/>
        <v>32.793336394044701</v>
      </c>
      <c r="E97">
        <v>-42.572000000000003</v>
      </c>
      <c r="F97">
        <v>63.308700000000002</v>
      </c>
      <c r="G97">
        <v>681.20100000000002</v>
      </c>
      <c r="H97">
        <v>1.4596800000000001</v>
      </c>
      <c r="I97">
        <v>-57.205199999999998</v>
      </c>
      <c r="J97">
        <f t="shared" si="6"/>
        <v>-14.633199999999995</v>
      </c>
      <c r="L97">
        <v>17</v>
      </c>
      <c r="M97">
        <v>641.41399999999999</v>
      </c>
      <c r="N97">
        <f t="shared" si="8"/>
        <v>35.273368606701915</v>
      </c>
      <c r="O97">
        <v>-30.044599999999999</v>
      </c>
      <c r="P97">
        <v>56.747399999999999</v>
      </c>
      <c r="Q97">
        <v>705.46400000000006</v>
      </c>
      <c r="R97">
        <v>1.6166799999999999</v>
      </c>
      <c r="S97">
        <v>-42.648299999999999</v>
      </c>
      <c r="T97">
        <f t="shared" si="7"/>
        <v>-12.6037</v>
      </c>
    </row>
    <row r="98" spans="1:20" x14ac:dyDescent="0.3">
      <c r="B98">
        <v>17</v>
      </c>
      <c r="C98">
        <v>654.66600000000005</v>
      </c>
      <c r="D98">
        <f t="shared" si="9"/>
        <v>34.330049091970182</v>
      </c>
      <c r="E98">
        <v>-43.136600000000001</v>
      </c>
      <c r="F98">
        <v>63.674900000000001</v>
      </c>
      <c r="G98">
        <v>693.38499999999999</v>
      </c>
      <c r="H98">
        <v>1.46736</v>
      </c>
      <c r="I98">
        <v>-57.083100000000002</v>
      </c>
      <c r="J98">
        <f t="shared" si="6"/>
        <v>-13.9465</v>
      </c>
      <c r="L98">
        <v>18</v>
      </c>
      <c r="M98">
        <v>669.875</v>
      </c>
      <c r="N98">
        <f t="shared" si="8"/>
        <v>35.135799866483943</v>
      </c>
      <c r="O98">
        <v>-29.7852</v>
      </c>
      <c r="P98">
        <v>56.869500000000002</v>
      </c>
      <c r="Q98">
        <v>692.26</v>
      </c>
      <c r="R98">
        <v>1.6075999999999999</v>
      </c>
      <c r="S98">
        <v>-42.663600000000002</v>
      </c>
      <c r="T98">
        <f t="shared" si="7"/>
        <v>-12.878400000000003</v>
      </c>
    </row>
    <row r="99" spans="1:20" x14ac:dyDescent="0.3">
      <c r="B99">
        <v>18</v>
      </c>
      <c r="C99">
        <v>683.76900000000001</v>
      </c>
      <c r="D99">
        <f t="shared" si="9"/>
        <v>34.3607188262379</v>
      </c>
      <c r="E99">
        <v>-42.999299999999998</v>
      </c>
      <c r="F99">
        <v>63.766500000000001</v>
      </c>
      <c r="G99">
        <v>691.75599999999997</v>
      </c>
      <c r="H99">
        <v>1.47007</v>
      </c>
      <c r="I99">
        <v>-56.991599999999998</v>
      </c>
      <c r="J99">
        <f t="shared" si="6"/>
        <v>-13.9923</v>
      </c>
      <c r="L99">
        <v>19</v>
      </c>
      <c r="M99">
        <v>697.71299999999997</v>
      </c>
      <c r="N99">
        <f t="shared" si="8"/>
        <v>35.922120842014557</v>
      </c>
      <c r="O99">
        <v>-29.6173</v>
      </c>
      <c r="P99">
        <v>56.366</v>
      </c>
      <c r="Q99">
        <v>697.76199999999994</v>
      </c>
      <c r="R99">
        <v>1.6243700000000001</v>
      </c>
      <c r="S99">
        <v>-42.480499999999999</v>
      </c>
      <c r="T99">
        <f t="shared" si="7"/>
        <v>-12.863199999999999</v>
      </c>
    </row>
    <row r="100" spans="1:20" x14ac:dyDescent="0.3">
      <c r="B100">
        <v>19</v>
      </c>
      <c r="C100">
        <v>713.06</v>
      </c>
      <c r="D100">
        <f t="shared" si="9"/>
        <v>34.140179577344647</v>
      </c>
      <c r="E100">
        <v>-42.709400000000002</v>
      </c>
      <c r="F100">
        <v>63.583399999999997</v>
      </c>
      <c r="G100">
        <v>685.18200000000002</v>
      </c>
      <c r="H100">
        <v>1.4635100000000001</v>
      </c>
      <c r="I100">
        <v>-56.869500000000002</v>
      </c>
      <c r="J100">
        <f t="shared" si="6"/>
        <v>-14.1601</v>
      </c>
      <c r="T100">
        <f t="shared" si="7"/>
        <v>0</v>
      </c>
    </row>
    <row r="101" spans="1:20" x14ac:dyDescent="0.3">
      <c r="J101">
        <f t="shared" si="6"/>
        <v>0</v>
      </c>
      <c r="K101">
        <v>0.6</v>
      </c>
      <c r="T101">
        <f t="shared" si="7"/>
        <v>0</v>
      </c>
    </row>
    <row r="102" spans="1:20" x14ac:dyDescent="0.3">
      <c r="A102">
        <v>0.7</v>
      </c>
      <c r="J102">
        <f t="shared" si="6"/>
        <v>0</v>
      </c>
      <c r="L102">
        <v>1</v>
      </c>
      <c r="M102">
        <v>222.892</v>
      </c>
      <c r="O102">
        <v>-34.744300000000003</v>
      </c>
      <c r="P102">
        <v>72.189300000000003</v>
      </c>
      <c r="Q102">
        <v>522.20899999999995</v>
      </c>
      <c r="R102">
        <v>1.40293</v>
      </c>
      <c r="S102">
        <v>-46.020499999999998</v>
      </c>
      <c r="T102">
        <f t="shared" si="7"/>
        <v>-11.276199999999996</v>
      </c>
    </row>
    <row r="103" spans="1:20" x14ac:dyDescent="0.3">
      <c r="B103">
        <v>1</v>
      </c>
      <c r="C103">
        <v>223.08799999999999</v>
      </c>
      <c r="E103">
        <v>-48.873899999999999</v>
      </c>
      <c r="F103">
        <v>84.197999999999993</v>
      </c>
      <c r="G103">
        <v>454.79</v>
      </c>
      <c r="H103">
        <v>1.1945600000000001</v>
      </c>
      <c r="I103">
        <v>-61.416600000000003</v>
      </c>
      <c r="J103">
        <f t="shared" si="6"/>
        <v>-12.542700000000004</v>
      </c>
      <c r="L103">
        <v>2</v>
      </c>
      <c r="M103">
        <v>235.131</v>
      </c>
      <c r="N103">
        <f t="shared" si="8"/>
        <v>81.706021733801748</v>
      </c>
      <c r="O103">
        <v>-32.089199999999998</v>
      </c>
      <c r="P103">
        <v>63.293500000000002</v>
      </c>
      <c r="Q103">
        <v>601.68700000000001</v>
      </c>
      <c r="R103">
        <v>1.5250300000000001</v>
      </c>
      <c r="S103">
        <v>-43.792700000000004</v>
      </c>
      <c r="T103">
        <f t="shared" si="7"/>
        <v>-11.703500000000005</v>
      </c>
    </row>
    <row r="104" spans="1:20" x14ac:dyDescent="0.3">
      <c r="B104">
        <v>2</v>
      </c>
      <c r="C104">
        <v>234.27500000000001</v>
      </c>
      <c r="D104">
        <f t="shared" si="9"/>
        <v>89.389469920443275</v>
      </c>
      <c r="E104">
        <v>-45.715299999999999</v>
      </c>
      <c r="F104">
        <v>72.784400000000005</v>
      </c>
      <c r="G104">
        <v>559.572</v>
      </c>
      <c r="H104">
        <v>1.32233</v>
      </c>
      <c r="I104">
        <v>-58.929400000000001</v>
      </c>
      <c r="J104">
        <f t="shared" si="6"/>
        <v>-13.214100000000002</v>
      </c>
      <c r="L104">
        <v>3</v>
      </c>
      <c r="M104">
        <v>254.51599999999999</v>
      </c>
      <c r="N104">
        <f t="shared" si="8"/>
        <v>51.586278050038715</v>
      </c>
      <c r="O104">
        <v>-31.570399999999999</v>
      </c>
      <c r="P104">
        <v>61.508200000000002</v>
      </c>
      <c r="Q104">
        <v>640.77</v>
      </c>
      <c r="R104">
        <v>1.5762700000000001</v>
      </c>
      <c r="S104">
        <v>-42.694099999999999</v>
      </c>
      <c r="T104">
        <f t="shared" si="7"/>
        <v>-11.123699999999999</v>
      </c>
    </row>
    <row r="105" spans="1:20" x14ac:dyDescent="0.3">
      <c r="B105">
        <v>3</v>
      </c>
      <c r="C105">
        <v>252.18700000000001</v>
      </c>
      <c r="D105">
        <f t="shared" si="9"/>
        <v>55.828494863778452</v>
      </c>
      <c r="E105">
        <v>-45.2423</v>
      </c>
      <c r="F105">
        <v>69.900499999999994</v>
      </c>
      <c r="G105">
        <v>603.74800000000005</v>
      </c>
      <c r="H105">
        <v>1.36544</v>
      </c>
      <c r="I105">
        <v>-58.090200000000003</v>
      </c>
      <c r="J105">
        <f t="shared" si="6"/>
        <v>-12.847900000000003</v>
      </c>
      <c r="L105">
        <v>4</v>
      </c>
      <c r="M105">
        <v>276.97199999999998</v>
      </c>
      <c r="N105">
        <f t="shared" si="8"/>
        <v>44.531528322052033</v>
      </c>
      <c r="O105">
        <v>-31.3568</v>
      </c>
      <c r="P105">
        <v>60.8215</v>
      </c>
      <c r="Q105">
        <v>668.43200000000002</v>
      </c>
      <c r="R105">
        <v>1.5771299999999999</v>
      </c>
      <c r="S105">
        <v>-42.373699999999999</v>
      </c>
      <c r="T105">
        <f t="shared" si="7"/>
        <v>-11.0169</v>
      </c>
    </row>
    <row r="106" spans="1:20" x14ac:dyDescent="0.3">
      <c r="B106">
        <v>4</v>
      </c>
      <c r="C106">
        <v>274.84199999999998</v>
      </c>
      <c r="D106">
        <f t="shared" si="9"/>
        <v>44.140366365040883</v>
      </c>
      <c r="E106">
        <v>-45.104999999999997</v>
      </c>
      <c r="F106">
        <v>68.252600000000001</v>
      </c>
      <c r="G106">
        <v>635.90899999999999</v>
      </c>
      <c r="H106">
        <v>1.4112</v>
      </c>
      <c r="I106">
        <v>-57.723999999999997</v>
      </c>
      <c r="J106">
        <f t="shared" si="6"/>
        <v>-12.619</v>
      </c>
      <c r="L106">
        <v>5</v>
      </c>
      <c r="M106">
        <v>300.27600000000001</v>
      </c>
      <c r="N106">
        <f t="shared" si="8"/>
        <v>42.911088225197332</v>
      </c>
      <c r="O106">
        <v>-30.715900000000001</v>
      </c>
      <c r="P106">
        <v>59.402500000000003</v>
      </c>
      <c r="Q106">
        <v>672.83399999999995</v>
      </c>
      <c r="R106">
        <v>1.59056</v>
      </c>
      <c r="S106">
        <v>-42.1753</v>
      </c>
      <c r="T106">
        <f t="shared" si="7"/>
        <v>-11.459399999999999</v>
      </c>
    </row>
    <row r="107" spans="1:20" x14ac:dyDescent="0.3">
      <c r="B107">
        <v>5</v>
      </c>
      <c r="C107">
        <v>298.60899999999998</v>
      </c>
      <c r="D107">
        <f t="shared" si="9"/>
        <v>42.075146211133088</v>
      </c>
      <c r="E107">
        <v>-44.586199999999998</v>
      </c>
      <c r="F107">
        <v>67.062399999999997</v>
      </c>
      <c r="G107">
        <v>647.36</v>
      </c>
      <c r="H107">
        <v>1.4154500000000001</v>
      </c>
      <c r="I107">
        <v>-57.464599999999997</v>
      </c>
      <c r="J107">
        <f t="shared" si="6"/>
        <v>-12.878399999999999</v>
      </c>
      <c r="L107">
        <v>6</v>
      </c>
      <c r="M107">
        <v>323.77</v>
      </c>
      <c r="N107">
        <f t="shared" si="8"/>
        <v>42.564058908657579</v>
      </c>
      <c r="O107">
        <v>-30.258199999999999</v>
      </c>
      <c r="P107">
        <v>58.425899999999999</v>
      </c>
      <c r="Q107">
        <v>686.62400000000002</v>
      </c>
      <c r="R107">
        <v>1.61043</v>
      </c>
      <c r="S107">
        <v>-42.0837</v>
      </c>
      <c r="T107">
        <f t="shared" si="7"/>
        <v>-11.825500000000002</v>
      </c>
    </row>
    <row r="108" spans="1:20" x14ac:dyDescent="0.3">
      <c r="B108">
        <v>6</v>
      </c>
      <c r="C108">
        <v>323.51299999999998</v>
      </c>
      <c r="D108">
        <f t="shared" si="9"/>
        <v>40.154192097654999</v>
      </c>
      <c r="E108">
        <v>-43.7012</v>
      </c>
      <c r="F108">
        <v>65.536500000000004</v>
      </c>
      <c r="G108">
        <v>653.73299999999995</v>
      </c>
      <c r="H108">
        <v>1.42543</v>
      </c>
      <c r="I108">
        <v>-57.357799999999997</v>
      </c>
      <c r="J108">
        <f t="shared" si="6"/>
        <v>-13.656599999999997</v>
      </c>
      <c r="L108">
        <v>7</v>
      </c>
      <c r="M108">
        <v>348.57499999999999</v>
      </c>
      <c r="N108">
        <f t="shared" si="8"/>
        <v>40.314452731304165</v>
      </c>
      <c r="O108">
        <v>-30.166599999999999</v>
      </c>
      <c r="P108">
        <v>58.090200000000003</v>
      </c>
      <c r="Q108">
        <v>692.82</v>
      </c>
      <c r="R108">
        <v>1.6045199999999999</v>
      </c>
      <c r="S108">
        <v>-42.1753</v>
      </c>
      <c r="T108">
        <f t="shared" si="7"/>
        <v>-12.008700000000001</v>
      </c>
    </row>
    <row r="109" spans="1:20" x14ac:dyDescent="0.3">
      <c r="B109">
        <v>7</v>
      </c>
      <c r="C109">
        <v>348.46499999999997</v>
      </c>
      <c r="D109">
        <f t="shared" si="9"/>
        <v>40.076947739660149</v>
      </c>
      <c r="E109">
        <v>-43.487499999999997</v>
      </c>
      <c r="F109">
        <v>64.575199999999995</v>
      </c>
      <c r="G109">
        <v>670.21299999999997</v>
      </c>
      <c r="H109">
        <v>1.4484399999999999</v>
      </c>
      <c r="I109">
        <v>-56.930500000000002</v>
      </c>
      <c r="J109">
        <f t="shared" si="6"/>
        <v>-13.443000000000005</v>
      </c>
      <c r="L109">
        <v>8</v>
      </c>
      <c r="M109">
        <v>372.15</v>
      </c>
      <c r="N109">
        <f t="shared" si="8"/>
        <v>42.417815482502668</v>
      </c>
      <c r="O109">
        <v>-29.464700000000001</v>
      </c>
      <c r="P109">
        <v>56.869500000000002</v>
      </c>
      <c r="Q109">
        <v>691.87300000000005</v>
      </c>
      <c r="R109">
        <v>1.6140300000000001</v>
      </c>
      <c r="S109">
        <v>-41.671799999999998</v>
      </c>
      <c r="T109">
        <f t="shared" si="7"/>
        <v>-12.207099999999997</v>
      </c>
    </row>
    <row r="110" spans="1:20" x14ac:dyDescent="0.3">
      <c r="B110">
        <v>8</v>
      </c>
      <c r="C110">
        <v>374.012</v>
      </c>
      <c r="D110">
        <f t="shared" si="9"/>
        <v>39.143539358828789</v>
      </c>
      <c r="E110">
        <v>-43.258699999999997</v>
      </c>
      <c r="F110">
        <v>64.1785</v>
      </c>
      <c r="G110">
        <v>677.09500000000003</v>
      </c>
      <c r="H110">
        <v>1.4509099999999999</v>
      </c>
      <c r="I110">
        <v>-57.037399999999998</v>
      </c>
      <c r="J110">
        <f t="shared" si="6"/>
        <v>-13.778700000000001</v>
      </c>
      <c r="L110">
        <v>9</v>
      </c>
      <c r="M110">
        <v>396.75599999999997</v>
      </c>
      <c r="N110">
        <f t="shared" si="8"/>
        <v>40.640494188409342</v>
      </c>
      <c r="O110">
        <v>-29.464700000000001</v>
      </c>
      <c r="P110">
        <v>56.777999999999999</v>
      </c>
      <c r="Q110">
        <v>698.005</v>
      </c>
      <c r="R110">
        <v>1.63418</v>
      </c>
      <c r="S110">
        <v>-41.671799999999998</v>
      </c>
      <c r="T110">
        <f t="shared" si="7"/>
        <v>-12.207099999999997</v>
      </c>
    </row>
    <row r="111" spans="1:20" x14ac:dyDescent="0.3">
      <c r="B111">
        <v>9</v>
      </c>
      <c r="C111">
        <v>399.79700000000003</v>
      </c>
      <c r="D111">
        <f t="shared" si="9"/>
        <v>38.782237735117278</v>
      </c>
      <c r="E111">
        <v>-43.151899999999998</v>
      </c>
      <c r="F111">
        <v>63.766500000000001</v>
      </c>
      <c r="G111">
        <v>677.92200000000003</v>
      </c>
      <c r="H111">
        <v>1.45197</v>
      </c>
      <c r="I111">
        <v>-56.915300000000002</v>
      </c>
      <c r="J111">
        <f t="shared" si="6"/>
        <v>-13.763400000000004</v>
      </c>
      <c r="L111">
        <v>10</v>
      </c>
      <c r="M111">
        <v>422.09399999999999</v>
      </c>
      <c r="N111">
        <f t="shared" si="8"/>
        <v>39.466414081616513</v>
      </c>
      <c r="O111">
        <v>-29.144300000000001</v>
      </c>
      <c r="P111">
        <v>56.182899999999997</v>
      </c>
      <c r="Q111">
        <v>699.08799999999997</v>
      </c>
      <c r="R111">
        <v>1.6278699999999999</v>
      </c>
      <c r="S111">
        <v>-41.656500000000001</v>
      </c>
      <c r="T111">
        <f t="shared" si="7"/>
        <v>-12.5122</v>
      </c>
    </row>
    <row r="112" spans="1:20" x14ac:dyDescent="0.3">
      <c r="B112">
        <v>10</v>
      </c>
      <c r="C112">
        <v>425.916</v>
      </c>
      <c r="D112">
        <f t="shared" si="9"/>
        <v>38.286304988705581</v>
      </c>
      <c r="E112">
        <v>-42.572000000000003</v>
      </c>
      <c r="F112">
        <v>62.927199999999999</v>
      </c>
      <c r="G112">
        <v>675.59500000000003</v>
      </c>
      <c r="H112">
        <v>1.4630399999999999</v>
      </c>
      <c r="I112">
        <v>-56.915300000000002</v>
      </c>
      <c r="J112">
        <f t="shared" si="6"/>
        <v>-14.343299999999999</v>
      </c>
      <c r="L112">
        <v>11</v>
      </c>
      <c r="M112">
        <v>447.77499999999998</v>
      </c>
      <c r="N112">
        <f t="shared" si="8"/>
        <v>38.939293641213375</v>
      </c>
      <c r="O112">
        <v>-29.174800000000001</v>
      </c>
      <c r="P112">
        <v>56.1676</v>
      </c>
      <c r="Q112">
        <v>699.01300000000003</v>
      </c>
      <c r="R112">
        <v>1.62767</v>
      </c>
      <c r="S112">
        <v>-42.0227</v>
      </c>
      <c r="T112">
        <f t="shared" si="7"/>
        <v>-12.847899999999999</v>
      </c>
    </row>
    <row r="113" spans="1:20" x14ac:dyDescent="0.3">
      <c r="B113">
        <v>11</v>
      </c>
      <c r="C113">
        <v>452.02199999999999</v>
      </c>
      <c r="D113">
        <f t="shared" si="9"/>
        <v>38.3053704129319</v>
      </c>
      <c r="E113">
        <v>-42.938200000000002</v>
      </c>
      <c r="F113">
        <v>63.018799999999999</v>
      </c>
      <c r="G113">
        <v>687.31</v>
      </c>
      <c r="H113">
        <v>1.46872</v>
      </c>
      <c r="I113">
        <v>-57.022100000000002</v>
      </c>
      <c r="J113">
        <f t="shared" si="6"/>
        <v>-14.0839</v>
      </c>
      <c r="L113">
        <v>12</v>
      </c>
      <c r="M113">
        <v>473.01299999999998</v>
      </c>
      <c r="N113">
        <f t="shared" si="8"/>
        <v>39.622791029400112</v>
      </c>
      <c r="O113">
        <v>-29.037500000000001</v>
      </c>
      <c r="P113">
        <v>55.801400000000001</v>
      </c>
      <c r="Q113">
        <v>697.84799999999996</v>
      </c>
      <c r="R113">
        <v>1.62459</v>
      </c>
      <c r="S113">
        <v>-41.686999999999998</v>
      </c>
      <c r="T113">
        <f t="shared" si="7"/>
        <v>-12.649499999999996</v>
      </c>
    </row>
    <row r="114" spans="1:20" x14ac:dyDescent="0.3">
      <c r="B114">
        <v>12</v>
      </c>
      <c r="C114">
        <v>478.49799999999999</v>
      </c>
      <c r="D114">
        <f t="shared" si="9"/>
        <v>37.770055899682731</v>
      </c>
      <c r="E114">
        <v>-42.633099999999999</v>
      </c>
      <c r="F114">
        <v>62.5458</v>
      </c>
      <c r="G114">
        <v>682.29</v>
      </c>
      <c r="H114">
        <v>1.47255</v>
      </c>
      <c r="I114">
        <v>-56.549100000000003</v>
      </c>
      <c r="J114">
        <f t="shared" si="6"/>
        <v>-13.916000000000004</v>
      </c>
      <c r="L114">
        <v>13</v>
      </c>
      <c r="M114">
        <v>498.95299999999997</v>
      </c>
      <c r="N114">
        <f t="shared" si="8"/>
        <v>38.55050115651504</v>
      </c>
      <c r="O114">
        <v>-29.037500000000001</v>
      </c>
      <c r="P114">
        <v>56.030299999999997</v>
      </c>
      <c r="Q114">
        <v>708.06200000000001</v>
      </c>
      <c r="R114">
        <v>1.6287700000000001</v>
      </c>
      <c r="S114">
        <v>-41.488599999999998</v>
      </c>
      <c r="T114">
        <f t="shared" si="7"/>
        <v>-12.451099999999997</v>
      </c>
    </row>
    <row r="115" spans="1:20" x14ac:dyDescent="0.3">
      <c r="B115">
        <v>13</v>
      </c>
      <c r="C115">
        <v>505.55200000000002</v>
      </c>
      <c r="D115">
        <f t="shared" si="9"/>
        <v>36.963110815406182</v>
      </c>
      <c r="E115">
        <v>-41.839599999999997</v>
      </c>
      <c r="F115">
        <v>61.569200000000002</v>
      </c>
      <c r="G115">
        <v>675.154</v>
      </c>
      <c r="H115">
        <v>1.4624999999999999</v>
      </c>
      <c r="I115">
        <v>-56.732199999999999</v>
      </c>
      <c r="J115">
        <f t="shared" si="6"/>
        <v>-14.892600000000002</v>
      </c>
      <c r="L115">
        <v>14</v>
      </c>
      <c r="M115">
        <v>523.41800000000001</v>
      </c>
      <c r="N115">
        <f t="shared" si="8"/>
        <v>40.874718986306917</v>
      </c>
      <c r="O115">
        <v>-29.434200000000001</v>
      </c>
      <c r="P115">
        <v>56.2744</v>
      </c>
      <c r="Q115">
        <v>725.99400000000003</v>
      </c>
      <c r="R115">
        <v>1.65682</v>
      </c>
      <c r="S115">
        <v>-41.564900000000002</v>
      </c>
      <c r="T115">
        <f t="shared" si="7"/>
        <v>-12.130700000000001</v>
      </c>
    </row>
    <row r="116" spans="1:20" x14ac:dyDescent="0.3">
      <c r="B116">
        <v>14</v>
      </c>
      <c r="C116">
        <v>531.06200000000001</v>
      </c>
      <c r="D116">
        <f t="shared" si="9"/>
        <v>39.200313602508835</v>
      </c>
      <c r="E116">
        <v>-42.404200000000003</v>
      </c>
      <c r="F116">
        <v>61.935400000000001</v>
      </c>
      <c r="G116">
        <v>698.05</v>
      </c>
      <c r="H116">
        <v>1.4861899999999999</v>
      </c>
      <c r="I116">
        <v>-56.503300000000003</v>
      </c>
      <c r="J116">
        <f t="shared" si="6"/>
        <v>-14.0991</v>
      </c>
      <c r="L116">
        <v>15</v>
      </c>
      <c r="M116">
        <v>547.82000000000005</v>
      </c>
      <c r="N116">
        <f t="shared" si="8"/>
        <v>40.980247520694952</v>
      </c>
      <c r="O116">
        <v>-29.418900000000001</v>
      </c>
      <c r="P116">
        <v>56.1218</v>
      </c>
      <c r="Q116">
        <v>726.80700000000002</v>
      </c>
      <c r="R116">
        <v>1.6534800000000001</v>
      </c>
      <c r="S116">
        <v>-41.137700000000002</v>
      </c>
      <c r="T116">
        <f t="shared" si="7"/>
        <v>-11.718800000000002</v>
      </c>
    </row>
    <row r="117" spans="1:20" x14ac:dyDescent="0.3">
      <c r="B117">
        <v>15</v>
      </c>
      <c r="C117">
        <v>557.08399999999995</v>
      </c>
      <c r="D117">
        <f t="shared" si="9"/>
        <v>38.429021597110236</v>
      </c>
      <c r="E117">
        <v>-42.999299999999998</v>
      </c>
      <c r="F117">
        <v>62.225299999999997</v>
      </c>
      <c r="G117">
        <v>710.06399999999996</v>
      </c>
      <c r="H117">
        <v>1.4949300000000001</v>
      </c>
      <c r="I117">
        <v>-56.549100000000003</v>
      </c>
      <c r="J117">
        <f t="shared" si="6"/>
        <v>-13.549800000000005</v>
      </c>
      <c r="L117">
        <v>16</v>
      </c>
      <c r="M117">
        <v>573.93200000000002</v>
      </c>
      <c r="N117">
        <f t="shared" si="8"/>
        <v>38.29656862745103</v>
      </c>
      <c r="O117">
        <v>-29.190100000000001</v>
      </c>
      <c r="P117">
        <v>55.572499999999998</v>
      </c>
      <c r="Q117">
        <v>711.30399999999997</v>
      </c>
      <c r="R117">
        <v>1.6483699999999999</v>
      </c>
      <c r="S117">
        <v>-40.679900000000004</v>
      </c>
      <c r="T117">
        <f t="shared" si="7"/>
        <v>-11.489800000000002</v>
      </c>
    </row>
    <row r="118" spans="1:20" x14ac:dyDescent="0.3">
      <c r="B118">
        <v>16</v>
      </c>
      <c r="C118">
        <v>583.11599999999999</v>
      </c>
      <c r="D118">
        <f t="shared" si="9"/>
        <v>38.414259373079233</v>
      </c>
      <c r="E118">
        <v>-42.770400000000002</v>
      </c>
      <c r="F118">
        <v>62.118499999999997</v>
      </c>
      <c r="G118">
        <v>705.45799999999997</v>
      </c>
      <c r="H118">
        <v>1.49861</v>
      </c>
      <c r="I118">
        <v>-56.366</v>
      </c>
      <c r="J118">
        <f t="shared" si="6"/>
        <v>-13.595599999999997</v>
      </c>
      <c r="L118">
        <v>17</v>
      </c>
      <c r="M118">
        <v>599.69100000000003</v>
      </c>
      <c r="N118">
        <f t="shared" si="8"/>
        <v>38.821382817655945</v>
      </c>
      <c r="O118">
        <v>-29.144300000000001</v>
      </c>
      <c r="P118">
        <v>55.725099999999998</v>
      </c>
      <c r="Q118">
        <v>731.14599999999996</v>
      </c>
      <c r="R118">
        <v>1.64961</v>
      </c>
      <c r="S118">
        <v>-41.061399999999999</v>
      </c>
      <c r="T118">
        <f t="shared" si="7"/>
        <v>-11.917099999999998</v>
      </c>
    </row>
    <row r="119" spans="1:20" x14ac:dyDescent="0.3">
      <c r="B119">
        <v>17</v>
      </c>
      <c r="C119">
        <v>610.06399999999996</v>
      </c>
      <c r="D119">
        <f t="shared" si="9"/>
        <v>37.108505269407779</v>
      </c>
      <c r="E119">
        <v>-42.861899999999999</v>
      </c>
      <c r="F119">
        <v>61.996499999999997</v>
      </c>
      <c r="G119">
        <v>711.13800000000003</v>
      </c>
      <c r="H119">
        <v>1.4949300000000001</v>
      </c>
      <c r="I119">
        <v>-56.2592</v>
      </c>
      <c r="J119">
        <f t="shared" si="6"/>
        <v>-13.397300000000001</v>
      </c>
      <c r="L119">
        <v>18</v>
      </c>
      <c r="M119">
        <v>625.88199999999995</v>
      </c>
      <c r="N119">
        <f t="shared" si="8"/>
        <v>38.181054560727091</v>
      </c>
      <c r="O119">
        <v>-29.113800000000001</v>
      </c>
      <c r="P119">
        <v>55.801400000000001</v>
      </c>
      <c r="Q119">
        <v>732.39499999999998</v>
      </c>
      <c r="R119">
        <v>1.6544000000000001</v>
      </c>
      <c r="S119">
        <v>-40.557899999999997</v>
      </c>
      <c r="T119">
        <f t="shared" si="7"/>
        <v>-11.444099999999995</v>
      </c>
    </row>
    <row r="120" spans="1:20" x14ac:dyDescent="0.3">
      <c r="B120">
        <v>18</v>
      </c>
      <c r="C120">
        <v>636.76800000000003</v>
      </c>
      <c r="D120">
        <f t="shared" si="9"/>
        <v>37.447573397243765</v>
      </c>
      <c r="E120">
        <v>-42.739899999999999</v>
      </c>
      <c r="F120">
        <v>61.584499999999998</v>
      </c>
      <c r="G120">
        <v>708.26</v>
      </c>
      <c r="H120">
        <v>1.508</v>
      </c>
      <c r="I120">
        <v>-56.533799999999999</v>
      </c>
      <c r="J120">
        <f t="shared" si="6"/>
        <v>-13.793900000000001</v>
      </c>
      <c r="L120">
        <v>19</v>
      </c>
      <c r="M120">
        <v>650.66700000000003</v>
      </c>
      <c r="N120">
        <f t="shared" si="8"/>
        <v>40.346984062941161</v>
      </c>
      <c r="O120">
        <v>-29.7699</v>
      </c>
      <c r="P120">
        <v>56.182899999999997</v>
      </c>
      <c r="Q120">
        <v>744.50300000000004</v>
      </c>
      <c r="R120">
        <v>1.6750400000000001</v>
      </c>
      <c r="S120">
        <v>-41.137700000000002</v>
      </c>
      <c r="T120">
        <f t="shared" si="7"/>
        <v>-11.367800000000003</v>
      </c>
    </row>
    <row r="121" spans="1:20" x14ac:dyDescent="0.3">
      <c r="B121">
        <v>19</v>
      </c>
      <c r="C121">
        <v>663.30700000000002</v>
      </c>
      <c r="D121">
        <f t="shared" si="9"/>
        <v>37.680394890538473</v>
      </c>
      <c r="E121">
        <v>-43.151899999999998</v>
      </c>
      <c r="F121">
        <v>62.210099999999997</v>
      </c>
      <c r="G121">
        <v>726.81100000000004</v>
      </c>
      <c r="H121">
        <v>1.5124899999999999</v>
      </c>
      <c r="I121">
        <v>-56.579599999999999</v>
      </c>
      <c r="J121">
        <f t="shared" si="6"/>
        <v>-13.427700000000002</v>
      </c>
      <c r="L121">
        <v>20</v>
      </c>
      <c r="M121">
        <v>677.03899999999999</v>
      </c>
      <c r="N121">
        <f t="shared" si="8"/>
        <v>37.919005005308719</v>
      </c>
      <c r="O121">
        <v>-29.296900000000001</v>
      </c>
      <c r="P121">
        <v>55.725099999999998</v>
      </c>
      <c r="Q121">
        <v>733.45500000000004</v>
      </c>
      <c r="R121">
        <v>1.6660900000000001</v>
      </c>
      <c r="S121">
        <v>-41.244500000000002</v>
      </c>
      <c r="T121">
        <f t="shared" si="7"/>
        <v>-11.947600000000001</v>
      </c>
    </row>
    <row r="122" spans="1:20" x14ac:dyDescent="0.3">
      <c r="B122">
        <v>20</v>
      </c>
      <c r="C122">
        <v>690.27099999999996</v>
      </c>
      <c r="D122">
        <f t="shared" si="9"/>
        <v>37.086485684616605</v>
      </c>
      <c r="E122">
        <v>-42.3279</v>
      </c>
      <c r="F122">
        <v>61.1877</v>
      </c>
      <c r="G122">
        <v>706.149</v>
      </c>
      <c r="H122">
        <v>1.5078400000000001</v>
      </c>
      <c r="I122">
        <v>-56.564300000000003</v>
      </c>
      <c r="J122">
        <f t="shared" si="6"/>
        <v>-14.236400000000003</v>
      </c>
      <c r="L122">
        <v>21</v>
      </c>
      <c r="M122">
        <v>702.59199999999998</v>
      </c>
      <c r="N122">
        <f t="shared" si="8"/>
        <v>39.134348217430443</v>
      </c>
      <c r="O122">
        <v>-29.068000000000001</v>
      </c>
      <c r="P122">
        <v>55.465699999999998</v>
      </c>
      <c r="Q122">
        <v>733.45299999999997</v>
      </c>
      <c r="R122">
        <v>1.6730100000000001</v>
      </c>
      <c r="S122">
        <v>-40.939300000000003</v>
      </c>
      <c r="T122">
        <f t="shared" si="7"/>
        <v>-11.871300000000002</v>
      </c>
    </row>
    <row r="123" spans="1:20" x14ac:dyDescent="0.3">
      <c r="B123">
        <v>21</v>
      </c>
      <c r="C123">
        <v>718.20899999999995</v>
      </c>
      <c r="D123">
        <f t="shared" si="9"/>
        <v>35.7935428448708</v>
      </c>
      <c r="E123">
        <v>-42.465200000000003</v>
      </c>
      <c r="F123">
        <v>61.508200000000002</v>
      </c>
      <c r="G123">
        <v>705.70500000000004</v>
      </c>
      <c r="H123">
        <v>1.57691</v>
      </c>
      <c r="I123">
        <v>-66.848799999999997</v>
      </c>
      <c r="J123">
        <f t="shared" si="6"/>
        <v>-24.383599999999994</v>
      </c>
      <c r="T123">
        <f t="shared" si="7"/>
        <v>0</v>
      </c>
    </row>
    <row r="124" spans="1:20" x14ac:dyDescent="0.3">
      <c r="J124">
        <f t="shared" si="6"/>
        <v>0</v>
      </c>
      <c r="K124">
        <v>0.65</v>
      </c>
      <c r="T124">
        <f t="shared" si="7"/>
        <v>0</v>
      </c>
    </row>
    <row r="125" spans="1:20" x14ac:dyDescent="0.3">
      <c r="A125">
        <v>0.75</v>
      </c>
      <c r="J125">
        <f t="shared" si="6"/>
        <v>0</v>
      </c>
      <c r="L125">
        <v>1</v>
      </c>
      <c r="M125">
        <v>222.578</v>
      </c>
      <c r="O125">
        <v>-33.783000000000001</v>
      </c>
      <c r="P125">
        <v>71.746799999999993</v>
      </c>
      <c r="Q125">
        <v>515.90800000000002</v>
      </c>
      <c r="R125">
        <v>1.4053800000000001</v>
      </c>
      <c r="S125">
        <v>-44.860799999999998</v>
      </c>
      <c r="T125">
        <f t="shared" si="7"/>
        <v>-11.077799999999996</v>
      </c>
    </row>
    <row r="126" spans="1:20" x14ac:dyDescent="0.3">
      <c r="B126">
        <v>1</v>
      </c>
      <c r="C126">
        <v>222.869</v>
      </c>
      <c r="E126">
        <v>-48.584000000000003</v>
      </c>
      <c r="F126">
        <v>83.465599999999995</v>
      </c>
      <c r="G126">
        <v>450.47899999999998</v>
      </c>
      <c r="H126">
        <v>1.19855</v>
      </c>
      <c r="I126">
        <v>-61.462400000000002</v>
      </c>
      <c r="J126">
        <f t="shared" si="6"/>
        <v>-12.878399999999999</v>
      </c>
      <c r="L126">
        <v>2</v>
      </c>
      <c r="M126">
        <v>233.78100000000001</v>
      </c>
      <c r="N126">
        <f t="shared" si="8"/>
        <v>89.261804873694516</v>
      </c>
      <c r="O126">
        <v>-31.906099999999999</v>
      </c>
      <c r="P126">
        <v>62.957799999999999</v>
      </c>
      <c r="Q126">
        <v>617.54399999999998</v>
      </c>
      <c r="R126">
        <v>1.5559000000000001</v>
      </c>
      <c r="S126">
        <v>-42.587299999999999</v>
      </c>
      <c r="T126">
        <f t="shared" si="7"/>
        <v>-10.6812</v>
      </c>
    </row>
    <row r="127" spans="1:20" x14ac:dyDescent="0.3">
      <c r="B127">
        <v>2</v>
      </c>
      <c r="C127">
        <v>233.31200000000001</v>
      </c>
      <c r="D127">
        <f t="shared" si="9"/>
        <v>95.75792396820826</v>
      </c>
      <c r="E127">
        <v>-45.272799999999997</v>
      </c>
      <c r="F127">
        <v>71.304299999999998</v>
      </c>
      <c r="G127">
        <v>553.72799999999995</v>
      </c>
      <c r="H127">
        <v>1.3098799999999999</v>
      </c>
      <c r="I127">
        <v>-58.364899999999999</v>
      </c>
      <c r="J127">
        <f t="shared" si="6"/>
        <v>-13.092100000000002</v>
      </c>
      <c r="L127">
        <v>3</v>
      </c>
      <c r="M127">
        <v>250.042</v>
      </c>
      <c r="N127">
        <f t="shared" si="8"/>
        <v>61.496832913104988</v>
      </c>
      <c r="O127">
        <v>-30.532800000000002</v>
      </c>
      <c r="P127">
        <v>60.058599999999998</v>
      </c>
      <c r="Q127">
        <v>652.35</v>
      </c>
      <c r="R127">
        <v>1.59822</v>
      </c>
      <c r="S127">
        <v>-41.625999999999998</v>
      </c>
      <c r="T127">
        <f t="shared" si="7"/>
        <v>-11.093199999999996</v>
      </c>
    </row>
    <row r="128" spans="1:20" x14ac:dyDescent="0.3">
      <c r="B128">
        <v>3</v>
      </c>
      <c r="C128">
        <v>249.19399999999999</v>
      </c>
      <c r="D128">
        <f t="shared" si="9"/>
        <v>62.964362171011302</v>
      </c>
      <c r="E128">
        <v>-44.265700000000002</v>
      </c>
      <c r="F128">
        <v>67.413300000000007</v>
      </c>
      <c r="G128">
        <v>605.95299999999997</v>
      </c>
      <c r="H128">
        <v>1.38741</v>
      </c>
      <c r="I128">
        <v>-57.7087</v>
      </c>
      <c r="J128">
        <f t="shared" si="6"/>
        <v>-13.442999999999998</v>
      </c>
      <c r="L128">
        <v>4</v>
      </c>
      <c r="M128">
        <v>270.11200000000002</v>
      </c>
      <c r="N128">
        <f t="shared" si="8"/>
        <v>49.825610363726902</v>
      </c>
      <c r="O128">
        <v>-29.7394</v>
      </c>
      <c r="P128">
        <v>58.700600000000001</v>
      </c>
      <c r="Q128">
        <v>660.38699999999994</v>
      </c>
      <c r="R128">
        <v>1.5991599999999999</v>
      </c>
      <c r="S128">
        <v>-41.564900000000002</v>
      </c>
      <c r="T128">
        <f t="shared" si="7"/>
        <v>-11.825500000000002</v>
      </c>
    </row>
    <row r="129" spans="2:20" x14ac:dyDescent="0.3">
      <c r="B129">
        <v>4</v>
      </c>
      <c r="C129">
        <v>269.404</v>
      </c>
      <c r="D129">
        <f t="shared" si="9"/>
        <v>49.480455220188006</v>
      </c>
      <c r="E129">
        <v>-44.372599999999998</v>
      </c>
      <c r="F129">
        <v>66.497799999999998</v>
      </c>
      <c r="G129">
        <v>633.23500000000001</v>
      </c>
      <c r="H129">
        <v>1.41672</v>
      </c>
      <c r="I129">
        <v>-57.388300000000001</v>
      </c>
      <c r="J129">
        <f t="shared" si="6"/>
        <v>-13.015700000000002</v>
      </c>
      <c r="L129">
        <v>5</v>
      </c>
      <c r="M129">
        <v>291.20999999999998</v>
      </c>
      <c r="N129">
        <f t="shared" si="8"/>
        <v>47.397857616835815</v>
      </c>
      <c r="O129">
        <v>-28.915400000000002</v>
      </c>
      <c r="P129">
        <v>57.189900000000002</v>
      </c>
      <c r="Q129">
        <v>668.04</v>
      </c>
      <c r="R129">
        <v>1.6085199999999999</v>
      </c>
      <c r="S129">
        <v>-41.290300000000002</v>
      </c>
      <c r="T129">
        <f t="shared" si="7"/>
        <v>-12.3749</v>
      </c>
    </row>
    <row r="130" spans="2:20" x14ac:dyDescent="0.3">
      <c r="B130">
        <v>5</v>
      </c>
      <c r="C130">
        <v>291.31900000000002</v>
      </c>
      <c r="D130">
        <f t="shared" si="9"/>
        <v>45.630846452201645</v>
      </c>
      <c r="E130">
        <v>-43.7012</v>
      </c>
      <c r="F130">
        <v>64.910899999999998</v>
      </c>
      <c r="G130">
        <v>652.17200000000003</v>
      </c>
      <c r="H130">
        <v>1.43109</v>
      </c>
      <c r="I130">
        <v>-57.098399999999998</v>
      </c>
      <c r="J130">
        <f t="shared" si="6"/>
        <v>-13.397199999999998</v>
      </c>
      <c r="L130">
        <v>6</v>
      </c>
      <c r="M130">
        <v>312.50900000000001</v>
      </c>
      <c r="N130">
        <f t="shared" si="8"/>
        <v>46.950561059204581</v>
      </c>
      <c r="O130">
        <v>-29.6021</v>
      </c>
      <c r="P130">
        <v>57.205199999999998</v>
      </c>
      <c r="Q130">
        <v>703.80799999999999</v>
      </c>
      <c r="R130">
        <v>1.6476999999999999</v>
      </c>
      <c r="S130">
        <v>-40.664700000000003</v>
      </c>
      <c r="T130">
        <f t="shared" si="7"/>
        <v>-11.062600000000003</v>
      </c>
    </row>
    <row r="131" spans="2:20" x14ac:dyDescent="0.3">
      <c r="B131">
        <v>6</v>
      </c>
      <c r="C131">
        <v>313.20499999999998</v>
      </c>
      <c r="D131">
        <f t="shared" si="9"/>
        <v>45.691309512930708</v>
      </c>
      <c r="E131">
        <v>-43.8538</v>
      </c>
      <c r="F131">
        <v>63.9191</v>
      </c>
      <c r="G131">
        <v>671.23599999999999</v>
      </c>
      <c r="H131">
        <v>1.46478</v>
      </c>
      <c r="I131">
        <v>-56.930500000000002</v>
      </c>
      <c r="J131">
        <f t="shared" si="6"/>
        <v>-13.076700000000002</v>
      </c>
      <c r="L131">
        <v>7</v>
      </c>
      <c r="M131">
        <v>335.27199999999999</v>
      </c>
      <c r="N131">
        <f t="shared" si="8"/>
        <v>43.930940561437467</v>
      </c>
      <c r="O131">
        <v>-29.220600000000001</v>
      </c>
      <c r="P131">
        <v>56.686399999999999</v>
      </c>
      <c r="Q131">
        <v>704.65099999999995</v>
      </c>
      <c r="R131">
        <v>1.65073</v>
      </c>
      <c r="S131">
        <v>-40.832500000000003</v>
      </c>
      <c r="T131">
        <f t="shared" si="7"/>
        <v>-11.611900000000002</v>
      </c>
    </row>
    <row r="132" spans="2:20" x14ac:dyDescent="0.3">
      <c r="B132">
        <v>7</v>
      </c>
      <c r="C132">
        <v>337.01100000000002</v>
      </c>
      <c r="D132">
        <f t="shared" si="9"/>
        <v>42.006216920104102</v>
      </c>
      <c r="E132">
        <v>-42.785600000000002</v>
      </c>
      <c r="F132">
        <v>62.7136</v>
      </c>
      <c r="G132">
        <v>673.45500000000004</v>
      </c>
      <c r="H132">
        <v>1.4545300000000001</v>
      </c>
      <c r="I132">
        <v>-56.579599999999999</v>
      </c>
      <c r="J132">
        <f t="shared" si="6"/>
        <v>-13.793999999999997</v>
      </c>
      <c r="L132">
        <v>8</v>
      </c>
      <c r="M132">
        <v>357.38400000000001</v>
      </c>
      <c r="N132">
        <f t="shared" si="8"/>
        <v>45.224312590448577</v>
      </c>
      <c r="O132">
        <v>-28.716999999999999</v>
      </c>
      <c r="P132">
        <v>55.725099999999998</v>
      </c>
      <c r="Q132">
        <v>708.58699999999999</v>
      </c>
      <c r="R132">
        <v>1.64994</v>
      </c>
      <c r="S132">
        <v>-40.741</v>
      </c>
      <c r="T132">
        <f t="shared" si="7"/>
        <v>-12.024000000000001</v>
      </c>
    </row>
    <row r="133" spans="2:20" x14ac:dyDescent="0.3">
      <c r="B133">
        <v>8</v>
      </c>
      <c r="C133">
        <v>360.40800000000002</v>
      </c>
      <c r="D133">
        <f t="shared" si="9"/>
        <v>42.740522289182387</v>
      </c>
      <c r="E133">
        <v>-43.304400000000001</v>
      </c>
      <c r="F133">
        <v>62.5916</v>
      </c>
      <c r="G133">
        <v>694.66099999999994</v>
      </c>
      <c r="H133">
        <v>1.48566</v>
      </c>
      <c r="I133">
        <v>-56.549100000000003</v>
      </c>
      <c r="J133">
        <f t="shared" ref="J133:J196" si="10">I133-E133</f>
        <v>-13.244700000000002</v>
      </c>
      <c r="L133">
        <v>9</v>
      </c>
      <c r="M133">
        <v>379.42700000000002</v>
      </c>
      <c r="N133">
        <f t="shared" si="8"/>
        <v>45.365875788232081</v>
      </c>
      <c r="O133">
        <v>-29.129000000000001</v>
      </c>
      <c r="P133">
        <v>55.786099999999998</v>
      </c>
      <c r="Q133">
        <v>731.83500000000004</v>
      </c>
      <c r="R133">
        <v>1.6749700000000001</v>
      </c>
      <c r="S133">
        <v>-40.6952</v>
      </c>
      <c r="T133">
        <f t="shared" ref="T133:T196" si="11">S133-O133</f>
        <v>-11.566199999999998</v>
      </c>
    </row>
    <row r="134" spans="2:20" x14ac:dyDescent="0.3">
      <c r="B134">
        <v>9</v>
      </c>
      <c r="C134">
        <v>384.005</v>
      </c>
      <c r="D134">
        <f t="shared" si="9"/>
        <v>42.378268423952235</v>
      </c>
      <c r="E134">
        <v>-43.304400000000001</v>
      </c>
      <c r="F134">
        <v>62.301600000000001</v>
      </c>
      <c r="G134">
        <v>705.65099999999995</v>
      </c>
      <c r="H134">
        <v>1.50204</v>
      </c>
      <c r="I134">
        <v>-56.533799999999999</v>
      </c>
      <c r="J134">
        <f t="shared" si="10"/>
        <v>-13.229399999999998</v>
      </c>
      <c r="L134">
        <v>10</v>
      </c>
      <c r="M134">
        <v>401.94099999999997</v>
      </c>
      <c r="N134">
        <f t="shared" ref="N134:N197" si="12">1000/(M134-M133)</f>
        <v>44.416807319889941</v>
      </c>
      <c r="O134">
        <v>-29.4495</v>
      </c>
      <c r="P134">
        <v>56.045499999999997</v>
      </c>
      <c r="Q134">
        <v>751.15</v>
      </c>
      <c r="R134">
        <v>1.6968700000000001</v>
      </c>
      <c r="S134">
        <v>-39.199800000000003</v>
      </c>
      <c r="T134">
        <f t="shared" si="11"/>
        <v>-9.7503000000000029</v>
      </c>
    </row>
    <row r="135" spans="2:20" x14ac:dyDescent="0.3">
      <c r="B135">
        <v>10</v>
      </c>
      <c r="C135">
        <v>407.858</v>
      </c>
      <c r="D135">
        <f t="shared" si="9"/>
        <v>41.923447784345768</v>
      </c>
      <c r="E135">
        <v>-42.816200000000002</v>
      </c>
      <c r="F135">
        <v>61.355600000000003</v>
      </c>
      <c r="G135">
        <v>704.24300000000005</v>
      </c>
      <c r="H135">
        <v>1.4988699999999999</v>
      </c>
      <c r="I135">
        <v>-56.427</v>
      </c>
      <c r="J135">
        <f t="shared" si="10"/>
        <v>-13.610799999999998</v>
      </c>
      <c r="L135">
        <v>11</v>
      </c>
      <c r="M135">
        <v>424.55900000000003</v>
      </c>
      <c r="N135">
        <f t="shared" si="12"/>
        <v>44.212574056061442</v>
      </c>
      <c r="O135">
        <v>-28.244</v>
      </c>
      <c r="P135">
        <v>54.8401</v>
      </c>
      <c r="Q135">
        <v>727.15300000000002</v>
      </c>
      <c r="R135">
        <v>1.67449</v>
      </c>
      <c r="S135">
        <v>-40.359499999999997</v>
      </c>
      <c r="T135">
        <f t="shared" si="11"/>
        <v>-12.115499999999997</v>
      </c>
    </row>
    <row r="136" spans="2:20" x14ac:dyDescent="0.3">
      <c r="B136">
        <v>11</v>
      </c>
      <c r="C136">
        <v>431.65199999999999</v>
      </c>
      <c r="D136">
        <f t="shared" si="9"/>
        <v>42.027401866016675</v>
      </c>
      <c r="E136">
        <v>-42.373699999999999</v>
      </c>
      <c r="F136">
        <v>60.668900000000001</v>
      </c>
      <c r="G136">
        <v>701.35299999999995</v>
      </c>
      <c r="H136">
        <v>1.5053099999999999</v>
      </c>
      <c r="I136">
        <v>-56.304900000000004</v>
      </c>
      <c r="J136">
        <f t="shared" si="10"/>
        <v>-13.931200000000004</v>
      </c>
      <c r="L136">
        <v>12</v>
      </c>
      <c r="M136">
        <v>445.54</v>
      </c>
      <c r="N136">
        <f t="shared" si="12"/>
        <v>47.66217053524619</v>
      </c>
      <c r="O136">
        <v>-29.007000000000001</v>
      </c>
      <c r="P136">
        <v>55.13</v>
      </c>
      <c r="Q136">
        <v>759.60299999999995</v>
      </c>
      <c r="R136">
        <v>1.7128000000000001</v>
      </c>
      <c r="S136">
        <v>-39.779699999999998</v>
      </c>
      <c r="T136">
        <f t="shared" si="11"/>
        <v>-10.772699999999997</v>
      </c>
    </row>
    <row r="137" spans="2:20" x14ac:dyDescent="0.3">
      <c r="B137">
        <v>12</v>
      </c>
      <c r="C137">
        <v>455.84500000000003</v>
      </c>
      <c r="D137">
        <f t="shared" ref="D137:D200" si="13">1000/(C137-C136)</f>
        <v>41.334270243458782</v>
      </c>
      <c r="E137">
        <v>-42.480499999999999</v>
      </c>
      <c r="F137">
        <v>60.562100000000001</v>
      </c>
      <c r="G137">
        <v>708.44200000000001</v>
      </c>
      <c r="H137">
        <v>1.51213</v>
      </c>
      <c r="I137">
        <v>-56.2286</v>
      </c>
      <c r="J137">
        <f t="shared" si="10"/>
        <v>-13.748100000000001</v>
      </c>
      <c r="L137">
        <v>13</v>
      </c>
      <c r="M137">
        <v>468.94</v>
      </c>
      <c r="N137">
        <f t="shared" si="12"/>
        <v>42.735042735042775</v>
      </c>
      <c r="O137">
        <v>-29.007000000000001</v>
      </c>
      <c r="P137">
        <v>55.145299999999999</v>
      </c>
      <c r="Q137">
        <v>751.28499999999997</v>
      </c>
      <c r="R137">
        <v>1.70641</v>
      </c>
      <c r="S137">
        <v>-40.267899999999997</v>
      </c>
      <c r="T137">
        <f t="shared" si="11"/>
        <v>-11.260899999999996</v>
      </c>
    </row>
    <row r="138" spans="2:20" x14ac:dyDescent="0.3">
      <c r="B138">
        <v>13</v>
      </c>
      <c r="C138">
        <v>479.40300000000002</v>
      </c>
      <c r="D138">
        <f t="shared" si="13"/>
        <v>42.44842516342645</v>
      </c>
      <c r="E138">
        <v>-42.892499999999998</v>
      </c>
      <c r="F138">
        <v>60.7605</v>
      </c>
      <c r="G138">
        <v>723.23400000000004</v>
      </c>
      <c r="H138">
        <v>1.5318499999999999</v>
      </c>
      <c r="I138">
        <v>-56.045499999999997</v>
      </c>
      <c r="J138">
        <f t="shared" si="10"/>
        <v>-13.152999999999999</v>
      </c>
      <c r="L138">
        <v>14</v>
      </c>
      <c r="M138">
        <v>492.41899999999998</v>
      </c>
      <c r="N138">
        <f t="shared" si="12"/>
        <v>42.591251756889164</v>
      </c>
      <c r="O138">
        <v>-28.2135</v>
      </c>
      <c r="P138">
        <v>54.138199999999998</v>
      </c>
      <c r="Q138">
        <v>727.73800000000006</v>
      </c>
      <c r="R138">
        <v>1.68035</v>
      </c>
      <c r="S138">
        <v>-40.222200000000001</v>
      </c>
      <c r="T138">
        <f t="shared" si="11"/>
        <v>-12.008700000000001</v>
      </c>
    </row>
    <row r="139" spans="2:20" x14ac:dyDescent="0.3">
      <c r="B139">
        <v>14</v>
      </c>
      <c r="C139">
        <v>504.096</v>
      </c>
      <c r="D139">
        <f t="shared" si="13"/>
        <v>40.497306929089241</v>
      </c>
      <c r="E139">
        <v>-42.0685</v>
      </c>
      <c r="F139">
        <v>60.089100000000002</v>
      </c>
      <c r="G139">
        <v>709.61099999999999</v>
      </c>
      <c r="H139">
        <v>1.51942</v>
      </c>
      <c r="I139">
        <v>-56.1218</v>
      </c>
      <c r="J139">
        <f t="shared" si="10"/>
        <v>-14.0533</v>
      </c>
      <c r="L139">
        <v>15</v>
      </c>
      <c r="M139">
        <v>514.99699999999996</v>
      </c>
      <c r="N139">
        <f t="shared" si="12"/>
        <v>44.290902648596031</v>
      </c>
      <c r="O139">
        <v>-28.701799999999999</v>
      </c>
      <c r="P139">
        <v>54.5349</v>
      </c>
      <c r="Q139">
        <v>754.62900000000002</v>
      </c>
      <c r="R139">
        <v>1.7083900000000001</v>
      </c>
      <c r="S139">
        <v>-40.237400000000001</v>
      </c>
      <c r="T139">
        <f t="shared" si="11"/>
        <v>-11.535600000000002</v>
      </c>
    </row>
    <row r="140" spans="2:20" x14ac:dyDescent="0.3">
      <c r="B140">
        <v>15</v>
      </c>
      <c r="C140">
        <v>528.09400000000005</v>
      </c>
      <c r="D140">
        <f t="shared" si="13"/>
        <v>41.670139178264776</v>
      </c>
      <c r="E140">
        <v>-42.678800000000003</v>
      </c>
      <c r="F140">
        <v>60.470599999999997</v>
      </c>
      <c r="G140">
        <v>723.79499999999996</v>
      </c>
      <c r="H140">
        <v>1.53338</v>
      </c>
      <c r="I140">
        <v>-56.243899999999996</v>
      </c>
      <c r="J140">
        <f t="shared" si="10"/>
        <v>-13.565099999999994</v>
      </c>
      <c r="L140">
        <v>16</v>
      </c>
      <c r="M140">
        <v>538.52599999999995</v>
      </c>
      <c r="N140">
        <f t="shared" si="12"/>
        <v>42.500743763015862</v>
      </c>
      <c r="O140">
        <v>-29.068000000000001</v>
      </c>
      <c r="P140">
        <v>54.992699999999999</v>
      </c>
      <c r="Q140">
        <v>769.88800000000003</v>
      </c>
      <c r="R140">
        <v>1.71468</v>
      </c>
      <c r="S140">
        <v>-39.856000000000002</v>
      </c>
      <c r="T140">
        <f t="shared" si="11"/>
        <v>-10.788</v>
      </c>
    </row>
    <row r="141" spans="2:20" x14ac:dyDescent="0.3">
      <c r="B141">
        <v>16</v>
      </c>
      <c r="C141">
        <v>552.37099999999998</v>
      </c>
      <c r="D141">
        <f t="shared" si="13"/>
        <v>41.191250978292331</v>
      </c>
      <c r="E141">
        <v>-42.297400000000003</v>
      </c>
      <c r="F141">
        <v>60.043300000000002</v>
      </c>
      <c r="G141">
        <v>718.72699999999998</v>
      </c>
      <c r="H141">
        <v>1.5271699999999999</v>
      </c>
      <c r="I141">
        <v>-55.938699999999997</v>
      </c>
      <c r="J141">
        <f t="shared" si="10"/>
        <v>-13.641299999999994</v>
      </c>
      <c r="L141">
        <v>17</v>
      </c>
      <c r="M141">
        <v>562.15300000000002</v>
      </c>
      <c r="N141">
        <f t="shared" si="12"/>
        <v>42.324459305032256</v>
      </c>
      <c r="O141">
        <v>-27.374300000000002</v>
      </c>
      <c r="P141">
        <v>53.237900000000003</v>
      </c>
      <c r="Q141">
        <v>725.73500000000001</v>
      </c>
      <c r="R141">
        <v>1.6805300000000001</v>
      </c>
      <c r="S141">
        <v>-39.901699999999998</v>
      </c>
      <c r="T141">
        <f t="shared" si="11"/>
        <v>-12.527399999999997</v>
      </c>
    </row>
    <row r="142" spans="2:20" x14ac:dyDescent="0.3">
      <c r="B142">
        <v>17</v>
      </c>
      <c r="C142">
        <v>576.51199999999994</v>
      </c>
      <c r="D142">
        <f t="shared" si="13"/>
        <v>41.42330475125312</v>
      </c>
      <c r="E142">
        <v>-42.1295</v>
      </c>
      <c r="F142">
        <v>59.783900000000003</v>
      </c>
      <c r="G142">
        <v>719.91700000000003</v>
      </c>
      <c r="H142">
        <v>1.53206</v>
      </c>
      <c r="I142">
        <v>-55.938699999999997</v>
      </c>
      <c r="J142">
        <f t="shared" si="10"/>
        <v>-13.809199999999997</v>
      </c>
      <c r="L142">
        <v>18</v>
      </c>
      <c r="M142">
        <v>585.61500000000001</v>
      </c>
      <c r="N142">
        <f t="shared" si="12"/>
        <v>42.622112351888177</v>
      </c>
      <c r="O142">
        <v>-27.740500000000001</v>
      </c>
      <c r="P142">
        <v>53.909300000000002</v>
      </c>
      <c r="Q142">
        <v>738.30100000000004</v>
      </c>
      <c r="R142">
        <v>1.6894100000000001</v>
      </c>
      <c r="S142">
        <v>-40.115400000000001</v>
      </c>
      <c r="T142">
        <f t="shared" si="11"/>
        <v>-12.3749</v>
      </c>
    </row>
    <row r="143" spans="2:20" x14ac:dyDescent="0.3">
      <c r="B143">
        <v>18</v>
      </c>
      <c r="C143">
        <v>601.10500000000002</v>
      </c>
      <c r="D143">
        <f t="shared" si="13"/>
        <v>40.661976985320905</v>
      </c>
      <c r="E143">
        <v>-42.678800000000003</v>
      </c>
      <c r="F143">
        <v>60.272199999999998</v>
      </c>
      <c r="G143">
        <v>727.92899999999997</v>
      </c>
      <c r="H143">
        <v>1.55376</v>
      </c>
      <c r="I143">
        <v>-55.816699999999997</v>
      </c>
      <c r="J143">
        <f t="shared" si="10"/>
        <v>-13.137899999999995</v>
      </c>
      <c r="L143">
        <v>19</v>
      </c>
      <c r="M143">
        <v>608.73400000000004</v>
      </c>
      <c r="N143">
        <f t="shared" si="12"/>
        <v>43.254466023616885</v>
      </c>
      <c r="O143">
        <v>-27.633700000000001</v>
      </c>
      <c r="P143">
        <v>53.329500000000003</v>
      </c>
      <c r="Q143">
        <v>732.59199999999998</v>
      </c>
      <c r="R143">
        <v>1.6971400000000001</v>
      </c>
      <c r="S143">
        <v>-40.100099999999998</v>
      </c>
      <c r="T143">
        <f t="shared" si="11"/>
        <v>-12.466399999999997</v>
      </c>
    </row>
    <row r="144" spans="2:20" x14ac:dyDescent="0.3">
      <c r="B144">
        <v>19</v>
      </c>
      <c r="C144">
        <v>626.16300000000001</v>
      </c>
      <c r="D144">
        <f t="shared" si="13"/>
        <v>39.907414797669418</v>
      </c>
      <c r="E144">
        <v>-42.358400000000003</v>
      </c>
      <c r="F144">
        <v>59.905999999999999</v>
      </c>
      <c r="G144">
        <v>725.63</v>
      </c>
      <c r="H144">
        <v>1.5425800000000001</v>
      </c>
      <c r="I144">
        <v>-55.984499999999997</v>
      </c>
      <c r="J144">
        <f t="shared" si="10"/>
        <v>-13.626099999999994</v>
      </c>
      <c r="L144">
        <v>20</v>
      </c>
      <c r="M144">
        <v>632.57600000000002</v>
      </c>
      <c r="N144">
        <f t="shared" si="12"/>
        <v>41.942790034393113</v>
      </c>
      <c r="O144">
        <v>-28.2288</v>
      </c>
      <c r="P144">
        <v>53.726199999999999</v>
      </c>
      <c r="Q144">
        <v>754.07100000000003</v>
      </c>
      <c r="R144">
        <v>1.70628</v>
      </c>
      <c r="S144">
        <v>-40.130600000000001</v>
      </c>
      <c r="T144">
        <f t="shared" si="11"/>
        <v>-11.901800000000001</v>
      </c>
    </row>
    <row r="145" spans="1:20" x14ac:dyDescent="0.3">
      <c r="B145">
        <v>20</v>
      </c>
      <c r="C145">
        <v>650.55700000000002</v>
      </c>
      <c r="D145">
        <f t="shared" si="13"/>
        <v>40.99368697220627</v>
      </c>
      <c r="E145">
        <v>-42.297400000000003</v>
      </c>
      <c r="F145">
        <v>59.829700000000003</v>
      </c>
      <c r="G145">
        <v>730.46299999999997</v>
      </c>
      <c r="H145">
        <v>1.5414099999999999</v>
      </c>
      <c r="I145">
        <v>-56.2134</v>
      </c>
      <c r="J145">
        <f t="shared" si="10"/>
        <v>-13.915999999999997</v>
      </c>
      <c r="L145">
        <v>21</v>
      </c>
      <c r="M145">
        <v>655.59699999999998</v>
      </c>
      <c r="N145">
        <f t="shared" si="12"/>
        <v>43.438599539550921</v>
      </c>
      <c r="O145">
        <v>-28.869599999999998</v>
      </c>
      <c r="P145">
        <v>54.397599999999997</v>
      </c>
      <c r="Q145">
        <v>762.99099999999999</v>
      </c>
      <c r="R145">
        <v>1.7275199999999999</v>
      </c>
      <c r="S145">
        <v>-39.901699999999998</v>
      </c>
      <c r="T145">
        <f t="shared" si="11"/>
        <v>-11.0321</v>
      </c>
    </row>
    <row r="146" spans="1:20" x14ac:dyDescent="0.3">
      <c r="B146">
        <v>21</v>
      </c>
      <c r="C146">
        <v>675.149</v>
      </c>
      <c r="D146">
        <f t="shared" si="13"/>
        <v>40.663630448926504</v>
      </c>
      <c r="E146">
        <v>-42.373699999999999</v>
      </c>
      <c r="F146">
        <v>59.722900000000003</v>
      </c>
      <c r="G146">
        <v>730.67899999999997</v>
      </c>
      <c r="H146">
        <v>1.5428500000000001</v>
      </c>
      <c r="I146">
        <v>-56.0608</v>
      </c>
      <c r="J146">
        <f t="shared" si="10"/>
        <v>-13.687100000000001</v>
      </c>
      <c r="L146">
        <v>22</v>
      </c>
      <c r="M146">
        <v>679.596</v>
      </c>
      <c r="N146">
        <f t="shared" si="12"/>
        <v>41.668402850118717</v>
      </c>
      <c r="O146">
        <v>-28.1677</v>
      </c>
      <c r="P146">
        <v>53.893999999999998</v>
      </c>
      <c r="Q146">
        <v>750.70299999999997</v>
      </c>
      <c r="R146">
        <v>1.7098199999999999</v>
      </c>
      <c r="S146">
        <v>-39.871200000000002</v>
      </c>
      <c r="T146">
        <f t="shared" si="11"/>
        <v>-11.703500000000002</v>
      </c>
    </row>
    <row r="147" spans="1:20" x14ac:dyDescent="0.3">
      <c r="B147">
        <v>22</v>
      </c>
      <c r="C147">
        <v>699.53800000000001</v>
      </c>
      <c r="D147">
        <f t="shared" si="13"/>
        <v>41.002091106646425</v>
      </c>
      <c r="E147">
        <v>-42.419400000000003</v>
      </c>
      <c r="F147">
        <v>59.707599999999999</v>
      </c>
      <c r="G147">
        <v>736.81899999999996</v>
      </c>
      <c r="H147">
        <v>1.55091</v>
      </c>
      <c r="I147">
        <v>-55.847200000000001</v>
      </c>
      <c r="J147">
        <f t="shared" si="10"/>
        <v>-13.427799999999998</v>
      </c>
      <c r="L147">
        <v>23</v>
      </c>
      <c r="M147">
        <v>702.04700000000003</v>
      </c>
      <c r="N147">
        <f t="shared" si="12"/>
        <v>44.541445815331123</v>
      </c>
      <c r="O147">
        <v>-28.869599999999998</v>
      </c>
      <c r="P147">
        <v>54.305999999999997</v>
      </c>
      <c r="Q147">
        <v>779.49900000000002</v>
      </c>
      <c r="R147">
        <v>1.7444999999999999</v>
      </c>
      <c r="S147">
        <v>-39.642299999999999</v>
      </c>
      <c r="T147">
        <f t="shared" si="11"/>
        <v>-10.7727</v>
      </c>
    </row>
    <row r="148" spans="1:20" x14ac:dyDescent="0.3">
      <c r="J148">
        <f t="shared" si="10"/>
        <v>0</v>
      </c>
      <c r="T148">
        <f t="shared" si="11"/>
        <v>0</v>
      </c>
    </row>
    <row r="149" spans="1:20" x14ac:dyDescent="0.3">
      <c r="A149">
        <v>0.8</v>
      </c>
      <c r="J149">
        <f t="shared" si="10"/>
        <v>0</v>
      </c>
      <c r="K149">
        <v>0.7</v>
      </c>
      <c r="T149">
        <f t="shared" si="11"/>
        <v>0</v>
      </c>
    </row>
    <row r="150" spans="1:20" x14ac:dyDescent="0.3">
      <c r="B150">
        <v>1</v>
      </c>
      <c r="C150">
        <v>222.53200000000001</v>
      </c>
      <c r="E150">
        <v>-48.584000000000003</v>
      </c>
      <c r="F150">
        <v>82.962000000000003</v>
      </c>
      <c r="G150">
        <v>442.125</v>
      </c>
      <c r="H150">
        <v>1.19567</v>
      </c>
      <c r="I150">
        <v>-61.721800000000002</v>
      </c>
      <c r="J150">
        <f t="shared" si="10"/>
        <v>-13.137799999999999</v>
      </c>
      <c r="L150">
        <v>1</v>
      </c>
      <c r="M150">
        <v>222.26</v>
      </c>
      <c r="O150">
        <v>-33.065800000000003</v>
      </c>
      <c r="P150">
        <v>71.289100000000005</v>
      </c>
      <c r="Q150">
        <v>508.85399999999998</v>
      </c>
      <c r="R150">
        <v>1.40144</v>
      </c>
      <c r="S150">
        <v>-44.433599999999998</v>
      </c>
      <c r="T150">
        <f t="shared" si="11"/>
        <v>-11.367799999999995</v>
      </c>
    </row>
    <row r="151" spans="1:20" x14ac:dyDescent="0.3">
      <c r="B151">
        <v>2</v>
      </c>
      <c r="C151">
        <v>232.238</v>
      </c>
      <c r="D151">
        <f t="shared" si="13"/>
        <v>103.02905419328262</v>
      </c>
      <c r="E151">
        <v>-45.822099999999999</v>
      </c>
      <c r="F151">
        <v>70.892300000000006</v>
      </c>
      <c r="G151">
        <v>571.255</v>
      </c>
      <c r="H151">
        <v>1.34053</v>
      </c>
      <c r="I151">
        <v>-58.303800000000003</v>
      </c>
      <c r="J151">
        <f t="shared" si="10"/>
        <v>-12.481700000000004</v>
      </c>
      <c r="L151">
        <v>2</v>
      </c>
      <c r="M151">
        <v>232.56200000000001</v>
      </c>
      <c r="N151">
        <f t="shared" si="12"/>
        <v>97.068530382449808</v>
      </c>
      <c r="O151">
        <v>-30.395499999999998</v>
      </c>
      <c r="P151">
        <v>61.508200000000002</v>
      </c>
      <c r="Q151">
        <v>611.75300000000004</v>
      </c>
      <c r="R151">
        <v>1.57209</v>
      </c>
      <c r="S151">
        <v>-41.152999999999999</v>
      </c>
      <c r="T151">
        <f t="shared" si="11"/>
        <v>-10.7575</v>
      </c>
    </row>
    <row r="152" spans="1:20" x14ac:dyDescent="0.3">
      <c r="B152">
        <v>3</v>
      </c>
      <c r="C152">
        <v>246.10900000000001</v>
      </c>
      <c r="D152">
        <f t="shared" si="13"/>
        <v>72.092855598010189</v>
      </c>
      <c r="E152">
        <v>-45.165999999999997</v>
      </c>
      <c r="F152">
        <v>67.016599999999997</v>
      </c>
      <c r="G152">
        <v>634.73900000000003</v>
      </c>
      <c r="H152">
        <v>1.4172199999999999</v>
      </c>
      <c r="I152">
        <v>-57.235700000000001</v>
      </c>
      <c r="J152">
        <f t="shared" si="10"/>
        <v>-12.069700000000005</v>
      </c>
      <c r="L152">
        <v>3</v>
      </c>
      <c r="M152">
        <v>247.32499999999999</v>
      </c>
      <c r="N152">
        <f t="shared" si="12"/>
        <v>67.736909842173105</v>
      </c>
      <c r="O152">
        <v>-30.349699999999999</v>
      </c>
      <c r="P152">
        <v>59.753399999999999</v>
      </c>
      <c r="Q152">
        <v>675.82600000000002</v>
      </c>
      <c r="R152">
        <v>1.63229</v>
      </c>
      <c r="S152">
        <v>-40.954599999999999</v>
      </c>
      <c r="T152">
        <f t="shared" si="11"/>
        <v>-10.604900000000001</v>
      </c>
    </row>
    <row r="153" spans="1:20" x14ac:dyDescent="0.3">
      <c r="B153">
        <v>4</v>
      </c>
      <c r="C153">
        <v>264.21800000000002</v>
      </c>
      <c r="D153">
        <f t="shared" si="13"/>
        <v>55.221160748798916</v>
      </c>
      <c r="E153">
        <v>-44.708300000000001</v>
      </c>
      <c r="F153">
        <v>65.322900000000004</v>
      </c>
      <c r="G153">
        <v>655.96500000000003</v>
      </c>
      <c r="H153">
        <v>1.4548300000000001</v>
      </c>
      <c r="I153">
        <v>-56.854199999999999</v>
      </c>
      <c r="J153">
        <f t="shared" si="10"/>
        <v>-12.145899999999997</v>
      </c>
      <c r="L153">
        <v>4</v>
      </c>
      <c r="M153">
        <v>265.18099999999998</v>
      </c>
      <c r="N153">
        <f t="shared" si="12"/>
        <v>56.003584229390697</v>
      </c>
      <c r="O153">
        <v>-29.952999999999999</v>
      </c>
      <c r="P153">
        <v>58.548000000000002</v>
      </c>
      <c r="Q153">
        <v>698.85799999999995</v>
      </c>
      <c r="R153">
        <v>1.6534500000000001</v>
      </c>
      <c r="S153">
        <v>-40.5426</v>
      </c>
      <c r="T153">
        <f t="shared" si="11"/>
        <v>-10.589600000000001</v>
      </c>
    </row>
    <row r="154" spans="1:20" x14ac:dyDescent="0.3">
      <c r="B154">
        <v>5</v>
      </c>
      <c r="C154">
        <v>284.065</v>
      </c>
      <c r="D154">
        <f t="shared" si="13"/>
        <v>50.385448682420567</v>
      </c>
      <c r="E154">
        <v>-44.250500000000002</v>
      </c>
      <c r="F154">
        <v>63.888500000000001</v>
      </c>
      <c r="G154">
        <v>679.41700000000003</v>
      </c>
      <c r="H154">
        <v>1.4790300000000001</v>
      </c>
      <c r="I154">
        <v>-56.808500000000002</v>
      </c>
      <c r="J154">
        <f t="shared" si="10"/>
        <v>-12.558</v>
      </c>
      <c r="L154">
        <v>5</v>
      </c>
      <c r="M154">
        <v>284.49200000000002</v>
      </c>
      <c r="N154">
        <f t="shared" si="12"/>
        <v>51.783957330019064</v>
      </c>
      <c r="O154">
        <v>-28.945900000000002</v>
      </c>
      <c r="P154">
        <v>56.701700000000002</v>
      </c>
      <c r="Q154">
        <v>701.64800000000002</v>
      </c>
      <c r="R154">
        <v>1.6646799999999999</v>
      </c>
      <c r="S154">
        <v>-40.100099999999998</v>
      </c>
      <c r="T154">
        <f t="shared" si="11"/>
        <v>-11.154199999999996</v>
      </c>
    </row>
    <row r="155" spans="1:20" x14ac:dyDescent="0.3">
      <c r="B155">
        <v>6</v>
      </c>
      <c r="C155">
        <v>304.05200000000002</v>
      </c>
      <c r="D155">
        <f t="shared" si="13"/>
        <v>50.032521138740123</v>
      </c>
      <c r="E155">
        <v>-43.7164</v>
      </c>
      <c r="F155">
        <v>62.3474</v>
      </c>
      <c r="G155">
        <v>691.61699999999996</v>
      </c>
      <c r="H155">
        <v>1.5005200000000001</v>
      </c>
      <c r="I155">
        <v>-56.396500000000003</v>
      </c>
      <c r="J155">
        <f t="shared" si="10"/>
        <v>-12.680100000000003</v>
      </c>
      <c r="L155">
        <v>6</v>
      </c>
      <c r="M155">
        <v>304.43</v>
      </c>
      <c r="N155">
        <f t="shared" si="12"/>
        <v>50.155481994181997</v>
      </c>
      <c r="O155">
        <v>-28.930700000000002</v>
      </c>
      <c r="P155">
        <v>56.3354</v>
      </c>
      <c r="Q155">
        <v>724.91899999999998</v>
      </c>
      <c r="R155">
        <v>1.6699900000000001</v>
      </c>
      <c r="S155">
        <v>-39.611800000000002</v>
      </c>
      <c r="T155">
        <f t="shared" si="11"/>
        <v>-10.681100000000001</v>
      </c>
    </row>
    <row r="156" spans="1:20" x14ac:dyDescent="0.3">
      <c r="B156">
        <v>7</v>
      </c>
      <c r="C156">
        <v>325.34699999999998</v>
      </c>
      <c r="D156">
        <f t="shared" si="13"/>
        <v>46.95938013618229</v>
      </c>
      <c r="E156">
        <v>-43.426499999999997</v>
      </c>
      <c r="F156">
        <v>61.447099999999999</v>
      </c>
      <c r="G156">
        <v>699.08399999999995</v>
      </c>
      <c r="H156">
        <v>1.51478</v>
      </c>
      <c r="I156">
        <v>-56.243899999999996</v>
      </c>
      <c r="J156">
        <f t="shared" si="10"/>
        <v>-12.817399999999999</v>
      </c>
      <c r="L156">
        <v>7</v>
      </c>
      <c r="M156">
        <v>324.65199999999999</v>
      </c>
      <c r="N156">
        <f t="shared" si="12"/>
        <v>49.451092869152454</v>
      </c>
      <c r="O156">
        <v>-28.1067</v>
      </c>
      <c r="P156">
        <v>54.885899999999999</v>
      </c>
      <c r="Q156">
        <v>720.31</v>
      </c>
      <c r="R156">
        <v>1.6779299999999999</v>
      </c>
      <c r="S156">
        <v>-39.520299999999999</v>
      </c>
      <c r="T156">
        <f t="shared" si="11"/>
        <v>-11.413599999999999</v>
      </c>
    </row>
    <row r="157" spans="1:20" x14ac:dyDescent="0.3">
      <c r="B157">
        <v>8</v>
      </c>
      <c r="C157">
        <v>347.14</v>
      </c>
      <c r="D157">
        <f t="shared" si="13"/>
        <v>45.886293764052667</v>
      </c>
      <c r="E157">
        <v>-43.060299999999998</v>
      </c>
      <c r="F157">
        <v>60.577399999999997</v>
      </c>
      <c r="G157">
        <v>707.94100000000003</v>
      </c>
      <c r="H157">
        <v>1.5236000000000001</v>
      </c>
      <c r="I157">
        <v>-55.969200000000001</v>
      </c>
      <c r="J157">
        <f t="shared" si="10"/>
        <v>-12.908900000000003</v>
      </c>
      <c r="L157">
        <v>8</v>
      </c>
      <c r="M157">
        <v>344.68</v>
      </c>
      <c r="N157">
        <f t="shared" si="12"/>
        <v>49.930097862991765</v>
      </c>
      <c r="O157">
        <v>-28.427099999999999</v>
      </c>
      <c r="P157">
        <v>54.8401</v>
      </c>
      <c r="Q157">
        <v>751.5</v>
      </c>
      <c r="R157">
        <v>1.71265</v>
      </c>
      <c r="S157">
        <v>-39.337200000000003</v>
      </c>
      <c r="T157">
        <f t="shared" si="11"/>
        <v>-10.910100000000003</v>
      </c>
    </row>
    <row r="158" spans="1:20" x14ac:dyDescent="0.3">
      <c r="B158">
        <v>9</v>
      </c>
      <c r="C158">
        <v>368.87599999999998</v>
      </c>
      <c r="D158">
        <f t="shared" si="13"/>
        <v>46.006624953993395</v>
      </c>
      <c r="E158">
        <v>-43.060299999999998</v>
      </c>
      <c r="F158">
        <v>60.241700000000002</v>
      </c>
      <c r="G158">
        <v>722.25699999999995</v>
      </c>
      <c r="H158">
        <v>1.53945</v>
      </c>
      <c r="I158">
        <v>-56.1066</v>
      </c>
      <c r="J158">
        <f t="shared" si="10"/>
        <v>-13.046300000000002</v>
      </c>
      <c r="L158">
        <v>9</v>
      </c>
      <c r="M158">
        <v>365.52800000000002</v>
      </c>
      <c r="N158">
        <f t="shared" si="12"/>
        <v>47.966231772831897</v>
      </c>
      <c r="O158">
        <v>-28.823899999999998</v>
      </c>
      <c r="P158">
        <v>55.114699999999999</v>
      </c>
      <c r="Q158">
        <v>766.09299999999996</v>
      </c>
      <c r="R158">
        <v>1.72095</v>
      </c>
      <c r="S158">
        <v>-39.291400000000003</v>
      </c>
      <c r="T158">
        <f t="shared" si="11"/>
        <v>-10.467500000000005</v>
      </c>
    </row>
    <row r="159" spans="1:20" x14ac:dyDescent="0.3">
      <c r="B159">
        <v>10</v>
      </c>
      <c r="C159">
        <v>390.15100000000001</v>
      </c>
      <c r="D159">
        <f t="shared" si="13"/>
        <v>47.003525264394753</v>
      </c>
      <c r="E159">
        <v>-42.633099999999999</v>
      </c>
      <c r="F159">
        <v>59.646599999999999</v>
      </c>
      <c r="G159">
        <v>713.375</v>
      </c>
      <c r="H159">
        <v>1.53352</v>
      </c>
      <c r="I159">
        <v>-55.847200000000001</v>
      </c>
      <c r="J159">
        <f t="shared" si="10"/>
        <v>-13.214100000000002</v>
      </c>
      <c r="L159">
        <v>10</v>
      </c>
      <c r="M159">
        <v>386.11399999999998</v>
      </c>
      <c r="N159">
        <f t="shared" si="12"/>
        <v>48.576702613426704</v>
      </c>
      <c r="O159">
        <v>-27.832000000000001</v>
      </c>
      <c r="P159">
        <v>53.970300000000002</v>
      </c>
      <c r="Q159">
        <v>752.63099999999997</v>
      </c>
      <c r="R159">
        <v>1.7119599999999999</v>
      </c>
      <c r="S159">
        <v>-39.0167</v>
      </c>
      <c r="T159">
        <f t="shared" si="11"/>
        <v>-11.184699999999999</v>
      </c>
    </row>
    <row r="160" spans="1:20" x14ac:dyDescent="0.3">
      <c r="B160">
        <v>11</v>
      </c>
      <c r="C160">
        <v>411.83499999999998</v>
      </c>
      <c r="D160">
        <f t="shared" si="13"/>
        <v>46.116952591772801</v>
      </c>
      <c r="E160">
        <v>-42.907699999999998</v>
      </c>
      <c r="F160">
        <v>59.860199999999999</v>
      </c>
      <c r="G160">
        <v>736.88099999999997</v>
      </c>
      <c r="H160">
        <v>1.5527599999999999</v>
      </c>
      <c r="I160">
        <v>-55.892899999999997</v>
      </c>
      <c r="J160">
        <f t="shared" si="10"/>
        <v>-12.985199999999999</v>
      </c>
      <c r="L160">
        <v>11</v>
      </c>
      <c r="M160">
        <v>407.28300000000002</v>
      </c>
      <c r="N160">
        <f t="shared" si="12"/>
        <v>47.238887051820974</v>
      </c>
      <c r="O160">
        <v>-28.0914</v>
      </c>
      <c r="P160">
        <v>54.016100000000002</v>
      </c>
      <c r="Q160">
        <v>763.33500000000004</v>
      </c>
      <c r="R160">
        <v>1.7357100000000001</v>
      </c>
      <c r="S160">
        <v>-38.558999999999997</v>
      </c>
      <c r="T160">
        <f t="shared" si="11"/>
        <v>-10.467599999999997</v>
      </c>
    </row>
    <row r="161" spans="1:20" x14ac:dyDescent="0.3">
      <c r="B161">
        <v>12</v>
      </c>
      <c r="C161">
        <v>432.25799999999998</v>
      </c>
      <c r="D161">
        <f t="shared" si="13"/>
        <v>48.964402879106885</v>
      </c>
      <c r="E161">
        <v>-43.304400000000001</v>
      </c>
      <c r="F161">
        <v>59.875500000000002</v>
      </c>
      <c r="G161">
        <v>756.74099999999999</v>
      </c>
      <c r="H161">
        <v>1.57812</v>
      </c>
      <c r="I161">
        <v>-55.572499999999998</v>
      </c>
      <c r="J161">
        <f t="shared" si="10"/>
        <v>-12.268099999999997</v>
      </c>
      <c r="L161">
        <v>12</v>
      </c>
      <c r="M161">
        <v>428.57299999999998</v>
      </c>
      <c r="N161">
        <f t="shared" si="12"/>
        <v>46.97040864255527</v>
      </c>
      <c r="O161">
        <v>-27.557400000000001</v>
      </c>
      <c r="P161">
        <v>53.3752</v>
      </c>
      <c r="Q161">
        <v>754.38900000000001</v>
      </c>
      <c r="R161">
        <v>1.7315799999999999</v>
      </c>
      <c r="S161">
        <v>-38.9709</v>
      </c>
      <c r="T161">
        <f t="shared" si="11"/>
        <v>-11.413499999999999</v>
      </c>
    </row>
    <row r="162" spans="1:20" x14ac:dyDescent="0.3">
      <c r="B162">
        <v>13</v>
      </c>
      <c r="C162">
        <v>454.714</v>
      </c>
      <c r="D162">
        <f t="shared" si="13"/>
        <v>44.531528322051976</v>
      </c>
      <c r="E162">
        <v>-42.45</v>
      </c>
      <c r="F162">
        <v>58.837899999999998</v>
      </c>
      <c r="G162">
        <v>741.68399999999997</v>
      </c>
      <c r="H162">
        <v>1.5581700000000001</v>
      </c>
      <c r="I162">
        <v>-55.801400000000001</v>
      </c>
      <c r="J162">
        <f t="shared" si="10"/>
        <v>-13.351399999999998</v>
      </c>
      <c r="L162">
        <v>13</v>
      </c>
      <c r="M162">
        <v>449.92099999999999</v>
      </c>
      <c r="N162">
        <f t="shared" si="12"/>
        <v>46.842795578040068</v>
      </c>
      <c r="O162">
        <v>-27.389500000000002</v>
      </c>
      <c r="P162">
        <v>53.0548</v>
      </c>
      <c r="Q162">
        <v>750.36599999999999</v>
      </c>
      <c r="R162">
        <v>1.72872</v>
      </c>
      <c r="S162">
        <v>-38.8489</v>
      </c>
      <c r="T162">
        <f t="shared" si="11"/>
        <v>-11.459399999999999</v>
      </c>
    </row>
    <row r="163" spans="1:20" x14ac:dyDescent="0.3">
      <c r="B163">
        <v>14</v>
      </c>
      <c r="C163">
        <v>476.60199999999998</v>
      </c>
      <c r="D163">
        <f t="shared" si="13"/>
        <v>45.687134502924025</v>
      </c>
      <c r="E163">
        <v>-42.465200000000003</v>
      </c>
      <c r="F163">
        <v>58.761600000000001</v>
      </c>
      <c r="G163">
        <v>743.96</v>
      </c>
      <c r="H163">
        <v>1.57355</v>
      </c>
      <c r="I163">
        <v>-55.831899999999997</v>
      </c>
      <c r="J163">
        <f t="shared" si="10"/>
        <v>-13.366699999999994</v>
      </c>
      <c r="L163">
        <v>14</v>
      </c>
      <c r="M163">
        <v>470.77699999999999</v>
      </c>
      <c r="N163">
        <f t="shared" si="12"/>
        <v>47.947832757959354</v>
      </c>
      <c r="O163">
        <v>-28.1677</v>
      </c>
      <c r="P163">
        <v>53.909300000000002</v>
      </c>
      <c r="Q163">
        <v>784.98</v>
      </c>
      <c r="R163">
        <v>1.75247</v>
      </c>
      <c r="S163">
        <v>-38.696300000000001</v>
      </c>
      <c r="T163">
        <f t="shared" si="11"/>
        <v>-10.528600000000001</v>
      </c>
    </row>
    <row r="164" spans="1:20" x14ac:dyDescent="0.3">
      <c r="B164">
        <v>15</v>
      </c>
      <c r="C164">
        <v>499.27699999999999</v>
      </c>
      <c r="D164">
        <f t="shared" si="13"/>
        <v>44.101433296582115</v>
      </c>
      <c r="E164">
        <v>-42.572000000000003</v>
      </c>
      <c r="F164">
        <v>58.761600000000001</v>
      </c>
      <c r="G164">
        <v>748.94200000000001</v>
      </c>
      <c r="H164">
        <v>1.5773600000000001</v>
      </c>
      <c r="I164">
        <v>-55.816699999999997</v>
      </c>
      <c r="J164">
        <f t="shared" si="10"/>
        <v>-13.244699999999995</v>
      </c>
      <c r="L164">
        <v>15</v>
      </c>
      <c r="M164">
        <v>493.13600000000002</v>
      </c>
      <c r="N164">
        <f t="shared" si="12"/>
        <v>44.724719352385989</v>
      </c>
      <c r="O164">
        <v>-26.840199999999999</v>
      </c>
      <c r="P164">
        <v>52.352899999999998</v>
      </c>
      <c r="Q164">
        <v>749.28200000000004</v>
      </c>
      <c r="R164">
        <v>1.7193000000000001</v>
      </c>
      <c r="S164">
        <v>-38.635300000000001</v>
      </c>
      <c r="T164">
        <f t="shared" si="11"/>
        <v>-11.795100000000001</v>
      </c>
    </row>
    <row r="165" spans="1:20" x14ac:dyDescent="0.3">
      <c r="B165">
        <v>16</v>
      </c>
      <c r="C165">
        <v>521.31500000000005</v>
      </c>
      <c r="D165">
        <f t="shared" si="13"/>
        <v>45.376168436337096</v>
      </c>
      <c r="E165">
        <v>-42.3431</v>
      </c>
      <c r="F165">
        <v>58.288600000000002</v>
      </c>
      <c r="G165">
        <v>753.38</v>
      </c>
      <c r="H165">
        <v>1.5751599999999999</v>
      </c>
      <c r="I165">
        <v>-55.618299999999998</v>
      </c>
      <c r="J165">
        <f t="shared" si="10"/>
        <v>-13.275199999999998</v>
      </c>
      <c r="L165">
        <v>16</v>
      </c>
      <c r="M165">
        <v>514.55499999999995</v>
      </c>
      <c r="N165">
        <f t="shared" si="12"/>
        <v>46.687520425790346</v>
      </c>
      <c r="O165">
        <v>-27.221699999999998</v>
      </c>
      <c r="P165">
        <v>52.856400000000001</v>
      </c>
      <c r="Q165">
        <v>764.34500000000003</v>
      </c>
      <c r="R165">
        <v>1.7361800000000001</v>
      </c>
      <c r="S165">
        <v>-38.604700000000001</v>
      </c>
      <c r="T165">
        <f t="shared" si="11"/>
        <v>-11.383000000000003</v>
      </c>
    </row>
    <row r="166" spans="1:20" x14ac:dyDescent="0.3">
      <c r="B166">
        <v>17</v>
      </c>
      <c r="C166">
        <v>545.30399999999997</v>
      </c>
      <c r="D166">
        <f t="shared" si="13"/>
        <v>41.685772645796128</v>
      </c>
      <c r="E166">
        <v>-41.870100000000001</v>
      </c>
      <c r="F166">
        <v>57.784999999999997</v>
      </c>
      <c r="G166">
        <v>732.23800000000006</v>
      </c>
      <c r="H166">
        <v>1.55989</v>
      </c>
      <c r="I166">
        <v>-55.618299999999998</v>
      </c>
      <c r="J166">
        <f t="shared" si="10"/>
        <v>-13.748199999999997</v>
      </c>
      <c r="L166">
        <v>17</v>
      </c>
      <c r="M166">
        <v>536.23400000000004</v>
      </c>
      <c r="N166">
        <f t="shared" si="12"/>
        <v>46.127588910927443</v>
      </c>
      <c r="O166">
        <v>-26.748699999999999</v>
      </c>
      <c r="P166">
        <v>52.322400000000002</v>
      </c>
      <c r="Q166">
        <v>755.09699999999998</v>
      </c>
      <c r="R166">
        <v>1.7209700000000001</v>
      </c>
      <c r="S166">
        <v>-38.925199999999997</v>
      </c>
      <c r="T166">
        <f t="shared" si="11"/>
        <v>-12.176499999999997</v>
      </c>
    </row>
    <row r="167" spans="1:20" x14ac:dyDescent="0.3">
      <c r="B167">
        <v>18</v>
      </c>
      <c r="C167">
        <v>568.31299999999999</v>
      </c>
      <c r="D167">
        <f t="shared" si="13"/>
        <v>43.461254291798831</v>
      </c>
      <c r="E167">
        <v>-42.0227</v>
      </c>
      <c r="F167">
        <v>57.9071</v>
      </c>
      <c r="G167">
        <v>747.755</v>
      </c>
      <c r="H167">
        <v>1.5720099999999999</v>
      </c>
      <c r="I167">
        <v>-55.481000000000002</v>
      </c>
      <c r="J167">
        <f t="shared" si="10"/>
        <v>-13.458300000000001</v>
      </c>
      <c r="L167">
        <v>18</v>
      </c>
      <c r="M167">
        <v>556.95399999999995</v>
      </c>
      <c r="N167">
        <f t="shared" si="12"/>
        <v>48.262548262548464</v>
      </c>
      <c r="O167">
        <v>-27.297999999999998</v>
      </c>
      <c r="P167">
        <v>52.551299999999998</v>
      </c>
      <c r="Q167">
        <v>774.74599999999998</v>
      </c>
      <c r="R167">
        <v>1.75335</v>
      </c>
      <c r="S167">
        <v>-38.009599999999999</v>
      </c>
      <c r="T167">
        <f t="shared" si="11"/>
        <v>-10.711600000000001</v>
      </c>
    </row>
    <row r="168" spans="1:20" x14ac:dyDescent="0.3">
      <c r="B168">
        <v>19</v>
      </c>
      <c r="C168">
        <v>591.11699999999996</v>
      </c>
      <c r="D168">
        <f t="shared" si="13"/>
        <v>43.851955797228605</v>
      </c>
      <c r="E168">
        <v>-41.763300000000001</v>
      </c>
      <c r="F168">
        <v>57.662999999999997</v>
      </c>
      <c r="G168">
        <v>736.69100000000003</v>
      </c>
      <c r="H168">
        <v>1.57474</v>
      </c>
      <c r="I168">
        <v>-55.648800000000001</v>
      </c>
      <c r="J168">
        <f t="shared" si="10"/>
        <v>-13.8855</v>
      </c>
      <c r="L168">
        <v>19</v>
      </c>
      <c r="M168">
        <v>577.79100000000005</v>
      </c>
      <c r="N168">
        <f t="shared" si="12"/>
        <v>47.991553486586128</v>
      </c>
      <c r="O168">
        <v>-27.603100000000001</v>
      </c>
      <c r="P168">
        <v>52.825899999999997</v>
      </c>
      <c r="Q168">
        <v>787.27</v>
      </c>
      <c r="R168">
        <v>1.76861</v>
      </c>
      <c r="S168">
        <v>-38.345300000000002</v>
      </c>
      <c r="T168">
        <f t="shared" si="11"/>
        <v>-10.7422</v>
      </c>
    </row>
    <row r="169" spans="1:20" x14ac:dyDescent="0.3">
      <c r="B169">
        <v>20</v>
      </c>
      <c r="C169">
        <v>614.38300000000004</v>
      </c>
      <c r="D169">
        <f t="shared" si="13"/>
        <v>42.981174245680251</v>
      </c>
      <c r="E169">
        <v>-41.839599999999997</v>
      </c>
      <c r="F169">
        <v>57.8003</v>
      </c>
      <c r="G169">
        <v>741.53599999999994</v>
      </c>
      <c r="H169">
        <v>1.56047</v>
      </c>
      <c r="I169">
        <v>-55.511499999999998</v>
      </c>
      <c r="J169">
        <f t="shared" si="10"/>
        <v>-13.671900000000001</v>
      </c>
      <c r="L169">
        <v>20</v>
      </c>
      <c r="M169">
        <v>599.41999999999996</v>
      </c>
      <c r="N169">
        <f t="shared" si="12"/>
        <v>46.234222571547662</v>
      </c>
      <c r="O169">
        <v>-27.450600000000001</v>
      </c>
      <c r="P169">
        <v>52.703899999999997</v>
      </c>
      <c r="Q169">
        <v>783.21600000000001</v>
      </c>
      <c r="R169">
        <v>1.7596700000000001</v>
      </c>
      <c r="S169">
        <v>-38.467399999999998</v>
      </c>
      <c r="T169">
        <f t="shared" si="11"/>
        <v>-11.016799999999996</v>
      </c>
    </row>
    <row r="170" spans="1:20" x14ac:dyDescent="0.3">
      <c r="B170">
        <v>21</v>
      </c>
      <c r="C170">
        <v>636.93100000000004</v>
      </c>
      <c r="D170">
        <f t="shared" si="13"/>
        <v>44.34983147064041</v>
      </c>
      <c r="E170">
        <v>-41.473399999999998</v>
      </c>
      <c r="F170">
        <v>57.052599999999998</v>
      </c>
      <c r="G170">
        <v>744.06399999999996</v>
      </c>
      <c r="H170">
        <v>1.5773699999999999</v>
      </c>
      <c r="I170">
        <v>-55.404699999999998</v>
      </c>
      <c r="J170">
        <f t="shared" si="10"/>
        <v>-13.9313</v>
      </c>
      <c r="L170">
        <v>21</v>
      </c>
      <c r="M170">
        <v>621.21600000000001</v>
      </c>
      <c r="N170">
        <f t="shared" si="12"/>
        <v>45.879977977610466</v>
      </c>
      <c r="O170">
        <v>-27.038599999999999</v>
      </c>
      <c r="P170">
        <v>52.169800000000002</v>
      </c>
      <c r="Q170">
        <v>773.24599999999998</v>
      </c>
      <c r="R170">
        <v>1.7577499999999999</v>
      </c>
      <c r="S170">
        <v>-38.467399999999998</v>
      </c>
      <c r="T170">
        <f t="shared" si="11"/>
        <v>-11.428799999999999</v>
      </c>
    </row>
    <row r="171" spans="1:20" x14ac:dyDescent="0.3">
      <c r="B171">
        <v>22</v>
      </c>
      <c r="C171">
        <v>659.77300000000002</v>
      </c>
      <c r="D171">
        <f t="shared" si="13"/>
        <v>43.779003589878322</v>
      </c>
      <c r="E171">
        <v>-42.0227</v>
      </c>
      <c r="F171">
        <v>57.556199999999997</v>
      </c>
      <c r="G171">
        <v>750.79200000000003</v>
      </c>
      <c r="H171">
        <v>1.6024099999999999</v>
      </c>
      <c r="I171">
        <v>-55.511499999999998</v>
      </c>
      <c r="J171">
        <f t="shared" si="10"/>
        <v>-13.488799999999998</v>
      </c>
      <c r="L171">
        <v>22</v>
      </c>
      <c r="M171">
        <v>641.59799999999996</v>
      </c>
      <c r="N171">
        <f t="shared" si="12"/>
        <v>49.062898636051543</v>
      </c>
      <c r="O171">
        <v>-26.992799999999999</v>
      </c>
      <c r="P171">
        <v>51.6357</v>
      </c>
      <c r="Q171">
        <v>779.32299999999998</v>
      </c>
      <c r="R171">
        <v>1.77732</v>
      </c>
      <c r="S171">
        <v>-37.4298</v>
      </c>
      <c r="T171">
        <f t="shared" si="11"/>
        <v>-10.437000000000001</v>
      </c>
    </row>
    <row r="172" spans="1:20" x14ac:dyDescent="0.3">
      <c r="B172">
        <v>23</v>
      </c>
      <c r="C172">
        <v>682.14800000000002</v>
      </c>
      <c r="D172">
        <f t="shared" si="13"/>
        <v>44.692737430167597</v>
      </c>
      <c r="E172">
        <v>-42.495699999999999</v>
      </c>
      <c r="F172">
        <v>57.9071</v>
      </c>
      <c r="G172">
        <v>768.82100000000003</v>
      </c>
      <c r="H172">
        <v>1.6062700000000001</v>
      </c>
      <c r="I172">
        <v>-55.542000000000002</v>
      </c>
      <c r="J172">
        <f t="shared" si="10"/>
        <v>-13.046300000000002</v>
      </c>
      <c r="L172">
        <v>23</v>
      </c>
      <c r="M172">
        <v>664.423</v>
      </c>
      <c r="N172">
        <f t="shared" si="12"/>
        <v>43.811610076670227</v>
      </c>
      <c r="O172">
        <v>-27.053799999999999</v>
      </c>
      <c r="P172">
        <v>51.940899999999999</v>
      </c>
      <c r="Q172">
        <v>773.83900000000006</v>
      </c>
      <c r="R172">
        <v>1.7630999999999999</v>
      </c>
      <c r="S172">
        <v>-38.619999999999997</v>
      </c>
      <c r="T172">
        <f t="shared" si="11"/>
        <v>-11.566199999999998</v>
      </c>
    </row>
    <row r="173" spans="1:20" x14ac:dyDescent="0.3">
      <c r="B173">
        <v>24</v>
      </c>
      <c r="C173">
        <v>705.03899999999999</v>
      </c>
      <c r="D173">
        <f t="shared" si="13"/>
        <v>43.685291162465667</v>
      </c>
      <c r="E173">
        <v>-42.312600000000003</v>
      </c>
      <c r="F173">
        <v>57.571399999999997</v>
      </c>
      <c r="G173">
        <v>763.79499999999996</v>
      </c>
      <c r="H173">
        <v>1.6078600000000001</v>
      </c>
      <c r="I173">
        <v>-55.282600000000002</v>
      </c>
      <c r="J173">
        <f t="shared" si="10"/>
        <v>-12.969999999999999</v>
      </c>
      <c r="L173">
        <v>24</v>
      </c>
      <c r="M173">
        <v>686.22400000000005</v>
      </c>
      <c r="N173">
        <f t="shared" si="12"/>
        <v>45.869455529562771</v>
      </c>
      <c r="O173">
        <v>-27.145399999999999</v>
      </c>
      <c r="P173">
        <v>51.895099999999999</v>
      </c>
      <c r="Q173">
        <v>779.38499999999999</v>
      </c>
      <c r="R173">
        <v>1.7743800000000001</v>
      </c>
      <c r="S173">
        <v>-38.391100000000002</v>
      </c>
      <c r="T173">
        <f t="shared" si="11"/>
        <v>-11.245700000000003</v>
      </c>
    </row>
    <row r="174" spans="1:20" x14ac:dyDescent="0.3">
      <c r="J174">
        <f t="shared" si="10"/>
        <v>0</v>
      </c>
      <c r="L174">
        <v>25</v>
      </c>
      <c r="M174">
        <v>707.32500000000005</v>
      </c>
      <c r="N174">
        <f t="shared" si="12"/>
        <v>47.391118904317331</v>
      </c>
      <c r="O174">
        <v>-27.511600000000001</v>
      </c>
      <c r="P174">
        <v>52.185099999999998</v>
      </c>
      <c r="Q174">
        <v>793.65899999999999</v>
      </c>
      <c r="R174">
        <v>1.7876700000000001</v>
      </c>
      <c r="S174">
        <v>-38.299599999999998</v>
      </c>
      <c r="T174">
        <f t="shared" si="11"/>
        <v>-10.787999999999997</v>
      </c>
    </row>
    <row r="175" spans="1:20" x14ac:dyDescent="0.3">
      <c r="A175">
        <v>0.85</v>
      </c>
      <c r="J175">
        <f t="shared" si="10"/>
        <v>0</v>
      </c>
      <c r="T175">
        <f t="shared" si="11"/>
        <v>0</v>
      </c>
    </row>
    <row r="176" spans="1:20" x14ac:dyDescent="0.3">
      <c r="B176">
        <v>1</v>
      </c>
      <c r="C176">
        <v>222.40299999999999</v>
      </c>
      <c r="E176">
        <v>-49.331699999999998</v>
      </c>
      <c r="F176">
        <v>83.328199999999995</v>
      </c>
      <c r="G176">
        <v>448.99599999999998</v>
      </c>
      <c r="H176">
        <v>1.20333</v>
      </c>
      <c r="I176">
        <v>-61.706499999999998</v>
      </c>
      <c r="J176">
        <f t="shared" si="10"/>
        <v>-12.3748</v>
      </c>
      <c r="K176">
        <v>0.75</v>
      </c>
      <c r="T176">
        <f t="shared" si="11"/>
        <v>0</v>
      </c>
    </row>
    <row r="177" spans="2:20" x14ac:dyDescent="0.3">
      <c r="B177">
        <v>2</v>
      </c>
      <c r="C177">
        <v>231.78700000000001</v>
      </c>
      <c r="D177">
        <f t="shared" si="13"/>
        <v>106.56436487638517</v>
      </c>
      <c r="E177">
        <v>-45.593299999999999</v>
      </c>
      <c r="F177">
        <v>69.656400000000005</v>
      </c>
      <c r="G177">
        <v>568.08900000000006</v>
      </c>
      <c r="H177">
        <v>1.34914</v>
      </c>
      <c r="I177">
        <v>-58.105499999999999</v>
      </c>
      <c r="J177">
        <f t="shared" si="10"/>
        <v>-12.5122</v>
      </c>
      <c r="L177">
        <v>1</v>
      </c>
      <c r="M177">
        <v>221.91900000000001</v>
      </c>
      <c r="O177">
        <v>-33.157299999999999</v>
      </c>
      <c r="P177">
        <v>71.8536</v>
      </c>
      <c r="Q177">
        <v>526.4</v>
      </c>
      <c r="R177">
        <v>1.42465</v>
      </c>
      <c r="S177">
        <v>-43.289200000000001</v>
      </c>
      <c r="T177">
        <f t="shared" si="11"/>
        <v>-10.131900000000002</v>
      </c>
    </row>
    <row r="178" spans="2:20" x14ac:dyDescent="0.3">
      <c r="B178">
        <v>3</v>
      </c>
      <c r="C178">
        <v>244.30699999999999</v>
      </c>
      <c r="D178">
        <f t="shared" si="13"/>
        <v>79.872204472843563</v>
      </c>
      <c r="E178">
        <v>-44.967700000000001</v>
      </c>
      <c r="F178">
        <v>65.353399999999993</v>
      </c>
      <c r="G178">
        <v>652.43499999999995</v>
      </c>
      <c r="H178">
        <v>1.4502600000000001</v>
      </c>
      <c r="I178">
        <v>-56.945799999999998</v>
      </c>
      <c r="J178">
        <f t="shared" si="10"/>
        <v>-11.978099999999998</v>
      </c>
      <c r="L178">
        <v>2</v>
      </c>
      <c r="M178">
        <v>231.886</v>
      </c>
      <c r="N178">
        <f t="shared" si="12"/>
        <v>100.33109260559863</v>
      </c>
      <c r="O178">
        <v>-29.9377</v>
      </c>
      <c r="P178">
        <v>61.035200000000003</v>
      </c>
      <c r="Q178">
        <v>627.74599999999998</v>
      </c>
      <c r="R178">
        <v>1.58375</v>
      </c>
      <c r="S178">
        <v>-40.084800000000001</v>
      </c>
      <c r="T178">
        <f t="shared" si="11"/>
        <v>-10.147100000000002</v>
      </c>
    </row>
    <row r="179" spans="2:20" x14ac:dyDescent="0.3">
      <c r="B179">
        <v>4</v>
      </c>
      <c r="C179">
        <v>260.65300000000002</v>
      </c>
      <c r="D179">
        <f t="shared" si="13"/>
        <v>61.177046372201033</v>
      </c>
      <c r="E179">
        <v>-44.128399999999999</v>
      </c>
      <c r="F179">
        <v>63.278199999999998</v>
      </c>
      <c r="G179">
        <v>665.87800000000004</v>
      </c>
      <c r="H179">
        <v>1.47271</v>
      </c>
      <c r="I179">
        <v>-56.488</v>
      </c>
      <c r="J179">
        <f t="shared" si="10"/>
        <v>-12.3596</v>
      </c>
      <c r="L179">
        <v>3</v>
      </c>
      <c r="M179">
        <v>244.72499999999999</v>
      </c>
      <c r="N179">
        <f t="shared" si="12"/>
        <v>77.887685956850234</v>
      </c>
      <c r="O179">
        <v>-29.495200000000001</v>
      </c>
      <c r="P179">
        <v>58.181800000000003</v>
      </c>
      <c r="Q179">
        <v>695.048</v>
      </c>
      <c r="R179">
        <v>1.6780999999999999</v>
      </c>
      <c r="S179">
        <v>-38.940399999999997</v>
      </c>
      <c r="T179">
        <f t="shared" si="11"/>
        <v>-9.4451999999999963</v>
      </c>
    </row>
    <row r="180" spans="2:20" x14ac:dyDescent="0.3">
      <c r="B180">
        <v>5</v>
      </c>
      <c r="C180">
        <v>278.69600000000003</v>
      </c>
      <c r="D180">
        <f t="shared" si="13"/>
        <v>55.423155794490917</v>
      </c>
      <c r="E180">
        <v>-44.143700000000003</v>
      </c>
      <c r="F180">
        <v>62.469499999999996</v>
      </c>
      <c r="G180">
        <v>696.59</v>
      </c>
      <c r="H180">
        <v>1.51064</v>
      </c>
      <c r="I180">
        <v>-56.2134</v>
      </c>
      <c r="J180">
        <f t="shared" si="10"/>
        <v>-12.069699999999997</v>
      </c>
      <c r="L180">
        <v>4</v>
      </c>
      <c r="M180">
        <v>261.25700000000001</v>
      </c>
      <c r="N180">
        <f t="shared" si="12"/>
        <v>60.488749092668726</v>
      </c>
      <c r="O180">
        <v>-28.366099999999999</v>
      </c>
      <c r="P180">
        <v>56.2744</v>
      </c>
      <c r="Q180">
        <v>706.29700000000003</v>
      </c>
      <c r="R180">
        <v>1.68554</v>
      </c>
      <c r="S180">
        <v>-38.330100000000002</v>
      </c>
      <c r="T180">
        <f t="shared" si="11"/>
        <v>-9.9640000000000022</v>
      </c>
    </row>
    <row r="181" spans="2:20" x14ac:dyDescent="0.3">
      <c r="B181">
        <v>6</v>
      </c>
      <c r="C181">
        <v>297.38</v>
      </c>
      <c r="D181">
        <f t="shared" si="13"/>
        <v>53.521729822307947</v>
      </c>
      <c r="E181">
        <v>-43.350200000000001</v>
      </c>
      <c r="F181">
        <v>60.623199999999997</v>
      </c>
      <c r="G181">
        <v>708.82</v>
      </c>
      <c r="H181">
        <v>1.528</v>
      </c>
      <c r="I181">
        <v>-56.015000000000001</v>
      </c>
      <c r="J181">
        <f t="shared" si="10"/>
        <v>-12.6648</v>
      </c>
      <c r="L181">
        <v>5</v>
      </c>
      <c r="M181">
        <v>278.28699999999998</v>
      </c>
      <c r="N181">
        <f t="shared" si="12"/>
        <v>58.71990604815042</v>
      </c>
      <c r="O181">
        <v>-28.716999999999999</v>
      </c>
      <c r="P181">
        <v>55.603000000000002</v>
      </c>
      <c r="Q181">
        <v>744.12699999999995</v>
      </c>
      <c r="R181">
        <v>1.72919</v>
      </c>
      <c r="S181">
        <v>-38.497900000000001</v>
      </c>
      <c r="T181">
        <f t="shared" si="11"/>
        <v>-9.7809000000000026</v>
      </c>
    </row>
    <row r="182" spans="2:20" x14ac:dyDescent="0.3">
      <c r="B182">
        <v>7</v>
      </c>
      <c r="C182">
        <v>315.56700000000001</v>
      </c>
      <c r="D182">
        <f t="shared" si="13"/>
        <v>54.984329466102125</v>
      </c>
      <c r="E182">
        <v>-44.204700000000003</v>
      </c>
      <c r="F182">
        <v>60.607900000000001</v>
      </c>
      <c r="G182">
        <v>754.35400000000004</v>
      </c>
      <c r="H182">
        <v>1.5831299999999999</v>
      </c>
      <c r="I182">
        <v>-55.725099999999998</v>
      </c>
      <c r="J182">
        <f t="shared" si="10"/>
        <v>-11.520399999999995</v>
      </c>
      <c r="L182">
        <v>6</v>
      </c>
      <c r="M182">
        <v>297.101</v>
      </c>
      <c r="N182">
        <f t="shared" si="12"/>
        <v>53.151908153502653</v>
      </c>
      <c r="O182">
        <v>-27.633700000000001</v>
      </c>
      <c r="P182">
        <v>54.290799999999997</v>
      </c>
      <c r="Q182">
        <v>733.06200000000001</v>
      </c>
      <c r="R182">
        <v>1.70953</v>
      </c>
      <c r="S182">
        <v>-38.268999999999998</v>
      </c>
      <c r="T182">
        <f t="shared" si="11"/>
        <v>-10.635299999999997</v>
      </c>
    </row>
    <row r="183" spans="2:20" x14ac:dyDescent="0.3">
      <c r="B183">
        <v>8</v>
      </c>
      <c r="C183">
        <v>335.45100000000002</v>
      </c>
      <c r="D183">
        <f t="shared" si="13"/>
        <v>50.291691812512539</v>
      </c>
      <c r="E183">
        <v>-42.999299999999998</v>
      </c>
      <c r="F183">
        <v>59.249899999999997</v>
      </c>
      <c r="G183">
        <v>733.20899999999995</v>
      </c>
      <c r="H183">
        <v>1.56107</v>
      </c>
      <c r="I183">
        <v>-55.679299999999998</v>
      </c>
      <c r="J183">
        <f t="shared" si="10"/>
        <v>-12.68</v>
      </c>
      <c r="L183">
        <v>7</v>
      </c>
      <c r="M183">
        <v>315.45299999999997</v>
      </c>
      <c r="N183">
        <f t="shared" si="12"/>
        <v>54.489973844812624</v>
      </c>
      <c r="O183">
        <v>-26.824999999999999</v>
      </c>
      <c r="P183">
        <v>52.871699999999997</v>
      </c>
      <c r="Q183">
        <v>733.66499999999996</v>
      </c>
      <c r="R183">
        <v>1.72801</v>
      </c>
      <c r="S183">
        <v>-38.192700000000002</v>
      </c>
      <c r="T183">
        <f t="shared" si="11"/>
        <v>-11.367700000000003</v>
      </c>
    </row>
    <row r="184" spans="2:20" x14ac:dyDescent="0.3">
      <c r="B184">
        <v>9</v>
      </c>
      <c r="C184">
        <v>354.89499999999998</v>
      </c>
      <c r="D184">
        <f t="shared" si="13"/>
        <v>51.429746965645037</v>
      </c>
      <c r="E184">
        <v>-42.846699999999998</v>
      </c>
      <c r="F184">
        <v>58.563200000000002</v>
      </c>
      <c r="G184">
        <v>739.93899999999996</v>
      </c>
      <c r="H184">
        <v>1.57613</v>
      </c>
      <c r="I184">
        <v>-55.435200000000002</v>
      </c>
      <c r="J184">
        <f t="shared" si="10"/>
        <v>-12.588500000000003</v>
      </c>
      <c r="L184">
        <v>8</v>
      </c>
      <c r="M184">
        <v>333.95</v>
      </c>
      <c r="N184">
        <f t="shared" si="12"/>
        <v>54.062820997999637</v>
      </c>
      <c r="O184">
        <v>-26.916499999999999</v>
      </c>
      <c r="P184">
        <v>52.719099999999997</v>
      </c>
      <c r="Q184">
        <v>754.61099999999999</v>
      </c>
      <c r="R184">
        <v>1.7449300000000001</v>
      </c>
      <c r="S184">
        <v>-38.116500000000002</v>
      </c>
      <c r="T184">
        <f t="shared" si="11"/>
        <v>-11.200000000000003</v>
      </c>
    </row>
    <row r="185" spans="2:20" x14ac:dyDescent="0.3">
      <c r="B185">
        <v>10</v>
      </c>
      <c r="C185">
        <v>374.72699999999998</v>
      </c>
      <c r="D185">
        <f t="shared" si="13"/>
        <v>50.423557886244467</v>
      </c>
      <c r="E185">
        <v>-43.090800000000002</v>
      </c>
      <c r="F185">
        <v>58.425899999999999</v>
      </c>
      <c r="G185">
        <v>756.11800000000005</v>
      </c>
      <c r="H185">
        <v>1.6027899999999999</v>
      </c>
      <c r="I185">
        <v>-55.114699999999999</v>
      </c>
      <c r="J185">
        <f t="shared" si="10"/>
        <v>-12.023899999999998</v>
      </c>
      <c r="L185">
        <v>9</v>
      </c>
      <c r="M185">
        <v>353.08800000000002</v>
      </c>
      <c r="N185">
        <f t="shared" si="12"/>
        <v>52.252063956526193</v>
      </c>
      <c r="O185">
        <v>-27.755700000000001</v>
      </c>
      <c r="P185">
        <v>53.649900000000002</v>
      </c>
      <c r="Q185">
        <v>789.75</v>
      </c>
      <c r="R185">
        <v>1.7707999999999999</v>
      </c>
      <c r="S185">
        <v>-37.6892</v>
      </c>
      <c r="T185">
        <f t="shared" si="11"/>
        <v>-9.9334999999999987</v>
      </c>
    </row>
    <row r="186" spans="2:20" x14ac:dyDescent="0.3">
      <c r="B186">
        <v>11</v>
      </c>
      <c r="C186">
        <v>395.38099999999997</v>
      </c>
      <c r="D186">
        <f t="shared" si="13"/>
        <v>48.416771569671745</v>
      </c>
      <c r="E186">
        <v>-42.663600000000002</v>
      </c>
      <c r="F186">
        <v>57.9529</v>
      </c>
      <c r="G186">
        <v>754.26800000000003</v>
      </c>
      <c r="H186">
        <v>1.5926499999999999</v>
      </c>
      <c r="I186">
        <v>-55.389400000000002</v>
      </c>
      <c r="J186">
        <f t="shared" si="10"/>
        <v>-12.7258</v>
      </c>
      <c r="L186">
        <v>10</v>
      </c>
      <c r="M186">
        <v>371.57600000000002</v>
      </c>
      <c r="N186">
        <f t="shared" si="12"/>
        <v>54.089138900908701</v>
      </c>
      <c r="O186">
        <v>-26.916499999999999</v>
      </c>
      <c r="P186">
        <v>52.063000000000002</v>
      </c>
      <c r="Q186">
        <v>787.39200000000005</v>
      </c>
      <c r="R186">
        <v>1.77803</v>
      </c>
      <c r="S186">
        <v>-36.758400000000002</v>
      </c>
      <c r="T186">
        <f t="shared" si="11"/>
        <v>-9.8419000000000025</v>
      </c>
    </row>
    <row r="187" spans="2:20" x14ac:dyDescent="0.3">
      <c r="B187">
        <v>12</v>
      </c>
      <c r="C187">
        <v>416.10399999999998</v>
      </c>
      <c r="D187">
        <f t="shared" si="13"/>
        <v>48.255561453457481</v>
      </c>
      <c r="E187">
        <v>-42.251600000000003</v>
      </c>
      <c r="F187">
        <v>57.311999999999998</v>
      </c>
      <c r="G187">
        <v>751.94</v>
      </c>
      <c r="H187">
        <v>1.5983799999999999</v>
      </c>
      <c r="I187">
        <v>-55.435200000000002</v>
      </c>
      <c r="J187">
        <f t="shared" si="10"/>
        <v>-13.183599999999998</v>
      </c>
      <c r="L187">
        <v>11</v>
      </c>
      <c r="M187">
        <v>391.35700000000003</v>
      </c>
      <c r="N187">
        <f t="shared" si="12"/>
        <v>50.553561498407547</v>
      </c>
      <c r="O187">
        <v>-26.138300000000001</v>
      </c>
      <c r="P187">
        <v>51.437399999999997</v>
      </c>
      <c r="Q187">
        <v>763.37199999999996</v>
      </c>
      <c r="R187">
        <v>1.7676799999999999</v>
      </c>
      <c r="S187">
        <v>-37.673999999999999</v>
      </c>
      <c r="T187">
        <f t="shared" si="11"/>
        <v>-11.535699999999999</v>
      </c>
    </row>
    <row r="188" spans="2:20" x14ac:dyDescent="0.3">
      <c r="B188">
        <v>13</v>
      </c>
      <c r="C188">
        <v>436.512</v>
      </c>
      <c r="D188">
        <f t="shared" si="13"/>
        <v>49.000392003135985</v>
      </c>
      <c r="E188">
        <v>-42.480499999999999</v>
      </c>
      <c r="F188">
        <v>57.418799999999997</v>
      </c>
      <c r="G188">
        <v>764.78399999999999</v>
      </c>
      <c r="H188">
        <v>1.6154200000000001</v>
      </c>
      <c r="I188">
        <v>-55.267299999999999</v>
      </c>
      <c r="J188">
        <f t="shared" si="10"/>
        <v>-12.786799999999999</v>
      </c>
      <c r="L188">
        <v>12</v>
      </c>
      <c r="M188">
        <v>409.84300000000002</v>
      </c>
      <c r="N188">
        <f t="shared" si="12"/>
        <v>54.094990803851594</v>
      </c>
      <c r="O188">
        <v>-27.160599999999999</v>
      </c>
      <c r="P188">
        <v>52.307099999999998</v>
      </c>
      <c r="Q188">
        <v>802.59799999999996</v>
      </c>
      <c r="R188">
        <v>1.79515</v>
      </c>
      <c r="S188">
        <v>-37.857100000000003</v>
      </c>
      <c r="T188">
        <f t="shared" si="11"/>
        <v>-10.696500000000004</v>
      </c>
    </row>
    <row r="189" spans="2:20" x14ac:dyDescent="0.3">
      <c r="B189">
        <v>14</v>
      </c>
      <c r="C189">
        <v>457.68299999999999</v>
      </c>
      <c r="D189">
        <f t="shared" si="13"/>
        <v>47.234424448538114</v>
      </c>
      <c r="E189">
        <v>-42.007399999999997</v>
      </c>
      <c r="F189">
        <v>56.793199999999999</v>
      </c>
      <c r="G189">
        <v>761.50699999999995</v>
      </c>
      <c r="H189">
        <v>1.5995900000000001</v>
      </c>
      <c r="I189">
        <v>-55.221600000000002</v>
      </c>
      <c r="J189">
        <f t="shared" si="10"/>
        <v>-13.214200000000005</v>
      </c>
      <c r="L189">
        <v>13</v>
      </c>
      <c r="M189">
        <v>429.73200000000003</v>
      </c>
      <c r="N189">
        <f t="shared" si="12"/>
        <v>50.279048720398187</v>
      </c>
      <c r="O189">
        <v>-26.3367</v>
      </c>
      <c r="P189">
        <v>51.452599999999997</v>
      </c>
      <c r="Q189">
        <v>790.08199999999999</v>
      </c>
      <c r="R189">
        <v>1.7584299999999999</v>
      </c>
      <c r="S189">
        <v>-37.6434</v>
      </c>
      <c r="T189">
        <f t="shared" si="11"/>
        <v>-11.306699999999999</v>
      </c>
    </row>
    <row r="190" spans="2:20" x14ac:dyDescent="0.3">
      <c r="B190">
        <v>15</v>
      </c>
      <c r="C190">
        <v>478.45400000000001</v>
      </c>
      <c r="D190">
        <f t="shared" si="13"/>
        <v>48.144046988589828</v>
      </c>
      <c r="E190">
        <v>-41.763300000000001</v>
      </c>
      <c r="F190">
        <v>56.3202</v>
      </c>
      <c r="G190">
        <v>760.21900000000005</v>
      </c>
      <c r="H190">
        <v>1.60971</v>
      </c>
      <c r="I190">
        <v>-55.175800000000002</v>
      </c>
      <c r="J190">
        <f t="shared" si="10"/>
        <v>-13.412500000000001</v>
      </c>
      <c r="L190">
        <v>14</v>
      </c>
      <c r="M190">
        <v>449.94900000000001</v>
      </c>
      <c r="N190">
        <f t="shared" si="12"/>
        <v>49.463322946035554</v>
      </c>
      <c r="O190">
        <v>-27.374300000000002</v>
      </c>
      <c r="P190">
        <v>52.413899999999998</v>
      </c>
      <c r="Q190">
        <v>806.83399999999995</v>
      </c>
      <c r="R190">
        <v>1.8137000000000001</v>
      </c>
      <c r="S190">
        <v>-37.597700000000003</v>
      </c>
      <c r="T190">
        <f t="shared" si="11"/>
        <v>-10.223400000000002</v>
      </c>
    </row>
    <row r="191" spans="2:20" x14ac:dyDescent="0.3">
      <c r="B191">
        <v>16</v>
      </c>
      <c r="C191">
        <v>498.036</v>
      </c>
      <c r="D191">
        <f t="shared" si="13"/>
        <v>51.067306710244118</v>
      </c>
      <c r="E191">
        <v>-42.190600000000003</v>
      </c>
      <c r="F191">
        <v>56.3812</v>
      </c>
      <c r="G191">
        <v>781.00300000000004</v>
      </c>
      <c r="H191">
        <v>1.64215</v>
      </c>
      <c r="I191">
        <v>-54.9011</v>
      </c>
      <c r="J191">
        <f t="shared" si="10"/>
        <v>-12.710499999999996</v>
      </c>
      <c r="L191">
        <v>15</v>
      </c>
      <c r="M191">
        <v>469.63400000000001</v>
      </c>
      <c r="N191">
        <f t="shared" si="12"/>
        <v>50.800101600203192</v>
      </c>
      <c r="O191">
        <v>-26.214600000000001</v>
      </c>
      <c r="P191">
        <v>51.010100000000001</v>
      </c>
      <c r="Q191">
        <v>785.30799999999999</v>
      </c>
      <c r="R191">
        <v>1.79111</v>
      </c>
      <c r="S191">
        <v>-37.185699999999997</v>
      </c>
      <c r="T191">
        <f t="shared" si="11"/>
        <v>-10.971099999999996</v>
      </c>
    </row>
    <row r="192" spans="2:20" x14ac:dyDescent="0.3">
      <c r="B192">
        <v>17</v>
      </c>
      <c r="C192">
        <v>518.95699999999999</v>
      </c>
      <c r="D192">
        <f t="shared" si="13"/>
        <v>47.798862387075204</v>
      </c>
      <c r="E192">
        <v>-42.434699999999999</v>
      </c>
      <c r="F192">
        <v>56.625399999999999</v>
      </c>
      <c r="G192">
        <v>781.83799999999997</v>
      </c>
      <c r="H192">
        <v>1.6308100000000001</v>
      </c>
      <c r="I192">
        <v>-54.977400000000003</v>
      </c>
      <c r="J192">
        <f t="shared" si="10"/>
        <v>-12.542700000000004</v>
      </c>
      <c r="L192">
        <v>16</v>
      </c>
      <c r="M192">
        <v>489.21300000000002</v>
      </c>
      <c r="N192">
        <f t="shared" si="12"/>
        <v>51.075131518463643</v>
      </c>
      <c r="O192">
        <v>-26.245100000000001</v>
      </c>
      <c r="P192">
        <v>51.086399999999998</v>
      </c>
      <c r="Q192">
        <v>787.70699999999999</v>
      </c>
      <c r="R192">
        <v>1.80396</v>
      </c>
      <c r="S192">
        <v>-37.323</v>
      </c>
      <c r="T192">
        <f t="shared" si="11"/>
        <v>-11.0779</v>
      </c>
    </row>
    <row r="193" spans="1:20" x14ac:dyDescent="0.3">
      <c r="B193">
        <v>18</v>
      </c>
      <c r="C193">
        <v>539.89400000000001</v>
      </c>
      <c r="D193">
        <f t="shared" si="13"/>
        <v>47.762334622916342</v>
      </c>
      <c r="E193">
        <v>-41.656500000000001</v>
      </c>
      <c r="F193">
        <v>55.938699999999997</v>
      </c>
      <c r="G193">
        <v>766.47900000000004</v>
      </c>
      <c r="H193">
        <v>1.62781</v>
      </c>
      <c r="I193">
        <v>-54.916400000000003</v>
      </c>
      <c r="J193">
        <f t="shared" si="10"/>
        <v>-13.259900000000002</v>
      </c>
      <c r="L193">
        <v>17</v>
      </c>
      <c r="M193">
        <v>509.50299999999999</v>
      </c>
      <c r="N193">
        <f t="shared" si="12"/>
        <v>49.285362247412607</v>
      </c>
      <c r="O193">
        <v>-26.474</v>
      </c>
      <c r="P193">
        <v>51.254300000000001</v>
      </c>
      <c r="Q193">
        <v>796.28099999999995</v>
      </c>
      <c r="R193">
        <v>1.7945500000000001</v>
      </c>
      <c r="S193">
        <v>-37.506100000000004</v>
      </c>
      <c r="T193">
        <f t="shared" si="11"/>
        <v>-11.032100000000003</v>
      </c>
    </row>
    <row r="194" spans="1:20" x14ac:dyDescent="0.3">
      <c r="B194">
        <v>19</v>
      </c>
      <c r="C194">
        <v>561.65</v>
      </c>
      <c r="D194">
        <f t="shared" si="13"/>
        <v>45.964331678617455</v>
      </c>
      <c r="E194">
        <v>-41.9617</v>
      </c>
      <c r="F194">
        <v>55.908200000000001</v>
      </c>
      <c r="G194">
        <v>773.38900000000001</v>
      </c>
      <c r="H194">
        <v>1.6354299999999999</v>
      </c>
      <c r="I194">
        <v>-55.099499999999999</v>
      </c>
      <c r="J194">
        <f t="shared" si="10"/>
        <v>-13.137799999999999</v>
      </c>
      <c r="L194">
        <v>18</v>
      </c>
      <c r="M194">
        <v>529.25300000000004</v>
      </c>
      <c r="N194">
        <f t="shared" si="12"/>
        <v>50.632911392404921</v>
      </c>
      <c r="O194">
        <v>-25.604199999999999</v>
      </c>
      <c r="P194">
        <v>50.186199999999999</v>
      </c>
      <c r="Q194">
        <v>782.173</v>
      </c>
      <c r="R194">
        <v>1.78182</v>
      </c>
      <c r="S194">
        <v>-37.216200000000001</v>
      </c>
      <c r="T194">
        <f t="shared" si="11"/>
        <v>-11.612000000000002</v>
      </c>
    </row>
    <row r="195" spans="1:20" x14ac:dyDescent="0.3">
      <c r="B195">
        <v>20</v>
      </c>
      <c r="C195">
        <v>582.52099999999996</v>
      </c>
      <c r="D195">
        <f t="shared" si="13"/>
        <v>47.91337262229893</v>
      </c>
      <c r="E195">
        <v>-42.1753</v>
      </c>
      <c r="F195">
        <v>56.2744</v>
      </c>
      <c r="G195">
        <v>772.45899999999995</v>
      </c>
      <c r="H195">
        <v>1.6435</v>
      </c>
      <c r="I195">
        <v>-55.053699999999999</v>
      </c>
      <c r="J195">
        <f t="shared" si="10"/>
        <v>-12.878399999999999</v>
      </c>
      <c r="L195">
        <v>19</v>
      </c>
      <c r="M195">
        <v>549.154</v>
      </c>
      <c r="N195">
        <f t="shared" si="12"/>
        <v>50.248731219536822</v>
      </c>
      <c r="O195">
        <v>-25.970500000000001</v>
      </c>
      <c r="P195">
        <v>50.430300000000003</v>
      </c>
      <c r="Q195">
        <v>795.31100000000004</v>
      </c>
      <c r="R195">
        <v>1.8168500000000001</v>
      </c>
      <c r="S195">
        <v>-36.941499999999998</v>
      </c>
      <c r="T195">
        <f t="shared" si="11"/>
        <v>-10.970999999999997</v>
      </c>
    </row>
    <row r="196" spans="1:20" x14ac:dyDescent="0.3">
      <c r="B196">
        <v>21</v>
      </c>
      <c r="C196">
        <v>603.91399999999999</v>
      </c>
      <c r="D196">
        <f t="shared" si="13"/>
        <v>46.744262141822027</v>
      </c>
      <c r="E196">
        <v>-41.412399999999998</v>
      </c>
      <c r="F196">
        <v>55.435200000000002</v>
      </c>
      <c r="G196">
        <v>764.14</v>
      </c>
      <c r="H196">
        <v>1.6170800000000001</v>
      </c>
      <c r="I196">
        <v>-54.977400000000003</v>
      </c>
      <c r="J196">
        <f t="shared" si="10"/>
        <v>-13.565000000000005</v>
      </c>
      <c r="L196">
        <v>20</v>
      </c>
      <c r="M196">
        <v>569.24099999999999</v>
      </c>
      <c r="N196">
        <f t="shared" si="12"/>
        <v>49.783442027181785</v>
      </c>
      <c r="O196">
        <v>-26.6113</v>
      </c>
      <c r="P196">
        <v>51.101700000000001</v>
      </c>
      <c r="Q196">
        <v>814.26</v>
      </c>
      <c r="R196">
        <v>1.81395</v>
      </c>
      <c r="S196">
        <v>-37.384</v>
      </c>
      <c r="T196">
        <f t="shared" si="11"/>
        <v>-10.7727</v>
      </c>
    </row>
    <row r="197" spans="1:20" x14ac:dyDescent="0.3">
      <c r="B197">
        <v>22</v>
      </c>
      <c r="C197">
        <v>624.947</v>
      </c>
      <c r="D197">
        <f t="shared" si="13"/>
        <v>47.544335092473695</v>
      </c>
      <c r="E197">
        <v>-42.3889</v>
      </c>
      <c r="F197">
        <v>56.289700000000003</v>
      </c>
      <c r="G197">
        <v>787.83699999999999</v>
      </c>
      <c r="H197">
        <v>1.6633800000000001</v>
      </c>
      <c r="I197">
        <v>-54.8401</v>
      </c>
      <c r="J197">
        <f t="shared" ref="J197:J260" si="14">I197-E197</f>
        <v>-12.4512</v>
      </c>
      <c r="L197">
        <v>21</v>
      </c>
      <c r="M197">
        <v>589.053</v>
      </c>
      <c r="N197">
        <f t="shared" si="12"/>
        <v>50.474459923278793</v>
      </c>
      <c r="O197">
        <v>-26.092500000000001</v>
      </c>
      <c r="P197">
        <v>50.552399999999999</v>
      </c>
      <c r="Q197">
        <v>802.61500000000001</v>
      </c>
      <c r="R197">
        <v>1.8160499999999999</v>
      </c>
      <c r="S197">
        <v>-36.987299999999998</v>
      </c>
      <c r="T197">
        <f t="shared" ref="T197:T260" si="15">S197-O197</f>
        <v>-10.894799999999996</v>
      </c>
    </row>
    <row r="198" spans="1:20" x14ac:dyDescent="0.3">
      <c r="B198">
        <v>23</v>
      </c>
      <c r="C198">
        <v>646.82600000000002</v>
      </c>
      <c r="D198">
        <f t="shared" si="13"/>
        <v>45.705928058869198</v>
      </c>
      <c r="E198">
        <v>-42.1295</v>
      </c>
      <c r="F198">
        <v>56.030299999999997</v>
      </c>
      <c r="G198">
        <v>784.37400000000002</v>
      </c>
      <c r="H198">
        <v>1.6530899999999999</v>
      </c>
      <c r="I198">
        <v>-55.007899999999999</v>
      </c>
      <c r="J198">
        <f t="shared" si="14"/>
        <v>-12.878399999999999</v>
      </c>
      <c r="L198">
        <v>22</v>
      </c>
      <c r="M198">
        <v>608.32799999999997</v>
      </c>
      <c r="N198">
        <f t="shared" ref="N198:N261" si="16">1000/(M198-M197)</f>
        <v>51.880674448767898</v>
      </c>
      <c r="O198">
        <v>-26.4435</v>
      </c>
      <c r="P198">
        <v>50.414999999999999</v>
      </c>
      <c r="Q198">
        <v>819.24900000000002</v>
      </c>
      <c r="R198">
        <v>1.8456399999999999</v>
      </c>
      <c r="S198">
        <v>-36.926299999999998</v>
      </c>
      <c r="T198">
        <f t="shared" si="15"/>
        <v>-10.482799999999997</v>
      </c>
    </row>
    <row r="199" spans="1:20" x14ac:dyDescent="0.3">
      <c r="B199">
        <v>24</v>
      </c>
      <c r="C199">
        <v>668.38499999999999</v>
      </c>
      <c r="D199">
        <f t="shared" si="13"/>
        <v>46.384340646597778</v>
      </c>
      <c r="E199">
        <v>-41.702300000000001</v>
      </c>
      <c r="F199">
        <v>55.328400000000002</v>
      </c>
      <c r="G199">
        <v>778.66700000000003</v>
      </c>
      <c r="H199">
        <v>1.6337200000000001</v>
      </c>
      <c r="I199">
        <v>-54.824800000000003</v>
      </c>
      <c r="J199">
        <f t="shared" si="14"/>
        <v>-13.122500000000002</v>
      </c>
      <c r="L199">
        <v>23</v>
      </c>
      <c r="M199">
        <v>628.77499999999998</v>
      </c>
      <c r="N199">
        <f t="shared" si="16"/>
        <v>48.906930111996864</v>
      </c>
      <c r="O199">
        <v>-25.65</v>
      </c>
      <c r="P199">
        <v>49.957299999999996</v>
      </c>
      <c r="Q199">
        <v>789.89700000000005</v>
      </c>
      <c r="R199">
        <v>1.7898499999999999</v>
      </c>
      <c r="S199">
        <v>-37.292499999999997</v>
      </c>
      <c r="T199">
        <f t="shared" si="15"/>
        <v>-11.642499999999998</v>
      </c>
    </row>
    <row r="200" spans="1:20" x14ac:dyDescent="0.3">
      <c r="B200">
        <v>25</v>
      </c>
      <c r="C200">
        <v>690.42</v>
      </c>
      <c r="D200">
        <f t="shared" si="13"/>
        <v>45.382346267302083</v>
      </c>
      <c r="E200">
        <v>-41.122399999999999</v>
      </c>
      <c r="F200">
        <v>54.8553</v>
      </c>
      <c r="G200">
        <v>760.44</v>
      </c>
      <c r="H200">
        <v>1.62035</v>
      </c>
      <c r="I200">
        <v>-54.8401</v>
      </c>
      <c r="J200">
        <f t="shared" si="14"/>
        <v>-13.717700000000001</v>
      </c>
      <c r="L200">
        <v>24</v>
      </c>
      <c r="M200">
        <v>649.05600000000004</v>
      </c>
      <c r="N200">
        <f t="shared" si="16"/>
        <v>49.307233371135396</v>
      </c>
      <c r="O200">
        <v>-26.138300000000001</v>
      </c>
      <c r="P200">
        <v>50.567599999999999</v>
      </c>
      <c r="Q200">
        <v>808.83699999999999</v>
      </c>
      <c r="R200">
        <v>1.82437</v>
      </c>
      <c r="S200">
        <v>-36.438000000000002</v>
      </c>
      <c r="T200">
        <f t="shared" si="15"/>
        <v>-10.299700000000001</v>
      </c>
    </row>
    <row r="201" spans="1:20" x14ac:dyDescent="0.3">
      <c r="B201">
        <v>26</v>
      </c>
      <c r="C201">
        <v>711.45</v>
      </c>
      <c r="D201">
        <f t="shared" ref="D201:D262" si="17">1000/(C201-C200)</f>
        <v>47.551117451259913</v>
      </c>
      <c r="E201">
        <v>-41.9617</v>
      </c>
      <c r="F201">
        <v>55.725099999999998</v>
      </c>
      <c r="G201">
        <v>784.81200000000001</v>
      </c>
      <c r="H201">
        <v>1.649</v>
      </c>
      <c r="I201">
        <v>-54.931600000000003</v>
      </c>
      <c r="J201">
        <f t="shared" si="14"/>
        <v>-12.969900000000003</v>
      </c>
      <c r="L201">
        <v>25</v>
      </c>
      <c r="M201">
        <v>668.71199999999999</v>
      </c>
      <c r="N201">
        <f t="shared" si="16"/>
        <v>50.875050875051009</v>
      </c>
      <c r="O201">
        <v>-26.184100000000001</v>
      </c>
      <c r="P201">
        <v>50.460799999999999</v>
      </c>
      <c r="Q201">
        <v>813.85900000000004</v>
      </c>
      <c r="R201">
        <v>1.8472900000000001</v>
      </c>
      <c r="S201">
        <v>-36.788899999999998</v>
      </c>
      <c r="T201">
        <f t="shared" si="15"/>
        <v>-10.604799999999997</v>
      </c>
    </row>
    <row r="202" spans="1:20" x14ac:dyDescent="0.3">
      <c r="J202">
        <f t="shared" si="14"/>
        <v>0</v>
      </c>
      <c r="L202">
        <v>26</v>
      </c>
      <c r="M202">
        <v>688.91399999999999</v>
      </c>
      <c r="N202">
        <f t="shared" si="16"/>
        <v>49.500049500049506</v>
      </c>
      <c r="O202">
        <v>-26.6113</v>
      </c>
      <c r="P202">
        <v>50.872799999999998</v>
      </c>
      <c r="Q202">
        <v>818.88199999999995</v>
      </c>
      <c r="R202">
        <v>1.8449500000000001</v>
      </c>
      <c r="S202">
        <v>-37.078899999999997</v>
      </c>
      <c r="T202">
        <f t="shared" si="15"/>
        <v>-10.467599999999997</v>
      </c>
    </row>
    <row r="203" spans="1:20" x14ac:dyDescent="0.3">
      <c r="A203">
        <v>0.9</v>
      </c>
      <c r="J203">
        <f t="shared" si="14"/>
        <v>0</v>
      </c>
      <c r="L203">
        <v>27</v>
      </c>
      <c r="M203">
        <v>709.87</v>
      </c>
      <c r="N203">
        <f t="shared" si="16"/>
        <v>47.71903034930326</v>
      </c>
      <c r="O203">
        <v>-25.573699999999999</v>
      </c>
      <c r="P203">
        <v>49.804699999999997</v>
      </c>
      <c r="Q203">
        <v>788.50099999999998</v>
      </c>
      <c r="R203">
        <v>1.81402</v>
      </c>
      <c r="S203">
        <v>-37.185699999999997</v>
      </c>
      <c r="T203">
        <f t="shared" si="15"/>
        <v>-11.611999999999998</v>
      </c>
    </row>
    <row r="204" spans="1:20" x14ac:dyDescent="0.3">
      <c r="B204">
        <v>1</v>
      </c>
      <c r="C204">
        <v>222.19900000000001</v>
      </c>
      <c r="E204">
        <v>-49.331699999999998</v>
      </c>
      <c r="F204">
        <v>83.068799999999996</v>
      </c>
      <c r="G204">
        <v>447.88299999999998</v>
      </c>
      <c r="H204">
        <v>1.2118100000000001</v>
      </c>
      <c r="I204">
        <v>-61.584499999999998</v>
      </c>
      <c r="J204">
        <f t="shared" si="14"/>
        <v>-12.252800000000001</v>
      </c>
      <c r="T204">
        <f t="shared" si="15"/>
        <v>0</v>
      </c>
    </row>
    <row r="205" spans="1:20" x14ac:dyDescent="0.3">
      <c r="B205">
        <v>2</v>
      </c>
      <c r="C205">
        <v>231.227</v>
      </c>
      <c r="D205">
        <f t="shared" si="17"/>
        <v>110.76650420912726</v>
      </c>
      <c r="E205">
        <v>-45.517000000000003</v>
      </c>
      <c r="F205">
        <v>68.313599999999994</v>
      </c>
      <c r="G205">
        <v>575.28499999999997</v>
      </c>
      <c r="H205">
        <v>1.3690100000000001</v>
      </c>
      <c r="I205">
        <v>-57.678199999999997</v>
      </c>
      <c r="J205">
        <f t="shared" si="14"/>
        <v>-12.161199999999994</v>
      </c>
      <c r="K205">
        <v>0.8</v>
      </c>
      <c r="T205">
        <f t="shared" si="15"/>
        <v>0</v>
      </c>
    </row>
    <row r="206" spans="1:20" x14ac:dyDescent="0.3">
      <c r="B206">
        <v>3</v>
      </c>
      <c r="C206">
        <v>242.62700000000001</v>
      </c>
      <c r="D206">
        <f t="shared" si="17"/>
        <v>87.719298245613984</v>
      </c>
      <c r="E206">
        <v>-45.059199999999997</v>
      </c>
      <c r="F206">
        <v>63.690199999999997</v>
      </c>
      <c r="G206">
        <v>670.45500000000004</v>
      </c>
      <c r="H206">
        <v>1.50213</v>
      </c>
      <c r="I206">
        <v>-56.396500000000003</v>
      </c>
      <c r="J206">
        <f t="shared" si="14"/>
        <v>-11.337300000000006</v>
      </c>
      <c r="L206">
        <v>1</v>
      </c>
      <c r="M206">
        <v>221.86500000000001</v>
      </c>
      <c r="O206">
        <v>-32.333399999999997</v>
      </c>
      <c r="P206">
        <v>71.411100000000005</v>
      </c>
      <c r="Q206">
        <v>522.43499999999995</v>
      </c>
      <c r="R206">
        <v>1.4362699999999999</v>
      </c>
      <c r="S206">
        <v>-42.251600000000003</v>
      </c>
      <c r="T206">
        <f t="shared" si="15"/>
        <v>-9.9182000000000059</v>
      </c>
    </row>
    <row r="207" spans="1:20" x14ac:dyDescent="0.3">
      <c r="B207">
        <v>4</v>
      </c>
      <c r="C207">
        <v>257.68799999999999</v>
      </c>
      <c r="D207">
        <f t="shared" si="17"/>
        <v>66.396653608658212</v>
      </c>
      <c r="E207">
        <v>-44.357300000000002</v>
      </c>
      <c r="F207">
        <v>61.843899999999998</v>
      </c>
      <c r="G207">
        <v>685.06399999999996</v>
      </c>
      <c r="H207">
        <v>1.52762</v>
      </c>
      <c r="I207">
        <v>-56.091299999999997</v>
      </c>
      <c r="J207">
        <f t="shared" si="14"/>
        <v>-11.733999999999995</v>
      </c>
      <c r="L207">
        <v>2</v>
      </c>
      <c r="M207">
        <v>231.38399999999999</v>
      </c>
      <c r="N207">
        <f t="shared" si="16"/>
        <v>105.05305179115479</v>
      </c>
      <c r="O207">
        <v>-28.915400000000002</v>
      </c>
      <c r="P207">
        <v>59.722900000000003</v>
      </c>
      <c r="Q207">
        <v>627.37</v>
      </c>
      <c r="R207">
        <v>1.6019699999999999</v>
      </c>
      <c r="S207">
        <v>-39.245600000000003</v>
      </c>
      <c r="T207">
        <f t="shared" si="15"/>
        <v>-10.330200000000001</v>
      </c>
    </row>
    <row r="208" spans="1:20" x14ac:dyDescent="0.3">
      <c r="B208">
        <v>5</v>
      </c>
      <c r="C208">
        <v>274.46300000000002</v>
      </c>
      <c r="D208">
        <f t="shared" si="17"/>
        <v>59.61251862891195</v>
      </c>
      <c r="E208">
        <v>-43.9758</v>
      </c>
      <c r="F208">
        <v>60.302700000000002</v>
      </c>
      <c r="G208">
        <v>716.84400000000005</v>
      </c>
      <c r="H208">
        <v>1.54955</v>
      </c>
      <c r="I208">
        <v>-55.709800000000001</v>
      </c>
      <c r="J208">
        <f t="shared" si="14"/>
        <v>-11.734000000000002</v>
      </c>
      <c r="L208">
        <v>3</v>
      </c>
      <c r="M208">
        <v>243.39599999999999</v>
      </c>
      <c r="N208">
        <f t="shared" si="16"/>
        <v>83.25008325008325</v>
      </c>
      <c r="O208">
        <v>-27.725200000000001</v>
      </c>
      <c r="P208">
        <v>56.1066</v>
      </c>
      <c r="Q208">
        <v>693.33299999999997</v>
      </c>
      <c r="R208">
        <v>1.6997500000000001</v>
      </c>
      <c r="S208">
        <v>-37.841799999999999</v>
      </c>
      <c r="T208">
        <f t="shared" si="15"/>
        <v>-10.116599999999998</v>
      </c>
    </row>
    <row r="209" spans="2:20" x14ac:dyDescent="0.3">
      <c r="B209">
        <v>6</v>
      </c>
      <c r="C209">
        <v>291.73</v>
      </c>
      <c r="D209">
        <f t="shared" si="17"/>
        <v>57.913939885330414</v>
      </c>
      <c r="E209">
        <v>-43.457000000000001</v>
      </c>
      <c r="F209">
        <v>58.990499999999997</v>
      </c>
      <c r="G209">
        <v>727.08100000000002</v>
      </c>
      <c r="H209">
        <v>1.57067</v>
      </c>
      <c r="I209">
        <v>-55.450400000000002</v>
      </c>
      <c r="J209">
        <f t="shared" si="14"/>
        <v>-11.993400000000001</v>
      </c>
      <c r="L209">
        <v>4</v>
      </c>
      <c r="M209">
        <v>257.834</v>
      </c>
      <c r="N209">
        <f t="shared" si="16"/>
        <v>69.261670591494592</v>
      </c>
      <c r="O209">
        <v>-28.0457</v>
      </c>
      <c r="P209">
        <v>55.114699999999999</v>
      </c>
      <c r="Q209">
        <v>742.66200000000003</v>
      </c>
      <c r="R209">
        <v>1.75997</v>
      </c>
      <c r="S209">
        <v>-37.323</v>
      </c>
      <c r="T209">
        <f t="shared" si="15"/>
        <v>-9.2773000000000003</v>
      </c>
    </row>
    <row r="210" spans="2:20" x14ac:dyDescent="0.3">
      <c r="B210">
        <v>7</v>
      </c>
      <c r="C210">
        <v>309.47699999999998</v>
      </c>
      <c r="D210">
        <f t="shared" si="17"/>
        <v>56.347551698878817</v>
      </c>
      <c r="E210">
        <v>-42.907699999999998</v>
      </c>
      <c r="F210">
        <v>57.617199999999997</v>
      </c>
      <c r="G210">
        <v>742.46600000000001</v>
      </c>
      <c r="H210">
        <v>1.5848500000000001</v>
      </c>
      <c r="I210">
        <v>-55.221600000000002</v>
      </c>
      <c r="J210">
        <f t="shared" si="14"/>
        <v>-12.313900000000004</v>
      </c>
      <c r="L210">
        <v>5</v>
      </c>
      <c r="M210">
        <v>273.92399999999998</v>
      </c>
      <c r="N210">
        <f t="shared" si="16"/>
        <v>62.150403977625949</v>
      </c>
      <c r="O210">
        <v>-27.847300000000001</v>
      </c>
      <c r="P210">
        <v>54.183999999999997</v>
      </c>
      <c r="Q210">
        <v>763.10699999999997</v>
      </c>
      <c r="R210">
        <v>1.7809200000000001</v>
      </c>
      <c r="S210">
        <v>-36.956800000000001</v>
      </c>
      <c r="T210">
        <f t="shared" si="15"/>
        <v>-9.1095000000000006</v>
      </c>
    </row>
    <row r="211" spans="2:20" x14ac:dyDescent="0.3">
      <c r="B211">
        <v>8</v>
      </c>
      <c r="C211">
        <v>328.04500000000002</v>
      </c>
      <c r="D211">
        <f t="shared" si="17"/>
        <v>53.856096510124829</v>
      </c>
      <c r="E211">
        <v>-42.877200000000002</v>
      </c>
      <c r="F211">
        <v>57.220500000000001</v>
      </c>
      <c r="G211">
        <v>758.78800000000001</v>
      </c>
      <c r="H211">
        <v>1.61205</v>
      </c>
      <c r="I211">
        <v>-55.099499999999999</v>
      </c>
      <c r="J211">
        <f t="shared" si="14"/>
        <v>-12.222299999999997</v>
      </c>
      <c r="L211">
        <v>6</v>
      </c>
      <c r="M211">
        <v>290.31099999999998</v>
      </c>
      <c r="N211">
        <f t="shared" si="16"/>
        <v>61.02398242509306</v>
      </c>
      <c r="O211">
        <v>-27.450600000000001</v>
      </c>
      <c r="P211">
        <v>53.405799999999999</v>
      </c>
      <c r="Q211">
        <v>789.22500000000002</v>
      </c>
      <c r="R211">
        <v>1.80067</v>
      </c>
      <c r="S211">
        <v>-36.834699999999998</v>
      </c>
      <c r="T211">
        <f t="shared" si="15"/>
        <v>-9.3840999999999966</v>
      </c>
    </row>
    <row r="212" spans="2:20" x14ac:dyDescent="0.3">
      <c r="B212">
        <v>9</v>
      </c>
      <c r="C212">
        <v>346.77600000000001</v>
      </c>
      <c r="D212">
        <f t="shared" si="17"/>
        <v>53.38743259836636</v>
      </c>
      <c r="E212">
        <v>-42.373699999999999</v>
      </c>
      <c r="F212">
        <v>56.182899999999997</v>
      </c>
      <c r="G212">
        <v>758.25199999999995</v>
      </c>
      <c r="H212">
        <v>1.62914</v>
      </c>
      <c r="I212">
        <v>-55.13</v>
      </c>
      <c r="J212">
        <f t="shared" si="14"/>
        <v>-12.756300000000003</v>
      </c>
      <c r="L212">
        <v>7</v>
      </c>
      <c r="M212">
        <v>306.87099999999998</v>
      </c>
      <c r="N212">
        <f t="shared" si="16"/>
        <v>60.386473429951685</v>
      </c>
      <c r="O212">
        <v>-26.4435</v>
      </c>
      <c r="P212">
        <v>51.696800000000003</v>
      </c>
      <c r="Q212">
        <v>785.78899999999999</v>
      </c>
      <c r="R212">
        <v>1.8052699999999999</v>
      </c>
      <c r="S212">
        <v>-36.712600000000002</v>
      </c>
      <c r="T212">
        <f t="shared" si="15"/>
        <v>-10.269100000000002</v>
      </c>
    </row>
    <row r="213" spans="2:20" x14ac:dyDescent="0.3">
      <c r="B213">
        <v>10</v>
      </c>
      <c r="C213">
        <v>365.41300000000001</v>
      </c>
      <c r="D213">
        <f t="shared" si="17"/>
        <v>53.656704405215429</v>
      </c>
      <c r="E213">
        <v>-42.755099999999999</v>
      </c>
      <c r="F213">
        <v>56.2744</v>
      </c>
      <c r="G213">
        <v>781.5</v>
      </c>
      <c r="H213">
        <v>1.63473</v>
      </c>
      <c r="I213">
        <v>-55.023200000000003</v>
      </c>
      <c r="J213">
        <f t="shared" si="14"/>
        <v>-12.268100000000004</v>
      </c>
      <c r="L213">
        <v>8</v>
      </c>
      <c r="M213">
        <v>324.61399999999998</v>
      </c>
      <c r="N213">
        <f t="shared" si="16"/>
        <v>56.36025474835148</v>
      </c>
      <c r="O213">
        <v>-26.321400000000001</v>
      </c>
      <c r="P213">
        <v>51.544199999999996</v>
      </c>
      <c r="Q213">
        <v>786.62300000000005</v>
      </c>
      <c r="R213">
        <v>1.8091600000000001</v>
      </c>
      <c r="S213">
        <v>-36.636400000000002</v>
      </c>
      <c r="T213">
        <f t="shared" si="15"/>
        <v>-10.315000000000001</v>
      </c>
    </row>
    <row r="214" spans="2:20" x14ac:dyDescent="0.3">
      <c r="B214">
        <v>11</v>
      </c>
      <c r="C214">
        <v>384.41</v>
      </c>
      <c r="D214">
        <f t="shared" si="17"/>
        <v>52.639890509027701</v>
      </c>
      <c r="E214">
        <v>-42.709400000000002</v>
      </c>
      <c r="F214">
        <v>55.938699999999997</v>
      </c>
      <c r="G214">
        <v>778.21299999999997</v>
      </c>
      <c r="H214">
        <v>1.6617200000000001</v>
      </c>
      <c r="I214">
        <v>-54.9011</v>
      </c>
      <c r="J214">
        <f t="shared" si="14"/>
        <v>-12.191699999999997</v>
      </c>
      <c r="L214">
        <v>9</v>
      </c>
      <c r="M214">
        <v>341.85300000000001</v>
      </c>
      <c r="N214">
        <f t="shared" si="16"/>
        <v>58.008005104704338</v>
      </c>
      <c r="O214">
        <v>-26.3367</v>
      </c>
      <c r="P214">
        <v>51.086399999999998</v>
      </c>
      <c r="Q214">
        <v>807.23099999999999</v>
      </c>
      <c r="R214">
        <v>1.8271299999999999</v>
      </c>
      <c r="S214">
        <v>-36.300699999999999</v>
      </c>
      <c r="T214">
        <f t="shared" si="15"/>
        <v>-9.9639999999999986</v>
      </c>
    </row>
    <row r="215" spans="2:20" x14ac:dyDescent="0.3">
      <c r="B215">
        <v>12</v>
      </c>
      <c r="C215">
        <v>403.41199999999998</v>
      </c>
      <c r="D215">
        <f t="shared" si="17"/>
        <v>52.626039364277574</v>
      </c>
      <c r="E215">
        <v>-41.992199999999997</v>
      </c>
      <c r="F215">
        <v>55.313099999999999</v>
      </c>
      <c r="G215">
        <v>770.072</v>
      </c>
      <c r="H215">
        <v>1.6389899999999999</v>
      </c>
      <c r="I215">
        <v>-54.916400000000003</v>
      </c>
      <c r="J215">
        <f t="shared" si="14"/>
        <v>-12.924200000000006</v>
      </c>
      <c r="L215">
        <v>10</v>
      </c>
      <c r="M215">
        <v>359.82499999999999</v>
      </c>
      <c r="N215">
        <f t="shared" si="16"/>
        <v>55.64210994880932</v>
      </c>
      <c r="O215">
        <v>-26.077300000000001</v>
      </c>
      <c r="P215">
        <v>50.735500000000002</v>
      </c>
      <c r="Q215">
        <v>809.47500000000002</v>
      </c>
      <c r="R215">
        <v>1.8306899999999999</v>
      </c>
      <c r="S215">
        <v>-36.1633</v>
      </c>
      <c r="T215">
        <f t="shared" si="15"/>
        <v>-10.085999999999999</v>
      </c>
    </row>
    <row r="216" spans="2:20" x14ac:dyDescent="0.3">
      <c r="B216">
        <v>13</v>
      </c>
      <c r="C216">
        <v>423.11700000000002</v>
      </c>
      <c r="D216">
        <f t="shared" si="17"/>
        <v>50.748540979446737</v>
      </c>
      <c r="E216">
        <v>-42.1143</v>
      </c>
      <c r="F216">
        <v>55.160499999999999</v>
      </c>
      <c r="G216">
        <v>780.13400000000001</v>
      </c>
      <c r="H216">
        <v>1.64086</v>
      </c>
      <c r="I216">
        <v>-54.6875</v>
      </c>
      <c r="J216">
        <f t="shared" si="14"/>
        <v>-12.5732</v>
      </c>
      <c r="L216">
        <v>11</v>
      </c>
      <c r="M216">
        <v>377.745</v>
      </c>
      <c r="N216">
        <f t="shared" si="16"/>
        <v>55.803571428571381</v>
      </c>
      <c r="O216">
        <v>-26.107800000000001</v>
      </c>
      <c r="P216">
        <v>50.476100000000002</v>
      </c>
      <c r="Q216">
        <v>812.06500000000005</v>
      </c>
      <c r="R216">
        <v>1.8394600000000001</v>
      </c>
      <c r="S216">
        <v>-36.071800000000003</v>
      </c>
      <c r="T216">
        <f t="shared" si="15"/>
        <v>-9.9640000000000022</v>
      </c>
    </row>
    <row r="217" spans="2:20" x14ac:dyDescent="0.3">
      <c r="B217">
        <v>14</v>
      </c>
      <c r="C217">
        <v>442.29399999999998</v>
      </c>
      <c r="D217">
        <f t="shared" si="17"/>
        <v>52.14579965583782</v>
      </c>
      <c r="E217">
        <v>-41.793799999999997</v>
      </c>
      <c r="F217">
        <v>54.7333</v>
      </c>
      <c r="G217">
        <v>776.37599999999998</v>
      </c>
      <c r="H217">
        <v>1.65882</v>
      </c>
      <c r="I217">
        <v>-54.611199999999997</v>
      </c>
      <c r="J217">
        <f t="shared" si="14"/>
        <v>-12.817399999999999</v>
      </c>
      <c r="L217">
        <v>12</v>
      </c>
      <c r="M217">
        <v>395.56</v>
      </c>
      <c r="N217">
        <f t="shared" si="16"/>
        <v>56.132472635419596</v>
      </c>
      <c r="O217">
        <v>-26.214600000000001</v>
      </c>
      <c r="P217">
        <v>50.308199999999999</v>
      </c>
      <c r="Q217">
        <v>828.8</v>
      </c>
      <c r="R217">
        <v>1.87</v>
      </c>
      <c r="S217">
        <v>-35.980200000000004</v>
      </c>
      <c r="T217">
        <f t="shared" si="15"/>
        <v>-9.7656000000000027</v>
      </c>
    </row>
    <row r="218" spans="2:20" x14ac:dyDescent="0.3">
      <c r="B218">
        <v>15</v>
      </c>
      <c r="C218">
        <v>462.03100000000001</v>
      </c>
      <c r="D218">
        <f t="shared" si="17"/>
        <v>50.666261336575914</v>
      </c>
      <c r="E218">
        <v>-41.747999999999998</v>
      </c>
      <c r="F218">
        <v>54.6875</v>
      </c>
      <c r="G218">
        <v>777.94600000000003</v>
      </c>
      <c r="H218">
        <v>1.6486799999999999</v>
      </c>
      <c r="I218">
        <v>-54.7485</v>
      </c>
      <c r="J218">
        <f t="shared" si="14"/>
        <v>-13.000500000000002</v>
      </c>
      <c r="L218">
        <v>13</v>
      </c>
      <c r="M218">
        <v>414.35899999999998</v>
      </c>
      <c r="N218">
        <f t="shared" si="16"/>
        <v>53.19431884674723</v>
      </c>
      <c r="O218">
        <v>-25.543199999999999</v>
      </c>
      <c r="P218">
        <v>49.697899999999997</v>
      </c>
      <c r="Q218">
        <v>813.23</v>
      </c>
      <c r="R218">
        <v>1.84806</v>
      </c>
      <c r="S218">
        <v>-36.422699999999999</v>
      </c>
      <c r="T218">
        <f t="shared" si="15"/>
        <v>-10.8795</v>
      </c>
    </row>
    <row r="219" spans="2:20" x14ac:dyDescent="0.3">
      <c r="B219">
        <v>16</v>
      </c>
      <c r="C219">
        <v>481.50799999999998</v>
      </c>
      <c r="D219">
        <f t="shared" si="17"/>
        <v>51.342609231401205</v>
      </c>
      <c r="E219">
        <v>-41.809100000000001</v>
      </c>
      <c r="F219">
        <v>54.6875</v>
      </c>
      <c r="G219">
        <v>795.59900000000005</v>
      </c>
      <c r="H219">
        <v>1.6562300000000001</v>
      </c>
      <c r="I219">
        <v>-54.672199999999997</v>
      </c>
      <c r="J219">
        <f t="shared" si="14"/>
        <v>-12.863099999999996</v>
      </c>
      <c r="L219">
        <v>14</v>
      </c>
      <c r="M219">
        <v>432.53</v>
      </c>
      <c r="N219">
        <f t="shared" si="16"/>
        <v>55.032744482967388</v>
      </c>
      <c r="O219">
        <v>-25.680499999999999</v>
      </c>
      <c r="P219">
        <v>49.682600000000001</v>
      </c>
      <c r="Q219">
        <v>817.02599999999995</v>
      </c>
      <c r="R219">
        <v>1.84257</v>
      </c>
      <c r="S219">
        <v>-35.537700000000001</v>
      </c>
      <c r="T219">
        <f t="shared" si="15"/>
        <v>-9.8572000000000024</v>
      </c>
    </row>
    <row r="220" spans="2:20" x14ac:dyDescent="0.3">
      <c r="B220">
        <v>17</v>
      </c>
      <c r="C220">
        <v>500.98599999999999</v>
      </c>
      <c r="D220">
        <f t="shared" si="17"/>
        <v>51.33997330321386</v>
      </c>
      <c r="E220">
        <v>-41.931199999999997</v>
      </c>
      <c r="F220">
        <v>54.351799999999997</v>
      </c>
      <c r="G220">
        <v>793.67</v>
      </c>
      <c r="H220">
        <v>1.68269</v>
      </c>
      <c r="I220">
        <v>-54.6417</v>
      </c>
      <c r="J220">
        <f t="shared" si="14"/>
        <v>-12.710500000000003</v>
      </c>
      <c r="L220">
        <v>15</v>
      </c>
      <c r="M220">
        <v>450.916</v>
      </c>
      <c r="N220">
        <f t="shared" si="16"/>
        <v>54.38920918089844</v>
      </c>
      <c r="O220">
        <v>-25.924700000000001</v>
      </c>
      <c r="P220">
        <v>49.819899999999997</v>
      </c>
      <c r="Q220">
        <v>834.22500000000002</v>
      </c>
      <c r="R220">
        <v>1.8616299999999999</v>
      </c>
      <c r="S220">
        <v>-36.209099999999999</v>
      </c>
      <c r="T220">
        <f t="shared" si="15"/>
        <v>-10.284399999999998</v>
      </c>
    </row>
    <row r="221" spans="2:20" x14ac:dyDescent="0.3">
      <c r="B221">
        <v>18</v>
      </c>
      <c r="C221">
        <v>520.17999999999995</v>
      </c>
      <c r="D221">
        <f t="shared" si="17"/>
        <v>52.099614462853083</v>
      </c>
      <c r="E221">
        <v>-41.854900000000001</v>
      </c>
      <c r="F221">
        <v>54.382300000000001</v>
      </c>
      <c r="G221">
        <v>804.66800000000001</v>
      </c>
      <c r="H221">
        <v>1.67276</v>
      </c>
      <c r="I221">
        <v>-54.656999999999996</v>
      </c>
      <c r="J221">
        <f t="shared" si="14"/>
        <v>-12.802099999999996</v>
      </c>
      <c r="L221">
        <v>16</v>
      </c>
      <c r="M221">
        <v>469.15499999999997</v>
      </c>
      <c r="N221">
        <f t="shared" si="16"/>
        <v>54.827567300838936</v>
      </c>
      <c r="O221">
        <v>-25.588999999999999</v>
      </c>
      <c r="P221">
        <v>49.453699999999998</v>
      </c>
      <c r="Q221">
        <v>834.149</v>
      </c>
      <c r="R221">
        <v>1.8689899999999999</v>
      </c>
      <c r="S221">
        <v>-35.812399999999997</v>
      </c>
      <c r="T221">
        <f t="shared" si="15"/>
        <v>-10.223399999999998</v>
      </c>
    </row>
    <row r="222" spans="2:20" x14ac:dyDescent="0.3">
      <c r="B222">
        <v>19</v>
      </c>
      <c r="C222">
        <v>540.62099999999998</v>
      </c>
      <c r="D222">
        <f t="shared" si="17"/>
        <v>48.921285651386846</v>
      </c>
      <c r="E222">
        <v>-41.564900000000002</v>
      </c>
      <c r="F222">
        <v>54.305999999999997</v>
      </c>
      <c r="G222">
        <v>785.93600000000004</v>
      </c>
      <c r="H222">
        <v>1.6658500000000001</v>
      </c>
      <c r="I222">
        <v>-54.7485</v>
      </c>
      <c r="J222">
        <f t="shared" si="14"/>
        <v>-13.183599999999998</v>
      </c>
      <c r="L222">
        <v>17</v>
      </c>
      <c r="M222">
        <v>487.69600000000003</v>
      </c>
      <c r="N222">
        <f t="shared" si="16"/>
        <v>53.934523488484821</v>
      </c>
      <c r="O222">
        <v>-24.9481</v>
      </c>
      <c r="P222">
        <v>48.889200000000002</v>
      </c>
      <c r="Q222">
        <v>806.56600000000003</v>
      </c>
      <c r="R222">
        <v>1.8636900000000001</v>
      </c>
      <c r="S222">
        <v>-35.507199999999997</v>
      </c>
      <c r="T222">
        <f t="shared" si="15"/>
        <v>-10.559099999999997</v>
      </c>
    </row>
    <row r="223" spans="2:20" x14ac:dyDescent="0.3">
      <c r="B223">
        <v>20</v>
      </c>
      <c r="C223">
        <v>560.01900000000001</v>
      </c>
      <c r="D223">
        <f t="shared" si="17"/>
        <v>51.551706361480498</v>
      </c>
      <c r="E223">
        <v>-42.007399999999997</v>
      </c>
      <c r="F223">
        <v>54.290799999999997</v>
      </c>
      <c r="G223">
        <v>813.02800000000002</v>
      </c>
      <c r="H223">
        <v>1.68974</v>
      </c>
      <c r="I223">
        <v>-54.153399999999998</v>
      </c>
      <c r="J223">
        <f t="shared" si="14"/>
        <v>-12.146000000000001</v>
      </c>
      <c r="L223">
        <v>18</v>
      </c>
      <c r="M223">
        <v>506.70699999999999</v>
      </c>
      <c r="N223">
        <f t="shared" si="16"/>
        <v>52.601125664089302</v>
      </c>
      <c r="O223">
        <v>-25.543199999999999</v>
      </c>
      <c r="P223">
        <v>49.362200000000001</v>
      </c>
      <c r="Q223">
        <v>834.46</v>
      </c>
      <c r="R223">
        <v>1.88578</v>
      </c>
      <c r="S223">
        <v>-35.125700000000002</v>
      </c>
      <c r="T223">
        <f t="shared" si="15"/>
        <v>-9.5825000000000031</v>
      </c>
    </row>
    <row r="224" spans="2:20" x14ac:dyDescent="0.3">
      <c r="B224">
        <v>21</v>
      </c>
      <c r="C224">
        <v>580</v>
      </c>
      <c r="D224">
        <f t="shared" si="17"/>
        <v>50.047545167909526</v>
      </c>
      <c r="E224">
        <v>-41.595500000000001</v>
      </c>
      <c r="F224">
        <v>53.787199999999999</v>
      </c>
      <c r="G224">
        <v>810.18499999999995</v>
      </c>
      <c r="H224">
        <v>1.69855</v>
      </c>
      <c r="I224">
        <v>-54.275500000000001</v>
      </c>
      <c r="J224">
        <f t="shared" si="14"/>
        <v>-12.68</v>
      </c>
      <c r="L224">
        <v>19</v>
      </c>
      <c r="M224">
        <v>524.952</v>
      </c>
      <c r="N224">
        <f t="shared" si="16"/>
        <v>54.809536859413527</v>
      </c>
      <c r="O224">
        <v>-25.466899999999999</v>
      </c>
      <c r="P224">
        <v>48.980699999999999</v>
      </c>
      <c r="Q224">
        <v>842.42399999999998</v>
      </c>
      <c r="R224">
        <v>1.88479</v>
      </c>
      <c r="S224">
        <v>-35.674999999999997</v>
      </c>
      <c r="T224">
        <f t="shared" si="15"/>
        <v>-10.208099999999998</v>
      </c>
    </row>
    <row r="225" spans="1:20" x14ac:dyDescent="0.3">
      <c r="B225">
        <v>22</v>
      </c>
      <c r="C225">
        <v>599.47799999999995</v>
      </c>
      <c r="D225">
        <f t="shared" si="17"/>
        <v>51.339973303214009</v>
      </c>
      <c r="E225">
        <v>-41.473399999999998</v>
      </c>
      <c r="F225">
        <v>53.298999999999999</v>
      </c>
      <c r="G225">
        <v>806.56600000000003</v>
      </c>
      <c r="H225">
        <v>1.70014</v>
      </c>
      <c r="I225">
        <v>-54.290799999999997</v>
      </c>
      <c r="J225">
        <f t="shared" si="14"/>
        <v>-12.817399999999999</v>
      </c>
      <c r="L225">
        <v>20</v>
      </c>
      <c r="M225">
        <v>544.01900000000001</v>
      </c>
      <c r="N225">
        <f t="shared" si="16"/>
        <v>52.446635548329553</v>
      </c>
      <c r="O225">
        <v>-25.253299999999999</v>
      </c>
      <c r="P225">
        <v>49.041699999999999</v>
      </c>
      <c r="Q225">
        <v>835.17499999999995</v>
      </c>
      <c r="R225">
        <v>1.8727199999999999</v>
      </c>
      <c r="S225">
        <v>-35.934399999999997</v>
      </c>
      <c r="T225">
        <f t="shared" si="15"/>
        <v>-10.681099999999997</v>
      </c>
    </row>
    <row r="226" spans="1:20" x14ac:dyDescent="0.3">
      <c r="B226">
        <v>23</v>
      </c>
      <c r="C226">
        <v>619.43100000000004</v>
      </c>
      <c r="D226">
        <f t="shared" si="17"/>
        <v>50.117776775422023</v>
      </c>
      <c r="E226">
        <v>-41.183500000000002</v>
      </c>
      <c r="F226">
        <v>53.070099999999996</v>
      </c>
      <c r="G226">
        <v>796.55200000000002</v>
      </c>
      <c r="H226">
        <v>1.6919500000000001</v>
      </c>
      <c r="I226">
        <v>-54.458599999999997</v>
      </c>
      <c r="J226">
        <f t="shared" si="14"/>
        <v>-13.275099999999995</v>
      </c>
      <c r="L226">
        <v>21</v>
      </c>
      <c r="M226">
        <v>562.89099999999996</v>
      </c>
      <c r="N226">
        <f t="shared" si="16"/>
        <v>52.988554472234121</v>
      </c>
      <c r="O226">
        <v>-24.520900000000001</v>
      </c>
      <c r="P226">
        <v>48.324599999999997</v>
      </c>
      <c r="Q226">
        <v>815.97199999999998</v>
      </c>
      <c r="R226">
        <v>1.8508800000000001</v>
      </c>
      <c r="S226">
        <v>-35.400399999999998</v>
      </c>
      <c r="T226">
        <f t="shared" si="15"/>
        <v>-10.879499999999997</v>
      </c>
    </row>
    <row r="227" spans="1:20" x14ac:dyDescent="0.3">
      <c r="B227">
        <v>24</v>
      </c>
      <c r="C227">
        <v>639.28300000000002</v>
      </c>
      <c r="D227">
        <f t="shared" si="17"/>
        <v>50.372758412250718</v>
      </c>
      <c r="E227">
        <v>-41.854900000000001</v>
      </c>
      <c r="F227">
        <v>53.756700000000002</v>
      </c>
      <c r="G227">
        <v>818.98199999999997</v>
      </c>
      <c r="H227">
        <v>1.7011000000000001</v>
      </c>
      <c r="I227">
        <v>-54.214500000000001</v>
      </c>
      <c r="J227">
        <f t="shared" si="14"/>
        <v>-12.3596</v>
      </c>
      <c r="L227">
        <v>22</v>
      </c>
      <c r="M227">
        <v>582.06500000000005</v>
      </c>
      <c r="N227">
        <f t="shared" si="16"/>
        <v>52.153958485448797</v>
      </c>
      <c r="O227">
        <v>-24.8566</v>
      </c>
      <c r="P227">
        <v>48.5687</v>
      </c>
      <c r="Q227">
        <v>821.75400000000002</v>
      </c>
      <c r="R227">
        <v>1.8725099999999999</v>
      </c>
      <c r="S227">
        <v>-35.491900000000001</v>
      </c>
      <c r="T227">
        <f t="shared" si="15"/>
        <v>-10.635300000000001</v>
      </c>
    </row>
    <row r="228" spans="1:20" x14ac:dyDescent="0.3">
      <c r="B228">
        <v>25</v>
      </c>
      <c r="C228">
        <v>659.07100000000003</v>
      </c>
      <c r="D228">
        <f t="shared" si="17"/>
        <v>50.535678188801263</v>
      </c>
      <c r="E228">
        <v>-41.198700000000002</v>
      </c>
      <c r="F228">
        <v>52.978499999999997</v>
      </c>
      <c r="G228">
        <v>807.32600000000002</v>
      </c>
      <c r="H228">
        <v>1.6932400000000001</v>
      </c>
      <c r="I228">
        <v>-54.367100000000001</v>
      </c>
      <c r="J228">
        <f t="shared" si="14"/>
        <v>-13.168399999999998</v>
      </c>
      <c r="L228">
        <v>23</v>
      </c>
      <c r="M228">
        <v>601.02200000000005</v>
      </c>
      <c r="N228">
        <f t="shared" si="16"/>
        <v>52.750962705069384</v>
      </c>
      <c r="O228">
        <v>-25.1007</v>
      </c>
      <c r="P228">
        <v>48.736600000000003</v>
      </c>
      <c r="Q228">
        <v>833.99900000000002</v>
      </c>
      <c r="R228">
        <v>1.8805099999999999</v>
      </c>
      <c r="S228">
        <v>-35.324100000000001</v>
      </c>
      <c r="T228">
        <f t="shared" si="15"/>
        <v>-10.223400000000002</v>
      </c>
    </row>
    <row r="229" spans="1:20" x14ac:dyDescent="0.3">
      <c r="B229">
        <v>26</v>
      </c>
      <c r="C229">
        <v>678.66899999999998</v>
      </c>
      <c r="D229">
        <f t="shared" si="17"/>
        <v>51.025614858659161</v>
      </c>
      <c r="E229">
        <v>-42.358400000000003</v>
      </c>
      <c r="F229">
        <v>54.183999999999997</v>
      </c>
      <c r="G229">
        <v>835.22199999999998</v>
      </c>
      <c r="H229">
        <v>1.72923</v>
      </c>
      <c r="I229">
        <v>-54.138199999999998</v>
      </c>
      <c r="J229">
        <f t="shared" si="14"/>
        <v>-11.779799999999994</v>
      </c>
      <c r="L229">
        <v>24</v>
      </c>
      <c r="M229">
        <v>619.63300000000004</v>
      </c>
      <c r="N229">
        <f t="shared" si="16"/>
        <v>53.731664069636267</v>
      </c>
      <c r="O229">
        <v>-24.734500000000001</v>
      </c>
      <c r="P229">
        <v>48.019399999999997</v>
      </c>
      <c r="Q229">
        <v>823.14700000000005</v>
      </c>
      <c r="R229">
        <v>1.8777900000000001</v>
      </c>
      <c r="S229">
        <v>-35.598799999999997</v>
      </c>
      <c r="T229">
        <f t="shared" si="15"/>
        <v>-10.864299999999997</v>
      </c>
    </row>
    <row r="230" spans="1:20" x14ac:dyDescent="0.3">
      <c r="B230">
        <v>27</v>
      </c>
      <c r="C230">
        <v>699.32899999999995</v>
      </c>
      <c r="D230">
        <f t="shared" si="17"/>
        <v>48.402710551790975</v>
      </c>
      <c r="E230">
        <v>-41.854900000000001</v>
      </c>
      <c r="F230">
        <v>53.893999999999998</v>
      </c>
      <c r="G230">
        <v>820.50300000000004</v>
      </c>
      <c r="H230">
        <v>1.69895</v>
      </c>
      <c r="I230">
        <v>-54.168700000000001</v>
      </c>
      <c r="J230">
        <f t="shared" si="14"/>
        <v>-12.313800000000001</v>
      </c>
      <c r="L230">
        <v>25</v>
      </c>
      <c r="M230">
        <v>638.83299999999997</v>
      </c>
      <c r="N230">
        <f t="shared" si="16"/>
        <v>52.08333333333352</v>
      </c>
      <c r="O230">
        <v>-24.475100000000001</v>
      </c>
      <c r="P230">
        <v>47.882100000000001</v>
      </c>
      <c r="Q230">
        <v>823.69500000000005</v>
      </c>
      <c r="R230">
        <v>1.8533500000000001</v>
      </c>
      <c r="S230">
        <v>-35.263100000000001</v>
      </c>
      <c r="T230">
        <f t="shared" si="15"/>
        <v>-10.788</v>
      </c>
    </row>
    <row r="231" spans="1:20" x14ac:dyDescent="0.3">
      <c r="B231">
        <v>28</v>
      </c>
      <c r="C231">
        <v>719.07</v>
      </c>
      <c r="D231">
        <f t="shared" si="17"/>
        <v>50.655995137024213</v>
      </c>
      <c r="E231">
        <v>-42.312600000000003</v>
      </c>
      <c r="F231">
        <v>57.8003</v>
      </c>
      <c r="G231">
        <v>819.15099999999995</v>
      </c>
      <c r="H231">
        <v>1.79186</v>
      </c>
      <c r="I231">
        <v>-66.665599999999998</v>
      </c>
      <c r="J231">
        <f t="shared" si="14"/>
        <v>-24.352999999999994</v>
      </c>
      <c r="L231">
        <v>26</v>
      </c>
      <c r="M231">
        <v>657.83699999999999</v>
      </c>
      <c r="N231">
        <f t="shared" si="16"/>
        <v>52.620500947168964</v>
      </c>
      <c r="O231">
        <v>-25.360099999999999</v>
      </c>
      <c r="P231">
        <v>48.645000000000003</v>
      </c>
      <c r="Q231">
        <v>861.952</v>
      </c>
      <c r="R231">
        <v>1.90757</v>
      </c>
      <c r="S231">
        <v>-35.430900000000001</v>
      </c>
      <c r="T231">
        <f t="shared" si="15"/>
        <v>-10.070800000000002</v>
      </c>
    </row>
    <row r="232" spans="1:20" x14ac:dyDescent="0.3">
      <c r="J232">
        <f t="shared" si="14"/>
        <v>0</v>
      </c>
      <c r="L232">
        <v>27</v>
      </c>
      <c r="M232">
        <v>677.30700000000002</v>
      </c>
      <c r="N232">
        <f t="shared" si="16"/>
        <v>51.36106831022078</v>
      </c>
      <c r="O232">
        <v>-25.314299999999999</v>
      </c>
      <c r="P232">
        <v>48.6755</v>
      </c>
      <c r="Q232">
        <v>848.62400000000002</v>
      </c>
      <c r="R232">
        <v>1.9074800000000001</v>
      </c>
      <c r="S232">
        <v>-35.034199999999998</v>
      </c>
      <c r="T232">
        <f t="shared" si="15"/>
        <v>-9.7198999999999991</v>
      </c>
    </row>
    <row r="233" spans="1:20" x14ac:dyDescent="0.3">
      <c r="A233">
        <v>0.95</v>
      </c>
      <c r="J233">
        <f t="shared" si="14"/>
        <v>0</v>
      </c>
      <c r="L233">
        <v>28</v>
      </c>
      <c r="M233">
        <v>696.67100000000005</v>
      </c>
      <c r="N233">
        <f t="shared" si="16"/>
        <v>51.642222681264116</v>
      </c>
      <c r="O233">
        <v>-24.551400000000001</v>
      </c>
      <c r="P233">
        <v>48.034700000000001</v>
      </c>
      <c r="Q233">
        <v>825.16800000000001</v>
      </c>
      <c r="R233">
        <v>1.8795599999999999</v>
      </c>
      <c r="S233">
        <v>-35.537700000000001</v>
      </c>
      <c r="T233">
        <f t="shared" si="15"/>
        <v>-10.9863</v>
      </c>
    </row>
    <row r="234" spans="1:20" x14ac:dyDescent="0.3">
      <c r="B234">
        <v>1</v>
      </c>
      <c r="C234">
        <v>222.07300000000001</v>
      </c>
      <c r="E234">
        <v>-48.2941</v>
      </c>
      <c r="F234">
        <v>81.512500000000003</v>
      </c>
      <c r="G234">
        <v>431.33300000000003</v>
      </c>
      <c r="H234">
        <v>1.2049700000000001</v>
      </c>
      <c r="I234">
        <v>-61.660800000000002</v>
      </c>
      <c r="J234">
        <f t="shared" si="14"/>
        <v>-13.366700000000002</v>
      </c>
      <c r="L234">
        <v>29</v>
      </c>
      <c r="M234">
        <v>715.73400000000004</v>
      </c>
      <c r="N234">
        <f t="shared" si="16"/>
        <v>52.457640455332353</v>
      </c>
      <c r="O234">
        <v>-24.612400000000001</v>
      </c>
      <c r="P234">
        <v>47.775300000000001</v>
      </c>
      <c r="Q234">
        <v>823.58900000000006</v>
      </c>
      <c r="R234">
        <v>1.8894599999999999</v>
      </c>
      <c r="S234">
        <v>-30.334499999999998</v>
      </c>
      <c r="T234">
        <f t="shared" si="15"/>
        <v>-5.7220999999999975</v>
      </c>
    </row>
    <row r="235" spans="1:20" x14ac:dyDescent="0.3">
      <c r="B235">
        <v>2</v>
      </c>
      <c r="C235">
        <v>230.74199999999999</v>
      </c>
      <c r="D235">
        <f t="shared" si="17"/>
        <v>115.35355865728481</v>
      </c>
      <c r="E235">
        <v>-45.425400000000003</v>
      </c>
      <c r="F235">
        <v>67.764300000000006</v>
      </c>
      <c r="G235">
        <v>573.45100000000002</v>
      </c>
      <c r="H235">
        <v>1.37209</v>
      </c>
      <c r="I235">
        <v>-57.7393</v>
      </c>
      <c r="J235">
        <f t="shared" si="14"/>
        <v>-12.313899999999997</v>
      </c>
      <c r="T235">
        <f t="shared" si="15"/>
        <v>0</v>
      </c>
    </row>
    <row r="236" spans="1:20" x14ac:dyDescent="0.3">
      <c r="B236">
        <v>3</v>
      </c>
      <c r="C236">
        <v>241.70599999999999</v>
      </c>
      <c r="D236">
        <f t="shared" si="17"/>
        <v>91.207588471360822</v>
      </c>
      <c r="E236">
        <v>-44.677700000000002</v>
      </c>
      <c r="F236">
        <v>62.316899999999997</v>
      </c>
      <c r="G236">
        <v>666.47400000000005</v>
      </c>
      <c r="H236">
        <v>1.50379</v>
      </c>
      <c r="I236">
        <v>-56.366</v>
      </c>
      <c r="J236">
        <f t="shared" si="14"/>
        <v>-11.688299999999998</v>
      </c>
      <c r="K236">
        <v>0.85</v>
      </c>
      <c r="T236">
        <f t="shared" si="15"/>
        <v>0</v>
      </c>
    </row>
    <row r="237" spans="1:20" x14ac:dyDescent="0.3">
      <c r="B237">
        <v>4</v>
      </c>
      <c r="C237">
        <v>255.14599999999999</v>
      </c>
      <c r="D237">
        <f t="shared" si="17"/>
        <v>74.404761904761912</v>
      </c>
      <c r="E237">
        <v>-44.677700000000002</v>
      </c>
      <c r="F237">
        <v>60.516399999999997</v>
      </c>
      <c r="G237">
        <v>722.35900000000004</v>
      </c>
      <c r="H237">
        <v>1.5689599999999999</v>
      </c>
      <c r="I237">
        <v>-55.618299999999998</v>
      </c>
      <c r="J237">
        <f t="shared" si="14"/>
        <v>-10.940599999999996</v>
      </c>
      <c r="L237">
        <v>1</v>
      </c>
      <c r="M237">
        <v>221.75200000000001</v>
      </c>
      <c r="O237">
        <v>-30.853300000000001</v>
      </c>
      <c r="P237">
        <v>70.495599999999996</v>
      </c>
      <c r="Q237">
        <v>512.42700000000002</v>
      </c>
      <c r="R237">
        <v>1.4291700000000001</v>
      </c>
      <c r="S237">
        <v>-41.534399999999998</v>
      </c>
      <c r="T237">
        <f t="shared" si="15"/>
        <v>-10.681099999999997</v>
      </c>
    </row>
    <row r="238" spans="1:20" x14ac:dyDescent="0.3">
      <c r="B238">
        <v>5</v>
      </c>
      <c r="C238">
        <v>270.904</v>
      </c>
      <c r="D238">
        <f t="shared" si="17"/>
        <v>63.459829927655754</v>
      </c>
      <c r="E238">
        <v>-43.945300000000003</v>
      </c>
      <c r="F238">
        <v>59.051499999999997</v>
      </c>
      <c r="G238">
        <v>729.96199999999999</v>
      </c>
      <c r="H238">
        <v>1.59053</v>
      </c>
      <c r="I238">
        <v>-55.419899999999998</v>
      </c>
      <c r="J238">
        <f t="shared" si="14"/>
        <v>-11.474599999999995</v>
      </c>
      <c r="L238">
        <v>2</v>
      </c>
      <c r="M238">
        <v>230.81399999999999</v>
      </c>
      <c r="N238">
        <f t="shared" si="16"/>
        <v>110.35091591260228</v>
      </c>
      <c r="O238">
        <v>-27.938800000000001</v>
      </c>
      <c r="P238">
        <v>58.609000000000002</v>
      </c>
      <c r="Q238">
        <v>629.495</v>
      </c>
      <c r="R238">
        <v>1.6341300000000001</v>
      </c>
      <c r="S238">
        <v>-37.963900000000002</v>
      </c>
      <c r="T238">
        <f t="shared" si="15"/>
        <v>-10.025100000000002</v>
      </c>
    </row>
    <row r="239" spans="1:20" x14ac:dyDescent="0.3">
      <c r="B239">
        <v>6</v>
      </c>
      <c r="C239">
        <v>286.98500000000001</v>
      </c>
      <c r="D239">
        <f t="shared" si="17"/>
        <v>62.185187488340212</v>
      </c>
      <c r="E239">
        <v>-43.869</v>
      </c>
      <c r="F239">
        <v>57.876600000000003</v>
      </c>
      <c r="G239">
        <v>767.18700000000001</v>
      </c>
      <c r="H239">
        <v>1.62975</v>
      </c>
      <c r="I239">
        <v>-55.069000000000003</v>
      </c>
      <c r="J239">
        <f t="shared" si="14"/>
        <v>-11.200000000000003</v>
      </c>
      <c r="L239">
        <v>3</v>
      </c>
      <c r="M239">
        <v>241.95099999999999</v>
      </c>
      <c r="N239">
        <f t="shared" si="16"/>
        <v>89.790787465206066</v>
      </c>
      <c r="O239">
        <v>-26.931799999999999</v>
      </c>
      <c r="P239">
        <v>54.824800000000003</v>
      </c>
      <c r="Q239">
        <v>709.94299999999998</v>
      </c>
      <c r="R239">
        <v>1.7483599999999999</v>
      </c>
      <c r="S239">
        <v>-36.834699999999998</v>
      </c>
      <c r="T239">
        <f t="shared" si="15"/>
        <v>-9.9028999999999989</v>
      </c>
    </row>
    <row r="240" spans="1:20" x14ac:dyDescent="0.3">
      <c r="B240">
        <v>7</v>
      </c>
      <c r="C240">
        <v>303.63600000000002</v>
      </c>
      <c r="D240">
        <f t="shared" si="17"/>
        <v>60.05645306588189</v>
      </c>
      <c r="E240">
        <v>-43.472299999999997</v>
      </c>
      <c r="F240">
        <v>56.808500000000002</v>
      </c>
      <c r="G240">
        <v>762.59900000000005</v>
      </c>
      <c r="H240">
        <v>1.6367499999999999</v>
      </c>
      <c r="I240">
        <v>-54.824800000000003</v>
      </c>
      <c r="J240">
        <f t="shared" si="14"/>
        <v>-11.352500000000006</v>
      </c>
      <c r="L240">
        <v>4</v>
      </c>
      <c r="M240">
        <v>255.49299999999999</v>
      </c>
      <c r="N240">
        <f t="shared" si="16"/>
        <v>73.844336139418104</v>
      </c>
      <c r="O240">
        <v>-26.4893</v>
      </c>
      <c r="P240">
        <v>53.222700000000003</v>
      </c>
      <c r="Q240">
        <v>745.64300000000003</v>
      </c>
      <c r="R240">
        <v>1.7676000000000001</v>
      </c>
      <c r="S240">
        <v>-36.377000000000002</v>
      </c>
      <c r="T240">
        <f t="shared" si="15"/>
        <v>-9.8877000000000024</v>
      </c>
    </row>
    <row r="241" spans="2:20" x14ac:dyDescent="0.3">
      <c r="B241">
        <v>8</v>
      </c>
      <c r="C241">
        <v>320.92899999999997</v>
      </c>
      <c r="D241">
        <f t="shared" si="17"/>
        <v>57.826866362112007</v>
      </c>
      <c r="E241">
        <v>-43.335000000000001</v>
      </c>
      <c r="F241">
        <v>55.831899999999997</v>
      </c>
      <c r="G241">
        <v>785.11500000000001</v>
      </c>
      <c r="H241">
        <v>1.66459</v>
      </c>
      <c r="I241">
        <v>-54.6265</v>
      </c>
      <c r="J241">
        <f t="shared" si="14"/>
        <v>-11.291499999999999</v>
      </c>
      <c r="L241">
        <v>5</v>
      </c>
      <c r="M241">
        <v>269.976</v>
      </c>
      <c r="N241">
        <f t="shared" si="16"/>
        <v>69.046468273147809</v>
      </c>
      <c r="O241">
        <v>-26.6724</v>
      </c>
      <c r="P241">
        <v>52.673299999999998</v>
      </c>
      <c r="Q241">
        <v>779.13699999999994</v>
      </c>
      <c r="R241">
        <v>1.82548</v>
      </c>
      <c r="S241">
        <v>-36.254899999999999</v>
      </c>
      <c r="T241">
        <f t="shared" si="15"/>
        <v>-9.5824999999999996</v>
      </c>
    </row>
    <row r="242" spans="2:20" x14ac:dyDescent="0.3">
      <c r="B242">
        <v>9</v>
      </c>
      <c r="C242">
        <v>338.21300000000002</v>
      </c>
      <c r="D242">
        <f t="shared" si="17"/>
        <v>57.856977551492548</v>
      </c>
      <c r="E242">
        <v>-42.648299999999999</v>
      </c>
      <c r="F242">
        <v>54.672199999999997</v>
      </c>
      <c r="G242">
        <v>798.91800000000001</v>
      </c>
      <c r="H242">
        <v>1.6756899999999999</v>
      </c>
      <c r="I242">
        <v>-54.656999999999996</v>
      </c>
      <c r="J242">
        <f t="shared" si="14"/>
        <v>-12.008699999999997</v>
      </c>
      <c r="L242">
        <v>6</v>
      </c>
      <c r="M242">
        <v>284.971</v>
      </c>
      <c r="N242">
        <f t="shared" si="16"/>
        <v>66.688896298766238</v>
      </c>
      <c r="O242">
        <v>-25.405899999999999</v>
      </c>
      <c r="P242">
        <v>50.476100000000002</v>
      </c>
      <c r="Q242">
        <v>775.67899999999997</v>
      </c>
      <c r="R242">
        <v>1.8376999999999999</v>
      </c>
      <c r="S242">
        <v>-35.644500000000001</v>
      </c>
      <c r="T242">
        <f t="shared" si="15"/>
        <v>-10.238600000000002</v>
      </c>
    </row>
    <row r="243" spans="2:20" x14ac:dyDescent="0.3">
      <c r="B243">
        <v>10</v>
      </c>
      <c r="C243">
        <v>355.71899999999999</v>
      </c>
      <c r="D243">
        <f t="shared" si="17"/>
        <v>57.123272021021457</v>
      </c>
      <c r="E243">
        <v>-42.739899999999999</v>
      </c>
      <c r="F243">
        <v>54.6875</v>
      </c>
      <c r="G243">
        <v>805.59</v>
      </c>
      <c r="H243">
        <v>1.68485</v>
      </c>
      <c r="I243">
        <v>-54.565399999999997</v>
      </c>
      <c r="J243">
        <f t="shared" si="14"/>
        <v>-11.825499999999998</v>
      </c>
      <c r="L243">
        <v>7</v>
      </c>
      <c r="M243">
        <v>300.613</v>
      </c>
      <c r="N243">
        <f t="shared" si="16"/>
        <v>63.930443677279136</v>
      </c>
      <c r="O243">
        <v>-25.344799999999999</v>
      </c>
      <c r="P243">
        <v>50.369300000000003</v>
      </c>
      <c r="Q243">
        <v>796.67200000000003</v>
      </c>
      <c r="R243">
        <v>1.84948</v>
      </c>
      <c r="S243">
        <v>-34.820599999999999</v>
      </c>
      <c r="T243">
        <f t="shared" si="15"/>
        <v>-9.4757999999999996</v>
      </c>
    </row>
    <row r="244" spans="2:20" x14ac:dyDescent="0.3">
      <c r="B244">
        <v>11</v>
      </c>
      <c r="C244">
        <v>373.65300000000002</v>
      </c>
      <c r="D244">
        <f t="shared" si="17"/>
        <v>55.760008921601347</v>
      </c>
      <c r="E244">
        <v>-41.778599999999997</v>
      </c>
      <c r="F244">
        <v>53.3752</v>
      </c>
      <c r="G244">
        <v>798.27599999999995</v>
      </c>
      <c r="H244">
        <v>1.67584</v>
      </c>
      <c r="I244">
        <v>-54.412799999999997</v>
      </c>
      <c r="J244">
        <f t="shared" si="14"/>
        <v>-12.6342</v>
      </c>
      <c r="L244">
        <v>8</v>
      </c>
      <c r="M244">
        <v>316.303</v>
      </c>
      <c r="N244">
        <f t="shared" si="16"/>
        <v>63.734862970044624</v>
      </c>
      <c r="O244">
        <v>-25.344799999999999</v>
      </c>
      <c r="P244">
        <v>49.453699999999998</v>
      </c>
      <c r="Q244">
        <v>836.02499999999998</v>
      </c>
      <c r="R244">
        <v>1.89679</v>
      </c>
      <c r="S244">
        <v>-35.095199999999998</v>
      </c>
      <c r="T244">
        <f t="shared" si="15"/>
        <v>-9.7503999999999991</v>
      </c>
    </row>
    <row r="245" spans="2:20" x14ac:dyDescent="0.3">
      <c r="B245">
        <v>12</v>
      </c>
      <c r="C245">
        <v>391.45600000000002</v>
      </c>
      <c r="D245">
        <f t="shared" si="17"/>
        <v>56.170308374992985</v>
      </c>
      <c r="E245">
        <v>-42.266800000000003</v>
      </c>
      <c r="F245">
        <v>53.588900000000002</v>
      </c>
      <c r="G245">
        <v>818.89300000000003</v>
      </c>
      <c r="H245">
        <v>1.7054199999999999</v>
      </c>
      <c r="I245">
        <v>-54.382300000000001</v>
      </c>
      <c r="J245">
        <f t="shared" si="14"/>
        <v>-12.115499999999997</v>
      </c>
      <c r="L245">
        <v>9</v>
      </c>
      <c r="M245">
        <v>332.142</v>
      </c>
      <c r="N245">
        <f t="shared" si="16"/>
        <v>63.135298945640514</v>
      </c>
      <c r="O245">
        <v>-25.848400000000002</v>
      </c>
      <c r="P245">
        <v>49.743699999999997</v>
      </c>
      <c r="Q245">
        <v>853.71799999999996</v>
      </c>
      <c r="R245">
        <v>1.90604</v>
      </c>
      <c r="S245">
        <v>-34.484900000000003</v>
      </c>
      <c r="T245">
        <f t="shared" si="15"/>
        <v>-8.6365000000000016</v>
      </c>
    </row>
    <row r="246" spans="2:20" x14ac:dyDescent="0.3">
      <c r="B246">
        <v>13</v>
      </c>
      <c r="C246">
        <v>409</v>
      </c>
      <c r="D246">
        <f t="shared" si="17"/>
        <v>56.999544003648026</v>
      </c>
      <c r="E246">
        <v>-42.541499999999999</v>
      </c>
      <c r="F246">
        <v>53.710900000000002</v>
      </c>
      <c r="G246">
        <v>819.51499999999999</v>
      </c>
      <c r="H246">
        <v>1.7199599999999999</v>
      </c>
      <c r="I246">
        <v>-54.168700000000001</v>
      </c>
      <c r="J246">
        <f t="shared" si="14"/>
        <v>-11.627200000000002</v>
      </c>
      <c r="L246">
        <v>10</v>
      </c>
      <c r="M246">
        <v>349.10500000000002</v>
      </c>
      <c r="N246">
        <f t="shared" si="16"/>
        <v>58.951836349702219</v>
      </c>
      <c r="O246">
        <v>-25.268599999999999</v>
      </c>
      <c r="P246">
        <v>49.194299999999998</v>
      </c>
      <c r="Q246">
        <v>831.43</v>
      </c>
      <c r="R246">
        <v>1.8846700000000001</v>
      </c>
      <c r="S246">
        <v>-34.866300000000003</v>
      </c>
      <c r="T246">
        <f t="shared" si="15"/>
        <v>-9.5977000000000032</v>
      </c>
    </row>
    <row r="247" spans="2:20" x14ac:dyDescent="0.3">
      <c r="B247">
        <v>14</v>
      </c>
      <c r="C247">
        <v>427.24099999999999</v>
      </c>
      <c r="D247">
        <f t="shared" si="17"/>
        <v>54.821555835754666</v>
      </c>
      <c r="E247">
        <v>-42.297400000000003</v>
      </c>
      <c r="F247">
        <v>53.36</v>
      </c>
      <c r="G247">
        <v>825.303</v>
      </c>
      <c r="H247">
        <v>1.7281</v>
      </c>
      <c r="I247">
        <v>-54.092399999999998</v>
      </c>
      <c r="J247">
        <f t="shared" si="14"/>
        <v>-11.794999999999995</v>
      </c>
      <c r="L247">
        <v>11</v>
      </c>
      <c r="M247">
        <v>365.96199999999999</v>
      </c>
      <c r="N247">
        <f t="shared" si="16"/>
        <v>59.322536631666473</v>
      </c>
      <c r="O247">
        <v>-25.253299999999999</v>
      </c>
      <c r="P247">
        <v>48.934899999999999</v>
      </c>
      <c r="Q247">
        <v>851.48500000000001</v>
      </c>
      <c r="R247">
        <v>1.91543</v>
      </c>
      <c r="S247">
        <v>-34.728999999999999</v>
      </c>
      <c r="T247">
        <f t="shared" si="15"/>
        <v>-9.4756999999999998</v>
      </c>
    </row>
    <row r="248" spans="2:20" x14ac:dyDescent="0.3">
      <c r="B248">
        <v>15</v>
      </c>
      <c r="C248">
        <v>445.66899999999998</v>
      </c>
      <c r="D248">
        <f t="shared" si="17"/>
        <v>54.2652485348383</v>
      </c>
      <c r="E248">
        <v>-41.915900000000001</v>
      </c>
      <c r="F248">
        <v>52.734400000000001</v>
      </c>
      <c r="G248">
        <v>812.63900000000001</v>
      </c>
      <c r="H248">
        <v>1.7242999999999999</v>
      </c>
      <c r="I248">
        <v>-54.016100000000002</v>
      </c>
      <c r="J248">
        <f t="shared" si="14"/>
        <v>-12.100200000000001</v>
      </c>
      <c r="L248">
        <v>12</v>
      </c>
      <c r="M248">
        <v>382.22</v>
      </c>
      <c r="N248">
        <f t="shared" si="16"/>
        <v>61.508180588018064</v>
      </c>
      <c r="O248">
        <v>-25.421099999999999</v>
      </c>
      <c r="P248">
        <v>48.782299999999999</v>
      </c>
      <c r="Q248">
        <v>874.89700000000005</v>
      </c>
      <c r="R248">
        <v>1.9448300000000001</v>
      </c>
      <c r="S248">
        <v>-34.637500000000003</v>
      </c>
      <c r="T248">
        <f t="shared" si="15"/>
        <v>-9.2164000000000037</v>
      </c>
    </row>
    <row r="249" spans="2:20" x14ac:dyDescent="0.3">
      <c r="B249">
        <v>16</v>
      </c>
      <c r="C249">
        <v>464.09100000000001</v>
      </c>
      <c r="D249">
        <f t="shared" si="17"/>
        <v>54.28292259255231</v>
      </c>
      <c r="E249">
        <v>-41.641199999999998</v>
      </c>
      <c r="F249">
        <v>52.368200000000002</v>
      </c>
      <c r="G249">
        <v>818.947</v>
      </c>
      <c r="H249">
        <v>1.71184</v>
      </c>
      <c r="I249">
        <v>-54.046599999999998</v>
      </c>
      <c r="J249">
        <f t="shared" si="14"/>
        <v>-12.4054</v>
      </c>
      <c r="L249">
        <v>13</v>
      </c>
      <c r="M249">
        <v>399.57</v>
      </c>
      <c r="N249">
        <f t="shared" si="16"/>
        <v>57.63688760806928</v>
      </c>
      <c r="O249">
        <v>-24.8566</v>
      </c>
      <c r="P249">
        <v>48.492400000000004</v>
      </c>
      <c r="Q249">
        <v>848.88900000000001</v>
      </c>
      <c r="R249">
        <v>1.9144399999999999</v>
      </c>
      <c r="S249">
        <v>-33.889800000000001</v>
      </c>
      <c r="T249">
        <f t="shared" si="15"/>
        <v>-9.0332000000000008</v>
      </c>
    </row>
    <row r="250" spans="2:20" x14ac:dyDescent="0.3">
      <c r="B250">
        <v>17</v>
      </c>
      <c r="C250">
        <v>482.54700000000003</v>
      </c>
      <c r="D250">
        <f t="shared" si="17"/>
        <v>54.182921543129552</v>
      </c>
      <c r="E250">
        <v>-42.053199999999997</v>
      </c>
      <c r="F250">
        <v>52.520800000000001</v>
      </c>
      <c r="G250">
        <v>827.9</v>
      </c>
      <c r="H250">
        <v>1.73342</v>
      </c>
      <c r="I250">
        <v>-54.031399999999998</v>
      </c>
      <c r="J250">
        <f t="shared" si="14"/>
        <v>-11.978200000000001</v>
      </c>
      <c r="L250">
        <v>14</v>
      </c>
      <c r="M250">
        <v>416.68799999999999</v>
      </c>
      <c r="N250">
        <f t="shared" si="16"/>
        <v>58.418039490594715</v>
      </c>
      <c r="O250">
        <v>-24.9939</v>
      </c>
      <c r="P250">
        <v>48.1873</v>
      </c>
      <c r="Q250">
        <v>859.36699999999996</v>
      </c>
      <c r="R250">
        <v>1.9478200000000001</v>
      </c>
      <c r="S250">
        <v>-34.088099999999997</v>
      </c>
      <c r="T250">
        <f t="shared" si="15"/>
        <v>-9.0941999999999972</v>
      </c>
    </row>
    <row r="251" spans="2:20" x14ac:dyDescent="0.3">
      <c r="B251">
        <v>18</v>
      </c>
      <c r="C251">
        <v>501.07900000000001</v>
      </c>
      <c r="D251">
        <f t="shared" si="17"/>
        <v>53.96071659831648</v>
      </c>
      <c r="E251">
        <v>-41.778599999999997</v>
      </c>
      <c r="F251">
        <v>52.185099999999998</v>
      </c>
      <c r="G251">
        <v>824.44799999999998</v>
      </c>
      <c r="H251">
        <v>1.73272</v>
      </c>
      <c r="I251">
        <v>-54.107700000000001</v>
      </c>
      <c r="J251">
        <f t="shared" si="14"/>
        <v>-12.329100000000004</v>
      </c>
      <c r="L251">
        <v>15</v>
      </c>
      <c r="M251">
        <v>434.40499999999997</v>
      </c>
      <c r="N251">
        <f t="shared" si="16"/>
        <v>56.442964384489521</v>
      </c>
      <c r="O251">
        <v>-24.169899999999998</v>
      </c>
      <c r="P251">
        <v>47.698999999999998</v>
      </c>
      <c r="Q251">
        <v>838.32500000000005</v>
      </c>
      <c r="R251">
        <v>1.9108099999999999</v>
      </c>
      <c r="S251">
        <v>-34.256</v>
      </c>
      <c r="T251">
        <f t="shared" si="15"/>
        <v>-10.086100000000002</v>
      </c>
    </row>
    <row r="252" spans="2:20" x14ac:dyDescent="0.3">
      <c r="B252">
        <v>19</v>
      </c>
      <c r="C252">
        <v>520.16200000000003</v>
      </c>
      <c r="D252">
        <f t="shared" si="17"/>
        <v>52.402662055232334</v>
      </c>
      <c r="E252">
        <v>-41.900599999999997</v>
      </c>
      <c r="F252">
        <v>52.475000000000001</v>
      </c>
      <c r="G252">
        <v>830.87</v>
      </c>
      <c r="H252">
        <v>1.73475</v>
      </c>
      <c r="I252">
        <v>-54.153399999999998</v>
      </c>
      <c r="J252">
        <f t="shared" si="14"/>
        <v>-12.252800000000001</v>
      </c>
      <c r="L252">
        <v>16</v>
      </c>
      <c r="M252">
        <v>451.50099999999998</v>
      </c>
      <c r="N252">
        <f t="shared" si="16"/>
        <v>58.493214787084689</v>
      </c>
      <c r="O252">
        <v>-24.795500000000001</v>
      </c>
      <c r="P252">
        <v>47.714199999999998</v>
      </c>
      <c r="Q252">
        <v>862.62900000000002</v>
      </c>
      <c r="R252">
        <v>1.9277299999999999</v>
      </c>
      <c r="S252">
        <v>-34.5306</v>
      </c>
      <c r="T252">
        <f t="shared" si="15"/>
        <v>-9.7350999999999992</v>
      </c>
    </row>
    <row r="253" spans="2:20" x14ac:dyDescent="0.3">
      <c r="B253">
        <v>20</v>
      </c>
      <c r="C253">
        <v>538.78</v>
      </c>
      <c r="D253">
        <f t="shared" si="17"/>
        <v>53.711462025996525</v>
      </c>
      <c r="E253">
        <v>-41.656500000000001</v>
      </c>
      <c r="F253">
        <v>52.154499999999999</v>
      </c>
      <c r="G253">
        <v>827.13900000000001</v>
      </c>
      <c r="H253">
        <v>1.7323999999999999</v>
      </c>
      <c r="I253">
        <v>-53.955100000000002</v>
      </c>
      <c r="J253">
        <f t="shared" si="14"/>
        <v>-12.2986</v>
      </c>
      <c r="L253">
        <v>17</v>
      </c>
      <c r="M253">
        <v>469.11</v>
      </c>
      <c r="N253">
        <f t="shared" si="16"/>
        <v>56.789141916065525</v>
      </c>
      <c r="O253">
        <v>-24.581900000000001</v>
      </c>
      <c r="P253">
        <v>47.653199999999998</v>
      </c>
      <c r="Q253">
        <v>853.88300000000004</v>
      </c>
      <c r="R253">
        <v>1.9308399999999999</v>
      </c>
      <c r="S253">
        <v>-34.439100000000003</v>
      </c>
      <c r="T253">
        <f t="shared" si="15"/>
        <v>-9.8572000000000024</v>
      </c>
    </row>
    <row r="254" spans="2:20" x14ac:dyDescent="0.3">
      <c r="B254">
        <v>21</v>
      </c>
      <c r="C254">
        <v>557.72</v>
      </c>
      <c r="D254">
        <f t="shared" si="17"/>
        <v>52.798310454065316</v>
      </c>
      <c r="E254">
        <v>-41.427599999999998</v>
      </c>
      <c r="F254">
        <v>51.925699999999999</v>
      </c>
      <c r="G254">
        <v>828.57299999999998</v>
      </c>
      <c r="H254">
        <v>1.74213</v>
      </c>
      <c r="I254">
        <v>-54.016100000000002</v>
      </c>
      <c r="J254">
        <f t="shared" si="14"/>
        <v>-12.588500000000003</v>
      </c>
      <c r="L254">
        <v>18</v>
      </c>
      <c r="M254">
        <v>486.762</v>
      </c>
      <c r="N254">
        <f t="shared" si="16"/>
        <v>56.650804441423112</v>
      </c>
      <c r="O254">
        <v>-24.795500000000001</v>
      </c>
      <c r="P254">
        <v>47.714199999999998</v>
      </c>
      <c r="Q254">
        <v>884.77700000000004</v>
      </c>
      <c r="R254">
        <v>1.9497</v>
      </c>
      <c r="S254">
        <v>-34.500100000000003</v>
      </c>
      <c r="T254">
        <f t="shared" si="15"/>
        <v>-9.7046000000000028</v>
      </c>
    </row>
    <row r="255" spans="2:20" x14ac:dyDescent="0.3">
      <c r="B255">
        <v>22</v>
      </c>
      <c r="C255">
        <v>576.83500000000004</v>
      </c>
      <c r="D255">
        <f t="shared" si="17"/>
        <v>52.314935914203481</v>
      </c>
      <c r="E255">
        <v>-41.305500000000002</v>
      </c>
      <c r="F255">
        <v>51.452599999999997</v>
      </c>
      <c r="G255">
        <v>828.76</v>
      </c>
      <c r="H255">
        <v>1.74522</v>
      </c>
      <c r="I255">
        <v>-54.107700000000001</v>
      </c>
      <c r="J255">
        <f t="shared" si="14"/>
        <v>-12.802199999999999</v>
      </c>
      <c r="L255">
        <v>19</v>
      </c>
      <c r="M255">
        <v>503.976</v>
      </c>
      <c r="N255">
        <f t="shared" si="16"/>
        <v>58.092250493784135</v>
      </c>
      <c r="O255">
        <v>-24.139399999999998</v>
      </c>
      <c r="P255">
        <v>46.9818</v>
      </c>
      <c r="Q255">
        <v>869.55100000000004</v>
      </c>
      <c r="R255">
        <v>1.9424600000000001</v>
      </c>
      <c r="S255">
        <v>-34.439100000000003</v>
      </c>
      <c r="T255">
        <f t="shared" si="15"/>
        <v>-10.299700000000005</v>
      </c>
    </row>
    <row r="256" spans="2:20" x14ac:dyDescent="0.3">
      <c r="B256">
        <v>23</v>
      </c>
      <c r="C256">
        <v>595.03</v>
      </c>
      <c r="D256">
        <f t="shared" si="17"/>
        <v>54.96015388843108</v>
      </c>
      <c r="E256">
        <v>-41.412399999999998</v>
      </c>
      <c r="F256">
        <v>51.651000000000003</v>
      </c>
      <c r="G256">
        <v>836.47500000000002</v>
      </c>
      <c r="H256">
        <v>1.7344599999999999</v>
      </c>
      <c r="I256">
        <v>-54.046599999999998</v>
      </c>
      <c r="J256">
        <f t="shared" si="14"/>
        <v>-12.6342</v>
      </c>
      <c r="L256">
        <v>20</v>
      </c>
      <c r="M256">
        <v>520.46799999999996</v>
      </c>
      <c r="N256">
        <f t="shared" si="16"/>
        <v>60.635459616784033</v>
      </c>
      <c r="O256">
        <v>-24.8413</v>
      </c>
      <c r="P256">
        <v>47.409100000000002</v>
      </c>
      <c r="Q256">
        <v>899.10199999999998</v>
      </c>
      <c r="R256">
        <v>1.9910099999999999</v>
      </c>
      <c r="S256">
        <v>-34.332299999999996</v>
      </c>
      <c r="T256">
        <f t="shared" si="15"/>
        <v>-9.4909999999999961</v>
      </c>
    </row>
    <row r="257" spans="1:20" x14ac:dyDescent="0.3">
      <c r="B257">
        <v>24</v>
      </c>
      <c r="C257">
        <v>613.69399999999996</v>
      </c>
      <c r="D257">
        <f t="shared" si="17"/>
        <v>53.579082726103763</v>
      </c>
      <c r="E257">
        <v>-41.229199999999999</v>
      </c>
      <c r="F257">
        <v>51.6357</v>
      </c>
      <c r="G257">
        <v>835.577</v>
      </c>
      <c r="H257">
        <v>1.73655</v>
      </c>
      <c r="I257">
        <v>-54.031399999999998</v>
      </c>
      <c r="J257">
        <f t="shared" si="14"/>
        <v>-12.802199999999999</v>
      </c>
      <c r="L257">
        <v>21</v>
      </c>
      <c r="M257">
        <v>538.37400000000002</v>
      </c>
      <c r="N257">
        <f t="shared" si="16"/>
        <v>55.847202055176837</v>
      </c>
      <c r="O257">
        <v>-24.658200000000001</v>
      </c>
      <c r="P257">
        <v>47.622700000000002</v>
      </c>
      <c r="Q257">
        <v>881.47199999999998</v>
      </c>
      <c r="R257">
        <v>1.97041</v>
      </c>
      <c r="S257">
        <v>-33.783000000000001</v>
      </c>
      <c r="T257">
        <f t="shared" si="15"/>
        <v>-9.1248000000000005</v>
      </c>
    </row>
    <row r="258" spans="1:20" x14ac:dyDescent="0.3">
      <c r="B258">
        <v>25</v>
      </c>
      <c r="C258">
        <v>632.399</v>
      </c>
      <c r="D258">
        <f t="shared" si="17"/>
        <v>53.461641272386949</v>
      </c>
      <c r="E258">
        <v>-41.107199999999999</v>
      </c>
      <c r="F258">
        <v>51.223799999999997</v>
      </c>
      <c r="G258">
        <v>833.31399999999996</v>
      </c>
      <c r="H258">
        <v>1.7492399999999999</v>
      </c>
      <c r="I258">
        <v>-53.726199999999999</v>
      </c>
      <c r="J258">
        <f t="shared" si="14"/>
        <v>-12.619</v>
      </c>
      <c r="L258">
        <v>22</v>
      </c>
      <c r="M258">
        <v>556.35799999999995</v>
      </c>
      <c r="N258">
        <f t="shared" si="16"/>
        <v>55.604982206405928</v>
      </c>
      <c r="O258">
        <v>-23.849499999999999</v>
      </c>
      <c r="P258">
        <v>46.554600000000001</v>
      </c>
      <c r="Q258">
        <v>856.71699999999998</v>
      </c>
      <c r="R258">
        <v>1.9464900000000001</v>
      </c>
      <c r="S258">
        <v>-34.057600000000001</v>
      </c>
      <c r="T258">
        <f t="shared" si="15"/>
        <v>-10.208100000000002</v>
      </c>
    </row>
    <row r="259" spans="1:20" x14ac:dyDescent="0.3">
      <c r="B259">
        <v>26</v>
      </c>
      <c r="C259">
        <v>651.71900000000005</v>
      </c>
      <c r="D259">
        <f t="shared" si="17"/>
        <v>51.759834368529887</v>
      </c>
      <c r="E259">
        <v>-41.595500000000001</v>
      </c>
      <c r="F259">
        <v>51.6357</v>
      </c>
      <c r="G259">
        <v>856.16600000000005</v>
      </c>
      <c r="H259">
        <v>1.7717700000000001</v>
      </c>
      <c r="I259">
        <v>-53.863500000000002</v>
      </c>
      <c r="J259">
        <f t="shared" si="14"/>
        <v>-12.268000000000001</v>
      </c>
      <c r="L259">
        <v>23</v>
      </c>
      <c r="M259">
        <v>573.96100000000001</v>
      </c>
      <c r="N259">
        <f t="shared" si="16"/>
        <v>56.808498551383074</v>
      </c>
      <c r="O259">
        <v>-24.734500000000001</v>
      </c>
      <c r="P259">
        <v>47.378500000000003</v>
      </c>
      <c r="Q259">
        <v>898.82399999999996</v>
      </c>
      <c r="R259">
        <v>1.9703999999999999</v>
      </c>
      <c r="S259">
        <v>-34.3018</v>
      </c>
      <c r="T259">
        <f t="shared" si="15"/>
        <v>-9.5672999999999995</v>
      </c>
    </row>
    <row r="260" spans="1:20" x14ac:dyDescent="0.3">
      <c r="B260">
        <v>27</v>
      </c>
      <c r="C260">
        <v>670.60599999999999</v>
      </c>
      <c r="D260">
        <f t="shared" si="17"/>
        <v>52.946471117700163</v>
      </c>
      <c r="E260">
        <v>-41.244500000000002</v>
      </c>
      <c r="F260">
        <v>51.132199999999997</v>
      </c>
      <c r="G260">
        <v>843.05899999999997</v>
      </c>
      <c r="H260">
        <v>1.7645900000000001</v>
      </c>
      <c r="I260">
        <v>-53.756700000000002</v>
      </c>
      <c r="J260">
        <f t="shared" si="14"/>
        <v>-12.5122</v>
      </c>
      <c r="L260">
        <v>24</v>
      </c>
      <c r="M260">
        <v>592.14300000000003</v>
      </c>
      <c r="N260">
        <f t="shared" si="16"/>
        <v>54.999450005499895</v>
      </c>
      <c r="O260">
        <v>-24.261500000000002</v>
      </c>
      <c r="P260">
        <v>46.951300000000003</v>
      </c>
      <c r="Q260">
        <v>870.255</v>
      </c>
      <c r="R260">
        <v>1.95218</v>
      </c>
      <c r="S260">
        <v>-34.027099999999997</v>
      </c>
      <c r="T260">
        <f t="shared" si="15"/>
        <v>-9.7655999999999956</v>
      </c>
    </row>
    <row r="261" spans="1:20" x14ac:dyDescent="0.3">
      <c r="B261">
        <v>28</v>
      </c>
      <c r="C261">
        <v>690.15200000000004</v>
      </c>
      <c r="D261">
        <f t="shared" si="17"/>
        <v>51.161362938708557</v>
      </c>
      <c r="E261">
        <v>-40.878300000000003</v>
      </c>
      <c r="F261">
        <v>51.132199999999997</v>
      </c>
      <c r="G261">
        <v>823.54200000000003</v>
      </c>
      <c r="H261">
        <v>1.73001</v>
      </c>
      <c r="I261">
        <v>-53.771999999999998</v>
      </c>
      <c r="J261">
        <f t="shared" ref="J261:J324" si="18">I261-E261</f>
        <v>-12.893699999999995</v>
      </c>
      <c r="L261">
        <v>25</v>
      </c>
      <c r="M261">
        <v>610.38599999999997</v>
      </c>
      <c r="N261">
        <f t="shared" si="16"/>
        <v>54.815545688757517</v>
      </c>
      <c r="O261">
        <v>-24.047899999999998</v>
      </c>
      <c r="P261">
        <v>46.844499999999996</v>
      </c>
      <c r="Q261">
        <v>867.18799999999999</v>
      </c>
      <c r="R261">
        <v>1.93842</v>
      </c>
      <c r="S261">
        <v>-34.118699999999997</v>
      </c>
      <c r="T261">
        <f t="shared" ref="T261:T324" si="19">S261-O261</f>
        <v>-10.070799999999998</v>
      </c>
    </row>
    <row r="262" spans="1:20" x14ac:dyDescent="0.3">
      <c r="B262">
        <v>29</v>
      </c>
      <c r="C262">
        <v>708.79600000000005</v>
      </c>
      <c r="D262">
        <f t="shared" si="17"/>
        <v>53.636558678395176</v>
      </c>
      <c r="E262">
        <v>-41.503900000000002</v>
      </c>
      <c r="F262">
        <v>51.4221</v>
      </c>
      <c r="G262">
        <v>842.774</v>
      </c>
      <c r="H262">
        <v>1.7722100000000001</v>
      </c>
      <c r="I262">
        <v>-53.604100000000003</v>
      </c>
      <c r="J262">
        <f t="shared" si="18"/>
        <v>-12.100200000000001</v>
      </c>
      <c r="L262">
        <v>26</v>
      </c>
      <c r="M262">
        <v>628.05700000000002</v>
      </c>
      <c r="N262">
        <f t="shared" ref="N262:N325" si="20">1000/(M262-M261)</f>
        <v>56.589893045101988</v>
      </c>
      <c r="O262">
        <v>-24.231000000000002</v>
      </c>
      <c r="P262">
        <v>46.676600000000001</v>
      </c>
      <c r="Q262">
        <v>880.29700000000003</v>
      </c>
      <c r="R262">
        <v>1.94251</v>
      </c>
      <c r="S262">
        <v>-34.332299999999996</v>
      </c>
      <c r="T262">
        <f t="shared" si="19"/>
        <v>-10.101299999999995</v>
      </c>
    </row>
    <row r="263" spans="1:20" x14ac:dyDescent="0.3">
      <c r="J263">
        <f t="shared" si="18"/>
        <v>0</v>
      </c>
      <c r="L263">
        <v>27</v>
      </c>
      <c r="M263">
        <v>645.92499999999995</v>
      </c>
      <c r="N263">
        <f t="shared" si="20"/>
        <v>55.965972688605518</v>
      </c>
      <c r="O263">
        <v>-24.566700000000001</v>
      </c>
      <c r="P263">
        <v>47.119100000000003</v>
      </c>
      <c r="Q263">
        <v>894.86400000000003</v>
      </c>
      <c r="R263">
        <v>1.97559</v>
      </c>
      <c r="S263">
        <v>-34.118699999999997</v>
      </c>
      <c r="T263">
        <f t="shared" si="19"/>
        <v>-9.551999999999996</v>
      </c>
    </row>
    <row r="264" spans="1:20" x14ac:dyDescent="0.3">
      <c r="A264">
        <v>1</v>
      </c>
      <c r="J264">
        <f t="shared" si="18"/>
        <v>0</v>
      </c>
      <c r="L264">
        <v>28</v>
      </c>
      <c r="M264">
        <v>664.45399999999995</v>
      </c>
      <c r="N264">
        <f t="shared" si="20"/>
        <v>53.969453289438185</v>
      </c>
      <c r="O264">
        <v>-23.6206</v>
      </c>
      <c r="P264">
        <v>46.081499999999998</v>
      </c>
      <c r="Q264">
        <v>874.95399999999995</v>
      </c>
      <c r="R264">
        <v>1.9552</v>
      </c>
      <c r="S264">
        <v>-34.5306</v>
      </c>
      <c r="T264">
        <f t="shared" si="19"/>
        <v>-10.91</v>
      </c>
    </row>
    <row r="265" spans="1:20" x14ac:dyDescent="0.3">
      <c r="B265">
        <v>1</v>
      </c>
      <c r="C265">
        <v>221.88200000000001</v>
      </c>
      <c r="E265">
        <v>-49.423200000000001</v>
      </c>
      <c r="F265">
        <v>82.351699999999994</v>
      </c>
      <c r="G265">
        <v>440.351</v>
      </c>
      <c r="H265">
        <v>1.22289</v>
      </c>
      <c r="I265">
        <v>-61.554000000000002</v>
      </c>
      <c r="J265">
        <f t="shared" si="18"/>
        <v>-12.130800000000001</v>
      </c>
      <c r="L265">
        <v>29</v>
      </c>
      <c r="M265">
        <v>682.83199999999999</v>
      </c>
      <c r="N265">
        <f t="shared" si="20"/>
        <v>54.412884971161041</v>
      </c>
      <c r="O265">
        <v>-23.468</v>
      </c>
      <c r="P265">
        <v>46.112099999999998</v>
      </c>
      <c r="Q265">
        <v>857.55600000000004</v>
      </c>
      <c r="R265">
        <v>1.9345600000000001</v>
      </c>
      <c r="S265">
        <v>-34.164400000000001</v>
      </c>
      <c r="T265">
        <f t="shared" si="19"/>
        <v>-10.696400000000001</v>
      </c>
    </row>
    <row r="266" spans="1:20" x14ac:dyDescent="0.3">
      <c r="B266">
        <v>2</v>
      </c>
      <c r="C266">
        <v>230.239</v>
      </c>
      <c r="D266">
        <f t="shared" ref="D266:D328" si="21">1000/(C266-C265)</f>
        <v>119.6601651310279</v>
      </c>
      <c r="E266">
        <v>-45.791600000000003</v>
      </c>
      <c r="F266">
        <v>66.787700000000001</v>
      </c>
      <c r="G266">
        <v>587.20000000000005</v>
      </c>
      <c r="H266">
        <v>1.3999699999999999</v>
      </c>
      <c r="I266">
        <v>-57.495100000000001</v>
      </c>
      <c r="J266">
        <f t="shared" si="18"/>
        <v>-11.703499999999998</v>
      </c>
      <c r="L266">
        <v>30</v>
      </c>
      <c r="M266">
        <v>701.15099999999995</v>
      </c>
      <c r="N266">
        <f t="shared" si="20"/>
        <v>54.588132539985928</v>
      </c>
      <c r="O266">
        <v>-23.3002</v>
      </c>
      <c r="P266">
        <v>46.066299999999998</v>
      </c>
      <c r="Q266">
        <v>853.92</v>
      </c>
      <c r="R266">
        <v>1.93113</v>
      </c>
      <c r="S266">
        <v>-34.317</v>
      </c>
      <c r="T266">
        <f t="shared" si="19"/>
        <v>-11.0168</v>
      </c>
    </row>
    <row r="267" spans="1:20" x14ac:dyDescent="0.3">
      <c r="B267">
        <v>3</v>
      </c>
      <c r="C267">
        <v>240.45699999999999</v>
      </c>
      <c r="D267">
        <f t="shared" si="21"/>
        <v>97.866510080250634</v>
      </c>
      <c r="E267">
        <v>-44.631999999999998</v>
      </c>
      <c r="F267">
        <v>60.9589</v>
      </c>
      <c r="G267">
        <v>688.96699999999998</v>
      </c>
      <c r="H267">
        <v>1.5358099999999999</v>
      </c>
      <c r="I267">
        <v>-55.740400000000001</v>
      </c>
      <c r="J267">
        <f t="shared" si="18"/>
        <v>-11.108400000000003</v>
      </c>
      <c r="L267">
        <v>31</v>
      </c>
      <c r="M267">
        <v>718.49099999999999</v>
      </c>
      <c r="N267">
        <f t="shared" si="20"/>
        <v>57.670126874279021</v>
      </c>
      <c r="O267">
        <v>-25.0397</v>
      </c>
      <c r="P267">
        <v>50.659199999999998</v>
      </c>
      <c r="Q267">
        <v>1028.77</v>
      </c>
      <c r="R267">
        <v>1.4738</v>
      </c>
      <c r="S267">
        <v>-50.598100000000002</v>
      </c>
      <c r="T267">
        <f t="shared" si="19"/>
        <v>-25.558400000000002</v>
      </c>
    </row>
    <row r="268" spans="1:20" x14ac:dyDescent="0.3">
      <c r="B268">
        <v>4</v>
      </c>
      <c r="C268">
        <v>252.82900000000001</v>
      </c>
      <c r="D268">
        <f t="shared" si="21"/>
        <v>80.827675396055511</v>
      </c>
      <c r="E268">
        <v>-44.631999999999998</v>
      </c>
      <c r="F268">
        <v>58.807400000000001</v>
      </c>
      <c r="G268">
        <v>749.71</v>
      </c>
      <c r="H268">
        <v>1.6186499999999999</v>
      </c>
      <c r="I268">
        <v>-55.450400000000002</v>
      </c>
      <c r="J268">
        <f t="shared" si="18"/>
        <v>-10.818400000000004</v>
      </c>
      <c r="T268">
        <f t="shared" si="19"/>
        <v>0</v>
      </c>
    </row>
    <row r="269" spans="1:20" x14ac:dyDescent="0.3">
      <c r="B269">
        <v>5</v>
      </c>
      <c r="C269">
        <v>267.39100000000002</v>
      </c>
      <c r="D269">
        <f t="shared" si="21"/>
        <v>68.671885729982094</v>
      </c>
      <c r="E269">
        <v>-43.731699999999996</v>
      </c>
      <c r="F269">
        <v>57.006799999999998</v>
      </c>
      <c r="G269">
        <v>757.88300000000004</v>
      </c>
      <c r="H269">
        <v>1.63906</v>
      </c>
      <c r="I269">
        <v>-54.992699999999999</v>
      </c>
      <c r="J269">
        <f t="shared" si="18"/>
        <v>-11.261000000000003</v>
      </c>
      <c r="K269">
        <v>0.9</v>
      </c>
      <c r="T269">
        <f t="shared" si="19"/>
        <v>0</v>
      </c>
    </row>
    <row r="270" spans="1:20" x14ac:dyDescent="0.3">
      <c r="B270">
        <v>6</v>
      </c>
      <c r="C270">
        <v>283.476</v>
      </c>
      <c r="D270">
        <f t="shared" si="21"/>
        <v>62.169723344731196</v>
      </c>
      <c r="E270">
        <v>-42.923000000000002</v>
      </c>
      <c r="F270">
        <v>55.542000000000002</v>
      </c>
      <c r="G270">
        <v>755.41600000000005</v>
      </c>
      <c r="H270">
        <v>1.6493599999999999</v>
      </c>
      <c r="I270">
        <v>-54.8401</v>
      </c>
      <c r="J270">
        <f t="shared" si="18"/>
        <v>-11.917099999999998</v>
      </c>
      <c r="L270">
        <v>1</v>
      </c>
      <c r="M270">
        <v>221.57300000000001</v>
      </c>
      <c r="O270">
        <v>-31.051600000000001</v>
      </c>
      <c r="P270">
        <v>70.877099999999999</v>
      </c>
      <c r="Q270">
        <v>520.40800000000002</v>
      </c>
      <c r="R270">
        <v>1.44489</v>
      </c>
      <c r="S270">
        <v>-40.3748</v>
      </c>
      <c r="T270">
        <f t="shared" si="19"/>
        <v>-9.3231999999999999</v>
      </c>
    </row>
    <row r="271" spans="1:20" x14ac:dyDescent="0.3">
      <c r="B271">
        <v>7</v>
      </c>
      <c r="C271">
        <v>299.38799999999998</v>
      </c>
      <c r="D271">
        <f t="shared" si="21"/>
        <v>62.845651080945288</v>
      </c>
      <c r="E271">
        <v>-43.731699999999996</v>
      </c>
      <c r="F271">
        <v>55.679299999999998</v>
      </c>
      <c r="G271">
        <v>807.29200000000003</v>
      </c>
      <c r="H271">
        <v>1.68377</v>
      </c>
      <c r="I271">
        <v>-54.412799999999997</v>
      </c>
      <c r="J271">
        <f t="shared" si="18"/>
        <v>-10.681100000000001</v>
      </c>
      <c r="L271">
        <v>2</v>
      </c>
      <c r="M271">
        <v>230.24799999999999</v>
      </c>
      <c r="N271">
        <f t="shared" si="20"/>
        <v>115.27377521613856</v>
      </c>
      <c r="O271">
        <v>-28.1372</v>
      </c>
      <c r="P271">
        <v>58.685299999999998</v>
      </c>
      <c r="Q271">
        <v>660.50599999999997</v>
      </c>
      <c r="R271">
        <v>1.6770099999999999</v>
      </c>
      <c r="S271">
        <v>-36.895800000000001</v>
      </c>
      <c r="T271">
        <f t="shared" si="19"/>
        <v>-8.7586000000000013</v>
      </c>
    </row>
    <row r="272" spans="1:20" x14ac:dyDescent="0.3">
      <c r="B272">
        <v>8</v>
      </c>
      <c r="C272">
        <v>315.63600000000002</v>
      </c>
      <c r="D272">
        <f t="shared" si="21"/>
        <v>61.546036435253392</v>
      </c>
      <c r="E272">
        <v>-42.648299999999999</v>
      </c>
      <c r="F272">
        <v>53.924599999999998</v>
      </c>
      <c r="G272">
        <v>802.91800000000001</v>
      </c>
      <c r="H272">
        <v>1.6981200000000001</v>
      </c>
      <c r="I272">
        <v>-54.305999999999997</v>
      </c>
      <c r="J272">
        <f t="shared" si="18"/>
        <v>-11.657699999999998</v>
      </c>
      <c r="L272">
        <v>3</v>
      </c>
      <c r="M272">
        <v>240.96899999999999</v>
      </c>
      <c r="N272">
        <f t="shared" si="20"/>
        <v>93.274881074526604</v>
      </c>
      <c r="O272">
        <v>-26.916499999999999</v>
      </c>
      <c r="P272">
        <v>54.443399999999997</v>
      </c>
      <c r="Q272">
        <v>750.94399999999996</v>
      </c>
      <c r="R272">
        <v>1.7993600000000001</v>
      </c>
      <c r="S272">
        <v>-35.690300000000001</v>
      </c>
      <c r="T272">
        <f t="shared" si="19"/>
        <v>-8.7738000000000014</v>
      </c>
    </row>
    <row r="273" spans="2:20" x14ac:dyDescent="0.3">
      <c r="B273">
        <v>9</v>
      </c>
      <c r="C273">
        <v>331.66300000000001</v>
      </c>
      <c r="D273">
        <f t="shared" si="21"/>
        <v>62.394708928682896</v>
      </c>
      <c r="E273">
        <v>-42.984000000000002</v>
      </c>
      <c r="F273">
        <v>53.451500000000003</v>
      </c>
      <c r="G273">
        <v>832.76599999999996</v>
      </c>
      <c r="H273">
        <v>1.7564900000000001</v>
      </c>
      <c r="I273">
        <v>-54.077100000000002</v>
      </c>
      <c r="J273">
        <f t="shared" si="18"/>
        <v>-11.0931</v>
      </c>
      <c r="L273">
        <v>4</v>
      </c>
      <c r="M273">
        <v>253.685</v>
      </c>
      <c r="N273">
        <f t="shared" si="20"/>
        <v>78.641082101289669</v>
      </c>
      <c r="O273">
        <v>-26.413</v>
      </c>
      <c r="P273">
        <v>52.322400000000002</v>
      </c>
      <c r="Q273">
        <v>795.101</v>
      </c>
      <c r="R273">
        <v>1.8582700000000001</v>
      </c>
      <c r="S273">
        <v>-35.003700000000002</v>
      </c>
      <c r="T273">
        <f t="shared" si="19"/>
        <v>-8.5907000000000018</v>
      </c>
    </row>
    <row r="274" spans="2:20" x14ac:dyDescent="0.3">
      <c r="B274">
        <v>10</v>
      </c>
      <c r="C274">
        <v>348.63600000000002</v>
      </c>
      <c r="D274">
        <f t="shared" si="21"/>
        <v>58.917103635185249</v>
      </c>
      <c r="E274">
        <v>-42.602499999999999</v>
      </c>
      <c r="F274">
        <v>52.978499999999997</v>
      </c>
      <c r="G274">
        <v>825.67100000000005</v>
      </c>
      <c r="H274">
        <v>1.73583</v>
      </c>
      <c r="I274">
        <v>-54.138199999999998</v>
      </c>
      <c r="J274">
        <f t="shared" si="18"/>
        <v>-11.535699999999999</v>
      </c>
      <c r="L274">
        <v>5</v>
      </c>
      <c r="M274">
        <v>267.71199999999999</v>
      </c>
      <c r="N274">
        <f t="shared" si="20"/>
        <v>71.291081485706201</v>
      </c>
      <c r="O274">
        <v>-25.116</v>
      </c>
      <c r="P274">
        <v>50.628700000000002</v>
      </c>
      <c r="Q274">
        <v>785.88900000000001</v>
      </c>
      <c r="R274">
        <v>1.86328</v>
      </c>
      <c r="S274">
        <v>-34.286499999999997</v>
      </c>
      <c r="T274">
        <f t="shared" si="19"/>
        <v>-9.170499999999997</v>
      </c>
    </row>
    <row r="275" spans="2:20" x14ac:dyDescent="0.3">
      <c r="B275">
        <v>11</v>
      </c>
      <c r="C275">
        <v>365.38600000000002</v>
      </c>
      <c r="D275">
        <f t="shared" si="21"/>
        <v>59.701492537313435</v>
      </c>
      <c r="E275">
        <v>-42.755099999999999</v>
      </c>
      <c r="F275">
        <v>52.734400000000001</v>
      </c>
      <c r="G275">
        <v>842.38</v>
      </c>
      <c r="H275">
        <v>1.75291</v>
      </c>
      <c r="I275">
        <v>-54.061900000000001</v>
      </c>
      <c r="J275">
        <f t="shared" si="18"/>
        <v>-11.306800000000003</v>
      </c>
      <c r="L275">
        <v>6</v>
      </c>
      <c r="M275">
        <v>282.54399999999998</v>
      </c>
      <c r="N275">
        <f t="shared" si="20"/>
        <v>67.421790722761628</v>
      </c>
      <c r="O275">
        <v>-25.665299999999998</v>
      </c>
      <c r="P275">
        <v>50.506599999999999</v>
      </c>
      <c r="Q275">
        <v>842.61199999999997</v>
      </c>
      <c r="R275">
        <v>1.90272</v>
      </c>
      <c r="S275">
        <v>-33.874499999999998</v>
      </c>
      <c r="T275">
        <f t="shared" si="19"/>
        <v>-8.2091999999999992</v>
      </c>
    </row>
    <row r="276" spans="2:20" x14ac:dyDescent="0.3">
      <c r="B276">
        <v>12</v>
      </c>
      <c r="C276">
        <v>382.43900000000002</v>
      </c>
      <c r="D276">
        <f t="shared" si="21"/>
        <v>58.640708379757235</v>
      </c>
      <c r="E276">
        <v>-42.45</v>
      </c>
      <c r="F276">
        <v>52.322400000000002</v>
      </c>
      <c r="G276">
        <v>848.92399999999998</v>
      </c>
      <c r="H276">
        <v>1.7632300000000001</v>
      </c>
      <c r="I276">
        <v>-54.016100000000002</v>
      </c>
      <c r="J276">
        <f t="shared" si="18"/>
        <v>-11.566099999999999</v>
      </c>
      <c r="L276">
        <v>7</v>
      </c>
      <c r="M276">
        <v>297.51799999999997</v>
      </c>
      <c r="N276">
        <f t="shared" si="20"/>
        <v>66.78242286630163</v>
      </c>
      <c r="O276">
        <v>-24.9176</v>
      </c>
      <c r="P276">
        <v>48.934899999999999</v>
      </c>
      <c r="Q276">
        <v>829.40300000000002</v>
      </c>
      <c r="R276">
        <v>1.91517</v>
      </c>
      <c r="S276">
        <v>-33.859299999999998</v>
      </c>
      <c r="T276">
        <f t="shared" si="19"/>
        <v>-8.9416999999999973</v>
      </c>
    </row>
    <row r="277" spans="2:20" x14ac:dyDescent="0.3">
      <c r="B277">
        <v>13</v>
      </c>
      <c r="C277">
        <v>400.11900000000003</v>
      </c>
      <c r="D277">
        <f t="shared" si="21"/>
        <v>56.561085972850655</v>
      </c>
      <c r="E277">
        <v>-42.312600000000003</v>
      </c>
      <c r="F277">
        <v>52.261400000000002</v>
      </c>
      <c r="G277">
        <v>836.35699999999997</v>
      </c>
      <c r="H277">
        <v>1.75617</v>
      </c>
      <c r="I277">
        <v>-53.741500000000002</v>
      </c>
      <c r="J277">
        <f t="shared" si="18"/>
        <v>-11.428899999999999</v>
      </c>
      <c r="L277">
        <v>8</v>
      </c>
      <c r="M277">
        <v>312.33300000000003</v>
      </c>
      <c r="N277">
        <f t="shared" si="20"/>
        <v>67.499156260546499</v>
      </c>
      <c r="O277">
        <v>-24.673500000000001</v>
      </c>
      <c r="P277">
        <v>48.385599999999997</v>
      </c>
      <c r="Q277">
        <v>851.88599999999997</v>
      </c>
      <c r="R277">
        <v>1.92404</v>
      </c>
      <c r="S277">
        <v>-33.630400000000002</v>
      </c>
      <c r="T277">
        <f t="shared" si="19"/>
        <v>-8.956900000000001</v>
      </c>
    </row>
    <row r="278" spans="2:20" x14ac:dyDescent="0.3">
      <c r="B278">
        <v>14</v>
      </c>
      <c r="C278">
        <v>417.40499999999997</v>
      </c>
      <c r="D278">
        <f t="shared" si="21"/>
        <v>57.850283466389172</v>
      </c>
      <c r="E278">
        <v>-41.992199999999997</v>
      </c>
      <c r="F278">
        <v>51.3611</v>
      </c>
      <c r="G278">
        <v>856.548</v>
      </c>
      <c r="H278">
        <v>1.7808299999999999</v>
      </c>
      <c r="I278">
        <v>-53.726199999999999</v>
      </c>
      <c r="J278">
        <f t="shared" si="18"/>
        <v>-11.734000000000002</v>
      </c>
      <c r="L278">
        <v>9</v>
      </c>
      <c r="M278">
        <v>328.09899999999999</v>
      </c>
      <c r="N278">
        <f t="shared" si="20"/>
        <v>63.427629075225319</v>
      </c>
      <c r="O278">
        <v>-24.154699999999998</v>
      </c>
      <c r="P278">
        <v>47.897300000000001</v>
      </c>
      <c r="Q278">
        <v>847.798</v>
      </c>
      <c r="R278">
        <v>1.9320299999999999</v>
      </c>
      <c r="S278">
        <v>-32.8827</v>
      </c>
      <c r="T278">
        <f t="shared" si="19"/>
        <v>-8.7280000000000015</v>
      </c>
    </row>
    <row r="279" spans="2:20" x14ac:dyDescent="0.3">
      <c r="B279">
        <v>15</v>
      </c>
      <c r="C279">
        <v>434.47399999999999</v>
      </c>
      <c r="D279">
        <f t="shared" si="21"/>
        <v>58.58574023082776</v>
      </c>
      <c r="E279">
        <v>-42.0227</v>
      </c>
      <c r="F279">
        <v>50.857500000000002</v>
      </c>
      <c r="G279">
        <v>857.05499999999995</v>
      </c>
      <c r="H279">
        <v>1.7912699999999999</v>
      </c>
      <c r="I279">
        <v>-53.482100000000003</v>
      </c>
      <c r="J279">
        <f t="shared" si="18"/>
        <v>-11.459400000000002</v>
      </c>
      <c r="L279">
        <v>10</v>
      </c>
      <c r="M279">
        <v>343.99400000000003</v>
      </c>
      <c r="N279">
        <f t="shared" si="20"/>
        <v>62.912865681031619</v>
      </c>
      <c r="O279">
        <v>-23.88</v>
      </c>
      <c r="P279">
        <v>47.332799999999999</v>
      </c>
      <c r="Q279">
        <v>849.202</v>
      </c>
      <c r="R279">
        <v>1.94249</v>
      </c>
      <c r="S279">
        <v>-33.477800000000002</v>
      </c>
      <c r="T279">
        <f t="shared" si="19"/>
        <v>-9.597800000000003</v>
      </c>
    </row>
    <row r="280" spans="2:20" x14ac:dyDescent="0.3">
      <c r="B280">
        <v>16</v>
      </c>
      <c r="C280">
        <v>451.911</v>
      </c>
      <c r="D280">
        <f t="shared" si="21"/>
        <v>57.349314675689584</v>
      </c>
      <c r="E280">
        <v>-42.1295</v>
      </c>
      <c r="F280">
        <v>51.025399999999998</v>
      </c>
      <c r="G280">
        <v>871.54100000000005</v>
      </c>
      <c r="H280">
        <v>1.80507</v>
      </c>
      <c r="I280">
        <v>-53.482100000000003</v>
      </c>
      <c r="J280">
        <f t="shared" si="18"/>
        <v>-11.352600000000002</v>
      </c>
      <c r="L280">
        <v>11</v>
      </c>
      <c r="M280">
        <v>360.31</v>
      </c>
      <c r="N280">
        <f t="shared" si="20"/>
        <v>61.289531747977541</v>
      </c>
      <c r="O280">
        <v>-22.934000000000001</v>
      </c>
      <c r="P280">
        <v>46.234099999999998</v>
      </c>
      <c r="Q280">
        <v>827.66700000000003</v>
      </c>
      <c r="R280">
        <v>1.92496</v>
      </c>
      <c r="S280">
        <v>-33.416699999999999</v>
      </c>
      <c r="T280">
        <f t="shared" si="19"/>
        <v>-10.482699999999998</v>
      </c>
    </row>
    <row r="281" spans="2:20" x14ac:dyDescent="0.3">
      <c r="B281">
        <v>17</v>
      </c>
      <c r="C281">
        <v>469.43599999999998</v>
      </c>
      <c r="D281">
        <f t="shared" si="21"/>
        <v>57.061340941512199</v>
      </c>
      <c r="E281">
        <v>-41.625999999999998</v>
      </c>
      <c r="F281">
        <v>50.384500000000003</v>
      </c>
      <c r="G281">
        <v>861.12699999999995</v>
      </c>
      <c r="H281">
        <v>1.7907200000000001</v>
      </c>
      <c r="I281">
        <v>-53.405799999999999</v>
      </c>
      <c r="J281">
        <f t="shared" si="18"/>
        <v>-11.779800000000002</v>
      </c>
      <c r="L281">
        <v>12</v>
      </c>
      <c r="M281">
        <v>376.39</v>
      </c>
      <c r="N281">
        <f t="shared" si="20"/>
        <v>62.189054726368219</v>
      </c>
      <c r="O281">
        <v>-23.6816</v>
      </c>
      <c r="P281">
        <v>46.585099999999997</v>
      </c>
      <c r="Q281">
        <v>854.85</v>
      </c>
      <c r="R281">
        <v>1.9617100000000001</v>
      </c>
      <c r="S281">
        <v>-33.523600000000002</v>
      </c>
      <c r="T281">
        <f t="shared" si="19"/>
        <v>-9.8420000000000023</v>
      </c>
    </row>
    <row r="282" spans="2:20" x14ac:dyDescent="0.3">
      <c r="B282">
        <v>18</v>
      </c>
      <c r="C282">
        <v>486.91300000000001</v>
      </c>
      <c r="D282">
        <f t="shared" si="21"/>
        <v>57.218058019110728</v>
      </c>
      <c r="E282">
        <v>-40.878300000000003</v>
      </c>
      <c r="F282">
        <v>49.362200000000001</v>
      </c>
      <c r="G282">
        <v>848.64300000000003</v>
      </c>
      <c r="H282">
        <v>1.7931999999999999</v>
      </c>
      <c r="I282">
        <v>-53.283700000000003</v>
      </c>
      <c r="J282">
        <f t="shared" si="18"/>
        <v>-12.4054</v>
      </c>
      <c r="L282">
        <v>13</v>
      </c>
      <c r="M282">
        <v>392.67399999999998</v>
      </c>
      <c r="N282">
        <f t="shared" si="20"/>
        <v>61.409972979611922</v>
      </c>
      <c r="O282">
        <v>-23.5596</v>
      </c>
      <c r="P282">
        <v>46.234099999999998</v>
      </c>
      <c r="Q282">
        <v>864.79899999999998</v>
      </c>
      <c r="R282">
        <v>1.9647300000000001</v>
      </c>
      <c r="S282">
        <v>-32.577500000000001</v>
      </c>
      <c r="T282">
        <f t="shared" si="19"/>
        <v>-9.0179000000000009</v>
      </c>
    </row>
    <row r="283" spans="2:20" x14ac:dyDescent="0.3">
      <c r="B283">
        <v>19</v>
      </c>
      <c r="C283">
        <v>504.49200000000002</v>
      </c>
      <c r="D283">
        <f t="shared" si="21"/>
        <v>56.886057227373549</v>
      </c>
      <c r="E283">
        <v>-41.213999999999999</v>
      </c>
      <c r="F283">
        <v>49.758899999999997</v>
      </c>
      <c r="G283">
        <v>858.19500000000005</v>
      </c>
      <c r="H283">
        <v>1.8022100000000001</v>
      </c>
      <c r="I283">
        <v>-53.619399999999999</v>
      </c>
      <c r="J283">
        <f t="shared" si="18"/>
        <v>-12.4054</v>
      </c>
      <c r="L283">
        <v>14</v>
      </c>
      <c r="M283">
        <v>409.46300000000002</v>
      </c>
      <c r="N283">
        <f t="shared" si="20"/>
        <v>59.562808982071438</v>
      </c>
      <c r="O283">
        <v>-23.727399999999999</v>
      </c>
      <c r="P283">
        <v>46.493499999999997</v>
      </c>
      <c r="Q283">
        <v>875.06399999999996</v>
      </c>
      <c r="R283">
        <v>1.9632799999999999</v>
      </c>
      <c r="S283">
        <v>-32.7301</v>
      </c>
      <c r="T283">
        <f t="shared" si="19"/>
        <v>-9.0027000000000008</v>
      </c>
    </row>
    <row r="284" spans="2:20" x14ac:dyDescent="0.3">
      <c r="B284">
        <v>20</v>
      </c>
      <c r="C284">
        <v>522.75300000000004</v>
      </c>
      <c r="D284">
        <f t="shared" si="21"/>
        <v>54.761513608236058</v>
      </c>
      <c r="E284">
        <v>-41.259799999999998</v>
      </c>
      <c r="F284">
        <v>50.064100000000003</v>
      </c>
      <c r="G284">
        <v>844.48900000000003</v>
      </c>
      <c r="H284">
        <v>1.7815799999999999</v>
      </c>
      <c r="I284">
        <v>-53.588900000000002</v>
      </c>
      <c r="J284">
        <f t="shared" si="18"/>
        <v>-12.329100000000004</v>
      </c>
      <c r="L284">
        <v>15</v>
      </c>
      <c r="M284">
        <v>425.66</v>
      </c>
      <c r="N284">
        <f t="shared" si="20"/>
        <v>61.739828363277141</v>
      </c>
      <c r="O284">
        <v>-23.773199999999999</v>
      </c>
      <c r="P284">
        <v>46.295200000000001</v>
      </c>
      <c r="Q284">
        <v>896.42</v>
      </c>
      <c r="R284">
        <v>2.01349</v>
      </c>
      <c r="S284">
        <v>-33.233600000000003</v>
      </c>
      <c r="T284">
        <f t="shared" si="19"/>
        <v>-9.4604000000000035</v>
      </c>
    </row>
    <row r="285" spans="2:20" x14ac:dyDescent="0.3">
      <c r="B285">
        <v>21</v>
      </c>
      <c r="C285">
        <v>540.60699999999997</v>
      </c>
      <c r="D285">
        <f t="shared" si="21"/>
        <v>56.009857734961578</v>
      </c>
      <c r="E285">
        <v>-41.183500000000002</v>
      </c>
      <c r="F285">
        <v>49.758899999999997</v>
      </c>
      <c r="G285">
        <v>851.70899999999995</v>
      </c>
      <c r="H285">
        <v>1.7798099999999999</v>
      </c>
      <c r="I285">
        <v>-53.237900000000003</v>
      </c>
      <c r="J285">
        <f t="shared" si="18"/>
        <v>-12.054400000000001</v>
      </c>
      <c r="L285">
        <v>16</v>
      </c>
      <c r="M285">
        <v>442.197</v>
      </c>
      <c r="N285">
        <f t="shared" si="20"/>
        <v>60.470460180202053</v>
      </c>
      <c r="O285">
        <v>-23.956299999999999</v>
      </c>
      <c r="P285">
        <v>46.493499999999997</v>
      </c>
      <c r="Q285">
        <v>901.96600000000001</v>
      </c>
      <c r="R285">
        <v>2.0242100000000001</v>
      </c>
      <c r="S285">
        <v>-32.745399999999997</v>
      </c>
      <c r="T285">
        <f t="shared" si="19"/>
        <v>-8.7890999999999977</v>
      </c>
    </row>
    <row r="286" spans="2:20" x14ac:dyDescent="0.3">
      <c r="B286">
        <v>22</v>
      </c>
      <c r="C286">
        <v>558.36500000000001</v>
      </c>
      <c r="D286">
        <f t="shared" si="21"/>
        <v>56.312647820700406</v>
      </c>
      <c r="E286">
        <v>-41.564900000000002</v>
      </c>
      <c r="F286">
        <v>50.018300000000004</v>
      </c>
      <c r="G286">
        <v>877.67499999999995</v>
      </c>
      <c r="H286">
        <v>1.8072900000000001</v>
      </c>
      <c r="I286">
        <v>-53.497300000000003</v>
      </c>
      <c r="J286">
        <f t="shared" si="18"/>
        <v>-11.932400000000001</v>
      </c>
      <c r="L286">
        <v>17</v>
      </c>
      <c r="M286">
        <v>459.33199999999999</v>
      </c>
      <c r="N286">
        <f t="shared" si="20"/>
        <v>58.360081704114414</v>
      </c>
      <c r="O286">
        <v>-22.811900000000001</v>
      </c>
      <c r="P286">
        <v>45.4407</v>
      </c>
      <c r="Q286">
        <v>856.04100000000005</v>
      </c>
      <c r="R286">
        <v>1.9640200000000001</v>
      </c>
      <c r="S286">
        <v>-32.714799999999997</v>
      </c>
      <c r="T286">
        <f t="shared" si="19"/>
        <v>-9.9028999999999954</v>
      </c>
    </row>
    <row r="287" spans="2:20" x14ac:dyDescent="0.3">
      <c r="B287">
        <v>23</v>
      </c>
      <c r="C287">
        <v>575.572</v>
      </c>
      <c r="D287">
        <f t="shared" si="21"/>
        <v>58.115883070843282</v>
      </c>
      <c r="E287">
        <v>-41.442900000000002</v>
      </c>
      <c r="F287">
        <v>49.743699999999997</v>
      </c>
      <c r="G287">
        <v>874.35400000000004</v>
      </c>
      <c r="H287">
        <v>1.81806</v>
      </c>
      <c r="I287">
        <v>-53.298999999999999</v>
      </c>
      <c r="J287">
        <f t="shared" si="18"/>
        <v>-11.856099999999998</v>
      </c>
      <c r="L287">
        <v>18</v>
      </c>
      <c r="M287">
        <v>475.53899999999999</v>
      </c>
      <c r="N287">
        <f t="shared" si="20"/>
        <v>61.701733818720328</v>
      </c>
      <c r="O287">
        <v>-23.025500000000001</v>
      </c>
      <c r="P287">
        <v>45.059199999999997</v>
      </c>
      <c r="Q287">
        <v>886.77800000000002</v>
      </c>
      <c r="R287">
        <v>2.0155400000000001</v>
      </c>
      <c r="S287">
        <v>-32.470700000000001</v>
      </c>
      <c r="T287">
        <f t="shared" si="19"/>
        <v>-9.4451999999999998</v>
      </c>
    </row>
    <row r="288" spans="2:20" x14ac:dyDescent="0.3">
      <c r="B288">
        <v>24</v>
      </c>
      <c r="C288">
        <v>593.625</v>
      </c>
      <c r="D288">
        <f t="shared" si="21"/>
        <v>55.392455547554434</v>
      </c>
      <c r="E288">
        <v>-41.290300000000002</v>
      </c>
      <c r="F288">
        <v>49.575800000000001</v>
      </c>
      <c r="G288">
        <v>867.53899999999999</v>
      </c>
      <c r="H288">
        <v>1.80491</v>
      </c>
      <c r="I288">
        <v>-53.3142</v>
      </c>
      <c r="J288">
        <f t="shared" si="18"/>
        <v>-12.023899999999998</v>
      </c>
      <c r="L288">
        <v>19</v>
      </c>
      <c r="M288">
        <v>491.93799999999999</v>
      </c>
      <c r="N288">
        <f t="shared" si="20"/>
        <v>60.97932800780535</v>
      </c>
      <c r="O288">
        <v>-23.3002</v>
      </c>
      <c r="P288">
        <v>45.318600000000004</v>
      </c>
      <c r="Q288">
        <v>909.4</v>
      </c>
      <c r="R288">
        <v>2.0125299999999999</v>
      </c>
      <c r="S288">
        <v>-33.004800000000003</v>
      </c>
      <c r="T288">
        <f t="shared" si="19"/>
        <v>-9.7046000000000028</v>
      </c>
    </row>
    <row r="289" spans="1:20" x14ac:dyDescent="0.3">
      <c r="B289">
        <v>25</v>
      </c>
      <c r="C289">
        <v>611.73299999999995</v>
      </c>
      <c r="D289">
        <f t="shared" si="21"/>
        <v>55.224210293792957</v>
      </c>
      <c r="E289">
        <v>-40.344200000000001</v>
      </c>
      <c r="F289">
        <v>48.919699999999999</v>
      </c>
      <c r="G289">
        <v>833.12199999999996</v>
      </c>
      <c r="H289">
        <v>1.7815799999999999</v>
      </c>
      <c r="I289">
        <v>-53.2532</v>
      </c>
      <c r="J289">
        <f t="shared" si="18"/>
        <v>-12.908999999999999</v>
      </c>
      <c r="L289">
        <v>20</v>
      </c>
      <c r="M289">
        <v>507.96899999999999</v>
      </c>
      <c r="N289">
        <f t="shared" si="20"/>
        <v>62.37914041544505</v>
      </c>
      <c r="O289">
        <v>-23.88</v>
      </c>
      <c r="P289">
        <v>45.730600000000003</v>
      </c>
      <c r="Q289">
        <v>949.30600000000004</v>
      </c>
      <c r="R289">
        <v>2.0322499999999999</v>
      </c>
      <c r="S289">
        <v>-32.959000000000003</v>
      </c>
      <c r="T289">
        <f t="shared" si="19"/>
        <v>-9.0790000000000042</v>
      </c>
    </row>
    <row r="290" spans="1:20" x14ac:dyDescent="0.3">
      <c r="B290">
        <v>26</v>
      </c>
      <c r="C290">
        <v>629.28700000000003</v>
      </c>
      <c r="D290">
        <f t="shared" si="21"/>
        <v>56.967073031787343</v>
      </c>
      <c r="E290">
        <v>-41.351300000000002</v>
      </c>
      <c r="F290">
        <v>49.408000000000001</v>
      </c>
      <c r="G290">
        <v>879.846</v>
      </c>
      <c r="H290">
        <v>1.8265800000000001</v>
      </c>
      <c r="I290">
        <v>-53.36</v>
      </c>
      <c r="J290">
        <f t="shared" si="18"/>
        <v>-12.008699999999997</v>
      </c>
      <c r="L290">
        <v>21</v>
      </c>
      <c r="M290">
        <v>524.41999999999996</v>
      </c>
      <c r="N290">
        <f t="shared" si="20"/>
        <v>60.786578323506298</v>
      </c>
      <c r="O290">
        <v>-23.666399999999999</v>
      </c>
      <c r="P290">
        <v>45.517000000000003</v>
      </c>
      <c r="Q290">
        <v>924.61699999999996</v>
      </c>
      <c r="R290">
        <v>2.0349599999999999</v>
      </c>
      <c r="S290">
        <v>-31.936599999999999</v>
      </c>
      <c r="T290">
        <f t="shared" si="19"/>
        <v>-8.2701999999999991</v>
      </c>
    </row>
    <row r="291" spans="1:20" x14ac:dyDescent="0.3">
      <c r="B291">
        <v>27</v>
      </c>
      <c r="C291">
        <v>647.26800000000003</v>
      </c>
      <c r="D291">
        <f t="shared" si="21"/>
        <v>55.614259496134828</v>
      </c>
      <c r="E291">
        <v>-40.939300000000003</v>
      </c>
      <c r="F291">
        <v>48.492400000000004</v>
      </c>
      <c r="G291">
        <v>877.37699999999995</v>
      </c>
      <c r="H291">
        <v>1.80921</v>
      </c>
      <c r="I291">
        <v>-53.1464</v>
      </c>
      <c r="J291">
        <f t="shared" si="18"/>
        <v>-12.207099999999997</v>
      </c>
      <c r="L291">
        <v>22</v>
      </c>
      <c r="M291">
        <v>541.07500000000005</v>
      </c>
      <c r="N291">
        <f t="shared" si="20"/>
        <v>60.042029420594105</v>
      </c>
      <c r="O291">
        <v>-23.4222</v>
      </c>
      <c r="P291">
        <v>45.043900000000001</v>
      </c>
      <c r="Q291">
        <v>918.08699999999999</v>
      </c>
      <c r="R291">
        <v>2.03525</v>
      </c>
      <c r="S291">
        <v>-32.592799999999997</v>
      </c>
      <c r="T291">
        <f t="shared" si="19"/>
        <v>-9.1705999999999968</v>
      </c>
    </row>
    <row r="292" spans="1:20" x14ac:dyDescent="0.3">
      <c r="B292">
        <v>28</v>
      </c>
      <c r="C292">
        <v>666.71299999999997</v>
      </c>
      <c r="D292">
        <f t="shared" si="21"/>
        <v>51.427102082797802</v>
      </c>
      <c r="E292">
        <v>-40.786700000000003</v>
      </c>
      <c r="F292">
        <v>48.904400000000003</v>
      </c>
      <c r="G292">
        <v>847.56600000000003</v>
      </c>
      <c r="H292">
        <v>1.8103800000000001</v>
      </c>
      <c r="I292">
        <v>-53.085299999999997</v>
      </c>
      <c r="J292">
        <f t="shared" si="18"/>
        <v>-12.298599999999993</v>
      </c>
      <c r="L292">
        <v>23</v>
      </c>
      <c r="M292">
        <v>558.24599999999998</v>
      </c>
      <c r="N292">
        <f t="shared" si="20"/>
        <v>58.237726399161595</v>
      </c>
      <c r="O292">
        <v>-23.407</v>
      </c>
      <c r="P292">
        <v>45.425400000000003</v>
      </c>
      <c r="Q292">
        <v>915.31600000000003</v>
      </c>
      <c r="R292">
        <v>2.0405600000000002</v>
      </c>
      <c r="S292">
        <v>-32.653799999999997</v>
      </c>
      <c r="T292">
        <f t="shared" si="19"/>
        <v>-9.2467999999999968</v>
      </c>
    </row>
    <row r="293" spans="1:20" x14ac:dyDescent="0.3">
      <c r="B293">
        <v>29</v>
      </c>
      <c r="C293">
        <v>684.971</v>
      </c>
      <c r="D293">
        <f t="shared" si="21"/>
        <v>54.770511556577823</v>
      </c>
      <c r="E293">
        <v>-40.741</v>
      </c>
      <c r="F293">
        <v>48.4467</v>
      </c>
      <c r="G293">
        <v>863.77800000000002</v>
      </c>
      <c r="H293">
        <v>1.81989</v>
      </c>
      <c r="I293">
        <v>-53.222700000000003</v>
      </c>
      <c r="J293">
        <f t="shared" si="18"/>
        <v>-12.481700000000004</v>
      </c>
      <c r="L293">
        <v>24</v>
      </c>
      <c r="M293">
        <v>575.53399999999999</v>
      </c>
      <c r="N293">
        <f t="shared" si="20"/>
        <v>57.843590930124904</v>
      </c>
      <c r="O293">
        <v>-23.3917</v>
      </c>
      <c r="P293">
        <v>45.043900000000001</v>
      </c>
      <c r="Q293">
        <v>910.38900000000001</v>
      </c>
      <c r="R293">
        <v>2.0548700000000002</v>
      </c>
      <c r="S293">
        <v>-32.7301</v>
      </c>
      <c r="T293">
        <f t="shared" si="19"/>
        <v>-9.3384</v>
      </c>
    </row>
    <row r="294" spans="1:20" x14ac:dyDescent="0.3">
      <c r="B294">
        <v>30</v>
      </c>
      <c r="C294">
        <v>702.90599999999995</v>
      </c>
      <c r="D294">
        <f t="shared" si="21"/>
        <v>55.756899916364823</v>
      </c>
      <c r="E294">
        <v>-41.198700000000002</v>
      </c>
      <c r="F294">
        <v>48.889200000000002</v>
      </c>
      <c r="G294">
        <v>897.649</v>
      </c>
      <c r="H294">
        <v>1.84554</v>
      </c>
      <c r="I294">
        <v>-53.1616</v>
      </c>
      <c r="J294">
        <f t="shared" si="18"/>
        <v>-11.962899999999998</v>
      </c>
      <c r="L294">
        <v>25</v>
      </c>
      <c r="M294">
        <v>592.35900000000004</v>
      </c>
      <c r="N294">
        <f t="shared" si="20"/>
        <v>59.435364041604593</v>
      </c>
      <c r="O294">
        <v>-22.964500000000001</v>
      </c>
      <c r="P294">
        <v>44.723500000000001</v>
      </c>
      <c r="Q294">
        <v>903.67</v>
      </c>
      <c r="R294">
        <v>2.0271499999999998</v>
      </c>
      <c r="S294">
        <v>-32.8827</v>
      </c>
      <c r="T294">
        <f t="shared" si="19"/>
        <v>-9.9181999999999988</v>
      </c>
    </row>
    <row r="295" spans="1:20" x14ac:dyDescent="0.3">
      <c r="J295">
        <f t="shared" si="18"/>
        <v>0</v>
      </c>
      <c r="L295">
        <v>26</v>
      </c>
      <c r="M295">
        <v>609.399</v>
      </c>
      <c r="N295">
        <f t="shared" si="20"/>
        <v>58.6854460093898</v>
      </c>
      <c r="O295">
        <v>-23.101800000000001</v>
      </c>
      <c r="P295">
        <v>44.769300000000001</v>
      </c>
      <c r="Q295">
        <v>908.58299999999997</v>
      </c>
      <c r="R295">
        <v>2.0666099999999998</v>
      </c>
      <c r="S295">
        <v>-32.104500000000002</v>
      </c>
      <c r="T295">
        <f t="shared" si="19"/>
        <v>-9.0027000000000008</v>
      </c>
    </row>
    <row r="296" spans="1:20" x14ac:dyDescent="0.3">
      <c r="A296">
        <v>1.05</v>
      </c>
      <c r="J296">
        <f t="shared" si="18"/>
        <v>0</v>
      </c>
      <c r="L296">
        <v>27</v>
      </c>
      <c r="M296">
        <v>626.298</v>
      </c>
      <c r="N296">
        <f t="shared" si="20"/>
        <v>59.175099118291023</v>
      </c>
      <c r="O296">
        <v>-22.918700000000001</v>
      </c>
      <c r="P296">
        <v>44.723500000000001</v>
      </c>
      <c r="Q296">
        <v>903.84</v>
      </c>
      <c r="R296">
        <v>2.05565</v>
      </c>
      <c r="S296">
        <v>-32.150300000000001</v>
      </c>
      <c r="T296">
        <f t="shared" si="19"/>
        <v>-9.2316000000000003</v>
      </c>
    </row>
    <row r="297" spans="1:20" x14ac:dyDescent="0.3">
      <c r="B297">
        <v>1</v>
      </c>
      <c r="C297">
        <v>221.78700000000001</v>
      </c>
      <c r="E297">
        <v>-50.125100000000003</v>
      </c>
      <c r="F297">
        <v>82.687399999999997</v>
      </c>
      <c r="G297">
        <v>446.14499999999998</v>
      </c>
      <c r="H297">
        <v>1.22621</v>
      </c>
      <c r="I297">
        <v>-61.569200000000002</v>
      </c>
      <c r="J297">
        <f t="shared" si="18"/>
        <v>-11.444099999999999</v>
      </c>
      <c r="L297">
        <v>28</v>
      </c>
      <c r="M297">
        <v>643.65499999999997</v>
      </c>
      <c r="N297">
        <f t="shared" si="20"/>
        <v>57.613642910641339</v>
      </c>
      <c r="O297">
        <v>-23.071300000000001</v>
      </c>
      <c r="P297">
        <v>44.692999999999998</v>
      </c>
      <c r="Q297">
        <v>919.04300000000001</v>
      </c>
      <c r="R297">
        <v>2.0539299999999998</v>
      </c>
      <c r="S297">
        <v>-32.699599999999997</v>
      </c>
      <c r="T297">
        <f t="shared" si="19"/>
        <v>-9.6282999999999959</v>
      </c>
    </row>
    <row r="298" spans="1:20" x14ac:dyDescent="0.3">
      <c r="B298">
        <v>2</v>
      </c>
      <c r="C298">
        <v>229.911</v>
      </c>
      <c r="D298">
        <f t="shared" si="21"/>
        <v>123.09207287050721</v>
      </c>
      <c r="E298">
        <v>-45.3339</v>
      </c>
      <c r="F298">
        <v>65.566999999999993</v>
      </c>
      <c r="G298">
        <v>584.68299999999999</v>
      </c>
      <c r="H298">
        <v>1.39785</v>
      </c>
      <c r="I298">
        <v>-57.495100000000001</v>
      </c>
      <c r="J298">
        <f t="shared" si="18"/>
        <v>-12.161200000000001</v>
      </c>
      <c r="L298">
        <v>29</v>
      </c>
      <c r="M298">
        <v>661.49800000000005</v>
      </c>
      <c r="N298">
        <f t="shared" si="20"/>
        <v>56.044387154626229</v>
      </c>
      <c r="O298">
        <v>-22.674600000000002</v>
      </c>
      <c r="P298">
        <v>44.479399999999998</v>
      </c>
      <c r="Q298">
        <v>896.60699999999997</v>
      </c>
      <c r="R298">
        <v>2.0219200000000002</v>
      </c>
      <c r="S298">
        <v>-32.226599999999998</v>
      </c>
      <c r="T298">
        <f t="shared" si="19"/>
        <v>-9.551999999999996</v>
      </c>
    </row>
    <row r="299" spans="1:20" x14ac:dyDescent="0.3">
      <c r="B299">
        <v>3</v>
      </c>
      <c r="C299">
        <v>239.63800000000001</v>
      </c>
      <c r="D299">
        <f t="shared" si="21"/>
        <v>102.80662074637603</v>
      </c>
      <c r="E299">
        <v>-44.692999999999998</v>
      </c>
      <c r="F299">
        <v>59.646599999999999</v>
      </c>
      <c r="G299">
        <v>699.51</v>
      </c>
      <c r="H299">
        <v>1.54817</v>
      </c>
      <c r="I299">
        <v>-55.664099999999998</v>
      </c>
      <c r="J299">
        <f t="shared" si="18"/>
        <v>-10.9711</v>
      </c>
      <c r="L299">
        <v>30</v>
      </c>
      <c r="M299">
        <v>678.678</v>
      </c>
      <c r="N299">
        <f t="shared" si="20"/>
        <v>58.207217694994348</v>
      </c>
      <c r="O299">
        <v>-22.857700000000001</v>
      </c>
      <c r="P299">
        <v>44.418300000000002</v>
      </c>
      <c r="Q299">
        <v>924.93700000000001</v>
      </c>
      <c r="R299">
        <v>2.0415100000000002</v>
      </c>
      <c r="S299">
        <v>-32.394399999999997</v>
      </c>
      <c r="T299">
        <f t="shared" si="19"/>
        <v>-9.5366999999999962</v>
      </c>
    </row>
    <row r="300" spans="1:20" x14ac:dyDescent="0.3">
      <c r="B300">
        <v>4</v>
      </c>
      <c r="C300">
        <v>251.39699999999999</v>
      </c>
      <c r="D300">
        <f t="shared" si="21"/>
        <v>85.041245003826958</v>
      </c>
      <c r="E300">
        <v>-44.555700000000002</v>
      </c>
      <c r="F300">
        <v>57.250999999999998</v>
      </c>
      <c r="G300">
        <v>763.77200000000005</v>
      </c>
      <c r="H300">
        <v>1.6571199999999999</v>
      </c>
      <c r="I300">
        <v>-54.7791</v>
      </c>
      <c r="J300">
        <f t="shared" si="18"/>
        <v>-10.223399999999998</v>
      </c>
      <c r="L300">
        <v>31</v>
      </c>
      <c r="M300">
        <v>696.27800000000002</v>
      </c>
      <c r="N300">
        <f t="shared" si="20"/>
        <v>56.818181818181742</v>
      </c>
      <c r="O300">
        <v>-22.140499999999999</v>
      </c>
      <c r="P300">
        <v>43.457000000000001</v>
      </c>
      <c r="Q300">
        <v>891.23099999999999</v>
      </c>
      <c r="R300">
        <v>2.0303800000000001</v>
      </c>
      <c r="S300">
        <v>-32.211300000000001</v>
      </c>
      <c r="T300">
        <f t="shared" si="19"/>
        <v>-10.070800000000002</v>
      </c>
    </row>
    <row r="301" spans="1:20" x14ac:dyDescent="0.3">
      <c r="B301">
        <v>5</v>
      </c>
      <c r="C301">
        <v>265.00700000000001</v>
      </c>
      <c r="D301">
        <f t="shared" si="21"/>
        <v>73.475385745775085</v>
      </c>
      <c r="E301">
        <v>-43.563800000000001</v>
      </c>
      <c r="F301">
        <v>55.114699999999999</v>
      </c>
      <c r="G301">
        <v>779.95500000000004</v>
      </c>
      <c r="H301">
        <v>1.67127</v>
      </c>
      <c r="I301">
        <v>-54.428100000000001</v>
      </c>
      <c r="J301">
        <f t="shared" si="18"/>
        <v>-10.8643</v>
      </c>
      <c r="L301">
        <v>32</v>
      </c>
      <c r="M301">
        <v>713.25400000000002</v>
      </c>
      <c r="N301">
        <f t="shared" si="20"/>
        <v>58.906691800188504</v>
      </c>
      <c r="O301">
        <v>-23.010300000000001</v>
      </c>
      <c r="P301">
        <v>44.647199999999998</v>
      </c>
      <c r="Q301">
        <v>927.29200000000003</v>
      </c>
      <c r="R301">
        <v>2.0333600000000001</v>
      </c>
      <c r="S301">
        <v>-32.302900000000001</v>
      </c>
      <c r="T301">
        <f t="shared" si="19"/>
        <v>-9.2926000000000002</v>
      </c>
    </row>
    <row r="302" spans="1:20" x14ac:dyDescent="0.3">
      <c r="B302">
        <v>6</v>
      </c>
      <c r="C302">
        <v>279.137</v>
      </c>
      <c r="D302">
        <f t="shared" si="21"/>
        <v>70.77140835102621</v>
      </c>
      <c r="E302">
        <v>-43.579099999999997</v>
      </c>
      <c r="F302">
        <v>54.122900000000001</v>
      </c>
      <c r="G302">
        <v>824.18</v>
      </c>
      <c r="H302">
        <v>1.7204699999999999</v>
      </c>
      <c r="I302">
        <v>-53.726199999999999</v>
      </c>
      <c r="J302">
        <f t="shared" si="18"/>
        <v>-10.147100000000002</v>
      </c>
      <c r="T302">
        <f t="shared" si="19"/>
        <v>0</v>
      </c>
    </row>
    <row r="303" spans="1:20" x14ac:dyDescent="0.3">
      <c r="B303">
        <v>7</v>
      </c>
      <c r="C303">
        <v>293.98099999999999</v>
      </c>
      <c r="D303">
        <f t="shared" si="21"/>
        <v>67.367286445701993</v>
      </c>
      <c r="E303">
        <v>-43.365499999999997</v>
      </c>
      <c r="F303">
        <v>53.1006</v>
      </c>
      <c r="G303">
        <v>837.65</v>
      </c>
      <c r="H303">
        <v>1.7605900000000001</v>
      </c>
      <c r="I303">
        <v>-53.832999999999998</v>
      </c>
      <c r="J303">
        <f t="shared" si="18"/>
        <v>-10.467500000000001</v>
      </c>
      <c r="K303">
        <v>0.95</v>
      </c>
      <c r="T303">
        <f t="shared" si="19"/>
        <v>0</v>
      </c>
    </row>
    <row r="304" spans="1:20" x14ac:dyDescent="0.3">
      <c r="B304">
        <v>8</v>
      </c>
      <c r="C304">
        <v>308.90499999999997</v>
      </c>
      <c r="D304">
        <f t="shared" si="21"/>
        <v>67.006164567140274</v>
      </c>
      <c r="E304">
        <v>-42.800899999999999</v>
      </c>
      <c r="F304">
        <v>51.6815</v>
      </c>
      <c r="G304">
        <v>850.11300000000006</v>
      </c>
      <c r="H304">
        <v>1.77908</v>
      </c>
      <c r="I304">
        <v>-53.817700000000002</v>
      </c>
      <c r="J304">
        <f t="shared" si="18"/>
        <v>-11.016800000000003</v>
      </c>
      <c r="L304">
        <v>1</v>
      </c>
      <c r="M304">
        <v>221.458</v>
      </c>
      <c r="O304">
        <v>-30.563400000000001</v>
      </c>
      <c r="P304">
        <v>70.709199999999996</v>
      </c>
      <c r="Q304">
        <v>524.4</v>
      </c>
      <c r="R304">
        <v>1.45777</v>
      </c>
      <c r="S304">
        <v>-39.550800000000002</v>
      </c>
      <c r="T304">
        <f t="shared" si="19"/>
        <v>-8.9874000000000009</v>
      </c>
    </row>
    <row r="305" spans="2:20" x14ac:dyDescent="0.3">
      <c r="B305">
        <v>9</v>
      </c>
      <c r="C305">
        <v>324.86</v>
      </c>
      <c r="D305">
        <f t="shared" si="21"/>
        <v>62.676277029144309</v>
      </c>
      <c r="E305">
        <v>-42.663600000000002</v>
      </c>
      <c r="F305">
        <v>51.757800000000003</v>
      </c>
      <c r="G305">
        <v>852.07899999999995</v>
      </c>
      <c r="H305">
        <v>1.7806200000000001</v>
      </c>
      <c r="I305">
        <v>-53.680399999999999</v>
      </c>
      <c r="J305">
        <f t="shared" si="18"/>
        <v>-11.016799999999996</v>
      </c>
      <c r="L305">
        <v>2</v>
      </c>
      <c r="M305">
        <v>229.99799999999999</v>
      </c>
      <c r="N305">
        <f t="shared" si="20"/>
        <v>117.0960187353631</v>
      </c>
      <c r="O305">
        <v>-26.3062</v>
      </c>
      <c r="P305">
        <v>56.991599999999998</v>
      </c>
      <c r="Q305">
        <v>649.12400000000002</v>
      </c>
      <c r="R305">
        <v>1.65605</v>
      </c>
      <c r="S305">
        <v>-35.720799999999997</v>
      </c>
      <c r="T305">
        <f t="shared" si="19"/>
        <v>-9.4145999999999965</v>
      </c>
    </row>
    <row r="306" spans="2:20" x14ac:dyDescent="0.3">
      <c r="B306">
        <v>10</v>
      </c>
      <c r="C306">
        <v>340.935</v>
      </c>
      <c r="D306">
        <f t="shared" si="21"/>
        <v>62.208398133748098</v>
      </c>
      <c r="E306">
        <v>-42.037999999999997</v>
      </c>
      <c r="F306">
        <v>50.506599999999999</v>
      </c>
      <c r="G306">
        <v>844.60699999999997</v>
      </c>
      <c r="H306">
        <v>1.7786200000000001</v>
      </c>
      <c r="I306">
        <v>-53.741500000000002</v>
      </c>
      <c r="J306">
        <f t="shared" si="18"/>
        <v>-11.703500000000005</v>
      </c>
      <c r="L306">
        <v>3</v>
      </c>
      <c r="M306">
        <v>240.178</v>
      </c>
      <c r="N306">
        <f t="shared" si="20"/>
        <v>98.231827111984217</v>
      </c>
      <c r="O306">
        <v>-25.848400000000002</v>
      </c>
      <c r="P306">
        <v>52.871699999999997</v>
      </c>
      <c r="Q306">
        <v>752.87099999999998</v>
      </c>
      <c r="R306">
        <v>1.8222400000000001</v>
      </c>
      <c r="S306">
        <v>-34.4238</v>
      </c>
      <c r="T306">
        <f t="shared" si="19"/>
        <v>-8.5753999999999984</v>
      </c>
    </row>
    <row r="307" spans="2:20" x14ac:dyDescent="0.3">
      <c r="B307">
        <v>11</v>
      </c>
      <c r="C307">
        <v>357.15899999999999</v>
      </c>
      <c r="D307">
        <f t="shared" si="21"/>
        <v>61.637080867850138</v>
      </c>
      <c r="E307">
        <v>-42.3279</v>
      </c>
      <c r="F307">
        <v>50.704999999999998</v>
      </c>
      <c r="G307">
        <v>853.38800000000003</v>
      </c>
      <c r="H307">
        <v>1.78586</v>
      </c>
      <c r="I307">
        <v>-53.497300000000003</v>
      </c>
      <c r="J307">
        <f t="shared" si="18"/>
        <v>-11.169400000000003</v>
      </c>
      <c r="L307">
        <v>4</v>
      </c>
      <c r="M307">
        <v>252.04900000000001</v>
      </c>
      <c r="N307">
        <f t="shared" si="20"/>
        <v>84.238901524724056</v>
      </c>
      <c r="O307">
        <v>-25.222799999999999</v>
      </c>
      <c r="P307">
        <v>50.735500000000002</v>
      </c>
      <c r="Q307">
        <v>805.40200000000004</v>
      </c>
      <c r="R307">
        <v>1.90595</v>
      </c>
      <c r="S307">
        <v>-33.981299999999997</v>
      </c>
      <c r="T307">
        <f t="shared" si="19"/>
        <v>-8.758499999999998</v>
      </c>
    </row>
    <row r="308" spans="2:20" x14ac:dyDescent="0.3">
      <c r="B308">
        <v>12</v>
      </c>
      <c r="C308">
        <v>373.053</v>
      </c>
      <c r="D308">
        <f t="shared" si="21"/>
        <v>62.916823958726539</v>
      </c>
      <c r="E308">
        <v>-42.1143</v>
      </c>
      <c r="F308">
        <v>49.743699999999997</v>
      </c>
      <c r="G308">
        <v>880.94799999999998</v>
      </c>
      <c r="H308">
        <v>1.82999</v>
      </c>
      <c r="I308">
        <v>-53.420999999999999</v>
      </c>
      <c r="J308">
        <f t="shared" si="18"/>
        <v>-11.306699999999999</v>
      </c>
      <c r="L308">
        <v>5</v>
      </c>
      <c r="M308">
        <v>264.89299999999997</v>
      </c>
      <c r="N308">
        <f t="shared" si="20"/>
        <v>77.857365306758226</v>
      </c>
      <c r="O308">
        <v>-24.551400000000001</v>
      </c>
      <c r="P308">
        <v>49.240099999999998</v>
      </c>
      <c r="Q308">
        <v>824.00199999999995</v>
      </c>
      <c r="R308">
        <v>1.92303</v>
      </c>
      <c r="S308">
        <v>-33.126800000000003</v>
      </c>
      <c r="T308">
        <f t="shared" si="19"/>
        <v>-8.5754000000000019</v>
      </c>
    </row>
    <row r="309" spans="2:20" x14ac:dyDescent="0.3">
      <c r="B309">
        <v>13</v>
      </c>
      <c r="C309">
        <v>389.19099999999997</v>
      </c>
      <c r="D309">
        <f t="shared" si="21"/>
        <v>61.965547155781472</v>
      </c>
      <c r="E309">
        <v>-42.434699999999999</v>
      </c>
      <c r="F309">
        <v>49.758899999999997</v>
      </c>
      <c r="G309">
        <v>896.35299999999995</v>
      </c>
      <c r="H309">
        <v>1.85114</v>
      </c>
      <c r="I309">
        <v>-53.3752</v>
      </c>
      <c r="J309">
        <f t="shared" si="18"/>
        <v>-10.9405</v>
      </c>
      <c r="L309">
        <v>6</v>
      </c>
      <c r="M309">
        <v>278.56400000000002</v>
      </c>
      <c r="N309">
        <f t="shared" si="20"/>
        <v>73.147538585326345</v>
      </c>
      <c r="O309">
        <v>-24.459800000000001</v>
      </c>
      <c r="P309">
        <v>48.477200000000003</v>
      </c>
      <c r="Q309">
        <v>861.07600000000002</v>
      </c>
      <c r="R309">
        <v>1.95886</v>
      </c>
      <c r="S309">
        <v>-32.8979</v>
      </c>
      <c r="T309">
        <f t="shared" si="19"/>
        <v>-8.4380999999999986</v>
      </c>
    </row>
    <row r="310" spans="2:20" x14ac:dyDescent="0.3">
      <c r="B310">
        <v>14</v>
      </c>
      <c r="C310">
        <v>405.25700000000001</v>
      </c>
      <c r="D310">
        <f t="shared" si="21"/>
        <v>62.24324660774294</v>
      </c>
      <c r="E310">
        <v>-42.0837</v>
      </c>
      <c r="F310">
        <v>49.377400000000002</v>
      </c>
      <c r="G310">
        <v>895.82100000000003</v>
      </c>
      <c r="H310">
        <v>1.8558600000000001</v>
      </c>
      <c r="I310">
        <v>-53.222700000000003</v>
      </c>
      <c r="J310">
        <f t="shared" si="18"/>
        <v>-11.139000000000003</v>
      </c>
      <c r="L310">
        <v>7</v>
      </c>
      <c r="M310">
        <v>292.738</v>
      </c>
      <c r="N310">
        <f t="shared" si="20"/>
        <v>70.551714406660196</v>
      </c>
      <c r="O310">
        <v>-24.246200000000002</v>
      </c>
      <c r="P310">
        <v>47.897300000000001</v>
      </c>
      <c r="Q310">
        <v>873.35799999999995</v>
      </c>
      <c r="R310">
        <v>1.98882</v>
      </c>
      <c r="S310">
        <v>-32.806399999999996</v>
      </c>
      <c r="T310">
        <f t="shared" si="19"/>
        <v>-8.5601999999999947</v>
      </c>
    </row>
    <row r="311" spans="2:20" x14ac:dyDescent="0.3">
      <c r="B311">
        <v>15</v>
      </c>
      <c r="C311">
        <v>421.916</v>
      </c>
      <c r="D311">
        <f t="shared" si="21"/>
        <v>60.027612701842877</v>
      </c>
      <c r="E311">
        <v>-41.625999999999998</v>
      </c>
      <c r="F311">
        <v>49.118000000000002</v>
      </c>
      <c r="G311">
        <v>875.81899999999996</v>
      </c>
      <c r="H311">
        <v>1.85165</v>
      </c>
      <c r="I311">
        <v>-53.222700000000003</v>
      </c>
      <c r="J311">
        <f t="shared" si="18"/>
        <v>-11.596700000000006</v>
      </c>
      <c r="L311">
        <v>8</v>
      </c>
      <c r="M311">
        <v>306.899</v>
      </c>
      <c r="N311">
        <f t="shared" si="20"/>
        <v>70.616481886872393</v>
      </c>
      <c r="O311">
        <v>-24.108899999999998</v>
      </c>
      <c r="P311">
        <v>46.997100000000003</v>
      </c>
      <c r="Q311">
        <v>904.20100000000002</v>
      </c>
      <c r="R311">
        <v>2.02834</v>
      </c>
      <c r="S311">
        <v>-31.997699999999998</v>
      </c>
      <c r="T311">
        <f t="shared" si="19"/>
        <v>-7.8887999999999998</v>
      </c>
    </row>
    <row r="312" spans="2:20" x14ac:dyDescent="0.3">
      <c r="B312">
        <v>16</v>
      </c>
      <c r="C312">
        <v>438.81599999999997</v>
      </c>
      <c r="D312">
        <f t="shared" si="21"/>
        <v>59.171597633136173</v>
      </c>
      <c r="E312">
        <v>-41.671799999999998</v>
      </c>
      <c r="F312">
        <v>49.026499999999999</v>
      </c>
      <c r="G312">
        <v>886.86400000000003</v>
      </c>
      <c r="H312">
        <v>1.84918</v>
      </c>
      <c r="I312">
        <v>-52.902200000000001</v>
      </c>
      <c r="J312">
        <f t="shared" si="18"/>
        <v>-11.230400000000003</v>
      </c>
      <c r="L312">
        <v>9</v>
      </c>
      <c r="M312">
        <v>321.51299999999998</v>
      </c>
      <c r="N312">
        <f t="shared" si="20"/>
        <v>68.42753524018076</v>
      </c>
      <c r="O312">
        <v>-23.3154</v>
      </c>
      <c r="P312">
        <v>45.684800000000003</v>
      </c>
      <c r="Q312">
        <v>889.76800000000003</v>
      </c>
      <c r="R312">
        <v>2.0342099999999999</v>
      </c>
      <c r="S312">
        <v>-32.333399999999997</v>
      </c>
      <c r="T312">
        <f t="shared" si="19"/>
        <v>-9.0179999999999971</v>
      </c>
    </row>
    <row r="313" spans="2:20" x14ac:dyDescent="0.3">
      <c r="B313">
        <v>17</v>
      </c>
      <c r="C313">
        <v>455.274</v>
      </c>
      <c r="D313">
        <f t="shared" si="21"/>
        <v>60.760724267833176</v>
      </c>
      <c r="E313">
        <v>-41.580199999999998</v>
      </c>
      <c r="F313">
        <v>48.431399999999996</v>
      </c>
      <c r="G313">
        <v>888.59900000000005</v>
      </c>
      <c r="H313">
        <v>1.8623000000000001</v>
      </c>
      <c r="I313">
        <v>-52.856400000000001</v>
      </c>
      <c r="J313">
        <f t="shared" si="18"/>
        <v>-11.276200000000003</v>
      </c>
      <c r="L313">
        <v>10</v>
      </c>
      <c r="M313">
        <v>336.25599999999997</v>
      </c>
      <c r="N313">
        <f t="shared" si="20"/>
        <v>67.82880010852611</v>
      </c>
      <c r="O313">
        <v>-23.4222</v>
      </c>
      <c r="P313">
        <v>45.4559</v>
      </c>
      <c r="Q313">
        <v>907.13400000000001</v>
      </c>
      <c r="R313">
        <v>2.0301399999999998</v>
      </c>
      <c r="S313">
        <v>-32.226599999999998</v>
      </c>
      <c r="T313">
        <f t="shared" si="19"/>
        <v>-8.8043999999999976</v>
      </c>
    </row>
    <row r="314" spans="2:20" x14ac:dyDescent="0.3">
      <c r="B314">
        <v>18</v>
      </c>
      <c r="C314">
        <v>471.791</v>
      </c>
      <c r="D314">
        <f t="shared" si="21"/>
        <v>60.543682266755482</v>
      </c>
      <c r="E314">
        <v>-41.351300000000002</v>
      </c>
      <c r="F314">
        <v>48.171999999999997</v>
      </c>
      <c r="G314">
        <v>895.197</v>
      </c>
      <c r="H314">
        <v>1.8433299999999999</v>
      </c>
      <c r="I314">
        <v>-53.1464</v>
      </c>
      <c r="J314">
        <f t="shared" si="18"/>
        <v>-11.795099999999998</v>
      </c>
      <c r="L314">
        <v>11</v>
      </c>
      <c r="M314">
        <v>351.38299999999998</v>
      </c>
      <c r="N314">
        <f t="shared" si="20"/>
        <v>66.106961062999886</v>
      </c>
      <c r="O314">
        <v>-23.071300000000001</v>
      </c>
      <c r="P314">
        <v>45.410200000000003</v>
      </c>
      <c r="Q314">
        <v>908.75099999999998</v>
      </c>
      <c r="R314">
        <v>2.0457900000000002</v>
      </c>
      <c r="S314">
        <v>-32.043500000000002</v>
      </c>
      <c r="T314">
        <f t="shared" si="19"/>
        <v>-8.9722000000000008</v>
      </c>
    </row>
    <row r="315" spans="2:20" x14ac:dyDescent="0.3">
      <c r="B315">
        <v>19</v>
      </c>
      <c r="C315">
        <v>487.94600000000003</v>
      </c>
      <c r="D315">
        <f t="shared" si="21"/>
        <v>61.900340451872374</v>
      </c>
      <c r="E315">
        <v>-41.9617</v>
      </c>
      <c r="F315">
        <v>48.538200000000003</v>
      </c>
      <c r="G315">
        <v>911.43100000000004</v>
      </c>
      <c r="H315">
        <v>1.8967700000000001</v>
      </c>
      <c r="I315">
        <v>-52.978499999999997</v>
      </c>
      <c r="J315">
        <f t="shared" si="18"/>
        <v>-11.016799999999996</v>
      </c>
      <c r="L315">
        <v>12</v>
      </c>
      <c r="M315">
        <v>366.84</v>
      </c>
      <c r="N315">
        <f t="shared" si="20"/>
        <v>64.695607168273298</v>
      </c>
      <c r="O315">
        <v>-22.949200000000001</v>
      </c>
      <c r="P315">
        <v>45.043900000000001</v>
      </c>
      <c r="Q315">
        <v>919.22500000000002</v>
      </c>
      <c r="R315">
        <v>2.0539900000000002</v>
      </c>
      <c r="S315">
        <v>-31.784099999999999</v>
      </c>
      <c r="T315">
        <f t="shared" si="19"/>
        <v>-8.8348999999999975</v>
      </c>
    </row>
    <row r="316" spans="2:20" x14ac:dyDescent="0.3">
      <c r="B316">
        <v>20</v>
      </c>
      <c r="C316">
        <v>505.53500000000003</v>
      </c>
      <c r="D316">
        <f t="shared" si="21"/>
        <v>56.853715390300763</v>
      </c>
      <c r="E316">
        <v>-41.015599999999999</v>
      </c>
      <c r="F316">
        <v>47.927900000000001</v>
      </c>
      <c r="G316">
        <v>882.78399999999999</v>
      </c>
      <c r="H316">
        <v>1.8527499999999999</v>
      </c>
      <c r="I316">
        <v>-52.887</v>
      </c>
      <c r="J316">
        <f t="shared" si="18"/>
        <v>-11.871400000000001</v>
      </c>
      <c r="L316">
        <v>13</v>
      </c>
      <c r="M316">
        <v>381.959</v>
      </c>
      <c r="N316">
        <f t="shared" si="20"/>
        <v>66.141940604537211</v>
      </c>
      <c r="O316">
        <v>-23.056000000000001</v>
      </c>
      <c r="P316">
        <v>44.723500000000001</v>
      </c>
      <c r="Q316">
        <v>931.654</v>
      </c>
      <c r="R316">
        <v>2.0747900000000001</v>
      </c>
      <c r="S316">
        <v>-31.722999999999999</v>
      </c>
      <c r="T316">
        <f t="shared" si="19"/>
        <v>-8.666999999999998</v>
      </c>
    </row>
    <row r="317" spans="2:20" x14ac:dyDescent="0.3">
      <c r="B317">
        <v>21</v>
      </c>
      <c r="C317">
        <v>522.72799999999995</v>
      </c>
      <c r="D317">
        <f t="shared" si="21"/>
        <v>58.163205955912538</v>
      </c>
      <c r="E317">
        <v>-41.305500000000002</v>
      </c>
      <c r="F317">
        <v>48.080399999999997</v>
      </c>
      <c r="G317">
        <v>892.61300000000006</v>
      </c>
      <c r="H317">
        <v>1.86521</v>
      </c>
      <c r="I317">
        <v>-52.856400000000001</v>
      </c>
      <c r="J317">
        <f t="shared" si="18"/>
        <v>-11.550899999999999</v>
      </c>
      <c r="L317">
        <v>14</v>
      </c>
      <c r="M317">
        <v>397.21300000000002</v>
      </c>
      <c r="N317">
        <f t="shared" si="20"/>
        <v>65.556575324504962</v>
      </c>
      <c r="O317">
        <v>-23.086500000000001</v>
      </c>
      <c r="P317">
        <v>44.525100000000002</v>
      </c>
      <c r="Q317">
        <v>941.529</v>
      </c>
      <c r="R317">
        <v>2.09538</v>
      </c>
      <c r="S317">
        <v>-31.677199999999999</v>
      </c>
      <c r="T317">
        <f t="shared" si="19"/>
        <v>-8.5906999999999982</v>
      </c>
    </row>
    <row r="318" spans="2:20" x14ac:dyDescent="0.3">
      <c r="B318">
        <v>22</v>
      </c>
      <c r="C318">
        <v>540.19000000000005</v>
      </c>
      <c r="D318">
        <f t="shared" si="21"/>
        <v>57.267208796242933</v>
      </c>
      <c r="E318">
        <v>-41.427599999999998</v>
      </c>
      <c r="F318">
        <v>48.080399999999997</v>
      </c>
      <c r="G318">
        <v>901.91399999999999</v>
      </c>
      <c r="H318">
        <v>1.8804700000000001</v>
      </c>
      <c r="I318">
        <v>-52.688600000000001</v>
      </c>
      <c r="J318">
        <f t="shared" si="18"/>
        <v>-11.261000000000003</v>
      </c>
      <c r="L318">
        <v>15</v>
      </c>
      <c r="M318">
        <v>413.03100000000001</v>
      </c>
      <c r="N318">
        <f t="shared" si="20"/>
        <v>63.219117461120305</v>
      </c>
      <c r="O318">
        <v>-22.384599999999999</v>
      </c>
      <c r="P318">
        <v>43.869</v>
      </c>
      <c r="Q318">
        <v>927.84400000000005</v>
      </c>
      <c r="R318">
        <v>2.0708799999999998</v>
      </c>
      <c r="S318">
        <v>-31.768799999999999</v>
      </c>
      <c r="T318">
        <f t="shared" si="19"/>
        <v>-9.3841999999999999</v>
      </c>
    </row>
    <row r="319" spans="2:20" x14ac:dyDescent="0.3">
      <c r="B319">
        <v>23</v>
      </c>
      <c r="C319">
        <v>557.45500000000004</v>
      </c>
      <c r="D319">
        <f t="shared" si="21"/>
        <v>57.920648711265613</v>
      </c>
      <c r="E319">
        <v>-40.573099999999997</v>
      </c>
      <c r="F319">
        <v>46.890300000000003</v>
      </c>
      <c r="G319">
        <v>881.53899999999999</v>
      </c>
      <c r="H319">
        <v>1.88968</v>
      </c>
      <c r="I319">
        <v>-52.688600000000001</v>
      </c>
      <c r="J319">
        <f t="shared" si="18"/>
        <v>-12.115500000000004</v>
      </c>
      <c r="L319">
        <v>16</v>
      </c>
      <c r="M319">
        <v>428.75799999999998</v>
      </c>
      <c r="N319">
        <f t="shared" si="20"/>
        <v>63.584917657531733</v>
      </c>
      <c r="O319">
        <v>-22.521999999999998</v>
      </c>
      <c r="P319">
        <v>44.326799999999999</v>
      </c>
      <c r="Q319">
        <v>941.97400000000005</v>
      </c>
      <c r="R319">
        <v>2.05735</v>
      </c>
      <c r="S319">
        <v>-31.3416</v>
      </c>
      <c r="T319">
        <f t="shared" si="19"/>
        <v>-8.8196000000000012</v>
      </c>
    </row>
    <row r="320" spans="2:20" x14ac:dyDescent="0.3">
      <c r="B320">
        <v>24</v>
      </c>
      <c r="C320">
        <v>574.55799999999999</v>
      </c>
      <c r="D320">
        <f t="shared" si="21"/>
        <v>58.469274396304904</v>
      </c>
      <c r="E320">
        <v>-40.679900000000004</v>
      </c>
      <c r="F320">
        <v>46.890300000000003</v>
      </c>
      <c r="G320">
        <v>890.779</v>
      </c>
      <c r="H320">
        <v>1.88723</v>
      </c>
      <c r="I320">
        <v>-52.581800000000001</v>
      </c>
      <c r="J320">
        <f t="shared" si="18"/>
        <v>-11.901899999999998</v>
      </c>
      <c r="L320">
        <v>17</v>
      </c>
      <c r="M320">
        <v>444.87599999999998</v>
      </c>
      <c r="N320">
        <f t="shared" si="20"/>
        <v>62.042437026926436</v>
      </c>
      <c r="O320">
        <v>-21.7133</v>
      </c>
      <c r="P320">
        <v>43.212899999999998</v>
      </c>
      <c r="Q320">
        <v>903.23199999999997</v>
      </c>
      <c r="R320">
        <v>2.0398299999999998</v>
      </c>
      <c r="S320">
        <v>-31.3416</v>
      </c>
      <c r="T320">
        <f t="shared" si="19"/>
        <v>-9.6282999999999994</v>
      </c>
    </row>
    <row r="321" spans="1:20" x14ac:dyDescent="0.3">
      <c r="B321">
        <v>25</v>
      </c>
      <c r="C321">
        <v>592.43700000000001</v>
      </c>
      <c r="D321">
        <f t="shared" si="21"/>
        <v>55.931539795290504</v>
      </c>
      <c r="E321">
        <v>-40.679900000000004</v>
      </c>
      <c r="F321">
        <v>46.814</v>
      </c>
      <c r="G321">
        <v>899.75</v>
      </c>
      <c r="H321">
        <v>1.86937</v>
      </c>
      <c r="I321">
        <v>-52.703899999999997</v>
      </c>
      <c r="J321">
        <f t="shared" si="18"/>
        <v>-12.023999999999994</v>
      </c>
      <c r="L321">
        <v>18</v>
      </c>
      <c r="M321">
        <v>460.51</v>
      </c>
      <c r="N321">
        <f t="shared" si="20"/>
        <v>63.96315722144039</v>
      </c>
      <c r="O321">
        <v>-21.9879</v>
      </c>
      <c r="P321">
        <v>42.938200000000002</v>
      </c>
      <c r="Q321">
        <v>915.48400000000004</v>
      </c>
      <c r="R321">
        <v>2.0989</v>
      </c>
      <c r="S321">
        <v>-31.616199999999999</v>
      </c>
      <c r="T321">
        <f t="shared" si="19"/>
        <v>-9.6282999999999994</v>
      </c>
    </row>
    <row r="322" spans="1:20" x14ac:dyDescent="0.3">
      <c r="B322">
        <v>26</v>
      </c>
      <c r="C322">
        <v>609.846</v>
      </c>
      <c r="D322">
        <f t="shared" si="21"/>
        <v>57.441553219599086</v>
      </c>
      <c r="E322">
        <v>-41.046100000000003</v>
      </c>
      <c r="F322">
        <v>47.134399999999999</v>
      </c>
      <c r="G322">
        <v>917.87699999999995</v>
      </c>
      <c r="H322">
        <v>1.8808100000000001</v>
      </c>
      <c r="I322">
        <v>-52.719099999999997</v>
      </c>
      <c r="J322">
        <f t="shared" si="18"/>
        <v>-11.672999999999995</v>
      </c>
      <c r="L322">
        <v>19</v>
      </c>
      <c r="M322">
        <v>476.15899999999999</v>
      </c>
      <c r="N322">
        <f t="shared" si="20"/>
        <v>63.901846763371459</v>
      </c>
      <c r="O322">
        <v>-22.705100000000002</v>
      </c>
      <c r="P322">
        <v>43.808</v>
      </c>
      <c r="Q322">
        <v>950.71699999999998</v>
      </c>
      <c r="R322">
        <v>2.1132200000000001</v>
      </c>
      <c r="S322">
        <v>-31.3721</v>
      </c>
      <c r="T322">
        <f t="shared" si="19"/>
        <v>-8.666999999999998</v>
      </c>
    </row>
    <row r="323" spans="1:20" x14ac:dyDescent="0.3">
      <c r="B323">
        <v>27</v>
      </c>
      <c r="C323">
        <v>627.25800000000004</v>
      </c>
      <c r="D323">
        <f t="shared" si="21"/>
        <v>57.431656328968415</v>
      </c>
      <c r="E323">
        <v>-40.6494</v>
      </c>
      <c r="F323">
        <v>46.646099999999997</v>
      </c>
      <c r="G323">
        <v>906.673</v>
      </c>
      <c r="H323">
        <v>1.88592</v>
      </c>
      <c r="I323">
        <v>-52.566499999999998</v>
      </c>
      <c r="J323">
        <f t="shared" si="18"/>
        <v>-11.917099999999998</v>
      </c>
      <c r="L323">
        <v>20</v>
      </c>
      <c r="M323">
        <v>491.71899999999999</v>
      </c>
      <c r="N323">
        <f t="shared" si="20"/>
        <v>64.267352185089962</v>
      </c>
      <c r="O323">
        <v>-22.293099999999999</v>
      </c>
      <c r="P323">
        <v>43.5486</v>
      </c>
      <c r="Q323">
        <v>954.923</v>
      </c>
      <c r="R323">
        <v>2.09842</v>
      </c>
      <c r="S323">
        <v>-30.944800000000001</v>
      </c>
      <c r="T323">
        <f t="shared" si="19"/>
        <v>-8.6517000000000017</v>
      </c>
    </row>
    <row r="324" spans="1:20" x14ac:dyDescent="0.3">
      <c r="B324">
        <v>28</v>
      </c>
      <c r="C324">
        <v>644.49199999999996</v>
      </c>
      <c r="D324">
        <f t="shared" si="21"/>
        <v>58.024834629221566</v>
      </c>
      <c r="E324">
        <v>-40.573099999999997</v>
      </c>
      <c r="F324">
        <v>47.012300000000003</v>
      </c>
      <c r="G324">
        <v>902.29200000000003</v>
      </c>
      <c r="H324">
        <v>1.88506</v>
      </c>
      <c r="I324">
        <v>-52.780200000000001</v>
      </c>
      <c r="J324">
        <f t="shared" si="18"/>
        <v>-12.207100000000004</v>
      </c>
      <c r="L324">
        <v>21</v>
      </c>
      <c r="M324">
        <v>507.79899999999998</v>
      </c>
      <c r="N324">
        <f t="shared" si="20"/>
        <v>62.189054726368219</v>
      </c>
      <c r="O324">
        <v>-22.140499999999999</v>
      </c>
      <c r="P324">
        <v>43.289200000000001</v>
      </c>
      <c r="Q324">
        <v>943.39</v>
      </c>
      <c r="R324">
        <v>2.1068799999999999</v>
      </c>
      <c r="S324">
        <v>-30.838000000000001</v>
      </c>
      <c r="T324">
        <f t="shared" si="19"/>
        <v>-8.6975000000000016</v>
      </c>
    </row>
    <row r="325" spans="1:20" x14ac:dyDescent="0.3">
      <c r="B325">
        <v>29</v>
      </c>
      <c r="C325">
        <v>661.69600000000003</v>
      </c>
      <c r="D325">
        <f t="shared" si="21"/>
        <v>58.126017205300876</v>
      </c>
      <c r="E325">
        <v>-40.847799999999999</v>
      </c>
      <c r="F325">
        <v>46.417200000000001</v>
      </c>
      <c r="G325">
        <v>909.85799999999995</v>
      </c>
      <c r="H325">
        <v>1.9268099999999999</v>
      </c>
      <c r="I325">
        <v>-52.337600000000002</v>
      </c>
      <c r="J325">
        <f t="shared" ref="J325:J388" si="22">I325-E325</f>
        <v>-11.489800000000002</v>
      </c>
      <c r="L325">
        <v>22</v>
      </c>
      <c r="M325">
        <v>523.995</v>
      </c>
      <c r="N325">
        <f t="shared" si="20"/>
        <v>61.743640405038178</v>
      </c>
      <c r="O325">
        <v>-21.621700000000001</v>
      </c>
      <c r="P325">
        <v>42.770400000000002</v>
      </c>
      <c r="Q325">
        <v>914.63400000000001</v>
      </c>
      <c r="R325">
        <v>2.0742799999999999</v>
      </c>
      <c r="S325">
        <v>-30.197099999999999</v>
      </c>
      <c r="T325">
        <f t="shared" ref="T325:T388" si="23">S325-O325</f>
        <v>-8.5753999999999984</v>
      </c>
    </row>
    <row r="326" spans="1:20" x14ac:dyDescent="0.3">
      <c r="B326">
        <v>30</v>
      </c>
      <c r="C326">
        <v>679.55200000000002</v>
      </c>
      <c r="D326">
        <f t="shared" si="21"/>
        <v>56.003584229390697</v>
      </c>
      <c r="E326">
        <v>-40.252699999999997</v>
      </c>
      <c r="F326">
        <v>46.249400000000001</v>
      </c>
      <c r="G326">
        <v>898.24599999999998</v>
      </c>
      <c r="H326">
        <v>1.8871599999999999</v>
      </c>
      <c r="I326">
        <v>-52.490200000000002</v>
      </c>
      <c r="J326">
        <f t="shared" si="22"/>
        <v>-12.237500000000004</v>
      </c>
      <c r="L326">
        <v>23</v>
      </c>
      <c r="M326">
        <v>539.58299999999997</v>
      </c>
      <c r="N326">
        <f t="shared" ref="N326:N389" si="24">1000/(M326-M325)</f>
        <v>64.151911726969601</v>
      </c>
      <c r="O326">
        <v>-22.903400000000001</v>
      </c>
      <c r="P326">
        <v>43.777500000000003</v>
      </c>
      <c r="Q326">
        <v>971.81</v>
      </c>
      <c r="R326">
        <v>2.1152600000000001</v>
      </c>
      <c r="S326">
        <v>-31.539899999999999</v>
      </c>
      <c r="T326">
        <f t="shared" si="23"/>
        <v>-8.6364999999999981</v>
      </c>
    </row>
    <row r="327" spans="1:20" x14ac:dyDescent="0.3">
      <c r="B327">
        <v>31</v>
      </c>
      <c r="C327">
        <v>696.97400000000005</v>
      </c>
      <c r="D327">
        <f t="shared" si="21"/>
        <v>57.39869130983805</v>
      </c>
      <c r="E327">
        <v>-40.908799999999999</v>
      </c>
      <c r="F327">
        <v>46.569800000000001</v>
      </c>
      <c r="G327">
        <v>922.09400000000005</v>
      </c>
      <c r="H327">
        <v>1.9277500000000001</v>
      </c>
      <c r="I327">
        <v>-52.490200000000002</v>
      </c>
      <c r="J327">
        <f t="shared" si="22"/>
        <v>-11.581400000000002</v>
      </c>
      <c r="L327">
        <v>24</v>
      </c>
      <c r="M327">
        <v>555.09500000000003</v>
      </c>
      <c r="N327">
        <f t="shared" si="24"/>
        <v>64.466219700876508</v>
      </c>
      <c r="O327">
        <v>-22.0184</v>
      </c>
      <c r="P327">
        <v>42.617800000000003</v>
      </c>
      <c r="Q327">
        <v>966.41099999999994</v>
      </c>
      <c r="R327">
        <v>2.1373199999999999</v>
      </c>
      <c r="S327">
        <v>-31.2042</v>
      </c>
      <c r="T327">
        <f t="shared" si="23"/>
        <v>-9.1858000000000004</v>
      </c>
    </row>
    <row r="328" spans="1:20" x14ac:dyDescent="0.3">
      <c r="B328">
        <v>32</v>
      </c>
      <c r="C328">
        <v>714.31200000000001</v>
      </c>
      <c r="D328">
        <f t="shared" si="21"/>
        <v>57.676779328642404</v>
      </c>
      <c r="E328">
        <v>-40.802</v>
      </c>
      <c r="F328">
        <v>46.402000000000001</v>
      </c>
      <c r="G328">
        <v>912.04300000000001</v>
      </c>
      <c r="H328">
        <v>1.91147</v>
      </c>
      <c r="I328">
        <v>-52.124000000000002</v>
      </c>
      <c r="J328">
        <f t="shared" si="22"/>
        <v>-11.322000000000003</v>
      </c>
      <c r="L328">
        <v>25</v>
      </c>
      <c r="M328">
        <v>572.05499999999995</v>
      </c>
      <c r="N328">
        <f t="shared" si="24"/>
        <v>58.962264150943668</v>
      </c>
      <c r="O328">
        <v>-21.392800000000001</v>
      </c>
      <c r="P328">
        <v>42.2821</v>
      </c>
      <c r="Q328">
        <v>910.57600000000002</v>
      </c>
      <c r="R328">
        <v>2.07687</v>
      </c>
      <c r="S328">
        <v>-30.777000000000001</v>
      </c>
      <c r="T328">
        <f t="shared" si="23"/>
        <v>-9.3841999999999999</v>
      </c>
    </row>
    <row r="329" spans="1:20" x14ac:dyDescent="0.3">
      <c r="J329">
        <f t="shared" si="22"/>
        <v>0</v>
      </c>
      <c r="L329">
        <v>26</v>
      </c>
      <c r="M329">
        <v>588.14300000000003</v>
      </c>
      <c r="N329">
        <f t="shared" si="24"/>
        <v>62.158130283440769</v>
      </c>
      <c r="O329">
        <v>-22.308299999999999</v>
      </c>
      <c r="P329">
        <v>43.228099999999998</v>
      </c>
      <c r="Q329">
        <v>975.02200000000005</v>
      </c>
      <c r="R329">
        <v>2.1359300000000001</v>
      </c>
      <c r="S329">
        <v>-31.0059</v>
      </c>
      <c r="T329">
        <f t="shared" si="23"/>
        <v>-8.6976000000000013</v>
      </c>
    </row>
    <row r="330" spans="1:20" x14ac:dyDescent="0.3">
      <c r="A330">
        <v>1.1000000000000001</v>
      </c>
      <c r="J330">
        <f t="shared" si="22"/>
        <v>0</v>
      </c>
      <c r="L330">
        <v>27</v>
      </c>
      <c r="M330">
        <v>604.45100000000002</v>
      </c>
      <c r="N330">
        <f t="shared" si="24"/>
        <v>61.319597743438827</v>
      </c>
      <c r="O330">
        <v>-22.216799999999999</v>
      </c>
      <c r="P330">
        <v>43.014499999999998</v>
      </c>
      <c r="Q330">
        <v>962.678</v>
      </c>
      <c r="R330">
        <v>2.12093</v>
      </c>
      <c r="S330">
        <v>-31.2042</v>
      </c>
      <c r="T330">
        <f t="shared" si="23"/>
        <v>-8.9874000000000009</v>
      </c>
    </row>
    <row r="331" spans="1:20" x14ac:dyDescent="0.3">
      <c r="B331">
        <v>1</v>
      </c>
      <c r="C331">
        <v>221.636</v>
      </c>
      <c r="E331">
        <v>-49.713099999999997</v>
      </c>
      <c r="F331">
        <v>81.787099999999995</v>
      </c>
      <c r="G331">
        <v>437.803</v>
      </c>
      <c r="H331">
        <v>1.2154100000000001</v>
      </c>
      <c r="I331">
        <v>-61.798099999999998</v>
      </c>
      <c r="J331">
        <f t="shared" si="22"/>
        <v>-12.085000000000001</v>
      </c>
      <c r="L331">
        <v>28</v>
      </c>
      <c r="M331">
        <v>620.73199999999997</v>
      </c>
      <c r="N331">
        <f t="shared" si="24"/>
        <v>61.421288618635408</v>
      </c>
      <c r="O331">
        <v>-22.170999999999999</v>
      </c>
      <c r="P331">
        <v>42.846699999999998</v>
      </c>
      <c r="Q331">
        <v>949.64700000000005</v>
      </c>
      <c r="R331">
        <v>2.1335899999999999</v>
      </c>
      <c r="S331">
        <v>-30.258199999999999</v>
      </c>
      <c r="T331">
        <f t="shared" si="23"/>
        <v>-8.0871999999999993</v>
      </c>
    </row>
    <row r="332" spans="1:20" x14ac:dyDescent="0.3">
      <c r="B332">
        <v>2</v>
      </c>
      <c r="C332">
        <v>229.61799999999999</v>
      </c>
      <c r="D332">
        <f t="shared" ref="D332:D392" si="25">1000/(C332-C331)</f>
        <v>125.28188423953897</v>
      </c>
      <c r="E332">
        <v>-45.410200000000003</v>
      </c>
      <c r="F332">
        <v>64.697299999999998</v>
      </c>
      <c r="G332">
        <v>589.21699999999998</v>
      </c>
      <c r="H332">
        <v>1.41988</v>
      </c>
      <c r="I332">
        <v>-56.991599999999998</v>
      </c>
      <c r="J332">
        <f t="shared" si="22"/>
        <v>-11.581399999999995</v>
      </c>
      <c r="L332">
        <v>29</v>
      </c>
      <c r="M332">
        <v>636.81600000000003</v>
      </c>
      <c r="N332">
        <f t="shared" si="24"/>
        <v>62.173588659537195</v>
      </c>
      <c r="O332">
        <v>-21.163900000000002</v>
      </c>
      <c r="P332">
        <v>41.793799999999997</v>
      </c>
      <c r="Q332">
        <v>931.82399999999996</v>
      </c>
      <c r="R332">
        <v>2.07769</v>
      </c>
      <c r="S332">
        <v>-31.1432</v>
      </c>
      <c r="T332">
        <f t="shared" si="23"/>
        <v>-9.9792999999999985</v>
      </c>
    </row>
    <row r="333" spans="1:20" x14ac:dyDescent="0.3">
      <c r="B333">
        <v>3</v>
      </c>
      <c r="C333">
        <v>238.958</v>
      </c>
      <c r="D333">
        <f t="shared" si="25"/>
        <v>107.06638115631688</v>
      </c>
      <c r="E333">
        <v>-44.845599999999997</v>
      </c>
      <c r="F333">
        <v>58.410600000000002</v>
      </c>
      <c r="G333">
        <v>712.67200000000003</v>
      </c>
      <c r="H333">
        <v>1.5924</v>
      </c>
      <c r="I333">
        <v>-55.511499999999998</v>
      </c>
      <c r="J333">
        <f t="shared" si="22"/>
        <v>-10.665900000000001</v>
      </c>
      <c r="L333">
        <v>30</v>
      </c>
      <c r="M333">
        <v>652.89200000000005</v>
      </c>
      <c r="N333">
        <f t="shared" si="24"/>
        <v>62.204528489673962</v>
      </c>
      <c r="O333">
        <v>-21.301300000000001</v>
      </c>
      <c r="P333">
        <v>41.717500000000001</v>
      </c>
      <c r="Q333">
        <v>937.697</v>
      </c>
      <c r="R333">
        <v>2.10737</v>
      </c>
      <c r="S333">
        <v>-31.0669</v>
      </c>
      <c r="T333">
        <f t="shared" si="23"/>
        <v>-9.7655999999999992</v>
      </c>
    </row>
    <row r="334" spans="1:20" x14ac:dyDescent="0.3">
      <c r="B334">
        <v>4</v>
      </c>
      <c r="C334">
        <v>250.13</v>
      </c>
      <c r="D334">
        <f t="shared" si="25"/>
        <v>89.509488005728628</v>
      </c>
      <c r="E334">
        <v>-44.357300000000002</v>
      </c>
      <c r="F334">
        <v>55.481000000000002</v>
      </c>
      <c r="G334">
        <v>779.05200000000002</v>
      </c>
      <c r="H334">
        <v>1.6959</v>
      </c>
      <c r="I334">
        <v>-54.336500000000001</v>
      </c>
      <c r="J334">
        <f t="shared" si="22"/>
        <v>-9.9791999999999987</v>
      </c>
      <c r="L334">
        <v>31</v>
      </c>
      <c r="M334">
        <v>669.68200000000002</v>
      </c>
      <c r="N334">
        <f t="shared" si="24"/>
        <v>59.559261465157959</v>
      </c>
      <c r="O334">
        <v>-21.7743</v>
      </c>
      <c r="P334">
        <v>42.709400000000002</v>
      </c>
      <c r="Q334">
        <v>936.30399999999997</v>
      </c>
      <c r="R334">
        <v>2.10514</v>
      </c>
      <c r="S334">
        <v>-31.2347</v>
      </c>
      <c r="T334">
        <f t="shared" si="23"/>
        <v>-9.4603999999999999</v>
      </c>
    </row>
    <row r="335" spans="1:20" x14ac:dyDescent="0.3">
      <c r="B335">
        <v>5</v>
      </c>
      <c r="C335">
        <v>262.84899999999999</v>
      </c>
      <c r="D335">
        <f t="shared" si="25"/>
        <v>78.622533218020322</v>
      </c>
      <c r="E335">
        <v>-43.9758</v>
      </c>
      <c r="F335">
        <v>53.832999999999998</v>
      </c>
      <c r="G335">
        <v>818.80600000000004</v>
      </c>
      <c r="H335">
        <v>1.7327999999999999</v>
      </c>
      <c r="I335">
        <v>-53.970300000000002</v>
      </c>
      <c r="J335">
        <f t="shared" si="22"/>
        <v>-9.9945000000000022</v>
      </c>
      <c r="L335">
        <v>32</v>
      </c>
      <c r="M335">
        <v>686.072</v>
      </c>
      <c r="N335">
        <f t="shared" si="24"/>
        <v>61.012812690665093</v>
      </c>
      <c r="O335">
        <v>-21.759</v>
      </c>
      <c r="P335">
        <v>42.419400000000003</v>
      </c>
      <c r="Q335">
        <v>956.28200000000004</v>
      </c>
      <c r="R335">
        <v>2.12</v>
      </c>
      <c r="S335">
        <v>-31.1584</v>
      </c>
      <c r="T335">
        <f t="shared" si="23"/>
        <v>-9.3994</v>
      </c>
    </row>
    <row r="336" spans="1:20" x14ac:dyDescent="0.3">
      <c r="B336">
        <v>6</v>
      </c>
      <c r="C336">
        <v>276.13900000000001</v>
      </c>
      <c r="D336">
        <f t="shared" si="25"/>
        <v>75.244544770504021</v>
      </c>
      <c r="E336">
        <v>-43.533299999999997</v>
      </c>
      <c r="F336">
        <v>52.459699999999998</v>
      </c>
      <c r="G336">
        <v>841.11900000000003</v>
      </c>
      <c r="H336">
        <v>1.78257</v>
      </c>
      <c r="I336">
        <v>-53.756700000000002</v>
      </c>
      <c r="J336">
        <f t="shared" si="22"/>
        <v>-10.223400000000005</v>
      </c>
      <c r="L336">
        <v>33</v>
      </c>
      <c r="M336">
        <v>702.39800000000002</v>
      </c>
      <c r="N336">
        <f t="shared" si="24"/>
        <v>61.251990689697337</v>
      </c>
      <c r="O336">
        <v>-22.445699999999999</v>
      </c>
      <c r="P336">
        <v>42.953499999999998</v>
      </c>
      <c r="Q336">
        <v>985.07399999999996</v>
      </c>
      <c r="R336">
        <v>2.1667900000000002</v>
      </c>
      <c r="S336">
        <v>-30.914300000000001</v>
      </c>
      <c r="T336">
        <f t="shared" si="23"/>
        <v>-8.4686000000000021</v>
      </c>
    </row>
    <row r="337" spans="2:20" x14ac:dyDescent="0.3">
      <c r="B337">
        <v>7</v>
      </c>
      <c r="C337">
        <v>290.36599999999999</v>
      </c>
      <c r="D337">
        <f t="shared" si="25"/>
        <v>70.288887326913738</v>
      </c>
      <c r="E337">
        <v>-43.136600000000001</v>
      </c>
      <c r="F337">
        <v>51.315300000000001</v>
      </c>
      <c r="G337">
        <v>852.06899999999996</v>
      </c>
      <c r="H337">
        <v>1.8138099999999999</v>
      </c>
      <c r="I337">
        <v>-53.405799999999999</v>
      </c>
      <c r="J337">
        <f t="shared" si="22"/>
        <v>-10.269199999999998</v>
      </c>
      <c r="L337">
        <v>34</v>
      </c>
      <c r="M337">
        <v>719.05899999999997</v>
      </c>
      <c r="N337">
        <f t="shared" si="24"/>
        <v>60.020406938359244</v>
      </c>
      <c r="O337">
        <v>-21.7285</v>
      </c>
      <c r="P337">
        <v>33.920299999999997</v>
      </c>
      <c r="Q337">
        <v>752.48</v>
      </c>
      <c r="R337">
        <v>1.80715</v>
      </c>
      <c r="S337">
        <v>-51.101700000000001</v>
      </c>
      <c r="T337">
        <f t="shared" si="23"/>
        <v>-29.373200000000001</v>
      </c>
    </row>
    <row r="338" spans="2:20" x14ac:dyDescent="0.3">
      <c r="B338">
        <v>8</v>
      </c>
      <c r="C338">
        <v>304.91300000000001</v>
      </c>
      <c r="D338">
        <f t="shared" si="25"/>
        <v>68.74269608854047</v>
      </c>
      <c r="E338">
        <v>-42.465200000000003</v>
      </c>
      <c r="F338">
        <v>49.8352</v>
      </c>
      <c r="G338">
        <v>869.45299999999997</v>
      </c>
      <c r="H338">
        <v>1.82741</v>
      </c>
      <c r="I338">
        <v>-53.1616</v>
      </c>
      <c r="J338">
        <f t="shared" si="22"/>
        <v>-10.696399999999997</v>
      </c>
      <c r="L338">
        <v>35</v>
      </c>
      <c r="M338">
        <v>719.05899999999997</v>
      </c>
      <c r="O338">
        <v>-21.7285</v>
      </c>
      <c r="P338">
        <v>33.920299999999997</v>
      </c>
      <c r="Q338">
        <v>752.48</v>
      </c>
      <c r="R338">
        <v>1.80715</v>
      </c>
      <c r="S338">
        <v>-51.101700000000001</v>
      </c>
      <c r="T338">
        <f t="shared" si="23"/>
        <v>-29.373200000000001</v>
      </c>
    </row>
    <row r="339" spans="2:20" x14ac:dyDescent="0.3">
      <c r="B339">
        <v>9</v>
      </c>
      <c r="C339">
        <v>319.471</v>
      </c>
      <c r="D339">
        <f t="shared" si="25"/>
        <v>68.690754224481424</v>
      </c>
      <c r="E339">
        <v>-42.312600000000003</v>
      </c>
      <c r="F339">
        <v>49.118000000000002</v>
      </c>
      <c r="G339">
        <v>886.548</v>
      </c>
      <c r="H339">
        <v>1.8470500000000001</v>
      </c>
      <c r="I339">
        <v>-53.085299999999997</v>
      </c>
      <c r="J339">
        <f t="shared" si="22"/>
        <v>-10.772699999999993</v>
      </c>
      <c r="T339">
        <f t="shared" si="23"/>
        <v>0</v>
      </c>
    </row>
    <row r="340" spans="2:20" x14ac:dyDescent="0.3">
      <c r="B340">
        <v>10</v>
      </c>
      <c r="C340">
        <v>334.404</v>
      </c>
      <c r="D340">
        <f t="shared" si="25"/>
        <v>66.965780486171596</v>
      </c>
      <c r="E340">
        <v>-42.404200000000003</v>
      </c>
      <c r="F340">
        <v>49.148600000000002</v>
      </c>
      <c r="G340">
        <v>888.60900000000004</v>
      </c>
      <c r="H340">
        <v>1.8739600000000001</v>
      </c>
      <c r="I340">
        <v>-53.0548</v>
      </c>
      <c r="J340">
        <f t="shared" si="22"/>
        <v>-10.650599999999997</v>
      </c>
      <c r="K340">
        <v>1</v>
      </c>
      <c r="T340">
        <f t="shared" si="23"/>
        <v>0</v>
      </c>
    </row>
    <row r="341" spans="2:20" x14ac:dyDescent="0.3">
      <c r="B341">
        <v>11</v>
      </c>
      <c r="C341">
        <v>349.60599999999999</v>
      </c>
      <c r="D341">
        <f t="shared" si="25"/>
        <v>65.780818313379825</v>
      </c>
      <c r="E341">
        <v>-42.297400000000003</v>
      </c>
      <c r="F341">
        <v>48.538200000000003</v>
      </c>
      <c r="G341">
        <v>907.31600000000003</v>
      </c>
      <c r="H341">
        <v>1.89195</v>
      </c>
      <c r="I341">
        <v>-52.887</v>
      </c>
      <c r="J341">
        <f t="shared" si="22"/>
        <v>-10.589599999999997</v>
      </c>
      <c r="L341">
        <v>1</v>
      </c>
      <c r="M341">
        <v>221.37</v>
      </c>
      <c r="O341">
        <v>-30.136099999999999</v>
      </c>
      <c r="P341">
        <v>70.907600000000002</v>
      </c>
      <c r="Q341">
        <v>530.69899999999996</v>
      </c>
      <c r="R341">
        <v>1.458</v>
      </c>
      <c r="S341">
        <v>-38.421599999999998</v>
      </c>
      <c r="T341">
        <f t="shared" si="23"/>
        <v>-8.285499999999999</v>
      </c>
    </row>
    <row r="342" spans="2:20" x14ac:dyDescent="0.3">
      <c r="B342">
        <v>12</v>
      </c>
      <c r="C342">
        <v>365.09699999999998</v>
      </c>
      <c r="D342">
        <f t="shared" si="25"/>
        <v>64.553611774578854</v>
      </c>
      <c r="E342">
        <v>-41.824300000000001</v>
      </c>
      <c r="F342">
        <v>47.866799999999998</v>
      </c>
      <c r="G342">
        <v>902.9</v>
      </c>
      <c r="H342">
        <v>1.8860300000000001</v>
      </c>
      <c r="I342">
        <v>-52.963299999999997</v>
      </c>
      <c r="J342">
        <f t="shared" si="22"/>
        <v>-11.138999999999996</v>
      </c>
      <c r="L342">
        <v>2</v>
      </c>
      <c r="M342">
        <v>229.75399999999999</v>
      </c>
      <c r="N342">
        <f t="shared" si="24"/>
        <v>119.27480916030554</v>
      </c>
      <c r="O342">
        <v>-25.619499999999999</v>
      </c>
      <c r="P342">
        <v>56.076000000000001</v>
      </c>
      <c r="Q342">
        <v>655.55</v>
      </c>
      <c r="R342">
        <v>1.6792800000000001</v>
      </c>
      <c r="S342">
        <v>-34.774799999999999</v>
      </c>
      <c r="T342">
        <f t="shared" si="23"/>
        <v>-9.1553000000000004</v>
      </c>
    </row>
    <row r="343" spans="2:20" x14ac:dyDescent="0.3">
      <c r="B343">
        <v>13</v>
      </c>
      <c r="C343">
        <v>380.202</v>
      </c>
      <c r="D343">
        <f t="shared" si="25"/>
        <v>66.203243958953905</v>
      </c>
      <c r="E343">
        <v>-42.404200000000003</v>
      </c>
      <c r="F343">
        <v>48.034700000000001</v>
      </c>
      <c r="G343">
        <v>937.50900000000001</v>
      </c>
      <c r="H343">
        <v>1.9337200000000001</v>
      </c>
      <c r="I343">
        <v>-52.475000000000001</v>
      </c>
      <c r="J343">
        <f t="shared" si="22"/>
        <v>-10.070799999999998</v>
      </c>
      <c r="L343">
        <v>3</v>
      </c>
      <c r="M343">
        <v>239.54</v>
      </c>
      <c r="N343">
        <f t="shared" si="24"/>
        <v>102.18679746576741</v>
      </c>
      <c r="O343">
        <v>-24.8718</v>
      </c>
      <c r="P343">
        <v>51.4221</v>
      </c>
      <c r="Q343">
        <v>774.18499999999995</v>
      </c>
      <c r="R343">
        <v>1.8774599999999999</v>
      </c>
      <c r="S343">
        <v>-32.8827</v>
      </c>
      <c r="T343">
        <f t="shared" si="23"/>
        <v>-8.0108999999999995</v>
      </c>
    </row>
    <row r="344" spans="2:20" x14ac:dyDescent="0.3">
      <c r="B344">
        <v>14</v>
      </c>
      <c r="C344">
        <v>395.85899999999998</v>
      </c>
      <c r="D344">
        <f t="shared" si="25"/>
        <v>63.86919588682386</v>
      </c>
      <c r="E344">
        <v>-41.946399999999997</v>
      </c>
      <c r="F344">
        <v>47.225999999999999</v>
      </c>
      <c r="G344">
        <v>929.36699999999996</v>
      </c>
      <c r="H344">
        <v>1.92293</v>
      </c>
      <c r="I344">
        <v>-52.246099999999998</v>
      </c>
      <c r="J344">
        <f t="shared" si="22"/>
        <v>-10.299700000000001</v>
      </c>
      <c r="L344">
        <v>4</v>
      </c>
      <c r="M344">
        <v>250.97</v>
      </c>
      <c r="N344">
        <f t="shared" si="24"/>
        <v>87.489063867016569</v>
      </c>
      <c r="O344">
        <v>-23.4222</v>
      </c>
      <c r="P344">
        <v>48.278799999999997</v>
      </c>
      <c r="Q344">
        <v>807.16800000000001</v>
      </c>
      <c r="R344">
        <v>1.91493</v>
      </c>
      <c r="S344">
        <v>-32.043500000000002</v>
      </c>
      <c r="T344">
        <f t="shared" si="23"/>
        <v>-8.6213000000000015</v>
      </c>
    </row>
    <row r="345" spans="2:20" x14ac:dyDescent="0.3">
      <c r="B345">
        <v>15</v>
      </c>
      <c r="C345">
        <v>411.62599999999998</v>
      </c>
      <c r="D345">
        <f t="shared" si="25"/>
        <v>63.423606266252314</v>
      </c>
      <c r="E345">
        <v>-41.641199999999998</v>
      </c>
      <c r="F345">
        <v>46.844499999999996</v>
      </c>
      <c r="G345">
        <v>938.78399999999999</v>
      </c>
      <c r="H345">
        <v>1.94617</v>
      </c>
      <c r="I345">
        <v>-52.719099999999997</v>
      </c>
      <c r="J345">
        <f t="shared" si="22"/>
        <v>-11.0779</v>
      </c>
      <c r="L345">
        <v>5</v>
      </c>
      <c r="M345">
        <v>263.30500000000001</v>
      </c>
      <c r="N345">
        <f t="shared" si="24"/>
        <v>81.070125658694721</v>
      </c>
      <c r="O345">
        <v>-23.5138</v>
      </c>
      <c r="P345">
        <v>47.164900000000003</v>
      </c>
      <c r="Q345">
        <v>876.42600000000004</v>
      </c>
      <c r="R345">
        <v>2.0087799999999998</v>
      </c>
      <c r="S345">
        <v>-31.814599999999999</v>
      </c>
      <c r="T345">
        <f t="shared" si="23"/>
        <v>-8.3007999999999988</v>
      </c>
    </row>
    <row r="346" spans="2:20" x14ac:dyDescent="0.3">
      <c r="B346">
        <v>16</v>
      </c>
      <c r="C346">
        <v>427.27</v>
      </c>
      <c r="D346">
        <f t="shared" si="25"/>
        <v>63.922270519048816</v>
      </c>
      <c r="E346">
        <v>-41.915900000000001</v>
      </c>
      <c r="F346">
        <v>47.119100000000003</v>
      </c>
      <c r="G346">
        <v>915.51800000000003</v>
      </c>
      <c r="H346">
        <v>1.9508099999999999</v>
      </c>
      <c r="I346">
        <v>-52.490200000000002</v>
      </c>
      <c r="J346">
        <f t="shared" si="22"/>
        <v>-10.574300000000001</v>
      </c>
      <c r="L346">
        <v>6</v>
      </c>
      <c r="M346">
        <v>276.27100000000002</v>
      </c>
      <c r="N346">
        <f t="shared" si="24"/>
        <v>77.124787906833205</v>
      </c>
      <c r="O346">
        <v>-23.3154</v>
      </c>
      <c r="P346">
        <v>46.157800000000002</v>
      </c>
      <c r="Q346">
        <v>886.495</v>
      </c>
      <c r="R346">
        <v>2.0375999999999999</v>
      </c>
      <c r="S346">
        <v>-31.2347</v>
      </c>
      <c r="T346">
        <f t="shared" si="23"/>
        <v>-7.9192999999999998</v>
      </c>
    </row>
    <row r="347" spans="2:20" x14ac:dyDescent="0.3">
      <c r="B347">
        <v>17</v>
      </c>
      <c r="C347">
        <v>443.286</v>
      </c>
      <c r="D347">
        <f t="shared" si="25"/>
        <v>62.437562437562363</v>
      </c>
      <c r="E347">
        <v>-41.976900000000001</v>
      </c>
      <c r="F347">
        <v>47.012300000000003</v>
      </c>
      <c r="G347">
        <v>958.596</v>
      </c>
      <c r="H347">
        <v>1.9601299999999999</v>
      </c>
      <c r="I347">
        <v>-52.520800000000001</v>
      </c>
      <c r="J347">
        <f t="shared" si="22"/>
        <v>-10.543900000000001</v>
      </c>
      <c r="L347">
        <v>7</v>
      </c>
      <c r="M347">
        <v>289.315</v>
      </c>
      <c r="N347">
        <f t="shared" si="24"/>
        <v>76.663600122661862</v>
      </c>
      <c r="O347">
        <v>-23.3917</v>
      </c>
      <c r="P347">
        <v>45.608499999999999</v>
      </c>
      <c r="Q347">
        <v>926.5</v>
      </c>
      <c r="R347">
        <v>2.0777600000000001</v>
      </c>
      <c r="S347">
        <v>-31.189</v>
      </c>
      <c r="T347">
        <f t="shared" si="23"/>
        <v>-7.7972999999999999</v>
      </c>
    </row>
    <row r="348" spans="2:20" x14ac:dyDescent="0.3">
      <c r="B348">
        <v>18</v>
      </c>
      <c r="C348">
        <v>459.54599999999999</v>
      </c>
      <c r="D348">
        <f t="shared" si="25"/>
        <v>61.500615006150099</v>
      </c>
      <c r="E348">
        <v>-41.336100000000002</v>
      </c>
      <c r="F348">
        <v>46.142600000000002</v>
      </c>
      <c r="G348">
        <v>934.43899999999996</v>
      </c>
      <c r="H348">
        <v>1.95469</v>
      </c>
      <c r="I348">
        <v>-52.475000000000001</v>
      </c>
      <c r="J348">
        <f t="shared" si="22"/>
        <v>-11.1389</v>
      </c>
      <c r="L348">
        <v>8</v>
      </c>
      <c r="M348">
        <v>303.41500000000002</v>
      </c>
      <c r="N348">
        <f t="shared" si="24"/>
        <v>70.921985815602724</v>
      </c>
      <c r="O348">
        <v>-22.201499999999999</v>
      </c>
      <c r="P348">
        <v>44.647199999999998</v>
      </c>
      <c r="Q348">
        <v>900.69200000000001</v>
      </c>
      <c r="R348">
        <v>2.0493000000000001</v>
      </c>
      <c r="S348">
        <v>-31.051600000000001</v>
      </c>
      <c r="T348">
        <f t="shared" si="23"/>
        <v>-8.8501000000000012</v>
      </c>
    </row>
    <row r="349" spans="2:20" x14ac:dyDescent="0.3">
      <c r="B349">
        <v>19</v>
      </c>
      <c r="C349">
        <v>475.81700000000001</v>
      </c>
      <c r="D349">
        <f t="shared" si="25"/>
        <v>61.459037551471887</v>
      </c>
      <c r="E349">
        <v>-40.802</v>
      </c>
      <c r="F349">
        <v>45.547499999999999</v>
      </c>
      <c r="G349">
        <v>921.25</v>
      </c>
      <c r="H349">
        <v>1.9345399999999999</v>
      </c>
      <c r="I349">
        <v>-52.276600000000002</v>
      </c>
      <c r="J349">
        <f t="shared" si="22"/>
        <v>-11.474600000000002</v>
      </c>
      <c r="L349">
        <v>9</v>
      </c>
      <c r="M349">
        <v>317.399</v>
      </c>
      <c r="N349">
        <f t="shared" si="24"/>
        <v>71.510297482837629</v>
      </c>
      <c r="O349">
        <v>-22.613499999999998</v>
      </c>
      <c r="P349">
        <v>44.555700000000002</v>
      </c>
      <c r="Q349">
        <v>924.12099999999998</v>
      </c>
      <c r="R349">
        <v>2.0818300000000001</v>
      </c>
      <c r="S349">
        <v>-30.639600000000002</v>
      </c>
      <c r="T349">
        <f t="shared" si="23"/>
        <v>-8.0261000000000031</v>
      </c>
    </row>
    <row r="350" spans="2:20" x14ac:dyDescent="0.3">
      <c r="B350">
        <v>20</v>
      </c>
      <c r="C350">
        <v>492.077</v>
      </c>
      <c r="D350">
        <f t="shared" si="25"/>
        <v>61.500615006150099</v>
      </c>
      <c r="E350">
        <v>-41.107199999999999</v>
      </c>
      <c r="F350">
        <v>46.051000000000002</v>
      </c>
      <c r="G350">
        <v>916.61199999999997</v>
      </c>
      <c r="H350">
        <v>1.9320900000000001</v>
      </c>
      <c r="I350">
        <v>-52.230800000000002</v>
      </c>
      <c r="J350">
        <f t="shared" si="22"/>
        <v>-11.123600000000003</v>
      </c>
      <c r="L350">
        <v>10</v>
      </c>
      <c r="M350">
        <v>331.55799999999999</v>
      </c>
      <c r="N350">
        <f t="shared" si="24"/>
        <v>70.626456670668873</v>
      </c>
      <c r="O350">
        <v>-22.521999999999998</v>
      </c>
      <c r="P350">
        <v>44.021599999999999</v>
      </c>
      <c r="Q350">
        <v>945.56799999999998</v>
      </c>
      <c r="R350">
        <v>2.1223100000000001</v>
      </c>
      <c r="S350">
        <v>-30.578600000000002</v>
      </c>
      <c r="T350">
        <f t="shared" si="23"/>
        <v>-8.0566000000000031</v>
      </c>
    </row>
    <row r="351" spans="2:20" x14ac:dyDescent="0.3">
      <c r="B351">
        <v>21</v>
      </c>
      <c r="C351">
        <v>507.976</v>
      </c>
      <c r="D351">
        <f t="shared" si="25"/>
        <v>62.897037549531412</v>
      </c>
      <c r="E351">
        <v>-41.046100000000003</v>
      </c>
      <c r="F351">
        <v>45.517000000000003</v>
      </c>
      <c r="G351">
        <v>943.99</v>
      </c>
      <c r="H351">
        <v>1.95705</v>
      </c>
      <c r="I351">
        <v>-52.230800000000002</v>
      </c>
      <c r="J351">
        <f t="shared" si="22"/>
        <v>-11.184699999999999</v>
      </c>
      <c r="L351">
        <v>11</v>
      </c>
      <c r="M351">
        <v>346.11099999999999</v>
      </c>
      <c r="N351">
        <f t="shared" si="24"/>
        <v>68.714354428640149</v>
      </c>
      <c r="O351">
        <v>-21.331800000000001</v>
      </c>
      <c r="P351">
        <v>42.877200000000002</v>
      </c>
      <c r="Q351">
        <v>909.58299999999997</v>
      </c>
      <c r="R351">
        <v>2.0687099999999998</v>
      </c>
      <c r="S351">
        <v>-30.685400000000001</v>
      </c>
      <c r="T351">
        <f t="shared" si="23"/>
        <v>-9.3536000000000001</v>
      </c>
    </row>
    <row r="352" spans="2:20" x14ac:dyDescent="0.3">
      <c r="B352">
        <v>22</v>
      </c>
      <c r="C352">
        <v>524.11300000000006</v>
      </c>
      <c r="D352">
        <f t="shared" si="25"/>
        <v>61.969387122761134</v>
      </c>
      <c r="E352">
        <v>-40.664700000000003</v>
      </c>
      <c r="F352">
        <v>45.028700000000001</v>
      </c>
      <c r="G352">
        <v>929.23699999999997</v>
      </c>
      <c r="H352">
        <v>1.9481299999999999</v>
      </c>
      <c r="I352">
        <v>-52.002000000000002</v>
      </c>
      <c r="J352">
        <f t="shared" si="22"/>
        <v>-11.337299999999999</v>
      </c>
      <c r="L352">
        <v>12</v>
      </c>
      <c r="M352">
        <v>360.67099999999999</v>
      </c>
      <c r="N352">
        <f t="shared" si="24"/>
        <v>68.681318681318672</v>
      </c>
      <c r="O352">
        <v>-21.7743</v>
      </c>
      <c r="P352">
        <v>43.106099999999998</v>
      </c>
      <c r="Q352">
        <v>944.03700000000003</v>
      </c>
      <c r="R352">
        <v>2.1407600000000002</v>
      </c>
      <c r="S352">
        <v>-30.548100000000002</v>
      </c>
      <c r="T352">
        <f t="shared" si="23"/>
        <v>-8.7738000000000014</v>
      </c>
    </row>
    <row r="353" spans="1:20" x14ac:dyDescent="0.3">
      <c r="B353">
        <v>23</v>
      </c>
      <c r="C353">
        <v>540.40200000000004</v>
      </c>
      <c r="D353">
        <f t="shared" si="25"/>
        <v>61.391122843636857</v>
      </c>
      <c r="E353">
        <v>-40.969799999999999</v>
      </c>
      <c r="F353">
        <v>44.937100000000001</v>
      </c>
      <c r="G353">
        <v>957.16300000000001</v>
      </c>
      <c r="H353">
        <v>1.9818100000000001</v>
      </c>
      <c r="I353">
        <v>-52.032499999999999</v>
      </c>
      <c r="J353">
        <f t="shared" si="22"/>
        <v>-11.0627</v>
      </c>
      <c r="L353">
        <v>13</v>
      </c>
      <c r="M353">
        <v>375.35700000000003</v>
      </c>
      <c r="N353">
        <f t="shared" si="24"/>
        <v>68.092060465749526</v>
      </c>
      <c r="O353">
        <v>-22.140499999999999</v>
      </c>
      <c r="P353">
        <v>43.197600000000001</v>
      </c>
      <c r="Q353">
        <v>951.31299999999999</v>
      </c>
      <c r="R353">
        <v>2.1393900000000001</v>
      </c>
      <c r="S353">
        <v>-30.288699999999999</v>
      </c>
      <c r="T353">
        <f t="shared" si="23"/>
        <v>-8.1481999999999992</v>
      </c>
    </row>
    <row r="354" spans="1:20" x14ac:dyDescent="0.3">
      <c r="B354">
        <v>24</v>
      </c>
      <c r="C354">
        <v>556.85500000000002</v>
      </c>
      <c r="D354">
        <f t="shared" si="25"/>
        <v>60.779189205616092</v>
      </c>
      <c r="E354">
        <v>-40.679900000000004</v>
      </c>
      <c r="F354">
        <v>44.830300000000001</v>
      </c>
      <c r="G354">
        <v>936.46400000000006</v>
      </c>
      <c r="H354">
        <v>1.96635</v>
      </c>
      <c r="I354">
        <v>-51.971400000000003</v>
      </c>
      <c r="J354">
        <f t="shared" si="22"/>
        <v>-11.291499999999999</v>
      </c>
      <c r="L354">
        <v>14</v>
      </c>
      <c r="M354">
        <v>389.72699999999998</v>
      </c>
      <c r="N354">
        <f t="shared" si="24"/>
        <v>69.589422407794274</v>
      </c>
      <c r="O354">
        <v>-22.293099999999999</v>
      </c>
      <c r="P354">
        <v>42.892499999999998</v>
      </c>
      <c r="Q354">
        <v>975.49099999999999</v>
      </c>
      <c r="R354">
        <v>2.17679</v>
      </c>
      <c r="S354">
        <v>-29.968299999999999</v>
      </c>
      <c r="T354">
        <f t="shared" si="23"/>
        <v>-7.6752000000000002</v>
      </c>
    </row>
    <row r="355" spans="1:20" x14ac:dyDescent="0.3">
      <c r="B355">
        <v>25</v>
      </c>
      <c r="C355">
        <v>573.75199999999995</v>
      </c>
      <c r="D355">
        <f t="shared" si="25"/>
        <v>59.182103331952646</v>
      </c>
      <c r="E355">
        <v>-40.313699999999997</v>
      </c>
      <c r="F355">
        <v>44.479399999999998</v>
      </c>
      <c r="G355">
        <v>946.18899999999996</v>
      </c>
      <c r="H355">
        <v>1.9456599999999999</v>
      </c>
      <c r="I355">
        <v>-51.925699999999999</v>
      </c>
      <c r="J355">
        <f t="shared" si="22"/>
        <v>-11.612000000000002</v>
      </c>
      <c r="L355">
        <v>15</v>
      </c>
      <c r="M355">
        <v>404.90499999999997</v>
      </c>
      <c r="N355">
        <f t="shared" si="24"/>
        <v>65.884833311371736</v>
      </c>
      <c r="O355">
        <v>-21.606400000000001</v>
      </c>
      <c r="P355">
        <v>42.709400000000002</v>
      </c>
      <c r="Q355">
        <v>966.60400000000004</v>
      </c>
      <c r="R355">
        <v>2.1375899999999999</v>
      </c>
      <c r="S355">
        <v>-30.334499999999998</v>
      </c>
      <c r="T355">
        <f t="shared" si="23"/>
        <v>-8.7280999999999977</v>
      </c>
    </row>
    <row r="356" spans="1:20" x14ac:dyDescent="0.3">
      <c r="B356">
        <v>26</v>
      </c>
      <c r="C356">
        <v>590.02099999999996</v>
      </c>
      <c r="D356">
        <f t="shared" si="25"/>
        <v>61.46659290675516</v>
      </c>
      <c r="E356">
        <v>-40.969799999999999</v>
      </c>
      <c r="F356">
        <v>44.876100000000001</v>
      </c>
      <c r="G356">
        <v>960.22299999999996</v>
      </c>
      <c r="H356">
        <v>2.0015200000000002</v>
      </c>
      <c r="I356">
        <v>-51.895099999999999</v>
      </c>
      <c r="J356">
        <f t="shared" si="22"/>
        <v>-10.9253</v>
      </c>
      <c r="L356">
        <v>16</v>
      </c>
      <c r="M356">
        <v>420.036</v>
      </c>
      <c r="N356">
        <f t="shared" si="24"/>
        <v>66.089485162910449</v>
      </c>
      <c r="O356">
        <v>-21.240200000000002</v>
      </c>
      <c r="P356">
        <v>41.9617</v>
      </c>
      <c r="Q356">
        <v>954.46500000000003</v>
      </c>
      <c r="R356">
        <v>2.15307</v>
      </c>
      <c r="S356">
        <v>-29.8309</v>
      </c>
      <c r="T356">
        <f t="shared" si="23"/>
        <v>-8.5906999999999982</v>
      </c>
    </row>
    <row r="357" spans="1:20" x14ac:dyDescent="0.3">
      <c r="B357">
        <v>27</v>
      </c>
      <c r="C357">
        <v>606.79999999999995</v>
      </c>
      <c r="D357">
        <f t="shared" si="25"/>
        <v>59.598307408069623</v>
      </c>
      <c r="E357">
        <v>-40.359499999999997</v>
      </c>
      <c r="F357">
        <v>44.448900000000002</v>
      </c>
      <c r="G357">
        <v>932.99199999999996</v>
      </c>
      <c r="H357">
        <v>1.9619200000000001</v>
      </c>
      <c r="I357">
        <v>-51.849400000000003</v>
      </c>
      <c r="J357">
        <f t="shared" si="22"/>
        <v>-11.489900000000006</v>
      </c>
      <c r="L357">
        <v>17</v>
      </c>
      <c r="M357">
        <v>434.78100000000001</v>
      </c>
      <c r="N357">
        <f t="shared" si="24"/>
        <v>67.819599864360782</v>
      </c>
      <c r="O357">
        <v>-21.591200000000001</v>
      </c>
      <c r="P357">
        <v>41.976900000000001</v>
      </c>
      <c r="Q357">
        <v>981.08799999999997</v>
      </c>
      <c r="R357">
        <v>2.1922299999999999</v>
      </c>
      <c r="S357">
        <v>-29.6326</v>
      </c>
      <c r="T357">
        <f t="shared" si="23"/>
        <v>-8.0413999999999994</v>
      </c>
    </row>
    <row r="358" spans="1:20" x14ac:dyDescent="0.3">
      <c r="B358">
        <v>28</v>
      </c>
      <c r="C358">
        <v>623.13599999999997</v>
      </c>
      <c r="D358">
        <f t="shared" si="25"/>
        <v>61.214495592556268</v>
      </c>
      <c r="E358">
        <v>-40.6952</v>
      </c>
      <c r="F358">
        <v>44.509900000000002</v>
      </c>
      <c r="G358">
        <v>957.59299999999996</v>
      </c>
      <c r="H358">
        <v>1.99173</v>
      </c>
      <c r="I358">
        <v>-51.849400000000003</v>
      </c>
      <c r="J358">
        <f t="shared" si="22"/>
        <v>-11.154200000000003</v>
      </c>
      <c r="L358">
        <v>18</v>
      </c>
      <c r="M358">
        <v>450.22</v>
      </c>
      <c r="N358">
        <f t="shared" si="24"/>
        <v>64.771034393419171</v>
      </c>
      <c r="O358">
        <v>-21.575900000000001</v>
      </c>
      <c r="P358">
        <v>41.976900000000001</v>
      </c>
      <c r="Q358">
        <v>977.01400000000001</v>
      </c>
      <c r="R358">
        <v>2.1809400000000001</v>
      </c>
      <c r="S358">
        <v>-30.044599999999999</v>
      </c>
      <c r="T358">
        <f t="shared" si="23"/>
        <v>-8.4686999999999983</v>
      </c>
    </row>
    <row r="359" spans="1:20" x14ac:dyDescent="0.3">
      <c r="B359">
        <v>29</v>
      </c>
      <c r="C359">
        <v>639.59799999999996</v>
      </c>
      <c r="D359">
        <f t="shared" si="25"/>
        <v>60.745960393633865</v>
      </c>
      <c r="E359">
        <v>-40.5884</v>
      </c>
      <c r="F359">
        <v>44.296300000000002</v>
      </c>
      <c r="G359">
        <v>960.08100000000002</v>
      </c>
      <c r="H359">
        <v>1.99177</v>
      </c>
      <c r="I359">
        <v>-51.849400000000003</v>
      </c>
      <c r="J359">
        <f t="shared" si="22"/>
        <v>-11.261000000000003</v>
      </c>
      <c r="L359">
        <v>19</v>
      </c>
      <c r="M359">
        <v>465.339</v>
      </c>
      <c r="N359">
        <f t="shared" si="24"/>
        <v>66.141940604537467</v>
      </c>
      <c r="O359">
        <v>-21.484400000000001</v>
      </c>
      <c r="P359">
        <v>41.824300000000001</v>
      </c>
      <c r="Q359">
        <v>971.99800000000005</v>
      </c>
      <c r="R359">
        <v>2.1667200000000002</v>
      </c>
      <c r="S359">
        <v>-29.541</v>
      </c>
      <c r="T359">
        <f t="shared" si="23"/>
        <v>-8.0565999999999995</v>
      </c>
    </row>
    <row r="360" spans="1:20" x14ac:dyDescent="0.3">
      <c r="B360">
        <v>30</v>
      </c>
      <c r="C360">
        <v>656.11300000000006</v>
      </c>
      <c r="D360">
        <f t="shared" si="25"/>
        <v>60.551014229487976</v>
      </c>
      <c r="E360">
        <v>-40.222200000000001</v>
      </c>
      <c r="F360">
        <v>43.899500000000003</v>
      </c>
      <c r="G360">
        <v>955.529</v>
      </c>
      <c r="H360">
        <v>1.9877400000000001</v>
      </c>
      <c r="I360">
        <v>-51.6205</v>
      </c>
      <c r="J360">
        <f t="shared" si="22"/>
        <v>-11.398299999999999</v>
      </c>
      <c r="L360">
        <v>20</v>
      </c>
      <c r="M360">
        <v>480.79599999999999</v>
      </c>
      <c r="N360">
        <f t="shared" si="24"/>
        <v>64.695607168273298</v>
      </c>
      <c r="O360">
        <v>-21.362300000000001</v>
      </c>
      <c r="P360">
        <v>41.412399999999998</v>
      </c>
      <c r="Q360">
        <v>985.38300000000004</v>
      </c>
      <c r="R360">
        <v>2.1931799999999999</v>
      </c>
      <c r="S360">
        <v>-29.8462</v>
      </c>
      <c r="T360">
        <f t="shared" si="23"/>
        <v>-8.4838999999999984</v>
      </c>
    </row>
    <row r="361" spans="1:20" x14ac:dyDescent="0.3">
      <c r="B361">
        <v>31</v>
      </c>
      <c r="C361">
        <v>672.25400000000002</v>
      </c>
      <c r="D361">
        <f t="shared" si="25"/>
        <v>61.954030109658774</v>
      </c>
      <c r="E361">
        <v>-40.420499999999997</v>
      </c>
      <c r="F361">
        <v>44.052100000000003</v>
      </c>
      <c r="G361">
        <v>978.22699999999998</v>
      </c>
      <c r="H361">
        <v>1.99255</v>
      </c>
      <c r="I361">
        <v>-51.834099999999999</v>
      </c>
      <c r="J361">
        <f t="shared" si="22"/>
        <v>-11.413600000000002</v>
      </c>
      <c r="L361">
        <v>21</v>
      </c>
      <c r="M361">
        <v>496.29399999999998</v>
      </c>
      <c r="N361">
        <f t="shared" si="24"/>
        <v>64.524454768357245</v>
      </c>
      <c r="O361">
        <v>-20.3857</v>
      </c>
      <c r="P361">
        <v>40.573099999999997</v>
      </c>
      <c r="Q361">
        <v>944.71100000000001</v>
      </c>
      <c r="R361">
        <v>2.1605799999999999</v>
      </c>
      <c r="S361">
        <v>-29.6173</v>
      </c>
      <c r="T361">
        <f t="shared" si="23"/>
        <v>-9.2316000000000003</v>
      </c>
    </row>
    <row r="362" spans="1:20" x14ac:dyDescent="0.3">
      <c r="B362">
        <v>32</v>
      </c>
      <c r="C362">
        <v>689.03800000000001</v>
      </c>
      <c r="D362">
        <f t="shared" si="25"/>
        <v>59.580552907531008</v>
      </c>
      <c r="E362">
        <v>-40.298499999999997</v>
      </c>
      <c r="F362">
        <v>43.930100000000003</v>
      </c>
      <c r="G362">
        <v>945.04700000000003</v>
      </c>
      <c r="H362">
        <v>2.0019200000000001</v>
      </c>
      <c r="I362">
        <v>-51.818800000000003</v>
      </c>
      <c r="J362">
        <f t="shared" si="22"/>
        <v>-11.520300000000006</v>
      </c>
      <c r="L362">
        <v>22</v>
      </c>
      <c r="M362">
        <v>511.74</v>
      </c>
      <c r="N362">
        <f t="shared" si="24"/>
        <v>64.741680694030705</v>
      </c>
      <c r="O362">
        <v>-20.904499999999999</v>
      </c>
      <c r="P362">
        <v>41.091900000000003</v>
      </c>
      <c r="Q362">
        <v>956.38400000000001</v>
      </c>
      <c r="R362">
        <v>2.1693899999999999</v>
      </c>
      <c r="S362">
        <v>-30.136099999999999</v>
      </c>
      <c r="T362">
        <f t="shared" si="23"/>
        <v>-9.2316000000000003</v>
      </c>
    </row>
    <row r="363" spans="1:20" x14ac:dyDescent="0.3">
      <c r="B363">
        <v>33</v>
      </c>
      <c r="C363">
        <v>705.82600000000002</v>
      </c>
      <c r="D363">
        <f t="shared" si="25"/>
        <v>59.566356921610634</v>
      </c>
      <c r="E363">
        <v>-40.084800000000001</v>
      </c>
      <c r="F363">
        <v>44.036900000000003</v>
      </c>
      <c r="G363">
        <v>925.952</v>
      </c>
      <c r="H363">
        <v>1.96824</v>
      </c>
      <c r="I363">
        <v>-51.910400000000003</v>
      </c>
      <c r="J363">
        <f t="shared" si="22"/>
        <v>-11.825600000000001</v>
      </c>
      <c r="L363">
        <v>23</v>
      </c>
      <c r="M363">
        <v>527.32100000000003</v>
      </c>
      <c r="N363">
        <f t="shared" si="24"/>
        <v>64.180732943970142</v>
      </c>
      <c r="O363">
        <v>-20.935099999999998</v>
      </c>
      <c r="P363">
        <v>41.274999999999999</v>
      </c>
      <c r="Q363">
        <v>967.85</v>
      </c>
      <c r="R363">
        <v>2.15524</v>
      </c>
      <c r="S363">
        <v>-28.961200000000002</v>
      </c>
      <c r="T363">
        <f t="shared" si="23"/>
        <v>-8.0261000000000031</v>
      </c>
    </row>
    <row r="364" spans="1:20" x14ac:dyDescent="0.3">
      <c r="J364">
        <f t="shared" si="22"/>
        <v>0</v>
      </c>
      <c r="L364">
        <v>24</v>
      </c>
      <c r="M364">
        <v>543.07299999999998</v>
      </c>
      <c r="N364">
        <f t="shared" si="24"/>
        <v>63.484002031488252</v>
      </c>
      <c r="O364">
        <v>-20.1569</v>
      </c>
      <c r="P364">
        <v>40.039099999999998</v>
      </c>
      <c r="Q364">
        <v>949.85</v>
      </c>
      <c r="R364">
        <v>2.1610200000000002</v>
      </c>
      <c r="S364">
        <v>-29.998799999999999</v>
      </c>
      <c r="T364">
        <f t="shared" si="23"/>
        <v>-9.841899999999999</v>
      </c>
    </row>
    <row r="365" spans="1:20" x14ac:dyDescent="0.3">
      <c r="A365">
        <v>1.1499999999999999</v>
      </c>
      <c r="J365">
        <f t="shared" si="22"/>
        <v>0</v>
      </c>
      <c r="L365">
        <v>25</v>
      </c>
      <c r="M365">
        <v>558.45299999999997</v>
      </c>
      <c r="N365">
        <f t="shared" si="24"/>
        <v>65.01950585175554</v>
      </c>
      <c r="O365">
        <v>-21.072399999999998</v>
      </c>
      <c r="P365">
        <v>40.786700000000003</v>
      </c>
      <c r="Q365">
        <v>992.63599999999997</v>
      </c>
      <c r="R365">
        <v>2.1975500000000001</v>
      </c>
      <c r="S365">
        <v>-29.8004</v>
      </c>
      <c r="T365">
        <f t="shared" si="23"/>
        <v>-8.7280000000000015</v>
      </c>
    </row>
    <row r="366" spans="1:20" x14ac:dyDescent="0.3">
      <c r="B366">
        <v>1</v>
      </c>
      <c r="C366">
        <v>221.624</v>
      </c>
      <c r="E366">
        <v>-50.277700000000003</v>
      </c>
      <c r="F366">
        <v>82.016000000000005</v>
      </c>
      <c r="G366">
        <v>439.31799999999998</v>
      </c>
      <c r="H366">
        <v>1.23451</v>
      </c>
      <c r="I366">
        <v>-61.752299999999998</v>
      </c>
      <c r="J366">
        <f t="shared" si="22"/>
        <v>-11.474599999999995</v>
      </c>
      <c r="L366">
        <v>26</v>
      </c>
      <c r="M366">
        <v>574.29600000000005</v>
      </c>
      <c r="N366">
        <f t="shared" si="24"/>
        <v>63.119358707315236</v>
      </c>
      <c r="O366">
        <v>-20.690899999999999</v>
      </c>
      <c r="P366">
        <v>40.679900000000004</v>
      </c>
      <c r="Q366">
        <v>961.68</v>
      </c>
      <c r="R366">
        <v>2.2042700000000002</v>
      </c>
      <c r="S366">
        <v>-29.7546</v>
      </c>
      <c r="T366">
        <f t="shared" si="23"/>
        <v>-9.0637000000000008</v>
      </c>
    </row>
    <row r="367" spans="1:20" x14ac:dyDescent="0.3">
      <c r="B367">
        <v>2</v>
      </c>
      <c r="C367">
        <v>229.434</v>
      </c>
      <c r="D367">
        <f t="shared" si="25"/>
        <v>128.0409731113956</v>
      </c>
      <c r="E367">
        <v>-45.3033</v>
      </c>
      <c r="F367">
        <v>63.629199999999997</v>
      </c>
      <c r="G367">
        <v>584.56600000000003</v>
      </c>
      <c r="H367">
        <v>1.4303699999999999</v>
      </c>
      <c r="I367">
        <v>-56.976300000000002</v>
      </c>
      <c r="J367">
        <f t="shared" si="22"/>
        <v>-11.673000000000002</v>
      </c>
      <c r="L367">
        <v>27</v>
      </c>
      <c r="M367">
        <v>589.91099999999994</v>
      </c>
      <c r="N367">
        <f t="shared" si="24"/>
        <v>64.040986231188384</v>
      </c>
      <c r="O367">
        <v>-19.760100000000001</v>
      </c>
      <c r="P367">
        <v>39.2303</v>
      </c>
      <c r="Q367">
        <v>948.02599999999995</v>
      </c>
      <c r="R367">
        <v>2.1438299999999999</v>
      </c>
      <c r="S367">
        <v>-29.068000000000001</v>
      </c>
      <c r="T367">
        <f t="shared" si="23"/>
        <v>-9.3079000000000001</v>
      </c>
    </row>
    <row r="368" spans="1:20" x14ac:dyDescent="0.3">
      <c r="B368">
        <v>3</v>
      </c>
      <c r="C368">
        <v>238.65700000000001</v>
      </c>
      <c r="D368">
        <f t="shared" si="25"/>
        <v>108.42459069716996</v>
      </c>
      <c r="E368">
        <v>-44.357300000000002</v>
      </c>
      <c r="F368">
        <v>57.083100000000002</v>
      </c>
      <c r="G368">
        <v>709.43399999999997</v>
      </c>
      <c r="H368">
        <v>1.59379</v>
      </c>
      <c r="I368">
        <v>-55.191000000000003</v>
      </c>
      <c r="J368">
        <f t="shared" si="22"/>
        <v>-10.8337</v>
      </c>
      <c r="L368">
        <v>28</v>
      </c>
      <c r="M368">
        <v>605.47400000000005</v>
      </c>
      <c r="N368">
        <f t="shared" si="24"/>
        <v>64.254963695945094</v>
      </c>
      <c r="O368">
        <v>-20.706199999999999</v>
      </c>
      <c r="P368">
        <v>40.298499999999997</v>
      </c>
      <c r="Q368">
        <v>997.15099999999995</v>
      </c>
      <c r="R368">
        <v>2.2098399999999998</v>
      </c>
      <c r="S368">
        <v>-29.6326</v>
      </c>
      <c r="T368">
        <f t="shared" si="23"/>
        <v>-8.926400000000001</v>
      </c>
    </row>
    <row r="369" spans="2:20" x14ac:dyDescent="0.3">
      <c r="B369">
        <v>4</v>
      </c>
      <c r="C369">
        <v>249.40299999999999</v>
      </c>
      <c r="D369">
        <f t="shared" si="25"/>
        <v>93.05788200260578</v>
      </c>
      <c r="E369">
        <v>-44.097900000000003</v>
      </c>
      <c r="F369">
        <v>53.878799999999998</v>
      </c>
      <c r="G369">
        <v>779.33799999999997</v>
      </c>
      <c r="H369">
        <v>1.73089</v>
      </c>
      <c r="I369">
        <v>-54.122900000000001</v>
      </c>
      <c r="J369">
        <f t="shared" si="22"/>
        <v>-10.024999999999999</v>
      </c>
      <c r="L369">
        <v>29</v>
      </c>
      <c r="M369">
        <v>621.053</v>
      </c>
      <c r="N369">
        <f t="shared" si="24"/>
        <v>64.188972334553128</v>
      </c>
      <c r="O369">
        <v>-20.065300000000001</v>
      </c>
      <c r="P369">
        <v>39.489699999999999</v>
      </c>
      <c r="Q369">
        <v>989.60500000000002</v>
      </c>
      <c r="R369">
        <v>2.2051599999999998</v>
      </c>
      <c r="S369">
        <v>-29.205300000000001</v>
      </c>
      <c r="T369">
        <f t="shared" si="23"/>
        <v>-9.14</v>
      </c>
    </row>
    <row r="370" spans="2:20" x14ac:dyDescent="0.3">
      <c r="B370">
        <v>5</v>
      </c>
      <c r="C370">
        <v>261.36700000000002</v>
      </c>
      <c r="D370">
        <f t="shared" si="25"/>
        <v>83.584085590103456</v>
      </c>
      <c r="E370">
        <v>-43.746899999999997</v>
      </c>
      <c r="F370">
        <v>51.864600000000003</v>
      </c>
      <c r="G370">
        <v>846.59799999999996</v>
      </c>
      <c r="H370">
        <v>1.7921</v>
      </c>
      <c r="I370">
        <v>-53.619399999999999</v>
      </c>
      <c r="J370">
        <f t="shared" si="22"/>
        <v>-9.8725000000000023</v>
      </c>
      <c r="L370">
        <v>30</v>
      </c>
      <c r="M370">
        <v>636.76400000000001</v>
      </c>
      <c r="N370">
        <f t="shared" si="24"/>
        <v>63.6496722041881</v>
      </c>
      <c r="O370">
        <v>-20.751999999999999</v>
      </c>
      <c r="P370">
        <v>40.008499999999998</v>
      </c>
      <c r="Q370">
        <v>1028.5899999999999</v>
      </c>
      <c r="R370">
        <v>2.2544400000000002</v>
      </c>
      <c r="S370">
        <v>-29.418900000000001</v>
      </c>
      <c r="T370">
        <f t="shared" si="23"/>
        <v>-8.6669000000000018</v>
      </c>
    </row>
    <row r="371" spans="2:20" x14ac:dyDescent="0.3">
      <c r="B371">
        <v>6</v>
      </c>
      <c r="C371">
        <v>274.23599999999999</v>
      </c>
      <c r="D371">
        <f t="shared" si="25"/>
        <v>77.70611547128776</v>
      </c>
      <c r="E371">
        <v>-42.663600000000002</v>
      </c>
      <c r="F371">
        <v>49.591099999999997</v>
      </c>
      <c r="G371">
        <v>848.79499999999996</v>
      </c>
      <c r="H371">
        <v>1.85422</v>
      </c>
      <c r="I371">
        <v>-52.902200000000001</v>
      </c>
      <c r="J371">
        <f t="shared" si="22"/>
        <v>-10.238599999999998</v>
      </c>
      <c r="L371">
        <v>31</v>
      </c>
      <c r="M371">
        <v>652.40099999999995</v>
      </c>
      <c r="N371">
        <f t="shared" si="24"/>
        <v>63.950885719767449</v>
      </c>
      <c r="O371">
        <v>-20.996099999999998</v>
      </c>
      <c r="P371">
        <v>40.283200000000001</v>
      </c>
      <c r="Q371">
        <v>1017.96</v>
      </c>
      <c r="R371">
        <v>2.2410800000000002</v>
      </c>
      <c r="S371">
        <v>-29.6783</v>
      </c>
      <c r="T371">
        <f t="shared" si="23"/>
        <v>-8.6822000000000017</v>
      </c>
    </row>
    <row r="372" spans="2:20" x14ac:dyDescent="0.3">
      <c r="B372">
        <v>7</v>
      </c>
      <c r="C372">
        <v>287.60500000000002</v>
      </c>
      <c r="D372">
        <f t="shared" si="25"/>
        <v>74.79991024010755</v>
      </c>
      <c r="E372">
        <v>-43.212899999999998</v>
      </c>
      <c r="F372">
        <v>49.285899999999998</v>
      </c>
      <c r="G372">
        <v>897.03800000000001</v>
      </c>
      <c r="H372">
        <v>1.8754</v>
      </c>
      <c r="I372">
        <v>-53.024299999999997</v>
      </c>
      <c r="J372">
        <f t="shared" si="22"/>
        <v>-9.811399999999999</v>
      </c>
      <c r="L372">
        <v>32</v>
      </c>
      <c r="M372">
        <v>667.952</v>
      </c>
      <c r="N372">
        <f t="shared" si="24"/>
        <v>64.304546331425442</v>
      </c>
      <c r="O372">
        <v>-20.3705</v>
      </c>
      <c r="P372">
        <v>39.627099999999999</v>
      </c>
      <c r="Q372">
        <v>991.65300000000002</v>
      </c>
      <c r="R372">
        <v>2.2077200000000001</v>
      </c>
      <c r="S372">
        <v>-29.7241</v>
      </c>
      <c r="T372">
        <f t="shared" si="23"/>
        <v>-9.3536000000000001</v>
      </c>
    </row>
    <row r="373" spans="2:20" x14ac:dyDescent="0.3">
      <c r="B373">
        <v>8</v>
      </c>
      <c r="C373">
        <v>301.31400000000002</v>
      </c>
      <c r="D373">
        <f t="shared" si="25"/>
        <v>72.944780800933671</v>
      </c>
      <c r="E373">
        <v>-42.648299999999999</v>
      </c>
      <c r="F373">
        <v>48.2483</v>
      </c>
      <c r="G373">
        <v>903.9</v>
      </c>
      <c r="H373">
        <v>1.8989400000000001</v>
      </c>
      <c r="I373">
        <v>-52.887</v>
      </c>
      <c r="J373">
        <f t="shared" si="22"/>
        <v>-10.238700000000001</v>
      </c>
      <c r="L373">
        <v>33</v>
      </c>
      <c r="M373">
        <v>683.78800000000001</v>
      </c>
      <c r="N373">
        <f t="shared" si="24"/>
        <v>63.147259408941601</v>
      </c>
      <c r="O373">
        <v>-20.5688</v>
      </c>
      <c r="P373">
        <v>39.794899999999998</v>
      </c>
      <c r="Q373">
        <v>1006.54</v>
      </c>
      <c r="R373">
        <v>2.2213699999999998</v>
      </c>
      <c r="S373">
        <v>-29.5868</v>
      </c>
      <c r="T373">
        <f t="shared" si="23"/>
        <v>-9.0180000000000007</v>
      </c>
    </row>
    <row r="374" spans="2:20" x14ac:dyDescent="0.3">
      <c r="B374">
        <v>9</v>
      </c>
      <c r="C374">
        <v>315</v>
      </c>
      <c r="D374">
        <f t="shared" si="25"/>
        <v>73.067368113400676</v>
      </c>
      <c r="E374">
        <v>-42.846699999999998</v>
      </c>
      <c r="F374">
        <v>47.500599999999999</v>
      </c>
      <c r="G374">
        <v>947.53899999999999</v>
      </c>
      <c r="H374">
        <v>1.96875</v>
      </c>
      <c r="I374">
        <v>-52.490200000000002</v>
      </c>
      <c r="J374">
        <f t="shared" si="22"/>
        <v>-9.6435000000000031</v>
      </c>
      <c r="L374">
        <v>34</v>
      </c>
      <c r="M374">
        <v>699.73</v>
      </c>
      <c r="N374">
        <f t="shared" si="24"/>
        <v>62.72738677706684</v>
      </c>
      <c r="O374">
        <v>-20.828199999999999</v>
      </c>
      <c r="P374">
        <v>40.145899999999997</v>
      </c>
      <c r="Q374">
        <v>1001.64</v>
      </c>
      <c r="R374">
        <v>2.2457099999999999</v>
      </c>
      <c r="S374">
        <v>-29.098500000000001</v>
      </c>
      <c r="T374">
        <f t="shared" si="23"/>
        <v>-8.2703000000000024</v>
      </c>
    </row>
    <row r="375" spans="2:20" x14ac:dyDescent="0.3">
      <c r="B375">
        <v>10</v>
      </c>
      <c r="C375">
        <v>329.68200000000002</v>
      </c>
      <c r="D375">
        <f t="shared" si="25"/>
        <v>68.110611633292393</v>
      </c>
      <c r="E375">
        <v>-42.495699999999999</v>
      </c>
      <c r="F375">
        <v>47.149700000000003</v>
      </c>
      <c r="G375">
        <v>936.47799999999995</v>
      </c>
      <c r="H375">
        <v>1.946</v>
      </c>
      <c r="I375">
        <v>-52.429200000000002</v>
      </c>
      <c r="J375">
        <f t="shared" si="22"/>
        <v>-9.9335000000000022</v>
      </c>
      <c r="L375">
        <v>35</v>
      </c>
      <c r="M375">
        <v>716.25</v>
      </c>
      <c r="N375">
        <f t="shared" si="24"/>
        <v>60.532687651331784</v>
      </c>
      <c r="O375">
        <v>-20.2026</v>
      </c>
      <c r="P375">
        <v>39.428699999999999</v>
      </c>
      <c r="Q375">
        <v>975.83500000000004</v>
      </c>
      <c r="R375">
        <v>2.2182400000000002</v>
      </c>
      <c r="S375">
        <v>-11.4899</v>
      </c>
      <c r="T375">
        <f t="shared" si="23"/>
        <v>8.7126999999999999</v>
      </c>
    </row>
    <row r="376" spans="2:20" x14ac:dyDescent="0.3">
      <c r="B376">
        <v>11</v>
      </c>
      <c r="C376">
        <v>344.548</v>
      </c>
      <c r="D376">
        <f t="shared" si="25"/>
        <v>67.267590474909255</v>
      </c>
      <c r="E376">
        <v>-42.098999999999997</v>
      </c>
      <c r="F376">
        <v>46.432499999999997</v>
      </c>
      <c r="G376">
        <v>926.91600000000005</v>
      </c>
      <c r="H376">
        <v>1.94597</v>
      </c>
      <c r="I376">
        <v>-52.276600000000002</v>
      </c>
      <c r="J376">
        <f t="shared" si="22"/>
        <v>-10.177600000000005</v>
      </c>
      <c r="T376">
        <f t="shared" si="23"/>
        <v>0</v>
      </c>
    </row>
    <row r="377" spans="2:20" x14ac:dyDescent="0.3">
      <c r="B377">
        <v>12</v>
      </c>
      <c r="C377">
        <v>358.85700000000003</v>
      </c>
      <c r="D377">
        <f t="shared" si="25"/>
        <v>69.886085680340912</v>
      </c>
      <c r="E377">
        <v>-41.931199999999997</v>
      </c>
      <c r="F377">
        <v>45.913699999999999</v>
      </c>
      <c r="G377">
        <v>960.56700000000001</v>
      </c>
      <c r="H377">
        <v>1.98733</v>
      </c>
      <c r="I377">
        <v>-52.398699999999998</v>
      </c>
      <c r="J377">
        <f t="shared" si="22"/>
        <v>-10.467500000000001</v>
      </c>
      <c r="K377">
        <v>1.05</v>
      </c>
      <c r="T377">
        <f t="shared" si="23"/>
        <v>0</v>
      </c>
    </row>
    <row r="378" spans="2:20" x14ac:dyDescent="0.3">
      <c r="B378">
        <v>13</v>
      </c>
      <c r="C378">
        <v>373.84699999999998</v>
      </c>
      <c r="D378">
        <f t="shared" si="25"/>
        <v>66.71114076050722</v>
      </c>
      <c r="E378">
        <v>-42.1753</v>
      </c>
      <c r="F378">
        <v>46.249400000000001</v>
      </c>
      <c r="G378">
        <v>954.08799999999997</v>
      </c>
      <c r="H378">
        <v>1.98983</v>
      </c>
      <c r="I378">
        <v>-52.230800000000002</v>
      </c>
      <c r="J378">
        <f t="shared" si="22"/>
        <v>-10.055500000000002</v>
      </c>
      <c r="L378">
        <v>1</v>
      </c>
      <c r="M378">
        <v>221.28899999999999</v>
      </c>
      <c r="O378">
        <v>-30.136099999999999</v>
      </c>
      <c r="P378">
        <v>71.868899999999996</v>
      </c>
      <c r="Q378">
        <v>523.61099999999999</v>
      </c>
      <c r="R378">
        <v>1.45973</v>
      </c>
      <c r="S378">
        <v>-37.857100000000003</v>
      </c>
      <c r="T378">
        <f t="shared" si="23"/>
        <v>-7.7210000000000036</v>
      </c>
    </row>
    <row r="379" spans="2:20" x14ac:dyDescent="0.3">
      <c r="B379">
        <v>14</v>
      </c>
      <c r="C379">
        <v>388.601</v>
      </c>
      <c r="D379">
        <f t="shared" si="25"/>
        <v>67.77822963264191</v>
      </c>
      <c r="E379">
        <v>-42.266800000000003</v>
      </c>
      <c r="F379">
        <v>46.005200000000002</v>
      </c>
      <c r="G379">
        <v>979.53399999999999</v>
      </c>
      <c r="H379">
        <v>2.0096400000000001</v>
      </c>
      <c r="I379">
        <v>-52.169800000000002</v>
      </c>
      <c r="J379">
        <f t="shared" si="22"/>
        <v>-9.9029999999999987</v>
      </c>
      <c r="L379">
        <v>2</v>
      </c>
      <c r="M379">
        <v>229.476</v>
      </c>
      <c r="N379">
        <f t="shared" si="24"/>
        <v>122.14486380847667</v>
      </c>
      <c r="O379">
        <v>-25.1007</v>
      </c>
      <c r="P379">
        <v>56.2592</v>
      </c>
      <c r="Q379">
        <v>641.58900000000006</v>
      </c>
      <c r="R379">
        <v>1.67936</v>
      </c>
      <c r="S379">
        <v>-33.859299999999998</v>
      </c>
      <c r="T379">
        <f t="shared" si="23"/>
        <v>-8.7585999999999977</v>
      </c>
    </row>
    <row r="380" spans="2:20" x14ac:dyDescent="0.3">
      <c r="B380">
        <v>15</v>
      </c>
      <c r="C380">
        <v>403.928</v>
      </c>
      <c r="D380">
        <f t="shared" si="25"/>
        <v>65.244340053500366</v>
      </c>
      <c r="E380">
        <v>-41.656500000000001</v>
      </c>
      <c r="F380">
        <v>45.1813</v>
      </c>
      <c r="G380">
        <v>949.00400000000002</v>
      </c>
      <c r="H380">
        <v>1.9840599999999999</v>
      </c>
      <c r="I380">
        <v>-52.185099999999998</v>
      </c>
      <c r="J380">
        <f t="shared" si="22"/>
        <v>-10.528599999999997</v>
      </c>
      <c r="L380">
        <v>3</v>
      </c>
      <c r="M380">
        <v>238.88800000000001</v>
      </c>
      <c r="N380">
        <f t="shared" si="24"/>
        <v>106.24734381640452</v>
      </c>
      <c r="O380">
        <v>-24.414100000000001</v>
      </c>
      <c r="P380">
        <v>51.116900000000001</v>
      </c>
      <c r="Q380">
        <v>761.18799999999999</v>
      </c>
      <c r="R380">
        <v>1.87104</v>
      </c>
      <c r="S380">
        <v>-32.195999999999998</v>
      </c>
      <c r="T380">
        <f t="shared" si="23"/>
        <v>-7.7818999999999967</v>
      </c>
    </row>
    <row r="381" spans="2:20" x14ac:dyDescent="0.3">
      <c r="B381">
        <v>16</v>
      </c>
      <c r="C381">
        <v>418.97800000000001</v>
      </c>
      <c r="D381">
        <f t="shared" si="25"/>
        <v>66.445182724252447</v>
      </c>
      <c r="E381">
        <v>-41.397100000000002</v>
      </c>
      <c r="F381">
        <v>44.647199999999998</v>
      </c>
      <c r="G381">
        <v>961.98599999999999</v>
      </c>
      <c r="H381">
        <v>1.9989399999999999</v>
      </c>
      <c r="I381">
        <v>-51.956200000000003</v>
      </c>
      <c r="J381">
        <f t="shared" si="22"/>
        <v>-10.559100000000001</v>
      </c>
      <c r="L381">
        <v>4</v>
      </c>
      <c r="M381">
        <v>249.68899999999999</v>
      </c>
      <c r="N381">
        <f t="shared" si="24"/>
        <v>92.58401999814842</v>
      </c>
      <c r="O381">
        <v>-23.818999999999999</v>
      </c>
      <c r="P381">
        <v>48.751800000000003</v>
      </c>
      <c r="Q381">
        <v>837.51099999999997</v>
      </c>
      <c r="R381">
        <v>1.9856400000000001</v>
      </c>
      <c r="S381">
        <v>-31.3263</v>
      </c>
      <c r="T381">
        <f t="shared" si="23"/>
        <v>-7.5073000000000008</v>
      </c>
    </row>
    <row r="382" spans="2:20" x14ac:dyDescent="0.3">
      <c r="B382">
        <v>17</v>
      </c>
      <c r="C382">
        <v>434.21600000000001</v>
      </c>
      <c r="D382">
        <f t="shared" si="25"/>
        <v>65.625410158813494</v>
      </c>
      <c r="E382">
        <v>-40.786700000000003</v>
      </c>
      <c r="F382">
        <v>43.624899999999997</v>
      </c>
      <c r="G382">
        <v>957.83299999999997</v>
      </c>
      <c r="H382">
        <v>2.0291700000000001</v>
      </c>
      <c r="I382">
        <v>-51.59</v>
      </c>
      <c r="J382">
        <f t="shared" si="22"/>
        <v>-10.8033</v>
      </c>
      <c r="L382">
        <v>5</v>
      </c>
      <c r="M382">
        <v>261.43799999999999</v>
      </c>
      <c r="N382">
        <f t="shared" si="24"/>
        <v>85.113626691633371</v>
      </c>
      <c r="O382">
        <v>-22.918700000000001</v>
      </c>
      <c r="P382">
        <v>46.676600000000001</v>
      </c>
      <c r="Q382">
        <v>867.70100000000002</v>
      </c>
      <c r="R382">
        <v>2.0366200000000001</v>
      </c>
      <c r="S382">
        <v>-30.471800000000002</v>
      </c>
      <c r="T382">
        <f t="shared" si="23"/>
        <v>-7.5531000000000006</v>
      </c>
    </row>
    <row r="383" spans="2:20" x14ac:dyDescent="0.3">
      <c r="B383">
        <v>18</v>
      </c>
      <c r="C383">
        <v>449.86500000000001</v>
      </c>
      <c r="D383">
        <f t="shared" si="25"/>
        <v>63.901846763371459</v>
      </c>
      <c r="E383">
        <v>-41.030900000000003</v>
      </c>
      <c r="F383">
        <v>43.8232</v>
      </c>
      <c r="G383">
        <v>979.29499999999996</v>
      </c>
      <c r="H383">
        <v>2.0239500000000001</v>
      </c>
      <c r="I383">
        <v>-51.757800000000003</v>
      </c>
      <c r="J383">
        <f t="shared" si="22"/>
        <v>-10.726900000000001</v>
      </c>
      <c r="L383">
        <v>6</v>
      </c>
      <c r="M383">
        <v>273.83600000000001</v>
      </c>
      <c r="N383">
        <f t="shared" si="24"/>
        <v>80.658170672688982</v>
      </c>
      <c r="O383">
        <v>-22.567699999999999</v>
      </c>
      <c r="P383">
        <v>45.410200000000003</v>
      </c>
      <c r="Q383">
        <v>890.31200000000001</v>
      </c>
      <c r="R383">
        <v>2.0781399999999999</v>
      </c>
      <c r="S383">
        <v>-30.364999999999998</v>
      </c>
      <c r="T383">
        <f t="shared" si="23"/>
        <v>-7.7972999999999999</v>
      </c>
    </row>
    <row r="384" spans="2:20" x14ac:dyDescent="0.3">
      <c r="B384">
        <v>19</v>
      </c>
      <c r="C384">
        <v>465.48200000000003</v>
      </c>
      <c r="D384">
        <f t="shared" si="25"/>
        <v>64.032784785810264</v>
      </c>
      <c r="E384">
        <v>-40.863</v>
      </c>
      <c r="F384">
        <v>43.884300000000003</v>
      </c>
      <c r="G384">
        <v>958.94899999999996</v>
      </c>
      <c r="H384">
        <v>1.99193</v>
      </c>
      <c r="I384">
        <v>-51.773099999999999</v>
      </c>
      <c r="J384">
        <f t="shared" si="22"/>
        <v>-10.9101</v>
      </c>
      <c r="L384">
        <v>7</v>
      </c>
      <c r="M384">
        <v>286.66800000000001</v>
      </c>
      <c r="N384">
        <f t="shared" si="24"/>
        <v>77.930174563591066</v>
      </c>
      <c r="O384">
        <v>-22.750900000000001</v>
      </c>
      <c r="P384">
        <v>45.410200000000003</v>
      </c>
      <c r="Q384">
        <v>927.36099999999999</v>
      </c>
      <c r="R384">
        <v>2.0948099999999998</v>
      </c>
      <c r="S384">
        <v>-30.212399999999999</v>
      </c>
      <c r="T384">
        <f t="shared" si="23"/>
        <v>-7.4614999999999974</v>
      </c>
    </row>
    <row r="385" spans="2:20" x14ac:dyDescent="0.3">
      <c r="B385">
        <v>20</v>
      </c>
      <c r="C385">
        <v>480.99400000000003</v>
      </c>
      <c r="D385">
        <f t="shared" si="25"/>
        <v>64.466219700876735</v>
      </c>
      <c r="E385">
        <v>-40.283200000000001</v>
      </c>
      <c r="F385">
        <v>42.861899999999999</v>
      </c>
      <c r="G385">
        <v>959.22299999999996</v>
      </c>
      <c r="H385">
        <v>1.99705</v>
      </c>
      <c r="I385">
        <v>-51.757800000000003</v>
      </c>
      <c r="J385">
        <f t="shared" si="22"/>
        <v>-11.474600000000002</v>
      </c>
      <c r="L385">
        <v>8</v>
      </c>
      <c r="M385">
        <v>299.82799999999997</v>
      </c>
      <c r="N385">
        <f t="shared" si="24"/>
        <v>75.987841945288935</v>
      </c>
      <c r="O385">
        <v>-21.8353</v>
      </c>
      <c r="P385">
        <v>43.7164</v>
      </c>
      <c r="Q385">
        <v>931.50900000000001</v>
      </c>
      <c r="R385">
        <v>2.1186099999999999</v>
      </c>
      <c r="S385">
        <v>-29.342700000000001</v>
      </c>
      <c r="T385">
        <f t="shared" si="23"/>
        <v>-7.5074000000000005</v>
      </c>
    </row>
    <row r="386" spans="2:20" x14ac:dyDescent="0.3">
      <c r="B386">
        <v>21</v>
      </c>
      <c r="C386">
        <v>496.81400000000002</v>
      </c>
      <c r="D386">
        <f t="shared" si="25"/>
        <v>63.211125158027841</v>
      </c>
      <c r="E386">
        <v>-40.6342</v>
      </c>
      <c r="F386">
        <v>43.472299999999997</v>
      </c>
      <c r="G386">
        <v>972.21100000000001</v>
      </c>
      <c r="H386">
        <v>2.0101200000000001</v>
      </c>
      <c r="I386">
        <v>-51.483199999999997</v>
      </c>
      <c r="J386">
        <f t="shared" si="22"/>
        <v>-10.848999999999997</v>
      </c>
      <c r="L386">
        <v>9</v>
      </c>
      <c r="M386">
        <v>313.17399999999998</v>
      </c>
      <c r="N386">
        <f t="shared" si="24"/>
        <v>74.928817623257885</v>
      </c>
      <c r="O386">
        <v>-21.438600000000001</v>
      </c>
      <c r="P386">
        <v>42.892499999999998</v>
      </c>
      <c r="Q386">
        <v>934.09799999999996</v>
      </c>
      <c r="R386">
        <v>2.1255000000000002</v>
      </c>
      <c r="S386">
        <v>-29.495200000000001</v>
      </c>
      <c r="T386">
        <f t="shared" si="23"/>
        <v>-8.0565999999999995</v>
      </c>
    </row>
    <row r="387" spans="2:20" x14ac:dyDescent="0.3">
      <c r="B387">
        <v>22</v>
      </c>
      <c r="C387">
        <v>512.65800000000002</v>
      </c>
      <c r="D387">
        <f t="shared" si="25"/>
        <v>63.115374905326959</v>
      </c>
      <c r="E387">
        <v>-40.527299999999997</v>
      </c>
      <c r="F387">
        <v>43.045000000000002</v>
      </c>
      <c r="G387">
        <v>971.14200000000005</v>
      </c>
      <c r="H387">
        <v>2.0216099999999999</v>
      </c>
      <c r="I387">
        <v>-51.483199999999997</v>
      </c>
      <c r="J387">
        <f t="shared" si="22"/>
        <v>-10.9559</v>
      </c>
      <c r="L387">
        <v>10</v>
      </c>
      <c r="M387">
        <v>326.37799999999999</v>
      </c>
      <c r="N387">
        <f t="shared" si="24"/>
        <v>75.73462587094815</v>
      </c>
      <c r="O387">
        <v>-21.133400000000002</v>
      </c>
      <c r="P387">
        <v>41.870100000000001</v>
      </c>
      <c r="Q387">
        <v>949.74099999999999</v>
      </c>
      <c r="R387">
        <v>2.1741199999999998</v>
      </c>
      <c r="S387">
        <v>-28.945900000000002</v>
      </c>
      <c r="T387">
        <f t="shared" si="23"/>
        <v>-7.8125</v>
      </c>
    </row>
    <row r="388" spans="2:20" x14ac:dyDescent="0.3">
      <c r="B388">
        <v>23</v>
      </c>
      <c r="C388">
        <v>528.47</v>
      </c>
      <c r="D388">
        <f t="shared" si="25"/>
        <v>63.243106501391303</v>
      </c>
      <c r="E388">
        <v>-40.527299999999997</v>
      </c>
      <c r="F388">
        <v>43.045000000000002</v>
      </c>
      <c r="G388">
        <v>976.255</v>
      </c>
      <c r="H388">
        <v>2.0217299999999998</v>
      </c>
      <c r="I388">
        <v>-51.6205</v>
      </c>
      <c r="J388">
        <f t="shared" si="22"/>
        <v>-11.093200000000003</v>
      </c>
      <c r="L388">
        <v>11</v>
      </c>
      <c r="M388">
        <v>339.73</v>
      </c>
      <c r="N388">
        <f t="shared" si="24"/>
        <v>74.89514679448753</v>
      </c>
      <c r="O388">
        <v>-21.7133</v>
      </c>
      <c r="P388">
        <v>42.0685</v>
      </c>
      <c r="Q388">
        <v>990.15200000000004</v>
      </c>
      <c r="R388">
        <v>2.21679</v>
      </c>
      <c r="S388">
        <v>-28.778099999999998</v>
      </c>
      <c r="T388">
        <f t="shared" si="23"/>
        <v>-7.0647999999999982</v>
      </c>
    </row>
    <row r="389" spans="2:20" x14ac:dyDescent="0.3">
      <c r="B389">
        <v>24</v>
      </c>
      <c r="C389">
        <v>543.97500000000002</v>
      </c>
      <c r="D389">
        <f t="shared" si="25"/>
        <v>64.49532408900356</v>
      </c>
      <c r="E389">
        <v>-40.267899999999997</v>
      </c>
      <c r="F389">
        <v>42.511000000000003</v>
      </c>
      <c r="G389">
        <v>974.25</v>
      </c>
      <c r="H389">
        <v>2.0409799999999998</v>
      </c>
      <c r="I389">
        <v>-51.4069</v>
      </c>
      <c r="J389">
        <f t="shared" ref="J389:J452" si="26">I389-E389</f>
        <v>-11.139000000000003</v>
      </c>
      <c r="L389">
        <v>12</v>
      </c>
      <c r="M389">
        <v>353.786</v>
      </c>
      <c r="N389">
        <f t="shared" si="24"/>
        <v>71.143995446784373</v>
      </c>
      <c r="O389">
        <v>-20.889299999999999</v>
      </c>
      <c r="P389">
        <v>41.336100000000002</v>
      </c>
      <c r="Q389">
        <v>965.83100000000002</v>
      </c>
      <c r="R389">
        <v>2.1823399999999999</v>
      </c>
      <c r="S389">
        <v>-29.144300000000001</v>
      </c>
      <c r="T389">
        <f t="shared" ref="T389:T452" si="27">S389-O389</f>
        <v>-8.2550000000000026</v>
      </c>
    </row>
    <row r="390" spans="2:20" x14ac:dyDescent="0.3">
      <c r="B390">
        <v>25</v>
      </c>
      <c r="C390">
        <v>560.00699999999995</v>
      </c>
      <c r="D390">
        <f t="shared" si="25"/>
        <v>62.375249500998294</v>
      </c>
      <c r="E390">
        <v>-40.557899999999997</v>
      </c>
      <c r="F390">
        <v>42.800899999999999</v>
      </c>
      <c r="G390">
        <v>970.09500000000003</v>
      </c>
      <c r="H390">
        <v>2.02664</v>
      </c>
      <c r="I390">
        <v>-51.757800000000003</v>
      </c>
      <c r="J390">
        <f t="shared" si="26"/>
        <v>-11.199900000000007</v>
      </c>
      <c r="L390">
        <v>13</v>
      </c>
      <c r="M390">
        <v>367.71499999999997</v>
      </c>
      <c r="N390">
        <f t="shared" ref="N390:N452" si="28">1000/(M390-M389)</f>
        <v>71.792662789863016</v>
      </c>
      <c r="O390">
        <v>-20.797699999999999</v>
      </c>
      <c r="P390">
        <v>41.213999999999999</v>
      </c>
      <c r="Q390">
        <v>982.62900000000002</v>
      </c>
      <c r="R390">
        <v>2.1993399999999999</v>
      </c>
      <c r="S390">
        <v>-28.945900000000002</v>
      </c>
      <c r="T390">
        <f t="shared" si="27"/>
        <v>-8.1482000000000028</v>
      </c>
    </row>
    <row r="391" spans="2:20" x14ac:dyDescent="0.3">
      <c r="B391">
        <v>26</v>
      </c>
      <c r="C391">
        <v>575.57000000000005</v>
      </c>
      <c r="D391">
        <f t="shared" si="25"/>
        <v>64.254963695945094</v>
      </c>
      <c r="E391">
        <v>-40.4358</v>
      </c>
      <c r="F391">
        <v>42.511000000000003</v>
      </c>
      <c r="G391">
        <v>993.22</v>
      </c>
      <c r="H391">
        <v>2.0556399999999999</v>
      </c>
      <c r="I391">
        <v>-51.391599999999997</v>
      </c>
      <c r="J391">
        <f t="shared" si="26"/>
        <v>-10.955799999999996</v>
      </c>
      <c r="L391">
        <v>14</v>
      </c>
      <c r="M391">
        <v>381.73</v>
      </c>
      <c r="N391">
        <f t="shared" si="28"/>
        <v>71.352122725650872</v>
      </c>
      <c r="O391">
        <v>-20.645099999999999</v>
      </c>
      <c r="P391">
        <v>40.664700000000003</v>
      </c>
      <c r="Q391">
        <v>993.86</v>
      </c>
      <c r="R391">
        <v>2.22058</v>
      </c>
      <c r="S391">
        <v>-28.747599999999998</v>
      </c>
      <c r="T391">
        <f t="shared" si="27"/>
        <v>-8.1024999999999991</v>
      </c>
    </row>
    <row r="392" spans="2:20" x14ac:dyDescent="0.3">
      <c r="B392">
        <v>27</v>
      </c>
      <c r="C392">
        <v>591.27</v>
      </c>
      <c r="D392">
        <f t="shared" si="25"/>
        <v>63.694267515923841</v>
      </c>
      <c r="E392">
        <v>-40.802</v>
      </c>
      <c r="F392">
        <v>43.273899999999998</v>
      </c>
      <c r="G392">
        <v>994.14300000000003</v>
      </c>
      <c r="H392">
        <v>2.0427599999999999</v>
      </c>
      <c r="I392">
        <v>-51.5289</v>
      </c>
      <c r="J392">
        <f t="shared" si="26"/>
        <v>-10.726900000000001</v>
      </c>
      <c r="L392">
        <v>15</v>
      </c>
      <c r="M392">
        <v>395.91699999999997</v>
      </c>
      <c r="N392">
        <f t="shared" si="28"/>
        <v>70.487065623458321</v>
      </c>
      <c r="O392">
        <v>-20.034800000000001</v>
      </c>
      <c r="P392">
        <v>40.222200000000001</v>
      </c>
      <c r="Q392">
        <v>959.86199999999997</v>
      </c>
      <c r="R392">
        <v>2.1832600000000002</v>
      </c>
      <c r="S392">
        <v>-28.655999999999999</v>
      </c>
      <c r="T392">
        <f t="shared" si="27"/>
        <v>-8.6211999999999982</v>
      </c>
    </row>
    <row r="393" spans="2:20" x14ac:dyDescent="0.3">
      <c r="B393">
        <v>28</v>
      </c>
      <c r="C393">
        <v>607.16200000000003</v>
      </c>
      <c r="D393">
        <f t="shared" ref="D393:D456" si="29">1000/(C393-C392)</f>
        <v>62.924742008557558</v>
      </c>
      <c r="E393">
        <v>-40.420499999999997</v>
      </c>
      <c r="F393">
        <v>42.358400000000003</v>
      </c>
      <c r="G393">
        <v>987.029</v>
      </c>
      <c r="H393">
        <v>2.06236</v>
      </c>
      <c r="I393">
        <v>-51.376300000000001</v>
      </c>
      <c r="J393">
        <f t="shared" si="26"/>
        <v>-10.955800000000004</v>
      </c>
      <c r="L393">
        <v>16</v>
      </c>
      <c r="M393">
        <v>409.95499999999998</v>
      </c>
      <c r="N393">
        <f t="shared" si="28"/>
        <v>71.235218692121336</v>
      </c>
      <c r="O393">
        <v>-19.882200000000001</v>
      </c>
      <c r="P393">
        <v>39.901699999999998</v>
      </c>
      <c r="Q393">
        <v>983.68399999999997</v>
      </c>
      <c r="R393">
        <v>2.19923</v>
      </c>
      <c r="S393">
        <v>-28.427099999999999</v>
      </c>
      <c r="T393">
        <f t="shared" si="27"/>
        <v>-8.5448999999999984</v>
      </c>
    </row>
    <row r="394" spans="2:20" x14ac:dyDescent="0.3">
      <c r="B394">
        <v>29</v>
      </c>
      <c r="C394">
        <v>638.85900000000004</v>
      </c>
      <c r="D394">
        <f t="shared" si="29"/>
        <v>31.548727008865189</v>
      </c>
      <c r="E394">
        <v>-40.267899999999997</v>
      </c>
      <c r="F394">
        <v>41.809100000000001</v>
      </c>
      <c r="G394">
        <v>1009.86</v>
      </c>
      <c r="H394">
        <v>2.0931700000000002</v>
      </c>
      <c r="I394">
        <v>-51.223799999999997</v>
      </c>
      <c r="J394">
        <f t="shared" si="26"/>
        <v>-10.9559</v>
      </c>
      <c r="L394">
        <v>17</v>
      </c>
      <c r="M394">
        <v>424.334</v>
      </c>
      <c r="N394">
        <f t="shared" si="28"/>
        <v>69.545865498296038</v>
      </c>
      <c r="O394">
        <v>-20.2179</v>
      </c>
      <c r="P394">
        <v>39.886499999999998</v>
      </c>
      <c r="Q394">
        <v>1009.42</v>
      </c>
      <c r="R394">
        <v>2.26268</v>
      </c>
      <c r="S394">
        <v>-28.671299999999999</v>
      </c>
      <c r="T394">
        <f t="shared" si="27"/>
        <v>-8.4533999999999985</v>
      </c>
    </row>
    <row r="395" spans="2:20" x14ac:dyDescent="0.3">
      <c r="B395">
        <v>30</v>
      </c>
      <c r="C395">
        <v>654.577</v>
      </c>
      <c r="D395">
        <f t="shared" si="29"/>
        <v>63.621325868431256</v>
      </c>
      <c r="E395">
        <v>-40.512099999999997</v>
      </c>
      <c r="F395">
        <v>42.0837</v>
      </c>
      <c r="G395">
        <v>1000.53</v>
      </c>
      <c r="H395">
        <v>2.0888900000000001</v>
      </c>
      <c r="I395">
        <v>-51.086399999999998</v>
      </c>
      <c r="J395">
        <f t="shared" si="26"/>
        <v>-10.574300000000001</v>
      </c>
      <c r="L395">
        <v>18</v>
      </c>
      <c r="M395">
        <v>438.5</v>
      </c>
      <c r="N395">
        <f t="shared" si="28"/>
        <v>70.591557249752952</v>
      </c>
      <c r="O395">
        <v>-20.706199999999999</v>
      </c>
      <c r="P395">
        <v>39.871200000000002</v>
      </c>
      <c r="Q395">
        <v>1031.96</v>
      </c>
      <c r="R395">
        <v>2.2900800000000001</v>
      </c>
      <c r="S395">
        <v>-27.771000000000001</v>
      </c>
      <c r="T395">
        <f t="shared" si="27"/>
        <v>-7.0648000000000017</v>
      </c>
    </row>
    <row r="396" spans="2:20" x14ac:dyDescent="0.3">
      <c r="B396">
        <v>31</v>
      </c>
      <c r="C396">
        <v>670.77599999999995</v>
      </c>
      <c r="D396">
        <f t="shared" si="29"/>
        <v>61.732205691709538</v>
      </c>
      <c r="E396">
        <v>-40.054299999999998</v>
      </c>
      <c r="F396">
        <v>41.503900000000002</v>
      </c>
      <c r="G396">
        <v>1002.72</v>
      </c>
      <c r="H396">
        <v>2.0834899999999998</v>
      </c>
      <c r="I396">
        <v>-51.086399999999998</v>
      </c>
      <c r="J396">
        <f t="shared" si="26"/>
        <v>-11.0321</v>
      </c>
      <c r="L396">
        <v>19</v>
      </c>
      <c r="M396">
        <v>452.93200000000002</v>
      </c>
      <c r="N396">
        <f t="shared" si="28"/>
        <v>69.290465631928967</v>
      </c>
      <c r="O396">
        <v>-20.1569</v>
      </c>
      <c r="P396">
        <v>39.367699999999999</v>
      </c>
      <c r="Q396">
        <v>1018.37</v>
      </c>
      <c r="R396">
        <v>2.2429399999999999</v>
      </c>
      <c r="S396">
        <v>-28.655999999999999</v>
      </c>
      <c r="T396">
        <f t="shared" si="27"/>
        <v>-8.4990999999999985</v>
      </c>
    </row>
    <row r="397" spans="2:20" x14ac:dyDescent="0.3">
      <c r="B397">
        <v>32</v>
      </c>
      <c r="C397">
        <v>687.06200000000001</v>
      </c>
      <c r="D397">
        <f t="shared" si="29"/>
        <v>61.402431536288617</v>
      </c>
      <c r="E397">
        <v>-40.3748</v>
      </c>
      <c r="F397">
        <v>42.251600000000003</v>
      </c>
      <c r="G397">
        <v>998.31600000000003</v>
      </c>
      <c r="H397">
        <v>2.0724399999999998</v>
      </c>
      <c r="I397">
        <v>-51.177999999999997</v>
      </c>
      <c r="J397">
        <f t="shared" si="26"/>
        <v>-10.803199999999997</v>
      </c>
      <c r="L397">
        <v>20</v>
      </c>
      <c r="M397">
        <v>467.42200000000003</v>
      </c>
      <c r="N397">
        <f t="shared" si="28"/>
        <v>69.01311249137332</v>
      </c>
      <c r="O397">
        <v>-20.584099999999999</v>
      </c>
      <c r="P397">
        <v>39.901699999999998</v>
      </c>
      <c r="Q397">
        <v>1046.05</v>
      </c>
      <c r="R397">
        <v>2.2794699999999999</v>
      </c>
      <c r="S397">
        <v>-28.305099999999999</v>
      </c>
      <c r="T397">
        <f t="shared" si="27"/>
        <v>-7.7210000000000001</v>
      </c>
    </row>
    <row r="398" spans="2:20" x14ac:dyDescent="0.3">
      <c r="B398">
        <v>33</v>
      </c>
      <c r="C398">
        <v>687.06200000000001</v>
      </c>
      <c r="E398">
        <v>-40.3748</v>
      </c>
      <c r="F398">
        <v>42.251600000000003</v>
      </c>
      <c r="G398">
        <v>998.31600000000003</v>
      </c>
      <c r="H398">
        <v>2.0724399999999998</v>
      </c>
      <c r="I398">
        <v>-51.177999999999997</v>
      </c>
      <c r="J398">
        <f t="shared" si="26"/>
        <v>-10.803199999999997</v>
      </c>
      <c r="L398">
        <v>21</v>
      </c>
      <c r="M398">
        <v>481.84</v>
      </c>
      <c r="N398">
        <f t="shared" si="28"/>
        <v>69.357747260369223</v>
      </c>
      <c r="O398">
        <v>-20.3857</v>
      </c>
      <c r="P398">
        <v>39.184600000000003</v>
      </c>
      <c r="Q398">
        <v>1050.93</v>
      </c>
      <c r="R398">
        <v>2.3203999999999998</v>
      </c>
      <c r="S398">
        <v>-28.0304</v>
      </c>
      <c r="T398">
        <f t="shared" si="27"/>
        <v>-7.6447000000000003</v>
      </c>
    </row>
    <row r="399" spans="2:20" x14ac:dyDescent="0.3">
      <c r="B399">
        <v>34</v>
      </c>
      <c r="C399">
        <v>718.81100000000004</v>
      </c>
      <c r="E399">
        <v>-41.381799999999998</v>
      </c>
      <c r="F399">
        <v>46.508800000000001</v>
      </c>
      <c r="G399">
        <v>969.95899999999995</v>
      </c>
      <c r="H399">
        <v>2.1735699999999998</v>
      </c>
      <c r="I399">
        <v>-66.726699999999994</v>
      </c>
      <c r="J399">
        <f t="shared" si="26"/>
        <v>-25.344899999999996</v>
      </c>
      <c r="L399">
        <v>22</v>
      </c>
      <c r="M399">
        <v>496.46800000000002</v>
      </c>
      <c r="N399">
        <f t="shared" si="28"/>
        <v>68.362045392397945</v>
      </c>
      <c r="O399">
        <v>-20.721399999999999</v>
      </c>
      <c r="P399">
        <v>39.764400000000002</v>
      </c>
      <c r="Q399">
        <v>1054.58</v>
      </c>
      <c r="R399">
        <v>2.2982399999999998</v>
      </c>
      <c r="S399">
        <v>-27.862500000000001</v>
      </c>
      <c r="T399">
        <f t="shared" si="27"/>
        <v>-7.1411000000000016</v>
      </c>
    </row>
    <row r="400" spans="2:20" x14ac:dyDescent="0.3">
      <c r="B400">
        <v>35</v>
      </c>
      <c r="C400">
        <v>718.81100000000004</v>
      </c>
      <c r="E400">
        <v>-41.381799999999998</v>
      </c>
      <c r="F400">
        <v>46.508800000000001</v>
      </c>
      <c r="G400">
        <v>969.95899999999995</v>
      </c>
      <c r="H400">
        <v>2.1735699999999998</v>
      </c>
      <c r="I400">
        <v>-66.726699999999994</v>
      </c>
      <c r="J400">
        <f t="shared" si="26"/>
        <v>-25.344899999999996</v>
      </c>
      <c r="L400">
        <v>23</v>
      </c>
      <c r="M400">
        <v>511.46699999999998</v>
      </c>
      <c r="N400">
        <f t="shared" si="28"/>
        <v>66.671111407427304</v>
      </c>
      <c r="O400">
        <v>-19.928000000000001</v>
      </c>
      <c r="P400">
        <v>38.803100000000001</v>
      </c>
      <c r="Q400">
        <v>1026.33</v>
      </c>
      <c r="R400">
        <v>2.29596</v>
      </c>
      <c r="S400">
        <v>-28.366099999999999</v>
      </c>
      <c r="T400">
        <f t="shared" si="27"/>
        <v>-8.4380999999999986</v>
      </c>
    </row>
    <row r="401" spans="1:20" x14ac:dyDescent="0.3">
      <c r="J401">
        <f t="shared" si="26"/>
        <v>0</v>
      </c>
      <c r="L401">
        <v>24</v>
      </c>
      <c r="M401">
        <v>526.57299999999998</v>
      </c>
      <c r="N401">
        <f t="shared" si="28"/>
        <v>66.198861379584301</v>
      </c>
      <c r="O401">
        <v>-19.317599999999999</v>
      </c>
      <c r="P401">
        <v>38.360599999999998</v>
      </c>
      <c r="Q401">
        <v>989.76</v>
      </c>
      <c r="R401">
        <v>2.2335699999999998</v>
      </c>
      <c r="S401">
        <v>-27.496300000000002</v>
      </c>
      <c r="T401">
        <f t="shared" si="27"/>
        <v>-8.1787000000000027</v>
      </c>
    </row>
    <row r="402" spans="1:20" x14ac:dyDescent="0.3">
      <c r="A402">
        <v>1.2</v>
      </c>
      <c r="J402">
        <f t="shared" si="26"/>
        <v>0</v>
      </c>
      <c r="L402">
        <v>25</v>
      </c>
      <c r="M402">
        <v>541.91099999999994</v>
      </c>
      <c r="N402">
        <f t="shared" si="28"/>
        <v>65.197548572173829</v>
      </c>
      <c r="O402">
        <v>-19.073499999999999</v>
      </c>
      <c r="P402">
        <v>38.116500000000002</v>
      </c>
      <c r="Q402">
        <v>991.14599999999996</v>
      </c>
      <c r="R402">
        <v>2.2414200000000002</v>
      </c>
      <c r="S402">
        <v>-28.1067</v>
      </c>
      <c r="T402">
        <f t="shared" si="27"/>
        <v>-9.0332000000000008</v>
      </c>
    </row>
    <row r="403" spans="1:20" x14ac:dyDescent="0.3">
      <c r="B403">
        <v>1</v>
      </c>
      <c r="C403">
        <v>221.54499999999999</v>
      </c>
      <c r="E403">
        <v>-50.506599999999999</v>
      </c>
      <c r="F403">
        <v>81.954999999999998</v>
      </c>
      <c r="G403">
        <v>440.38200000000001</v>
      </c>
      <c r="H403">
        <v>1.23674</v>
      </c>
      <c r="I403">
        <v>-61.798099999999998</v>
      </c>
      <c r="J403">
        <f t="shared" si="26"/>
        <v>-11.291499999999999</v>
      </c>
      <c r="L403">
        <v>26</v>
      </c>
      <c r="M403">
        <v>556.02700000000004</v>
      </c>
      <c r="N403">
        <f t="shared" si="28"/>
        <v>70.84159818645459</v>
      </c>
      <c r="O403">
        <v>-20.5383</v>
      </c>
      <c r="P403">
        <v>39.1541</v>
      </c>
      <c r="Q403">
        <v>1086.92</v>
      </c>
      <c r="R403">
        <v>2.3309600000000001</v>
      </c>
      <c r="S403">
        <v>-28.1372</v>
      </c>
      <c r="T403">
        <f t="shared" si="27"/>
        <v>-7.5989000000000004</v>
      </c>
    </row>
    <row r="404" spans="1:20" x14ac:dyDescent="0.3">
      <c r="B404">
        <v>2</v>
      </c>
      <c r="C404">
        <v>229.24299999999999</v>
      </c>
      <c r="D404">
        <f t="shared" si="29"/>
        <v>129.90387113535971</v>
      </c>
      <c r="E404">
        <v>-45.730600000000003</v>
      </c>
      <c r="F404">
        <v>63.156100000000002</v>
      </c>
      <c r="G404">
        <v>604.86099999999999</v>
      </c>
      <c r="H404">
        <v>1.4558199999999999</v>
      </c>
      <c r="I404">
        <v>-57.083100000000002</v>
      </c>
      <c r="J404">
        <f t="shared" si="26"/>
        <v>-11.352499999999999</v>
      </c>
      <c r="L404">
        <v>27</v>
      </c>
      <c r="M404">
        <v>571.13800000000003</v>
      </c>
      <c r="N404">
        <f t="shared" si="28"/>
        <v>66.176957183508748</v>
      </c>
      <c r="O404">
        <v>-19.622800000000002</v>
      </c>
      <c r="P404">
        <v>38.391100000000002</v>
      </c>
      <c r="Q404">
        <v>1025.0899999999999</v>
      </c>
      <c r="R404">
        <v>2.2852299999999999</v>
      </c>
      <c r="S404">
        <v>-28.1982</v>
      </c>
      <c r="T404">
        <f t="shared" si="27"/>
        <v>-8.5753999999999984</v>
      </c>
    </row>
    <row r="405" spans="1:20" x14ac:dyDescent="0.3">
      <c r="B405">
        <v>3</v>
      </c>
      <c r="C405">
        <v>238.28800000000001</v>
      </c>
      <c r="D405">
        <f t="shared" si="29"/>
        <v>110.5583195135432</v>
      </c>
      <c r="E405">
        <v>-44.921900000000001</v>
      </c>
      <c r="F405">
        <v>56.152299999999997</v>
      </c>
      <c r="G405">
        <v>734.33</v>
      </c>
      <c r="H405">
        <v>1.65629</v>
      </c>
      <c r="I405">
        <v>-54.885899999999999</v>
      </c>
      <c r="J405">
        <f t="shared" si="26"/>
        <v>-9.9639999999999986</v>
      </c>
      <c r="L405">
        <v>28</v>
      </c>
      <c r="M405">
        <v>586.52099999999996</v>
      </c>
      <c r="N405">
        <f t="shared" si="28"/>
        <v>65.006825716700575</v>
      </c>
      <c r="O405">
        <v>-19.561800000000002</v>
      </c>
      <c r="P405">
        <v>38.619999999999997</v>
      </c>
      <c r="Q405">
        <v>1009.36</v>
      </c>
      <c r="R405">
        <v>2.26898</v>
      </c>
      <c r="S405">
        <v>-27.816800000000001</v>
      </c>
      <c r="T405">
        <f t="shared" si="27"/>
        <v>-8.254999999999999</v>
      </c>
    </row>
    <row r="406" spans="1:20" x14ac:dyDescent="0.3">
      <c r="B406">
        <v>4</v>
      </c>
      <c r="C406">
        <v>248.70099999999999</v>
      </c>
      <c r="D406">
        <f t="shared" si="29"/>
        <v>96.033803898972593</v>
      </c>
      <c r="E406">
        <v>-44.387799999999999</v>
      </c>
      <c r="F406">
        <v>52.490200000000002</v>
      </c>
      <c r="G406">
        <v>822.26400000000001</v>
      </c>
      <c r="H406">
        <v>1.7790900000000001</v>
      </c>
      <c r="I406">
        <v>-53.665199999999999</v>
      </c>
      <c r="J406">
        <f t="shared" si="26"/>
        <v>-9.2774000000000001</v>
      </c>
      <c r="L406">
        <v>29</v>
      </c>
      <c r="M406">
        <v>601.13300000000004</v>
      </c>
      <c r="N406">
        <f t="shared" si="28"/>
        <v>68.436901177114322</v>
      </c>
      <c r="O406">
        <v>-20.462</v>
      </c>
      <c r="P406">
        <v>39.138800000000003</v>
      </c>
      <c r="Q406">
        <v>1055.94</v>
      </c>
      <c r="R406">
        <v>2.3095500000000002</v>
      </c>
      <c r="S406">
        <v>-27.938800000000001</v>
      </c>
      <c r="T406">
        <f t="shared" si="27"/>
        <v>-7.4768000000000008</v>
      </c>
    </row>
    <row r="407" spans="1:20" x14ac:dyDescent="0.3">
      <c r="B407">
        <v>5</v>
      </c>
      <c r="C407">
        <v>260.18900000000002</v>
      </c>
      <c r="D407">
        <f t="shared" si="29"/>
        <v>87.047353760445475</v>
      </c>
      <c r="E407">
        <v>-44.067399999999999</v>
      </c>
      <c r="F407">
        <v>50.521900000000002</v>
      </c>
      <c r="G407">
        <v>882.40499999999997</v>
      </c>
      <c r="H407">
        <v>1.8543099999999999</v>
      </c>
      <c r="I407">
        <v>-52.948</v>
      </c>
      <c r="J407">
        <f t="shared" si="26"/>
        <v>-8.8806000000000012</v>
      </c>
      <c r="L407">
        <v>30</v>
      </c>
      <c r="M407">
        <v>616.39700000000005</v>
      </c>
      <c r="N407">
        <f t="shared" si="28"/>
        <v>65.513626834381512</v>
      </c>
      <c r="O407">
        <v>-19.348099999999999</v>
      </c>
      <c r="P407">
        <v>37.857100000000003</v>
      </c>
      <c r="Q407">
        <v>1012.99</v>
      </c>
      <c r="R407">
        <v>2.2639499999999999</v>
      </c>
      <c r="S407">
        <v>-27.557400000000001</v>
      </c>
      <c r="T407">
        <f t="shared" si="27"/>
        <v>-8.2093000000000025</v>
      </c>
    </row>
    <row r="408" spans="1:20" x14ac:dyDescent="0.3">
      <c r="B408">
        <v>6</v>
      </c>
      <c r="C408">
        <v>272.553</v>
      </c>
      <c r="D408">
        <f t="shared" si="29"/>
        <v>80.879974118408441</v>
      </c>
      <c r="E408">
        <v>-43.258699999999997</v>
      </c>
      <c r="F408">
        <v>48.263500000000001</v>
      </c>
      <c r="G408">
        <v>897.09299999999996</v>
      </c>
      <c r="H408">
        <v>1.9006099999999999</v>
      </c>
      <c r="I408">
        <v>-52.642800000000001</v>
      </c>
      <c r="J408">
        <f t="shared" si="26"/>
        <v>-9.3841000000000037</v>
      </c>
      <c r="L408">
        <v>31</v>
      </c>
      <c r="M408">
        <v>630.81899999999996</v>
      </c>
      <c r="N408">
        <f t="shared" si="28"/>
        <v>69.338510608792546</v>
      </c>
      <c r="O408">
        <v>-19.607500000000002</v>
      </c>
      <c r="P408">
        <v>37.826500000000003</v>
      </c>
      <c r="Q408">
        <v>1052.82</v>
      </c>
      <c r="R408">
        <v>2.3142100000000001</v>
      </c>
      <c r="S408">
        <v>-28.411899999999999</v>
      </c>
      <c r="T408">
        <f t="shared" si="27"/>
        <v>-8.8043999999999976</v>
      </c>
    </row>
    <row r="409" spans="1:20" x14ac:dyDescent="0.3">
      <c r="B409">
        <v>7</v>
      </c>
      <c r="C409">
        <v>285.58699999999999</v>
      </c>
      <c r="D409">
        <f t="shared" si="29"/>
        <v>76.722418290624574</v>
      </c>
      <c r="E409">
        <v>-42.953499999999998</v>
      </c>
      <c r="F409">
        <v>47.256500000000003</v>
      </c>
      <c r="G409">
        <v>928.78599999999994</v>
      </c>
      <c r="H409">
        <v>1.9543999999999999</v>
      </c>
      <c r="I409">
        <v>-52.551299999999998</v>
      </c>
      <c r="J409">
        <f t="shared" si="26"/>
        <v>-9.5977999999999994</v>
      </c>
      <c r="L409">
        <v>32</v>
      </c>
      <c r="M409">
        <v>645.75400000000002</v>
      </c>
      <c r="N409">
        <f t="shared" si="28"/>
        <v>66.95681285570781</v>
      </c>
      <c r="O409">
        <v>-19.500699999999998</v>
      </c>
      <c r="P409">
        <v>38.070700000000002</v>
      </c>
      <c r="Q409">
        <v>1038.18</v>
      </c>
      <c r="R409">
        <v>2.31027</v>
      </c>
      <c r="S409">
        <v>-28.2593</v>
      </c>
      <c r="T409">
        <f t="shared" si="27"/>
        <v>-8.7586000000000013</v>
      </c>
    </row>
    <row r="410" spans="1:20" x14ac:dyDescent="0.3">
      <c r="B410">
        <v>8</v>
      </c>
      <c r="C410">
        <v>298.62400000000002</v>
      </c>
      <c r="D410">
        <f t="shared" si="29"/>
        <v>76.704763365804808</v>
      </c>
      <c r="E410">
        <v>-43.075600000000001</v>
      </c>
      <c r="F410">
        <v>46.386699999999998</v>
      </c>
      <c r="G410">
        <v>968.41</v>
      </c>
      <c r="H410">
        <v>2.0247999999999999</v>
      </c>
      <c r="I410">
        <v>-52.108800000000002</v>
      </c>
      <c r="J410">
        <f t="shared" si="26"/>
        <v>-9.0332000000000008</v>
      </c>
      <c r="L410">
        <v>33</v>
      </c>
      <c r="M410">
        <v>660.81899999999996</v>
      </c>
      <c r="N410">
        <f t="shared" si="28"/>
        <v>66.379024228344107</v>
      </c>
      <c r="O410">
        <v>-19.226099999999999</v>
      </c>
      <c r="P410">
        <v>37.399299999999997</v>
      </c>
      <c r="Q410">
        <v>1028.92</v>
      </c>
      <c r="R410">
        <v>2.2945899999999999</v>
      </c>
      <c r="S410">
        <v>-28.0151</v>
      </c>
      <c r="T410">
        <f t="shared" si="27"/>
        <v>-8.7890000000000015</v>
      </c>
    </row>
    <row r="411" spans="1:20" x14ac:dyDescent="0.3">
      <c r="B411">
        <v>9</v>
      </c>
      <c r="C411">
        <v>312.17399999999998</v>
      </c>
      <c r="D411">
        <f t="shared" si="29"/>
        <v>73.800738007380318</v>
      </c>
      <c r="E411">
        <v>-42.800899999999999</v>
      </c>
      <c r="F411">
        <v>45.791600000000003</v>
      </c>
      <c r="G411">
        <v>983.58500000000004</v>
      </c>
      <c r="H411">
        <v>2.0284300000000002</v>
      </c>
      <c r="I411">
        <v>-52.047699999999999</v>
      </c>
      <c r="J411">
        <f t="shared" si="26"/>
        <v>-9.2468000000000004</v>
      </c>
      <c r="L411">
        <v>34</v>
      </c>
      <c r="M411">
        <v>676.00300000000004</v>
      </c>
      <c r="N411">
        <f t="shared" si="28"/>
        <v>65.858798735510703</v>
      </c>
      <c r="O411">
        <v>-18.936199999999999</v>
      </c>
      <c r="P411">
        <v>37.078899999999997</v>
      </c>
      <c r="Q411">
        <v>1006.24</v>
      </c>
      <c r="R411">
        <v>2.27617</v>
      </c>
      <c r="S411">
        <v>-27.9541</v>
      </c>
      <c r="T411">
        <f t="shared" si="27"/>
        <v>-9.0179000000000009</v>
      </c>
    </row>
    <row r="412" spans="1:20" x14ac:dyDescent="0.3">
      <c r="B412">
        <v>10</v>
      </c>
      <c r="C412">
        <v>326.279</v>
      </c>
      <c r="D412">
        <f t="shared" si="29"/>
        <v>70.896845090393384</v>
      </c>
      <c r="E412">
        <v>-42.1143</v>
      </c>
      <c r="F412">
        <v>44.830300000000001</v>
      </c>
      <c r="G412">
        <v>966.70299999999997</v>
      </c>
      <c r="H412">
        <v>2.0236000000000001</v>
      </c>
      <c r="I412">
        <v>-52.002000000000002</v>
      </c>
      <c r="J412">
        <f t="shared" si="26"/>
        <v>-9.8877000000000024</v>
      </c>
      <c r="L412">
        <v>35</v>
      </c>
      <c r="M412">
        <v>691.01099999999997</v>
      </c>
      <c r="N412">
        <f t="shared" si="28"/>
        <v>66.631130063966225</v>
      </c>
      <c r="O412">
        <v>-20.095800000000001</v>
      </c>
      <c r="P412">
        <v>38.589500000000001</v>
      </c>
      <c r="Q412">
        <v>1043.3800000000001</v>
      </c>
      <c r="R412">
        <v>2.3346499999999999</v>
      </c>
      <c r="S412">
        <v>-27.832000000000001</v>
      </c>
      <c r="T412">
        <f t="shared" si="27"/>
        <v>-7.7362000000000002</v>
      </c>
    </row>
    <row r="413" spans="1:20" x14ac:dyDescent="0.3">
      <c r="B413">
        <v>11</v>
      </c>
      <c r="C413">
        <v>340.82799999999997</v>
      </c>
      <c r="D413">
        <f t="shared" si="29"/>
        <v>68.733246271221489</v>
      </c>
      <c r="E413">
        <v>-41.427599999999998</v>
      </c>
      <c r="F413">
        <v>44.036900000000003</v>
      </c>
      <c r="G413">
        <v>961.06700000000001</v>
      </c>
      <c r="H413">
        <v>2.0133700000000001</v>
      </c>
      <c r="I413">
        <v>-51.773099999999999</v>
      </c>
      <c r="J413">
        <f t="shared" si="26"/>
        <v>-10.345500000000001</v>
      </c>
      <c r="L413">
        <v>36</v>
      </c>
      <c r="M413">
        <v>706.26700000000005</v>
      </c>
      <c r="N413">
        <f t="shared" si="28"/>
        <v>65.547981122181071</v>
      </c>
      <c r="O413">
        <v>-20.1874</v>
      </c>
      <c r="P413">
        <v>38.330100000000002</v>
      </c>
      <c r="Q413">
        <v>1080.96</v>
      </c>
      <c r="R413">
        <v>2.3835999999999999</v>
      </c>
      <c r="S413">
        <v>-27.9236</v>
      </c>
      <c r="T413">
        <f t="shared" si="27"/>
        <v>-7.7362000000000002</v>
      </c>
    </row>
    <row r="414" spans="1:20" x14ac:dyDescent="0.3">
      <c r="B414">
        <v>12</v>
      </c>
      <c r="C414">
        <v>354.87</v>
      </c>
      <c r="D414">
        <f t="shared" si="29"/>
        <v>71.214926648625394</v>
      </c>
      <c r="E414">
        <v>-41.625999999999998</v>
      </c>
      <c r="F414">
        <v>44.082599999999999</v>
      </c>
      <c r="G414">
        <v>968.495</v>
      </c>
      <c r="H414">
        <v>2.0305800000000001</v>
      </c>
      <c r="I414">
        <v>-51.803600000000003</v>
      </c>
      <c r="J414">
        <f t="shared" si="26"/>
        <v>-10.177600000000005</v>
      </c>
      <c r="T414">
        <f t="shared" si="27"/>
        <v>0</v>
      </c>
    </row>
    <row r="415" spans="1:20" x14ac:dyDescent="0.3">
      <c r="B415">
        <v>13</v>
      </c>
      <c r="C415">
        <v>383.91</v>
      </c>
      <c r="D415">
        <f t="shared" si="29"/>
        <v>34.435261707988957</v>
      </c>
      <c r="E415">
        <v>-40.832500000000003</v>
      </c>
      <c r="F415">
        <v>42.861899999999999</v>
      </c>
      <c r="G415">
        <v>956.46799999999996</v>
      </c>
      <c r="H415">
        <v>2.03213</v>
      </c>
      <c r="I415">
        <v>-51.5289</v>
      </c>
      <c r="J415">
        <f t="shared" si="26"/>
        <v>-10.696399999999997</v>
      </c>
      <c r="K415">
        <v>1.1000000000000001</v>
      </c>
      <c r="T415">
        <f t="shared" si="27"/>
        <v>0</v>
      </c>
    </row>
    <row r="416" spans="1:20" x14ac:dyDescent="0.3">
      <c r="B416">
        <v>14</v>
      </c>
      <c r="C416">
        <v>383.91</v>
      </c>
      <c r="E416">
        <v>-40.832500000000003</v>
      </c>
      <c r="F416">
        <v>42.861899999999999</v>
      </c>
      <c r="G416">
        <v>956.46799999999996</v>
      </c>
      <c r="H416">
        <v>2.03213</v>
      </c>
      <c r="I416">
        <v>-51.5289</v>
      </c>
      <c r="J416">
        <f t="shared" si="26"/>
        <v>-10.696399999999997</v>
      </c>
      <c r="L416">
        <v>1</v>
      </c>
      <c r="M416">
        <v>221.202</v>
      </c>
      <c r="O416">
        <v>-29.7241</v>
      </c>
      <c r="P416">
        <v>71.365399999999994</v>
      </c>
      <c r="Q416">
        <v>533.904</v>
      </c>
      <c r="R416">
        <v>1.48593</v>
      </c>
      <c r="S416">
        <v>-36.972000000000001</v>
      </c>
      <c r="T416">
        <f t="shared" si="27"/>
        <v>-7.2479000000000013</v>
      </c>
    </row>
    <row r="417" spans="2:20" x14ac:dyDescent="0.3">
      <c r="B417">
        <v>15</v>
      </c>
      <c r="C417">
        <v>412.71899999999999</v>
      </c>
      <c r="D417">
        <f t="shared" si="29"/>
        <v>34.711374917560519</v>
      </c>
      <c r="E417">
        <v>-41.351300000000002</v>
      </c>
      <c r="F417">
        <v>42.465200000000003</v>
      </c>
      <c r="G417">
        <v>1009.86</v>
      </c>
      <c r="H417">
        <v>2.0755400000000002</v>
      </c>
      <c r="I417">
        <v>-51.3611</v>
      </c>
      <c r="J417">
        <f t="shared" si="26"/>
        <v>-10.009799999999998</v>
      </c>
      <c r="L417">
        <v>2</v>
      </c>
      <c r="M417">
        <v>229.131</v>
      </c>
      <c r="N417">
        <f t="shared" si="28"/>
        <v>126.11930886618738</v>
      </c>
      <c r="O417">
        <v>-24.139399999999998</v>
      </c>
      <c r="P417">
        <v>54.7791</v>
      </c>
      <c r="Q417">
        <v>658.26199999999994</v>
      </c>
      <c r="R417">
        <v>1.7085999999999999</v>
      </c>
      <c r="S417">
        <v>-32.501199999999997</v>
      </c>
      <c r="T417">
        <f t="shared" si="27"/>
        <v>-8.3617999999999988</v>
      </c>
    </row>
    <row r="418" spans="2:20" x14ac:dyDescent="0.3">
      <c r="B418">
        <v>16</v>
      </c>
      <c r="C418">
        <v>427.27199999999999</v>
      </c>
      <c r="D418">
        <f t="shared" si="29"/>
        <v>68.714354428640149</v>
      </c>
      <c r="E418">
        <v>-41.152999999999999</v>
      </c>
      <c r="F418">
        <v>42.373699999999999</v>
      </c>
      <c r="G418">
        <v>1013.17</v>
      </c>
      <c r="H418">
        <v>2.09389</v>
      </c>
      <c r="I418">
        <v>-51.269500000000001</v>
      </c>
      <c r="J418">
        <f t="shared" si="26"/>
        <v>-10.116500000000002</v>
      </c>
      <c r="L418">
        <v>3</v>
      </c>
      <c r="M418">
        <v>238.422</v>
      </c>
      <c r="N418">
        <f t="shared" si="28"/>
        <v>107.6310407921645</v>
      </c>
      <c r="O418">
        <v>-23.818999999999999</v>
      </c>
      <c r="P418">
        <v>50.109900000000003</v>
      </c>
      <c r="Q418">
        <v>803.005</v>
      </c>
      <c r="R418">
        <v>1.92422</v>
      </c>
      <c r="S418">
        <v>-30.853300000000001</v>
      </c>
      <c r="T418">
        <f t="shared" si="27"/>
        <v>-7.0343000000000018</v>
      </c>
    </row>
    <row r="419" spans="2:20" x14ac:dyDescent="0.3">
      <c r="B419">
        <v>17</v>
      </c>
      <c r="C419">
        <v>442.33800000000002</v>
      </c>
      <c r="D419">
        <f t="shared" si="29"/>
        <v>66.37461834594437</v>
      </c>
      <c r="E419">
        <v>-40.4968</v>
      </c>
      <c r="F419">
        <v>41.702300000000001</v>
      </c>
      <c r="G419">
        <v>975.95399999999995</v>
      </c>
      <c r="H419">
        <v>2.0612300000000001</v>
      </c>
      <c r="I419">
        <v>-51.132199999999997</v>
      </c>
      <c r="J419">
        <f t="shared" si="26"/>
        <v>-10.635399999999997</v>
      </c>
      <c r="L419">
        <v>4</v>
      </c>
      <c r="M419">
        <v>249.09100000000001</v>
      </c>
      <c r="N419">
        <f t="shared" si="28"/>
        <v>93.729496672602764</v>
      </c>
      <c r="O419">
        <v>-22.338899999999999</v>
      </c>
      <c r="P419">
        <v>46.478299999999997</v>
      </c>
      <c r="Q419">
        <v>859.3</v>
      </c>
      <c r="R419">
        <v>2.0292699999999999</v>
      </c>
      <c r="S419">
        <v>-29.7546</v>
      </c>
      <c r="T419">
        <f t="shared" si="27"/>
        <v>-7.4157000000000011</v>
      </c>
    </row>
    <row r="420" spans="2:20" x14ac:dyDescent="0.3">
      <c r="B420">
        <v>18</v>
      </c>
      <c r="C420">
        <v>457.75299999999999</v>
      </c>
      <c r="D420">
        <f t="shared" si="29"/>
        <v>64.871878040869433</v>
      </c>
      <c r="E420">
        <v>-40.252699999999997</v>
      </c>
      <c r="F420">
        <v>41.076700000000002</v>
      </c>
      <c r="G420">
        <v>981.92600000000004</v>
      </c>
      <c r="H420">
        <v>2.1009600000000002</v>
      </c>
      <c r="I420">
        <v>-50.933799999999998</v>
      </c>
      <c r="J420">
        <f t="shared" si="26"/>
        <v>-10.681100000000001</v>
      </c>
      <c r="L420">
        <v>5</v>
      </c>
      <c r="M420">
        <v>260.471</v>
      </c>
      <c r="N420">
        <f t="shared" si="28"/>
        <v>87.873462214411276</v>
      </c>
      <c r="O420">
        <v>-22.0032</v>
      </c>
      <c r="P420">
        <v>44.601399999999998</v>
      </c>
      <c r="Q420">
        <v>920.23500000000001</v>
      </c>
      <c r="R420">
        <v>2.1317900000000001</v>
      </c>
      <c r="S420">
        <v>-28.533899999999999</v>
      </c>
      <c r="T420">
        <f t="shared" si="27"/>
        <v>-6.5306999999999995</v>
      </c>
    </row>
    <row r="421" spans="2:20" x14ac:dyDescent="0.3">
      <c r="B421">
        <v>19</v>
      </c>
      <c r="C421">
        <v>472.75400000000002</v>
      </c>
      <c r="D421">
        <f t="shared" si="29"/>
        <v>66.662222518498623</v>
      </c>
      <c r="E421">
        <v>-40.420499999999997</v>
      </c>
      <c r="F421">
        <v>40.985100000000003</v>
      </c>
      <c r="G421">
        <v>1000.21</v>
      </c>
      <c r="H421">
        <v>2.09856</v>
      </c>
      <c r="I421">
        <v>-51.025399999999998</v>
      </c>
      <c r="J421">
        <f t="shared" si="26"/>
        <v>-10.604900000000001</v>
      </c>
      <c r="L421">
        <v>6</v>
      </c>
      <c r="M421">
        <v>272.59699999999998</v>
      </c>
      <c r="N421">
        <f t="shared" si="28"/>
        <v>82.467425366980208</v>
      </c>
      <c r="O421">
        <v>-21.209700000000002</v>
      </c>
      <c r="P421">
        <v>42.373699999999999</v>
      </c>
      <c r="Q421">
        <v>938.58299999999997</v>
      </c>
      <c r="R421">
        <v>2.1621299999999999</v>
      </c>
      <c r="S421">
        <v>-28.762799999999999</v>
      </c>
      <c r="T421">
        <f t="shared" si="27"/>
        <v>-7.553099999999997</v>
      </c>
    </row>
    <row r="422" spans="2:20" x14ac:dyDescent="0.3">
      <c r="B422">
        <v>20</v>
      </c>
      <c r="C422">
        <v>487.44600000000003</v>
      </c>
      <c r="D422">
        <f t="shared" si="29"/>
        <v>68.064252654505822</v>
      </c>
      <c r="E422">
        <v>-40.344200000000001</v>
      </c>
      <c r="F422">
        <v>40.344200000000001</v>
      </c>
      <c r="G422">
        <v>1031.48</v>
      </c>
      <c r="H422">
        <v>2.1246200000000002</v>
      </c>
      <c r="I422">
        <v>-50.979599999999998</v>
      </c>
      <c r="J422">
        <f t="shared" si="26"/>
        <v>-10.635399999999997</v>
      </c>
      <c r="L422">
        <v>7</v>
      </c>
      <c r="M422">
        <v>284.91399999999999</v>
      </c>
      <c r="N422">
        <f t="shared" si="28"/>
        <v>81.188601120402652</v>
      </c>
      <c r="O422">
        <v>-21.179200000000002</v>
      </c>
      <c r="P422">
        <v>42.190600000000003</v>
      </c>
      <c r="Q422">
        <v>981.94</v>
      </c>
      <c r="R422">
        <v>2.1921200000000001</v>
      </c>
      <c r="S422">
        <v>-28.1525</v>
      </c>
      <c r="T422">
        <f t="shared" si="27"/>
        <v>-6.9732999999999983</v>
      </c>
    </row>
    <row r="423" spans="2:20" x14ac:dyDescent="0.3">
      <c r="B423">
        <v>21</v>
      </c>
      <c r="C423">
        <v>502.58100000000002</v>
      </c>
      <c r="D423">
        <f t="shared" si="29"/>
        <v>66.072018500165214</v>
      </c>
      <c r="E423">
        <v>-40.420499999999997</v>
      </c>
      <c r="F423">
        <v>40.832500000000003</v>
      </c>
      <c r="G423">
        <v>1023.68</v>
      </c>
      <c r="H423">
        <v>2.1370800000000001</v>
      </c>
      <c r="I423">
        <v>-50.888100000000001</v>
      </c>
      <c r="J423">
        <f t="shared" si="26"/>
        <v>-10.467600000000004</v>
      </c>
      <c r="L423">
        <v>8</v>
      </c>
      <c r="M423">
        <v>297.81400000000002</v>
      </c>
      <c r="N423">
        <f t="shared" si="28"/>
        <v>77.519379844961037</v>
      </c>
      <c r="O423">
        <v>-19.866900000000001</v>
      </c>
      <c r="P423">
        <v>40.359499999999997</v>
      </c>
      <c r="Q423">
        <v>961.84299999999996</v>
      </c>
      <c r="R423">
        <v>2.1817099999999998</v>
      </c>
      <c r="S423">
        <v>-28.2135</v>
      </c>
      <c r="T423">
        <f t="shared" si="27"/>
        <v>-8.3465999999999987</v>
      </c>
    </row>
    <row r="424" spans="2:20" x14ac:dyDescent="0.3">
      <c r="B424">
        <v>22</v>
      </c>
      <c r="C424">
        <v>517.74199999999996</v>
      </c>
      <c r="D424">
        <f t="shared" si="29"/>
        <v>65.958709847635618</v>
      </c>
      <c r="E424">
        <v>-40.573099999999997</v>
      </c>
      <c r="F424">
        <v>40.863</v>
      </c>
      <c r="G424">
        <v>1052.9000000000001</v>
      </c>
      <c r="H424">
        <v>2.1434000000000002</v>
      </c>
      <c r="I424">
        <v>-50.720199999999998</v>
      </c>
      <c r="J424">
        <f t="shared" si="26"/>
        <v>-10.147100000000002</v>
      </c>
      <c r="L424">
        <v>9</v>
      </c>
      <c r="M424">
        <v>310.61700000000002</v>
      </c>
      <c r="N424">
        <f t="shared" si="28"/>
        <v>78.10669374365385</v>
      </c>
      <c r="O424">
        <v>-20.767199999999999</v>
      </c>
      <c r="P424">
        <v>40.817300000000003</v>
      </c>
      <c r="Q424">
        <v>1009.22</v>
      </c>
      <c r="R424">
        <v>2.25224</v>
      </c>
      <c r="S424">
        <v>-28.1677</v>
      </c>
      <c r="T424">
        <f t="shared" si="27"/>
        <v>-7.400500000000001</v>
      </c>
    </row>
    <row r="425" spans="2:20" x14ac:dyDescent="0.3">
      <c r="B425">
        <v>23</v>
      </c>
      <c r="C425">
        <v>532.83199999999999</v>
      </c>
      <c r="D425">
        <f t="shared" si="29"/>
        <v>66.269052352551213</v>
      </c>
      <c r="E425">
        <v>-40.4816</v>
      </c>
      <c r="F425">
        <v>40.222200000000001</v>
      </c>
      <c r="G425">
        <v>1045.31</v>
      </c>
      <c r="H425">
        <v>2.1789499999999999</v>
      </c>
      <c r="I425">
        <v>-50.735500000000002</v>
      </c>
      <c r="J425">
        <f t="shared" si="26"/>
        <v>-10.253900000000002</v>
      </c>
      <c r="L425">
        <v>10</v>
      </c>
      <c r="M425">
        <v>323.577</v>
      </c>
      <c r="N425">
        <f t="shared" si="28"/>
        <v>77.160493827160622</v>
      </c>
      <c r="O425">
        <v>-20.1569</v>
      </c>
      <c r="P425">
        <v>39.810200000000002</v>
      </c>
      <c r="Q425">
        <v>1019.35</v>
      </c>
      <c r="R425">
        <v>2.2700300000000002</v>
      </c>
      <c r="S425">
        <v>-27.633700000000001</v>
      </c>
      <c r="T425">
        <f t="shared" si="27"/>
        <v>-7.4768000000000008</v>
      </c>
    </row>
    <row r="426" spans="2:20" x14ac:dyDescent="0.3">
      <c r="B426">
        <v>24</v>
      </c>
      <c r="C426">
        <v>548.18299999999999</v>
      </c>
      <c r="D426">
        <f t="shared" si="29"/>
        <v>65.14233600416911</v>
      </c>
      <c r="E426">
        <v>-40.573099999999997</v>
      </c>
      <c r="F426">
        <v>40.4968</v>
      </c>
      <c r="G426">
        <v>1029.53</v>
      </c>
      <c r="H426">
        <v>2.1539899999999998</v>
      </c>
      <c r="I426">
        <v>-51.086399999999998</v>
      </c>
      <c r="J426">
        <f t="shared" si="26"/>
        <v>-10.513300000000001</v>
      </c>
      <c r="L426">
        <v>11</v>
      </c>
      <c r="M426">
        <v>336.77600000000001</v>
      </c>
      <c r="N426">
        <f t="shared" si="28"/>
        <v>75.763315402681954</v>
      </c>
      <c r="O426">
        <v>-19.928000000000001</v>
      </c>
      <c r="P426">
        <v>38.742100000000001</v>
      </c>
      <c r="Q426">
        <v>1047.42</v>
      </c>
      <c r="R426">
        <v>2.3084899999999999</v>
      </c>
      <c r="S426">
        <v>-27.389500000000002</v>
      </c>
      <c r="T426">
        <f t="shared" si="27"/>
        <v>-7.4615000000000009</v>
      </c>
    </row>
    <row r="427" spans="2:20" x14ac:dyDescent="0.3">
      <c r="B427">
        <v>25</v>
      </c>
      <c r="C427">
        <v>563.59799999999996</v>
      </c>
      <c r="D427">
        <f t="shared" si="29"/>
        <v>64.871878040869433</v>
      </c>
      <c r="E427">
        <v>-40.176400000000001</v>
      </c>
      <c r="F427">
        <v>40.6494</v>
      </c>
      <c r="G427">
        <v>1013.76</v>
      </c>
      <c r="H427">
        <v>2.1152000000000002</v>
      </c>
      <c r="I427">
        <v>-50.872799999999998</v>
      </c>
      <c r="J427">
        <f t="shared" si="26"/>
        <v>-10.696399999999997</v>
      </c>
      <c r="L427">
        <v>12</v>
      </c>
      <c r="M427">
        <v>350.26400000000001</v>
      </c>
      <c r="N427">
        <f t="shared" si="28"/>
        <v>74.139976275207601</v>
      </c>
      <c r="O427">
        <v>-20.0806</v>
      </c>
      <c r="P427">
        <v>39.2761</v>
      </c>
      <c r="Q427">
        <v>1060.18</v>
      </c>
      <c r="R427">
        <v>2.3266499999999999</v>
      </c>
      <c r="S427">
        <v>-27.389500000000002</v>
      </c>
      <c r="T427">
        <f t="shared" si="27"/>
        <v>-7.3089000000000013</v>
      </c>
    </row>
    <row r="428" spans="2:20" x14ac:dyDescent="0.3">
      <c r="B428">
        <v>26</v>
      </c>
      <c r="C428">
        <v>578.89499999999998</v>
      </c>
      <c r="D428">
        <f t="shared" si="29"/>
        <v>65.372295221285114</v>
      </c>
      <c r="E428">
        <v>-39.810200000000002</v>
      </c>
      <c r="F428">
        <v>39.749099999999999</v>
      </c>
      <c r="G428">
        <v>1017.26</v>
      </c>
      <c r="H428">
        <v>2.1362800000000002</v>
      </c>
      <c r="I428">
        <v>-50.567599999999999</v>
      </c>
      <c r="J428">
        <f t="shared" si="26"/>
        <v>-10.757399999999997</v>
      </c>
      <c r="L428">
        <v>13</v>
      </c>
      <c r="M428">
        <v>363.74799999999999</v>
      </c>
      <c r="N428">
        <f t="shared" si="28"/>
        <v>74.161969741916451</v>
      </c>
      <c r="O428">
        <v>-19.638100000000001</v>
      </c>
      <c r="P428">
        <v>38.787799999999997</v>
      </c>
      <c r="Q428">
        <v>1042.18</v>
      </c>
      <c r="R428">
        <v>2.3109999999999999</v>
      </c>
      <c r="S428">
        <v>-27.42</v>
      </c>
      <c r="T428">
        <f t="shared" si="27"/>
        <v>-7.7819000000000003</v>
      </c>
    </row>
    <row r="429" spans="2:20" x14ac:dyDescent="0.3">
      <c r="B429">
        <v>27</v>
      </c>
      <c r="C429">
        <v>594.29</v>
      </c>
      <c r="D429">
        <f t="shared" si="29"/>
        <v>64.956154595648016</v>
      </c>
      <c r="E429">
        <v>-40.573099999999997</v>
      </c>
      <c r="F429">
        <v>40.191699999999997</v>
      </c>
      <c r="G429">
        <v>1059.33</v>
      </c>
      <c r="H429">
        <v>2.1645500000000002</v>
      </c>
      <c r="I429">
        <v>-50.445599999999999</v>
      </c>
      <c r="J429">
        <f t="shared" si="26"/>
        <v>-9.8725000000000023</v>
      </c>
      <c r="L429">
        <v>14</v>
      </c>
      <c r="M429">
        <v>377.27600000000001</v>
      </c>
      <c r="N429">
        <f t="shared" si="28"/>
        <v>73.920756948551045</v>
      </c>
      <c r="O429">
        <v>-19.699100000000001</v>
      </c>
      <c r="P429">
        <v>38.345300000000002</v>
      </c>
      <c r="Q429">
        <v>1057.43</v>
      </c>
      <c r="R429">
        <v>2.3585600000000002</v>
      </c>
      <c r="S429">
        <v>-27.084399999999999</v>
      </c>
      <c r="T429">
        <f t="shared" si="27"/>
        <v>-7.3852999999999973</v>
      </c>
    </row>
    <row r="430" spans="2:20" x14ac:dyDescent="0.3">
      <c r="B430">
        <v>28</v>
      </c>
      <c r="C430">
        <v>640.48599999999999</v>
      </c>
      <c r="E430">
        <v>-40.023800000000001</v>
      </c>
      <c r="F430">
        <v>39.581299999999999</v>
      </c>
      <c r="G430">
        <v>1044.8</v>
      </c>
      <c r="H430">
        <v>2.1558799999999998</v>
      </c>
      <c r="I430">
        <v>-50.399799999999999</v>
      </c>
      <c r="J430">
        <f t="shared" si="26"/>
        <v>-10.375999999999998</v>
      </c>
      <c r="L430">
        <v>15</v>
      </c>
      <c r="M430">
        <v>391.19900000000001</v>
      </c>
      <c r="N430">
        <f t="shared" si="28"/>
        <v>71.823601235365928</v>
      </c>
      <c r="O430">
        <v>-19.485499999999998</v>
      </c>
      <c r="P430">
        <v>38.162199999999999</v>
      </c>
      <c r="Q430">
        <v>1066.95</v>
      </c>
      <c r="R430">
        <v>2.32585</v>
      </c>
      <c r="S430">
        <v>-26.5198</v>
      </c>
      <c r="T430">
        <f t="shared" si="27"/>
        <v>-7.0343000000000018</v>
      </c>
    </row>
    <row r="431" spans="2:20" x14ac:dyDescent="0.3">
      <c r="B431">
        <v>29</v>
      </c>
      <c r="C431">
        <v>720.04399999999998</v>
      </c>
      <c r="E431">
        <v>-0.80871599999999999</v>
      </c>
      <c r="F431">
        <v>5.2642800000000003</v>
      </c>
      <c r="G431">
        <v>73.542000000000002</v>
      </c>
      <c r="H431">
        <v>0.39227000000000001</v>
      </c>
      <c r="I431">
        <v>-66.451999999999998</v>
      </c>
      <c r="J431">
        <f t="shared" si="26"/>
        <v>-65.643283999999994</v>
      </c>
      <c r="L431">
        <v>16</v>
      </c>
      <c r="M431">
        <v>404.91399999999999</v>
      </c>
      <c r="N431">
        <f t="shared" si="28"/>
        <v>72.912869121400064</v>
      </c>
      <c r="O431">
        <v>-19.164999999999999</v>
      </c>
      <c r="P431">
        <v>37.918100000000003</v>
      </c>
      <c r="Q431">
        <v>1046.98</v>
      </c>
      <c r="R431">
        <v>2.3425699999999998</v>
      </c>
      <c r="S431">
        <v>-26.992799999999999</v>
      </c>
      <c r="T431">
        <f t="shared" si="27"/>
        <v>-7.8277999999999999</v>
      </c>
    </row>
    <row r="432" spans="2:20" x14ac:dyDescent="0.3">
      <c r="J432">
        <f t="shared" si="26"/>
        <v>0</v>
      </c>
      <c r="L432">
        <v>17</v>
      </c>
      <c r="M432">
        <v>418.90300000000002</v>
      </c>
      <c r="N432">
        <f t="shared" si="28"/>
        <v>71.484738008435031</v>
      </c>
      <c r="O432">
        <v>-19.378699999999998</v>
      </c>
      <c r="P432">
        <v>37.887599999999999</v>
      </c>
      <c r="Q432">
        <v>1045.69</v>
      </c>
      <c r="R432">
        <v>2.3184</v>
      </c>
      <c r="S432">
        <v>-27.023299999999999</v>
      </c>
      <c r="T432">
        <f t="shared" si="27"/>
        <v>-7.6446000000000005</v>
      </c>
    </row>
    <row r="433" spans="1:20" x14ac:dyDescent="0.3">
      <c r="A433">
        <v>1.25</v>
      </c>
      <c r="J433">
        <f t="shared" si="26"/>
        <v>0</v>
      </c>
      <c r="L433">
        <v>18</v>
      </c>
      <c r="M433">
        <v>432.58</v>
      </c>
      <c r="N433">
        <f t="shared" si="28"/>
        <v>73.115449294436104</v>
      </c>
      <c r="O433">
        <v>-19.592300000000002</v>
      </c>
      <c r="P433">
        <v>37.704500000000003</v>
      </c>
      <c r="Q433">
        <v>1104.93</v>
      </c>
      <c r="R433">
        <v>2.4197099999999998</v>
      </c>
      <c r="S433">
        <v>-26.962299999999999</v>
      </c>
      <c r="T433">
        <f t="shared" si="27"/>
        <v>-7.3699999999999974</v>
      </c>
    </row>
    <row r="434" spans="1:20" x14ac:dyDescent="0.3">
      <c r="B434">
        <v>1</v>
      </c>
      <c r="C434">
        <v>221.48099999999999</v>
      </c>
      <c r="E434">
        <v>-50.857500000000002</v>
      </c>
      <c r="F434">
        <v>81.924400000000006</v>
      </c>
      <c r="G434">
        <v>443.16899999999998</v>
      </c>
      <c r="H434">
        <v>1.2423299999999999</v>
      </c>
      <c r="I434">
        <v>-61.599699999999999</v>
      </c>
      <c r="J434">
        <f t="shared" si="26"/>
        <v>-10.742199999999997</v>
      </c>
      <c r="L434">
        <v>19</v>
      </c>
      <c r="M434">
        <v>446.29300000000001</v>
      </c>
      <c r="N434">
        <f t="shared" si="28"/>
        <v>72.923503245095773</v>
      </c>
      <c r="O434">
        <v>-19.103999999999999</v>
      </c>
      <c r="P434">
        <v>37.124600000000001</v>
      </c>
      <c r="Q434">
        <v>1080.1199999999999</v>
      </c>
      <c r="R434">
        <v>2.4071500000000001</v>
      </c>
      <c r="S434">
        <v>-26.6876</v>
      </c>
      <c r="T434">
        <f t="shared" si="27"/>
        <v>-7.5836000000000006</v>
      </c>
    </row>
    <row r="435" spans="1:20" x14ac:dyDescent="0.3">
      <c r="B435">
        <v>2</v>
      </c>
      <c r="C435">
        <v>228.922</v>
      </c>
      <c r="D435">
        <f t="shared" si="29"/>
        <v>134.39053890606098</v>
      </c>
      <c r="E435">
        <v>-46.173099999999998</v>
      </c>
      <c r="F435">
        <v>62.5</v>
      </c>
      <c r="G435">
        <v>621.83299999999997</v>
      </c>
      <c r="H435">
        <v>1.472</v>
      </c>
      <c r="I435">
        <v>-56.701700000000002</v>
      </c>
      <c r="J435">
        <f t="shared" si="26"/>
        <v>-10.528600000000004</v>
      </c>
      <c r="L435">
        <v>20</v>
      </c>
      <c r="M435">
        <v>460.09</v>
      </c>
      <c r="N435">
        <f t="shared" si="28"/>
        <v>72.479524534319225</v>
      </c>
      <c r="O435">
        <v>-19.515999999999998</v>
      </c>
      <c r="P435">
        <v>37.094099999999997</v>
      </c>
      <c r="Q435">
        <v>1113.55</v>
      </c>
      <c r="R435">
        <v>2.4254799999999999</v>
      </c>
      <c r="S435">
        <v>-26.184100000000001</v>
      </c>
      <c r="T435">
        <f t="shared" si="27"/>
        <v>-6.6681000000000026</v>
      </c>
    </row>
    <row r="436" spans="1:20" x14ac:dyDescent="0.3">
      <c r="B436">
        <v>3</v>
      </c>
      <c r="C436">
        <v>237.8</v>
      </c>
      <c r="D436">
        <f t="shared" si="29"/>
        <v>112.63798152737085</v>
      </c>
      <c r="E436">
        <v>-44.570900000000002</v>
      </c>
      <c r="F436">
        <v>54.489100000000001</v>
      </c>
      <c r="G436">
        <v>735.03599999999994</v>
      </c>
      <c r="H436">
        <v>1.67862</v>
      </c>
      <c r="I436">
        <v>-54.428100000000001</v>
      </c>
      <c r="J436">
        <f t="shared" si="26"/>
        <v>-9.8571999999999989</v>
      </c>
      <c r="L436">
        <v>21</v>
      </c>
      <c r="M436">
        <v>474.57799999999997</v>
      </c>
      <c r="N436">
        <f t="shared" si="28"/>
        <v>69.02263942573164</v>
      </c>
      <c r="O436">
        <v>-19.119299999999999</v>
      </c>
      <c r="P436">
        <v>37.246699999999997</v>
      </c>
      <c r="Q436">
        <v>1063.73</v>
      </c>
      <c r="R436">
        <v>2.3771100000000001</v>
      </c>
      <c r="S436">
        <v>-26.824999999999999</v>
      </c>
      <c r="T436">
        <f t="shared" si="27"/>
        <v>-7.7057000000000002</v>
      </c>
    </row>
    <row r="437" spans="1:20" x14ac:dyDescent="0.3">
      <c r="B437">
        <v>4</v>
      </c>
      <c r="C437">
        <v>247.91300000000001</v>
      </c>
      <c r="D437">
        <f t="shared" si="29"/>
        <v>98.882626322555126</v>
      </c>
      <c r="E437">
        <v>-43.869</v>
      </c>
      <c r="F437">
        <v>50.857500000000002</v>
      </c>
      <c r="G437">
        <v>830.12599999999998</v>
      </c>
      <c r="H437">
        <v>1.82477</v>
      </c>
      <c r="I437">
        <v>-53.283700000000003</v>
      </c>
      <c r="J437">
        <f t="shared" si="26"/>
        <v>-9.4147000000000034</v>
      </c>
      <c r="L437">
        <v>22</v>
      </c>
      <c r="M437">
        <v>488.61500000000001</v>
      </c>
      <c r="N437">
        <f t="shared" si="28"/>
        <v>71.240293510009082</v>
      </c>
      <c r="O437">
        <v>-18.8751</v>
      </c>
      <c r="P437">
        <v>36.911000000000001</v>
      </c>
      <c r="Q437">
        <v>1050.8399999999999</v>
      </c>
      <c r="R437">
        <v>2.3609200000000001</v>
      </c>
      <c r="S437">
        <v>-26.5503</v>
      </c>
      <c r="T437">
        <f t="shared" si="27"/>
        <v>-7.6752000000000002</v>
      </c>
    </row>
    <row r="438" spans="1:20" x14ac:dyDescent="0.3">
      <c r="B438">
        <v>5</v>
      </c>
      <c r="C438">
        <v>259.18400000000003</v>
      </c>
      <c r="D438">
        <f t="shared" si="29"/>
        <v>88.72327211427546</v>
      </c>
      <c r="E438">
        <v>-43.7012</v>
      </c>
      <c r="F438">
        <v>48.431399999999996</v>
      </c>
      <c r="G438">
        <v>899.005</v>
      </c>
      <c r="H438">
        <v>1.93228</v>
      </c>
      <c r="I438">
        <v>-52.703899999999997</v>
      </c>
      <c r="J438">
        <f t="shared" si="26"/>
        <v>-9.0026999999999973</v>
      </c>
      <c r="L438">
        <v>23</v>
      </c>
      <c r="M438">
        <v>503.113</v>
      </c>
      <c r="N438">
        <f t="shared" si="28"/>
        <v>68.975031038764016</v>
      </c>
      <c r="O438">
        <v>-18.203700000000001</v>
      </c>
      <c r="P438">
        <v>36.270099999999999</v>
      </c>
      <c r="Q438">
        <v>1035.25</v>
      </c>
      <c r="R438">
        <v>2.3621500000000002</v>
      </c>
      <c r="S438">
        <v>-26.123000000000001</v>
      </c>
      <c r="T438">
        <f t="shared" si="27"/>
        <v>-7.9192999999999998</v>
      </c>
    </row>
    <row r="439" spans="1:20" x14ac:dyDescent="0.3">
      <c r="B439">
        <v>6</v>
      </c>
      <c r="C439">
        <v>271.31200000000001</v>
      </c>
      <c r="D439">
        <f t="shared" si="29"/>
        <v>82.453825857519888</v>
      </c>
      <c r="E439">
        <v>-42.907699999999998</v>
      </c>
      <c r="F439">
        <v>46.478299999999997</v>
      </c>
      <c r="G439">
        <v>921.524</v>
      </c>
      <c r="H439">
        <v>1.94661</v>
      </c>
      <c r="I439">
        <v>-52.322400000000002</v>
      </c>
      <c r="J439">
        <f t="shared" si="26"/>
        <v>-9.4147000000000034</v>
      </c>
      <c r="L439">
        <v>24</v>
      </c>
      <c r="M439">
        <v>517.29100000000005</v>
      </c>
      <c r="N439">
        <f t="shared" si="28"/>
        <v>70.531809846240392</v>
      </c>
      <c r="O439">
        <v>-18.7988</v>
      </c>
      <c r="P439">
        <v>36.377000000000002</v>
      </c>
      <c r="Q439">
        <v>1088.5999999999999</v>
      </c>
      <c r="R439">
        <v>2.38869</v>
      </c>
      <c r="S439">
        <v>-26.4893</v>
      </c>
      <c r="T439">
        <f t="shared" si="27"/>
        <v>-7.6905000000000001</v>
      </c>
    </row>
    <row r="440" spans="1:20" x14ac:dyDescent="0.3">
      <c r="B440">
        <v>7</v>
      </c>
      <c r="C440">
        <v>283.71199999999999</v>
      </c>
      <c r="D440">
        <f t="shared" si="29"/>
        <v>80.645161290322733</v>
      </c>
      <c r="E440">
        <v>-42.648299999999999</v>
      </c>
      <c r="F440">
        <v>45.3033</v>
      </c>
      <c r="G440">
        <v>958.19799999999998</v>
      </c>
      <c r="H440">
        <v>1.9847699999999999</v>
      </c>
      <c r="I440">
        <v>-52.047699999999999</v>
      </c>
      <c r="J440">
        <f t="shared" si="26"/>
        <v>-9.3994</v>
      </c>
      <c r="L440">
        <v>25</v>
      </c>
      <c r="M440">
        <v>531.66099999999994</v>
      </c>
      <c r="N440">
        <f t="shared" si="28"/>
        <v>69.589422407794544</v>
      </c>
      <c r="O440">
        <v>-18.219000000000001</v>
      </c>
      <c r="P440">
        <v>36.0107</v>
      </c>
      <c r="Q440">
        <v>1041.6300000000001</v>
      </c>
      <c r="R440">
        <v>2.36294</v>
      </c>
      <c r="S440">
        <v>-26.7181</v>
      </c>
      <c r="T440">
        <f t="shared" si="27"/>
        <v>-8.4990999999999985</v>
      </c>
    </row>
    <row r="441" spans="1:20" x14ac:dyDescent="0.3">
      <c r="B441">
        <v>8</v>
      </c>
      <c r="C441">
        <v>309.14400000000001</v>
      </c>
      <c r="D441">
        <f t="shared" si="29"/>
        <v>39.320541050644835</v>
      </c>
      <c r="E441">
        <v>-42.846699999999998</v>
      </c>
      <c r="F441">
        <v>44.158900000000003</v>
      </c>
      <c r="G441">
        <v>1035.1199999999999</v>
      </c>
      <c r="H441">
        <v>2.0996299999999999</v>
      </c>
      <c r="I441">
        <v>-51.437399999999997</v>
      </c>
      <c r="J441">
        <f t="shared" si="26"/>
        <v>-8.5906999999999982</v>
      </c>
      <c r="L441">
        <v>26</v>
      </c>
      <c r="M441">
        <v>546.44600000000003</v>
      </c>
      <c r="N441">
        <f t="shared" si="28"/>
        <v>67.636117686844401</v>
      </c>
      <c r="O441">
        <v>-18.569900000000001</v>
      </c>
      <c r="P441">
        <v>36.483800000000002</v>
      </c>
      <c r="Q441">
        <v>1075.96</v>
      </c>
      <c r="R441">
        <v>2.37453</v>
      </c>
      <c r="S441">
        <v>-26.809699999999999</v>
      </c>
      <c r="T441">
        <f t="shared" si="27"/>
        <v>-8.2397999999999989</v>
      </c>
    </row>
    <row r="442" spans="1:20" x14ac:dyDescent="0.3">
      <c r="B442">
        <v>9</v>
      </c>
      <c r="C442">
        <v>322.73399999999998</v>
      </c>
      <c r="D442">
        <f t="shared" si="29"/>
        <v>73.5835172921267</v>
      </c>
      <c r="E442">
        <v>-41.854900000000001</v>
      </c>
      <c r="F442">
        <v>42.648299999999999</v>
      </c>
      <c r="G442">
        <v>1014.18</v>
      </c>
      <c r="H442">
        <v>2.11334</v>
      </c>
      <c r="I442">
        <v>-51.269500000000001</v>
      </c>
      <c r="J442">
        <f t="shared" si="26"/>
        <v>-9.4146000000000001</v>
      </c>
      <c r="L442">
        <v>27</v>
      </c>
      <c r="M442">
        <v>560.82600000000002</v>
      </c>
      <c r="N442">
        <f t="shared" si="28"/>
        <v>69.541029207232285</v>
      </c>
      <c r="O442">
        <v>-18.9819</v>
      </c>
      <c r="P442">
        <v>36.758400000000002</v>
      </c>
      <c r="Q442">
        <v>1110.44</v>
      </c>
      <c r="R442">
        <v>2.4077000000000002</v>
      </c>
      <c r="S442">
        <v>-26.809699999999999</v>
      </c>
      <c r="T442">
        <f t="shared" si="27"/>
        <v>-7.8277999999999999</v>
      </c>
    </row>
    <row r="443" spans="1:20" x14ac:dyDescent="0.3">
      <c r="B443">
        <v>10</v>
      </c>
      <c r="C443">
        <v>336.19799999999998</v>
      </c>
      <c r="D443">
        <f t="shared" si="29"/>
        <v>74.272133095662511</v>
      </c>
      <c r="E443">
        <v>-41.9617</v>
      </c>
      <c r="F443">
        <v>42.45</v>
      </c>
      <c r="G443">
        <v>1012.69</v>
      </c>
      <c r="H443">
        <v>2.1244200000000002</v>
      </c>
      <c r="I443">
        <v>-51.147500000000001</v>
      </c>
      <c r="J443">
        <f t="shared" si="26"/>
        <v>-9.1858000000000004</v>
      </c>
      <c r="L443">
        <v>28</v>
      </c>
      <c r="M443">
        <v>575.62199999999996</v>
      </c>
      <c r="N443">
        <f t="shared" si="28"/>
        <v>67.58583400919197</v>
      </c>
      <c r="O443">
        <v>-18.219000000000001</v>
      </c>
      <c r="P443">
        <v>36.1023</v>
      </c>
      <c r="Q443">
        <v>1049.08</v>
      </c>
      <c r="R443">
        <v>2.32565</v>
      </c>
      <c r="S443">
        <v>-26.962299999999999</v>
      </c>
      <c r="T443">
        <f t="shared" si="27"/>
        <v>-8.7432999999999979</v>
      </c>
    </row>
    <row r="444" spans="1:20" x14ac:dyDescent="0.3">
      <c r="B444">
        <v>11</v>
      </c>
      <c r="C444">
        <v>349.54700000000003</v>
      </c>
      <c r="D444">
        <f t="shared" si="29"/>
        <v>74.911978425349957</v>
      </c>
      <c r="E444">
        <v>-41.839599999999997</v>
      </c>
      <c r="F444">
        <v>41.793799999999997</v>
      </c>
      <c r="G444">
        <v>1040.27</v>
      </c>
      <c r="H444">
        <v>2.1484200000000002</v>
      </c>
      <c r="I444">
        <v>-51.116900000000001</v>
      </c>
      <c r="J444">
        <f t="shared" si="26"/>
        <v>-9.2773000000000039</v>
      </c>
      <c r="L444">
        <v>29</v>
      </c>
      <c r="M444">
        <v>589.67399999999998</v>
      </c>
      <c r="N444">
        <f t="shared" si="28"/>
        <v>71.16424708226576</v>
      </c>
      <c r="O444">
        <v>-18.432600000000001</v>
      </c>
      <c r="P444">
        <v>35.9497</v>
      </c>
      <c r="Q444">
        <v>1086.9000000000001</v>
      </c>
      <c r="R444">
        <v>2.3850199999999999</v>
      </c>
      <c r="S444">
        <v>-26.260400000000001</v>
      </c>
      <c r="T444">
        <f t="shared" si="27"/>
        <v>-7.8277999999999999</v>
      </c>
    </row>
    <row r="445" spans="1:20" x14ac:dyDescent="0.3">
      <c r="B445">
        <v>12</v>
      </c>
      <c r="C445">
        <v>363.33699999999999</v>
      </c>
      <c r="D445">
        <f t="shared" si="29"/>
        <v>72.516316171138698</v>
      </c>
      <c r="E445">
        <v>-41.442900000000002</v>
      </c>
      <c r="F445">
        <v>41.152999999999999</v>
      </c>
      <c r="G445">
        <v>1037.78</v>
      </c>
      <c r="H445">
        <v>2.1467900000000002</v>
      </c>
      <c r="I445">
        <v>-50.872799999999998</v>
      </c>
      <c r="J445">
        <f t="shared" si="26"/>
        <v>-9.4298999999999964</v>
      </c>
      <c r="L445">
        <v>30</v>
      </c>
      <c r="M445">
        <v>604.23099999999999</v>
      </c>
      <c r="N445">
        <f t="shared" si="28"/>
        <v>68.695472968331316</v>
      </c>
      <c r="O445">
        <v>-18.463100000000001</v>
      </c>
      <c r="P445">
        <v>35.919199999999996</v>
      </c>
      <c r="Q445">
        <v>1099.45</v>
      </c>
      <c r="R445">
        <v>2.4241700000000002</v>
      </c>
      <c r="S445">
        <v>-26.6724</v>
      </c>
      <c r="T445">
        <f t="shared" si="27"/>
        <v>-8.2092999999999989</v>
      </c>
    </row>
    <row r="446" spans="1:20" x14ac:dyDescent="0.3">
      <c r="B446">
        <v>13</v>
      </c>
      <c r="C446">
        <v>377.07100000000003</v>
      </c>
      <c r="D446">
        <f t="shared" si="29"/>
        <v>72.811999417503813</v>
      </c>
      <c r="E446">
        <v>-41.564900000000002</v>
      </c>
      <c r="F446">
        <v>41.213999999999999</v>
      </c>
      <c r="G446">
        <v>1055.5</v>
      </c>
      <c r="H446">
        <v>2.1880299999999999</v>
      </c>
      <c r="I446">
        <v>-50.704999999999998</v>
      </c>
      <c r="J446">
        <f t="shared" si="26"/>
        <v>-9.1400999999999968</v>
      </c>
      <c r="L446">
        <v>31</v>
      </c>
      <c r="M446">
        <v>619.03300000000002</v>
      </c>
      <c r="N446">
        <f t="shared" si="28"/>
        <v>67.558438048912208</v>
      </c>
      <c r="O446">
        <v>-18.005400000000002</v>
      </c>
      <c r="P446">
        <v>35.339399999999998</v>
      </c>
      <c r="Q446">
        <v>1061.48</v>
      </c>
      <c r="R446">
        <v>2.36775</v>
      </c>
      <c r="S446">
        <v>-26.5045</v>
      </c>
      <c r="T446">
        <f t="shared" si="27"/>
        <v>-8.4990999999999985</v>
      </c>
    </row>
    <row r="447" spans="1:20" x14ac:dyDescent="0.3">
      <c r="J447">
        <f t="shared" si="26"/>
        <v>0</v>
      </c>
      <c r="L447">
        <v>32</v>
      </c>
      <c r="M447">
        <v>633.27800000000002</v>
      </c>
      <c r="N447">
        <f t="shared" si="28"/>
        <v>70.200070200070172</v>
      </c>
      <c r="O447">
        <v>-18.9514</v>
      </c>
      <c r="P447">
        <v>36.0413</v>
      </c>
      <c r="Q447">
        <v>1126.72</v>
      </c>
      <c r="R447">
        <v>2.4384100000000002</v>
      </c>
      <c r="S447">
        <v>-25.558499999999999</v>
      </c>
      <c r="T447">
        <f t="shared" si="27"/>
        <v>-6.6070999999999991</v>
      </c>
    </row>
    <row r="448" spans="1:20" x14ac:dyDescent="0.3">
      <c r="A448">
        <v>1.3</v>
      </c>
      <c r="J448">
        <f t="shared" si="26"/>
        <v>0</v>
      </c>
      <c r="L448">
        <v>33</v>
      </c>
      <c r="M448">
        <v>648.15899999999999</v>
      </c>
      <c r="N448">
        <f t="shared" si="28"/>
        <v>67.199784960688248</v>
      </c>
      <c r="O448">
        <v>-18.508900000000001</v>
      </c>
      <c r="P448">
        <v>35.7819</v>
      </c>
      <c r="Q448">
        <v>1098.22</v>
      </c>
      <c r="R448">
        <v>2.4130199999999999</v>
      </c>
      <c r="S448">
        <v>-26.7944</v>
      </c>
      <c r="T448">
        <f t="shared" si="27"/>
        <v>-8.285499999999999</v>
      </c>
    </row>
    <row r="449" spans="1:20" x14ac:dyDescent="0.3">
      <c r="B449">
        <v>1</v>
      </c>
      <c r="C449">
        <v>221.39699999999999</v>
      </c>
      <c r="E449">
        <v>-50.994900000000001</v>
      </c>
      <c r="F449">
        <v>81.527699999999996</v>
      </c>
      <c r="G449">
        <v>437.17200000000003</v>
      </c>
      <c r="H449">
        <v>1.24038</v>
      </c>
      <c r="I449">
        <v>-61.859099999999998</v>
      </c>
      <c r="J449">
        <f t="shared" si="26"/>
        <v>-10.864199999999997</v>
      </c>
      <c r="L449">
        <v>34</v>
      </c>
      <c r="M449">
        <v>662.45600000000002</v>
      </c>
      <c r="N449">
        <f t="shared" si="28"/>
        <v>69.94474365251439</v>
      </c>
      <c r="O449">
        <v>-18.9819</v>
      </c>
      <c r="P449">
        <v>36.392200000000003</v>
      </c>
      <c r="Q449">
        <v>1126.4000000000001</v>
      </c>
      <c r="R449">
        <v>2.4399199999999999</v>
      </c>
      <c r="S449">
        <v>-26.4282</v>
      </c>
      <c r="T449">
        <f t="shared" si="27"/>
        <v>-7.4463000000000008</v>
      </c>
    </row>
    <row r="450" spans="1:20" x14ac:dyDescent="0.3">
      <c r="B450">
        <v>2</v>
      </c>
      <c r="C450">
        <v>228.81399999999999</v>
      </c>
      <c r="D450">
        <f t="shared" si="29"/>
        <v>134.82540110556826</v>
      </c>
      <c r="E450">
        <v>-45.867899999999999</v>
      </c>
      <c r="F450">
        <v>61.462400000000002</v>
      </c>
      <c r="G450">
        <v>612.18600000000004</v>
      </c>
      <c r="H450">
        <v>1.47465</v>
      </c>
      <c r="I450">
        <v>-56.518599999999999</v>
      </c>
      <c r="J450">
        <f t="shared" si="26"/>
        <v>-10.650700000000001</v>
      </c>
      <c r="L450">
        <v>35</v>
      </c>
      <c r="M450">
        <v>677.07399999999996</v>
      </c>
      <c r="N450">
        <f t="shared" si="28"/>
        <v>68.408811054864159</v>
      </c>
      <c r="O450">
        <v>-18.478400000000001</v>
      </c>
      <c r="P450">
        <v>35.598799999999997</v>
      </c>
      <c r="Q450">
        <v>1095.3</v>
      </c>
      <c r="R450">
        <v>2.4272100000000001</v>
      </c>
      <c r="S450">
        <v>-26.153600000000001</v>
      </c>
      <c r="T450">
        <f t="shared" si="27"/>
        <v>-7.6752000000000002</v>
      </c>
    </row>
    <row r="451" spans="1:20" x14ac:dyDescent="0.3">
      <c r="B451">
        <v>3</v>
      </c>
      <c r="C451">
        <v>237.49700000000001</v>
      </c>
      <c r="D451">
        <f t="shared" si="29"/>
        <v>115.16756881262208</v>
      </c>
      <c r="E451">
        <v>-44.113199999999999</v>
      </c>
      <c r="F451">
        <v>52.871699999999997</v>
      </c>
      <c r="G451">
        <v>747.67499999999995</v>
      </c>
      <c r="H451">
        <v>1.69502</v>
      </c>
      <c r="I451">
        <v>-54.244999999999997</v>
      </c>
      <c r="J451">
        <f t="shared" si="26"/>
        <v>-10.131799999999998</v>
      </c>
      <c r="L451">
        <v>36</v>
      </c>
      <c r="M451">
        <v>692.00099999999998</v>
      </c>
      <c r="N451">
        <f t="shared" si="28"/>
        <v>66.992697795940146</v>
      </c>
      <c r="O451">
        <v>-18.7531</v>
      </c>
      <c r="P451">
        <v>35.8887</v>
      </c>
      <c r="Q451">
        <v>1117.23</v>
      </c>
      <c r="R451">
        <v>2.4213900000000002</v>
      </c>
      <c r="S451">
        <v>-27.038599999999999</v>
      </c>
      <c r="T451">
        <f t="shared" si="27"/>
        <v>-8.285499999999999</v>
      </c>
    </row>
    <row r="452" spans="1:20" x14ac:dyDescent="0.3">
      <c r="B452">
        <v>4</v>
      </c>
      <c r="C452">
        <v>247.37</v>
      </c>
      <c r="D452">
        <f t="shared" si="29"/>
        <v>101.28633647320986</v>
      </c>
      <c r="E452">
        <v>-44.158900000000003</v>
      </c>
      <c r="F452">
        <v>49.346899999999998</v>
      </c>
      <c r="G452">
        <v>873.62599999999998</v>
      </c>
      <c r="H452">
        <v>1.8714599999999999</v>
      </c>
      <c r="I452">
        <v>-53.009</v>
      </c>
      <c r="J452">
        <f t="shared" si="26"/>
        <v>-8.8500999999999976</v>
      </c>
      <c r="L452">
        <v>37</v>
      </c>
      <c r="M452">
        <v>706.99199999999996</v>
      </c>
      <c r="N452">
        <f t="shared" si="28"/>
        <v>66.706690681075372</v>
      </c>
      <c r="O452">
        <v>-17.944299999999998</v>
      </c>
      <c r="P452">
        <v>35.308799999999998</v>
      </c>
      <c r="Q452">
        <v>1072.3699999999999</v>
      </c>
      <c r="R452">
        <v>2.38422</v>
      </c>
      <c r="S452">
        <v>-26.4893</v>
      </c>
      <c r="T452">
        <f t="shared" si="27"/>
        <v>-8.5450000000000017</v>
      </c>
    </row>
    <row r="453" spans="1:20" x14ac:dyDescent="0.3">
      <c r="B453">
        <v>5</v>
      </c>
      <c r="C453">
        <v>258.35300000000001</v>
      </c>
      <c r="D453">
        <f t="shared" si="29"/>
        <v>91.049804242920843</v>
      </c>
      <c r="E453">
        <v>-42.709400000000002</v>
      </c>
      <c r="F453">
        <v>45.806899999999999</v>
      </c>
      <c r="G453">
        <v>898.92600000000004</v>
      </c>
      <c r="H453">
        <v>1.94787</v>
      </c>
      <c r="I453">
        <v>-52.169800000000002</v>
      </c>
      <c r="J453">
        <f t="shared" ref="J453:J512" si="30">I453-E453</f>
        <v>-9.4603999999999999</v>
      </c>
      <c r="T453">
        <f t="shared" ref="T453:T516" si="31">S453-O453</f>
        <v>0</v>
      </c>
    </row>
    <row r="454" spans="1:20" x14ac:dyDescent="0.3">
      <c r="B454">
        <v>6</v>
      </c>
      <c r="C454">
        <v>269.86799999999999</v>
      </c>
      <c r="D454">
        <f t="shared" si="29"/>
        <v>86.843247937472967</v>
      </c>
      <c r="E454">
        <v>-42.953499999999998</v>
      </c>
      <c r="F454">
        <v>44.631999999999998</v>
      </c>
      <c r="G454">
        <v>970.18100000000004</v>
      </c>
      <c r="H454">
        <v>2.04278</v>
      </c>
      <c r="I454">
        <v>-51.757800000000003</v>
      </c>
      <c r="J454">
        <f t="shared" si="30"/>
        <v>-8.8043000000000049</v>
      </c>
      <c r="K454">
        <v>1.1499999999999999</v>
      </c>
      <c r="T454">
        <f t="shared" si="31"/>
        <v>0</v>
      </c>
    </row>
    <row r="455" spans="1:20" x14ac:dyDescent="0.3">
      <c r="B455">
        <v>7</v>
      </c>
      <c r="C455">
        <v>294.084</v>
      </c>
      <c r="D455">
        <f t="shared" si="29"/>
        <v>41.295011562603221</v>
      </c>
      <c r="E455">
        <v>-42.526200000000003</v>
      </c>
      <c r="F455">
        <v>42.190600000000003</v>
      </c>
      <c r="G455">
        <v>1040.32</v>
      </c>
      <c r="H455">
        <v>2.1458900000000001</v>
      </c>
      <c r="I455">
        <v>-51.284799999999997</v>
      </c>
      <c r="J455">
        <f t="shared" si="30"/>
        <v>-8.7585999999999942</v>
      </c>
      <c r="L455">
        <v>1</v>
      </c>
      <c r="M455">
        <v>221.18</v>
      </c>
      <c r="O455">
        <v>-28.488199999999999</v>
      </c>
      <c r="P455">
        <v>69.976799999999997</v>
      </c>
      <c r="Q455">
        <v>519.48400000000004</v>
      </c>
      <c r="R455">
        <v>1.47167</v>
      </c>
      <c r="S455">
        <v>-36.193800000000003</v>
      </c>
      <c r="T455">
        <f t="shared" si="31"/>
        <v>-7.705600000000004</v>
      </c>
    </row>
    <row r="456" spans="1:20" x14ac:dyDescent="0.3">
      <c r="D456">
        <f t="shared" si="29"/>
        <v>-3.4003890045021148</v>
      </c>
      <c r="J456">
        <f t="shared" si="30"/>
        <v>0</v>
      </c>
      <c r="L456">
        <v>2</v>
      </c>
      <c r="M456">
        <v>229.07900000000001</v>
      </c>
      <c r="N456">
        <f t="shared" ref="N456:N517" si="32">1000/(M456-M455)</f>
        <v>126.59830358273197</v>
      </c>
      <c r="O456">
        <v>-23.803699999999999</v>
      </c>
      <c r="P456">
        <v>53.832999999999998</v>
      </c>
      <c r="Q456">
        <v>672.40300000000002</v>
      </c>
      <c r="R456">
        <v>1.75345</v>
      </c>
      <c r="S456">
        <v>-31.2805</v>
      </c>
      <c r="T456">
        <f t="shared" si="31"/>
        <v>-7.4768000000000008</v>
      </c>
    </row>
    <row r="457" spans="1:20" x14ac:dyDescent="0.3">
      <c r="A457">
        <v>1.35</v>
      </c>
      <c r="D457" t="e">
        <f t="shared" ref="D457:D512" si="33">1000/(C457-C456)</f>
        <v>#DIV/0!</v>
      </c>
      <c r="J457">
        <f t="shared" si="30"/>
        <v>0</v>
      </c>
      <c r="L457">
        <v>3</v>
      </c>
      <c r="M457">
        <v>237.976</v>
      </c>
      <c r="N457">
        <f t="shared" si="32"/>
        <v>112.39743733842879</v>
      </c>
      <c r="O457">
        <v>-22.903400000000001</v>
      </c>
      <c r="P457">
        <v>48.080399999999997</v>
      </c>
      <c r="Q457">
        <v>833.15599999999995</v>
      </c>
      <c r="R457">
        <v>2.00326</v>
      </c>
      <c r="S457">
        <v>-29.861499999999999</v>
      </c>
      <c r="T457">
        <f t="shared" si="31"/>
        <v>-6.9580999999999982</v>
      </c>
    </row>
    <row r="458" spans="1:20" x14ac:dyDescent="0.3">
      <c r="B458">
        <v>1</v>
      </c>
      <c r="C458">
        <v>221.33699999999999</v>
      </c>
      <c r="D458">
        <f t="shared" si="33"/>
        <v>4.5179974428134475</v>
      </c>
      <c r="E458">
        <v>-50.979599999999998</v>
      </c>
      <c r="F458">
        <v>81.237799999999993</v>
      </c>
      <c r="G458">
        <v>434.471</v>
      </c>
      <c r="H458">
        <v>1.2420599999999999</v>
      </c>
      <c r="I458">
        <v>-61.996499999999997</v>
      </c>
      <c r="J458">
        <f t="shared" si="30"/>
        <v>-11.0169</v>
      </c>
      <c r="L458">
        <v>4</v>
      </c>
      <c r="M458">
        <v>248.23500000000001</v>
      </c>
      <c r="N458">
        <f t="shared" si="32"/>
        <v>97.475387464665033</v>
      </c>
      <c r="O458">
        <v>-21.408100000000001</v>
      </c>
      <c r="P458">
        <v>44.143700000000003</v>
      </c>
      <c r="Q458">
        <v>895.03800000000001</v>
      </c>
      <c r="R458">
        <v>2.1083599999999998</v>
      </c>
      <c r="S458">
        <v>-27.908300000000001</v>
      </c>
      <c r="T458">
        <f t="shared" si="31"/>
        <v>-6.5001999999999995</v>
      </c>
    </row>
    <row r="459" spans="1:20" x14ac:dyDescent="0.3">
      <c r="B459">
        <v>2</v>
      </c>
      <c r="C459">
        <v>228.655</v>
      </c>
      <c r="D459">
        <f t="shared" si="33"/>
        <v>136.64935774801836</v>
      </c>
      <c r="E459">
        <v>-45.913699999999999</v>
      </c>
      <c r="F459">
        <v>60.836799999999997</v>
      </c>
      <c r="G459">
        <v>608.26300000000003</v>
      </c>
      <c r="H459">
        <v>1.47515</v>
      </c>
      <c r="I459">
        <v>-56.488</v>
      </c>
      <c r="J459">
        <f t="shared" si="30"/>
        <v>-10.574300000000001</v>
      </c>
      <c r="L459">
        <v>5</v>
      </c>
      <c r="M459">
        <v>259.19600000000003</v>
      </c>
      <c r="N459">
        <f t="shared" si="32"/>
        <v>91.232551774473023</v>
      </c>
      <c r="O459">
        <v>-21.194500000000001</v>
      </c>
      <c r="P459">
        <v>42.480499999999999</v>
      </c>
      <c r="Q459">
        <v>971.11099999999999</v>
      </c>
      <c r="R459">
        <v>2.2094299999999998</v>
      </c>
      <c r="S459">
        <v>-28.0457</v>
      </c>
      <c r="T459">
        <f t="shared" si="31"/>
        <v>-6.8511999999999986</v>
      </c>
    </row>
    <row r="460" spans="1:20" x14ac:dyDescent="0.3">
      <c r="B460">
        <v>3</v>
      </c>
      <c r="C460">
        <v>237.18</v>
      </c>
      <c r="D460">
        <f t="shared" si="33"/>
        <v>117.30205278592368</v>
      </c>
      <c r="E460">
        <v>-44.479399999999998</v>
      </c>
      <c r="F460">
        <v>52.276600000000002</v>
      </c>
      <c r="G460">
        <v>764.47</v>
      </c>
      <c r="H460">
        <v>1.7185299999999999</v>
      </c>
      <c r="I460">
        <v>-53.848300000000002</v>
      </c>
      <c r="J460">
        <f t="shared" si="30"/>
        <v>-9.3689000000000036</v>
      </c>
      <c r="L460">
        <v>6</v>
      </c>
      <c r="M460">
        <v>270.75</v>
      </c>
      <c r="N460">
        <f t="shared" si="32"/>
        <v>86.550112515146466</v>
      </c>
      <c r="O460">
        <v>-20.889299999999999</v>
      </c>
      <c r="P460">
        <v>41.610700000000001</v>
      </c>
      <c r="Q460">
        <v>1007.36</v>
      </c>
      <c r="R460">
        <v>2.24526</v>
      </c>
      <c r="S460">
        <v>-27.267499999999998</v>
      </c>
      <c r="T460">
        <f t="shared" si="31"/>
        <v>-6.3781999999999996</v>
      </c>
    </row>
    <row r="461" spans="1:20" x14ac:dyDescent="0.3">
      <c r="B461">
        <v>4</v>
      </c>
      <c r="C461">
        <v>246.80600000000001</v>
      </c>
      <c r="D461">
        <f t="shared" si="33"/>
        <v>103.88531061707869</v>
      </c>
      <c r="E461">
        <v>-44.204700000000003</v>
      </c>
      <c r="F461">
        <v>47.943100000000001</v>
      </c>
      <c r="G461">
        <v>882.80499999999995</v>
      </c>
      <c r="H461">
        <v>1.9135899999999999</v>
      </c>
      <c r="I461">
        <v>-52.429200000000002</v>
      </c>
      <c r="J461">
        <f t="shared" si="30"/>
        <v>-8.224499999999999</v>
      </c>
      <c r="L461">
        <v>7</v>
      </c>
      <c r="M461">
        <v>282.52199999999999</v>
      </c>
      <c r="N461">
        <f t="shared" si="32"/>
        <v>84.947332653754728</v>
      </c>
      <c r="O461">
        <v>-20.858799999999999</v>
      </c>
      <c r="P461">
        <v>40.4358</v>
      </c>
      <c r="Q461">
        <v>1048.57</v>
      </c>
      <c r="R461">
        <v>2.3359999999999999</v>
      </c>
      <c r="S461">
        <v>-26.977499999999999</v>
      </c>
      <c r="T461">
        <f t="shared" si="31"/>
        <v>-6.1187000000000005</v>
      </c>
    </row>
    <row r="462" spans="1:20" x14ac:dyDescent="0.3">
      <c r="B462">
        <v>5</v>
      </c>
      <c r="C462">
        <v>268.64999999999998</v>
      </c>
      <c r="D462">
        <f t="shared" si="33"/>
        <v>45.779161325764584</v>
      </c>
      <c r="E462">
        <v>-42.877200000000002</v>
      </c>
      <c r="F462">
        <v>42.678800000000003</v>
      </c>
      <c r="G462">
        <v>1001.76</v>
      </c>
      <c r="H462">
        <v>2.1087199999999999</v>
      </c>
      <c r="I462">
        <v>-51.177999999999997</v>
      </c>
      <c r="J462">
        <f t="shared" si="30"/>
        <v>-8.3007999999999953</v>
      </c>
      <c r="L462">
        <v>8</v>
      </c>
      <c r="M462">
        <v>294.65100000000001</v>
      </c>
      <c r="N462">
        <f t="shared" si="32"/>
        <v>82.447027784648228</v>
      </c>
      <c r="O462">
        <v>-19.653300000000002</v>
      </c>
      <c r="P462">
        <v>38.574199999999998</v>
      </c>
      <c r="Q462">
        <v>1046.4100000000001</v>
      </c>
      <c r="R462">
        <v>2.3393700000000002</v>
      </c>
      <c r="S462">
        <v>-27.008099999999999</v>
      </c>
      <c r="T462">
        <f t="shared" si="31"/>
        <v>-7.3547999999999973</v>
      </c>
    </row>
    <row r="463" spans="1:20" x14ac:dyDescent="0.3">
      <c r="B463">
        <v>6</v>
      </c>
      <c r="C463">
        <v>280.34300000000002</v>
      </c>
      <c r="D463">
        <f t="shared" si="33"/>
        <v>85.521252031129436</v>
      </c>
      <c r="E463">
        <v>-42.648299999999999</v>
      </c>
      <c r="F463">
        <v>41.152999999999999</v>
      </c>
      <c r="G463">
        <v>1067.5</v>
      </c>
      <c r="H463">
        <v>2.2018900000000001</v>
      </c>
      <c r="I463">
        <v>-50.826999999999998</v>
      </c>
      <c r="J463">
        <f t="shared" si="30"/>
        <v>-8.1786999999999992</v>
      </c>
      <c r="L463">
        <v>9</v>
      </c>
      <c r="M463">
        <v>306.983</v>
      </c>
      <c r="N463">
        <f t="shared" si="32"/>
        <v>81.089847551086649</v>
      </c>
      <c r="O463">
        <v>-20.019500000000001</v>
      </c>
      <c r="P463">
        <v>38.818399999999997</v>
      </c>
      <c r="Q463">
        <v>1072.57</v>
      </c>
      <c r="R463">
        <v>2.38164</v>
      </c>
      <c r="S463">
        <v>-26.4587</v>
      </c>
      <c r="T463">
        <f t="shared" si="31"/>
        <v>-6.4391999999999996</v>
      </c>
    </row>
    <row r="464" spans="1:20" x14ac:dyDescent="0.3">
      <c r="J464">
        <f t="shared" si="30"/>
        <v>0</v>
      </c>
      <c r="L464">
        <v>10</v>
      </c>
      <c r="M464">
        <v>319.81099999999998</v>
      </c>
      <c r="N464">
        <f t="shared" si="32"/>
        <v>77.954474586841442</v>
      </c>
      <c r="O464">
        <v>-18.7225</v>
      </c>
      <c r="P464">
        <v>37.567100000000003</v>
      </c>
      <c r="Q464">
        <v>1047.3699999999999</v>
      </c>
      <c r="R464">
        <v>2.3330199999999999</v>
      </c>
      <c r="S464">
        <v>-25.741599999999998</v>
      </c>
      <c r="T464">
        <f t="shared" si="31"/>
        <v>-7.0190999999999981</v>
      </c>
    </row>
    <row r="465" spans="1:20" x14ac:dyDescent="0.3">
      <c r="A465">
        <v>1.4</v>
      </c>
      <c r="J465">
        <f t="shared" si="30"/>
        <v>0</v>
      </c>
      <c r="L465">
        <v>11</v>
      </c>
      <c r="M465">
        <v>332.71699999999998</v>
      </c>
      <c r="N465">
        <f t="shared" si="32"/>
        <v>77.483341081667405</v>
      </c>
      <c r="O465">
        <v>-18.7988</v>
      </c>
      <c r="P465">
        <v>37.185699999999997</v>
      </c>
      <c r="Q465">
        <v>1060.6500000000001</v>
      </c>
      <c r="R465">
        <v>2.3774899999999999</v>
      </c>
      <c r="S465">
        <v>-26.7181</v>
      </c>
      <c r="T465">
        <f t="shared" si="31"/>
        <v>-7.9192999999999998</v>
      </c>
    </row>
    <row r="466" spans="1:20" x14ac:dyDescent="0.3">
      <c r="B466">
        <v>1</v>
      </c>
      <c r="C466">
        <v>221.31800000000001</v>
      </c>
      <c r="E466">
        <v>-50.765999999999998</v>
      </c>
      <c r="F466">
        <v>80.596900000000005</v>
      </c>
      <c r="G466">
        <v>427.67500000000001</v>
      </c>
      <c r="H466">
        <v>1.2411000000000001</v>
      </c>
      <c r="I466">
        <v>-61.889600000000002</v>
      </c>
      <c r="J466">
        <f t="shared" si="30"/>
        <v>-11.123600000000003</v>
      </c>
      <c r="L466">
        <v>12</v>
      </c>
      <c r="M466">
        <v>345.67</v>
      </c>
      <c r="N466">
        <f t="shared" si="32"/>
        <v>77.202192542268008</v>
      </c>
      <c r="O466">
        <v>-19.042999999999999</v>
      </c>
      <c r="P466">
        <v>37.170400000000001</v>
      </c>
      <c r="Q466">
        <v>1061.43</v>
      </c>
      <c r="R466">
        <v>2.3986999999999998</v>
      </c>
      <c r="S466">
        <v>-26.4893</v>
      </c>
      <c r="T466">
        <f t="shared" si="31"/>
        <v>-7.4463000000000008</v>
      </c>
    </row>
    <row r="467" spans="1:20" x14ac:dyDescent="0.3">
      <c r="B467">
        <v>2</v>
      </c>
      <c r="C467">
        <v>228.52600000000001</v>
      </c>
      <c r="D467">
        <f t="shared" si="33"/>
        <v>138.73473917869038</v>
      </c>
      <c r="E467">
        <v>-45.776400000000002</v>
      </c>
      <c r="F467">
        <v>59.799199999999999</v>
      </c>
      <c r="G467">
        <v>616.36400000000003</v>
      </c>
      <c r="H467">
        <v>1.5014700000000001</v>
      </c>
      <c r="I467">
        <v>-56.3812</v>
      </c>
      <c r="J467">
        <f t="shared" si="30"/>
        <v>-10.604799999999997</v>
      </c>
      <c r="L467">
        <v>13</v>
      </c>
      <c r="M467">
        <v>358.661</v>
      </c>
      <c r="N467">
        <f t="shared" si="32"/>
        <v>76.976368254945811</v>
      </c>
      <c r="O467">
        <v>-19.164999999999999</v>
      </c>
      <c r="P467">
        <v>37.063600000000001</v>
      </c>
      <c r="Q467">
        <v>1095.71</v>
      </c>
      <c r="R467">
        <v>2.4369999999999998</v>
      </c>
      <c r="S467">
        <v>-26.184100000000001</v>
      </c>
      <c r="T467">
        <f t="shared" si="31"/>
        <v>-7.0191000000000017</v>
      </c>
    </row>
    <row r="468" spans="1:20" x14ac:dyDescent="0.3">
      <c r="B468">
        <v>3</v>
      </c>
      <c r="C468">
        <v>236.86600000000001</v>
      </c>
      <c r="D468">
        <f t="shared" si="33"/>
        <v>119.90407673860906</v>
      </c>
      <c r="E468">
        <v>-44.937100000000001</v>
      </c>
      <c r="F468">
        <v>51.757800000000003</v>
      </c>
      <c r="G468">
        <v>778.08299999999997</v>
      </c>
      <c r="H468">
        <v>1.7653300000000001</v>
      </c>
      <c r="I468">
        <v>-53.512599999999999</v>
      </c>
      <c r="J468">
        <f t="shared" si="30"/>
        <v>-8.5754999999999981</v>
      </c>
      <c r="L468">
        <v>14</v>
      </c>
      <c r="M468">
        <v>371.87200000000001</v>
      </c>
      <c r="N468">
        <f t="shared" si="32"/>
        <v>75.694497010067295</v>
      </c>
      <c r="O468">
        <v>-18.325800000000001</v>
      </c>
      <c r="P468">
        <v>35.812399999999997</v>
      </c>
      <c r="Q468">
        <v>1091.72</v>
      </c>
      <c r="R468">
        <v>2.4169399999999999</v>
      </c>
      <c r="S468">
        <v>-25.924700000000001</v>
      </c>
      <c r="T468">
        <f t="shared" si="31"/>
        <v>-7.5989000000000004</v>
      </c>
    </row>
    <row r="469" spans="1:20" x14ac:dyDescent="0.3">
      <c r="B469">
        <v>4</v>
      </c>
      <c r="C469">
        <v>246.52199999999999</v>
      </c>
      <c r="D469">
        <f t="shared" si="33"/>
        <v>103.56255178127613</v>
      </c>
      <c r="E469">
        <v>-43.487499999999997</v>
      </c>
      <c r="F469">
        <v>45.776400000000002</v>
      </c>
      <c r="G469">
        <v>891.56500000000005</v>
      </c>
      <c r="H469">
        <v>1.9740899999999999</v>
      </c>
      <c r="I469">
        <v>-52.169800000000002</v>
      </c>
      <c r="J469">
        <f t="shared" si="30"/>
        <v>-8.682300000000005</v>
      </c>
      <c r="L469">
        <v>15</v>
      </c>
      <c r="M469">
        <v>384.85500000000002</v>
      </c>
      <c r="N469">
        <f t="shared" si="32"/>
        <v>77.023800354309458</v>
      </c>
      <c r="O469">
        <v>-19.409199999999998</v>
      </c>
      <c r="P469">
        <v>36.819499999999998</v>
      </c>
      <c r="Q469">
        <v>1141.1199999999999</v>
      </c>
      <c r="R469">
        <v>2.4576199999999999</v>
      </c>
      <c r="S469">
        <v>-25.726299999999998</v>
      </c>
      <c r="T469">
        <f t="shared" si="31"/>
        <v>-6.3170999999999999</v>
      </c>
    </row>
    <row r="470" spans="1:20" x14ac:dyDescent="0.3">
      <c r="J470">
        <f t="shared" si="30"/>
        <v>0</v>
      </c>
      <c r="L470">
        <v>16</v>
      </c>
      <c r="M470">
        <v>398.49</v>
      </c>
      <c r="N470">
        <f t="shared" si="32"/>
        <v>73.340667400073386</v>
      </c>
      <c r="O470">
        <v>-18.249500000000001</v>
      </c>
      <c r="P470">
        <v>35.369900000000001</v>
      </c>
      <c r="Q470">
        <v>1110.83</v>
      </c>
      <c r="R470">
        <v>2.4634100000000001</v>
      </c>
      <c r="S470">
        <v>-25.695799999999998</v>
      </c>
      <c r="T470">
        <f t="shared" si="31"/>
        <v>-7.4462999999999973</v>
      </c>
    </row>
    <row r="471" spans="1:20" x14ac:dyDescent="0.3">
      <c r="A471">
        <v>1.45</v>
      </c>
      <c r="J471">
        <f t="shared" si="30"/>
        <v>0</v>
      </c>
      <c r="L471">
        <v>17</v>
      </c>
      <c r="M471">
        <v>411.98200000000003</v>
      </c>
      <c r="N471">
        <f t="shared" si="32"/>
        <v>74.11799584939213</v>
      </c>
      <c r="O471">
        <v>-18.478400000000001</v>
      </c>
      <c r="P471">
        <v>35.705599999999997</v>
      </c>
      <c r="Q471">
        <v>1119.1300000000001</v>
      </c>
      <c r="R471">
        <v>2.4413200000000002</v>
      </c>
      <c r="S471">
        <v>-25.863600000000002</v>
      </c>
      <c r="T471">
        <f t="shared" si="31"/>
        <v>-7.3852000000000011</v>
      </c>
    </row>
    <row r="472" spans="1:20" x14ac:dyDescent="0.3">
      <c r="B472">
        <v>1</v>
      </c>
      <c r="C472">
        <v>221.24</v>
      </c>
      <c r="E472">
        <v>-51.376300000000001</v>
      </c>
      <c r="F472">
        <v>80.734300000000005</v>
      </c>
      <c r="G472">
        <v>430.88799999999998</v>
      </c>
      <c r="H472">
        <v>1.25424</v>
      </c>
      <c r="I472">
        <v>-62.103299999999997</v>
      </c>
      <c r="J472">
        <f t="shared" si="30"/>
        <v>-10.726999999999997</v>
      </c>
      <c r="L472">
        <v>18</v>
      </c>
      <c r="M472">
        <v>425.63600000000002</v>
      </c>
      <c r="N472">
        <f t="shared" si="32"/>
        <v>73.238611395927947</v>
      </c>
      <c r="O472">
        <v>-18.325800000000001</v>
      </c>
      <c r="P472">
        <v>35.385100000000001</v>
      </c>
      <c r="Q472">
        <v>1109.4000000000001</v>
      </c>
      <c r="R472">
        <v>2.4491499999999999</v>
      </c>
      <c r="S472">
        <v>-25.833100000000002</v>
      </c>
      <c r="T472">
        <f t="shared" si="31"/>
        <v>-7.5073000000000008</v>
      </c>
    </row>
    <row r="473" spans="1:20" x14ac:dyDescent="0.3">
      <c r="B473">
        <v>2</v>
      </c>
      <c r="C473">
        <v>228.357</v>
      </c>
      <c r="D473">
        <f t="shared" si="33"/>
        <v>140.508641281439</v>
      </c>
      <c r="E473">
        <v>-45.974699999999999</v>
      </c>
      <c r="F473">
        <v>58.990499999999997</v>
      </c>
      <c r="G473">
        <v>614.274</v>
      </c>
      <c r="H473">
        <v>1.51268</v>
      </c>
      <c r="I473">
        <v>-55.923499999999997</v>
      </c>
      <c r="J473">
        <f t="shared" si="30"/>
        <v>-9.9487999999999985</v>
      </c>
      <c r="L473">
        <v>19</v>
      </c>
      <c r="M473">
        <v>439.24700000000001</v>
      </c>
      <c r="N473">
        <f t="shared" si="32"/>
        <v>73.469987510102172</v>
      </c>
      <c r="O473">
        <v>-18.7225</v>
      </c>
      <c r="P473">
        <v>35.415599999999998</v>
      </c>
      <c r="Q473">
        <v>1155.67</v>
      </c>
      <c r="R473">
        <v>2.5147499999999998</v>
      </c>
      <c r="S473">
        <v>-25.344799999999999</v>
      </c>
      <c r="T473">
        <f t="shared" si="31"/>
        <v>-6.6222999999999992</v>
      </c>
    </row>
    <row r="474" spans="1:20" x14ac:dyDescent="0.3">
      <c r="B474">
        <v>3</v>
      </c>
      <c r="C474">
        <v>236.62200000000001</v>
      </c>
      <c r="D474">
        <f t="shared" si="33"/>
        <v>120.99213551119156</v>
      </c>
      <c r="E474">
        <v>-44.845599999999997</v>
      </c>
      <c r="F474">
        <v>49.789400000000001</v>
      </c>
      <c r="G474">
        <v>801.16899999999998</v>
      </c>
      <c r="H474">
        <v>1.8078399999999999</v>
      </c>
      <c r="I474">
        <v>-53.2532</v>
      </c>
      <c r="J474">
        <f t="shared" si="30"/>
        <v>-8.4076000000000022</v>
      </c>
      <c r="L474">
        <v>20</v>
      </c>
      <c r="M474">
        <v>452.71100000000001</v>
      </c>
      <c r="N474">
        <f t="shared" si="32"/>
        <v>74.272133095662511</v>
      </c>
      <c r="O474">
        <v>-17.669699999999999</v>
      </c>
      <c r="P474">
        <v>34.240699999999997</v>
      </c>
      <c r="Q474">
        <v>1129.83</v>
      </c>
      <c r="R474">
        <v>2.4756499999999999</v>
      </c>
      <c r="S474">
        <v>-25.711099999999998</v>
      </c>
      <c r="T474">
        <f t="shared" si="31"/>
        <v>-8.0413999999999994</v>
      </c>
    </row>
    <row r="475" spans="1:20" x14ac:dyDescent="0.3">
      <c r="B475">
        <v>4</v>
      </c>
      <c r="C475">
        <v>256.39400000000001</v>
      </c>
      <c r="D475">
        <f t="shared" si="33"/>
        <v>50.576572931418191</v>
      </c>
      <c r="E475">
        <v>-42.938200000000002</v>
      </c>
      <c r="F475">
        <v>41.076700000000002</v>
      </c>
      <c r="G475">
        <v>1010.2</v>
      </c>
      <c r="H475">
        <v>2.1863899999999998</v>
      </c>
      <c r="I475">
        <v>-50.994900000000001</v>
      </c>
      <c r="J475">
        <f t="shared" si="30"/>
        <v>-8.0566999999999993</v>
      </c>
      <c r="L475">
        <v>21</v>
      </c>
      <c r="M475">
        <v>466.11399999999998</v>
      </c>
      <c r="N475">
        <f t="shared" si="32"/>
        <v>74.610161904051537</v>
      </c>
      <c r="O475">
        <v>-18.447900000000001</v>
      </c>
      <c r="P475">
        <v>34.957900000000002</v>
      </c>
      <c r="Q475">
        <v>1152.02</v>
      </c>
      <c r="R475">
        <v>2.4782199999999999</v>
      </c>
      <c r="S475">
        <v>-24.8718</v>
      </c>
      <c r="T475">
        <f t="shared" si="31"/>
        <v>-6.4238999999999997</v>
      </c>
    </row>
    <row r="476" spans="1:20" x14ac:dyDescent="0.3">
      <c r="D476">
        <f t="shared" si="33"/>
        <v>-3.9002472756772777</v>
      </c>
      <c r="J476">
        <f t="shared" si="30"/>
        <v>0</v>
      </c>
      <c r="L476">
        <v>22</v>
      </c>
      <c r="M476">
        <v>479.858</v>
      </c>
      <c r="N476">
        <f t="shared" si="32"/>
        <v>72.759022118742578</v>
      </c>
      <c r="O476">
        <v>-18.081700000000001</v>
      </c>
      <c r="P476">
        <v>34.286499999999997</v>
      </c>
      <c r="Q476">
        <v>1152.05</v>
      </c>
      <c r="R476">
        <v>2.5074700000000001</v>
      </c>
      <c r="S476">
        <v>-24.9786</v>
      </c>
      <c r="T476">
        <f t="shared" si="31"/>
        <v>-6.8968999999999987</v>
      </c>
    </row>
    <row r="477" spans="1:20" x14ac:dyDescent="0.3">
      <c r="A477">
        <v>1.5</v>
      </c>
      <c r="D477" t="e">
        <f t="shared" si="33"/>
        <v>#DIV/0!</v>
      </c>
      <c r="J477">
        <f t="shared" si="30"/>
        <v>0</v>
      </c>
      <c r="L477">
        <v>23</v>
      </c>
      <c r="M477">
        <v>493.6</v>
      </c>
      <c r="N477">
        <f t="shared" si="32"/>
        <v>72.769611410274976</v>
      </c>
      <c r="O477">
        <v>-17.639199999999999</v>
      </c>
      <c r="P477">
        <v>34.088099999999997</v>
      </c>
      <c r="Q477">
        <v>1131.8699999999999</v>
      </c>
      <c r="R477">
        <v>2.4835500000000001</v>
      </c>
      <c r="S477">
        <v>-25.314299999999999</v>
      </c>
      <c r="T477">
        <f t="shared" si="31"/>
        <v>-7.6751000000000005</v>
      </c>
    </row>
    <row r="478" spans="1:20" x14ac:dyDescent="0.3">
      <c r="B478">
        <v>1</v>
      </c>
      <c r="C478">
        <v>221.18299999999999</v>
      </c>
      <c r="D478">
        <f t="shared" si="33"/>
        <v>4.5211431258279342</v>
      </c>
      <c r="E478">
        <v>-52.337600000000002</v>
      </c>
      <c r="F478">
        <v>84.5184</v>
      </c>
      <c r="G478">
        <v>384.68700000000001</v>
      </c>
      <c r="H478">
        <v>1.1948399999999999</v>
      </c>
      <c r="I478">
        <v>-63.583399999999997</v>
      </c>
      <c r="J478">
        <f t="shared" si="30"/>
        <v>-11.245799999999996</v>
      </c>
      <c r="L478">
        <v>24</v>
      </c>
      <c r="M478">
        <v>507.25099999999998</v>
      </c>
      <c r="N478">
        <f t="shared" si="32"/>
        <v>73.254706614900257</v>
      </c>
      <c r="O478">
        <v>-17.944299999999998</v>
      </c>
      <c r="P478">
        <v>34.240699999999997</v>
      </c>
      <c r="Q478">
        <v>1156.55</v>
      </c>
      <c r="R478">
        <v>2.5061</v>
      </c>
      <c r="S478">
        <v>-25.1312</v>
      </c>
      <c r="T478">
        <f t="shared" si="31"/>
        <v>-7.1869000000000014</v>
      </c>
    </row>
    <row r="479" spans="1:20" x14ac:dyDescent="0.3">
      <c r="B479">
        <v>2</v>
      </c>
      <c r="C479">
        <v>228.33099999999999</v>
      </c>
      <c r="D479">
        <f t="shared" si="33"/>
        <v>139.89927252378294</v>
      </c>
      <c r="E479">
        <v>-47.347999999999999</v>
      </c>
      <c r="F479">
        <v>63.415500000000002</v>
      </c>
      <c r="G479">
        <v>551.84799999999996</v>
      </c>
      <c r="H479">
        <v>1.37835</v>
      </c>
      <c r="I479">
        <v>-57.678199999999997</v>
      </c>
      <c r="J479">
        <f t="shared" si="30"/>
        <v>-10.330199999999998</v>
      </c>
      <c r="L479">
        <v>25</v>
      </c>
      <c r="M479">
        <v>520.91700000000003</v>
      </c>
      <c r="N479">
        <f t="shared" si="32"/>
        <v>73.174301185423388</v>
      </c>
      <c r="O479">
        <v>-17.761199999999999</v>
      </c>
      <c r="P479">
        <v>33.386200000000002</v>
      </c>
      <c r="Q479">
        <v>1168.77</v>
      </c>
      <c r="R479">
        <v>2.5544500000000001</v>
      </c>
      <c r="S479">
        <v>-24.795500000000001</v>
      </c>
      <c r="T479">
        <f t="shared" si="31"/>
        <v>-7.0343000000000018</v>
      </c>
    </row>
    <row r="480" spans="1:20" x14ac:dyDescent="0.3">
      <c r="B480">
        <v>3</v>
      </c>
      <c r="C480">
        <v>236.411</v>
      </c>
      <c r="D480">
        <f t="shared" si="33"/>
        <v>123.76237623762357</v>
      </c>
      <c r="E480">
        <v>-45.120199999999997</v>
      </c>
      <c r="F480">
        <v>54.4739</v>
      </c>
      <c r="G480">
        <v>660.49</v>
      </c>
      <c r="H480">
        <v>1.57816</v>
      </c>
      <c r="I480">
        <v>-55.435200000000002</v>
      </c>
      <c r="J480">
        <f t="shared" si="30"/>
        <v>-10.315000000000005</v>
      </c>
      <c r="L480">
        <v>26</v>
      </c>
      <c r="M480">
        <v>535.15300000000002</v>
      </c>
      <c r="N480">
        <f t="shared" si="32"/>
        <v>70.244450688395659</v>
      </c>
      <c r="O480">
        <v>-17.334</v>
      </c>
      <c r="P480">
        <v>33.767699999999998</v>
      </c>
      <c r="Q480">
        <v>1124.29</v>
      </c>
      <c r="R480">
        <v>2.4699599999999999</v>
      </c>
      <c r="S480">
        <v>-25.512699999999999</v>
      </c>
      <c r="T480">
        <f t="shared" si="31"/>
        <v>-8.1786999999999992</v>
      </c>
    </row>
    <row r="481" spans="1:20" x14ac:dyDescent="0.3">
      <c r="B481">
        <v>4</v>
      </c>
      <c r="C481">
        <v>245.18899999999999</v>
      </c>
      <c r="D481">
        <f t="shared" si="33"/>
        <v>113.9211665527456</v>
      </c>
      <c r="E481">
        <v>-45.272799999999997</v>
      </c>
      <c r="F481">
        <v>50.247199999999999</v>
      </c>
      <c r="G481">
        <v>794.76199999999994</v>
      </c>
      <c r="H481">
        <v>1.77498</v>
      </c>
      <c r="I481">
        <v>-53.771999999999998</v>
      </c>
      <c r="J481">
        <f t="shared" si="30"/>
        <v>-8.4992000000000019</v>
      </c>
      <c r="L481">
        <v>27</v>
      </c>
      <c r="M481">
        <v>548.94000000000005</v>
      </c>
      <c r="N481">
        <f t="shared" si="32"/>
        <v>72.532095452237428</v>
      </c>
      <c r="O481">
        <v>-18.081700000000001</v>
      </c>
      <c r="P481">
        <v>34.286499999999997</v>
      </c>
      <c r="Q481">
        <v>1170.51</v>
      </c>
      <c r="R481">
        <v>2.5184600000000001</v>
      </c>
      <c r="S481">
        <v>-25.482199999999999</v>
      </c>
      <c r="T481">
        <f t="shared" si="31"/>
        <v>-7.4004999999999974</v>
      </c>
    </row>
    <row r="482" spans="1:20" x14ac:dyDescent="0.3">
      <c r="B482">
        <v>5</v>
      </c>
      <c r="C482">
        <v>264.83199999999999</v>
      </c>
      <c r="D482">
        <f t="shared" si="33"/>
        <v>50.908720663849714</v>
      </c>
      <c r="E482">
        <v>-43.746899999999997</v>
      </c>
      <c r="F482">
        <v>43.6554</v>
      </c>
      <c r="G482">
        <v>926.72299999999996</v>
      </c>
      <c r="H482">
        <v>2.0179100000000001</v>
      </c>
      <c r="I482">
        <v>-51.895099999999999</v>
      </c>
      <c r="J482">
        <f t="shared" si="30"/>
        <v>-8.1482000000000028</v>
      </c>
      <c r="L482">
        <v>28</v>
      </c>
      <c r="M482">
        <v>562.79</v>
      </c>
      <c r="N482">
        <f t="shared" si="32"/>
        <v>72.202166064982421</v>
      </c>
      <c r="O482">
        <v>-17.791699999999999</v>
      </c>
      <c r="P482">
        <v>33.691400000000002</v>
      </c>
      <c r="Q482">
        <v>1153.67</v>
      </c>
      <c r="R482">
        <v>2.5461800000000001</v>
      </c>
      <c r="S482">
        <v>-24.8871</v>
      </c>
      <c r="T482">
        <f t="shared" si="31"/>
        <v>-7.0954000000000015</v>
      </c>
    </row>
    <row r="483" spans="1:20" x14ac:dyDescent="0.3">
      <c r="B483">
        <v>6</v>
      </c>
      <c r="C483">
        <v>275.25400000000002</v>
      </c>
      <c r="D483">
        <f t="shared" si="33"/>
        <v>95.950873152945462</v>
      </c>
      <c r="E483">
        <v>-43.365499999999997</v>
      </c>
      <c r="F483">
        <v>41.168199999999999</v>
      </c>
      <c r="G483">
        <v>985.98699999999997</v>
      </c>
      <c r="H483">
        <v>2.12697</v>
      </c>
      <c r="I483">
        <v>-51.437399999999997</v>
      </c>
      <c r="J483">
        <f t="shared" si="30"/>
        <v>-8.0718999999999994</v>
      </c>
      <c r="L483">
        <v>29</v>
      </c>
      <c r="M483">
        <v>576.85400000000004</v>
      </c>
      <c r="N483">
        <f t="shared" si="32"/>
        <v>71.103526734925651</v>
      </c>
      <c r="O483">
        <v>-17.1661</v>
      </c>
      <c r="P483">
        <v>33.157299999999999</v>
      </c>
      <c r="Q483">
        <v>1151.81</v>
      </c>
      <c r="R483">
        <v>2.49132</v>
      </c>
      <c r="S483">
        <v>-25.360099999999999</v>
      </c>
      <c r="T483">
        <f t="shared" si="31"/>
        <v>-8.1939999999999991</v>
      </c>
    </row>
    <row r="484" spans="1:20" x14ac:dyDescent="0.3">
      <c r="D484">
        <f t="shared" si="33"/>
        <v>-3.6330080580118724</v>
      </c>
      <c r="J484">
        <f t="shared" si="30"/>
        <v>0</v>
      </c>
      <c r="L484">
        <v>30</v>
      </c>
      <c r="M484">
        <v>590.89200000000005</v>
      </c>
      <c r="N484">
        <f t="shared" si="32"/>
        <v>71.235218692121336</v>
      </c>
      <c r="O484">
        <v>-17.1204</v>
      </c>
      <c r="P484">
        <v>32.745399999999997</v>
      </c>
      <c r="Q484">
        <v>1132.28</v>
      </c>
      <c r="R484">
        <v>2.55993</v>
      </c>
      <c r="S484">
        <v>-24.9786</v>
      </c>
      <c r="T484">
        <f t="shared" si="31"/>
        <v>-7.8582000000000001</v>
      </c>
    </row>
    <row r="485" spans="1:20" x14ac:dyDescent="0.3">
      <c r="A485">
        <v>1.55</v>
      </c>
      <c r="D485" t="e">
        <f t="shared" si="33"/>
        <v>#DIV/0!</v>
      </c>
      <c r="J485">
        <f t="shared" si="30"/>
        <v>0</v>
      </c>
      <c r="L485">
        <v>31</v>
      </c>
      <c r="M485">
        <v>605.06200000000001</v>
      </c>
      <c r="N485">
        <f t="shared" si="32"/>
        <v>70.571630204657936</v>
      </c>
      <c r="O485">
        <v>-17.593399999999999</v>
      </c>
      <c r="P485">
        <v>33.309899999999999</v>
      </c>
      <c r="Q485">
        <v>1152.22</v>
      </c>
      <c r="R485">
        <v>2.5380199999999999</v>
      </c>
      <c r="S485">
        <v>-25.344799999999999</v>
      </c>
      <c r="T485">
        <f t="shared" si="31"/>
        <v>-7.7514000000000003</v>
      </c>
    </row>
    <row r="486" spans="1:20" x14ac:dyDescent="0.3">
      <c r="B486">
        <v>1</v>
      </c>
      <c r="C486">
        <v>221.155</v>
      </c>
      <c r="D486">
        <f t="shared" si="33"/>
        <v>4.5217155388754495</v>
      </c>
      <c r="E486">
        <v>-52.032499999999999</v>
      </c>
      <c r="F486">
        <v>81.603999999999999</v>
      </c>
      <c r="G486">
        <v>417.88299999999998</v>
      </c>
      <c r="H486">
        <v>1.2250000000000001</v>
      </c>
      <c r="I486">
        <v>-63.034100000000002</v>
      </c>
      <c r="J486">
        <f t="shared" si="30"/>
        <v>-11.001600000000003</v>
      </c>
      <c r="L486">
        <v>32</v>
      </c>
      <c r="M486">
        <v>619.36300000000006</v>
      </c>
      <c r="N486">
        <f t="shared" si="32"/>
        <v>69.925180057338423</v>
      </c>
      <c r="O486">
        <v>-17.654399999999999</v>
      </c>
      <c r="P486">
        <v>33.676099999999998</v>
      </c>
      <c r="Q486">
        <v>1157.82</v>
      </c>
      <c r="R486">
        <v>2.5113799999999999</v>
      </c>
      <c r="S486">
        <v>-24.627700000000001</v>
      </c>
      <c r="T486">
        <f t="shared" si="31"/>
        <v>-6.9733000000000018</v>
      </c>
    </row>
    <row r="487" spans="1:20" x14ac:dyDescent="0.3">
      <c r="B487">
        <v>2</v>
      </c>
      <c r="C487">
        <v>228.126</v>
      </c>
      <c r="D487">
        <f t="shared" si="33"/>
        <v>143.45144168698889</v>
      </c>
      <c r="E487">
        <v>-47.286999999999999</v>
      </c>
      <c r="F487">
        <v>60.119599999999998</v>
      </c>
      <c r="G487">
        <v>610.71</v>
      </c>
      <c r="H487">
        <v>1.47753</v>
      </c>
      <c r="I487">
        <v>-56.991599999999998</v>
      </c>
      <c r="J487">
        <f t="shared" si="30"/>
        <v>-9.7045999999999992</v>
      </c>
      <c r="L487">
        <v>33</v>
      </c>
      <c r="M487">
        <v>633.35400000000004</v>
      </c>
      <c r="N487">
        <f t="shared" si="32"/>
        <v>71.474519333857558</v>
      </c>
      <c r="O487">
        <v>-17.852799999999998</v>
      </c>
      <c r="P487">
        <v>33.721899999999998</v>
      </c>
      <c r="Q487">
        <v>1177.5</v>
      </c>
      <c r="R487">
        <v>2.54942</v>
      </c>
      <c r="S487">
        <v>-25.1465</v>
      </c>
      <c r="T487">
        <f t="shared" si="31"/>
        <v>-7.2937000000000012</v>
      </c>
    </row>
    <row r="488" spans="1:20" x14ac:dyDescent="0.3">
      <c r="B488">
        <v>3</v>
      </c>
      <c r="C488">
        <v>236.17</v>
      </c>
      <c r="D488">
        <f t="shared" si="33"/>
        <v>124.31626056688242</v>
      </c>
      <c r="E488">
        <v>-45.3339</v>
      </c>
      <c r="F488">
        <v>50.292999999999999</v>
      </c>
      <c r="G488">
        <v>768.23599999999999</v>
      </c>
      <c r="H488">
        <v>1.7573300000000001</v>
      </c>
      <c r="I488">
        <v>-54.092399999999998</v>
      </c>
      <c r="J488">
        <f t="shared" si="30"/>
        <v>-8.758499999999998</v>
      </c>
      <c r="L488">
        <v>34</v>
      </c>
      <c r="M488">
        <v>647.697</v>
      </c>
      <c r="N488">
        <f t="shared" si="32"/>
        <v>69.720421111343697</v>
      </c>
      <c r="O488">
        <v>-17.0441</v>
      </c>
      <c r="P488">
        <v>32.806399999999996</v>
      </c>
      <c r="Q488">
        <v>1120.17</v>
      </c>
      <c r="R488">
        <v>2.5162100000000001</v>
      </c>
      <c r="S488">
        <v>-24.8566</v>
      </c>
      <c r="T488">
        <f t="shared" si="31"/>
        <v>-7.8125</v>
      </c>
    </row>
    <row r="489" spans="1:20" x14ac:dyDescent="0.3">
      <c r="B489">
        <v>4</v>
      </c>
      <c r="C489">
        <v>254.863</v>
      </c>
      <c r="D489">
        <f t="shared" si="33"/>
        <v>53.495961054940317</v>
      </c>
      <c r="E489">
        <v>-44.204700000000003</v>
      </c>
      <c r="F489">
        <v>41.915900000000001</v>
      </c>
      <c r="G489">
        <v>989.11199999999997</v>
      </c>
      <c r="H489">
        <v>2.14398</v>
      </c>
      <c r="I489">
        <v>-51.437399999999997</v>
      </c>
      <c r="J489">
        <f t="shared" si="30"/>
        <v>-7.2326999999999941</v>
      </c>
      <c r="L489">
        <v>35</v>
      </c>
      <c r="M489">
        <v>661.63400000000001</v>
      </c>
      <c r="N489">
        <f t="shared" si="32"/>
        <v>71.751452966922514</v>
      </c>
      <c r="O489">
        <v>-17.730699999999999</v>
      </c>
      <c r="P489">
        <v>33.020000000000003</v>
      </c>
      <c r="Q489">
        <v>1186.3</v>
      </c>
      <c r="R489">
        <v>2.56582</v>
      </c>
      <c r="S489">
        <v>-25.1465</v>
      </c>
      <c r="T489">
        <f t="shared" si="31"/>
        <v>-7.4158000000000008</v>
      </c>
    </row>
    <row r="490" spans="1:20" x14ac:dyDescent="0.3">
      <c r="J490">
        <f t="shared" si="30"/>
        <v>0</v>
      </c>
      <c r="L490">
        <v>36</v>
      </c>
      <c r="M490">
        <v>675.85299999999995</v>
      </c>
      <c r="N490">
        <f t="shared" si="32"/>
        <v>70.328433785779907</v>
      </c>
      <c r="O490">
        <v>-16.876200000000001</v>
      </c>
      <c r="P490">
        <v>32.363900000000001</v>
      </c>
      <c r="Q490">
        <v>1142.9000000000001</v>
      </c>
      <c r="R490">
        <v>2.4908700000000001</v>
      </c>
      <c r="S490">
        <v>-25.116</v>
      </c>
      <c r="T490">
        <f t="shared" si="31"/>
        <v>-8.2397999999999989</v>
      </c>
    </row>
    <row r="491" spans="1:20" x14ac:dyDescent="0.3">
      <c r="A491">
        <v>1.6</v>
      </c>
      <c r="J491">
        <f t="shared" si="30"/>
        <v>0</v>
      </c>
      <c r="L491">
        <v>37</v>
      </c>
      <c r="M491">
        <v>689.71699999999998</v>
      </c>
      <c r="N491">
        <f t="shared" si="32"/>
        <v>72.129255626081772</v>
      </c>
      <c r="O491">
        <v>-17.3645</v>
      </c>
      <c r="P491">
        <v>32.119799999999998</v>
      </c>
      <c r="Q491">
        <v>1192.3399999999999</v>
      </c>
      <c r="R491">
        <v>2.6198600000000001</v>
      </c>
      <c r="S491">
        <v>-24.9481</v>
      </c>
      <c r="T491">
        <f t="shared" si="31"/>
        <v>-7.5836000000000006</v>
      </c>
    </row>
    <row r="492" spans="1:20" x14ac:dyDescent="0.3">
      <c r="B492">
        <v>1</v>
      </c>
      <c r="C492">
        <v>221.125</v>
      </c>
      <c r="E492">
        <v>-51.757800000000003</v>
      </c>
      <c r="F492">
        <v>80.658000000000001</v>
      </c>
      <c r="G492">
        <v>418.48599999999999</v>
      </c>
      <c r="H492">
        <v>1.23309</v>
      </c>
      <c r="I492">
        <v>-62.835700000000003</v>
      </c>
      <c r="J492">
        <f t="shared" si="30"/>
        <v>-11.0779</v>
      </c>
      <c r="L492">
        <v>38</v>
      </c>
      <c r="M492">
        <v>703.96400000000006</v>
      </c>
      <c r="N492">
        <f t="shared" si="32"/>
        <v>70.190215483961182</v>
      </c>
      <c r="O492">
        <v>-17.2272</v>
      </c>
      <c r="P492">
        <v>31.768799999999999</v>
      </c>
      <c r="Q492">
        <v>1190.96</v>
      </c>
      <c r="R492">
        <v>2.5830099999999998</v>
      </c>
      <c r="S492">
        <v>-24.826000000000001</v>
      </c>
      <c r="T492">
        <f t="shared" si="31"/>
        <v>-7.5988000000000007</v>
      </c>
    </row>
    <row r="493" spans="1:20" x14ac:dyDescent="0.3">
      <c r="B493">
        <v>2</v>
      </c>
      <c r="C493">
        <v>227.953</v>
      </c>
      <c r="D493">
        <f t="shared" si="33"/>
        <v>146.45577035735201</v>
      </c>
      <c r="E493">
        <v>-47.103900000000003</v>
      </c>
      <c r="F493">
        <v>58.486899999999999</v>
      </c>
      <c r="G493">
        <v>630.154</v>
      </c>
      <c r="H493">
        <v>1.5162800000000001</v>
      </c>
      <c r="I493">
        <v>-56.549100000000003</v>
      </c>
      <c r="J493">
        <f t="shared" si="30"/>
        <v>-9.4451999999999998</v>
      </c>
      <c r="L493">
        <v>39</v>
      </c>
      <c r="M493">
        <v>718.25</v>
      </c>
      <c r="N493">
        <f t="shared" si="32"/>
        <v>69.998600027999714</v>
      </c>
      <c r="O493">
        <v>-17.1814</v>
      </c>
      <c r="P493">
        <v>36.117600000000003</v>
      </c>
      <c r="Q493">
        <v>-335.64600000000002</v>
      </c>
      <c r="R493">
        <v>1.32534</v>
      </c>
      <c r="S493">
        <v>-49.179099999999998</v>
      </c>
      <c r="T493">
        <f t="shared" si="31"/>
        <v>-31.997699999999998</v>
      </c>
    </row>
    <row r="494" spans="1:20" x14ac:dyDescent="0.3">
      <c r="B494">
        <v>3</v>
      </c>
      <c r="C494">
        <v>235.87</v>
      </c>
      <c r="D494">
        <f t="shared" si="33"/>
        <v>126.31047113805732</v>
      </c>
      <c r="E494">
        <v>-44.815100000000001</v>
      </c>
      <c r="F494">
        <v>48.034700000000001</v>
      </c>
      <c r="G494">
        <v>785.99</v>
      </c>
      <c r="H494">
        <v>1.81006</v>
      </c>
      <c r="I494">
        <v>-53.344700000000003</v>
      </c>
      <c r="J494">
        <f t="shared" si="30"/>
        <v>-8.5296000000000021</v>
      </c>
      <c r="T494">
        <f t="shared" si="31"/>
        <v>0</v>
      </c>
    </row>
    <row r="495" spans="1:20" x14ac:dyDescent="0.3">
      <c r="J495">
        <f t="shared" si="30"/>
        <v>0</v>
      </c>
      <c r="K495">
        <v>1.2</v>
      </c>
      <c r="T495">
        <f t="shared" si="31"/>
        <v>0</v>
      </c>
    </row>
    <row r="496" spans="1:20" x14ac:dyDescent="0.3">
      <c r="A496">
        <v>1.65</v>
      </c>
      <c r="J496">
        <f t="shared" si="30"/>
        <v>0</v>
      </c>
      <c r="L496">
        <v>1</v>
      </c>
      <c r="M496">
        <v>221.077</v>
      </c>
      <c r="O496">
        <v>-28.640699999999999</v>
      </c>
      <c r="P496">
        <v>70.617699999999999</v>
      </c>
      <c r="Q496">
        <v>532.56500000000005</v>
      </c>
      <c r="R496">
        <v>1.4980199999999999</v>
      </c>
      <c r="S496">
        <v>-35.568199999999997</v>
      </c>
      <c r="T496">
        <f t="shared" si="31"/>
        <v>-6.9274999999999984</v>
      </c>
    </row>
    <row r="497" spans="1:20" x14ac:dyDescent="0.3">
      <c r="B497">
        <v>1</v>
      </c>
      <c r="C497">
        <v>221.06700000000001</v>
      </c>
      <c r="E497">
        <v>-51.879899999999999</v>
      </c>
      <c r="F497">
        <v>80.367999999999995</v>
      </c>
      <c r="G497">
        <v>415.75200000000001</v>
      </c>
      <c r="H497">
        <v>1.24014</v>
      </c>
      <c r="I497">
        <v>-62.728900000000003</v>
      </c>
      <c r="J497">
        <f t="shared" si="30"/>
        <v>-10.849000000000004</v>
      </c>
      <c r="L497">
        <v>2</v>
      </c>
      <c r="M497">
        <v>228.76400000000001</v>
      </c>
      <c r="N497">
        <f t="shared" si="32"/>
        <v>130.08976193573545</v>
      </c>
      <c r="O497">
        <v>-23.056000000000001</v>
      </c>
      <c r="P497">
        <v>53.009</v>
      </c>
      <c r="Q497">
        <v>687.08600000000001</v>
      </c>
      <c r="R497">
        <v>1.7718400000000001</v>
      </c>
      <c r="S497">
        <v>-30.639600000000002</v>
      </c>
      <c r="T497">
        <f t="shared" si="31"/>
        <v>-7.5836000000000006</v>
      </c>
    </row>
    <row r="498" spans="1:20" x14ac:dyDescent="0.3">
      <c r="B498">
        <v>2</v>
      </c>
      <c r="C498">
        <v>227.875</v>
      </c>
      <c r="D498">
        <f t="shared" si="33"/>
        <v>146.88601645123401</v>
      </c>
      <c r="E498">
        <v>-46.6614</v>
      </c>
      <c r="F498">
        <v>57.159399999999998</v>
      </c>
      <c r="G498">
        <v>627.6</v>
      </c>
      <c r="H498">
        <v>1.54223</v>
      </c>
      <c r="I498">
        <v>-55.969200000000001</v>
      </c>
      <c r="J498">
        <f t="shared" si="30"/>
        <v>-9.3078000000000003</v>
      </c>
      <c r="L498">
        <v>3</v>
      </c>
      <c r="M498">
        <v>237.74</v>
      </c>
      <c r="N498">
        <f t="shared" si="32"/>
        <v>111.40819964349377</v>
      </c>
      <c r="O498">
        <v>-21.759</v>
      </c>
      <c r="P498">
        <v>46.890300000000003</v>
      </c>
      <c r="Q498">
        <v>831.03700000000003</v>
      </c>
      <c r="R498">
        <v>2.0163600000000002</v>
      </c>
      <c r="S498">
        <v>-28.716999999999999</v>
      </c>
      <c r="T498">
        <f t="shared" si="31"/>
        <v>-6.9579999999999984</v>
      </c>
    </row>
    <row r="499" spans="1:20" x14ac:dyDescent="0.3">
      <c r="B499">
        <v>3</v>
      </c>
      <c r="C499">
        <v>244.71600000000001</v>
      </c>
      <c r="D499">
        <f t="shared" si="33"/>
        <v>59.37889674009854</v>
      </c>
      <c r="E499">
        <v>-43.8538</v>
      </c>
      <c r="F499">
        <v>40.359499999999997</v>
      </c>
      <c r="G499">
        <v>966.37099999999998</v>
      </c>
      <c r="H499">
        <v>2.1420400000000002</v>
      </c>
      <c r="I499">
        <v>-50.826999999999998</v>
      </c>
      <c r="J499">
        <f t="shared" si="30"/>
        <v>-6.9731999999999985</v>
      </c>
      <c r="L499">
        <v>4</v>
      </c>
      <c r="M499">
        <v>247.89</v>
      </c>
      <c r="N499">
        <f t="shared" si="32"/>
        <v>98.522167487684953</v>
      </c>
      <c r="O499">
        <v>-20.523099999999999</v>
      </c>
      <c r="P499">
        <v>42.846699999999998</v>
      </c>
      <c r="Q499">
        <v>917.22400000000005</v>
      </c>
      <c r="R499">
        <v>2.16893</v>
      </c>
      <c r="S499">
        <v>-27.404800000000002</v>
      </c>
      <c r="T499">
        <f t="shared" si="31"/>
        <v>-6.8817000000000021</v>
      </c>
    </row>
    <row r="500" spans="1:20" x14ac:dyDescent="0.3">
      <c r="J500">
        <f t="shared" si="30"/>
        <v>0</v>
      </c>
      <c r="L500">
        <v>5</v>
      </c>
      <c r="M500">
        <v>258.43900000000002</v>
      </c>
      <c r="N500">
        <f t="shared" si="32"/>
        <v>94.795715233671118</v>
      </c>
      <c r="O500">
        <v>-20.34</v>
      </c>
      <c r="P500">
        <v>40.4358</v>
      </c>
      <c r="Q500">
        <v>1008.78</v>
      </c>
      <c r="R500">
        <v>2.3100299999999998</v>
      </c>
      <c r="S500">
        <v>-26.6571</v>
      </c>
      <c r="T500">
        <f t="shared" si="31"/>
        <v>-6.3170999999999999</v>
      </c>
    </row>
    <row r="501" spans="1:20" x14ac:dyDescent="0.3">
      <c r="A501">
        <v>1.7</v>
      </c>
      <c r="J501">
        <f t="shared" si="30"/>
        <v>0</v>
      </c>
      <c r="L501">
        <v>6</v>
      </c>
      <c r="M501">
        <v>269.565</v>
      </c>
      <c r="N501">
        <f t="shared" si="32"/>
        <v>89.879561387740623</v>
      </c>
      <c r="O501">
        <v>-20.2484</v>
      </c>
      <c r="P501">
        <v>39.688099999999999</v>
      </c>
      <c r="Q501">
        <v>1077.7</v>
      </c>
      <c r="R501">
        <v>2.3814199999999999</v>
      </c>
      <c r="S501">
        <v>-25.711099999999998</v>
      </c>
      <c r="T501">
        <f t="shared" si="31"/>
        <v>-5.4626999999999981</v>
      </c>
    </row>
    <row r="502" spans="1:20" x14ac:dyDescent="0.3">
      <c r="B502">
        <v>1</v>
      </c>
      <c r="C502">
        <v>220.946</v>
      </c>
      <c r="E502">
        <v>-52.230800000000002</v>
      </c>
      <c r="F502">
        <v>80.474900000000005</v>
      </c>
      <c r="G502">
        <v>419.38799999999998</v>
      </c>
      <c r="H502">
        <v>1.2565299999999999</v>
      </c>
      <c r="I502">
        <v>-62.6678</v>
      </c>
      <c r="J502">
        <f t="shared" si="30"/>
        <v>-10.436999999999998</v>
      </c>
      <c r="L502">
        <v>7</v>
      </c>
      <c r="M502">
        <v>281.43</v>
      </c>
      <c r="N502">
        <f t="shared" si="32"/>
        <v>84.281500210703683</v>
      </c>
      <c r="O502">
        <v>-19.088699999999999</v>
      </c>
      <c r="P502">
        <v>37.506100000000004</v>
      </c>
      <c r="Q502">
        <v>1064.92</v>
      </c>
      <c r="R502">
        <v>2.4277299999999999</v>
      </c>
      <c r="S502">
        <v>-25.665299999999998</v>
      </c>
      <c r="T502">
        <f t="shared" si="31"/>
        <v>-6.5765999999999991</v>
      </c>
    </row>
    <row r="503" spans="1:20" x14ac:dyDescent="0.3">
      <c r="B503">
        <v>2</v>
      </c>
      <c r="C503">
        <v>227.71299999999999</v>
      </c>
      <c r="D503">
        <f t="shared" si="33"/>
        <v>147.77597162701355</v>
      </c>
      <c r="E503">
        <v>-46.585099999999997</v>
      </c>
      <c r="F503">
        <v>56.625399999999999</v>
      </c>
      <c r="G503">
        <v>625.64700000000005</v>
      </c>
      <c r="H503">
        <v>1.5551200000000001</v>
      </c>
      <c r="I503">
        <v>-55.938699999999997</v>
      </c>
      <c r="J503">
        <f t="shared" si="30"/>
        <v>-9.3536000000000001</v>
      </c>
      <c r="L503">
        <v>8</v>
      </c>
      <c r="M503">
        <v>293.01900000000001</v>
      </c>
      <c r="N503">
        <f t="shared" si="32"/>
        <v>86.288722064026246</v>
      </c>
      <c r="O503">
        <v>-18.9209</v>
      </c>
      <c r="P503">
        <v>36.377000000000002</v>
      </c>
      <c r="Q503">
        <v>1116.78</v>
      </c>
      <c r="R503">
        <v>2.4750000000000001</v>
      </c>
      <c r="S503">
        <v>-25.482199999999999</v>
      </c>
      <c r="T503">
        <f t="shared" si="31"/>
        <v>-6.5612999999999992</v>
      </c>
    </row>
    <row r="504" spans="1:20" x14ac:dyDescent="0.3">
      <c r="B504">
        <v>3</v>
      </c>
      <c r="C504">
        <v>244.22300000000001</v>
      </c>
      <c r="D504">
        <f t="shared" si="33"/>
        <v>60.569351907934511</v>
      </c>
      <c r="E504">
        <v>-43.884300000000003</v>
      </c>
      <c r="F504">
        <v>39.1693</v>
      </c>
      <c r="G504">
        <v>1001.84</v>
      </c>
      <c r="H504">
        <v>2.2270699999999999</v>
      </c>
      <c r="I504">
        <v>-50.460799999999999</v>
      </c>
      <c r="J504">
        <f t="shared" si="30"/>
        <v>-6.5764999999999958</v>
      </c>
      <c r="L504">
        <v>9</v>
      </c>
      <c r="M504">
        <v>305.20999999999998</v>
      </c>
      <c r="N504">
        <f t="shared" si="32"/>
        <v>82.027725371175634</v>
      </c>
      <c r="O504">
        <v>-18.5242</v>
      </c>
      <c r="P504">
        <v>35.400399999999998</v>
      </c>
      <c r="Q504">
        <v>1138.57</v>
      </c>
      <c r="R504">
        <v>2.4818899999999999</v>
      </c>
      <c r="S504">
        <v>-25.0549</v>
      </c>
      <c r="T504">
        <f t="shared" si="31"/>
        <v>-6.5306999999999995</v>
      </c>
    </row>
    <row r="505" spans="1:20" x14ac:dyDescent="0.3">
      <c r="J505">
        <f t="shared" si="30"/>
        <v>0</v>
      </c>
      <c r="L505">
        <v>10</v>
      </c>
      <c r="M505">
        <v>317.35500000000002</v>
      </c>
      <c r="N505">
        <f t="shared" si="32"/>
        <v>82.338410868669968</v>
      </c>
      <c r="O505">
        <v>-18.234300000000001</v>
      </c>
      <c r="P505">
        <v>35.08</v>
      </c>
      <c r="Q505">
        <v>1146.25</v>
      </c>
      <c r="R505">
        <v>2.51952</v>
      </c>
      <c r="S505">
        <v>-24.8718</v>
      </c>
      <c r="T505">
        <f t="shared" si="31"/>
        <v>-6.6374999999999993</v>
      </c>
    </row>
    <row r="506" spans="1:20" x14ac:dyDescent="0.3">
      <c r="A506">
        <v>1.75</v>
      </c>
      <c r="J506">
        <f t="shared" si="30"/>
        <v>0</v>
      </c>
      <c r="L506">
        <v>11</v>
      </c>
      <c r="M506">
        <v>330.19099999999997</v>
      </c>
      <c r="N506">
        <f t="shared" si="32"/>
        <v>77.905889685260476</v>
      </c>
      <c r="O506">
        <v>-17.562899999999999</v>
      </c>
      <c r="P506">
        <v>34.2712</v>
      </c>
      <c r="Q506">
        <v>1114.83</v>
      </c>
      <c r="R506">
        <v>2.50224</v>
      </c>
      <c r="S506">
        <v>-24.673500000000001</v>
      </c>
      <c r="T506">
        <f t="shared" si="31"/>
        <v>-7.1106000000000016</v>
      </c>
    </row>
    <row r="507" spans="1:20" x14ac:dyDescent="0.3">
      <c r="B507">
        <v>1</v>
      </c>
      <c r="C507">
        <v>220.92</v>
      </c>
      <c r="E507">
        <v>-52.490200000000002</v>
      </c>
      <c r="F507">
        <v>80.459599999999995</v>
      </c>
      <c r="G507">
        <v>418.24200000000002</v>
      </c>
      <c r="H507">
        <v>1.26694</v>
      </c>
      <c r="I507">
        <v>-62.6678</v>
      </c>
      <c r="J507">
        <f t="shared" si="30"/>
        <v>-10.177599999999998</v>
      </c>
      <c r="L507">
        <v>12</v>
      </c>
      <c r="M507">
        <v>342.84</v>
      </c>
      <c r="N507">
        <f t="shared" si="32"/>
        <v>79.057633014467541</v>
      </c>
      <c r="O507">
        <v>-18.569900000000001</v>
      </c>
      <c r="P507">
        <v>35.171500000000002</v>
      </c>
      <c r="Q507">
        <v>1154.4000000000001</v>
      </c>
      <c r="R507">
        <v>2.5447199999999999</v>
      </c>
      <c r="S507">
        <v>-24.536100000000001</v>
      </c>
      <c r="T507">
        <f t="shared" si="31"/>
        <v>-5.9662000000000006</v>
      </c>
    </row>
    <row r="508" spans="1:20" x14ac:dyDescent="0.3">
      <c r="B508">
        <v>2</v>
      </c>
      <c r="C508">
        <v>227.566</v>
      </c>
      <c r="D508">
        <f t="shared" si="33"/>
        <v>150.46644598254557</v>
      </c>
      <c r="E508">
        <v>-47.363300000000002</v>
      </c>
      <c r="F508">
        <v>56.2744</v>
      </c>
      <c r="G508">
        <v>644.51499999999999</v>
      </c>
      <c r="H508">
        <v>1.58341</v>
      </c>
      <c r="I508">
        <v>-55.740400000000001</v>
      </c>
      <c r="J508">
        <f t="shared" si="30"/>
        <v>-8.3770999999999987</v>
      </c>
      <c r="L508">
        <v>13</v>
      </c>
      <c r="M508">
        <v>355.3</v>
      </c>
      <c r="N508">
        <f t="shared" si="32"/>
        <v>80.256821829855298</v>
      </c>
      <c r="O508">
        <v>-18.035900000000002</v>
      </c>
      <c r="P508">
        <v>34.3018</v>
      </c>
      <c r="Q508">
        <v>1178.03</v>
      </c>
      <c r="R508">
        <v>2.5430000000000001</v>
      </c>
      <c r="S508">
        <v>-24.8871</v>
      </c>
      <c r="T508">
        <f t="shared" si="31"/>
        <v>-6.8511999999999986</v>
      </c>
    </row>
    <row r="509" spans="1:20" x14ac:dyDescent="0.3">
      <c r="J509">
        <f t="shared" si="30"/>
        <v>0</v>
      </c>
      <c r="L509">
        <v>14</v>
      </c>
      <c r="M509">
        <v>368.14100000000002</v>
      </c>
      <c r="N509">
        <f t="shared" si="32"/>
        <v>77.875554863328347</v>
      </c>
      <c r="O509">
        <v>-18.264800000000001</v>
      </c>
      <c r="P509">
        <v>34.5154</v>
      </c>
      <c r="Q509">
        <v>1185.1099999999999</v>
      </c>
      <c r="R509">
        <v>2.60128</v>
      </c>
      <c r="S509">
        <v>-23.712199999999999</v>
      </c>
      <c r="T509">
        <f t="shared" si="31"/>
        <v>-5.4473999999999982</v>
      </c>
    </row>
    <row r="510" spans="1:20" x14ac:dyDescent="0.3">
      <c r="A510">
        <v>1.8</v>
      </c>
      <c r="J510">
        <f t="shared" si="30"/>
        <v>0</v>
      </c>
      <c r="L510">
        <v>15</v>
      </c>
      <c r="M510">
        <v>381.21</v>
      </c>
      <c r="N510">
        <f t="shared" si="32"/>
        <v>76.516948504093889</v>
      </c>
      <c r="O510">
        <v>-16.922000000000001</v>
      </c>
      <c r="P510">
        <v>32.6691</v>
      </c>
      <c r="Q510">
        <v>1127.26</v>
      </c>
      <c r="R510">
        <v>2.49342</v>
      </c>
      <c r="S510">
        <v>-24.063099999999999</v>
      </c>
      <c r="T510">
        <f t="shared" si="31"/>
        <v>-7.141099999999998</v>
      </c>
    </row>
    <row r="511" spans="1:20" x14ac:dyDescent="0.3">
      <c r="B511">
        <v>1</v>
      </c>
      <c r="C511">
        <v>220.923</v>
      </c>
      <c r="E511">
        <v>-52.841200000000001</v>
      </c>
      <c r="F511">
        <v>80.474900000000005</v>
      </c>
      <c r="G511">
        <v>419.86799999999999</v>
      </c>
      <c r="H511">
        <v>1.26651</v>
      </c>
      <c r="I511">
        <v>-62.972999999999999</v>
      </c>
      <c r="J511">
        <f t="shared" si="30"/>
        <v>-10.131799999999998</v>
      </c>
      <c r="L511">
        <v>16</v>
      </c>
      <c r="M511">
        <v>393.99700000000001</v>
      </c>
      <c r="N511">
        <f t="shared" si="32"/>
        <v>78.20442637053236</v>
      </c>
      <c r="O511">
        <v>-17.0746</v>
      </c>
      <c r="P511">
        <v>32.9285</v>
      </c>
      <c r="Q511">
        <v>1181.32</v>
      </c>
      <c r="R511">
        <v>2.5702500000000001</v>
      </c>
      <c r="S511">
        <v>-24.597200000000001</v>
      </c>
      <c r="T511">
        <f t="shared" si="31"/>
        <v>-7.5226000000000006</v>
      </c>
    </row>
    <row r="512" spans="1:20" x14ac:dyDescent="0.3">
      <c r="B512">
        <v>2</v>
      </c>
      <c r="C512">
        <v>227.58199999999999</v>
      </c>
      <c r="D512">
        <f t="shared" si="33"/>
        <v>150.17269860339408</v>
      </c>
      <c r="E512">
        <v>-47.271700000000003</v>
      </c>
      <c r="F512">
        <v>55.450400000000002</v>
      </c>
      <c r="G512">
        <v>642.46699999999998</v>
      </c>
      <c r="H512">
        <v>1.5982400000000001</v>
      </c>
      <c r="I512">
        <v>-55.603000000000002</v>
      </c>
      <c r="J512">
        <f t="shared" si="30"/>
        <v>-8.3312999999999988</v>
      </c>
      <c r="L512">
        <v>17</v>
      </c>
      <c r="M512">
        <v>407.21499999999997</v>
      </c>
      <c r="N512">
        <f t="shared" si="32"/>
        <v>75.654410652141237</v>
      </c>
      <c r="O512">
        <v>-16.876200000000001</v>
      </c>
      <c r="P512">
        <v>32.760599999999997</v>
      </c>
      <c r="Q512">
        <v>1122.83</v>
      </c>
      <c r="R512">
        <v>2.5826099999999999</v>
      </c>
      <c r="S512">
        <v>-24.200399999999998</v>
      </c>
      <c r="T512">
        <f t="shared" si="31"/>
        <v>-7.3241999999999976</v>
      </c>
    </row>
    <row r="513" spans="12:20" x14ac:dyDescent="0.3">
      <c r="L513">
        <v>18</v>
      </c>
      <c r="M513">
        <v>419.87599999999998</v>
      </c>
      <c r="N513">
        <f t="shared" si="32"/>
        <v>78.982702788089398</v>
      </c>
      <c r="O513">
        <v>-17.4255</v>
      </c>
      <c r="P513">
        <v>32.653799999999997</v>
      </c>
      <c r="Q513">
        <v>1217.57</v>
      </c>
      <c r="R513">
        <v>2.6455299999999999</v>
      </c>
      <c r="S513">
        <v>-24.078399999999998</v>
      </c>
      <c r="T513">
        <f t="shared" si="31"/>
        <v>-6.6528999999999989</v>
      </c>
    </row>
    <row r="514" spans="12:20" x14ac:dyDescent="0.3">
      <c r="L514">
        <v>19</v>
      </c>
      <c r="M514">
        <v>432.96100000000001</v>
      </c>
      <c r="N514">
        <f t="shared" si="32"/>
        <v>76.42338555597992</v>
      </c>
      <c r="O514">
        <v>-17.0288</v>
      </c>
      <c r="P514">
        <v>32.195999999999998</v>
      </c>
      <c r="Q514">
        <v>1203.67</v>
      </c>
      <c r="R514">
        <v>2.6019399999999999</v>
      </c>
      <c r="S514">
        <v>-24.246200000000002</v>
      </c>
      <c r="T514">
        <f t="shared" si="31"/>
        <v>-7.2174000000000014</v>
      </c>
    </row>
    <row r="515" spans="12:20" x14ac:dyDescent="0.3">
      <c r="L515">
        <v>20</v>
      </c>
      <c r="M515">
        <v>446.11200000000002</v>
      </c>
      <c r="N515">
        <f t="shared" si="32"/>
        <v>76.03984487871638</v>
      </c>
      <c r="O515">
        <v>-17.471299999999999</v>
      </c>
      <c r="P515">
        <v>32.745399999999997</v>
      </c>
      <c r="Q515">
        <v>1221.03</v>
      </c>
      <c r="R515">
        <v>2.6764999999999999</v>
      </c>
      <c r="S515">
        <v>-23.040800000000001</v>
      </c>
      <c r="T515">
        <f t="shared" si="31"/>
        <v>-5.5695000000000014</v>
      </c>
    </row>
    <row r="516" spans="12:20" x14ac:dyDescent="0.3">
      <c r="L516">
        <v>21</v>
      </c>
      <c r="M516">
        <v>459.45400000000001</v>
      </c>
      <c r="N516">
        <f t="shared" si="32"/>
        <v>74.951281666916586</v>
      </c>
      <c r="O516">
        <v>-16.738900000000001</v>
      </c>
      <c r="P516">
        <v>31.570399999999999</v>
      </c>
      <c r="Q516">
        <v>1205.83</v>
      </c>
      <c r="R516">
        <v>2.5931000000000002</v>
      </c>
      <c r="S516">
        <v>-23.88</v>
      </c>
      <c r="T516">
        <f t="shared" si="31"/>
        <v>-7.141099999999998</v>
      </c>
    </row>
    <row r="517" spans="12:20" x14ac:dyDescent="0.3">
      <c r="L517">
        <v>22</v>
      </c>
      <c r="M517">
        <v>472.73200000000003</v>
      </c>
      <c r="N517">
        <f t="shared" si="32"/>
        <v>75.312547070341807</v>
      </c>
      <c r="O517">
        <v>-16.220099999999999</v>
      </c>
      <c r="P517">
        <v>30.899000000000001</v>
      </c>
      <c r="Q517">
        <v>1182.2</v>
      </c>
      <c r="R517">
        <v>2.6213899999999999</v>
      </c>
      <c r="S517">
        <v>-23.5901</v>
      </c>
      <c r="T517">
        <f t="shared" ref="T517:T580" si="34">S517-O517</f>
        <v>-7.370000000000001</v>
      </c>
    </row>
    <row r="518" spans="12:20" x14ac:dyDescent="0.3">
      <c r="L518">
        <v>23</v>
      </c>
      <c r="M518">
        <v>485.97199999999998</v>
      </c>
      <c r="N518">
        <f t="shared" ref="N518:N578" si="35">1000/(M518-M517)</f>
        <v>75.528700906344682</v>
      </c>
      <c r="O518">
        <v>-16.952500000000001</v>
      </c>
      <c r="P518">
        <v>31.585699999999999</v>
      </c>
      <c r="Q518">
        <v>1229.33</v>
      </c>
      <c r="R518">
        <v>2.7049500000000002</v>
      </c>
      <c r="S518">
        <v>-23.3612</v>
      </c>
      <c r="T518">
        <f t="shared" si="34"/>
        <v>-6.4086999999999996</v>
      </c>
    </row>
    <row r="519" spans="12:20" x14ac:dyDescent="0.3">
      <c r="L519">
        <v>24</v>
      </c>
      <c r="M519">
        <v>499.49</v>
      </c>
      <c r="N519">
        <f t="shared" si="35"/>
        <v>73.97544015386876</v>
      </c>
      <c r="O519">
        <v>-16.784700000000001</v>
      </c>
      <c r="P519">
        <v>31.1584</v>
      </c>
      <c r="Q519">
        <v>1234.32</v>
      </c>
      <c r="R519">
        <v>2.6770299999999998</v>
      </c>
      <c r="S519">
        <v>-23.6206</v>
      </c>
      <c r="T519">
        <f t="shared" si="34"/>
        <v>-6.8358999999999988</v>
      </c>
    </row>
    <row r="520" spans="12:20" x14ac:dyDescent="0.3">
      <c r="L520">
        <v>25</v>
      </c>
      <c r="M520">
        <v>513.23199999999997</v>
      </c>
      <c r="N520">
        <f t="shared" si="35"/>
        <v>72.769611410275274</v>
      </c>
      <c r="O520">
        <v>-15.6708</v>
      </c>
      <c r="P520">
        <v>30.273399999999999</v>
      </c>
      <c r="Q520">
        <v>1170.07</v>
      </c>
      <c r="R520">
        <v>2.6102099999999999</v>
      </c>
      <c r="S520">
        <v>-23.4222</v>
      </c>
      <c r="T520">
        <f t="shared" si="34"/>
        <v>-7.7514000000000003</v>
      </c>
    </row>
    <row r="521" spans="12:20" x14ac:dyDescent="0.3">
      <c r="L521">
        <v>26</v>
      </c>
      <c r="M521">
        <v>526.51800000000003</v>
      </c>
      <c r="N521">
        <f t="shared" si="35"/>
        <v>75.267198554869452</v>
      </c>
      <c r="O521">
        <v>-16.128499999999999</v>
      </c>
      <c r="P521">
        <v>30.609100000000002</v>
      </c>
      <c r="Q521">
        <v>1198.96</v>
      </c>
      <c r="R521">
        <v>2.6708599999999998</v>
      </c>
      <c r="S521">
        <v>-23.3765</v>
      </c>
      <c r="T521">
        <f t="shared" si="34"/>
        <v>-7.2480000000000011</v>
      </c>
    </row>
    <row r="522" spans="12:20" x14ac:dyDescent="0.3">
      <c r="L522">
        <v>27</v>
      </c>
      <c r="M522">
        <v>539.73800000000006</v>
      </c>
      <c r="N522">
        <f t="shared" si="35"/>
        <v>75.64296520423585</v>
      </c>
      <c r="O522">
        <v>-16.922000000000001</v>
      </c>
      <c r="P522">
        <v>31.4636</v>
      </c>
      <c r="Q522">
        <v>1251.27</v>
      </c>
      <c r="R522">
        <v>2.6945100000000002</v>
      </c>
      <c r="S522">
        <v>-23.666399999999999</v>
      </c>
      <c r="T522">
        <f t="shared" si="34"/>
        <v>-6.7443999999999988</v>
      </c>
    </row>
    <row r="523" spans="12:20" x14ac:dyDescent="0.3">
      <c r="L523">
        <v>28</v>
      </c>
      <c r="M523">
        <v>553.40200000000004</v>
      </c>
      <c r="N523">
        <f t="shared" si="35"/>
        <v>73.185011709601937</v>
      </c>
      <c r="O523">
        <v>-16.357399999999998</v>
      </c>
      <c r="P523">
        <v>31.2347</v>
      </c>
      <c r="Q523">
        <v>1199.17</v>
      </c>
      <c r="R523">
        <v>2.6017899999999998</v>
      </c>
      <c r="S523">
        <v>-23.666399999999999</v>
      </c>
      <c r="T523">
        <f t="shared" si="34"/>
        <v>-7.3090000000000011</v>
      </c>
    </row>
    <row r="524" spans="12:20" x14ac:dyDescent="0.3">
      <c r="L524">
        <v>29</v>
      </c>
      <c r="M524">
        <v>566.79499999999996</v>
      </c>
      <c r="N524">
        <f t="shared" si="35"/>
        <v>74.665870230718014</v>
      </c>
      <c r="O524">
        <v>-16.006499999999999</v>
      </c>
      <c r="P524">
        <v>30.670200000000001</v>
      </c>
      <c r="Q524">
        <v>1200.72</v>
      </c>
      <c r="R524">
        <v>2.6099800000000002</v>
      </c>
      <c r="S524">
        <v>-23.773199999999999</v>
      </c>
      <c r="T524">
        <f t="shared" si="34"/>
        <v>-7.7667000000000002</v>
      </c>
    </row>
    <row r="525" spans="12:20" x14ac:dyDescent="0.3">
      <c r="L525">
        <v>30</v>
      </c>
      <c r="M525">
        <v>580.15099999999995</v>
      </c>
      <c r="N525">
        <f t="shared" si="35"/>
        <v>74.872716382150372</v>
      </c>
      <c r="O525">
        <v>-16.342199999999998</v>
      </c>
      <c r="P525">
        <v>30.532800000000002</v>
      </c>
      <c r="Q525">
        <v>1267.96</v>
      </c>
      <c r="R525">
        <v>2.64222</v>
      </c>
      <c r="S525">
        <v>-23.5748</v>
      </c>
      <c r="T525">
        <f t="shared" si="34"/>
        <v>-7.2326000000000015</v>
      </c>
    </row>
    <row r="526" spans="12:20" x14ac:dyDescent="0.3">
      <c r="L526">
        <v>31</v>
      </c>
      <c r="M526">
        <v>593.89</v>
      </c>
      <c r="N526">
        <f t="shared" si="35"/>
        <v>72.785501128175099</v>
      </c>
      <c r="O526">
        <v>-16.052199999999999</v>
      </c>
      <c r="P526">
        <v>30.441299999999998</v>
      </c>
      <c r="Q526">
        <v>1218.3599999999999</v>
      </c>
      <c r="R526">
        <v>2.6405699999999999</v>
      </c>
      <c r="S526">
        <v>-23.5748</v>
      </c>
      <c r="T526">
        <f t="shared" si="34"/>
        <v>-7.5226000000000006</v>
      </c>
    </row>
    <row r="527" spans="12:20" x14ac:dyDescent="0.3">
      <c r="L527">
        <v>32</v>
      </c>
      <c r="M527">
        <v>607.36400000000003</v>
      </c>
      <c r="N527">
        <f t="shared" si="35"/>
        <v>74.217010538815245</v>
      </c>
      <c r="O527">
        <v>-16.9373</v>
      </c>
      <c r="P527">
        <v>30.868500000000001</v>
      </c>
      <c r="Q527">
        <v>1257.5999999999999</v>
      </c>
      <c r="R527">
        <v>2.7427899999999998</v>
      </c>
      <c r="S527">
        <v>-23.5901</v>
      </c>
      <c r="T527">
        <f t="shared" si="34"/>
        <v>-6.6527999999999992</v>
      </c>
    </row>
    <row r="528" spans="12:20" x14ac:dyDescent="0.3">
      <c r="L528">
        <v>33</v>
      </c>
      <c r="M528">
        <v>621.15300000000002</v>
      </c>
      <c r="N528">
        <f t="shared" si="35"/>
        <v>72.521575168612728</v>
      </c>
      <c r="O528">
        <v>-16.296399999999998</v>
      </c>
      <c r="P528">
        <v>30.456499999999998</v>
      </c>
      <c r="Q528">
        <v>1232.22</v>
      </c>
      <c r="R528">
        <v>2.6878799999999998</v>
      </c>
      <c r="S528">
        <v>-23.818999999999999</v>
      </c>
      <c r="T528">
        <f t="shared" si="34"/>
        <v>-7.5226000000000006</v>
      </c>
    </row>
    <row r="529" spans="11:20" x14ac:dyDescent="0.3">
      <c r="L529">
        <v>34</v>
      </c>
      <c r="M529">
        <v>634.75300000000004</v>
      </c>
      <c r="N529">
        <f t="shared" si="35"/>
        <v>73.529411764705756</v>
      </c>
      <c r="O529">
        <v>-16.387899999999998</v>
      </c>
      <c r="P529">
        <v>30.380199999999999</v>
      </c>
      <c r="Q529">
        <v>1257.97</v>
      </c>
      <c r="R529">
        <v>2.7361599999999999</v>
      </c>
      <c r="S529">
        <v>-23.757899999999999</v>
      </c>
      <c r="T529">
        <f t="shared" si="34"/>
        <v>-7.370000000000001</v>
      </c>
    </row>
    <row r="530" spans="11:20" x14ac:dyDescent="0.3">
      <c r="L530">
        <v>35</v>
      </c>
      <c r="M530">
        <v>648.351</v>
      </c>
      <c r="N530">
        <f t="shared" si="35"/>
        <v>73.54022650389787</v>
      </c>
      <c r="O530">
        <v>-16.250599999999999</v>
      </c>
      <c r="P530">
        <v>30.258199999999999</v>
      </c>
      <c r="Q530">
        <v>1245.3900000000001</v>
      </c>
      <c r="R530">
        <v>2.7498900000000002</v>
      </c>
      <c r="S530">
        <v>-22.720300000000002</v>
      </c>
      <c r="T530">
        <f t="shared" si="34"/>
        <v>-6.4697000000000031</v>
      </c>
    </row>
    <row r="531" spans="11:20" x14ac:dyDescent="0.3">
      <c r="L531">
        <v>36</v>
      </c>
      <c r="M531">
        <v>662.27200000000005</v>
      </c>
      <c r="N531">
        <f t="shared" si="35"/>
        <v>71.833919977012897</v>
      </c>
      <c r="O531">
        <v>-16.403199999999998</v>
      </c>
      <c r="P531">
        <v>29.7852</v>
      </c>
      <c r="Q531">
        <v>1259.76</v>
      </c>
      <c r="R531">
        <v>2.7116699999999998</v>
      </c>
      <c r="S531">
        <v>-23.162800000000001</v>
      </c>
      <c r="T531">
        <f t="shared" si="34"/>
        <v>-6.7596000000000025</v>
      </c>
    </row>
    <row r="532" spans="11:20" x14ac:dyDescent="0.3">
      <c r="L532">
        <v>37</v>
      </c>
      <c r="M532">
        <v>676.12199999999996</v>
      </c>
      <c r="N532">
        <f t="shared" si="35"/>
        <v>72.202166064982421</v>
      </c>
      <c r="O532">
        <v>-15.930199999999999</v>
      </c>
      <c r="P532">
        <v>29.6631</v>
      </c>
      <c r="Q532">
        <v>1223.49</v>
      </c>
      <c r="R532">
        <v>2.68005</v>
      </c>
      <c r="S532">
        <v>-23.5443</v>
      </c>
      <c r="T532">
        <f t="shared" si="34"/>
        <v>-7.6141000000000005</v>
      </c>
    </row>
    <row r="533" spans="11:20" x14ac:dyDescent="0.3">
      <c r="L533">
        <v>38</v>
      </c>
      <c r="M533">
        <v>689.85599999999999</v>
      </c>
      <c r="N533">
        <f t="shared" si="35"/>
        <v>72.811999417503813</v>
      </c>
      <c r="O533">
        <v>-16.082799999999999</v>
      </c>
      <c r="P533">
        <v>29.9072</v>
      </c>
      <c r="Q533">
        <v>1276.5999999999999</v>
      </c>
      <c r="R533">
        <v>2.7296900000000002</v>
      </c>
      <c r="S533">
        <v>-23.3002</v>
      </c>
      <c r="T533">
        <f t="shared" si="34"/>
        <v>-7.2174000000000014</v>
      </c>
    </row>
    <row r="534" spans="11:20" x14ac:dyDescent="0.3">
      <c r="L534">
        <v>39</v>
      </c>
      <c r="M534">
        <v>703.452</v>
      </c>
      <c r="N534">
        <f t="shared" si="35"/>
        <v>73.551044424830806</v>
      </c>
      <c r="O534">
        <v>-16.311599999999999</v>
      </c>
      <c r="P534">
        <v>29.7089</v>
      </c>
      <c r="Q534">
        <v>1300.46</v>
      </c>
      <c r="R534">
        <v>2.7254800000000001</v>
      </c>
      <c r="S534">
        <v>-22.689800000000002</v>
      </c>
      <c r="T534">
        <f t="shared" si="34"/>
        <v>-6.3782000000000032</v>
      </c>
    </row>
    <row r="535" spans="11:20" x14ac:dyDescent="0.3">
      <c r="L535">
        <v>40</v>
      </c>
      <c r="M535">
        <v>717.178</v>
      </c>
      <c r="N535">
        <f t="shared" si="35"/>
        <v>72.854436835203273</v>
      </c>
      <c r="O535">
        <v>-15.960699999999999</v>
      </c>
      <c r="P535">
        <v>29.7241</v>
      </c>
      <c r="Q535">
        <v>1247.67</v>
      </c>
      <c r="R535">
        <v>2.10134</v>
      </c>
      <c r="S535">
        <v>-51.376300000000001</v>
      </c>
      <c r="T535">
        <f t="shared" si="34"/>
        <v>-35.415599999999998</v>
      </c>
    </row>
    <row r="536" spans="11:20" x14ac:dyDescent="0.3">
      <c r="L536">
        <v>41</v>
      </c>
      <c r="M536">
        <v>817.74</v>
      </c>
      <c r="N536">
        <f t="shared" si="35"/>
        <v>9.9441140788767122</v>
      </c>
      <c r="O536">
        <v>-53.3142</v>
      </c>
      <c r="P536">
        <v>0.27465800000000001</v>
      </c>
      <c r="Q536">
        <v>3936.67</v>
      </c>
      <c r="R536">
        <v>2.82</v>
      </c>
      <c r="S536">
        <v>-53.222700000000003</v>
      </c>
      <c r="T536">
        <f t="shared" si="34"/>
        <v>9.1499999999996362E-2</v>
      </c>
    </row>
    <row r="537" spans="11:20" x14ac:dyDescent="0.3">
      <c r="T537">
        <f t="shared" si="34"/>
        <v>0</v>
      </c>
    </row>
    <row r="538" spans="11:20" x14ac:dyDescent="0.3">
      <c r="K538">
        <v>1.25</v>
      </c>
      <c r="T538">
        <f t="shared" si="34"/>
        <v>0</v>
      </c>
    </row>
    <row r="539" spans="11:20" x14ac:dyDescent="0.3">
      <c r="L539">
        <v>1</v>
      </c>
      <c r="M539">
        <v>220.99600000000001</v>
      </c>
      <c r="O539">
        <v>-27.938800000000001</v>
      </c>
      <c r="P539">
        <v>70.388800000000003</v>
      </c>
      <c r="Q539">
        <v>527.23500000000001</v>
      </c>
      <c r="R539">
        <v>1.4954000000000001</v>
      </c>
      <c r="S539">
        <v>-34.744300000000003</v>
      </c>
      <c r="T539">
        <f t="shared" si="34"/>
        <v>-6.8055000000000021</v>
      </c>
    </row>
    <row r="540" spans="11:20" x14ac:dyDescent="0.3">
      <c r="L540">
        <v>2</v>
      </c>
      <c r="M540">
        <v>228.49299999999999</v>
      </c>
      <c r="N540">
        <f t="shared" si="35"/>
        <v>133.38668800853699</v>
      </c>
      <c r="O540">
        <v>-22.659300000000002</v>
      </c>
      <c r="P540">
        <v>52.291899999999998</v>
      </c>
      <c r="Q540">
        <v>699.95500000000004</v>
      </c>
      <c r="R540">
        <v>1.8157300000000001</v>
      </c>
      <c r="S540">
        <v>-29.5258</v>
      </c>
      <c r="T540">
        <f t="shared" si="34"/>
        <v>-6.8664999999999985</v>
      </c>
    </row>
    <row r="541" spans="11:20" x14ac:dyDescent="0.3">
      <c r="L541">
        <v>3</v>
      </c>
      <c r="M541">
        <v>237.37299999999999</v>
      </c>
      <c r="N541">
        <f t="shared" si="35"/>
        <v>112.61261261261266</v>
      </c>
      <c r="O541">
        <v>-20.126300000000001</v>
      </c>
      <c r="P541">
        <v>44.525100000000002</v>
      </c>
      <c r="Q541">
        <v>823.78399999999999</v>
      </c>
      <c r="R541">
        <v>2.0380500000000001</v>
      </c>
      <c r="S541">
        <v>-27.252199999999998</v>
      </c>
      <c r="T541">
        <f t="shared" si="34"/>
        <v>-7.1258999999999979</v>
      </c>
    </row>
    <row r="542" spans="11:20" x14ac:dyDescent="0.3">
      <c r="L542">
        <v>4</v>
      </c>
      <c r="M542">
        <v>247.22900000000001</v>
      </c>
      <c r="N542">
        <f t="shared" si="35"/>
        <v>101.46103896103872</v>
      </c>
      <c r="O542">
        <v>-20.095800000000001</v>
      </c>
      <c r="P542">
        <v>41.610700000000001</v>
      </c>
      <c r="Q542">
        <v>945.77800000000002</v>
      </c>
      <c r="R542">
        <v>2.2512599999999998</v>
      </c>
      <c r="S542">
        <v>-26.031500000000001</v>
      </c>
      <c r="T542">
        <f t="shared" si="34"/>
        <v>-5.9357000000000006</v>
      </c>
    </row>
    <row r="543" spans="11:20" x14ac:dyDescent="0.3">
      <c r="L543">
        <v>5</v>
      </c>
      <c r="M543">
        <v>258.03800000000001</v>
      </c>
      <c r="N543">
        <f t="shared" si="35"/>
        <v>92.515496345637914</v>
      </c>
      <c r="O543">
        <v>-18.8904</v>
      </c>
      <c r="P543">
        <v>38.711500000000001</v>
      </c>
      <c r="Q543">
        <v>1001.1</v>
      </c>
      <c r="R543">
        <v>2.3408199999999999</v>
      </c>
      <c r="S543">
        <v>-25.238</v>
      </c>
      <c r="T543">
        <f t="shared" si="34"/>
        <v>-6.3475999999999999</v>
      </c>
    </row>
    <row r="544" spans="11:20" x14ac:dyDescent="0.3">
      <c r="L544">
        <v>6</v>
      </c>
      <c r="M544">
        <v>269.08999999999997</v>
      </c>
      <c r="N544">
        <f t="shared" si="35"/>
        <v>90.481360839667317</v>
      </c>
      <c r="O544">
        <v>-18.096900000000002</v>
      </c>
      <c r="P544">
        <v>36.605800000000002</v>
      </c>
      <c r="Q544">
        <v>1051.29</v>
      </c>
      <c r="R544">
        <v>2.3976700000000002</v>
      </c>
      <c r="S544">
        <v>-24.688700000000001</v>
      </c>
      <c r="T544">
        <f t="shared" si="34"/>
        <v>-6.5917999999999992</v>
      </c>
    </row>
    <row r="545" spans="12:20" x14ac:dyDescent="0.3">
      <c r="L545">
        <v>7</v>
      </c>
      <c r="M545">
        <v>280.416</v>
      </c>
      <c r="N545">
        <f t="shared" si="35"/>
        <v>88.292424509976868</v>
      </c>
      <c r="O545">
        <v>-18.6768</v>
      </c>
      <c r="P545">
        <v>36.468499999999999</v>
      </c>
      <c r="Q545">
        <v>1130.1500000000001</v>
      </c>
      <c r="R545">
        <v>2.4970500000000002</v>
      </c>
      <c r="S545">
        <v>-24.429300000000001</v>
      </c>
      <c r="T545">
        <f t="shared" si="34"/>
        <v>-5.7525000000000013</v>
      </c>
    </row>
    <row r="546" spans="12:20" x14ac:dyDescent="0.3">
      <c r="L546">
        <v>8</v>
      </c>
      <c r="M546">
        <v>292.17099999999999</v>
      </c>
      <c r="N546">
        <f t="shared" si="35"/>
        <v>85.070182900893272</v>
      </c>
      <c r="O546">
        <v>-18.066400000000002</v>
      </c>
      <c r="P546">
        <v>35.201999999999998</v>
      </c>
      <c r="Q546">
        <v>1135.17</v>
      </c>
      <c r="R546">
        <v>2.5383100000000001</v>
      </c>
      <c r="S546">
        <v>-23.6816</v>
      </c>
      <c r="T546">
        <f t="shared" si="34"/>
        <v>-5.615199999999998</v>
      </c>
    </row>
    <row r="547" spans="12:20" x14ac:dyDescent="0.3">
      <c r="L547">
        <v>9</v>
      </c>
      <c r="M547">
        <v>303.98200000000003</v>
      </c>
      <c r="N547">
        <f t="shared" si="35"/>
        <v>84.666836000338407</v>
      </c>
      <c r="O547">
        <v>-17.3492</v>
      </c>
      <c r="P547">
        <v>33.676099999999998</v>
      </c>
      <c r="Q547">
        <v>1160.55</v>
      </c>
      <c r="R547">
        <v>2.5783900000000002</v>
      </c>
      <c r="S547">
        <v>-22.979700000000001</v>
      </c>
      <c r="T547">
        <f t="shared" si="34"/>
        <v>-5.6305000000000014</v>
      </c>
    </row>
    <row r="548" spans="12:20" x14ac:dyDescent="0.3">
      <c r="L548">
        <v>10</v>
      </c>
      <c r="M548">
        <v>316.19299999999998</v>
      </c>
      <c r="N548">
        <f t="shared" si="35"/>
        <v>81.893374825976878</v>
      </c>
      <c r="O548">
        <v>-17.1661</v>
      </c>
      <c r="P548">
        <v>33.477800000000002</v>
      </c>
      <c r="Q548">
        <v>1180.28</v>
      </c>
      <c r="R548">
        <v>2.58433</v>
      </c>
      <c r="S548">
        <v>-23.4222</v>
      </c>
      <c r="T548">
        <f t="shared" si="34"/>
        <v>-6.2561</v>
      </c>
    </row>
    <row r="549" spans="12:20" x14ac:dyDescent="0.3">
      <c r="L549">
        <v>11</v>
      </c>
      <c r="M549">
        <v>328.25400000000002</v>
      </c>
      <c r="N549">
        <f t="shared" si="35"/>
        <v>82.911864687836584</v>
      </c>
      <c r="O549">
        <v>-17.2729</v>
      </c>
      <c r="P549">
        <v>32.760599999999997</v>
      </c>
      <c r="Q549">
        <v>1217</v>
      </c>
      <c r="R549">
        <v>2.6595200000000001</v>
      </c>
      <c r="S549">
        <v>-23.086500000000001</v>
      </c>
      <c r="T549">
        <f t="shared" si="34"/>
        <v>-5.813600000000001</v>
      </c>
    </row>
    <row r="550" spans="12:20" x14ac:dyDescent="0.3">
      <c r="L550">
        <v>12</v>
      </c>
      <c r="M550">
        <v>340.65199999999999</v>
      </c>
      <c r="N550">
        <f t="shared" si="35"/>
        <v>80.658170672689351</v>
      </c>
      <c r="O550">
        <v>-16.281099999999999</v>
      </c>
      <c r="P550">
        <v>31.4331</v>
      </c>
      <c r="Q550">
        <v>1179.0899999999999</v>
      </c>
      <c r="R550">
        <v>2.6551399999999998</v>
      </c>
      <c r="S550">
        <v>-22.934000000000001</v>
      </c>
      <c r="T550">
        <f t="shared" si="34"/>
        <v>-6.6529000000000025</v>
      </c>
    </row>
    <row r="551" spans="12:20" x14ac:dyDescent="0.3">
      <c r="L551">
        <v>13</v>
      </c>
      <c r="M551">
        <v>352.97300000000001</v>
      </c>
      <c r="N551">
        <f t="shared" si="35"/>
        <v>81.16224332440531</v>
      </c>
      <c r="O551">
        <v>-16.738900000000001</v>
      </c>
      <c r="P551">
        <v>31.661999999999999</v>
      </c>
      <c r="Q551">
        <v>1241.93</v>
      </c>
      <c r="R551">
        <v>2.6976</v>
      </c>
      <c r="S551">
        <v>-22.720300000000002</v>
      </c>
      <c r="T551">
        <f t="shared" si="34"/>
        <v>-5.9814000000000007</v>
      </c>
    </row>
    <row r="552" spans="12:20" x14ac:dyDescent="0.3">
      <c r="L552">
        <v>14</v>
      </c>
      <c r="M552">
        <v>365.26799999999997</v>
      </c>
      <c r="N552">
        <f t="shared" si="35"/>
        <v>81.333875559170664</v>
      </c>
      <c r="O552">
        <v>-17.4255</v>
      </c>
      <c r="P552">
        <v>31.585699999999999</v>
      </c>
      <c r="Q552">
        <v>1278.18</v>
      </c>
      <c r="R552">
        <v>2.79467</v>
      </c>
      <c r="S552">
        <v>-22.277799999999999</v>
      </c>
      <c r="T552">
        <f t="shared" si="34"/>
        <v>-4.8522999999999996</v>
      </c>
    </row>
    <row r="553" spans="12:20" x14ac:dyDescent="0.3">
      <c r="L553">
        <v>15</v>
      </c>
      <c r="M553">
        <v>377.59</v>
      </c>
      <c r="N553">
        <f t="shared" si="35"/>
        <v>81.155656549261465</v>
      </c>
      <c r="O553">
        <v>-16.067499999999999</v>
      </c>
      <c r="P553">
        <v>30.059799999999999</v>
      </c>
      <c r="Q553">
        <v>1269.96</v>
      </c>
      <c r="R553">
        <v>2.7478799999999999</v>
      </c>
      <c r="S553">
        <v>-22.293099999999999</v>
      </c>
      <c r="T553">
        <f t="shared" si="34"/>
        <v>-6.2256</v>
      </c>
    </row>
    <row r="554" spans="12:20" x14ac:dyDescent="0.3">
      <c r="L554">
        <v>16</v>
      </c>
      <c r="M554">
        <v>390.03199999999998</v>
      </c>
      <c r="N554">
        <f t="shared" si="35"/>
        <v>80.372930397042225</v>
      </c>
      <c r="O554">
        <v>-16.036999999999999</v>
      </c>
      <c r="P554">
        <v>29.7394</v>
      </c>
      <c r="Q554">
        <v>1278.8699999999999</v>
      </c>
      <c r="R554">
        <v>2.7799399999999999</v>
      </c>
      <c r="S554">
        <v>-22.491499999999998</v>
      </c>
      <c r="T554">
        <f t="shared" si="34"/>
        <v>-6.4544999999999995</v>
      </c>
    </row>
    <row r="555" spans="12:20" x14ac:dyDescent="0.3">
      <c r="L555">
        <v>17</v>
      </c>
      <c r="M555">
        <v>402.55700000000002</v>
      </c>
      <c r="N555">
        <f t="shared" si="35"/>
        <v>79.840319361277224</v>
      </c>
      <c r="O555">
        <v>-16.021699999999999</v>
      </c>
      <c r="P555">
        <v>29.8462</v>
      </c>
      <c r="Q555">
        <v>1252.83</v>
      </c>
      <c r="R555">
        <v>2.7546200000000001</v>
      </c>
      <c r="S555">
        <v>-22.354099999999999</v>
      </c>
      <c r="T555">
        <f t="shared" si="34"/>
        <v>-6.3323999999999998</v>
      </c>
    </row>
    <row r="556" spans="12:20" x14ac:dyDescent="0.3">
      <c r="L556">
        <v>18</v>
      </c>
      <c r="M556">
        <v>415.26600000000002</v>
      </c>
      <c r="N556">
        <f t="shared" si="35"/>
        <v>78.684396884097865</v>
      </c>
      <c r="O556">
        <v>-15.8386</v>
      </c>
      <c r="P556">
        <v>29.952999999999999</v>
      </c>
      <c r="Q556">
        <v>1259.18</v>
      </c>
      <c r="R556">
        <v>2.7547799999999998</v>
      </c>
      <c r="S556">
        <v>-22.247299999999999</v>
      </c>
      <c r="T556">
        <f t="shared" si="34"/>
        <v>-6.4086999999999996</v>
      </c>
    </row>
    <row r="557" spans="12:20" x14ac:dyDescent="0.3">
      <c r="L557">
        <v>19</v>
      </c>
      <c r="M557">
        <v>427.91899999999998</v>
      </c>
      <c r="N557">
        <f t="shared" si="35"/>
        <v>79.03264048051868</v>
      </c>
      <c r="O557">
        <v>-16.036999999999999</v>
      </c>
      <c r="P557">
        <v>29.8157</v>
      </c>
      <c r="Q557">
        <v>1267.3900000000001</v>
      </c>
      <c r="R557">
        <v>2.7911999999999999</v>
      </c>
      <c r="S557">
        <v>-22.460899999999999</v>
      </c>
      <c r="T557">
        <f t="shared" si="34"/>
        <v>-6.4238999999999997</v>
      </c>
    </row>
    <row r="558" spans="12:20" x14ac:dyDescent="0.3">
      <c r="L558">
        <v>20</v>
      </c>
      <c r="M558">
        <v>440.75799999999998</v>
      </c>
      <c r="N558">
        <f t="shared" si="35"/>
        <v>77.887685956850234</v>
      </c>
      <c r="O558">
        <v>-16.204799999999999</v>
      </c>
      <c r="P558">
        <v>29.8309</v>
      </c>
      <c r="Q558">
        <v>1288.08</v>
      </c>
      <c r="R558">
        <v>2.81907</v>
      </c>
      <c r="S558">
        <v>-22.460899999999999</v>
      </c>
      <c r="T558">
        <f t="shared" si="34"/>
        <v>-6.2561</v>
      </c>
    </row>
    <row r="559" spans="12:20" x14ac:dyDescent="0.3">
      <c r="L559">
        <v>21</v>
      </c>
      <c r="M559">
        <v>453.596</v>
      </c>
      <c r="N559">
        <f t="shared" si="35"/>
        <v>77.893752921015604</v>
      </c>
      <c r="O559">
        <v>-16.128499999999999</v>
      </c>
      <c r="P559">
        <v>29.174800000000001</v>
      </c>
      <c r="Q559">
        <v>1328.99</v>
      </c>
      <c r="R559">
        <v>2.8986200000000002</v>
      </c>
      <c r="S559">
        <v>-21.9574</v>
      </c>
      <c r="T559">
        <f t="shared" si="34"/>
        <v>-5.8289000000000009</v>
      </c>
    </row>
    <row r="560" spans="12:20" x14ac:dyDescent="0.3">
      <c r="L560">
        <v>22</v>
      </c>
      <c r="M560">
        <v>466.55200000000002</v>
      </c>
      <c r="N560">
        <f t="shared" si="35"/>
        <v>77.184316146958835</v>
      </c>
      <c r="O560">
        <v>-15.930199999999999</v>
      </c>
      <c r="P560">
        <v>28.701799999999999</v>
      </c>
      <c r="Q560">
        <v>1360.34</v>
      </c>
      <c r="R560">
        <v>2.86287</v>
      </c>
      <c r="S560">
        <v>-22.186299999999999</v>
      </c>
      <c r="T560">
        <f t="shared" si="34"/>
        <v>-6.2561</v>
      </c>
    </row>
    <row r="561" spans="12:20" x14ac:dyDescent="0.3">
      <c r="L561">
        <v>23</v>
      </c>
      <c r="M561">
        <v>479.33100000000002</v>
      </c>
      <c r="N561">
        <f t="shared" si="35"/>
        <v>78.253384458877875</v>
      </c>
      <c r="O561">
        <v>-16.113299999999999</v>
      </c>
      <c r="P561">
        <v>29.388400000000001</v>
      </c>
      <c r="Q561">
        <v>1339.62</v>
      </c>
      <c r="R561">
        <v>2.8698399999999999</v>
      </c>
      <c r="S561">
        <v>-21.7743</v>
      </c>
      <c r="T561">
        <f t="shared" si="34"/>
        <v>-5.6610000000000014</v>
      </c>
    </row>
    <row r="562" spans="12:20" x14ac:dyDescent="0.3">
      <c r="L562">
        <v>24</v>
      </c>
      <c r="M562">
        <v>492.73</v>
      </c>
      <c r="N562">
        <f t="shared" si="35"/>
        <v>74.632435256362413</v>
      </c>
      <c r="O562">
        <v>-15.396100000000001</v>
      </c>
      <c r="P562">
        <v>28.930700000000002</v>
      </c>
      <c r="Q562">
        <v>1286.73</v>
      </c>
      <c r="R562">
        <v>2.8165100000000001</v>
      </c>
      <c r="S562">
        <v>-22.11</v>
      </c>
      <c r="T562">
        <f t="shared" si="34"/>
        <v>-6.7138999999999989</v>
      </c>
    </row>
    <row r="563" spans="12:20" x14ac:dyDescent="0.3">
      <c r="L563">
        <v>25</v>
      </c>
      <c r="M563">
        <v>505.517</v>
      </c>
      <c r="N563">
        <f t="shared" si="35"/>
        <v>78.204426370532715</v>
      </c>
      <c r="O563">
        <v>-15.7776</v>
      </c>
      <c r="P563">
        <v>28.2593</v>
      </c>
      <c r="Q563">
        <v>1333.42</v>
      </c>
      <c r="R563">
        <v>2.8391099999999998</v>
      </c>
      <c r="S563">
        <v>-21.8048</v>
      </c>
      <c r="T563">
        <f t="shared" si="34"/>
        <v>-6.0272000000000006</v>
      </c>
    </row>
    <row r="564" spans="12:20" x14ac:dyDescent="0.3">
      <c r="L564">
        <v>26</v>
      </c>
      <c r="M564">
        <v>518.41499999999996</v>
      </c>
      <c r="N564">
        <f t="shared" si="35"/>
        <v>77.53140021708812</v>
      </c>
      <c r="O564">
        <v>-15.7928</v>
      </c>
      <c r="P564">
        <v>28.3813</v>
      </c>
      <c r="Q564">
        <v>1358.33</v>
      </c>
      <c r="R564">
        <v>2.8606199999999999</v>
      </c>
      <c r="S564">
        <v>-21.9421</v>
      </c>
      <c r="T564">
        <f t="shared" si="34"/>
        <v>-6.1493000000000002</v>
      </c>
    </row>
    <row r="565" spans="12:20" x14ac:dyDescent="0.3">
      <c r="L565">
        <v>27</v>
      </c>
      <c r="M565">
        <v>531.57500000000005</v>
      </c>
      <c r="N565">
        <f t="shared" si="35"/>
        <v>75.987841945288281</v>
      </c>
      <c r="O565">
        <v>-14.9841</v>
      </c>
      <c r="P565">
        <v>27.832000000000001</v>
      </c>
      <c r="Q565">
        <v>1311.71</v>
      </c>
      <c r="R565">
        <v>2.8449</v>
      </c>
      <c r="S565">
        <v>-22.186299999999999</v>
      </c>
      <c r="T565">
        <f t="shared" si="34"/>
        <v>-7.2021999999999995</v>
      </c>
    </row>
    <row r="566" spans="12:20" x14ac:dyDescent="0.3">
      <c r="L566">
        <v>28</v>
      </c>
      <c r="M566">
        <v>544.928</v>
      </c>
      <c r="N566">
        <f t="shared" si="35"/>
        <v>74.889537931551232</v>
      </c>
      <c r="O566">
        <v>-15.136699999999999</v>
      </c>
      <c r="P566">
        <v>27.435300000000002</v>
      </c>
      <c r="Q566">
        <v>1313.58</v>
      </c>
      <c r="R566">
        <v>2.8119499999999999</v>
      </c>
      <c r="S566">
        <v>-21.469100000000001</v>
      </c>
      <c r="T566">
        <f t="shared" si="34"/>
        <v>-6.3324000000000016</v>
      </c>
    </row>
    <row r="567" spans="12:20" x14ac:dyDescent="0.3">
      <c r="L567">
        <v>29</v>
      </c>
      <c r="M567">
        <v>557.75900000000001</v>
      </c>
      <c r="N567">
        <f t="shared" si="35"/>
        <v>77.936248149014006</v>
      </c>
      <c r="O567">
        <v>-15.4114</v>
      </c>
      <c r="P567">
        <v>28.2135</v>
      </c>
      <c r="Q567">
        <v>1339.98</v>
      </c>
      <c r="R567">
        <v>2.8606199999999999</v>
      </c>
      <c r="S567">
        <v>-21.8658</v>
      </c>
      <c r="T567">
        <f t="shared" si="34"/>
        <v>-6.4543999999999997</v>
      </c>
    </row>
    <row r="568" spans="12:20" x14ac:dyDescent="0.3">
      <c r="L568">
        <v>30</v>
      </c>
      <c r="M568">
        <v>570.91</v>
      </c>
      <c r="N568">
        <f t="shared" si="35"/>
        <v>76.039844878716721</v>
      </c>
      <c r="O568">
        <v>-15.5029</v>
      </c>
      <c r="P568">
        <v>28.1219</v>
      </c>
      <c r="Q568">
        <v>1321.28</v>
      </c>
      <c r="R568">
        <v>2.8202500000000001</v>
      </c>
      <c r="S568">
        <v>-21.591200000000001</v>
      </c>
      <c r="T568">
        <f t="shared" si="34"/>
        <v>-6.0883000000000003</v>
      </c>
    </row>
    <row r="569" spans="12:20" x14ac:dyDescent="0.3">
      <c r="L569">
        <v>31</v>
      </c>
      <c r="M569">
        <v>584.01900000000001</v>
      </c>
      <c r="N569">
        <f t="shared" si="35"/>
        <v>76.283469372186829</v>
      </c>
      <c r="O569">
        <v>-15.4877</v>
      </c>
      <c r="P569">
        <v>28.0151</v>
      </c>
      <c r="Q569">
        <v>1354.73</v>
      </c>
      <c r="R569">
        <v>2.8516900000000001</v>
      </c>
      <c r="S569">
        <v>-21.8964</v>
      </c>
      <c r="T569">
        <f t="shared" si="34"/>
        <v>-6.4086999999999996</v>
      </c>
    </row>
    <row r="570" spans="12:20" x14ac:dyDescent="0.3">
      <c r="L570">
        <v>32</v>
      </c>
      <c r="M570">
        <v>597.23099999999999</v>
      </c>
      <c r="N570">
        <f t="shared" si="35"/>
        <v>75.688767786860495</v>
      </c>
      <c r="O570">
        <v>-14.9689</v>
      </c>
      <c r="P570">
        <v>27.801500000000001</v>
      </c>
      <c r="Q570">
        <v>1335.37</v>
      </c>
      <c r="R570">
        <v>2.8086000000000002</v>
      </c>
      <c r="S570">
        <v>-21.7896</v>
      </c>
      <c r="T570">
        <f t="shared" si="34"/>
        <v>-6.8207000000000004</v>
      </c>
    </row>
    <row r="571" spans="12:20" x14ac:dyDescent="0.3">
      <c r="L571">
        <v>33</v>
      </c>
      <c r="M571">
        <v>610.89499999999998</v>
      </c>
      <c r="N571">
        <f t="shared" si="35"/>
        <v>73.185011709601937</v>
      </c>
      <c r="O571">
        <v>-14.0991</v>
      </c>
      <c r="P571">
        <v>26.946999999999999</v>
      </c>
      <c r="Q571">
        <v>1264.56</v>
      </c>
      <c r="R571">
        <v>2.7745899999999999</v>
      </c>
      <c r="S571">
        <v>-21.469100000000001</v>
      </c>
      <c r="T571">
        <f t="shared" si="34"/>
        <v>-7.370000000000001</v>
      </c>
    </row>
    <row r="572" spans="12:20" x14ac:dyDescent="0.3">
      <c r="L572">
        <v>34</v>
      </c>
      <c r="M572">
        <v>624.36800000000005</v>
      </c>
      <c r="N572">
        <f t="shared" si="35"/>
        <v>74.222519112298286</v>
      </c>
      <c r="O572">
        <v>-15.4572</v>
      </c>
      <c r="P572">
        <v>28.183</v>
      </c>
      <c r="Q572">
        <v>1293.48</v>
      </c>
      <c r="R572">
        <v>2.867</v>
      </c>
      <c r="S572">
        <v>-22.0642</v>
      </c>
      <c r="T572">
        <f t="shared" si="34"/>
        <v>-6.6069999999999993</v>
      </c>
    </row>
    <row r="573" spans="12:20" x14ac:dyDescent="0.3">
      <c r="L573">
        <v>35</v>
      </c>
      <c r="M573">
        <v>637.71299999999997</v>
      </c>
      <c r="N573">
        <f t="shared" si="35"/>
        <v>74.934432371675271</v>
      </c>
      <c r="O573">
        <v>-14.6942</v>
      </c>
      <c r="P573">
        <v>26.413</v>
      </c>
      <c r="Q573">
        <v>1349.78</v>
      </c>
      <c r="R573">
        <v>2.8740399999999999</v>
      </c>
      <c r="S573">
        <v>-21.621700000000001</v>
      </c>
      <c r="T573">
        <f t="shared" si="34"/>
        <v>-6.9275000000000002</v>
      </c>
    </row>
    <row r="574" spans="12:20" x14ac:dyDescent="0.3">
      <c r="L574">
        <v>36</v>
      </c>
      <c r="M574">
        <v>651.37699999999995</v>
      </c>
      <c r="N574">
        <f t="shared" si="35"/>
        <v>73.185011709601937</v>
      </c>
      <c r="O574">
        <v>-14.6332</v>
      </c>
      <c r="P574">
        <v>27.023299999999999</v>
      </c>
      <c r="Q574">
        <v>1305.46</v>
      </c>
      <c r="R574">
        <v>2.79813</v>
      </c>
      <c r="S574">
        <v>-21.652200000000001</v>
      </c>
      <c r="T574">
        <f t="shared" si="34"/>
        <v>-7.0190000000000001</v>
      </c>
    </row>
    <row r="575" spans="12:20" x14ac:dyDescent="0.3">
      <c r="L575">
        <v>37</v>
      </c>
      <c r="M575">
        <v>664.59299999999996</v>
      </c>
      <c r="N575">
        <f t="shared" si="35"/>
        <v>75.665859564164606</v>
      </c>
      <c r="O575">
        <v>-14.419600000000001</v>
      </c>
      <c r="P575">
        <v>26.6571</v>
      </c>
      <c r="Q575">
        <v>1311.24</v>
      </c>
      <c r="R575">
        <v>2.7999800000000001</v>
      </c>
      <c r="S575">
        <v>-21.8964</v>
      </c>
      <c r="T575">
        <f t="shared" si="34"/>
        <v>-7.476799999999999</v>
      </c>
    </row>
    <row r="576" spans="12:20" x14ac:dyDescent="0.3">
      <c r="L576">
        <v>38</v>
      </c>
      <c r="M576">
        <v>678.13</v>
      </c>
      <c r="N576">
        <f t="shared" si="35"/>
        <v>73.871611139838777</v>
      </c>
      <c r="O576">
        <v>-14.373799999999999</v>
      </c>
      <c r="P576">
        <v>26.7944</v>
      </c>
      <c r="Q576">
        <v>1308.3900000000001</v>
      </c>
      <c r="R576">
        <v>2.8133300000000001</v>
      </c>
      <c r="S576">
        <v>-21.560700000000001</v>
      </c>
      <c r="T576">
        <f t="shared" si="34"/>
        <v>-7.1869000000000014</v>
      </c>
    </row>
    <row r="577" spans="11:20" x14ac:dyDescent="0.3">
      <c r="L577">
        <v>39</v>
      </c>
      <c r="M577">
        <v>691.73599999999999</v>
      </c>
      <c r="N577">
        <f t="shared" si="35"/>
        <v>73.496986623548466</v>
      </c>
      <c r="O577">
        <v>-14.8468</v>
      </c>
      <c r="P577">
        <v>26.885999999999999</v>
      </c>
      <c r="Q577">
        <v>1352.86</v>
      </c>
      <c r="R577">
        <v>2.9015399999999998</v>
      </c>
      <c r="S577">
        <v>-20.690899999999999</v>
      </c>
      <c r="T577">
        <f t="shared" si="34"/>
        <v>-5.8440999999999992</v>
      </c>
    </row>
    <row r="578" spans="11:20" x14ac:dyDescent="0.3">
      <c r="L578">
        <v>40</v>
      </c>
      <c r="M578">
        <v>705.15599999999995</v>
      </c>
      <c r="N578">
        <f t="shared" si="35"/>
        <v>74.515648286140319</v>
      </c>
      <c r="O578">
        <v>-15.197800000000001</v>
      </c>
      <c r="P578">
        <v>26.5808</v>
      </c>
      <c r="Q578">
        <v>1414.33</v>
      </c>
      <c r="R578">
        <v>2.95879</v>
      </c>
      <c r="S578">
        <v>-21.560700000000001</v>
      </c>
      <c r="T578">
        <f t="shared" si="34"/>
        <v>-6.3628999999999998</v>
      </c>
    </row>
    <row r="579" spans="11:20" x14ac:dyDescent="0.3">
      <c r="T579">
        <f t="shared" si="34"/>
        <v>0</v>
      </c>
    </row>
    <row r="580" spans="11:20" x14ac:dyDescent="0.3">
      <c r="K580">
        <v>1.3</v>
      </c>
      <c r="T580">
        <f t="shared" si="34"/>
        <v>0</v>
      </c>
    </row>
    <row r="581" spans="11:20" x14ac:dyDescent="0.3">
      <c r="L581">
        <v>1</v>
      </c>
      <c r="M581">
        <v>220.98</v>
      </c>
      <c r="O581">
        <v>-27.740500000000001</v>
      </c>
      <c r="P581">
        <v>70.434600000000003</v>
      </c>
      <c r="Q581">
        <v>526.19799999999998</v>
      </c>
      <c r="R581">
        <v>1.5044599999999999</v>
      </c>
      <c r="S581">
        <v>-33.966099999999997</v>
      </c>
      <c r="T581">
        <f t="shared" ref="T581:T644" si="36">S581-O581</f>
        <v>-6.2255999999999965</v>
      </c>
    </row>
    <row r="582" spans="11:20" x14ac:dyDescent="0.3">
      <c r="L582">
        <v>2</v>
      </c>
      <c r="M582">
        <v>228.48099999999999</v>
      </c>
      <c r="N582">
        <f t="shared" ref="N582:N645" si="37">1000/(M582-M581)</f>
        <v>133.31555792560982</v>
      </c>
      <c r="O582">
        <v>-21.9269</v>
      </c>
      <c r="P582">
        <v>51.651000000000003</v>
      </c>
      <c r="Q582">
        <v>693.71500000000003</v>
      </c>
      <c r="R582">
        <v>1.8138799999999999</v>
      </c>
      <c r="S582">
        <v>-28.503399999999999</v>
      </c>
      <c r="T582">
        <f t="shared" si="36"/>
        <v>-6.5764999999999993</v>
      </c>
    </row>
    <row r="583" spans="11:20" x14ac:dyDescent="0.3">
      <c r="L583">
        <v>3</v>
      </c>
      <c r="M583">
        <v>237.07300000000001</v>
      </c>
      <c r="N583">
        <f t="shared" si="37"/>
        <v>116.38733705772795</v>
      </c>
      <c r="O583">
        <v>-20.1874</v>
      </c>
      <c r="P583">
        <v>44.357300000000002</v>
      </c>
      <c r="Q583">
        <v>870.30499999999995</v>
      </c>
      <c r="R583">
        <v>2.11259</v>
      </c>
      <c r="S583">
        <v>-26.229900000000001</v>
      </c>
      <c r="T583">
        <f t="shared" si="36"/>
        <v>-6.0425000000000004</v>
      </c>
    </row>
    <row r="584" spans="11:20" x14ac:dyDescent="0.3">
      <c r="L584">
        <v>4</v>
      </c>
      <c r="M584">
        <v>246.66399999999999</v>
      </c>
      <c r="N584">
        <f t="shared" si="37"/>
        <v>104.2644145553125</v>
      </c>
      <c r="O584">
        <v>-19.592300000000002</v>
      </c>
      <c r="P584">
        <v>39.993299999999998</v>
      </c>
      <c r="Q584">
        <v>1003.23</v>
      </c>
      <c r="R584">
        <v>2.3296700000000001</v>
      </c>
      <c r="S584">
        <v>-24.383500000000002</v>
      </c>
      <c r="T584">
        <f t="shared" si="36"/>
        <v>-4.7911999999999999</v>
      </c>
    </row>
    <row r="585" spans="11:20" x14ac:dyDescent="0.3">
      <c r="L585">
        <v>5</v>
      </c>
      <c r="M585">
        <v>257.27600000000001</v>
      </c>
      <c r="N585">
        <f t="shared" si="37"/>
        <v>94.232943837165266</v>
      </c>
      <c r="O585">
        <v>-17.578099999999999</v>
      </c>
      <c r="P585">
        <v>36.712600000000002</v>
      </c>
      <c r="Q585">
        <v>1031.53</v>
      </c>
      <c r="R585">
        <v>2.37731</v>
      </c>
      <c r="S585">
        <v>-23.6511</v>
      </c>
      <c r="T585">
        <f t="shared" si="36"/>
        <v>-6.0730000000000004</v>
      </c>
    </row>
    <row r="586" spans="11:20" x14ac:dyDescent="0.3">
      <c r="L586">
        <v>6</v>
      </c>
      <c r="M586">
        <v>268.012</v>
      </c>
      <c r="N586">
        <f t="shared" si="37"/>
        <v>93.144560357675203</v>
      </c>
      <c r="O586">
        <v>-17.669699999999999</v>
      </c>
      <c r="P586">
        <v>35.018900000000002</v>
      </c>
      <c r="Q586">
        <v>1129.49</v>
      </c>
      <c r="R586">
        <v>2.56921</v>
      </c>
      <c r="S586">
        <v>-23.086500000000001</v>
      </c>
      <c r="T586">
        <f t="shared" si="36"/>
        <v>-5.4168000000000021</v>
      </c>
    </row>
    <row r="587" spans="11:20" x14ac:dyDescent="0.3">
      <c r="L587">
        <v>7</v>
      </c>
      <c r="M587">
        <v>279.33499999999998</v>
      </c>
      <c r="N587">
        <f t="shared" si="37"/>
        <v>88.31581736288986</v>
      </c>
      <c r="O587">
        <v>-16.708400000000001</v>
      </c>
      <c r="P587">
        <v>32.867400000000004</v>
      </c>
      <c r="Q587">
        <v>1161.83</v>
      </c>
      <c r="R587">
        <v>2.62574</v>
      </c>
      <c r="S587">
        <v>-22.796600000000002</v>
      </c>
      <c r="T587">
        <f t="shared" si="36"/>
        <v>-6.0882000000000005</v>
      </c>
    </row>
    <row r="588" spans="11:20" x14ac:dyDescent="0.3">
      <c r="L588">
        <v>8</v>
      </c>
      <c r="M588">
        <v>290.839</v>
      </c>
      <c r="N588">
        <f t="shared" si="37"/>
        <v>86.926286509040196</v>
      </c>
      <c r="O588">
        <v>-16.845700000000001</v>
      </c>
      <c r="P588">
        <v>32.5623</v>
      </c>
      <c r="Q588">
        <v>1226.1199999999999</v>
      </c>
      <c r="R588">
        <v>2.6691699999999998</v>
      </c>
      <c r="S588">
        <v>-22.277799999999999</v>
      </c>
      <c r="T588">
        <f t="shared" si="36"/>
        <v>-5.4320999999999984</v>
      </c>
    </row>
    <row r="589" spans="11:20" x14ac:dyDescent="0.3">
      <c r="L589">
        <v>9</v>
      </c>
      <c r="M589">
        <v>302.21100000000001</v>
      </c>
      <c r="N589">
        <f t="shared" si="37"/>
        <v>87.935279634189129</v>
      </c>
      <c r="O589">
        <v>-16.464200000000002</v>
      </c>
      <c r="P589">
        <v>31.1737</v>
      </c>
      <c r="Q589">
        <v>1254.26</v>
      </c>
      <c r="R589">
        <v>2.7002899999999999</v>
      </c>
      <c r="S589">
        <v>-21.759</v>
      </c>
      <c r="T589">
        <f t="shared" si="36"/>
        <v>-5.2947999999999986</v>
      </c>
    </row>
    <row r="590" spans="11:20" x14ac:dyDescent="0.3">
      <c r="L590">
        <v>10</v>
      </c>
      <c r="M590">
        <v>313.46300000000002</v>
      </c>
      <c r="N590">
        <f t="shared" si="37"/>
        <v>88.873089228581506</v>
      </c>
      <c r="O590">
        <v>-16.357399999999998</v>
      </c>
      <c r="P590">
        <v>30.227699999999999</v>
      </c>
      <c r="Q590">
        <v>1303.49</v>
      </c>
      <c r="R590">
        <v>2.8388100000000001</v>
      </c>
      <c r="S590">
        <v>-21.301300000000001</v>
      </c>
      <c r="T590">
        <f t="shared" si="36"/>
        <v>-4.9439000000000028</v>
      </c>
    </row>
    <row r="591" spans="11:20" x14ac:dyDescent="0.3">
      <c r="L591">
        <v>11</v>
      </c>
      <c r="M591">
        <v>325.41800000000001</v>
      </c>
      <c r="N591">
        <f t="shared" si="37"/>
        <v>83.647009619406219</v>
      </c>
      <c r="O591">
        <v>-15.945399999999999</v>
      </c>
      <c r="P591">
        <v>29.8462</v>
      </c>
      <c r="Q591">
        <v>1308.3399999999999</v>
      </c>
      <c r="R591">
        <v>2.82613</v>
      </c>
      <c r="S591">
        <v>-21.362300000000001</v>
      </c>
      <c r="T591">
        <f t="shared" si="36"/>
        <v>-5.4169000000000018</v>
      </c>
    </row>
    <row r="592" spans="11:20" x14ac:dyDescent="0.3">
      <c r="L592">
        <v>12</v>
      </c>
      <c r="M592">
        <v>337.27</v>
      </c>
      <c r="N592">
        <f t="shared" si="37"/>
        <v>84.373945325683607</v>
      </c>
      <c r="O592">
        <v>-15.7776</v>
      </c>
      <c r="P592">
        <v>29.922499999999999</v>
      </c>
      <c r="Q592">
        <v>1291.6199999999999</v>
      </c>
      <c r="R592">
        <v>2.8189700000000002</v>
      </c>
      <c r="S592">
        <v>-21.7285</v>
      </c>
      <c r="T592">
        <f t="shared" si="36"/>
        <v>-5.9509000000000007</v>
      </c>
    </row>
    <row r="593" spans="12:20" x14ac:dyDescent="0.3">
      <c r="L593">
        <v>13</v>
      </c>
      <c r="M593">
        <v>349.27</v>
      </c>
      <c r="N593">
        <f t="shared" si="37"/>
        <v>83.333333333333329</v>
      </c>
      <c r="O593">
        <v>-15.945399999999999</v>
      </c>
      <c r="P593">
        <v>29.6478</v>
      </c>
      <c r="Q593">
        <v>1296.9000000000001</v>
      </c>
      <c r="R593">
        <v>2.8803399999999999</v>
      </c>
      <c r="S593">
        <v>-21.392800000000001</v>
      </c>
      <c r="T593">
        <f t="shared" si="36"/>
        <v>-5.4474000000000018</v>
      </c>
    </row>
    <row r="594" spans="12:20" x14ac:dyDescent="0.3">
      <c r="L594">
        <v>14</v>
      </c>
      <c r="M594">
        <v>361.702</v>
      </c>
      <c r="N594">
        <f t="shared" si="37"/>
        <v>80.437580437580337</v>
      </c>
      <c r="O594">
        <v>-15.212999999999999</v>
      </c>
      <c r="P594">
        <v>28.900099999999998</v>
      </c>
      <c r="Q594">
        <v>1266.55</v>
      </c>
      <c r="R594">
        <v>2.81027</v>
      </c>
      <c r="S594">
        <v>-21.163900000000002</v>
      </c>
      <c r="T594">
        <f t="shared" si="36"/>
        <v>-5.9509000000000025</v>
      </c>
    </row>
    <row r="595" spans="12:20" x14ac:dyDescent="0.3">
      <c r="L595">
        <v>15</v>
      </c>
      <c r="M595">
        <v>373.77699999999999</v>
      </c>
      <c r="N595">
        <f t="shared" si="37"/>
        <v>82.815734989648107</v>
      </c>
      <c r="O595">
        <v>-15.8691</v>
      </c>
      <c r="P595">
        <v>29.327400000000001</v>
      </c>
      <c r="Q595">
        <v>1311.47</v>
      </c>
      <c r="R595">
        <v>2.8685700000000001</v>
      </c>
      <c r="S595">
        <v>-20.904499999999999</v>
      </c>
      <c r="T595">
        <f t="shared" si="36"/>
        <v>-5.0353999999999992</v>
      </c>
    </row>
    <row r="596" spans="12:20" x14ac:dyDescent="0.3">
      <c r="L596">
        <v>16</v>
      </c>
      <c r="M596">
        <v>386.036</v>
      </c>
      <c r="N596">
        <f t="shared" si="37"/>
        <v>81.572722081735776</v>
      </c>
      <c r="O596">
        <v>-15.350300000000001</v>
      </c>
      <c r="P596">
        <v>28.1067</v>
      </c>
      <c r="Q596">
        <v>1291.97</v>
      </c>
      <c r="R596">
        <v>2.8970799999999999</v>
      </c>
      <c r="S596">
        <v>-20.751999999999999</v>
      </c>
      <c r="T596">
        <f t="shared" si="36"/>
        <v>-5.4016999999999982</v>
      </c>
    </row>
    <row r="597" spans="12:20" x14ac:dyDescent="0.3">
      <c r="L597">
        <v>17</v>
      </c>
      <c r="M597">
        <v>398.23</v>
      </c>
      <c r="N597">
        <f t="shared" si="37"/>
        <v>82.007544694111743</v>
      </c>
      <c r="O597">
        <v>-14.8468</v>
      </c>
      <c r="P597">
        <v>27.313199999999998</v>
      </c>
      <c r="Q597">
        <v>1334.67</v>
      </c>
      <c r="R597">
        <v>2.8837700000000002</v>
      </c>
      <c r="S597">
        <v>-21.026599999999998</v>
      </c>
      <c r="T597">
        <f t="shared" si="36"/>
        <v>-6.1797999999999984</v>
      </c>
    </row>
    <row r="598" spans="12:20" x14ac:dyDescent="0.3">
      <c r="L598">
        <v>18</v>
      </c>
      <c r="M598">
        <v>411.01400000000001</v>
      </c>
      <c r="N598">
        <f t="shared" si="37"/>
        <v>78.22277847309141</v>
      </c>
      <c r="O598">
        <v>-14.7705</v>
      </c>
      <c r="P598">
        <v>28.0304</v>
      </c>
      <c r="Q598">
        <v>1300.17</v>
      </c>
      <c r="R598">
        <v>2.8688600000000002</v>
      </c>
      <c r="S598">
        <v>-20.019500000000001</v>
      </c>
      <c r="T598">
        <f t="shared" si="36"/>
        <v>-5.2490000000000006</v>
      </c>
    </row>
    <row r="599" spans="12:20" x14ac:dyDescent="0.3">
      <c r="L599">
        <v>19</v>
      </c>
      <c r="M599">
        <v>423.34500000000003</v>
      </c>
      <c r="N599">
        <f t="shared" si="37"/>
        <v>81.096423647717018</v>
      </c>
      <c r="O599">
        <v>-14.679</v>
      </c>
      <c r="P599">
        <v>26.824999999999999</v>
      </c>
      <c r="Q599">
        <v>1341.7</v>
      </c>
      <c r="R599">
        <v>2.9299300000000001</v>
      </c>
      <c r="S599">
        <v>-21.118200000000002</v>
      </c>
      <c r="T599">
        <f t="shared" si="36"/>
        <v>-6.4392000000000014</v>
      </c>
    </row>
    <row r="600" spans="12:20" x14ac:dyDescent="0.3">
      <c r="L600">
        <v>20</v>
      </c>
      <c r="M600">
        <v>436.12</v>
      </c>
      <c r="N600">
        <f t="shared" si="37"/>
        <v>78.277886497064713</v>
      </c>
      <c r="O600">
        <v>-14.6027</v>
      </c>
      <c r="P600">
        <v>27.755700000000001</v>
      </c>
      <c r="Q600">
        <v>1323.62</v>
      </c>
      <c r="R600">
        <v>2.8670200000000001</v>
      </c>
      <c r="S600">
        <v>-20.858799999999999</v>
      </c>
      <c r="T600">
        <f t="shared" si="36"/>
        <v>-6.2560999999999982</v>
      </c>
    </row>
    <row r="601" spans="12:20" x14ac:dyDescent="0.3">
      <c r="L601">
        <v>21</v>
      </c>
      <c r="M601">
        <v>448.84899999999999</v>
      </c>
      <c r="N601">
        <f t="shared" si="37"/>
        <v>78.560766753083598</v>
      </c>
      <c r="O601">
        <v>-14.8773</v>
      </c>
      <c r="P601">
        <v>27.755700000000001</v>
      </c>
      <c r="Q601">
        <v>1326.12</v>
      </c>
      <c r="R601">
        <v>2.9005399999999999</v>
      </c>
      <c r="S601">
        <v>-20.4315</v>
      </c>
      <c r="T601">
        <f t="shared" si="36"/>
        <v>-5.5541999999999998</v>
      </c>
    </row>
    <row r="602" spans="12:20" x14ac:dyDescent="0.3">
      <c r="L602">
        <v>22</v>
      </c>
      <c r="M602">
        <v>461.41300000000001</v>
      </c>
      <c r="N602">
        <f t="shared" si="37"/>
        <v>79.592486469277162</v>
      </c>
      <c r="O602">
        <v>-15.075699999999999</v>
      </c>
      <c r="P602">
        <v>27.771000000000001</v>
      </c>
      <c r="Q602">
        <v>1378</v>
      </c>
      <c r="R602">
        <v>2.88022</v>
      </c>
      <c r="S602">
        <v>-20.065300000000001</v>
      </c>
      <c r="T602">
        <f t="shared" si="36"/>
        <v>-4.9896000000000011</v>
      </c>
    </row>
    <row r="603" spans="12:20" x14ac:dyDescent="0.3">
      <c r="L603">
        <v>23</v>
      </c>
      <c r="M603">
        <v>473.99599999999998</v>
      </c>
      <c r="N603">
        <f t="shared" si="37"/>
        <v>79.472303902090317</v>
      </c>
      <c r="O603">
        <v>-14.2059</v>
      </c>
      <c r="P603">
        <v>26.977499999999999</v>
      </c>
      <c r="Q603">
        <v>1321.47</v>
      </c>
      <c r="R603">
        <v>2.8607999999999998</v>
      </c>
      <c r="S603">
        <v>-19.607500000000002</v>
      </c>
      <c r="T603">
        <f t="shared" si="36"/>
        <v>-5.401600000000002</v>
      </c>
    </row>
    <row r="604" spans="12:20" x14ac:dyDescent="0.3">
      <c r="L604">
        <v>24</v>
      </c>
      <c r="M604">
        <v>486.45400000000001</v>
      </c>
      <c r="N604">
        <f t="shared" si="37"/>
        <v>80.269706212875093</v>
      </c>
      <c r="O604">
        <v>-13.9771</v>
      </c>
      <c r="P604">
        <v>25.924700000000001</v>
      </c>
      <c r="Q604">
        <v>1317.12</v>
      </c>
      <c r="R604">
        <v>2.9235500000000001</v>
      </c>
      <c r="S604">
        <v>-20.5078</v>
      </c>
      <c r="T604">
        <f t="shared" si="36"/>
        <v>-6.5306999999999995</v>
      </c>
    </row>
    <row r="605" spans="12:20" x14ac:dyDescent="0.3">
      <c r="L605">
        <v>25</v>
      </c>
      <c r="M605">
        <v>499.173</v>
      </c>
      <c r="N605">
        <f t="shared" si="37"/>
        <v>78.622533218020322</v>
      </c>
      <c r="O605">
        <v>-14.0839</v>
      </c>
      <c r="P605">
        <v>26.260400000000001</v>
      </c>
      <c r="Q605">
        <v>1323.29</v>
      </c>
      <c r="R605">
        <v>2.9037299999999999</v>
      </c>
      <c r="S605">
        <v>-19.302399999999999</v>
      </c>
      <c r="T605">
        <f t="shared" si="36"/>
        <v>-5.2184999999999988</v>
      </c>
    </row>
    <row r="606" spans="12:20" x14ac:dyDescent="0.3">
      <c r="L606">
        <v>26</v>
      </c>
      <c r="M606">
        <v>511.88200000000001</v>
      </c>
      <c r="N606">
        <f t="shared" si="37"/>
        <v>78.684396884097865</v>
      </c>
      <c r="O606">
        <v>-14.297499999999999</v>
      </c>
      <c r="P606">
        <v>26.168800000000001</v>
      </c>
      <c r="Q606">
        <v>1373.06</v>
      </c>
      <c r="R606">
        <v>3.0116100000000001</v>
      </c>
      <c r="S606">
        <v>-20.645099999999999</v>
      </c>
      <c r="T606">
        <f t="shared" si="36"/>
        <v>-6.3475999999999999</v>
      </c>
    </row>
    <row r="607" spans="12:20" x14ac:dyDescent="0.3">
      <c r="L607">
        <v>27</v>
      </c>
      <c r="M607">
        <v>524.97199999999998</v>
      </c>
      <c r="N607">
        <f t="shared" si="37"/>
        <v>76.394194041253016</v>
      </c>
      <c r="O607">
        <v>-12.771599999999999</v>
      </c>
      <c r="P607">
        <v>24.444600000000001</v>
      </c>
      <c r="Q607">
        <v>1277.22</v>
      </c>
      <c r="R607">
        <v>2.86</v>
      </c>
      <c r="S607">
        <v>-20.523099999999999</v>
      </c>
      <c r="T607">
        <f t="shared" si="36"/>
        <v>-7.7515000000000001</v>
      </c>
    </row>
    <row r="608" spans="12:20" x14ac:dyDescent="0.3">
      <c r="L608">
        <v>28</v>
      </c>
      <c r="M608">
        <v>537.61800000000005</v>
      </c>
      <c r="N608">
        <f t="shared" si="37"/>
        <v>79.076387790605281</v>
      </c>
      <c r="O608">
        <v>-13.870200000000001</v>
      </c>
      <c r="P608">
        <v>25.543199999999999</v>
      </c>
      <c r="Q608">
        <v>1370.24</v>
      </c>
      <c r="R608">
        <v>2.9315500000000001</v>
      </c>
      <c r="S608">
        <v>-20.126300000000001</v>
      </c>
      <c r="T608">
        <f t="shared" si="36"/>
        <v>-6.2561</v>
      </c>
    </row>
    <row r="609" spans="11:20" x14ac:dyDescent="0.3">
      <c r="L609">
        <v>29</v>
      </c>
      <c r="M609">
        <v>550.51599999999996</v>
      </c>
      <c r="N609">
        <f t="shared" si="37"/>
        <v>77.531400217088461</v>
      </c>
      <c r="O609">
        <v>-14.343299999999999</v>
      </c>
      <c r="P609">
        <v>26.046800000000001</v>
      </c>
      <c r="Q609">
        <v>1373.31</v>
      </c>
      <c r="R609">
        <v>3.0340400000000001</v>
      </c>
      <c r="S609">
        <v>-19.638100000000001</v>
      </c>
      <c r="T609">
        <f t="shared" si="36"/>
        <v>-5.2948000000000022</v>
      </c>
    </row>
    <row r="610" spans="11:20" x14ac:dyDescent="0.3">
      <c r="L610">
        <v>30</v>
      </c>
      <c r="M610">
        <v>563.553</v>
      </c>
      <c r="N610">
        <f t="shared" si="37"/>
        <v>76.704763365804808</v>
      </c>
      <c r="O610">
        <v>-14.1602</v>
      </c>
      <c r="P610">
        <v>25.314299999999999</v>
      </c>
      <c r="Q610">
        <v>1407.88</v>
      </c>
      <c r="R610">
        <v>2.9874700000000001</v>
      </c>
      <c r="S610">
        <v>-19.821200000000001</v>
      </c>
      <c r="T610">
        <f t="shared" si="36"/>
        <v>-5.6610000000000014</v>
      </c>
    </row>
    <row r="611" spans="11:20" x14ac:dyDescent="0.3">
      <c r="L611">
        <v>31</v>
      </c>
      <c r="M611">
        <v>576.25900000000001</v>
      </c>
      <c r="N611">
        <f t="shared" si="37"/>
        <v>78.702974972453845</v>
      </c>
      <c r="O611">
        <v>-13.8855</v>
      </c>
      <c r="P611">
        <v>24.490400000000001</v>
      </c>
      <c r="Q611">
        <v>1492</v>
      </c>
      <c r="R611">
        <v>3.0303</v>
      </c>
      <c r="S611">
        <v>-18.9056</v>
      </c>
      <c r="T611">
        <f t="shared" si="36"/>
        <v>-5.0200999999999993</v>
      </c>
    </row>
    <row r="612" spans="11:20" x14ac:dyDescent="0.3">
      <c r="L612">
        <v>32</v>
      </c>
      <c r="M612">
        <v>602.63300000000004</v>
      </c>
      <c r="N612">
        <f t="shared" si="37"/>
        <v>37.916129521498412</v>
      </c>
      <c r="O612">
        <v>-13.732900000000001</v>
      </c>
      <c r="P612">
        <v>24.826000000000001</v>
      </c>
      <c r="Q612">
        <v>1382.64</v>
      </c>
      <c r="R612">
        <v>2.9486599999999998</v>
      </c>
      <c r="S612">
        <v>-20.2179</v>
      </c>
      <c r="T612">
        <f t="shared" si="36"/>
        <v>-6.4849999999999994</v>
      </c>
    </row>
    <row r="613" spans="11:20" x14ac:dyDescent="0.3">
      <c r="L613">
        <v>33</v>
      </c>
      <c r="M613">
        <v>602.63300000000004</v>
      </c>
      <c r="O613">
        <v>-13.732900000000001</v>
      </c>
      <c r="P613">
        <v>24.826000000000001</v>
      </c>
      <c r="Q613">
        <v>1382.64</v>
      </c>
      <c r="R613">
        <v>2.9486599999999998</v>
      </c>
      <c r="S613">
        <v>-20.2179</v>
      </c>
      <c r="T613">
        <f t="shared" si="36"/>
        <v>-6.4849999999999994</v>
      </c>
    </row>
    <row r="614" spans="11:20" x14ac:dyDescent="0.3">
      <c r="L614">
        <v>34</v>
      </c>
      <c r="M614">
        <v>615.48199999999997</v>
      </c>
      <c r="N614">
        <f t="shared" si="37"/>
        <v>77.827068254339267</v>
      </c>
      <c r="O614">
        <v>-13.9313</v>
      </c>
      <c r="P614">
        <v>24.826000000000001</v>
      </c>
      <c r="Q614">
        <v>1415.98</v>
      </c>
      <c r="R614">
        <v>3.0222699999999998</v>
      </c>
      <c r="S614">
        <v>-20.3705</v>
      </c>
      <c r="T614">
        <f t="shared" si="36"/>
        <v>-6.4391999999999996</v>
      </c>
    </row>
    <row r="615" spans="11:20" x14ac:dyDescent="0.3">
      <c r="L615">
        <v>35</v>
      </c>
      <c r="M615">
        <v>628.49599999999998</v>
      </c>
      <c r="N615">
        <f t="shared" si="37"/>
        <v>76.84032580298134</v>
      </c>
      <c r="O615">
        <v>-13.855</v>
      </c>
      <c r="P615">
        <v>25.0854</v>
      </c>
      <c r="Q615">
        <v>1421.28</v>
      </c>
      <c r="R615">
        <v>3.01939</v>
      </c>
      <c r="S615">
        <v>-19.638100000000001</v>
      </c>
      <c r="T615">
        <f t="shared" si="36"/>
        <v>-5.783100000000001</v>
      </c>
    </row>
    <row r="616" spans="11:20" x14ac:dyDescent="0.3">
      <c r="L616">
        <v>36</v>
      </c>
      <c r="M616">
        <v>641.71600000000001</v>
      </c>
      <c r="N616">
        <f t="shared" si="37"/>
        <v>75.64296520423585</v>
      </c>
      <c r="O616">
        <v>-13.4125</v>
      </c>
      <c r="P616">
        <v>24.444600000000001</v>
      </c>
      <c r="Q616">
        <v>1350.07</v>
      </c>
      <c r="R616">
        <v>2.9367200000000002</v>
      </c>
      <c r="S616">
        <v>-18.158000000000001</v>
      </c>
      <c r="T616">
        <f t="shared" si="36"/>
        <v>-4.7455000000000016</v>
      </c>
    </row>
    <row r="617" spans="11:20" x14ac:dyDescent="0.3">
      <c r="L617">
        <v>37</v>
      </c>
      <c r="M617">
        <v>667.39499999999998</v>
      </c>
      <c r="N617">
        <f t="shared" si="37"/>
        <v>38.942326414580045</v>
      </c>
      <c r="O617">
        <v>-14.2822</v>
      </c>
      <c r="P617">
        <v>24.8413</v>
      </c>
      <c r="Q617">
        <v>1467.49</v>
      </c>
      <c r="R617">
        <v>3.0704699999999998</v>
      </c>
      <c r="S617">
        <v>-19.302399999999999</v>
      </c>
      <c r="T617">
        <f t="shared" si="36"/>
        <v>-5.0201999999999991</v>
      </c>
    </row>
    <row r="618" spans="11:20" x14ac:dyDescent="0.3">
      <c r="L618">
        <v>38</v>
      </c>
      <c r="M618">
        <v>667.39499999999998</v>
      </c>
      <c r="O618">
        <v>-14.2822</v>
      </c>
      <c r="P618">
        <v>24.8413</v>
      </c>
      <c r="Q618">
        <v>1467.49</v>
      </c>
      <c r="R618">
        <v>3.0704699999999998</v>
      </c>
      <c r="S618">
        <v>-19.302399999999999</v>
      </c>
      <c r="T618">
        <f t="shared" si="36"/>
        <v>-5.0201999999999991</v>
      </c>
    </row>
    <row r="619" spans="11:20" x14ac:dyDescent="0.3">
      <c r="L619">
        <v>39</v>
      </c>
      <c r="M619">
        <v>693.71400000000006</v>
      </c>
      <c r="N619">
        <f t="shared" si="37"/>
        <v>37.995364565522898</v>
      </c>
      <c r="O619">
        <v>-13.1989</v>
      </c>
      <c r="P619">
        <v>23.6053</v>
      </c>
      <c r="Q619">
        <v>1390.45</v>
      </c>
      <c r="R619">
        <v>3.0280100000000001</v>
      </c>
      <c r="S619">
        <v>-19.470199999999998</v>
      </c>
      <c r="T619">
        <f t="shared" si="36"/>
        <v>-6.2712999999999983</v>
      </c>
    </row>
    <row r="620" spans="11:20" x14ac:dyDescent="0.3">
      <c r="L620">
        <v>40</v>
      </c>
      <c r="M620">
        <v>706.61199999999997</v>
      </c>
      <c r="N620">
        <f t="shared" si="37"/>
        <v>77.531400217088461</v>
      </c>
      <c r="O620">
        <v>-13.443</v>
      </c>
      <c r="P620">
        <v>23.788499999999999</v>
      </c>
      <c r="Q620">
        <v>1473.3</v>
      </c>
      <c r="R620">
        <v>3.0259</v>
      </c>
      <c r="S620">
        <v>-19.454999999999998</v>
      </c>
      <c r="T620">
        <f t="shared" si="36"/>
        <v>-6.0119999999999987</v>
      </c>
    </row>
    <row r="621" spans="11:20" x14ac:dyDescent="0.3">
      <c r="T621">
        <f t="shared" si="36"/>
        <v>0</v>
      </c>
    </row>
    <row r="622" spans="11:20" x14ac:dyDescent="0.3">
      <c r="K622">
        <v>1.35</v>
      </c>
      <c r="T622">
        <f t="shared" si="36"/>
        <v>0</v>
      </c>
    </row>
    <row r="623" spans="11:20" x14ac:dyDescent="0.3">
      <c r="L623">
        <v>1</v>
      </c>
      <c r="M623">
        <v>220.86799999999999</v>
      </c>
      <c r="O623">
        <v>-28.2898</v>
      </c>
      <c r="P623">
        <v>71.365399999999994</v>
      </c>
      <c r="Q623">
        <v>542.71100000000001</v>
      </c>
      <c r="R623">
        <v>1.5316700000000001</v>
      </c>
      <c r="S623">
        <v>-33.355699999999999</v>
      </c>
      <c r="T623">
        <f t="shared" si="36"/>
        <v>-5.0658999999999992</v>
      </c>
    </row>
    <row r="624" spans="11:20" x14ac:dyDescent="0.3">
      <c r="L624">
        <v>2</v>
      </c>
      <c r="M624">
        <v>228.352</v>
      </c>
      <c r="N624">
        <f t="shared" si="37"/>
        <v>133.61838588989829</v>
      </c>
      <c r="O624">
        <v>-20.919799999999999</v>
      </c>
      <c r="P624">
        <v>50.628700000000002</v>
      </c>
      <c r="Q624">
        <v>704.91099999999994</v>
      </c>
      <c r="R624">
        <v>1.83223</v>
      </c>
      <c r="S624">
        <v>-27.862500000000001</v>
      </c>
      <c r="T624">
        <f t="shared" si="36"/>
        <v>-6.9427000000000021</v>
      </c>
    </row>
    <row r="625" spans="12:20" x14ac:dyDescent="0.3">
      <c r="L625">
        <v>3</v>
      </c>
      <c r="M625">
        <v>236.93799999999999</v>
      </c>
      <c r="N625">
        <f t="shared" si="37"/>
        <v>116.46866992778963</v>
      </c>
      <c r="O625">
        <v>-19.363399999999999</v>
      </c>
      <c r="P625">
        <v>42.877200000000002</v>
      </c>
      <c r="Q625">
        <v>881.697</v>
      </c>
      <c r="R625">
        <v>2.1495500000000001</v>
      </c>
      <c r="S625">
        <v>-25.238</v>
      </c>
      <c r="T625">
        <f t="shared" si="36"/>
        <v>-5.8746000000000009</v>
      </c>
    </row>
    <row r="626" spans="12:20" x14ac:dyDescent="0.3">
      <c r="L626">
        <v>4</v>
      </c>
      <c r="M626">
        <v>246.715</v>
      </c>
      <c r="N626">
        <f t="shared" si="37"/>
        <v>102.28086325048568</v>
      </c>
      <c r="O626">
        <v>-17.959599999999998</v>
      </c>
      <c r="P626">
        <v>38.192700000000002</v>
      </c>
      <c r="Q626">
        <v>993.49800000000005</v>
      </c>
      <c r="R626">
        <v>2.3638599999999999</v>
      </c>
      <c r="S626">
        <v>-23.834199999999999</v>
      </c>
      <c r="T626">
        <f t="shared" si="36"/>
        <v>-5.8746000000000009</v>
      </c>
    </row>
    <row r="627" spans="12:20" x14ac:dyDescent="0.3">
      <c r="L627">
        <v>5</v>
      </c>
      <c r="M627">
        <v>256.95</v>
      </c>
      <c r="N627">
        <f t="shared" si="37"/>
        <v>97.70395701025906</v>
      </c>
      <c r="O627">
        <v>-16.983000000000001</v>
      </c>
      <c r="P627">
        <v>35.140999999999998</v>
      </c>
      <c r="Q627">
        <v>1079.1099999999999</v>
      </c>
      <c r="R627">
        <v>2.52</v>
      </c>
      <c r="S627">
        <v>-22.766100000000002</v>
      </c>
      <c r="T627">
        <f t="shared" si="36"/>
        <v>-5.783100000000001</v>
      </c>
    </row>
    <row r="628" spans="12:20" x14ac:dyDescent="0.3">
      <c r="L628">
        <v>6</v>
      </c>
      <c r="M628">
        <v>267.68299999999999</v>
      </c>
      <c r="N628">
        <f t="shared" si="37"/>
        <v>93.170595360104315</v>
      </c>
      <c r="O628">
        <v>-17.0746</v>
      </c>
      <c r="P628">
        <v>33.813499999999998</v>
      </c>
      <c r="Q628">
        <v>1168.3800000000001</v>
      </c>
      <c r="R628">
        <v>2.64541</v>
      </c>
      <c r="S628">
        <v>-22.354099999999999</v>
      </c>
      <c r="T628">
        <f t="shared" si="36"/>
        <v>-5.2794999999999987</v>
      </c>
    </row>
    <row r="629" spans="12:20" x14ac:dyDescent="0.3">
      <c r="L629">
        <v>7</v>
      </c>
      <c r="M629">
        <v>278.43200000000002</v>
      </c>
      <c r="N629">
        <f t="shared" si="37"/>
        <v>93.031909945110968</v>
      </c>
      <c r="O629">
        <v>-16.311599999999999</v>
      </c>
      <c r="P629">
        <v>31.951899999999998</v>
      </c>
      <c r="Q629">
        <v>1229.68</v>
      </c>
      <c r="R629">
        <v>2.7201399999999998</v>
      </c>
      <c r="S629">
        <v>-21.7285</v>
      </c>
      <c r="T629">
        <f t="shared" si="36"/>
        <v>-5.4169000000000018</v>
      </c>
    </row>
    <row r="630" spans="12:20" x14ac:dyDescent="0.3">
      <c r="L630">
        <v>8</v>
      </c>
      <c r="M630">
        <v>289.68099999999998</v>
      </c>
      <c r="N630">
        <f t="shared" si="37"/>
        <v>88.896790825851454</v>
      </c>
      <c r="O630">
        <v>-15.8386</v>
      </c>
      <c r="P630">
        <v>30.700700000000001</v>
      </c>
      <c r="Q630">
        <v>1255.71</v>
      </c>
      <c r="R630">
        <v>2.7683</v>
      </c>
      <c r="S630">
        <v>-20.828199999999999</v>
      </c>
      <c r="T630">
        <f t="shared" si="36"/>
        <v>-4.9895999999999994</v>
      </c>
    </row>
    <row r="631" spans="12:20" x14ac:dyDescent="0.3">
      <c r="L631">
        <v>9</v>
      </c>
      <c r="M631">
        <v>301.12099999999998</v>
      </c>
      <c r="N631">
        <f t="shared" si="37"/>
        <v>87.412587412587428</v>
      </c>
      <c r="O631">
        <v>-15.6403</v>
      </c>
      <c r="P631">
        <v>29.968299999999999</v>
      </c>
      <c r="Q631">
        <v>1281.6199999999999</v>
      </c>
      <c r="R631">
        <v>2.8528199999999999</v>
      </c>
      <c r="S631">
        <v>-19.729600000000001</v>
      </c>
      <c r="T631">
        <f t="shared" si="36"/>
        <v>-4.0893000000000015</v>
      </c>
    </row>
    <row r="632" spans="12:20" x14ac:dyDescent="0.3">
      <c r="L632">
        <v>10</v>
      </c>
      <c r="M632">
        <v>312.49299999999999</v>
      </c>
      <c r="N632">
        <f t="shared" si="37"/>
        <v>87.935279634189129</v>
      </c>
      <c r="O632">
        <v>-15.5182</v>
      </c>
      <c r="P632">
        <v>29.098500000000001</v>
      </c>
      <c r="Q632">
        <v>1357.93</v>
      </c>
      <c r="R632">
        <v>2.9544700000000002</v>
      </c>
      <c r="S632">
        <v>-20.3094</v>
      </c>
      <c r="T632">
        <f t="shared" si="36"/>
        <v>-4.7911999999999999</v>
      </c>
    </row>
    <row r="633" spans="12:20" x14ac:dyDescent="0.3">
      <c r="L633">
        <v>11</v>
      </c>
      <c r="M633">
        <v>324.25</v>
      </c>
      <c r="N633">
        <f t="shared" si="37"/>
        <v>85.055711491026585</v>
      </c>
      <c r="O633">
        <v>-14.3127</v>
      </c>
      <c r="P633">
        <v>27.267499999999998</v>
      </c>
      <c r="Q633">
        <v>1289.98</v>
      </c>
      <c r="R633">
        <v>2.87683</v>
      </c>
      <c r="S633">
        <v>-19.943200000000001</v>
      </c>
      <c r="T633">
        <f t="shared" si="36"/>
        <v>-5.6305000000000014</v>
      </c>
    </row>
    <row r="634" spans="12:20" x14ac:dyDescent="0.3">
      <c r="L634">
        <v>12</v>
      </c>
      <c r="M634">
        <v>336.07100000000003</v>
      </c>
      <c r="N634">
        <f t="shared" si="37"/>
        <v>84.595211911005649</v>
      </c>
      <c r="O634">
        <v>-13.549799999999999</v>
      </c>
      <c r="P634">
        <v>26.199300000000001</v>
      </c>
      <c r="Q634">
        <v>1302.1300000000001</v>
      </c>
      <c r="R634">
        <v>2.9140199999999998</v>
      </c>
      <c r="S634">
        <v>-19.790600000000001</v>
      </c>
      <c r="T634">
        <f t="shared" si="36"/>
        <v>-6.2408000000000019</v>
      </c>
    </row>
    <row r="635" spans="12:20" x14ac:dyDescent="0.3">
      <c r="L635">
        <v>13</v>
      </c>
      <c r="M635">
        <v>347.95100000000002</v>
      </c>
      <c r="N635">
        <f t="shared" si="37"/>
        <v>84.175084175084208</v>
      </c>
      <c r="O635">
        <v>-14.0533</v>
      </c>
      <c r="P635">
        <v>26.351900000000001</v>
      </c>
      <c r="Q635">
        <v>1371.98</v>
      </c>
      <c r="R635">
        <v>2.9827300000000001</v>
      </c>
      <c r="S635">
        <v>-19.485499999999998</v>
      </c>
      <c r="T635">
        <f t="shared" si="36"/>
        <v>-5.4321999999999981</v>
      </c>
    </row>
    <row r="636" spans="12:20" x14ac:dyDescent="0.3">
      <c r="L636">
        <v>14</v>
      </c>
      <c r="M636">
        <v>359.976</v>
      </c>
      <c r="N636">
        <f t="shared" si="37"/>
        <v>83.160083160083317</v>
      </c>
      <c r="O636">
        <v>-13.717700000000001</v>
      </c>
      <c r="P636">
        <v>26.062000000000001</v>
      </c>
      <c r="Q636">
        <v>1398.74</v>
      </c>
      <c r="R636">
        <v>3.0225499999999998</v>
      </c>
      <c r="S636">
        <v>-19.607500000000002</v>
      </c>
      <c r="T636">
        <f t="shared" si="36"/>
        <v>-5.889800000000001</v>
      </c>
    </row>
    <row r="637" spans="12:20" x14ac:dyDescent="0.3">
      <c r="L637">
        <v>15</v>
      </c>
      <c r="M637">
        <v>372.23399999999998</v>
      </c>
      <c r="N637">
        <f t="shared" si="37"/>
        <v>81.579376733561887</v>
      </c>
      <c r="O637">
        <v>-13.9008</v>
      </c>
      <c r="P637">
        <v>25.894200000000001</v>
      </c>
      <c r="Q637">
        <v>1387</v>
      </c>
      <c r="R637">
        <v>3.0306899999999999</v>
      </c>
      <c r="S637">
        <v>-19.149799999999999</v>
      </c>
      <c r="T637">
        <f t="shared" si="36"/>
        <v>-5.2489999999999988</v>
      </c>
    </row>
    <row r="638" spans="12:20" x14ac:dyDescent="0.3">
      <c r="L638">
        <v>16</v>
      </c>
      <c r="M638">
        <v>384.56599999999997</v>
      </c>
      <c r="N638">
        <f t="shared" si="37"/>
        <v>81.089847551086649</v>
      </c>
      <c r="O638">
        <v>-12.710599999999999</v>
      </c>
      <c r="P638">
        <v>24.8871</v>
      </c>
      <c r="Q638">
        <v>1309.71</v>
      </c>
      <c r="R638">
        <v>2.9208699999999999</v>
      </c>
      <c r="S638">
        <v>-19.668600000000001</v>
      </c>
      <c r="T638">
        <f t="shared" si="36"/>
        <v>-6.958000000000002</v>
      </c>
    </row>
    <row r="639" spans="12:20" x14ac:dyDescent="0.3">
      <c r="L639">
        <v>17</v>
      </c>
      <c r="M639">
        <v>396.71</v>
      </c>
      <c r="N639">
        <f t="shared" si="37"/>
        <v>82.345191040843176</v>
      </c>
      <c r="O639">
        <v>-13.809200000000001</v>
      </c>
      <c r="P639">
        <v>25.451699999999999</v>
      </c>
      <c r="Q639">
        <v>1435.36</v>
      </c>
      <c r="R639">
        <v>3.056</v>
      </c>
      <c r="S639">
        <v>-19.439699999999998</v>
      </c>
      <c r="T639">
        <f t="shared" si="36"/>
        <v>-5.6304999999999978</v>
      </c>
    </row>
    <row r="640" spans="12:20" x14ac:dyDescent="0.3">
      <c r="L640">
        <v>18</v>
      </c>
      <c r="M640">
        <v>408.77800000000002</v>
      </c>
      <c r="N640">
        <f t="shared" si="37"/>
        <v>82.863771958899292</v>
      </c>
      <c r="O640">
        <v>-13.778700000000001</v>
      </c>
      <c r="P640">
        <v>25.344799999999999</v>
      </c>
      <c r="Q640">
        <v>1402.63</v>
      </c>
      <c r="R640">
        <v>3.0802499999999999</v>
      </c>
      <c r="S640">
        <v>-18.9056</v>
      </c>
      <c r="T640">
        <f t="shared" si="36"/>
        <v>-5.1268999999999991</v>
      </c>
    </row>
    <row r="641" spans="11:20" x14ac:dyDescent="0.3">
      <c r="L641">
        <v>19</v>
      </c>
      <c r="M641">
        <v>421.173</v>
      </c>
      <c r="N641">
        <f t="shared" si="37"/>
        <v>80.677692617991241</v>
      </c>
      <c r="O641">
        <v>-12.115500000000001</v>
      </c>
      <c r="P641">
        <v>22.995000000000001</v>
      </c>
      <c r="Q641">
        <v>1357.67</v>
      </c>
      <c r="R641">
        <v>2.98353</v>
      </c>
      <c r="S641">
        <v>-19.348099999999999</v>
      </c>
      <c r="T641">
        <f t="shared" si="36"/>
        <v>-7.2325999999999979</v>
      </c>
    </row>
    <row r="642" spans="11:20" x14ac:dyDescent="0.3">
      <c r="L642">
        <v>20</v>
      </c>
      <c r="M642">
        <v>445.69799999999998</v>
      </c>
      <c r="N642">
        <f t="shared" si="37"/>
        <v>40.774719673802281</v>
      </c>
      <c r="O642">
        <v>-13.0768</v>
      </c>
      <c r="P642">
        <v>23.773199999999999</v>
      </c>
      <c r="Q642">
        <v>1370.32</v>
      </c>
      <c r="R642">
        <v>3.0658099999999999</v>
      </c>
      <c r="S642">
        <v>-18.7531</v>
      </c>
      <c r="T642">
        <f t="shared" si="36"/>
        <v>-5.6762999999999995</v>
      </c>
    </row>
    <row r="643" spans="11:20" x14ac:dyDescent="0.3">
      <c r="L643">
        <v>21</v>
      </c>
      <c r="M643">
        <v>458.21499999999997</v>
      </c>
      <c r="N643">
        <f t="shared" si="37"/>
        <v>79.891347767036862</v>
      </c>
      <c r="O643">
        <v>-13.1531</v>
      </c>
      <c r="P643">
        <v>23.864699999999999</v>
      </c>
      <c r="Q643">
        <v>1385</v>
      </c>
      <c r="R643">
        <v>3.0683799999999999</v>
      </c>
      <c r="S643">
        <v>-19.317599999999999</v>
      </c>
      <c r="T643">
        <f t="shared" si="36"/>
        <v>-6.1644999999999985</v>
      </c>
    </row>
    <row r="644" spans="11:20" x14ac:dyDescent="0.3">
      <c r="L644">
        <v>22</v>
      </c>
      <c r="M644">
        <v>482.89400000000001</v>
      </c>
      <c r="N644">
        <f t="shared" si="37"/>
        <v>40.520280400340319</v>
      </c>
      <c r="O644">
        <v>-13.580299999999999</v>
      </c>
      <c r="P644">
        <v>23.696899999999999</v>
      </c>
      <c r="Q644">
        <v>1485.26</v>
      </c>
      <c r="R644">
        <v>3.2148099999999999</v>
      </c>
      <c r="S644">
        <v>-17.898599999999998</v>
      </c>
      <c r="T644">
        <f t="shared" si="36"/>
        <v>-4.3182999999999989</v>
      </c>
    </row>
    <row r="645" spans="11:20" x14ac:dyDescent="0.3">
      <c r="L645">
        <v>23</v>
      </c>
      <c r="M645">
        <v>495.71800000000002</v>
      </c>
      <c r="N645">
        <f t="shared" si="37"/>
        <v>77.978789769182711</v>
      </c>
      <c r="O645">
        <v>-12.2681</v>
      </c>
      <c r="P645">
        <v>23.132300000000001</v>
      </c>
      <c r="Q645">
        <v>1388.21</v>
      </c>
      <c r="R645">
        <v>2.9955400000000001</v>
      </c>
      <c r="S645">
        <v>-18.7378</v>
      </c>
      <c r="T645">
        <f t="shared" ref="T645:T679" si="38">S645-O645</f>
        <v>-6.4696999999999996</v>
      </c>
    </row>
    <row r="646" spans="11:20" x14ac:dyDescent="0.3">
      <c r="L646">
        <v>24</v>
      </c>
      <c r="M646">
        <v>495.71800000000002</v>
      </c>
      <c r="N646" t="e">
        <f t="shared" ref="N646:N679" si="39">1000/(M646-M645)</f>
        <v>#DIV/0!</v>
      </c>
      <c r="O646">
        <v>-12.2681</v>
      </c>
      <c r="P646">
        <v>23.132300000000001</v>
      </c>
      <c r="Q646">
        <v>1388.21</v>
      </c>
      <c r="R646">
        <v>2.9955400000000001</v>
      </c>
      <c r="S646">
        <v>-18.7378</v>
      </c>
      <c r="T646">
        <f t="shared" si="38"/>
        <v>-6.4696999999999996</v>
      </c>
    </row>
    <row r="647" spans="11:20" x14ac:dyDescent="0.3">
      <c r="L647">
        <v>25</v>
      </c>
      <c r="M647">
        <v>495.71800000000002</v>
      </c>
      <c r="N647" t="e">
        <f t="shared" si="39"/>
        <v>#DIV/0!</v>
      </c>
      <c r="O647">
        <v>-12.2681</v>
      </c>
      <c r="P647">
        <v>23.132300000000001</v>
      </c>
      <c r="Q647">
        <v>1388.21</v>
      </c>
      <c r="R647">
        <v>2.9955400000000001</v>
      </c>
      <c r="S647">
        <v>-18.7378</v>
      </c>
      <c r="T647">
        <f t="shared" si="38"/>
        <v>-6.4696999999999996</v>
      </c>
    </row>
    <row r="648" spans="11:20" x14ac:dyDescent="0.3">
      <c r="L648">
        <v>26</v>
      </c>
      <c r="M648">
        <v>508.05700000000002</v>
      </c>
      <c r="N648">
        <f t="shared" si="39"/>
        <v>81.04384471999353</v>
      </c>
      <c r="O648">
        <v>-13.3362</v>
      </c>
      <c r="P648">
        <v>23.773199999999999</v>
      </c>
      <c r="Q648">
        <v>1464.38</v>
      </c>
      <c r="R648">
        <v>3.117</v>
      </c>
      <c r="S648">
        <v>-18.7073</v>
      </c>
      <c r="T648">
        <f t="shared" si="38"/>
        <v>-5.3711000000000002</v>
      </c>
    </row>
    <row r="649" spans="11:20" x14ac:dyDescent="0.3">
      <c r="T649">
        <f t="shared" si="38"/>
        <v>0</v>
      </c>
    </row>
    <row r="650" spans="11:20" x14ac:dyDescent="0.3">
      <c r="K650">
        <v>1.4</v>
      </c>
      <c r="T650">
        <f t="shared" si="38"/>
        <v>0</v>
      </c>
    </row>
    <row r="651" spans="11:20" x14ac:dyDescent="0.3">
      <c r="L651">
        <v>1</v>
      </c>
      <c r="M651">
        <v>220.85400000000001</v>
      </c>
      <c r="O651">
        <v>-27.9846</v>
      </c>
      <c r="P651">
        <v>71.609499999999997</v>
      </c>
      <c r="Q651">
        <v>543.12</v>
      </c>
      <c r="R651">
        <v>1.5375099999999999</v>
      </c>
      <c r="S651">
        <v>-32.394399999999997</v>
      </c>
      <c r="T651">
        <f t="shared" si="38"/>
        <v>-4.4097999999999971</v>
      </c>
    </row>
    <row r="652" spans="11:20" x14ac:dyDescent="0.3">
      <c r="L652">
        <v>2</v>
      </c>
      <c r="M652">
        <v>228.18799999999999</v>
      </c>
      <c r="N652">
        <f t="shared" si="39"/>
        <v>136.35124079629171</v>
      </c>
      <c r="O652">
        <v>-20.889299999999999</v>
      </c>
      <c r="P652">
        <v>50.384500000000003</v>
      </c>
      <c r="Q652">
        <v>720.00199999999995</v>
      </c>
      <c r="R652">
        <v>1.87981</v>
      </c>
      <c r="S652">
        <v>-26.748699999999999</v>
      </c>
      <c r="T652">
        <f t="shared" si="38"/>
        <v>-5.8594000000000008</v>
      </c>
    </row>
    <row r="653" spans="11:20" x14ac:dyDescent="0.3">
      <c r="L653">
        <v>3</v>
      </c>
      <c r="M653">
        <v>236.75399999999999</v>
      </c>
      <c r="N653">
        <f t="shared" si="39"/>
        <v>116.74060238150825</v>
      </c>
      <c r="O653">
        <v>-17.867999999999999</v>
      </c>
      <c r="P653">
        <v>41.259799999999998</v>
      </c>
      <c r="Q653">
        <v>881.05399999999997</v>
      </c>
      <c r="R653">
        <v>2.1654900000000001</v>
      </c>
      <c r="S653">
        <v>-24.108899999999998</v>
      </c>
      <c r="T653">
        <f t="shared" si="38"/>
        <v>-6.2408999999999999</v>
      </c>
    </row>
    <row r="654" spans="11:20" x14ac:dyDescent="0.3">
      <c r="L654">
        <v>4</v>
      </c>
      <c r="M654">
        <v>246.16499999999999</v>
      </c>
      <c r="N654">
        <f t="shared" si="39"/>
        <v>106.258633513973</v>
      </c>
      <c r="O654">
        <v>-17.379799999999999</v>
      </c>
      <c r="P654">
        <v>36.972000000000001</v>
      </c>
      <c r="Q654">
        <v>1023.23</v>
      </c>
      <c r="R654">
        <v>2.4161999999999999</v>
      </c>
      <c r="S654">
        <v>-22.445699999999999</v>
      </c>
      <c r="T654">
        <f t="shared" si="38"/>
        <v>-5.0658999999999992</v>
      </c>
    </row>
    <row r="655" spans="11:20" x14ac:dyDescent="0.3">
      <c r="L655">
        <v>5</v>
      </c>
      <c r="M655">
        <v>256.51600000000002</v>
      </c>
      <c r="N655">
        <f t="shared" si="39"/>
        <v>96.609023282774359</v>
      </c>
      <c r="O655">
        <v>-15.6097</v>
      </c>
      <c r="P655">
        <v>33.187899999999999</v>
      </c>
      <c r="Q655">
        <v>1096.3399999999999</v>
      </c>
      <c r="R655">
        <v>2.5598100000000001</v>
      </c>
      <c r="S655">
        <v>-21.362300000000001</v>
      </c>
      <c r="T655">
        <f t="shared" si="38"/>
        <v>-5.752600000000001</v>
      </c>
    </row>
    <row r="656" spans="11:20" x14ac:dyDescent="0.3">
      <c r="L656">
        <v>6</v>
      </c>
      <c r="M656">
        <v>267.012</v>
      </c>
      <c r="N656">
        <f t="shared" si="39"/>
        <v>95.274390243902616</v>
      </c>
      <c r="O656">
        <v>-15.960699999999999</v>
      </c>
      <c r="P656">
        <v>31.4178</v>
      </c>
      <c r="Q656">
        <v>1215.45</v>
      </c>
      <c r="R656">
        <v>2.7819400000000001</v>
      </c>
      <c r="S656">
        <v>-20.3094</v>
      </c>
      <c r="T656">
        <f t="shared" si="38"/>
        <v>-4.3487000000000009</v>
      </c>
    </row>
    <row r="657" spans="11:20" x14ac:dyDescent="0.3">
      <c r="L657">
        <v>7</v>
      </c>
      <c r="M657">
        <v>277.815</v>
      </c>
      <c r="N657">
        <f t="shared" si="39"/>
        <v>92.566879570489704</v>
      </c>
      <c r="O657">
        <v>-15.319800000000001</v>
      </c>
      <c r="P657">
        <v>29.6478</v>
      </c>
      <c r="Q657">
        <v>1302.76</v>
      </c>
      <c r="R657">
        <v>2.83785</v>
      </c>
      <c r="S657">
        <v>-20.4468</v>
      </c>
      <c r="T657">
        <f t="shared" si="38"/>
        <v>-5.1269999999999989</v>
      </c>
    </row>
    <row r="658" spans="11:20" x14ac:dyDescent="0.3">
      <c r="L658">
        <v>8</v>
      </c>
      <c r="M658">
        <v>288.74200000000002</v>
      </c>
      <c r="N658">
        <f t="shared" si="39"/>
        <v>91.516427198681981</v>
      </c>
      <c r="O658">
        <v>-15.5182</v>
      </c>
      <c r="P658">
        <v>29.174800000000001</v>
      </c>
      <c r="Q658">
        <v>1374.13</v>
      </c>
      <c r="R658">
        <v>2.9616699999999998</v>
      </c>
      <c r="S658">
        <v>-19.531300000000002</v>
      </c>
      <c r="T658">
        <f t="shared" si="38"/>
        <v>-4.0131000000000014</v>
      </c>
    </row>
    <row r="659" spans="11:20" x14ac:dyDescent="0.3">
      <c r="L659">
        <v>9</v>
      </c>
      <c r="M659">
        <v>300.11399999999998</v>
      </c>
      <c r="N659">
        <f t="shared" si="39"/>
        <v>87.93527963418957</v>
      </c>
      <c r="O659">
        <v>-13.565099999999999</v>
      </c>
      <c r="P659">
        <v>25.711099999999998</v>
      </c>
      <c r="Q659">
        <v>1344.79</v>
      </c>
      <c r="R659">
        <v>2.9228700000000001</v>
      </c>
      <c r="S659">
        <v>-17.578099999999999</v>
      </c>
      <c r="T659">
        <f t="shared" si="38"/>
        <v>-4.0129999999999999</v>
      </c>
    </row>
    <row r="660" spans="11:20" x14ac:dyDescent="0.3">
      <c r="L660">
        <v>10</v>
      </c>
      <c r="M660">
        <v>311.61</v>
      </c>
      <c r="N660">
        <f t="shared" si="39"/>
        <v>86.986778009742238</v>
      </c>
      <c r="O660">
        <v>-13.1531</v>
      </c>
      <c r="P660">
        <v>25.344799999999999</v>
      </c>
      <c r="Q660">
        <v>1319.62</v>
      </c>
      <c r="R660">
        <v>2.9580000000000002</v>
      </c>
      <c r="S660">
        <v>-18.28</v>
      </c>
      <c r="T660">
        <f t="shared" si="38"/>
        <v>-5.1269000000000009</v>
      </c>
    </row>
    <row r="661" spans="11:20" x14ac:dyDescent="0.3">
      <c r="L661">
        <v>11</v>
      </c>
      <c r="M661">
        <v>323.05</v>
      </c>
      <c r="N661">
        <f t="shared" si="39"/>
        <v>87.412587412587428</v>
      </c>
      <c r="O661">
        <v>-13.595599999999999</v>
      </c>
      <c r="P661">
        <v>25.1617</v>
      </c>
      <c r="Q661">
        <v>1366.29</v>
      </c>
      <c r="R661">
        <v>3.0272899999999998</v>
      </c>
      <c r="S661">
        <v>-18.081700000000001</v>
      </c>
      <c r="T661">
        <f t="shared" si="38"/>
        <v>-4.4861000000000022</v>
      </c>
    </row>
    <row r="662" spans="11:20" x14ac:dyDescent="0.3">
      <c r="L662">
        <v>12</v>
      </c>
      <c r="M662">
        <v>334.75299999999999</v>
      </c>
      <c r="N662">
        <f t="shared" si="39"/>
        <v>85.448175681449385</v>
      </c>
      <c r="O662">
        <v>-12.3901</v>
      </c>
      <c r="P662">
        <v>24.108899999999998</v>
      </c>
      <c r="Q662">
        <v>1328.18</v>
      </c>
      <c r="R662">
        <v>2.9293100000000001</v>
      </c>
      <c r="S662">
        <v>-17.1509</v>
      </c>
      <c r="T662">
        <f t="shared" si="38"/>
        <v>-4.7607999999999997</v>
      </c>
    </row>
    <row r="663" spans="11:20" x14ac:dyDescent="0.3">
      <c r="L663">
        <v>13</v>
      </c>
      <c r="M663">
        <v>346.19099999999997</v>
      </c>
      <c r="N663">
        <f t="shared" si="39"/>
        <v>87.427872005595475</v>
      </c>
      <c r="O663">
        <v>-12.863200000000001</v>
      </c>
      <c r="P663">
        <v>23.895299999999999</v>
      </c>
      <c r="Q663">
        <v>1424</v>
      </c>
      <c r="R663">
        <v>3.1057100000000002</v>
      </c>
      <c r="S663">
        <v>-18.173200000000001</v>
      </c>
      <c r="T663">
        <f t="shared" si="38"/>
        <v>-5.3100000000000005</v>
      </c>
    </row>
    <row r="664" spans="11:20" x14ac:dyDescent="0.3">
      <c r="L664">
        <v>14</v>
      </c>
      <c r="M664">
        <v>357.76</v>
      </c>
      <c r="N664">
        <f t="shared" si="39"/>
        <v>86.437894372892956</v>
      </c>
      <c r="O664">
        <v>-13.2751</v>
      </c>
      <c r="P664">
        <v>24.139399999999998</v>
      </c>
      <c r="Q664">
        <v>1492.6</v>
      </c>
      <c r="R664">
        <v>3.2037</v>
      </c>
      <c r="S664">
        <v>-18.295300000000001</v>
      </c>
      <c r="T664">
        <f t="shared" si="38"/>
        <v>-5.0202000000000009</v>
      </c>
    </row>
    <row r="665" spans="11:20" x14ac:dyDescent="0.3">
      <c r="L665">
        <v>15</v>
      </c>
      <c r="M665">
        <v>369.65</v>
      </c>
      <c r="N665">
        <f t="shared" si="39"/>
        <v>84.104289318755349</v>
      </c>
      <c r="O665">
        <v>-13.1378</v>
      </c>
      <c r="P665">
        <v>23.727399999999999</v>
      </c>
      <c r="Q665">
        <v>1429.55</v>
      </c>
      <c r="R665">
        <v>3.05579</v>
      </c>
      <c r="S665">
        <v>-17.913799999999998</v>
      </c>
      <c r="T665">
        <f t="shared" si="38"/>
        <v>-4.775999999999998</v>
      </c>
    </row>
    <row r="666" spans="11:20" x14ac:dyDescent="0.3">
      <c r="L666">
        <v>16</v>
      </c>
      <c r="M666">
        <v>393.35300000000001</v>
      </c>
      <c r="N666">
        <f t="shared" si="39"/>
        <v>42.188752478589151</v>
      </c>
      <c r="O666">
        <v>-12.4512</v>
      </c>
      <c r="P666">
        <v>22.232099999999999</v>
      </c>
      <c r="Q666">
        <v>1440.34</v>
      </c>
      <c r="R666">
        <v>3.2387800000000002</v>
      </c>
      <c r="S666">
        <v>-17.623899999999999</v>
      </c>
      <c r="T666">
        <f t="shared" si="38"/>
        <v>-5.172699999999999</v>
      </c>
    </row>
    <row r="667" spans="11:20" x14ac:dyDescent="0.3">
      <c r="T667">
        <f t="shared" si="38"/>
        <v>0</v>
      </c>
    </row>
    <row r="668" spans="11:20" x14ac:dyDescent="0.3">
      <c r="K668">
        <v>1.45</v>
      </c>
      <c r="T668">
        <f t="shared" si="38"/>
        <v>0</v>
      </c>
    </row>
    <row r="669" spans="11:20" x14ac:dyDescent="0.3">
      <c r="L669">
        <v>1</v>
      </c>
      <c r="M669">
        <v>220.89500000000001</v>
      </c>
      <c r="O669">
        <v>-26.901199999999999</v>
      </c>
      <c r="P669">
        <v>69.885300000000001</v>
      </c>
      <c r="Q669">
        <v>554.16700000000003</v>
      </c>
      <c r="R669">
        <v>1.5335099999999999</v>
      </c>
      <c r="S669">
        <v>-31.2042</v>
      </c>
      <c r="T669">
        <f t="shared" si="38"/>
        <v>-4.3030000000000008</v>
      </c>
    </row>
    <row r="670" spans="11:20" x14ac:dyDescent="0.3">
      <c r="L670">
        <v>2</v>
      </c>
      <c r="M670">
        <v>228.29</v>
      </c>
      <c r="N670">
        <f t="shared" si="39"/>
        <v>135.22650439486173</v>
      </c>
      <c r="O670">
        <v>-19.821200000000001</v>
      </c>
      <c r="P670">
        <v>48.3551</v>
      </c>
      <c r="Q670">
        <v>752.096</v>
      </c>
      <c r="R670">
        <v>1.9274</v>
      </c>
      <c r="S670">
        <v>-25.695799999999998</v>
      </c>
      <c r="T670">
        <f t="shared" si="38"/>
        <v>-5.8745999999999974</v>
      </c>
    </row>
    <row r="671" spans="11:20" x14ac:dyDescent="0.3">
      <c r="L671">
        <v>3</v>
      </c>
      <c r="M671">
        <v>236.91900000000001</v>
      </c>
      <c r="N671">
        <f t="shared" si="39"/>
        <v>115.88828369451822</v>
      </c>
      <c r="O671">
        <v>-17.547599999999999</v>
      </c>
      <c r="P671">
        <v>39.688099999999999</v>
      </c>
      <c r="Q671">
        <v>934.72699999999998</v>
      </c>
      <c r="R671">
        <v>2.2637800000000001</v>
      </c>
      <c r="S671">
        <v>-22.628799999999998</v>
      </c>
      <c r="T671">
        <f t="shared" si="38"/>
        <v>-5.0811999999999991</v>
      </c>
    </row>
    <row r="672" spans="11:20" x14ac:dyDescent="0.3">
      <c r="L672">
        <v>4</v>
      </c>
      <c r="M672">
        <v>246.262</v>
      </c>
      <c r="N672">
        <f t="shared" si="39"/>
        <v>107.03200256876818</v>
      </c>
      <c r="O672">
        <v>-16.433700000000002</v>
      </c>
      <c r="P672">
        <v>34.2102</v>
      </c>
      <c r="Q672">
        <v>1128.1199999999999</v>
      </c>
      <c r="R672">
        <v>2.5858300000000001</v>
      </c>
      <c r="S672">
        <v>-20.965599999999998</v>
      </c>
      <c r="T672">
        <f t="shared" si="38"/>
        <v>-4.5318999999999967</v>
      </c>
    </row>
    <row r="673" spans="12:20" x14ac:dyDescent="0.3">
      <c r="L673">
        <v>5</v>
      </c>
      <c r="M673">
        <v>256.41399999999999</v>
      </c>
      <c r="N673">
        <f t="shared" si="39"/>
        <v>98.502758077226289</v>
      </c>
      <c r="O673">
        <v>-15.243499999999999</v>
      </c>
      <c r="P673">
        <v>30.761700000000001</v>
      </c>
      <c r="Q673">
        <v>1207.8</v>
      </c>
      <c r="R673">
        <v>2.7537500000000001</v>
      </c>
      <c r="S673">
        <v>-19.424399999999999</v>
      </c>
      <c r="T673">
        <f t="shared" si="38"/>
        <v>-4.1808999999999994</v>
      </c>
    </row>
    <row r="674" spans="12:20" x14ac:dyDescent="0.3">
      <c r="L674">
        <v>6</v>
      </c>
      <c r="M674">
        <v>266.85399999999998</v>
      </c>
      <c r="N674">
        <f t="shared" si="39"/>
        <v>95.785440613026836</v>
      </c>
      <c r="O674">
        <v>-15.075699999999999</v>
      </c>
      <c r="P674">
        <v>28.961200000000002</v>
      </c>
      <c r="Q674">
        <v>1308.53</v>
      </c>
      <c r="R674">
        <v>2.8915899999999999</v>
      </c>
      <c r="S674">
        <v>-19.195599999999999</v>
      </c>
      <c r="T674">
        <f t="shared" si="38"/>
        <v>-4.1198999999999995</v>
      </c>
    </row>
    <row r="675" spans="12:20" x14ac:dyDescent="0.3">
      <c r="L675">
        <v>7</v>
      </c>
      <c r="M675">
        <v>277.654</v>
      </c>
      <c r="N675">
        <f t="shared" si="39"/>
        <v>92.592592592592496</v>
      </c>
      <c r="O675">
        <v>-13.9465</v>
      </c>
      <c r="P675">
        <v>26.4893</v>
      </c>
      <c r="Q675">
        <v>1344.7</v>
      </c>
      <c r="R675">
        <v>3.0221300000000002</v>
      </c>
      <c r="S675">
        <v>-18.7683</v>
      </c>
      <c r="T675">
        <f t="shared" si="38"/>
        <v>-4.8217999999999996</v>
      </c>
    </row>
    <row r="676" spans="12:20" x14ac:dyDescent="0.3">
      <c r="L676">
        <v>8</v>
      </c>
      <c r="M676">
        <v>288.71600000000001</v>
      </c>
      <c r="N676">
        <f t="shared" si="39"/>
        <v>90.399566082082714</v>
      </c>
      <c r="O676">
        <v>-13.626099999999999</v>
      </c>
      <c r="P676">
        <v>25.512699999999999</v>
      </c>
      <c r="Q676">
        <v>1396</v>
      </c>
      <c r="R676">
        <v>3.05958</v>
      </c>
      <c r="S676">
        <v>-18.188500000000001</v>
      </c>
      <c r="T676">
        <f t="shared" si="38"/>
        <v>-4.562400000000002</v>
      </c>
    </row>
    <row r="677" spans="12:20" x14ac:dyDescent="0.3">
      <c r="L677">
        <v>9</v>
      </c>
      <c r="M677">
        <v>299.976</v>
      </c>
      <c r="N677">
        <f t="shared" si="39"/>
        <v>88.809946714032037</v>
      </c>
      <c r="O677">
        <v>-13.092000000000001</v>
      </c>
      <c r="P677">
        <v>24.658200000000001</v>
      </c>
      <c r="Q677">
        <v>1437.42</v>
      </c>
      <c r="R677">
        <v>3.09111</v>
      </c>
      <c r="S677">
        <v>-17.1509</v>
      </c>
      <c r="T677">
        <f t="shared" si="38"/>
        <v>-4.0588999999999995</v>
      </c>
    </row>
    <row r="678" spans="12:20" x14ac:dyDescent="0.3">
      <c r="L678">
        <v>10</v>
      </c>
      <c r="M678">
        <v>322.72500000000002</v>
      </c>
      <c r="N678">
        <f t="shared" si="39"/>
        <v>43.957976174776867</v>
      </c>
      <c r="O678">
        <v>-12.161300000000001</v>
      </c>
      <c r="P678">
        <v>22.048999999999999</v>
      </c>
      <c r="Q678">
        <v>1515.73</v>
      </c>
      <c r="R678">
        <v>3.2348599999999998</v>
      </c>
      <c r="S678">
        <v>-16.983000000000001</v>
      </c>
      <c r="T678">
        <f t="shared" si="38"/>
        <v>-4.8216999999999999</v>
      </c>
    </row>
    <row r="679" spans="12:20" x14ac:dyDescent="0.3">
      <c r="L679">
        <v>11</v>
      </c>
      <c r="M679">
        <v>322.72500000000002</v>
      </c>
      <c r="N679" t="e">
        <f t="shared" si="39"/>
        <v>#DIV/0!</v>
      </c>
      <c r="O679">
        <v>-12.161300000000001</v>
      </c>
      <c r="P679">
        <v>22.048999999999999</v>
      </c>
      <c r="Q679">
        <v>1515.73</v>
      </c>
      <c r="R679">
        <v>3.2348599999999998</v>
      </c>
      <c r="S679">
        <v>-16.983000000000001</v>
      </c>
      <c r="T679">
        <f t="shared" si="38"/>
        <v>-4.8216999999999999</v>
      </c>
    </row>
  </sheetData>
  <autoFilter ref="T1:T679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Q964"/>
  <sheetViews>
    <sheetView zoomScale="50" zoomScaleNormal="50" workbookViewId="0">
      <selection activeCell="U19" sqref="U19:AK19"/>
    </sheetView>
  </sheetViews>
  <sheetFormatPr defaultRowHeight="14.4" x14ac:dyDescent="0.3"/>
  <sheetData>
    <row r="1" spans="1:43" x14ac:dyDescent="0.3">
      <c r="A1" t="s">
        <v>16</v>
      </c>
      <c r="K1" t="s">
        <v>18</v>
      </c>
      <c r="U1" t="s">
        <v>16</v>
      </c>
      <c r="AD1" t="s">
        <v>10</v>
      </c>
    </row>
    <row r="2" spans="1:4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12</v>
      </c>
      <c r="W2" t="s">
        <v>15</v>
      </c>
      <c r="X2" t="s">
        <v>19</v>
      </c>
      <c r="Y2" t="s">
        <v>14</v>
      </c>
      <c r="Z2" t="s">
        <v>13</v>
      </c>
      <c r="AA2" t="s">
        <v>17</v>
      </c>
      <c r="AD2" t="s">
        <v>0</v>
      </c>
      <c r="AE2" t="s">
        <v>12</v>
      </c>
      <c r="AF2" t="s">
        <v>15</v>
      </c>
      <c r="AG2" t="s">
        <v>19</v>
      </c>
      <c r="AH2" t="s">
        <v>14</v>
      </c>
      <c r="AI2" t="s">
        <v>13</v>
      </c>
      <c r="AJ2" t="s">
        <v>17</v>
      </c>
      <c r="AM2" t="s">
        <v>15</v>
      </c>
      <c r="AN2" t="s">
        <v>26</v>
      </c>
      <c r="AO2" t="s">
        <v>28</v>
      </c>
      <c r="AP2" t="s">
        <v>33</v>
      </c>
      <c r="AQ2" t="s">
        <v>34</v>
      </c>
    </row>
    <row r="3" spans="1:43" x14ac:dyDescent="0.3">
      <c r="K3">
        <v>0.6</v>
      </c>
      <c r="U3">
        <v>1.35</v>
      </c>
      <c r="AD3">
        <v>0.6</v>
      </c>
      <c r="AE3">
        <f>AVERAGE(N5:N9)</f>
        <v>15.640513606003049</v>
      </c>
      <c r="AF3">
        <f>N5</f>
        <v>14.127686026305748</v>
      </c>
      <c r="AG3">
        <f>N9</f>
        <v>17.098693659804379</v>
      </c>
      <c r="AI3">
        <f>AF3/AG3</f>
        <v>0.82624358956246591</v>
      </c>
      <c r="AJ3">
        <f>L9</f>
        <v>6</v>
      </c>
      <c r="AM3" t="s">
        <v>25</v>
      </c>
    </row>
    <row r="4" spans="1:43" x14ac:dyDescent="0.3">
      <c r="A4">
        <v>1.35</v>
      </c>
      <c r="L4">
        <v>1</v>
      </c>
      <c r="M4">
        <v>346.16199999999998</v>
      </c>
      <c r="O4">
        <v>-13.061500000000001</v>
      </c>
      <c r="P4">
        <v>41.686999999999998</v>
      </c>
      <c r="Q4">
        <v>425.77300000000002</v>
      </c>
      <c r="R4">
        <v>0.99037600000000003</v>
      </c>
      <c r="S4">
        <v>-34.728999999999999</v>
      </c>
      <c r="T4">
        <f>S4-O4</f>
        <v>-21.667499999999997</v>
      </c>
      <c r="U4">
        <v>1.45</v>
      </c>
      <c r="V4">
        <f>AVERAGE(D8:D13)</f>
        <v>15.584782936647892</v>
      </c>
      <c r="W4">
        <f>D8</f>
        <v>14.532560201130625</v>
      </c>
      <c r="X4">
        <f>D13</f>
        <v>16.55245472903632</v>
      </c>
      <c r="Z4">
        <f>W4/X4</f>
        <v>0.87797009199110532</v>
      </c>
      <c r="AA4">
        <f>B13</f>
        <v>7</v>
      </c>
      <c r="AD4">
        <v>0.7</v>
      </c>
      <c r="AE4">
        <f>AVERAGE(N13:N22)</f>
        <v>22.538288468786696</v>
      </c>
      <c r="AF4">
        <f>N13</f>
        <v>22.562158747348946</v>
      </c>
      <c r="AG4">
        <f>N22</f>
        <v>22.984807042544844</v>
      </c>
      <c r="AI4">
        <f t="shared" ref="AI4:AI40" si="0">AF4/AG4</f>
        <v>0.981611840620912</v>
      </c>
      <c r="AJ4">
        <f>L22</f>
        <v>11</v>
      </c>
      <c r="AL4" t="s">
        <v>9</v>
      </c>
      <c r="AM4">
        <f>(W33-W4)/(U33-U4)</f>
        <v>39.993677879140975</v>
      </c>
      <c r="AN4">
        <f>(X38-X4)/(U38-U4)</f>
        <v>8.9115057305462866</v>
      </c>
      <c r="AO4">
        <f>MAX(AA:AA)</f>
        <v>27</v>
      </c>
      <c r="AP4">
        <f>MAX(X4:X35)</f>
        <v>48.732943469785617</v>
      </c>
      <c r="AQ4">
        <f>Z32-Z4</f>
        <v>1.8878301118824865</v>
      </c>
    </row>
    <row r="5" spans="1:43" x14ac:dyDescent="0.3">
      <c r="B5">
        <v>1</v>
      </c>
      <c r="C5">
        <v>667.61500000000001</v>
      </c>
      <c r="E5">
        <v>-26.5045</v>
      </c>
      <c r="F5">
        <v>57.769799999999996</v>
      </c>
      <c r="G5">
        <v>332.57900000000001</v>
      </c>
      <c r="H5">
        <v>0.68367699999999998</v>
      </c>
      <c r="I5">
        <v>-55.084200000000003</v>
      </c>
      <c r="J5">
        <f>I5-E5</f>
        <v>-28.579700000000003</v>
      </c>
      <c r="L5">
        <v>2</v>
      </c>
      <c r="M5">
        <v>416.94499999999999</v>
      </c>
      <c r="N5">
        <f>1000/(M5-M4)</f>
        <v>14.127686026305748</v>
      </c>
      <c r="O5">
        <v>-13.504</v>
      </c>
      <c r="P5">
        <v>42.3889</v>
      </c>
      <c r="Q5">
        <v>435.029</v>
      </c>
      <c r="R5">
        <v>0.99767300000000003</v>
      </c>
      <c r="S5">
        <v>-35.308799999999998</v>
      </c>
      <c r="T5">
        <f t="shared" ref="T5:T68" si="1">S5-O5</f>
        <v>-21.8048</v>
      </c>
      <c r="U5">
        <v>1.55</v>
      </c>
      <c r="V5">
        <f>AVERAGE(D16:D22)</f>
        <v>18.364697228740276</v>
      </c>
      <c r="W5">
        <f>D16</f>
        <v>17.546014422823855</v>
      </c>
      <c r="X5">
        <f>D22</f>
        <v>18.926489514724803</v>
      </c>
      <c r="Z5">
        <f t="shared" ref="Z5:Z38" si="2">W5/X5</f>
        <v>0.92706121804432151</v>
      </c>
      <c r="AA5">
        <f>B22</f>
        <v>8</v>
      </c>
      <c r="AD5">
        <v>0.8</v>
      </c>
      <c r="AE5">
        <f>AVERAGE(N26:N37)</f>
        <v>26.877971964788202</v>
      </c>
      <c r="AF5">
        <f>N26</f>
        <v>27.480832119596617</v>
      </c>
      <c r="AG5">
        <f>N37</f>
        <v>27.262070281617156</v>
      </c>
      <c r="AI5">
        <f t="shared" si="0"/>
        <v>1.0080244029789247</v>
      </c>
      <c r="AJ5">
        <f>L37</f>
        <v>13</v>
      </c>
      <c r="AL5" t="s">
        <v>18</v>
      </c>
      <c r="AM5">
        <f>(AF40-AF3)/(AD40-AD3)</f>
        <v>29.540169855119871</v>
      </c>
      <c r="AN5">
        <f>(AG40-AG3)/(AD40-AD3)</f>
        <v>9.5445823930456282</v>
      </c>
      <c r="AO5">
        <f>MAX(AJ:AJ)</f>
        <v>30</v>
      </c>
      <c r="AP5">
        <f>MAX(AG3:AG39)</f>
        <v>52.762095710441692</v>
      </c>
      <c r="AQ5">
        <f>AI39-AI3</f>
        <v>1.4967904586624292</v>
      </c>
    </row>
    <row r="6" spans="1:43" x14ac:dyDescent="0.3">
      <c r="A6">
        <v>1.45</v>
      </c>
      <c r="J6">
        <f t="shared" ref="J6:J69" si="3">I6-E6</f>
        <v>0</v>
      </c>
      <c r="L6">
        <v>3</v>
      </c>
      <c r="M6">
        <v>479.21499999999997</v>
      </c>
      <c r="N6">
        <f t="shared" ref="N6:N69" si="4">1000/(M6-M5)</f>
        <v>16.0590974787217</v>
      </c>
      <c r="O6">
        <v>-13.3209</v>
      </c>
      <c r="P6">
        <v>42.3889</v>
      </c>
      <c r="Q6">
        <v>428.17700000000002</v>
      </c>
      <c r="R6">
        <v>0.99280299999999999</v>
      </c>
      <c r="S6">
        <v>-35.8429</v>
      </c>
      <c r="T6">
        <f t="shared" si="1"/>
        <v>-22.521999999999998</v>
      </c>
      <c r="U6">
        <v>1.65</v>
      </c>
      <c r="V6">
        <f>AVERAGE(D25:D34)</f>
        <v>22.147058804696183</v>
      </c>
      <c r="W6">
        <f>D25</f>
        <v>21.464294146686989</v>
      </c>
      <c r="X6">
        <f>D34</f>
        <v>22.657754616517508</v>
      </c>
      <c r="Z6">
        <f t="shared" si="2"/>
        <v>0.94732662216403007</v>
      </c>
      <c r="AA6">
        <f>B34</f>
        <v>11</v>
      </c>
      <c r="AD6">
        <v>0.9</v>
      </c>
      <c r="AE6">
        <f>AVERAGE(N41:N54)</f>
        <v>29.923278457808038</v>
      </c>
      <c r="AF6">
        <f>N41</f>
        <v>32.404406999351927</v>
      </c>
      <c r="AG6">
        <f>N54</f>
        <v>29.618221129639025</v>
      </c>
      <c r="AI6">
        <f t="shared" si="0"/>
        <v>1.0940699935191165</v>
      </c>
      <c r="AJ6">
        <f>L54</f>
        <v>15</v>
      </c>
    </row>
    <row r="7" spans="1:43" x14ac:dyDescent="0.3">
      <c r="B7">
        <v>1</v>
      </c>
      <c r="C7">
        <v>300.95999999999998</v>
      </c>
      <c r="E7">
        <v>-26.7944</v>
      </c>
      <c r="F7">
        <v>57.235700000000001</v>
      </c>
      <c r="G7">
        <v>328.19600000000003</v>
      </c>
      <c r="H7">
        <v>0.68693099999999996</v>
      </c>
      <c r="I7">
        <v>-53.604100000000003</v>
      </c>
      <c r="J7">
        <f t="shared" si="3"/>
        <v>-26.809700000000003</v>
      </c>
      <c r="L7">
        <v>4</v>
      </c>
      <c r="M7">
        <v>547.10199999999998</v>
      </c>
      <c r="N7">
        <f t="shared" si="4"/>
        <v>14.730360746534682</v>
      </c>
      <c r="O7">
        <v>-13.565099999999999</v>
      </c>
      <c r="P7">
        <v>42.541499999999999</v>
      </c>
      <c r="Q7">
        <v>438.17500000000001</v>
      </c>
      <c r="R7">
        <v>1.0047600000000001</v>
      </c>
      <c r="S7">
        <v>-35.751300000000001</v>
      </c>
      <c r="T7">
        <f t="shared" si="1"/>
        <v>-22.186199999999999</v>
      </c>
      <c r="U7">
        <v>1.75</v>
      </c>
      <c r="V7">
        <f>AVERAGE(D37:D47)</f>
        <v>24.585748050772725</v>
      </c>
      <c r="W7">
        <f>D37</f>
        <v>24.5489137105683</v>
      </c>
      <c r="X7">
        <f>D47</f>
        <v>24.258890883508819</v>
      </c>
      <c r="Z7">
        <f t="shared" si="2"/>
        <v>1.011955320977046</v>
      </c>
      <c r="AA7">
        <f>B47</f>
        <v>12</v>
      </c>
      <c r="AD7">
        <v>1</v>
      </c>
      <c r="AE7">
        <f>AVERAGE(N58:N72)</f>
        <v>32.338679727140679</v>
      </c>
      <c r="AF7">
        <f>N58</f>
        <v>33.277870216306177</v>
      </c>
      <c r="AG7">
        <f>N72</f>
        <v>32.478077297824008</v>
      </c>
      <c r="AI7">
        <f t="shared" si="0"/>
        <v>1.024625623960066</v>
      </c>
      <c r="AJ7">
        <f>L72</f>
        <v>16</v>
      </c>
    </row>
    <row r="8" spans="1:43" x14ac:dyDescent="0.3">
      <c r="B8">
        <v>2</v>
      </c>
      <c r="C8">
        <v>369.77100000000002</v>
      </c>
      <c r="D8">
        <f>1000/(C8-C7)</f>
        <v>14.532560201130625</v>
      </c>
      <c r="E8">
        <v>-26.6266</v>
      </c>
      <c r="F8">
        <v>57.876600000000003</v>
      </c>
      <c r="G8">
        <v>323.88099999999997</v>
      </c>
      <c r="H8">
        <v>0.67569299999999999</v>
      </c>
      <c r="I8">
        <v>-54.458599999999997</v>
      </c>
      <c r="J8">
        <f t="shared" si="3"/>
        <v>-27.831999999999997</v>
      </c>
      <c r="L8">
        <v>5</v>
      </c>
      <c r="M8">
        <v>608.88099999999997</v>
      </c>
      <c r="N8">
        <f t="shared" si="4"/>
        <v>16.186730118648732</v>
      </c>
      <c r="O8">
        <v>-14.6942</v>
      </c>
      <c r="P8">
        <v>43.731699999999996</v>
      </c>
      <c r="Q8">
        <v>455.97399999999999</v>
      </c>
      <c r="R8">
        <v>1.0217099999999999</v>
      </c>
      <c r="S8">
        <v>-35.659799999999997</v>
      </c>
      <c r="T8">
        <f t="shared" si="1"/>
        <v>-20.965599999999995</v>
      </c>
      <c r="U8">
        <v>1.85</v>
      </c>
      <c r="V8">
        <f>AVERAGE(D51:D62)</f>
        <v>26.372873657626638</v>
      </c>
      <c r="W8">
        <f>D51</f>
        <v>26.587966286458737</v>
      </c>
      <c r="X8">
        <f>D62</f>
        <v>25.984149668702081</v>
      </c>
      <c r="Z8">
        <f t="shared" si="2"/>
        <v>1.0232378825343649</v>
      </c>
      <c r="AA8">
        <f>B62</f>
        <v>13</v>
      </c>
      <c r="AD8">
        <v>1.1000000000000001</v>
      </c>
      <c r="AE8">
        <f>AVERAGE(N76:N91)</f>
        <v>34.236960589436521</v>
      </c>
      <c r="AF8">
        <f>N76</f>
        <v>35.846148331361803</v>
      </c>
      <c r="AG8">
        <f>N91</f>
        <v>34.144842421552319</v>
      </c>
      <c r="AI8">
        <f t="shared" si="0"/>
        <v>1.0498261461805902</v>
      </c>
      <c r="AJ8">
        <f>L91</f>
        <v>17</v>
      </c>
    </row>
    <row r="9" spans="1:43" x14ac:dyDescent="0.3">
      <c r="B9">
        <v>3</v>
      </c>
      <c r="C9">
        <v>437.45299999999997</v>
      </c>
      <c r="D9">
        <f t="shared" ref="D9:D72" si="5">1000/(C9-C8)</f>
        <v>14.774977098785506</v>
      </c>
      <c r="E9">
        <v>-27.618400000000001</v>
      </c>
      <c r="F9">
        <v>58.700600000000001</v>
      </c>
      <c r="G9">
        <v>335.43099999999998</v>
      </c>
      <c r="H9">
        <v>0.68643299999999996</v>
      </c>
      <c r="I9">
        <v>-54.5959</v>
      </c>
      <c r="J9">
        <f t="shared" si="3"/>
        <v>-26.977499999999999</v>
      </c>
      <c r="L9">
        <v>6</v>
      </c>
      <c r="M9">
        <v>667.36500000000001</v>
      </c>
      <c r="N9">
        <f t="shared" si="4"/>
        <v>17.098693659804379</v>
      </c>
      <c r="O9">
        <v>-14.541600000000001</v>
      </c>
      <c r="P9">
        <v>43.6554</v>
      </c>
      <c r="Q9">
        <v>455.161</v>
      </c>
      <c r="R9">
        <v>1.0205299999999999</v>
      </c>
      <c r="S9">
        <v>-35.873399999999997</v>
      </c>
      <c r="T9">
        <f t="shared" si="1"/>
        <v>-21.331799999999994</v>
      </c>
      <c r="U9">
        <v>1.95</v>
      </c>
      <c r="V9">
        <f>AVERAGE(D67:D79)</f>
        <v>28.139398080814576</v>
      </c>
      <c r="W9">
        <f>D67</f>
        <v>28.585312866249293</v>
      </c>
      <c r="X9">
        <f>D79</f>
        <v>28.663150653519899</v>
      </c>
      <c r="Z9">
        <f t="shared" si="2"/>
        <v>0.99728439527770307</v>
      </c>
      <c r="AA9">
        <f>B79</f>
        <v>14</v>
      </c>
      <c r="AD9">
        <v>1.2</v>
      </c>
      <c r="AE9">
        <f>AVERAGE(N95:N111)</f>
        <v>35.813006564262182</v>
      </c>
      <c r="AF9">
        <f>N95</f>
        <v>37.08098487095819</v>
      </c>
      <c r="AG9">
        <f>N111</f>
        <v>35.608731260905209</v>
      </c>
      <c r="AI9">
        <f t="shared" si="0"/>
        <v>1.0413452981311178</v>
      </c>
      <c r="AJ9">
        <f>L111</f>
        <v>18</v>
      </c>
    </row>
    <row r="10" spans="1:43" x14ac:dyDescent="0.3">
      <c r="B10">
        <v>4</v>
      </c>
      <c r="C10">
        <v>501.55500000000001</v>
      </c>
      <c r="D10">
        <f t="shared" si="5"/>
        <v>15.600137281208067</v>
      </c>
      <c r="E10">
        <v>-27.252199999999998</v>
      </c>
      <c r="F10">
        <v>58.303800000000003</v>
      </c>
      <c r="G10">
        <v>331.27699999999999</v>
      </c>
      <c r="H10">
        <v>0.68424600000000002</v>
      </c>
      <c r="I10">
        <v>-54.702800000000003</v>
      </c>
      <c r="J10">
        <f t="shared" si="3"/>
        <v>-27.450600000000005</v>
      </c>
      <c r="T10">
        <f t="shared" si="1"/>
        <v>0</v>
      </c>
      <c r="U10">
        <v>2.0499999999999998</v>
      </c>
      <c r="V10">
        <f>AVERAGE(D83:D96)</f>
        <v>29.362604467969085</v>
      </c>
      <c r="W10">
        <f>D83</f>
        <v>30.248948849027499</v>
      </c>
      <c r="X10">
        <f>D96</f>
        <v>29.599810561212415</v>
      </c>
      <c r="Z10">
        <f t="shared" si="2"/>
        <v>1.0219304879155449</v>
      </c>
      <c r="AA10">
        <f>B96</f>
        <v>15</v>
      </c>
      <c r="AD10">
        <v>1.3</v>
      </c>
      <c r="AE10">
        <f>AVERAGE(N115:N132)</f>
        <v>37.313700671513018</v>
      </c>
      <c r="AF10">
        <f>N115</f>
        <v>39.234149403640927</v>
      </c>
      <c r="AG10">
        <f>N132</f>
        <v>36.94672282568532</v>
      </c>
      <c r="AI10">
        <f t="shared" si="0"/>
        <v>1.0619114877589466</v>
      </c>
      <c r="AJ10">
        <f>L132</f>
        <v>19</v>
      </c>
    </row>
    <row r="11" spans="1:43" x14ac:dyDescent="0.3">
      <c r="B11">
        <v>5</v>
      </c>
      <c r="C11">
        <v>563.68600000000004</v>
      </c>
      <c r="D11">
        <f t="shared" si="5"/>
        <v>16.09502502776391</v>
      </c>
      <c r="E11">
        <v>-27.740500000000001</v>
      </c>
      <c r="F11">
        <v>58.761600000000001</v>
      </c>
      <c r="G11">
        <v>339.49599999999998</v>
      </c>
      <c r="H11">
        <v>0.69042300000000001</v>
      </c>
      <c r="I11">
        <v>-54.6265</v>
      </c>
      <c r="J11">
        <f t="shared" si="3"/>
        <v>-26.885999999999999</v>
      </c>
      <c r="K11">
        <v>0.7</v>
      </c>
      <c r="T11">
        <f t="shared" si="1"/>
        <v>0</v>
      </c>
      <c r="U11">
        <v>2.15</v>
      </c>
      <c r="V11">
        <f>AVERAGE(D101:D115)</f>
        <v>30.595824271359692</v>
      </c>
      <c r="W11">
        <f>D101</f>
        <v>31.55768745266348</v>
      </c>
      <c r="X11">
        <f>D115</f>
        <v>30.292932658810731</v>
      </c>
      <c r="Z11">
        <f t="shared" si="2"/>
        <v>1.0417508204998731</v>
      </c>
      <c r="AA11">
        <f>B115</f>
        <v>16</v>
      </c>
      <c r="AD11">
        <v>1.4</v>
      </c>
      <c r="AE11">
        <f>AVERAGE(N136:N154)</f>
        <v>38.86746838088029</v>
      </c>
      <c r="AF11">
        <f>N136</f>
        <v>42.353140485367007</v>
      </c>
      <c r="AG11">
        <f>N154</f>
        <v>37.821482602118088</v>
      </c>
      <c r="AI11">
        <f t="shared" si="0"/>
        <v>1.1198170344331011</v>
      </c>
      <c r="AJ11">
        <f>L154</f>
        <v>20</v>
      </c>
    </row>
    <row r="12" spans="1:43" x14ac:dyDescent="0.3">
      <c r="B12">
        <v>6</v>
      </c>
      <c r="C12">
        <v>626.36800000000005</v>
      </c>
      <c r="D12">
        <f t="shared" si="5"/>
        <v>15.95354328196292</v>
      </c>
      <c r="E12">
        <v>-27.71</v>
      </c>
      <c r="F12">
        <v>58.883699999999997</v>
      </c>
      <c r="G12">
        <v>340.303</v>
      </c>
      <c r="H12">
        <v>0.69195799999999996</v>
      </c>
      <c r="I12">
        <v>-54.550199999999997</v>
      </c>
      <c r="J12">
        <f t="shared" si="3"/>
        <v>-26.840199999999996</v>
      </c>
      <c r="L12">
        <v>1</v>
      </c>
      <c r="M12">
        <v>274.14999999999998</v>
      </c>
      <c r="O12">
        <v>-11.673</v>
      </c>
      <c r="P12">
        <v>41.015599999999999</v>
      </c>
      <c r="Q12">
        <v>414.55500000000001</v>
      </c>
      <c r="R12">
        <v>0.997556</v>
      </c>
      <c r="S12">
        <v>-32.867400000000004</v>
      </c>
      <c r="T12">
        <f t="shared" si="1"/>
        <v>-21.194400000000002</v>
      </c>
      <c r="U12">
        <v>2.25</v>
      </c>
      <c r="V12">
        <f>AVERAGE(D121:D135)</f>
        <v>32.093418144905847</v>
      </c>
      <c r="W12">
        <f>D121</f>
        <v>33.906350659478527</v>
      </c>
      <c r="X12">
        <f>D135</f>
        <v>31.919307989402839</v>
      </c>
      <c r="Z12">
        <f t="shared" si="2"/>
        <v>1.0622520598108012</v>
      </c>
      <c r="AA12">
        <f>B135</f>
        <v>16</v>
      </c>
      <c r="AD12">
        <v>1.5</v>
      </c>
      <c r="AE12">
        <f>AVERAGE(N158:N176)</f>
        <v>40.246628154892257</v>
      </c>
      <c r="AF12">
        <f>N158</f>
        <v>45.69548528605371</v>
      </c>
      <c r="AG12">
        <f>N176</f>
        <v>39.435286694534177</v>
      </c>
      <c r="AI12">
        <f t="shared" si="0"/>
        <v>1.1587461158837526</v>
      </c>
      <c r="AJ12">
        <f>L176</f>
        <v>20</v>
      </c>
    </row>
    <row r="13" spans="1:43" x14ac:dyDescent="0.3">
      <c r="B13">
        <v>7</v>
      </c>
      <c r="C13">
        <v>686.78200000000004</v>
      </c>
      <c r="D13">
        <f t="shared" si="5"/>
        <v>16.55245472903632</v>
      </c>
      <c r="E13">
        <v>-27.496300000000002</v>
      </c>
      <c r="F13">
        <v>58.929400000000001</v>
      </c>
      <c r="G13">
        <v>335.68</v>
      </c>
      <c r="H13">
        <v>0.68597399999999997</v>
      </c>
      <c r="I13">
        <v>-54.718000000000004</v>
      </c>
      <c r="J13">
        <f t="shared" si="3"/>
        <v>-27.221700000000002</v>
      </c>
      <c r="L13">
        <v>2</v>
      </c>
      <c r="M13">
        <v>318.47199999999998</v>
      </c>
      <c r="N13">
        <f t="shared" si="4"/>
        <v>22.562158747348946</v>
      </c>
      <c r="O13">
        <v>-12.4512</v>
      </c>
      <c r="P13">
        <v>42.251600000000003</v>
      </c>
      <c r="Q13">
        <v>423.78800000000001</v>
      </c>
      <c r="R13">
        <v>0.98757099999999998</v>
      </c>
      <c r="S13">
        <v>-34.011800000000001</v>
      </c>
      <c r="T13">
        <f t="shared" si="1"/>
        <v>-21.560600000000001</v>
      </c>
      <c r="U13">
        <v>2.35</v>
      </c>
      <c r="V13">
        <f>AVERAGE(D140:D155)</f>
        <v>33.091212194918086</v>
      </c>
      <c r="W13">
        <f>D140</f>
        <v>36.844626211267098</v>
      </c>
      <c r="X13">
        <f>D155</f>
        <v>33.191715347849133</v>
      </c>
      <c r="Z13">
        <f t="shared" si="2"/>
        <v>1.1100548984930565</v>
      </c>
      <c r="AA13">
        <f>B155</f>
        <v>17</v>
      </c>
      <c r="AD13">
        <v>1.6</v>
      </c>
      <c r="AE13">
        <f>AVERAGE(N180:N199)</f>
        <v>41.687545973640468</v>
      </c>
      <c r="AF13">
        <f>N180</f>
        <v>47.007944342593909</v>
      </c>
      <c r="AG13">
        <f>N199</f>
        <v>40.863027133050046</v>
      </c>
      <c r="AI13">
        <f t="shared" si="0"/>
        <v>1.1503784139519573</v>
      </c>
      <c r="AJ13">
        <f>L199</f>
        <v>21</v>
      </c>
    </row>
    <row r="14" spans="1:43" x14ac:dyDescent="0.3">
      <c r="A14">
        <v>1.55</v>
      </c>
      <c r="J14">
        <f t="shared" si="3"/>
        <v>0</v>
      </c>
      <c r="L14">
        <v>3</v>
      </c>
      <c r="M14">
        <v>365.05599999999998</v>
      </c>
      <c r="N14">
        <f t="shared" si="4"/>
        <v>21.466597973553149</v>
      </c>
      <c r="O14">
        <v>-12.3444</v>
      </c>
      <c r="P14">
        <v>42.0837</v>
      </c>
      <c r="Q14">
        <v>429.56400000000002</v>
      </c>
      <c r="R14">
        <v>0.99258500000000005</v>
      </c>
      <c r="S14">
        <v>-34.317</v>
      </c>
      <c r="T14">
        <f t="shared" si="1"/>
        <v>-21.9726</v>
      </c>
      <c r="U14">
        <v>2.4500000000000002</v>
      </c>
      <c r="V14">
        <f>AVERAGE(D161:D176)</f>
        <v>34.641302877581914</v>
      </c>
      <c r="W14">
        <f>D161</f>
        <v>39.057922899660184</v>
      </c>
      <c r="X14">
        <f>D176</f>
        <v>34.398541501840292</v>
      </c>
      <c r="Z14">
        <f t="shared" si="2"/>
        <v>1.1354528766160221</v>
      </c>
      <c r="AA14">
        <f>B177</f>
        <v>18</v>
      </c>
      <c r="AD14">
        <v>1.7</v>
      </c>
      <c r="AE14">
        <f>AVERAGE(N203:N223)</f>
        <v>42.974036013279928</v>
      </c>
      <c r="AF14">
        <f>N203</f>
        <v>50.697084917617254</v>
      </c>
      <c r="AG14">
        <f>N223</f>
        <v>41.729260557503025</v>
      </c>
      <c r="AI14">
        <f t="shared" si="0"/>
        <v>1.2149049429657768</v>
      </c>
      <c r="AJ14">
        <f>L223</f>
        <v>22</v>
      </c>
    </row>
    <row r="15" spans="1:43" x14ac:dyDescent="0.3">
      <c r="B15">
        <v>1</v>
      </c>
      <c r="C15">
        <v>270.154</v>
      </c>
      <c r="E15">
        <v>-25.665299999999998</v>
      </c>
      <c r="F15">
        <v>56.427</v>
      </c>
      <c r="G15">
        <v>309.84300000000002</v>
      </c>
      <c r="H15">
        <v>0.67496800000000001</v>
      </c>
      <c r="I15">
        <v>-53.1616</v>
      </c>
      <c r="J15">
        <f t="shared" si="3"/>
        <v>-27.496300000000002</v>
      </c>
      <c r="L15">
        <v>4</v>
      </c>
      <c r="M15">
        <v>409.46</v>
      </c>
      <c r="N15">
        <f t="shared" si="4"/>
        <v>22.520493649220793</v>
      </c>
      <c r="O15">
        <v>-13.3057</v>
      </c>
      <c r="P15">
        <v>43.167099999999998</v>
      </c>
      <c r="Q15">
        <v>441.55200000000002</v>
      </c>
      <c r="R15">
        <v>1.00682</v>
      </c>
      <c r="S15">
        <v>-34.759500000000003</v>
      </c>
      <c r="T15">
        <f t="shared" si="1"/>
        <v>-21.453800000000001</v>
      </c>
      <c r="U15">
        <v>2.5499999999999998</v>
      </c>
      <c r="V15">
        <f>AVERAGE(D182:D198)</f>
        <v>35.485438392683598</v>
      </c>
      <c r="W15">
        <f>D182</f>
        <v>41.052588365696494</v>
      </c>
      <c r="X15">
        <f>D198</f>
        <v>35.673515981735257</v>
      </c>
      <c r="Z15">
        <f t="shared" si="2"/>
        <v>1.1507861570672009</v>
      </c>
      <c r="AA15">
        <f>B198</f>
        <v>18</v>
      </c>
      <c r="AD15">
        <v>1.8</v>
      </c>
      <c r="AE15">
        <f>AVERAGE(N227:N247)</f>
        <v>44.214626875108792</v>
      </c>
      <c r="AF15">
        <f>N227</f>
        <v>54.062820997999637</v>
      </c>
      <c r="AG15">
        <f>N247</f>
        <v>43.070031871823659</v>
      </c>
      <c r="AI15">
        <f t="shared" si="0"/>
        <v>1.2552305779315533</v>
      </c>
      <c r="AJ15">
        <f>L247</f>
        <v>22</v>
      </c>
    </row>
    <row r="16" spans="1:43" x14ac:dyDescent="0.3">
      <c r="B16">
        <v>2</v>
      </c>
      <c r="C16">
        <v>327.14699999999999</v>
      </c>
      <c r="D16">
        <f t="shared" si="5"/>
        <v>17.546014422823855</v>
      </c>
      <c r="E16">
        <v>-27.572600000000001</v>
      </c>
      <c r="F16">
        <v>59.082000000000001</v>
      </c>
      <c r="G16">
        <v>329.41800000000001</v>
      </c>
      <c r="H16">
        <v>0.68174900000000005</v>
      </c>
      <c r="I16">
        <v>-54.305999999999997</v>
      </c>
      <c r="J16">
        <f t="shared" si="3"/>
        <v>-26.733399999999996</v>
      </c>
      <c r="L16">
        <v>5</v>
      </c>
      <c r="M16">
        <v>455.25</v>
      </c>
      <c r="N16">
        <f t="shared" si="4"/>
        <v>21.838829438742074</v>
      </c>
      <c r="O16">
        <v>-13.3209</v>
      </c>
      <c r="P16">
        <v>43.045000000000002</v>
      </c>
      <c r="Q16">
        <v>441.98599999999999</v>
      </c>
      <c r="R16">
        <v>1.01044</v>
      </c>
      <c r="S16">
        <v>-34.896900000000002</v>
      </c>
      <c r="T16">
        <f t="shared" si="1"/>
        <v>-21.576000000000001</v>
      </c>
      <c r="U16">
        <v>2.65</v>
      </c>
      <c r="V16">
        <f>AVERAGE(D203:D220)</f>
        <v>36.576611308107722</v>
      </c>
      <c r="W16">
        <f>D203</f>
        <v>44.20671057866582</v>
      </c>
      <c r="X16">
        <f>D220</f>
        <v>36.146755828664425</v>
      </c>
      <c r="Z16">
        <f t="shared" si="2"/>
        <v>1.2229786481587883</v>
      </c>
      <c r="AA16">
        <f>B220</f>
        <v>19</v>
      </c>
      <c r="AD16">
        <v>1.9</v>
      </c>
      <c r="AE16">
        <f>AVERAGE(N251:N272)</f>
        <v>45.343826291069128</v>
      </c>
      <c r="AF16">
        <f>N251</f>
        <v>55.756899916364645</v>
      </c>
      <c r="AG16">
        <f>N272</f>
        <v>43.700563737272141</v>
      </c>
      <c r="AI16">
        <f t="shared" si="0"/>
        <v>1.2758851407861742</v>
      </c>
      <c r="AJ16">
        <f>L272</f>
        <v>23</v>
      </c>
    </row>
    <row r="17" spans="1:36" x14ac:dyDescent="0.3">
      <c r="B17">
        <v>3</v>
      </c>
      <c r="C17">
        <v>381.92700000000002</v>
      </c>
      <c r="D17">
        <f t="shared" si="5"/>
        <v>18.254837531945956</v>
      </c>
      <c r="E17">
        <v>-27.557400000000001</v>
      </c>
      <c r="F17">
        <v>58.883699999999997</v>
      </c>
      <c r="G17">
        <v>333.53300000000002</v>
      </c>
      <c r="H17">
        <v>0.68751300000000004</v>
      </c>
      <c r="I17">
        <v>-54.397599999999997</v>
      </c>
      <c r="J17">
        <f t="shared" si="3"/>
        <v>-26.840199999999996</v>
      </c>
      <c r="L17">
        <v>6</v>
      </c>
      <c r="M17">
        <v>499.62799999999999</v>
      </c>
      <c r="N17">
        <f t="shared" si="4"/>
        <v>22.533687863355723</v>
      </c>
      <c r="O17">
        <v>-13.916</v>
      </c>
      <c r="P17">
        <v>43.7164</v>
      </c>
      <c r="Q17">
        <v>453.83300000000003</v>
      </c>
      <c r="R17">
        <v>1.0209299999999999</v>
      </c>
      <c r="S17">
        <v>-34.881599999999999</v>
      </c>
      <c r="T17">
        <f t="shared" si="1"/>
        <v>-20.965599999999998</v>
      </c>
      <c r="U17">
        <v>2.75</v>
      </c>
      <c r="V17">
        <f>AVERAGE(D225:D242)</f>
        <v>37.823270730142717</v>
      </c>
      <c r="W17">
        <f>D225</f>
        <v>47.842311740503334</v>
      </c>
      <c r="X17">
        <f>D242</f>
        <v>37.148482484490529</v>
      </c>
      <c r="Z17">
        <f t="shared" si="2"/>
        <v>1.2878671897426086</v>
      </c>
      <c r="AA17">
        <f>B242</f>
        <v>19</v>
      </c>
      <c r="AD17">
        <v>2</v>
      </c>
      <c r="AE17">
        <f>AVERAGE(N276:N297)</f>
        <v>46.256373832130556</v>
      </c>
      <c r="AF17">
        <f>N276</f>
        <v>61.732205691709424</v>
      </c>
      <c r="AG17">
        <f>N297</f>
        <v>45.330915684496702</v>
      </c>
      <c r="AI17">
        <f t="shared" si="0"/>
        <v>1.3618124575591137</v>
      </c>
      <c r="AJ17">
        <f>L297</f>
        <v>23</v>
      </c>
    </row>
    <row r="18" spans="1:36" x14ac:dyDescent="0.3">
      <c r="B18">
        <v>4</v>
      </c>
      <c r="C18">
        <v>437.19200000000001</v>
      </c>
      <c r="D18">
        <f t="shared" si="5"/>
        <v>18.094634940740075</v>
      </c>
      <c r="E18">
        <v>-27.053799999999999</v>
      </c>
      <c r="F18">
        <v>58.303800000000003</v>
      </c>
      <c r="G18">
        <v>327.12799999999999</v>
      </c>
      <c r="H18">
        <v>0.68276099999999995</v>
      </c>
      <c r="I18">
        <v>-54.550199999999997</v>
      </c>
      <c r="J18">
        <f t="shared" si="3"/>
        <v>-27.496399999999998</v>
      </c>
      <c r="L18">
        <v>7</v>
      </c>
      <c r="M18">
        <v>544.39400000000001</v>
      </c>
      <c r="N18">
        <f t="shared" si="4"/>
        <v>22.338381807621847</v>
      </c>
      <c r="O18">
        <v>-13.092000000000001</v>
      </c>
      <c r="P18">
        <v>42.984000000000002</v>
      </c>
      <c r="Q18">
        <v>434.89499999999998</v>
      </c>
      <c r="R18">
        <v>1.0062500000000001</v>
      </c>
      <c r="S18">
        <v>-35.125700000000002</v>
      </c>
      <c r="T18">
        <f t="shared" si="1"/>
        <v>-22.033700000000003</v>
      </c>
      <c r="U18">
        <v>2.85</v>
      </c>
      <c r="V18">
        <f>AVERAGE(D247:D265)</f>
        <v>39.212461701280766</v>
      </c>
      <c r="W18">
        <f>D247</f>
        <v>51.937259790173499</v>
      </c>
      <c r="X18">
        <f>D265</f>
        <v>38.928682653379028</v>
      </c>
      <c r="Z18">
        <f t="shared" si="2"/>
        <v>1.3341643294899763</v>
      </c>
      <c r="AA18">
        <f>B265</f>
        <v>20</v>
      </c>
      <c r="AD18">
        <v>2.1</v>
      </c>
      <c r="AE18">
        <f>AVERAGE(N301:N323)</f>
        <v>47.077992515122503</v>
      </c>
      <c r="AF18">
        <f>N301</f>
        <v>63.243106501391303</v>
      </c>
      <c r="AG18">
        <f>N323</f>
        <v>45.6017146244697</v>
      </c>
      <c r="AI18">
        <f t="shared" si="0"/>
        <v>1.3868580824690153</v>
      </c>
      <c r="AJ18">
        <f>L323</f>
        <v>24</v>
      </c>
    </row>
    <row r="19" spans="1:36" x14ac:dyDescent="0.3">
      <c r="B19">
        <v>5</v>
      </c>
      <c r="C19">
        <v>492.16</v>
      </c>
      <c r="D19">
        <f t="shared" si="5"/>
        <v>18.192402852568762</v>
      </c>
      <c r="E19">
        <v>-26.7334</v>
      </c>
      <c r="F19">
        <v>58.029200000000003</v>
      </c>
      <c r="G19">
        <v>326.702</v>
      </c>
      <c r="H19">
        <v>0.68181700000000001</v>
      </c>
      <c r="I19">
        <v>-54.6875</v>
      </c>
      <c r="J19">
        <f t="shared" si="3"/>
        <v>-27.9541</v>
      </c>
      <c r="L19">
        <v>8</v>
      </c>
      <c r="M19">
        <v>588.08500000000004</v>
      </c>
      <c r="N19">
        <f t="shared" si="4"/>
        <v>22.888008972099502</v>
      </c>
      <c r="O19">
        <v>-13.519299999999999</v>
      </c>
      <c r="P19">
        <v>43.396000000000001</v>
      </c>
      <c r="Q19">
        <v>444.66899999999998</v>
      </c>
      <c r="R19">
        <v>1.0117400000000001</v>
      </c>
      <c r="S19">
        <v>-34.881599999999999</v>
      </c>
      <c r="T19">
        <f t="shared" si="1"/>
        <v>-21.362299999999998</v>
      </c>
      <c r="U19">
        <v>2.95</v>
      </c>
      <c r="V19">
        <f>AVERAGE(D271:D289)</f>
        <v>40.406754654158199</v>
      </c>
      <c r="W19">
        <f>D271</f>
        <v>55.260831122900079</v>
      </c>
      <c r="X19">
        <f>D289</f>
        <v>39.112918997144746</v>
      </c>
      <c r="Z19">
        <f t="shared" si="2"/>
        <v>1.4128536693191867</v>
      </c>
      <c r="AA19">
        <f>B289</f>
        <v>20</v>
      </c>
      <c r="AD19">
        <v>2.2000000000000002</v>
      </c>
      <c r="AE19">
        <f>AVERAGE(N301:N323)</f>
        <v>47.077992515122503</v>
      </c>
      <c r="AF19">
        <f>N301</f>
        <v>63.243106501391303</v>
      </c>
      <c r="AG19">
        <f>N323</f>
        <v>45.6017146244697</v>
      </c>
      <c r="AI19">
        <f t="shared" si="0"/>
        <v>1.3868580824690153</v>
      </c>
      <c r="AJ19">
        <f>L349</f>
        <v>24</v>
      </c>
    </row>
    <row r="20" spans="1:36" x14ac:dyDescent="0.3">
      <c r="B20">
        <v>6</v>
      </c>
      <c r="C20">
        <v>546.09400000000005</v>
      </c>
      <c r="D20">
        <f t="shared" si="5"/>
        <v>18.541179960692691</v>
      </c>
      <c r="E20">
        <v>-27.679400000000001</v>
      </c>
      <c r="F20">
        <v>59.005699999999997</v>
      </c>
      <c r="G20">
        <v>335.738</v>
      </c>
      <c r="H20">
        <v>0.69135500000000005</v>
      </c>
      <c r="I20">
        <v>-54.6265</v>
      </c>
      <c r="J20">
        <f t="shared" si="3"/>
        <v>-26.947099999999999</v>
      </c>
      <c r="L20">
        <v>9</v>
      </c>
      <c r="M20">
        <v>631.73099999999999</v>
      </c>
      <c r="N20">
        <f t="shared" si="4"/>
        <v>22.911607020116413</v>
      </c>
      <c r="O20">
        <v>-12.6953</v>
      </c>
      <c r="P20">
        <v>42.511000000000003</v>
      </c>
      <c r="Q20">
        <v>430.02699999999999</v>
      </c>
      <c r="R20">
        <v>0.99592899999999995</v>
      </c>
      <c r="S20">
        <v>-35.049399999999999</v>
      </c>
      <c r="T20">
        <f t="shared" si="1"/>
        <v>-22.354099999999999</v>
      </c>
      <c r="U20">
        <v>3.05</v>
      </c>
      <c r="V20">
        <f>AVERAGE(D294:D313)</f>
        <v>41.638061151072883</v>
      </c>
      <c r="W20">
        <f>D294</f>
        <v>57.240984544934179</v>
      </c>
      <c r="X20">
        <f>D313</f>
        <v>41.049218012396686</v>
      </c>
      <c r="Z20">
        <f t="shared" si="2"/>
        <v>1.3944476244991475</v>
      </c>
      <c r="AA20">
        <f>B313</f>
        <v>21</v>
      </c>
      <c r="AD20">
        <v>2.2999999999999998</v>
      </c>
      <c r="AE20">
        <f>AVERAGE(N353:N375)</f>
        <v>48.801856316360421</v>
      </c>
      <c r="AF20">
        <f>N353</f>
        <v>73.270808909730391</v>
      </c>
      <c r="AG20">
        <f>N375</f>
        <v>46.053237542599128</v>
      </c>
      <c r="AI20">
        <f t="shared" si="0"/>
        <v>1.5910023446658899</v>
      </c>
      <c r="AJ20">
        <f>L375</f>
        <v>24</v>
      </c>
    </row>
    <row r="21" spans="1:36" x14ac:dyDescent="0.3">
      <c r="B21">
        <v>7</v>
      </c>
      <c r="C21">
        <v>598.73299999999995</v>
      </c>
      <c r="D21">
        <f t="shared" si="5"/>
        <v>18.997321377685783</v>
      </c>
      <c r="E21">
        <v>-27.816800000000001</v>
      </c>
      <c r="F21">
        <v>59.158299999999997</v>
      </c>
      <c r="G21">
        <v>336.12900000000002</v>
      </c>
      <c r="H21">
        <v>0.69262000000000001</v>
      </c>
      <c r="I21">
        <v>-54.7485</v>
      </c>
      <c r="J21">
        <f t="shared" si="3"/>
        <v>-26.931699999999999</v>
      </c>
      <c r="L21">
        <v>10</v>
      </c>
      <c r="M21">
        <v>674.57899999999995</v>
      </c>
      <c r="N21">
        <f t="shared" si="4"/>
        <v>23.338312173263652</v>
      </c>
      <c r="O21">
        <v>-13.916</v>
      </c>
      <c r="P21">
        <v>43.670699999999997</v>
      </c>
      <c r="Q21">
        <v>450.04300000000001</v>
      </c>
      <c r="R21">
        <v>1.01789</v>
      </c>
      <c r="S21">
        <v>-35.110500000000002</v>
      </c>
      <c r="T21">
        <f t="shared" si="1"/>
        <v>-21.194500000000001</v>
      </c>
      <c r="U21">
        <v>3.15</v>
      </c>
      <c r="V21">
        <f>AVERAGE(D318:D338)</f>
        <v>42.820225209427733</v>
      </c>
      <c r="W21">
        <f>D318</f>
        <v>64.716541548019677</v>
      </c>
      <c r="X21">
        <f>D338</f>
        <v>41.356492969396278</v>
      </c>
      <c r="Z21">
        <f t="shared" si="2"/>
        <v>1.5648459746311127</v>
      </c>
      <c r="AA21">
        <f>B338</f>
        <v>22</v>
      </c>
      <c r="AD21">
        <v>2.4</v>
      </c>
      <c r="AE21">
        <f>AVERAGE(N379:N402)</f>
        <v>49.612993491359617</v>
      </c>
      <c r="AF21">
        <f>N37</f>
        <v>27.262070281617156</v>
      </c>
      <c r="AG21">
        <f>N402</f>
        <v>47.132016778998008</v>
      </c>
      <c r="AI21">
        <f t="shared" si="0"/>
        <v>0.57841934516507076</v>
      </c>
      <c r="AJ21">
        <f>L402</f>
        <v>25</v>
      </c>
    </row>
    <row r="22" spans="1:36" x14ac:dyDescent="0.3">
      <c r="B22">
        <v>8</v>
      </c>
      <c r="C22">
        <v>651.56899999999996</v>
      </c>
      <c r="D22">
        <f t="shared" si="5"/>
        <v>18.926489514724803</v>
      </c>
      <c r="E22">
        <v>-27.877800000000001</v>
      </c>
      <c r="F22">
        <v>59.371899999999997</v>
      </c>
      <c r="G22">
        <v>338.99599999999998</v>
      </c>
      <c r="H22">
        <v>0.68875299999999995</v>
      </c>
      <c r="I22">
        <v>-54.809600000000003</v>
      </c>
      <c r="J22">
        <f t="shared" si="3"/>
        <v>-26.931800000000003</v>
      </c>
      <c r="L22">
        <v>11</v>
      </c>
      <c r="M22">
        <v>718.08600000000001</v>
      </c>
      <c r="N22">
        <f t="shared" si="4"/>
        <v>22.984807042544844</v>
      </c>
      <c r="O22">
        <v>-14.1907</v>
      </c>
      <c r="P22">
        <v>43.7164</v>
      </c>
      <c r="Q22">
        <v>454.738</v>
      </c>
      <c r="R22">
        <v>1.02305</v>
      </c>
      <c r="S22">
        <v>-15.7013</v>
      </c>
      <c r="T22">
        <f t="shared" si="1"/>
        <v>-1.5106000000000002</v>
      </c>
      <c r="U22">
        <v>3.25</v>
      </c>
      <c r="V22">
        <f>AVERAGE(D344:D364)</f>
        <v>43.531783133204151</v>
      </c>
      <c r="W22">
        <f>D344</f>
        <v>68.18956699624961</v>
      </c>
      <c r="X22">
        <f>D364</f>
        <v>41.630240206486064</v>
      </c>
      <c r="Z22">
        <f t="shared" si="2"/>
        <v>1.6379815888169089</v>
      </c>
      <c r="AA22">
        <f>B364</f>
        <v>22</v>
      </c>
      <c r="AD22">
        <v>2.5</v>
      </c>
      <c r="AE22">
        <f>AVERAGE(N406:N429)</f>
        <v>50.280557075471542</v>
      </c>
      <c r="AF22">
        <f>N406</f>
        <v>80.873433077234068</v>
      </c>
      <c r="AG22">
        <f>N429</f>
        <v>48.264877648535041</v>
      </c>
      <c r="AI22">
        <f t="shared" si="0"/>
        <v>1.6756166599272169</v>
      </c>
      <c r="AJ22">
        <f>L429</f>
        <v>25</v>
      </c>
    </row>
    <row r="23" spans="1:36" x14ac:dyDescent="0.3">
      <c r="A23">
        <v>1.65</v>
      </c>
      <c r="J23">
        <f t="shared" si="3"/>
        <v>0</v>
      </c>
      <c r="T23">
        <f t="shared" si="1"/>
        <v>0</v>
      </c>
      <c r="U23">
        <v>3.35</v>
      </c>
      <c r="V23">
        <f>AVERAGE(D369:D390)</f>
        <v>44.943531015174536</v>
      </c>
      <c r="W23">
        <f>D369</f>
        <v>75.953212820902337</v>
      </c>
      <c r="X23">
        <f>D390</f>
        <v>42.898202565312445</v>
      </c>
      <c r="Z23">
        <f t="shared" si="2"/>
        <v>1.7705453440680572</v>
      </c>
      <c r="AA23">
        <f>B390</f>
        <v>23</v>
      </c>
      <c r="AD23">
        <v>2.6</v>
      </c>
      <c r="AE23">
        <f>AVERAGE(N433:N456)</f>
        <v>51.050274189578879</v>
      </c>
      <c r="AF23">
        <f>N433</f>
        <v>85.543199315654419</v>
      </c>
      <c r="AG23">
        <f>N456</f>
        <v>48.174197899605147</v>
      </c>
      <c r="AI23">
        <f t="shared" si="0"/>
        <v>1.7757057313943481</v>
      </c>
      <c r="AJ23">
        <f>L456</f>
        <v>25</v>
      </c>
    </row>
    <row r="24" spans="1:36" x14ac:dyDescent="0.3">
      <c r="B24">
        <v>1</v>
      </c>
      <c r="C24">
        <v>244.64400000000001</v>
      </c>
      <c r="E24">
        <v>-26.977499999999999</v>
      </c>
      <c r="F24">
        <v>57.083100000000002</v>
      </c>
      <c r="G24">
        <v>326.73599999999999</v>
      </c>
      <c r="H24">
        <v>0.69950999999999997</v>
      </c>
      <c r="I24">
        <v>-52.383400000000002</v>
      </c>
      <c r="J24">
        <f t="shared" si="3"/>
        <v>-25.405900000000003</v>
      </c>
      <c r="K24">
        <v>0.8</v>
      </c>
      <c r="T24">
        <f t="shared" si="1"/>
        <v>0</v>
      </c>
      <c r="U24">
        <v>3.45</v>
      </c>
      <c r="V24">
        <f>AVERAGE(D395:D416)</f>
        <v>45.894090503102014</v>
      </c>
      <c r="W24">
        <f>D395</f>
        <v>84.638171815488803</v>
      </c>
      <c r="X24">
        <f>D416</f>
        <v>43.267566632052677</v>
      </c>
      <c r="Z24">
        <f t="shared" si="2"/>
        <v>1.9561574269995743</v>
      </c>
      <c r="AA24">
        <f>B416</f>
        <v>23</v>
      </c>
      <c r="AD24">
        <v>2.7</v>
      </c>
      <c r="AE24">
        <f>AVERAGE(N460:N484)</f>
        <v>51.574058424299437</v>
      </c>
      <c r="AF24">
        <f>N460</f>
        <v>91.558322651529053</v>
      </c>
      <c r="AG24">
        <f>N484</f>
        <v>49.42909396470764</v>
      </c>
      <c r="AI24">
        <f t="shared" si="0"/>
        <v>1.8523164255630837</v>
      </c>
      <c r="AJ24">
        <f>L484</f>
        <v>26</v>
      </c>
    </row>
    <row r="25" spans="1:36" x14ac:dyDescent="0.3">
      <c r="B25">
        <v>2</v>
      </c>
      <c r="C25">
        <v>291.233</v>
      </c>
      <c r="D25">
        <f t="shared" si="5"/>
        <v>21.464294146686989</v>
      </c>
      <c r="E25">
        <v>-27.236899999999999</v>
      </c>
      <c r="F25">
        <v>58.502200000000002</v>
      </c>
      <c r="G25">
        <v>326.654</v>
      </c>
      <c r="H25">
        <v>0.68555900000000003</v>
      </c>
      <c r="I25">
        <v>-53.710900000000002</v>
      </c>
      <c r="J25">
        <f t="shared" si="3"/>
        <v>-26.474000000000004</v>
      </c>
      <c r="L25">
        <v>1</v>
      </c>
      <c r="M25">
        <v>256.18400000000003</v>
      </c>
      <c r="O25">
        <v>-12.7258</v>
      </c>
      <c r="P25">
        <v>42.434699999999999</v>
      </c>
      <c r="Q25">
        <v>438.45600000000002</v>
      </c>
      <c r="R25">
        <v>1.0387999999999999</v>
      </c>
      <c r="S25">
        <v>-31.677199999999999</v>
      </c>
      <c r="T25">
        <f t="shared" si="1"/>
        <v>-18.9514</v>
      </c>
      <c r="U25">
        <v>3.55</v>
      </c>
      <c r="V25">
        <f>AVERAGE(D421:D442)</f>
        <v>46.680936089345465</v>
      </c>
      <c r="W25">
        <f>D421</f>
        <v>87.153564580791439</v>
      </c>
      <c r="X25">
        <f>D442</f>
        <v>43.736878936319258</v>
      </c>
      <c r="Z25">
        <f t="shared" si="2"/>
        <v>1.9926791005752085</v>
      </c>
      <c r="AA25">
        <f>B442</f>
        <v>23</v>
      </c>
      <c r="AD25">
        <v>2.8</v>
      </c>
      <c r="AE25">
        <f>AVERAGE(N488:N512)</f>
        <v>52.26992987396541</v>
      </c>
      <c r="AF25">
        <f>N488</f>
        <v>93.309694877297645</v>
      </c>
      <c r="AG25">
        <f>N512</f>
        <v>49.583498611662023</v>
      </c>
      <c r="AI25">
        <f t="shared" si="0"/>
        <v>1.8818699262853396</v>
      </c>
      <c r="AJ25">
        <f>L512</f>
        <v>26</v>
      </c>
    </row>
    <row r="26" spans="1:36" x14ac:dyDescent="0.3">
      <c r="B26">
        <v>3</v>
      </c>
      <c r="C26">
        <v>337.18700000000001</v>
      </c>
      <c r="D26">
        <f t="shared" si="5"/>
        <v>21.760891326108712</v>
      </c>
      <c r="E26">
        <v>-27.618400000000001</v>
      </c>
      <c r="F26">
        <v>58.624299999999998</v>
      </c>
      <c r="G26">
        <v>336.74400000000003</v>
      </c>
      <c r="H26">
        <v>0.69372</v>
      </c>
      <c r="I26">
        <v>-54.122900000000001</v>
      </c>
      <c r="J26">
        <f t="shared" si="3"/>
        <v>-26.5045</v>
      </c>
      <c r="L26">
        <v>2</v>
      </c>
      <c r="M26">
        <v>292.57299999999998</v>
      </c>
      <c r="N26">
        <f t="shared" si="4"/>
        <v>27.480832119596617</v>
      </c>
      <c r="O26">
        <v>-11.962899999999999</v>
      </c>
      <c r="P26">
        <v>41.9617</v>
      </c>
      <c r="Q26">
        <v>425.27800000000002</v>
      </c>
      <c r="R26">
        <v>1.0007999999999999</v>
      </c>
      <c r="S26">
        <v>-32.8979</v>
      </c>
      <c r="T26">
        <f t="shared" si="1"/>
        <v>-20.935000000000002</v>
      </c>
      <c r="U26">
        <v>3.65</v>
      </c>
      <c r="V26">
        <f>AVERAGE(D447:D469)</f>
        <v>47.839576943118111</v>
      </c>
      <c r="W26">
        <f>D447</f>
        <v>98.85330170027666</v>
      </c>
      <c r="X26">
        <f>D469</f>
        <v>44.391175034403297</v>
      </c>
      <c r="Z26">
        <f t="shared" si="2"/>
        <v>2.2268683274021255</v>
      </c>
      <c r="AA26">
        <f>B469</f>
        <v>24</v>
      </c>
      <c r="AD26">
        <v>2.9</v>
      </c>
      <c r="AE26">
        <f>AVERAGE(N516:N540)</f>
        <v>53.026721368429641</v>
      </c>
      <c r="AF26">
        <f>N516</f>
        <v>97.266802840190593</v>
      </c>
      <c r="AG26">
        <f>N540</f>
        <v>48.160277403197817</v>
      </c>
      <c r="AI26">
        <f t="shared" si="0"/>
        <v>2.0196478941737186</v>
      </c>
      <c r="AJ26">
        <f>L569</f>
        <v>27</v>
      </c>
    </row>
    <row r="27" spans="1:36" x14ac:dyDescent="0.3">
      <c r="B27">
        <v>4</v>
      </c>
      <c r="C27">
        <v>383.17200000000003</v>
      </c>
      <c r="D27">
        <f t="shared" si="5"/>
        <v>21.746221593998037</v>
      </c>
      <c r="E27">
        <v>-26.6724</v>
      </c>
      <c r="F27">
        <v>57.617199999999997</v>
      </c>
      <c r="G27">
        <v>324.71100000000001</v>
      </c>
      <c r="H27">
        <v>0.68872500000000003</v>
      </c>
      <c r="I27">
        <v>-53.970300000000002</v>
      </c>
      <c r="J27">
        <f t="shared" si="3"/>
        <v>-27.297900000000002</v>
      </c>
      <c r="L27">
        <v>3</v>
      </c>
      <c r="M27">
        <v>330.21800000000002</v>
      </c>
      <c r="N27">
        <f t="shared" si="4"/>
        <v>26.563952716164138</v>
      </c>
      <c r="O27">
        <v>-12.847899999999999</v>
      </c>
      <c r="P27">
        <v>42.999299999999998</v>
      </c>
      <c r="Q27">
        <v>448.29599999999999</v>
      </c>
      <c r="R27">
        <v>1.0241199999999999</v>
      </c>
      <c r="S27">
        <v>-33.157299999999999</v>
      </c>
      <c r="T27">
        <f t="shared" si="1"/>
        <v>-20.3094</v>
      </c>
      <c r="U27">
        <v>3.75</v>
      </c>
      <c r="V27">
        <f>AVERAGE(D474:D496)</f>
        <v>48.674618648090956</v>
      </c>
      <c r="W27">
        <f>D474</f>
        <v>102.10332856851122</v>
      </c>
      <c r="X27">
        <f>D496</f>
        <v>45.693397304089579</v>
      </c>
      <c r="Z27">
        <f t="shared" si="2"/>
        <v>2.2345313457218672</v>
      </c>
      <c r="AA27">
        <f>B496</f>
        <v>24</v>
      </c>
      <c r="AD27">
        <v>3</v>
      </c>
      <c r="AE27">
        <f>AVERAGE(N544:N569)</f>
        <v>53.950275968442675</v>
      </c>
      <c r="AF27">
        <f>N544</f>
        <v>83.514280942041168</v>
      </c>
      <c r="AG27">
        <f>N569</f>
        <v>50.743390673364807</v>
      </c>
      <c r="AI27">
        <f t="shared" si="0"/>
        <v>1.6458159345248049</v>
      </c>
      <c r="AJ27">
        <f>L598</f>
        <v>27</v>
      </c>
    </row>
    <row r="28" spans="1:36" x14ac:dyDescent="0.3">
      <c r="B28">
        <v>5</v>
      </c>
      <c r="C28">
        <v>428.476</v>
      </c>
      <c r="D28">
        <f t="shared" si="5"/>
        <v>22.073106127494274</v>
      </c>
      <c r="E28">
        <v>-27.175899999999999</v>
      </c>
      <c r="F28">
        <v>58.303800000000003</v>
      </c>
      <c r="G28">
        <v>331.02600000000001</v>
      </c>
      <c r="H28">
        <v>0.69383799999999995</v>
      </c>
      <c r="I28">
        <v>-54.138199999999998</v>
      </c>
      <c r="J28">
        <f t="shared" si="3"/>
        <v>-26.962299999999999</v>
      </c>
      <c r="L28">
        <v>4</v>
      </c>
      <c r="M28">
        <v>368.45600000000002</v>
      </c>
      <c r="N28">
        <f t="shared" si="4"/>
        <v>26.151995397248811</v>
      </c>
      <c r="O28">
        <v>-11.932399999999999</v>
      </c>
      <c r="P28">
        <v>42.2363</v>
      </c>
      <c r="Q28">
        <v>436.98200000000003</v>
      </c>
      <c r="R28">
        <v>1.00743</v>
      </c>
      <c r="S28">
        <v>-33.447299999999998</v>
      </c>
      <c r="T28">
        <f t="shared" si="1"/>
        <v>-21.514899999999997</v>
      </c>
      <c r="U28">
        <v>3.85</v>
      </c>
      <c r="V28">
        <f>AVERAGE(D501:D523)</f>
        <v>49.583197468687814</v>
      </c>
      <c r="W28">
        <f>D501</f>
        <v>105.52975939214859</v>
      </c>
      <c r="X28">
        <f>D523</f>
        <v>44.933722758930585</v>
      </c>
      <c r="Z28">
        <f t="shared" si="2"/>
        <v>2.3485647952722664</v>
      </c>
      <c r="AA28">
        <f>B523</f>
        <v>24</v>
      </c>
      <c r="AD28">
        <v>3.1</v>
      </c>
      <c r="AE28">
        <f>AVERAGE(N573:N598)</f>
        <v>54.788988274406123</v>
      </c>
      <c r="AF28">
        <f>N573</f>
        <v>102.35414534288658</v>
      </c>
      <c r="AG28">
        <f>N598</f>
        <v>49.945060433523004</v>
      </c>
      <c r="AI28">
        <f t="shared" si="0"/>
        <v>2.0493346980552802</v>
      </c>
      <c r="AJ28">
        <f>L627</f>
        <v>27</v>
      </c>
    </row>
    <row r="29" spans="1:36" x14ac:dyDescent="0.3">
      <c r="B29">
        <v>6</v>
      </c>
      <c r="C29">
        <v>473.81900000000002</v>
      </c>
      <c r="D29">
        <f t="shared" si="5"/>
        <v>22.054120812473801</v>
      </c>
      <c r="E29">
        <v>-26.7944</v>
      </c>
      <c r="F29">
        <v>57.891800000000003</v>
      </c>
      <c r="G29">
        <v>329.64</v>
      </c>
      <c r="H29">
        <v>0.68989999999999996</v>
      </c>
      <c r="I29">
        <v>-54.153399999999998</v>
      </c>
      <c r="J29">
        <f t="shared" si="3"/>
        <v>-27.358999999999998</v>
      </c>
      <c r="L29">
        <v>5</v>
      </c>
      <c r="M29">
        <v>406.22699999999998</v>
      </c>
      <c r="N29">
        <f t="shared" si="4"/>
        <v>26.475338222445821</v>
      </c>
      <c r="O29">
        <v>-13.1531</v>
      </c>
      <c r="P29">
        <v>43.365499999999997</v>
      </c>
      <c r="Q29">
        <v>452.68700000000001</v>
      </c>
      <c r="R29">
        <v>1.0244</v>
      </c>
      <c r="S29">
        <v>-33.691400000000002</v>
      </c>
      <c r="T29">
        <f t="shared" si="1"/>
        <v>-20.5383</v>
      </c>
      <c r="U29">
        <v>3.95</v>
      </c>
      <c r="V29">
        <f>AVERAGE(D668:D692)</f>
        <v>52.7842273603518</v>
      </c>
      <c r="W29">
        <f>D668</f>
        <v>131.70025023047563</v>
      </c>
      <c r="X29">
        <f>D692</f>
        <v>46.561437817199604</v>
      </c>
      <c r="Z29">
        <f t="shared" si="2"/>
        <v>2.8285262741999366</v>
      </c>
      <c r="AA29">
        <f>B551</f>
        <v>25</v>
      </c>
      <c r="AD29">
        <v>3.2</v>
      </c>
      <c r="AE29">
        <f>AVERAGE(N602:N627)</f>
        <v>55.205312771911153</v>
      </c>
      <c r="AF29">
        <f>N602</f>
        <v>107.04345964461589</v>
      </c>
      <c r="AG29">
        <f>N627</f>
        <v>51.268905408869536</v>
      </c>
      <c r="AI29">
        <f t="shared" si="0"/>
        <v>2.0878826803682324</v>
      </c>
      <c r="AJ29">
        <f>L657</f>
        <v>28</v>
      </c>
    </row>
    <row r="30" spans="1:36" x14ac:dyDescent="0.3">
      <c r="B30">
        <v>7</v>
      </c>
      <c r="C30">
        <v>518.97799999999995</v>
      </c>
      <c r="D30">
        <f t="shared" si="5"/>
        <v>22.143980158993809</v>
      </c>
      <c r="E30">
        <v>-27.297999999999998</v>
      </c>
      <c r="F30">
        <v>58.258099999999999</v>
      </c>
      <c r="G30">
        <v>334.42599999999999</v>
      </c>
      <c r="H30">
        <v>0.69373899999999999</v>
      </c>
      <c r="I30">
        <v>-54.321300000000001</v>
      </c>
      <c r="J30">
        <f t="shared" si="3"/>
        <v>-27.023300000000003</v>
      </c>
      <c r="L30">
        <v>6</v>
      </c>
      <c r="M30">
        <v>443.779</v>
      </c>
      <c r="N30">
        <f t="shared" si="4"/>
        <v>26.629740093736672</v>
      </c>
      <c r="O30">
        <v>-12.924200000000001</v>
      </c>
      <c r="P30">
        <v>43.502800000000001</v>
      </c>
      <c r="Q30">
        <v>450.67599999999999</v>
      </c>
      <c r="R30">
        <v>1.0267599999999999</v>
      </c>
      <c r="S30">
        <v>-33.813499999999998</v>
      </c>
      <c r="T30">
        <f t="shared" si="1"/>
        <v>-20.889299999999999</v>
      </c>
      <c r="U30">
        <v>4.05</v>
      </c>
      <c r="V30">
        <f>AVERAGE(D555:D578)</f>
        <v>50.636494334953078</v>
      </c>
      <c r="W30">
        <f>D555</f>
        <v>118.21728336682818</v>
      </c>
      <c r="X30">
        <f>D578</f>
        <v>45.226357921396612</v>
      </c>
      <c r="Z30">
        <f t="shared" si="2"/>
        <v>2.6139023525239367</v>
      </c>
      <c r="AA30">
        <f>B578</f>
        <v>25</v>
      </c>
      <c r="AD30">
        <v>3.3</v>
      </c>
      <c r="AE30">
        <f>AVERAGE(N631:N657)</f>
        <v>55.60745801492736</v>
      </c>
      <c r="AF30">
        <f>N631</f>
        <v>113.571834185122</v>
      </c>
      <c r="AG30">
        <f>N657</f>
        <v>50.160513643659911</v>
      </c>
      <c r="AI30">
        <f t="shared" si="0"/>
        <v>2.2641680863145832</v>
      </c>
      <c r="AJ30">
        <f>L687</f>
        <v>28</v>
      </c>
    </row>
    <row r="31" spans="1:36" x14ac:dyDescent="0.3">
      <c r="B31">
        <v>8</v>
      </c>
      <c r="C31">
        <v>563.99699999999996</v>
      </c>
      <c r="D31">
        <f t="shared" si="5"/>
        <v>22.212843466092092</v>
      </c>
      <c r="E31">
        <v>-27.389500000000002</v>
      </c>
      <c r="F31">
        <v>58.380099999999999</v>
      </c>
      <c r="G31">
        <v>336.08199999999999</v>
      </c>
      <c r="H31">
        <v>0.69876799999999994</v>
      </c>
      <c r="I31">
        <v>-54.046599999999998</v>
      </c>
      <c r="J31">
        <f t="shared" si="3"/>
        <v>-26.657099999999996</v>
      </c>
      <c r="L31">
        <v>7</v>
      </c>
      <c r="M31">
        <v>481.70800000000003</v>
      </c>
      <c r="N31">
        <f t="shared" si="4"/>
        <v>26.365050489071667</v>
      </c>
      <c r="O31">
        <v>-12.863200000000001</v>
      </c>
      <c r="P31">
        <v>43.182400000000001</v>
      </c>
      <c r="Q31">
        <v>446.87200000000001</v>
      </c>
      <c r="R31">
        <v>1.02014</v>
      </c>
      <c r="S31">
        <v>-33.889800000000001</v>
      </c>
      <c r="T31">
        <f t="shared" si="1"/>
        <v>-21.026600000000002</v>
      </c>
      <c r="U31">
        <v>4.1500000000000004</v>
      </c>
      <c r="V31">
        <f>AVERAGE(D582:D605)</f>
        <v>51.474904431918723</v>
      </c>
      <c r="W31">
        <f>D582</f>
        <v>120.3224642040672</v>
      </c>
      <c r="X31">
        <f>D605</f>
        <v>45.998160073597035</v>
      </c>
      <c r="Z31">
        <f t="shared" si="2"/>
        <v>2.6158103717964223</v>
      </c>
      <c r="AA31">
        <f>B605</f>
        <v>25</v>
      </c>
      <c r="AD31">
        <v>3.4</v>
      </c>
      <c r="AE31">
        <f>AVERAGE(N661:N686)</f>
        <v>56.278101315312291</v>
      </c>
      <c r="AF31">
        <f>N661</f>
        <v>116.48223645894029</v>
      </c>
      <c r="AG31">
        <f>N686</f>
        <v>50.253781597065178</v>
      </c>
      <c r="AI31">
        <f t="shared" si="0"/>
        <v>2.3178800232964529</v>
      </c>
      <c r="AJ31">
        <f>L717</f>
        <v>28</v>
      </c>
    </row>
    <row r="32" spans="1:36" x14ac:dyDescent="0.3">
      <c r="B32">
        <v>9</v>
      </c>
      <c r="C32">
        <v>607.98900000000003</v>
      </c>
      <c r="D32">
        <f t="shared" si="5"/>
        <v>22.731405710129074</v>
      </c>
      <c r="E32">
        <v>-27.328499999999998</v>
      </c>
      <c r="F32">
        <v>58.425899999999999</v>
      </c>
      <c r="G32">
        <v>336.19400000000002</v>
      </c>
      <c r="H32">
        <v>0.69665900000000003</v>
      </c>
      <c r="I32">
        <v>-54.092399999999998</v>
      </c>
      <c r="J32">
        <f t="shared" si="3"/>
        <v>-26.7639</v>
      </c>
      <c r="L32">
        <v>8</v>
      </c>
      <c r="M32">
        <v>518.44899999999996</v>
      </c>
      <c r="N32">
        <f t="shared" si="4"/>
        <v>27.217549876160202</v>
      </c>
      <c r="O32">
        <v>-13.3514</v>
      </c>
      <c r="P32">
        <v>43.7012</v>
      </c>
      <c r="Q32">
        <v>454.01100000000002</v>
      </c>
      <c r="R32">
        <v>1.0282</v>
      </c>
      <c r="S32">
        <v>-33.935499999999998</v>
      </c>
      <c r="T32">
        <f t="shared" si="1"/>
        <v>-20.584099999999999</v>
      </c>
      <c r="U32">
        <v>4.25</v>
      </c>
      <c r="V32">
        <f>AVERAGE(D610:D633)</f>
        <v>52.219932367688443</v>
      </c>
      <c r="W32">
        <f>D610</f>
        <v>127.42099898063226</v>
      </c>
      <c r="X32">
        <f>D633</f>
        <v>46.070211001566591</v>
      </c>
      <c r="Z32">
        <f t="shared" si="2"/>
        <v>2.7658002038735918</v>
      </c>
      <c r="AA32">
        <f>B633</f>
        <v>25</v>
      </c>
      <c r="AD32">
        <v>3.5</v>
      </c>
      <c r="AE32">
        <f>AVERAGE(N691:N717)</f>
        <v>56.171146059073237</v>
      </c>
      <c r="AF32">
        <f>N691</f>
        <v>104.82180293501025</v>
      </c>
      <c r="AG32">
        <f>N717</f>
        <v>51.46680391147693</v>
      </c>
      <c r="AI32">
        <f t="shared" si="0"/>
        <v>2.0366876310272559</v>
      </c>
      <c r="AJ32">
        <f>L747</f>
        <v>28</v>
      </c>
    </row>
    <row r="33" spans="1:36" x14ac:dyDescent="0.3">
      <c r="B33">
        <v>10</v>
      </c>
      <c r="C33">
        <v>652.18600000000004</v>
      </c>
      <c r="D33">
        <f t="shared" si="5"/>
        <v>22.625970088467543</v>
      </c>
      <c r="E33">
        <v>-28.579699999999999</v>
      </c>
      <c r="F33">
        <v>59.5398</v>
      </c>
      <c r="G33">
        <v>348.43099999999998</v>
      </c>
      <c r="H33">
        <v>0.70703199999999999</v>
      </c>
      <c r="I33">
        <v>-54.244999999999997</v>
      </c>
      <c r="J33">
        <f t="shared" si="3"/>
        <v>-25.665299999999998</v>
      </c>
      <c r="L33">
        <v>9</v>
      </c>
      <c r="M33">
        <v>555.82100000000003</v>
      </c>
      <c r="N33">
        <f t="shared" si="4"/>
        <v>26.758000642191966</v>
      </c>
      <c r="O33">
        <v>-12.939500000000001</v>
      </c>
      <c r="P33">
        <v>43.228099999999998</v>
      </c>
      <c r="Q33">
        <v>446.54500000000002</v>
      </c>
      <c r="R33">
        <v>1.0234300000000001</v>
      </c>
      <c r="S33">
        <v>-34.011800000000001</v>
      </c>
      <c r="T33">
        <f t="shared" si="1"/>
        <v>-21.072299999999998</v>
      </c>
      <c r="U33">
        <v>4.3499999999999996</v>
      </c>
      <c r="V33">
        <f>AVERAGE(D639:D663)</f>
        <v>52.713461160969302</v>
      </c>
      <c r="W33">
        <f>D639</f>
        <v>130.51422605063942</v>
      </c>
      <c r="X33">
        <f>D663</f>
        <v>47.136460051850037</v>
      </c>
      <c r="Z33">
        <f t="shared" si="2"/>
        <v>2.7688593056643196</v>
      </c>
      <c r="AA33">
        <f>B663</f>
        <v>26</v>
      </c>
      <c r="AD33">
        <v>3.6</v>
      </c>
      <c r="AE33">
        <f>AVERAGE(N721:N747)</f>
        <v>57.492143314950482</v>
      </c>
      <c r="AF33">
        <f>N721</f>
        <v>125.81781580271755</v>
      </c>
      <c r="AG33">
        <f>N747</f>
        <v>50.614971908690727</v>
      </c>
      <c r="AI33">
        <f t="shared" si="0"/>
        <v>2.4857825868142838</v>
      </c>
      <c r="AJ33">
        <f>L777</f>
        <v>28</v>
      </c>
    </row>
    <row r="34" spans="1:36" x14ac:dyDescent="0.3">
      <c r="B34">
        <v>11</v>
      </c>
      <c r="C34">
        <v>696.32100000000003</v>
      </c>
      <c r="D34">
        <f t="shared" si="5"/>
        <v>22.657754616517508</v>
      </c>
      <c r="E34">
        <v>-27.786300000000001</v>
      </c>
      <c r="F34">
        <v>58.807400000000001</v>
      </c>
      <c r="G34">
        <v>340.79399999999998</v>
      </c>
      <c r="H34">
        <v>0.70233900000000005</v>
      </c>
      <c r="I34">
        <v>-54.305999999999997</v>
      </c>
      <c r="J34">
        <f t="shared" si="3"/>
        <v>-26.519699999999997</v>
      </c>
      <c r="L34">
        <v>10</v>
      </c>
      <c r="M34">
        <v>592.75099999999998</v>
      </c>
      <c r="N34">
        <f t="shared" si="4"/>
        <v>27.078256160303312</v>
      </c>
      <c r="O34">
        <v>-13.1073</v>
      </c>
      <c r="P34">
        <v>43.457000000000001</v>
      </c>
      <c r="Q34">
        <v>455.61900000000003</v>
      </c>
      <c r="R34">
        <v>1.0232000000000001</v>
      </c>
      <c r="S34">
        <v>-33.966099999999997</v>
      </c>
      <c r="T34">
        <f t="shared" si="1"/>
        <v>-20.858799999999995</v>
      </c>
      <c r="U34">
        <v>4.45</v>
      </c>
      <c r="V34">
        <f>AVERAGE(D668:D692)</f>
        <v>52.7842273603518</v>
      </c>
      <c r="W34">
        <f>D668</f>
        <v>131.70025023047563</v>
      </c>
      <c r="X34">
        <f>D692</f>
        <v>46.561437817199604</v>
      </c>
      <c r="Z34">
        <f t="shared" si="2"/>
        <v>2.8285262741999366</v>
      </c>
      <c r="AA34">
        <f>B692</f>
        <v>26</v>
      </c>
      <c r="AD34">
        <v>3.7</v>
      </c>
      <c r="AE34">
        <f>AVERAGE(N751:N777)</f>
        <v>58.000961981170093</v>
      </c>
      <c r="AF34">
        <f>N751</f>
        <v>124.93753123438296</v>
      </c>
      <c r="AG34">
        <f>N777</f>
        <v>51.687600144725337</v>
      </c>
      <c r="AI34">
        <f t="shared" si="0"/>
        <v>2.4171664167916043</v>
      </c>
      <c r="AJ34">
        <f>L808</f>
        <v>29</v>
      </c>
    </row>
    <row r="35" spans="1:36" x14ac:dyDescent="0.3">
      <c r="A35">
        <v>1.75</v>
      </c>
      <c r="J35">
        <f t="shared" si="3"/>
        <v>0</v>
      </c>
      <c r="L35">
        <v>11</v>
      </c>
      <c r="M35">
        <v>629.15599999999995</v>
      </c>
      <c r="N35">
        <f t="shared" si="4"/>
        <v>27.46875429199288</v>
      </c>
      <c r="O35">
        <v>-13.031000000000001</v>
      </c>
      <c r="P35">
        <v>43.319699999999997</v>
      </c>
      <c r="Q35">
        <v>445.70100000000002</v>
      </c>
      <c r="R35">
        <v>1.0185500000000001</v>
      </c>
      <c r="S35">
        <v>-34.027099999999997</v>
      </c>
      <c r="T35">
        <f t="shared" si="1"/>
        <v>-20.996099999999998</v>
      </c>
      <c r="U35">
        <v>4.55</v>
      </c>
      <c r="V35">
        <f>AVERAGE(D697:D722)</f>
        <v>54.473902558238358</v>
      </c>
      <c r="W35">
        <f>D697</f>
        <v>133.38668800853651</v>
      </c>
      <c r="X35">
        <f>D722</f>
        <v>48.732943469785617</v>
      </c>
      <c r="Z35">
        <f t="shared" si="2"/>
        <v>2.7370948379351669</v>
      </c>
      <c r="AA35">
        <f>B722</f>
        <v>27</v>
      </c>
      <c r="AD35">
        <v>3.8</v>
      </c>
      <c r="AE35">
        <f>AVERAGE(N781:N808)</f>
        <v>59.203104556618761</v>
      </c>
      <c r="AF35">
        <f>N781</f>
        <v>129.73533990659058</v>
      </c>
      <c r="AG35">
        <f>N808</f>
        <v>52.394425233155154</v>
      </c>
      <c r="AI35">
        <f t="shared" si="0"/>
        <v>2.4761286974571894</v>
      </c>
      <c r="AJ35">
        <f>L839</f>
        <v>29</v>
      </c>
    </row>
    <row r="36" spans="1:36" x14ac:dyDescent="0.3">
      <c r="B36">
        <v>1</v>
      </c>
      <c r="C36">
        <v>233.79599999999999</v>
      </c>
      <c r="E36">
        <v>-26.199300000000001</v>
      </c>
      <c r="F36">
        <v>55.892899999999997</v>
      </c>
      <c r="G36">
        <v>315.45</v>
      </c>
      <c r="H36">
        <v>0.69511000000000001</v>
      </c>
      <c r="I36">
        <v>-51.986699999999999</v>
      </c>
      <c r="J36">
        <f t="shared" si="3"/>
        <v>-25.787399999999998</v>
      </c>
      <c r="L36">
        <v>12</v>
      </c>
      <c r="M36">
        <v>666.07799999999997</v>
      </c>
      <c r="N36">
        <f t="shared" si="4"/>
        <v>27.084123286929184</v>
      </c>
      <c r="O36">
        <v>-13.1989</v>
      </c>
      <c r="P36">
        <v>43.624899999999997</v>
      </c>
      <c r="Q36">
        <v>452.13099999999997</v>
      </c>
      <c r="R36">
        <v>1.03163</v>
      </c>
      <c r="S36">
        <v>-33.981299999999997</v>
      </c>
      <c r="T36">
        <f t="shared" si="1"/>
        <v>-20.782399999999996</v>
      </c>
      <c r="U36">
        <v>4.6500000000000004</v>
      </c>
      <c r="V36">
        <f>AVERAGE(D727:D751)</f>
        <v>54.430700550864323</v>
      </c>
      <c r="W36">
        <f>D727</f>
        <v>137.62730525736322</v>
      </c>
      <c r="X36">
        <f>D751</f>
        <v>47.723584995704734</v>
      </c>
      <c r="Z36">
        <f t="shared" si="2"/>
        <v>2.8838425543627975</v>
      </c>
      <c r="AA36">
        <f>B751</f>
        <v>26</v>
      </c>
      <c r="AD36">
        <v>3.9</v>
      </c>
      <c r="AE36">
        <f>AVERAGE(N812:N839)</f>
        <v>58.582757748228303</v>
      </c>
      <c r="AF36">
        <f>N812</f>
        <v>112.56190904997766</v>
      </c>
      <c r="AG36">
        <f>N839</f>
        <v>52.762095710441692</v>
      </c>
      <c r="AI36">
        <f t="shared" si="0"/>
        <v>2.1333858622242237</v>
      </c>
      <c r="AJ36">
        <f>L870</f>
        <v>29</v>
      </c>
    </row>
    <row r="37" spans="1:36" x14ac:dyDescent="0.3">
      <c r="B37">
        <v>2</v>
      </c>
      <c r="C37">
        <v>274.53100000000001</v>
      </c>
      <c r="D37">
        <f t="shared" si="5"/>
        <v>24.5489137105683</v>
      </c>
      <c r="E37">
        <v>-27.069099999999999</v>
      </c>
      <c r="F37">
        <v>57.6935</v>
      </c>
      <c r="G37">
        <v>321.98899999999998</v>
      </c>
      <c r="H37">
        <v>0.69140599999999997</v>
      </c>
      <c r="I37">
        <v>-53.482100000000003</v>
      </c>
      <c r="J37">
        <f t="shared" si="3"/>
        <v>-26.413000000000004</v>
      </c>
      <c r="L37">
        <v>13</v>
      </c>
      <c r="M37">
        <v>702.75900000000001</v>
      </c>
      <c r="N37">
        <f t="shared" si="4"/>
        <v>27.262070281617156</v>
      </c>
      <c r="O37">
        <v>-13.0463</v>
      </c>
      <c r="P37">
        <v>43.502800000000001</v>
      </c>
      <c r="Q37">
        <v>450.65</v>
      </c>
      <c r="R37">
        <v>1.0265599999999999</v>
      </c>
      <c r="S37">
        <v>-33.966099999999997</v>
      </c>
      <c r="T37">
        <f t="shared" si="1"/>
        <v>-20.919799999999995</v>
      </c>
      <c r="U37">
        <v>4.75</v>
      </c>
      <c r="V37">
        <f>AVERAGE(D757:D781)</f>
        <v>54.112195479209532</v>
      </c>
      <c r="W37">
        <f>D757</f>
        <v>140.13452914798214</v>
      </c>
      <c r="X37">
        <f>D781</f>
        <v>46.94174529409004</v>
      </c>
      <c r="Z37">
        <f t="shared" si="2"/>
        <v>2.9852858744394632</v>
      </c>
      <c r="AA37">
        <f>B781</f>
        <v>26</v>
      </c>
      <c r="AD37">
        <v>4</v>
      </c>
      <c r="AE37">
        <f>AVERAGE(N843:N870)</f>
        <v>59.175738894464267</v>
      </c>
      <c r="AF37">
        <f>N843</f>
        <v>117.96626164916829</v>
      </c>
      <c r="AG37">
        <f>N870</f>
        <v>51.326797721090323</v>
      </c>
      <c r="AI37">
        <f t="shared" si="0"/>
        <v>2.2983366757107393</v>
      </c>
      <c r="AJ37">
        <f>L901</f>
        <v>29</v>
      </c>
    </row>
    <row r="38" spans="1:36" x14ac:dyDescent="0.3">
      <c r="B38">
        <v>3</v>
      </c>
      <c r="C38">
        <v>315.43900000000002</v>
      </c>
      <c r="D38">
        <f t="shared" si="5"/>
        <v>24.445096313679468</v>
      </c>
      <c r="E38">
        <v>-27.175899999999999</v>
      </c>
      <c r="F38">
        <v>57.5867</v>
      </c>
      <c r="G38">
        <v>329.56900000000002</v>
      </c>
      <c r="H38">
        <v>0.69613100000000006</v>
      </c>
      <c r="I38">
        <v>-53.909300000000002</v>
      </c>
      <c r="J38">
        <f t="shared" si="3"/>
        <v>-26.733400000000003</v>
      </c>
      <c r="T38">
        <f t="shared" si="1"/>
        <v>0</v>
      </c>
      <c r="U38">
        <v>4.8499999999999996</v>
      </c>
      <c r="V38">
        <f>AVERAGE(D786:D810)</f>
        <v>55.29346994785729</v>
      </c>
      <c r="W38">
        <f>D786</f>
        <v>146.30577907827342</v>
      </c>
      <c r="X38">
        <f>D810</f>
        <v>46.851574212893688</v>
      </c>
      <c r="Z38">
        <f t="shared" si="2"/>
        <v>3.1227505486466587</v>
      </c>
      <c r="AA38">
        <f>B810</f>
        <v>26</v>
      </c>
      <c r="AD38">
        <v>4.0999999999999996</v>
      </c>
      <c r="AE38">
        <f>AVERAGE(N874:N901)</f>
        <v>59.697134903187376</v>
      </c>
      <c r="AF38">
        <f>N874</f>
        <v>116.80878402055825</v>
      </c>
      <c r="AG38">
        <f>N901</f>
        <v>52.23841613122282</v>
      </c>
      <c r="AI38">
        <f t="shared" si="0"/>
        <v>2.23607055250555</v>
      </c>
      <c r="AJ38">
        <f>L932</f>
        <v>29</v>
      </c>
    </row>
    <row r="39" spans="1:36" x14ac:dyDescent="0.3">
      <c r="B39">
        <v>4</v>
      </c>
      <c r="C39">
        <v>356.37799999999999</v>
      </c>
      <c r="D39">
        <f t="shared" si="5"/>
        <v>24.426585896089325</v>
      </c>
      <c r="E39">
        <v>-27.694700000000001</v>
      </c>
      <c r="F39">
        <v>58.380099999999999</v>
      </c>
      <c r="G39">
        <v>335.79300000000001</v>
      </c>
      <c r="H39">
        <v>0.69949799999999995</v>
      </c>
      <c r="I39">
        <v>-54.092399999999998</v>
      </c>
      <c r="J39">
        <f t="shared" si="3"/>
        <v>-26.397699999999997</v>
      </c>
      <c r="K39">
        <v>0.9</v>
      </c>
      <c r="T39">
        <f t="shared" si="1"/>
        <v>0</v>
      </c>
      <c r="U39">
        <v>4.95</v>
      </c>
      <c r="AD39">
        <v>4.2</v>
      </c>
      <c r="AE39">
        <f>AVERAGE(N905:N932)</f>
        <v>60.261732031775686</v>
      </c>
      <c r="AF39">
        <f>N905</f>
        <v>121.16806009935802</v>
      </c>
      <c r="AG39">
        <f>N932</f>
        <v>52.159399123722025</v>
      </c>
      <c r="AI39">
        <f t="shared" si="0"/>
        <v>2.323034048224895</v>
      </c>
      <c r="AJ39">
        <f>L964</f>
        <v>30</v>
      </c>
    </row>
    <row r="40" spans="1:36" x14ac:dyDescent="0.3">
      <c r="B40">
        <v>5</v>
      </c>
      <c r="C40">
        <v>396.71</v>
      </c>
      <c r="D40">
        <f t="shared" si="5"/>
        <v>24.794208072994152</v>
      </c>
      <c r="E40">
        <v>-28.1219</v>
      </c>
      <c r="F40">
        <v>58.792099999999998</v>
      </c>
      <c r="G40">
        <v>340.91</v>
      </c>
      <c r="H40">
        <v>0.702102</v>
      </c>
      <c r="I40">
        <v>-54.153399999999998</v>
      </c>
      <c r="J40">
        <f t="shared" si="3"/>
        <v>-26.031499999999998</v>
      </c>
      <c r="L40">
        <v>1</v>
      </c>
      <c r="M40">
        <v>245.845</v>
      </c>
      <c r="O40">
        <v>-11.7035</v>
      </c>
      <c r="P40">
        <v>41.900599999999997</v>
      </c>
      <c r="Q40">
        <v>436.33600000000001</v>
      </c>
      <c r="R40">
        <v>1.04582</v>
      </c>
      <c r="S40">
        <v>-30.197099999999999</v>
      </c>
      <c r="T40">
        <f t="shared" si="1"/>
        <v>-18.493600000000001</v>
      </c>
      <c r="U40">
        <v>5.0499999999999901</v>
      </c>
      <c r="AD40">
        <v>4.3</v>
      </c>
      <c r="AE40">
        <f>AVERAGE(N936:N964)</f>
        <v>60.532292877865167</v>
      </c>
      <c r="AF40">
        <f>N936</f>
        <v>123.42631449024927</v>
      </c>
      <c r="AG40">
        <f>N964</f>
        <v>52.413648514073202</v>
      </c>
      <c r="AI40">
        <f t="shared" si="0"/>
        <v>2.3548506541594598</v>
      </c>
    </row>
    <row r="41" spans="1:36" x14ac:dyDescent="0.3">
      <c r="B41">
        <v>6</v>
      </c>
      <c r="C41">
        <v>437.40899999999999</v>
      </c>
      <c r="D41">
        <f t="shared" si="5"/>
        <v>24.570628270964882</v>
      </c>
      <c r="E41">
        <v>-28.640699999999999</v>
      </c>
      <c r="F41">
        <v>59.295699999999997</v>
      </c>
      <c r="G41">
        <v>349.815</v>
      </c>
      <c r="H41">
        <v>0.71010099999999998</v>
      </c>
      <c r="I41">
        <v>-54.138199999999998</v>
      </c>
      <c r="J41">
        <f t="shared" si="3"/>
        <v>-25.497499999999999</v>
      </c>
      <c r="L41">
        <v>2</v>
      </c>
      <c r="M41">
        <v>276.70499999999998</v>
      </c>
      <c r="N41">
        <f t="shared" si="4"/>
        <v>32.404406999351927</v>
      </c>
      <c r="O41">
        <v>-11.291499999999999</v>
      </c>
      <c r="P41">
        <v>41.931199999999997</v>
      </c>
      <c r="Q41">
        <v>436.55700000000002</v>
      </c>
      <c r="R41">
        <v>1.0286900000000001</v>
      </c>
      <c r="S41">
        <v>-31.1432</v>
      </c>
      <c r="T41">
        <f t="shared" si="1"/>
        <v>-19.851700000000001</v>
      </c>
    </row>
    <row r="42" spans="1:36" x14ac:dyDescent="0.3">
      <c r="B42">
        <v>7</v>
      </c>
      <c r="C42">
        <v>478.202</v>
      </c>
      <c r="D42">
        <f t="shared" si="5"/>
        <v>24.514009756575881</v>
      </c>
      <c r="E42">
        <v>-27.832000000000001</v>
      </c>
      <c r="F42">
        <v>58.563200000000002</v>
      </c>
      <c r="G42">
        <v>339.822</v>
      </c>
      <c r="H42">
        <v>0.70504599999999995</v>
      </c>
      <c r="I42">
        <v>-54.016100000000002</v>
      </c>
      <c r="J42">
        <f t="shared" si="3"/>
        <v>-26.184100000000001</v>
      </c>
      <c r="L42">
        <v>3</v>
      </c>
      <c r="M42">
        <v>309.83</v>
      </c>
      <c r="N42">
        <f t="shared" si="4"/>
        <v>30.188679245283019</v>
      </c>
      <c r="O42">
        <v>-11.8866</v>
      </c>
      <c r="P42">
        <v>42.648299999999999</v>
      </c>
      <c r="Q42">
        <v>446.67500000000001</v>
      </c>
      <c r="R42">
        <v>1.0278099999999999</v>
      </c>
      <c r="S42">
        <v>-31.967199999999998</v>
      </c>
      <c r="T42">
        <f t="shared" si="1"/>
        <v>-20.080599999999997</v>
      </c>
    </row>
    <row r="43" spans="1:36" x14ac:dyDescent="0.3">
      <c r="B43">
        <v>8</v>
      </c>
      <c r="C43">
        <v>518.61</v>
      </c>
      <c r="D43">
        <f t="shared" si="5"/>
        <v>24.747574737675698</v>
      </c>
      <c r="E43">
        <v>-28.335599999999999</v>
      </c>
      <c r="F43">
        <v>59.1736</v>
      </c>
      <c r="G43">
        <v>348.685</v>
      </c>
      <c r="H43">
        <v>0.71038800000000002</v>
      </c>
      <c r="I43">
        <v>-54.214500000000001</v>
      </c>
      <c r="J43">
        <f t="shared" si="3"/>
        <v>-25.878900000000002</v>
      </c>
      <c r="L43">
        <v>4</v>
      </c>
      <c r="M43">
        <v>343.71</v>
      </c>
      <c r="N43">
        <f t="shared" si="4"/>
        <v>29.515938606847701</v>
      </c>
      <c r="O43">
        <v>-11.7493</v>
      </c>
      <c r="P43">
        <v>42.45</v>
      </c>
      <c r="Q43">
        <v>442.31900000000002</v>
      </c>
      <c r="R43">
        <v>1.0244899999999999</v>
      </c>
      <c r="S43">
        <v>-32.409700000000001</v>
      </c>
      <c r="T43">
        <f t="shared" si="1"/>
        <v>-20.660400000000003</v>
      </c>
    </row>
    <row r="44" spans="1:36" x14ac:dyDescent="0.3">
      <c r="B44">
        <v>9</v>
      </c>
      <c r="C44">
        <v>558.73</v>
      </c>
      <c r="D44">
        <f t="shared" si="5"/>
        <v>24.925224327018942</v>
      </c>
      <c r="E44">
        <v>-29.022200000000002</v>
      </c>
      <c r="F44">
        <v>60.028100000000002</v>
      </c>
      <c r="G44">
        <v>352.55399999999997</v>
      </c>
      <c r="H44">
        <v>0.71113700000000002</v>
      </c>
      <c r="I44">
        <v>-54.138199999999998</v>
      </c>
      <c r="J44">
        <f t="shared" si="3"/>
        <v>-25.115999999999996</v>
      </c>
      <c r="L44">
        <v>5</v>
      </c>
      <c r="M44">
        <v>377.95400000000001</v>
      </c>
      <c r="N44">
        <f t="shared" si="4"/>
        <v>29.202196005139562</v>
      </c>
      <c r="O44">
        <v>-11.1084</v>
      </c>
      <c r="P44">
        <v>42.144799999999996</v>
      </c>
      <c r="Q44">
        <v>435.02699999999999</v>
      </c>
      <c r="R44">
        <v>1.01437</v>
      </c>
      <c r="S44">
        <v>-32.379199999999997</v>
      </c>
      <c r="T44">
        <f t="shared" si="1"/>
        <v>-21.270799999999998</v>
      </c>
    </row>
    <row r="45" spans="1:36" x14ac:dyDescent="0.3">
      <c r="B45">
        <v>10</v>
      </c>
      <c r="C45">
        <v>598.96699999999998</v>
      </c>
      <c r="D45">
        <f t="shared" si="5"/>
        <v>24.852747471232966</v>
      </c>
      <c r="E45">
        <v>-28.869599999999998</v>
      </c>
      <c r="F45">
        <v>59.4788</v>
      </c>
      <c r="G45">
        <v>356.012</v>
      </c>
      <c r="H45">
        <v>0.71611599999999997</v>
      </c>
      <c r="I45">
        <v>-54.122900000000001</v>
      </c>
      <c r="J45">
        <f t="shared" si="3"/>
        <v>-25.253300000000003</v>
      </c>
      <c r="L45">
        <v>6</v>
      </c>
      <c r="M45">
        <v>411.67399999999998</v>
      </c>
      <c r="N45">
        <f t="shared" si="4"/>
        <v>29.655990510083061</v>
      </c>
      <c r="O45">
        <v>-12.4969</v>
      </c>
      <c r="P45">
        <v>43.411299999999997</v>
      </c>
      <c r="Q45">
        <v>455.03899999999999</v>
      </c>
      <c r="R45">
        <v>1.0309999999999999</v>
      </c>
      <c r="S45">
        <v>-32.7301</v>
      </c>
      <c r="T45">
        <f t="shared" si="1"/>
        <v>-20.2332</v>
      </c>
    </row>
    <row r="46" spans="1:36" x14ac:dyDescent="0.3">
      <c r="B46">
        <v>11</v>
      </c>
      <c r="C46">
        <v>640.01900000000001</v>
      </c>
      <c r="D46">
        <f t="shared" si="5"/>
        <v>24.359349118191549</v>
      </c>
      <c r="E46">
        <v>-27.725200000000001</v>
      </c>
      <c r="F46">
        <v>58.303800000000003</v>
      </c>
      <c r="G46">
        <v>342.28500000000003</v>
      </c>
      <c r="H46">
        <v>0.70926699999999998</v>
      </c>
      <c r="I46">
        <v>-54.031399999999998</v>
      </c>
      <c r="J46">
        <f t="shared" si="3"/>
        <v>-26.306199999999997</v>
      </c>
      <c r="L46">
        <v>7</v>
      </c>
      <c r="M46">
        <v>445.81700000000001</v>
      </c>
      <c r="N46">
        <f t="shared" si="4"/>
        <v>29.288580382508833</v>
      </c>
      <c r="O46">
        <v>-11.962899999999999</v>
      </c>
      <c r="P46">
        <v>42.938200000000002</v>
      </c>
      <c r="Q46">
        <v>449.01499999999999</v>
      </c>
      <c r="R46">
        <v>1.0248900000000001</v>
      </c>
      <c r="S46">
        <v>-32.8979</v>
      </c>
      <c r="T46">
        <f t="shared" si="1"/>
        <v>-20.935000000000002</v>
      </c>
    </row>
    <row r="47" spans="1:36" x14ac:dyDescent="0.3">
      <c r="B47">
        <v>12</v>
      </c>
      <c r="C47">
        <v>681.24099999999999</v>
      </c>
      <c r="D47">
        <f t="shared" si="5"/>
        <v>24.258890883508819</v>
      </c>
      <c r="E47">
        <v>-28.0762</v>
      </c>
      <c r="F47">
        <v>58.685299999999998</v>
      </c>
      <c r="G47">
        <v>345.48700000000002</v>
      </c>
      <c r="H47">
        <v>0.711426</v>
      </c>
      <c r="I47">
        <v>-54.153399999999998</v>
      </c>
      <c r="J47">
        <f t="shared" si="3"/>
        <v>-26.077199999999998</v>
      </c>
      <c r="L47">
        <v>8</v>
      </c>
      <c r="M47">
        <v>479.488</v>
      </c>
      <c r="N47">
        <f t="shared" si="4"/>
        <v>29.699147634462896</v>
      </c>
      <c r="O47">
        <v>-12.4512</v>
      </c>
      <c r="P47">
        <v>43.411299999999997</v>
      </c>
      <c r="Q47">
        <v>455.29399999999998</v>
      </c>
      <c r="R47">
        <v>1.0345200000000001</v>
      </c>
      <c r="S47">
        <v>-32.8369</v>
      </c>
      <c r="T47">
        <f t="shared" si="1"/>
        <v>-20.3857</v>
      </c>
    </row>
    <row r="48" spans="1:36" x14ac:dyDescent="0.3">
      <c r="J48">
        <f t="shared" si="3"/>
        <v>0</v>
      </c>
      <c r="L48">
        <v>9</v>
      </c>
      <c r="M48">
        <v>513.73</v>
      </c>
      <c r="N48">
        <f t="shared" si="4"/>
        <v>29.203901641259257</v>
      </c>
      <c r="O48">
        <v>-12.4359</v>
      </c>
      <c r="P48">
        <v>43.212899999999998</v>
      </c>
      <c r="Q48">
        <v>452.74400000000003</v>
      </c>
      <c r="R48">
        <v>1.0356300000000001</v>
      </c>
      <c r="S48">
        <v>-32.7301</v>
      </c>
      <c r="T48">
        <f t="shared" si="1"/>
        <v>-20.2942</v>
      </c>
    </row>
    <row r="49" spans="1:20" x14ac:dyDescent="0.3">
      <c r="A49">
        <v>1.85</v>
      </c>
      <c r="J49">
        <f t="shared" si="3"/>
        <v>0</v>
      </c>
      <c r="L49">
        <v>10</v>
      </c>
      <c r="M49">
        <v>547.20699999999999</v>
      </c>
      <c r="N49">
        <f t="shared" si="4"/>
        <v>29.871254891418012</v>
      </c>
      <c r="O49">
        <v>-12.741099999999999</v>
      </c>
      <c r="P49">
        <v>43.6554</v>
      </c>
      <c r="Q49">
        <v>456.46100000000001</v>
      </c>
      <c r="R49">
        <v>1.03657</v>
      </c>
      <c r="S49">
        <v>-32.9437</v>
      </c>
      <c r="T49">
        <f t="shared" si="1"/>
        <v>-20.2026</v>
      </c>
    </row>
    <row r="50" spans="1:20" x14ac:dyDescent="0.3">
      <c r="B50">
        <v>1</v>
      </c>
      <c r="C50">
        <v>226.51599999999999</v>
      </c>
      <c r="E50">
        <v>-26.7944</v>
      </c>
      <c r="F50">
        <v>55.954000000000001</v>
      </c>
      <c r="G50">
        <v>320.97800000000001</v>
      </c>
      <c r="H50">
        <v>0.70802399999999999</v>
      </c>
      <c r="I50">
        <v>-51.925699999999999</v>
      </c>
      <c r="J50">
        <f t="shared" si="3"/>
        <v>-25.1313</v>
      </c>
      <c r="L50">
        <v>11</v>
      </c>
      <c r="M50">
        <v>580.40499999999997</v>
      </c>
      <c r="N50">
        <f t="shared" si="4"/>
        <v>30.122296523887002</v>
      </c>
      <c r="O50">
        <v>-13.0463</v>
      </c>
      <c r="P50">
        <v>44.006300000000003</v>
      </c>
      <c r="Q50">
        <v>465.86500000000001</v>
      </c>
      <c r="R50">
        <v>1.0444</v>
      </c>
      <c r="S50">
        <v>-33.020000000000003</v>
      </c>
      <c r="T50">
        <f t="shared" si="1"/>
        <v>-19.973700000000001</v>
      </c>
    </row>
    <row r="51" spans="1:20" x14ac:dyDescent="0.3">
      <c r="B51">
        <v>2</v>
      </c>
      <c r="C51">
        <v>264.12700000000001</v>
      </c>
      <c r="D51">
        <f t="shared" si="5"/>
        <v>26.587966286458737</v>
      </c>
      <c r="E51">
        <v>-27.297999999999998</v>
      </c>
      <c r="F51">
        <v>57.723999999999997</v>
      </c>
      <c r="G51">
        <v>328.98500000000001</v>
      </c>
      <c r="H51">
        <v>0.69838199999999995</v>
      </c>
      <c r="I51">
        <v>-53.222700000000003</v>
      </c>
      <c r="J51">
        <f t="shared" si="3"/>
        <v>-25.924700000000005</v>
      </c>
      <c r="L51">
        <v>12</v>
      </c>
      <c r="M51">
        <v>613.38099999999997</v>
      </c>
      <c r="N51">
        <f t="shared" si="4"/>
        <v>30.325084910237749</v>
      </c>
      <c r="O51">
        <v>-12.5885</v>
      </c>
      <c r="P51">
        <v>43.518099999999997</v>
      </c>
      <c r="Q51">
        <v>455.45100000000002</v>
      </c>
      <c r="R51">
        <v>1.0325599999999999</v>
      </c>
      <c r="S51">
        <v>-33.126800000000003</v>
      </c>
      <c r="T51">
        <f t="shared" si="1"/>
        <v>-20.538300000000003</v>
      </c>
    </row>
    <row r="52" spans="1:20" x14ac:dyDescent="0.3">
      <c r="B52">
        <v>3</v>
      </c>
      <c r="C52">
        <v>301.83600000000001</v>
      </c>
      <c r="D52">
        <f t="shared" si="5"/>
        <v>26.518868174706302</v>
      </c>
      <c r="E52">
        <v>-27.313199999999998</v>
      </c>
      <c r="F52">
        <v>57.9071</v>
      </c>
      <c r="G52">
        <v>332.36599999999999</v>
      </c>
      <c r="H52">
        <v>0.69845599999999997</v>
      </c>
      <c r="I52">
        <v>-53.695700000000002</v>
      </c>
      <c r="J52">
        <f t="shared" si="3"/>
        <v>-26.382500000000004</v>
      </c>
      <c r="L52">
        <v>13</v>
      </c>
      <c r="M52">
        <v>646.67200000000003</v>
      </c>
      <c r="N52">
        <f t="shared" si="4"/>
        <v>30.038148448529583</v>
      </c>
      <c r="O52">
        <v>-12.3749</v>
      </c>
      <c r="P52">
        <v>43.197600000000001</v>
      </c>
      <c r="Q52">
        <v>449.31400000000002</v>
      </c>
      <c r="R52">
        <v>1.02799</v>
      </c>
      <c r="S52">
        <v>-33.157299999999999</v>
      </c>
      <c r="T52">
        <f t="shared" si="1"/>
        <v>-20.782399999999999</v>
      </c>
    </row>
    <row r="53" spans="1:20" x14ac:dyDescent="0.3">
      <c r="B53">
        <v>4</v>
      </c>
      <c r="C53">
        <v>340.62900000000002</v>
      </c>
      <c r="D53">
        <f t="shared" si="5"/>
        <v>25.777846518701825</v>
      </c>
      <c r="E53">
        <v>-28.244</v>
      </c>
      <c r="F53">
        <v>58.273299999999999</v>
      </c>
      <c r="G53">
        <v>346.99700000000001</v>
      </c>
      <c r="H53">
        <v>0.71308199999999999</v>
      </c>
      <c r="I53">
        <v>-53.878799999999998</v>
      </c>
      <c r="J53">
        <f t="shared" si="3"/>
        <v>-25.634799999999998</v>
      </c>
      <c r="L53">
        <v>14</v>
      </c>
      <c r="M53">
        <v>680.23800000000006</v>
      </c>
      <c r="N53">
        <f t="shared" si="4"/>
        <v>29.792051480664931</v>
      </c>
      <c r="O53">
        <v>-12.619</v>
      </c>
      <c r="P53">
        <v>43.502800000000001</v>
      </c>
      <c r="Q53">
        <v>453.83499999999998</v>
      </c>
      <c r="R53">
        <v>1.0353600000000001</v>
      </c>
      <c r="S53">
        <v>-33.172600000000003</v>
      </c>
      <c r="T53">
        <f t="shared" si="1"/>
        <v>-20.553600000000003</v>
      </c>
    </row>
    <row r="54" spans="1:20" x14ac:dyDescent="0.3">
      <c r="B54">
        <v>5</v>
      </c>
      <c r="C54">
        <v>378.37700000000001</v>
      </c>
      <c r="D54">
        <f t="shared" si="5"/>
        <v>26.491469746741554</v>
      </c>
      <c r="E54">
        <v>-28.1219</v>
      </c>
      <c r="F54">
        <v>58.532699999999998</v>
      </c>
      <c r="G54">
        <v>343.173</v>
      </c>
      <c r="H54">
        <v>0.71193799999999996</v>
      </c>
      <c r="I54">
        <v>-53.985599999999998</v>
      </c>
      <c r="J54">
        <f t="shared" si="3"/>
        <v>-25.863699999999998</v>
      </c>
      <c r="L54">
        <v>15</v>
      </c>
      <c r="M54">
        <v>714.00099999999998</v>
      </c>
      <c r="N54">
        <f t="shared" si="4"/>
        <v>29.618221129639025</v>
      </c>
      <c r="O54">
        <v>-12.5885</v>
      </c>
      <c r="P54">
        <v>43.411299999999997</v>
      </c>
      <c r="Q54">
        <v>459.07</v>
      </c>
      <c r="R54">
        <v>1.0389600000000001</v>
      </c>
      <c r="S54">
        <v>-33.126800000000003</v>
      </c>
      <c r="T54">
        <f t="shared" si="1"/>
        <v>-20.538300000000003</v>
      </c>
    </row>
    <row r="55" spans="1:20" x14ac:dyDescent="0.3">
      <c r="B55">
        <v>6</v>
      </c>
      <c r="C55">
        <v>416.43200000000002</v>
      </c>
      <c r="D55">
        <f t="shared" si="5"/>
        <v>26.277755879647874</v>
      </c>
      <c r="E55">
        <v>-28.1067</v>
      </c>
      <c r="F55">
        <v>58.609000000000002</v>
      </c>
      <c r="G55">
        <v>344.87900000000002</v>
      </c>
      <c r="H55">
        <v>0.70835199999999998</v>
      </c>
      <c r="I55">
        <v>-54.016100000000002</v>
      </c>
      <c r="J55">
        <f t="shared" si="3"/>
        <v>-25.909400000000002</v>
      </c>
      <c r="T55">
        <f t="shared" si="1"/>
        <v>0</v>
      </c>
    </row>
    <row r="56" spans="1:20" x14ac:dyDescent="0.3">
      <c r="B56">
        <v>7</v>
      </c>
      <c r="C56">
        <v>453.96</v>
      </c>
      <c r="D56">
        <f t="shared" si="5"/>
        <v>26.646770411426161</v>
      </c>
      <c r="E56">
        <v>-28.305099999999999</v>
      </c>
      <c r="F56">
        <v>58.853099999999998</v>
      </c>
      <c r="G56">
        <v>349.37099999999998</v>
      </c>
      <c r="H56">
        <v>0.71095299999999995</v>
      </c>
      <c r="I56">
        <v>-54.183999999999997</v>
      </c>
      <c r="J56">
        <f t="shared" si="3"/>
        <v>-25.878899999999998</v>
      </c>
      <c r="K56">
        <v>1</v>
      </c>
      <c r="T56">
        <f t="shared" si="1"/>
        <v>0</v>
      </c>
    </row>
    <row r="57" spans="1:20" x14ac:dyDescent="0.3">
      <c r="B57">
        <v>8</v>
      </c>
      <c r="C57">
        <v>491.726</v>
      </c>
      <c r="D57">
        <f t="shared" si="5"/>
        <v>26.478843404120095</v>
      </c>
      <c r="E57">
        <v>-27.816800000000001</v>
      </c>
      <c r="F57">
        <v>58.166499999999999</v>
      </c>
      <c r="G57">
        <v>342.12099999999998</v>
      </c>
      <c r="H57">
        <v>0.70852099999999996</v>
      </c>
      <c r="I57">
        <v>-54.305999999999997</v>
      </c>
      <c r="J57">
        <f t="shared" si="3"/>
        <v>-26.489199999999997</v>
      </c>
      <c r="L57">
        <v>1</v>
      </c>
      <c r="M57">
        <v>229.881</v>
      </c>
      <c r="O57">
        <v>-11.7645</v>
      </c>
      <c r="P57">
        <v>42.663600000000002</v>
      </c>
      <c r="Q57">
        <v>420.55700000000002</v>
      </c>
      <c r="R57">
        <v>1.0183</v>
      </c>
      <c r="S57">
        <v>-30.029299999999999</v>
      </c>
      <c r="T57">
        <f t="shared" si="1"/>
        <v>-18.264800000000001</v>
      </c>
    </row>
    <row r="58" spans="1:20" x14ac:dyDescent="0.3">
      <c r="B58">
        <v>9</v>
      </c>
      <c r="C58">
        <v>529.697</v>
      </c>
      <c r="D58">
        <f t="shared" si="5"/>
        <v>26.335887914461033</v>
      </c>
      <c r="E58">
        <v>-27.9236</v>
      </c>
      <c r="F58">
        <v>58.227499999999999</v>
      </c>
      <c r="G58">
        <v>342.42099999999999</v>
      </c>
      <c r="H58">
        <v>0.71457599999999999</v>
      </c>
      <c r="I58">
        <v>-53.985599999999998</v>
      </c>
      <c r="J58">
        <f t="shared" si="3"/>
        <v>-26.061999999999998</v>
      </c>
      <c r="L58">
        <v>2</v>
      </c>
      <c r="M58">
        <v>259.93099999999998</v>
      </c>
      <c r="N58">
        <f t="shared" si="4"/>
        <v>33.277870216306177</v>
      </c>
      <c r="O58">
        <v>-9.7808799999999998</v>
      </c>
      <c r="P58">
        <v>40.863</v>
      </c>
      <c r="Q58">
        <v>425.69200000000001</v>
      </c>
      <c r="R58">
        <v>1.0239</v>
      </c>
      <c r="S58">
        <v>-29.968299999999999</v>
      </c>
      <c r="T58">
        <f t="shared" si="1"/>
        <v>-20.187419999999999</v>
      </c>
    </row>
    <row r="59" spans="1:20" x14ac:dyDescent="0.3">
      <c r="B59">
        <v>10</v>
      </c>
      <c r="C59">
        <v>567.66700000000003</v>
      </c>
      <c r="D59">
        <f t="shared" si="5"/>
        <v>26.336581511719761</v>
      </c>
      <c r="E59">
        <v>-28.396599999999999</v>
      </c>
      <c r="F59">
        <v>58.67</v>
      </c>
      <c r="G59">
        <v>352.56099999999998</v>
      </c>
      <c r="H59">
        <v>0.71601999999999999</v>
      </c>
      <c r="I59">
        <v>-54.016100000000002</v>
      </c>
      <c r="J59">
        <f t="shared" si="3"/>
        <v>-25.619500000000002</v>
      </c>
      <c r="L59">
        <v>3</v>
      </c>
      <c r="M59">
        <v>290.57600000000002</v>
      </c>
      <c r="N59">
        <f t="shared" si="4"/>
        <v>32.631750693424664</v>
      </c>
      <c r="O59">
        <v>-10.589600000000001</v>
      </c>
      <c r="P59">
        <v>41.488599999999998</v>
      </c>
      <c r="Q59">
        <v>441.54399999999998</v>
      </c>
      <c r="R59">
        <v>1.0302199999999999</v>
      </c>
      <c r="S59">
        <v>-30.715900000000001</v>
      </c>
      <c r="T59">
        <f t="shared" si="1"/>
        <v>-20.126300000000001</v>
      </c>
    </row>
    <row r="60" spans="1:20" x14ac:dyDescent="0.3">
      <c r="B60">
        <v>11</v>
      </c>
      <c r="C60">
        <v>605.18899999999996</v>
      </c>
      <c r="D60">
        <f t="shared" si="5"/>
        <v>26.65103139491503</v>
      </c>
      <c r="E60">
        <v>-28.793299999999999</v>
      </c>
      <c r="F60">
        <v>59.310899999999997</v>
      </c>
      <c r="G60">
        <v>356.642</v>
      </c>
      <c r="H60">
        <v>0.72057599999999999</v>
      </c>
      <c r="I60">
        <v>-53.970300000000002</v>
      </c>
      <c r="J60">
        <f t="shared" si="3"/>
        <v>-25.177000000000003</v>
      </c>
      <c r="L60">
        <v>4</v>
      </c>
      <c r="M60">
        <v>320.93</v>
      </c>
      <c r="N60">
        <f t="shared" si="4"/>
        <v>32.944587204322346</v>
      </c>
      <c r="O60">
        <v>-11.2</v>
      </c>
      <c r="P60">
        <v>42.373699999999999</v>
      </c>
      <c r="Q60">
        <v>456.483</v>
      </c>
      <c r="R60">
        <v>1.0456300000000001</v>
      </c>
      <c r="S60">
        <v>-30.868500000000001</v>
      </c>
      <c r="T60">
        <f t="shared" si="1"/>
        <v>-19.668500000000002</v>
      </c>
    </row>
    <row r="61" spans="1:20" x14ac:dyDescent="0.3">
      <c r="B61">
        <v>12</v>
      </c>
      <c r="C61">
        <v>643.08600000000001</v>
      </c>
      <c r="D61">
        <f t="shared" si="5"/>
        <v>26.387312979919223</v>
      </c>
      <c r="E61">
        <v>-28.2745</v>
      </c>
      <c r="F61">
        <v>58.639499999999998</v>
      </c>
      <c r="G61">
        <v>352.55500000000001</v>
      </c>
      <c r="H61">
        <v>0.72069000000000005</v>
      </c>
      <c r="I61">
        <v>-53.939799999999998</v>
      </c>
      <c r="J61">
        <f t="shared" si="3"/>
        <v>-25.665299999999998</v>
      </c>
      <c r="L61">
        <v>5</v>
      </c>
      <c r="M61">
        <v>351.58</v>
      </c>
      <c r="N61">
        <f t="shared" si="4"/>
        <v>32.626427406199042</v>
      </c>
      <c r="O61">
        <v>-10.8643</v>
      </c>
      <c r="P61">
        <v>41.870100000000001</v>
      </c>
      <c r="Q61">
        <v>446.46300000000002</v>
      </c>
      <c r="R61">
        <v>1.03274</v>
      </c>
      <c r="S61">
        <v>-31.25</v>
      </c>
      <c r="T61">
        <f t="shared" si="1"/>
        <v>-20.3857</v>
      </c>
    </row>
    <row r="62" spans="1:20" x14ac:dyDescent="0.3">
      <c r="B62">
        <v>13</v>
      </c>
      <c r="C62">
        <v>681.57100000000003</v>
      </c>
      <c r="D62">
        <f t="shared" si="5"/>
        <v>25.984149668702081</v>
      </c>
      <c r="E62">
        <v>-27.038599999999999</v>
      </c>
      <c r="F62">
        <v>57.281500000000001</v>
      </c>
      <c r="G62">
        <v>337.483</v>
      </c>
      <c r="H62">
        <v>0.70968500000000001</v>
      </c>
      <c r="I62">
        <v>-53.863500000000002</v>
      </c>
      <c r="J62">
        <f t="shared" si="3"/>
        <v>-26.824900000000003</v>
      </c>
      <c r="L62">
        <v>6</v>
      </c>
      <c r="M62">
        <v>382.78</v>
      </c>
      <c r="N62">
        <f t="shared" si="4"/>
        <v>32.051282051282065</v>
      </c>
      <c r="O62">
        <v>-11.535600000000001</v>
      </c>
      <c r="P62">
        <v>42.663600000000002</v>
      </c>
      <c r="Q62">
        <v>457.55900000000003</v>
      </c>
      <c r="R62">
        <v>1.0465899999999999</v>
      </c>
      <c r="S62">
        <v>-31.4636</v>
      </c>
      <c r="T62">
        <f t="shared" si="1"/>
        <v>-19.927999999999997</v>
      </c>
    </row>
    <row r="63" spans="1:20" x14ac:dyDescent="0.3">
      <c r="J63">
        <f t="shared" si="3"/>
        <v>0</v>
      </c>
      <c r="L63">
        <v>7</v>
      </c>
      <c r="M63">
        <v>414.24299999999999</v>
      </c>
      <c r="N63">
        <f t="shared" si="4"/>
        <v>31.783364586975154</v>
      </c>
      <c r="O63">
        <v>-12.146000000000001</v>
      </c>
      <c r="P63">
        <v>43.289200000000001</v>
      </c>
      <c r="Q63">
        <v>465.87299999999999</v>
      </c>
      <c r="R63">
        <v>1.0460499999999999</v>
      </c>
      <c r="S63">
        <v>-31.707799999999999</v>
      </c>
      <c r="T63">
        <f t="shared" si="1"/>
        <v>-19.561799999999998</v>
      </c>
    </row>
    <row r="64" spans="1:20" x14ac:dyDescent="0.3">
      <c r="J64">
        <f t="shared" si="3"/>
        <v>0</v>
      </c>
      <c r="L64">
        <v>8</v>
      </c>
      <c r="M64">
        <v>445.19799999999998</v>
      </c>
      <c r="N64">
        <f t="shared" si="4"/>
        <v>32.304958811177535</v>
      </c>
      <c r="O64">
        <v>-11.932399999999999</v>
      </c>
      <c r="P64">
        <v>43.106099999999998</v>
      </c>
      <c r="Q64">
        <v>460.779</v>
      </c>
      <c r="R64">
        <v>1.04898</v>
      </c>
      <c r="S64">
        <v>-31.722999999999999</v>
      </c>
      <c r="T64">
        <f t="shared" si="1"/>
        <v>-19.790599999999998</v>
      </c>
    </row>
    <row r="65" spans="1:20" x14ac:dyDescent="0.3">
      <c r="A65">
        <v>1.95</v>
      </c>
      <c r="J65">
        <f t="shared" si="3"/>
        <v>0</v>
      </c>
      <c r="L65">
        <v>9</v>
      </c>
      <c r="M65">
        <v>476.24200000000002</v>
      </c>
      <c r="N65">
        <f t="shared" si="4"/>
        <v>32.212343770132676</v>
      </c>
      <c r="O65">
        <v>-12.4664</v>
      </c>
      <c r="P65">
        <v>43.5944</v>
      </c>
      <c r="Q65">
        <v>467.26</v>
      </c>
      <c r="R65">
        <v>1.0543899999999999</v>
      </c>
      <c r="S65">
        <v>-31.906099999999999</v>
      </c>
      <c r="T65">
        <f t="shared" si="1"/>
        <v>-19.439699999999998</v>
      </c>
    </row>
    <row r="66" spans="1:20" x14ac:dyDescent="0.3">
      <c r="B66">
        <v>1</v>
      </c>
      <c r="C66">
        <v>221.96299999999999</v>
      </c>
      <c r="E66">
        <v>-27.175899999999999</v>
      </c>
      <c r="F66">
        <v>56.1676</v>
      </c>
      <c r="G66">
        <v>332.12200000000001</v>
      </c>
      <c r="H66">
        <v>0.71934200000000004</v>
      </c>
      <c r="I66">
        <v>-51.254300000000001</v>
      </c>
      <c r="J66">
        <f t="shared" si="3"/>
        <v>-24.078400000000002</v>
      </c>
      <c r="L66">
        <v>10</v>
      </c>
      <c r="M66">
        <v>507.536</v>
      </c>
      <c r="N66">
        <f t="shared" si="4"/>
        <v>31.955007349651709</v>
      </c>
      <c r="O66">
        <v>-11.8408</v>
      </c>
      <c r="P66">
        <v>42.953499999999998</v>
      </c>
      <c r="Q66">
        <v>456.13200000000001</v>
      </c>
      <c r="R66">
        <v>1.03732</v>
      </c>
      <c r="S66">
        <v>-31.936599999999999</v>
      </c>
      <c r="T66">
        <f t="shared" si="1"/>
        <v>-20.095799999999997</v>
      </c>
    </row>
    <row r="67" spans="1:20" x14ac:dyDescent="0.3">
      <c r="B67">
        <v>2</v>
      </c>
      <c r="C67">
        <v>256.94600000000003</v>
      </c>
      <c r="D67">
        <f t="shared" si="5"/>
        <v>28.585312866249293</v>
      </c>
      <c r="E67">
        <v>-28.305099999999999</v>
      </c>
      <c r="F67">
        <v>58.517499999999998</v>
      </c>
      <c r="G67">
        <v>345.68599999999998</v>
      </c>
      <c r="H67">
        <v>0.71445199999999998</v>
      </c>
      <c r="I67">
        <v>-52.810699999999997</v>
      </c>
      <c r="J67">
        <f t="shared" si="3"/>
        <v>-24.505599999999998</v>
      </c>
      <c r="L67">
        <v>11</v>
      </c>
      <c r="M67">
        <v>538.17700000000002</v>
      </c>
      <c r="N67">
        <f t="shared" si="4"/>
        <v>32.636010574067406</v>
      </c>
      <c r="O67">
        <v>-12.4969</v>
      </c>
      <c r="P67">
        <v>43.624899999999997</v>
      </c>
      <c r="Q67">
        <v>465.49799999999999</v>
      </c>
      <c r="R67">
        <v>1.0523499999999999</v>
      </c>
      <c r="S67">
        <v>-31.936599999999999</v>
      </c>
      <c r="T67">
        <f t="shared" si="1"/>
        <v>-19.439699999999998</v>
      </c>
    </row>
    <row r="68" spans="1:20" x14ac:dyDescent="0.3">
      <c r="B68">
        <v>3</v>
      </c>
      <c r="C68">
        <v>293.00099999999998</v>
      </c>
      <c r="D68">
        <f t="shared" si="5"/>
        <v>27.735404243516889</v>
      </c>
      <c r="E68">
        <v>-27.496300000000002</v>
      </c>
      <c r="F68">
        <v>57.525599999999997</v>
      </c>
      <c r="G68">
        <v>338.81400000000002</v>
      </c>
      <c r="H68">
        <v>0.70806999999999998</v>
      </c>
      <c r="I68">
        <v>-53.436300000000003</v>
      </c>
      <c r="J68">
        <f t="shared" si="3"/>
        <v>-25.94</v>
      </c>
      <c r="L68">
        <v>12</v>
      </c>
      <c r="M68">
        <v>569.69100000000003</v>
      </c>
      <c r="N68">
        <f t="shared" si="4"/>
        <v>31.731928666624349</v>
      </c>
      <c r="O68">
        <v>-11.276199999999999</v>
      </c>
      <c r="P68">
        <v>42.3431</v>
      </c>
      <c r="Q68">
        <v>442.42</v>
      </c>
      <c r="R68">
        <v>1.0295300000000001</v>
      </c>
      <c r="S68">
        <v>-32.150300000000001</v>
      </c>
      <c r="T68">
        <f t="shared" si="1"/>
        <v>-20.874100000000002</v>
      </c>
    </row>
    <row r="69" spans="1:20" x14ac:dyDescent="0.3">
      <c r="B69">
        <v>4</v>
      </c>
      <c r="C69">
        <v>328.87299999999999</v>
      </c>
      <c r="D69">
        <f t="shared" si="5"/>
        <v>27.876895628902755</v>
      </c>
      <c r="E69">
        <v>-27.328499999999998</v>
      </c>
      <c r="F69">
        <v>57.479900000000001</v>
      </c>
      <c r="G69">
        <v>340.91300000000001</v>
      </c>
      <c r="H69">
        <v>0.70825000000000005</v>
      </c>
      <c r="I69">
        <v>-53.619399999999999</v>
      </c>
      <c r="J69">
        <f t="shared" si="3"/>
        <v>-26.290900000000001</v>
      </c>
      <c r="L69">
        <v>13</v>
      </c>
      <c r="M69">
        <v>601.03800000000001</v>
      </c>
      <c r="N69">
        <f t="shared" si="4"/>
        <v>31.900979360066373</v>
      </c>
      <c r="O69">
        <v>-12.176500000000001</v>
      </c>
      <c r="P69">
        <v>43.335000000000001</v>
      </c>
      <c r="Q69">
        <v>463.53800000000001</v>
      </c>
      <c r="R69">
        <v>1.05019</v>
      </c>
      <c r="S69">
        <v>-32.119799999999998</v>
      </c>
      <c r="T69">
        <f t="shared" ref="T69:T132" si="6">S69-O69</f>
        <v>-19.943299999999997</v>
      </c>
    </row>
    <row r="70" spans="1:20" x14ac:dyDescent="0.3">
      <c r="B70">
        <v>5</v>
      </c>
      <c r="C70">
        <v>364.76499999999999</v>
      </c>
      <c r="D70">
        <f t="shared" si="5"/>
        <v>27.861361863367886</v>
      </c>
      <c r="E70">
        <v>-28.564499999999999</v>
      </c>
      <c r="F70">
        <v>58.67</v>
      </c>
      <c r="G70">
        <v>352.87299999999999</v>
      </c>
      <c r="H70">
        <v>0.71507500000000002</v>
      </c>
      <c r="I70">
        <v>-53.985599999999998</v>
      </c>
      <c r="J70">
        <f t="shared" ref="J70:J133" si="7">I70-E70</f>
        <v>-25.421099999999999</v>
      </c>
      <c r="L70">
        <v>14</v>
      </c>
      <c r="M70">
        <v>631.95399999999995</v>
      </c>
      <c r="N70">
        <f t="shared" ref="N70:N132" si="8">1000/(M70-M69)</f>
        <v>32.345710958726933</v>
      </c>
      <c r="O70">
        <v>-12.4664</v>
      </c>
      <c r="P70">
        <v>43.472299999999997</v>
      </c>
      <c r="Q70">
        <v>460.88600000000002</v>
      </c>
      <c r="R70">
        <v>1.04688</v>
      </c>
      <c r="S70">
        <v>-32.211300000000001</v>
      </c>
      <c r="T70">
        <f t="shared" si="6"/>
        <v>-19.744900000000001</v>
      </c>
    </row>
    <row r="71" spans="1:20" x14ac:dyDescent="0.3">
      <c r="B71">
        <v>6</v>
      </c>
      <c r="C71">
        <v>400.738</v>
      </c>
      <c r="D71">
        <f t="shared" si="5"/>
        <v>27.798626747838647</v>
      </c>
      <c r="E71">
        <v>-27.9236</v>
      </c>
      <c r="F71">
        <v>57.891800000000003</v>
      </c>
      <c r="G71">
        <v>345.97</v>
      </c>
      <c r="H71">
        <v>0.71398200000000001</v>
      </c>
      <c r="I71">
        <v>-54.122900000000001</v>
      </c>
      <c r="J71">
        <f t="shared" si="7"/>
        <v>-26.199300000000001</v>
      </c>
      <c r="L71">
        <v>15</v>
      </c>
      <c r="M71">
        <v>663.01</v>
      </c>
      <c r="N71">
        <f t="shared" si="8"/>
        <v>32.199896960329689</v>
      </c>
      <c r="O71">
        <v>-12.786899999999999</v>
      </c>
      <c r="P71">
        <v>43.930100000000003</v>
      </c>
      <c r="Q71">
        <v>474.17599999999999</v>
      </c>
      <c r="R71">
        <v>1.06142</v>
      </c>
      <c r="S71">
        <v>-32.119799999999998</v>
      </c>
      <c r="T71">
        <f t="shared" si="6"/>
        <v>-19.332899999999999</v>
      </c>
    </row>
    <row r="72" spans="1:20" x14ac:dyDescent="0.3">
      <c r="B72">
        <v>7</v>
      </c>
      <c r="C72">
        <v>436.28500000000003</v>
      </c>
      <c r="D72">
        <f t="shared" si="5"/>
        <v>28.131769206965405</v>
      </c>
      <c r="E72">
        <v>-28.671299999999999</v>
      </c>
      <c r="F72">
        <v>58.517499999999998</v>
      </c>
      <c r="G72">
        <v>351.98700000000002</v>
      </c>
      <c r="H72">
        <v>0.71967199999999998</v>
      </c>
      <c r="I72">
        <v>-54.244999999999997</v>
      </c>
      <c r="J72">
        <f t="shared" si="7"/>
        <v>-25.573699999999999</v>
      </c>
      <c r="L72">
        <v>16</v>
      </c>
      <c r="M72">
        <v>693.8</v>
      </c>
      <c r="N72">
        <f t="shared" si="8"/>
        <v>32.478077297824008</v>
      </c>
      <c r="O72">
        <v>-12.832599999999999</v>
      </c>
      <c r="P72">
        <v>43.9148</v>
      </c>
      <c r="Q72">
        <v>470.71</v>
      </c>
      <c r="R72">
        <v>1.05793</v>
      </c>
      <c r="S72">
        <v>-32.226599999999998</v>
      </c>
      <c r="T72">
        <f t="shared" si="6"/>
        <v>-19.393999999999998</v>
      </c>
    </row>
    <row r="73" spans="1:20" x14ac:dyDescent="0.3">
      <c r="B73">
        <v>8</v>
      </c>
      <c r="C73">
        <v>472.06599999999997</v>
      </c>
      <c r="D73">
        <f t="shared" ref="D73:D135" si="9">1000/(C73-C72)</f>
        <v>27.947793521701502</v>
      </c>
      <c r="E73">
        <v>-29.068000000000001</v>
      </c>
      <c r="F73">
        <v>59.051499999999997</v>
      </c>
      <c r="G73">
        <v>361.24200000000002</v>
      </c>
      <c r="H73">
        <v>0.72588399999999997</v>
      </c>
      <c r="I73">
        <v>-54.122900000000001</v>
      </c>
      <c r="J73">
        <f t="shared" si="7"/>
        <v>-25.0549</v>
      </c>
      <c r="T73">
        <f t="shared" si="6"/>
        <v>0</v>
      </c>
    </row>
    <row r="74" spans="1:20" x14ac:dyDescent="0.3">
      <c r="B74">
        <v>9</v>
      </c>
      <c r="C74">
        <v>507.77199999999999</v>
      </c>
      <c r="D74">
        <f t="shared" si="9"/>
        <v>28.00649750742171</v>
      </c>
      <c r="E74">
        <v>-28.1067</v>
      </c>
      <c r="F74">
        <v>58.136000000000003</v>
      </c>
      <c r="G74">
        <v>347.16199999999998</v>
      </c>
      <c r="H74">
        <v>0.71777299999999999</v>
      </c>
      <c r="I74">
        <v>-54.031399999999998</v>
      </c>
      <c r="J74">
        <f t="shared" si="7"/>
        <v>-25.924699999999998</v>
      </c>
      <c r="K74">
        <v>1.1000000000000001</v>
      </c>
      <c r="T74">
        <f t="shared" si="6"/>
        <v>0</v>
      </c>
    </row>
    <row r="75" spans="1:20" x14ac:dyDescent="0.3">
      <c r="B75">
        <v>10</v>
      </c>
      <c r="C75">
        <v>543.61599999999999</v>
      </c>
      <c r="D75">
        <f t="shared" si="9"/>
        <v>27.898672023211699</v>
      </c>
      <c r="E75">
        <v>-28.335599999999999</v>
      </c>
      <c r="F75">
        <v>58.288600000000002</v>
      </c>
      <c r="G75">
        <v>354.08199999999999</v>
      </c>
      <c r="H75">
        <v>0.721105</v>
      </c>
      <c r="I75">
        <v>-53.970300000000002</v>
      </c>
      <c r="J75">
        <f t="shared" si="7"/>
        <v>-25.634700000000002</v>
      </c>
      <c r="L75">
        <v>1</v>
      </c>
      <c r="M75">
        <v>227.46</v>
      </c>
      <c r="O75">
        <v>-12.4969</v>
      </c>
      <c r="P75">
        <v>44.815100000000001</v>
      </c>
      <c r="Q75">
        <v>425.83300000000003</v>
      </c>
      <c r="R75">
        <v>1.00722</v>
      </c>
      <c r="S75">
        <v>-29.7241</v>
      </c>
      <c r="T75">
        <f t="shared" si="6"/>
        <v>-17.2272</v>
      </c>
    </row>
    <row r="76" spans="1:20" x14ac:dyDescent="0.3">
      <c r="B76">
        <v>11</v>
      </c>
      <c r="C76">
        <v>578.76499999999999</v>
      </c>
      <c r="D76">
        <f t="shared" si="9"/>
        <v>28.450311530911264</v>
      </c>
      <c r="E76">
        <v>-28.823899999999998</v>
      </c>
      <c r="F76">
        <v>58.685299999999998</v>
      </c>
      <c r="G76">
        <v>357.54</v>
      </c>
      <c r="H76">
        <v>0.72699400000000003</v>
      </c>
      <c r="I76">
        <v>-54.092399999999998</v>
      </c>
      <c r="J76">
        <f t="shared" si="7"/>
        <v>-25.2685</v>
      </c>
      <c r="L76">
        <v>2</v>
      </c>
      <c r="M76">
        <v>255.357</v>
      </c>
      <c r="N76">
        <f t="shared" si="8"/>
        <v>35.846148331361803</v>
      </c>
      <c r="O76">
        <v>-9.9639900000000008</v>
      </c>
      <c r="P76">
        <v>41.564900000000002</v>
      </c>
      <c r="Q76">
        <v>435.447</v>
      </c>
      <c r="R76">
        <v>1.03301</v>
      </c>
      <c r="S76">
        <v>-29.159500000000001</v>
      </c>
      <c r="T76">
        <f t="shared" si="6"/>
        <v>-19.195509999999999</v>
      </c>
    </row>
    <row r="77" spans="1:20" x14ac:dyDescent="0.3">
      <c r="B77">
        <v>12</v>
      </c>
      <c r="C77">
        <v>614.09299999999996</v>
      </c>
      <c r="D77">
        <f t="shared" si="9"/>
        <v>28.306159420289877</v>
      </c>
      <c r="E77">
        <v>-27.938800000000001</v>
      </c>
      <c r="F77">
        <v>57.937600000000003</v>
      </c>
      <c r="G77">
        <v>347.80500000000001</v>
      </c>
      <c r="H77">
        <v>0.71910799999999997</v>
      </c>
      <c r="I77">
        <v>-54.000900000000001</v>
      </c>
      <c r="J77">
        <f t="shared" si="7"/>
        <v>-26.062100000000001</v>
      </c>
      <c r="L77">
        <v>3</v>
      </c>
      <c r="M77">
        <v>284.99200000000002</v>
      </c>
      <c r="N77">
        <f t="shared" si="8"/>
        <v>33.743883921039291</v>
      </c>
      <c r="O77">
        <v>-10.1013</v>
      </c>
      <c r="P77">
        <v>41.259799999999998</v>
      </c>
      <c r="Q77">
        <v>447.97899999999998</v>
      </c>
      <c r="R77">
        <v>1.0426500000000001</v>
      </c>
      <c r="S77">
        <v>-29.6478</v>
      </c>
      <c r="T77">
        <f t="shared" si="6"/>
        <v>-19.546500000000002</v>
      </c>
    </row>
    <row r="78" spans="1:20" x14ac:dyDescent="0.3">
      <c r="B78">
        <v>13</v>
      </c>
      <c r="C78">
        <v>649.11900000000003</v>
      </c>
      <c r="D78">
        <f t="shared" si="9"/>
        <v>28.550219836692687</v>
      </c>
      <c r="E78">
        <v>-28.961200000000002</v>
      </c>
      <c r="F78">
        <v>59.1736</v>
      </c>
      <c r="G78">
        <v>362.661</v>
      </c>
      <c r="H78">
        <v>0.72961100000000001</v>
      </c>
      <c r="I78">
        <v>-53.817700000000002</v>
      </c>
      <c r="J78">
        <f t="shared" si="7"/>
        <v>-24.8565</v>
      </c>
      <c r="L78">
        <v>4</v>
      </c>
      <c r="M78">
        <v>314.029</v>
      </c>
      <c r="N78">
        <f t="shared" si="8"/>
        <v>34.438819437269714</v>
      </c>
      <c r="O78">
        <v>-10.849</v>
      </c>
      <c r="P78">
        <v>41.992199999999997</v>
      </c>
      <c r="Q78">
        <v>463.37599999999998</v>
      </c>
      <c r="R78">
        <v>1.0561</v>
      </c>
      <c r="S78">
        <v>-30.151399999999999</v>
      </c>
      <c r="T78">
        <f t="shared" si="6"/>
        <v>-19.302399999999999</v>
      </c>
    </row>
    <row r="79" spans="1:20" x14ac:dyDescent="0.3">
      <c r="B79">
        <v>14</v>
      </c>
      <c r="C79">
        <v>684.00699999999995</v>
      </c>
      <c r="D79">
        <f t="shared" si="9"/>
        <v>28.663150653519899</v>
      </c>
      <c r="E79">
        <v>-29.235800000000001</v>
      </c>
      <c r="F79">
        <v>59.463500000000003</v>
      </c>
      <c r="G79">
        <v>367.96100000000001</v>
      </c>
      <c r="H79">
        <v>0.73245899999999997</v>
      </c>
      <c r="I79">
        <v>-53.955100000000002</v>
      </c>
      <c r="J79">
        <f t="shared" si="7"/>
        <v>-24.7193</v>
      </c>
      <c r="L79">
        <v>5</v>
      </c>
      <c r="M79">
        <v>342.96199999999999</v>
      </c>
      <c r="N79">
        <f t="shared" si="8"/>
        <v>34.562610168319921</v>
      </c>
      <c r="O79">
        <v>-10.7117</v>
      </c>
      <c r="P79">
        <v>42.0685</v>
      </c>
      <c r="Q79">
        <v>456.97699999999998</v>
      </c>
      <c r="R79">
        <v>1.0482100000000001</v>
      </c>
      <c r="S79">
        <v>-30.288699999999999</v>
      </c>
      <c r="T79">
        <f t="shared" si="6"/>
        <v>-19.576999999999998</v>
      </c>
    </row>
    <row r="80" spans="1:20" x14ac:dyDescent="0.3">
      <c r="J80">
        <f t="shared" si="7"/>
        <v>0</v>
      </c>
      <c r="L80">
        <v>6</v>
      </c>
      <c r="M80">
        <v>372.29700000000003</v>
      </c>
      <c r="N80">
        <f t="shared" si="8"/>
        <v>34.088972217487601</v>
      </c>
      <c r="O80">
        <v>-10.604900000000001</v>
      </c>
      <c r="P80">
        <v>42.16</v>
      </c>
      <c r="Q80">
        <v>455.15600000000001</v>
      </c>
      <c r="R80">
        <v>1.0452699999999999</v>
      </c>
      <c r="S80">
        <v>-30.700700000000001</v>
      </c>
      <c r="T80">
        <f t="shared" si="6"/>
        <v>-20.095800000000001</v>
      </c>
    </row>
    <row r="81" spans="1:20" x14ac:dyDescent="0.3">
      <c r="A81">
        <v>2.0499999999999998</v>
      </c>
      <c r="J81">
        <f t="shared" si="7"/>
        <v>0</v>
      </c>
      <c r="L81">
        <v>7</v>
      </c>
      <c r="M81">
        <v>401.40499999999997</v>
      </c>
      <c r="N81">
        <f t="shared" si="8"/>
        <v>34.354816545279711</v>
      </c>
      <c r="O81">
        <v>-11.535600000000001</v>
      </c>
      <c r="P81">
        <v>42.999299999999998</v>
      </c>
      <c r="Q81">
        <v>470.17700000000002</v>
      </c>
      <c r="R81">
        <v>1.05437</v>
      </c>
      <c r="S81">
        <v>-30.929600000000001</v>
      </c>
      <c r="T81">
        <f t="shared" si="6"/>
        <v>-19.393999999999998</v>
      </c>
    </row>
    <row r="82" spans="1:20" x14ac:dyDescent="0.3">
      <c r="B82">
        <v>1</v>
      </c>
      <c r="C82">
        <v>208.12100000000001</v>
      </c>
      <c r="E82">
        <v>-30.105599999999999</v>
      </c>
      <c r="F82">
        <v>60.8673</v>
      </c>
      <c r="G82">
        <v>333.45400000000001</v>
      </c>
      <c r="H82">
        <v>0.70107799999999998</v>
      </c>
      <c r="I82">
        <v>-52.398699999999998</v>
      </c>
      <c r="J82">
        <f t="shared" si="7"/>
        <v>-22.293099999999999</v>
      </c>
      <c r="L82">
        <v>8</v>
      </c>
      <c r="M82">
        <v>431.16899999999998</v>
      </c>
      <c r="N82">
        <f t="shared" si="8"/>
        <v>33.597634726515246</v>
      </c>
      <c r="O82">
        <v>-11.398300000000001</v>
      </c>
      <c r="P82">
        <v>43.014499999999998</v>
      </c>
      <c r="Q82">
        <v>467.36</v>
      </c>
      <c r="R82">
        <v>1.05582</v>
      </c>
      <c r="S82">
        <v>-31.0669</v>
      </c>
      <c r="T82">
        <f t="shared" si="6"/>
        <v>-19.668599999999998</v>
      </c>
    </row>
    <row r="83" spans="1:20" x14ac:dyDescent="0.3">
      <c r="B83">
        <v>2</v>
      </c>
      <c r="C83">
        <v>241.18</v>
      </c>
      <c r="D83">
        <f t="shared" si="9"/>
        <v>30.248948849027499</v>
      </c>
      <c r="E83">
        <v>-26.916499999999999</v>
      </c>
      <c r="F83">
        <v>56.625399999999999</v>
      </c>
      <c r="G83">
        <v>335.23099999999999</v>
      </c>
      <c r="H83">
        <v>0.71475500000000003</v>
      </c>
      <c r="I83">
        <v>-51.956200000000003</v>
      </c>
      <c r="J83">
        <f t="shared" si="7"/>
        <v>-25.039700000000003</v>
      </c>
      <c r="L83">
        <v>9</v>
      </c>
      <c r="M83">
        <v>460.262</v>
      </c>
      <c r="N83">
        <f t="shared" si="8"/>
        <v>34.372529474444001</v>
      </c>
      <c r="O83">
        <v>-11.7645</v>
      </c>
      <c r="P83">
        <v>43.014499999999998</v>
      </c>
      <c r="Q83">
        <v>469.03</v>
      </c>
      <c r="R83">
        <v>1.0611299999999999</v>
      </c>
      <c r="S83">
        <v>-31.0822</v>
      </c>
      <c r="T83">
        <f t="shared" si="6"/>
        <v>-19.317700000000002</v>
      </c>
    </row>
    <row r="84" spans="1:20" x14ac:dyDescent="0.3">
      <c r="B84">
        <v>3</v>
      </c>
      <c r="C84">
        <v>275.67899999999997</v>
      </c>
      <c r="D84">
        <f t="shared" si="9"/>
        <v>28.986347430360329</v>
      </c>
      <c r="E84">
        <v>-27.435300000000002</v>
      </c>
      <c r="F84">
        <v>56.961100000000002</v>
      </c>
      <c r="G84">
        <v>346.50799999999998</v>
      </c>
      <c r="H84">
        <v>0.72437499999999999</v>
      </c>
      <c r="I84">
        <v>-52.749600000000001</v>
      </c>
      <c r="J84">
        <f t="shared" si="7"/>
        <v>-25.314299999999999</v>
      </c>
      <c r="L84">
        <v>10</v>
      </c>
      <c r="M84">
        <v>489.43799999999999</v>
      </c>
      <c r="N84">
        <f t="shared" si="8"/>
        <v>34.274746366876897</v>
      </c>
      <c r="O84">
        <v>-11.230499999999999</v>
      </c>
      <c r="P84">
        <v>42.816200000000002</v>
      </c>
      <c r="Q84">
        <v>466.56200000000001</v>
      </c>
      <c r="R84">
        <v>1.0521400000000001</v>
      </c>
      <c r="S84">
        <v>-31.1127</v>
      </c>
      <c r="T84">
        <f t="shared" si="6"/>
        <v>-19.882200000000001</v>
      </c>
    </row>
    <row r="85" spans="1:20" x14ac:dyDescent="0.3">
      <c r="B85">
        <v>4</v>
      </c>
      <c r="C85">
        <v>311.02499999999998</v>
      </c>
      <c r="D85">
        <f t="shared" si="9"/>
        <v>28.291744468963952</v>
      </c>
      <c r="E85">
        <v>-27.252199999999998</v>
      </c>
      <c r="F85">
        <v>56.762700000000002</v>
      </c>
      <c r="G85">
        <v>347.13299999999998</v>
      </c>
      <c r="H85">
        <v>0.72075400000000001</v>
      </c>
      <c r="I85">
        <v>-52.9938</v>
      </c>
      <c r="J85">
        <f t="shared" si="7"/>
        <v>-25.741600000000002</v>
      </c>
      <c r="L85">
        <v>11</v>
      </c>
      <c r="M85">
        <v>519.21699999999998</v>
      </c>
      <c r="N85">
        <f t="shared" si="8"/>
        <v>33.580711239464058</v>
      </c>
      <c r="O85">
        <v>-11.8256</v>
      </c>
      <c r="P85">
        <v>43.228099999999998</v>
      </c>
      <c r="Q85">
        <v>472.67099999999999</v>
      </c>
      <c r="R85">
        <v>1.06212</v>
      </c>
      <c r="S85">
        <v>-31.1584</v>
      </c>
      <c r="T85">
        <f t="shared" si="6"/>
        <v>-19.332799999999999</v>
      </c>
    </row>
    <row r="86" spans="1:20" x14ac:dyDescent="0.3">
      <c r="B86">
        <v>5</v>
      </c>
      <c r="C86">
        <v>344.79599999999999</v>
      </c>
      <c r="D86">
        <f t="shared" si="9"/>
        <v>29.61120487992655</v>
      </c>
      <c r="E86">
        <v>-27.938800000000001</v>
      </c>
      <c r="F86">
        <v>57.784999999999997</v>
      </c>
      <c r="G86">
        <v>355.13799999999998</v>
      </c>
      <c r="H86">
        <v>0.72655800000000004</v>
      </c>
      <c r="I86">
        <v>-53.176900000000003</v>
      </c>
      <c r="J86">
        <f t="shared" si="7"/>
        <v>-25.238100000000003</v>
      </c>
      <c r="L86">
        <v>12</v>
      </c>
      <c r="M86">
        <v>548.77599999999995</v>
      </c>
      <c r="N86">
        <f t="shared" si="8"/>
        <v>33.830643797151495</v>
      </c>
      <c r="O86">
        <v>-11.0626</v>
      </c>
      <c r="P86">
        <v>42.495699999999999</v>
      </c>
      <c r="Q86">
        <v>460.11599999999999</v>
      </c>
      <c r="R86">
        <v>1.0530200000000001</v>
      </c>
      <c r="S86">
        <v>-31.2042</v>
      </c>
      <c r="T86">
        <f t="shared" si="6"/>
        <v>-20.1416</v>
      </c>
    </row>
    <row r="87" spans="1:20" x14ac:dyDescent="0.3">
      <c r="B87">
        <v>6</v>
      </c>
      <c r="C87">
        <v>378.75200000000001</v>
      </c>
      <c r="D87">
        <f t="shared" si="9"/>
        <v>29.449876310519482</v>
      </c>
      <c r="E87">
        <v>-27.557400000000001</v>
      </c>
      <c r="F87">
        <v>57.311999999999998</v>
      </c>
      <c r="G87">
        <v>350.80500000000001</v>
      </c>
      <c r="H87">
        <v>0.72483299999999995</v>
      </c>
      <c r="I87">
        <v>-53.2532</v>
      </c>
      <c r="J87">
        <f t="shared" si="7"/>
        <v>-25.695799999999998</v>
      </c>
      <c r="L87">
        <v>13</v>
      </c>
      <c r="M87">
        <v>577.774</v>
      </c>
      <c r="N87">
        <f t="shared" si="8"/>
        <v>34.485136905993464</v>
      </c>
      <c r="O87">
        <v>-11.184699999999999</v>
      </c>
      <c r="P87">
        <v>42.3279</v>
      </c>
      <c r="Q87">
        <v>455.63600000000002</v>
      </c>
      <c r="R87">
        <v>1.0536700000000001</v>
      </c>
      <c r="S87">
        <v>-31.25</v>
      </c>
      <c r="T87">
        <f t="shared" si="6"/>
        <v>-20.065300000000001</v>
      </c>
    </row>
    <row r="88" spans="1:20" x14ac:dyDescent="0.3">
      <c r="B88">
        <v>7</v>
      </c>
      <c r="C88">
        <v>413.02100000000002</v>
      </c>
      <c r="D88">
        <f t="shared" si="9"/>
        <v>29.180892351688112</v>
      </c>
      <c r="E88">
        <v>-27.603100000000001</v>
      </c>
      <c r="F88">
        <v>57.418799999999997</v>
      </c>
      <c r="G88">
        <v>352.72800000000001</v>
      </c>
      <c r="H88">
        <v>0.72635000000000005</v>
      </c>
      <c r="I88">
        <v>-53.2532</v>
      </c>
      <c r="J88">
        <f t="shared" si="7"/>
        <v>-25.650099999999998</v>
      </c>
      <c r="L88">
        <v>14</v>
      </c>
      <c r="M88">
        <v>607.46900000000005</v>
      </c>
      <c r="N88">
        <f t="shared" si="8"/>
        <v>33.675702980299654</v>
      </c>
      <c r="O88">
        <v>-12.115500000000001</v>
      </c>
      <c r="P88">
        <v>43.7012</v>
      </c>
      <c r="Q88">
        <v>478.90300000000002</v>
      </c>
      <c r="R88">
        <v>1.0679000000000001</v>
      </c>
      <c r="S88">
        <v>-31.1279</v>
      </c>
      <c r="T88">
        <f t="shared" si="6"/>
        <v>-19.0124</v>
      </c>
    </row>
    <row r="89" spans="1:20" x14ac:dyDescent="0.3">
      <c r="B89">
        <v>8</v>
      </c>
      <c r="C89">
        <v>447.04899999999998</v>
      </c>
      <c r="D89">
        <f t="shared" si="9"/>
        <v>29.387563183260877</v>
      </c>
      <c r="E89">
        <v>-29.022200000000002</v>
      </c>
      <c r="F89">
        <v>58.807400000000001</v>
      </c>
      <c r="G89">
        <v>370.149</v>
      </c>
      <c r="H89">
        <v>0.74067099999999997</v>
      </c>
      <c r="I89">
        <v>-53.466799999999999</v>
      </c>
      <c r="J89">
        <f t="shared" si="7"/>
        <v>-24.444599999999998</v>
      </c>
      <c r="L89">
        <v>15</v>
      </c>
      <c r="M89">
        <v>636.63</v>
      </c>
      <c r="N89">
        <f t="shared" si="8"/>
        <v>34.292376804636397</v>
      </c>
      <c r="O89">
        <v>-12.5427</v>
      </c>
      <c r="P89">
        <v>43.930100000000003</v>
      </c>
      <c r="Q89">
        <v>488.98399999999998</v>
      </c>
      <c r="R89">
        <v>1.0770299999999999</v>
      </c>
      <c r="S89">
        <v>-31.3721</v>
      </c>
      <c r="T89">
        <f t="shared" si="6"/>
        <v>-18.8294</v>
      </c>
    </row>
    <row r="90" spans="1:20" x14ac:dyDescent="0.3">
      <c r="B90">
        <v>9</v>
      </c>
      <c r="C90">
        <v>481.404</v>
      </c>
      <c r="D90">
        <f t="shared" si="9"/>
        <v>29.107844564110014</v>
      </c>
      <c r="E90">
        <v>-27.587900000000001</v>
      </c>
      <c r="F90">
        <v>57.403599999999997</v>
      </c>
      <c r="G90">
        <v>356.089</v>
      </c>
      <c r="H90">
        <v>0.72906599999999999</v>
      </c>
      <c r="I90">
        <v>-53.3752</v>
      </c>
      <c r="J90">
        <f t="shared" si="7"/>
        <v>-25.787299999999998</v>
      </c>
      <c r="L90">
        <v>16</v>
      </c>
      <c r="M90">
        <v>665.61400000000003</v>
      </c>
      <c r="N90">
        <f t="shared" si="8"/>
        <v>34.501794093292808</v>
      </c>
      <c r="O90">
        <v>-11.7493</v>
      </c>
      <c r="P90">
        <v>43.029800000000002</v>
      </c>
      <c r="Q90">
        <v>465.238</v>
      </c>
      <c r="R90">
        <v>1.05924</v>
      </c>
      <c r="S90">
        <v>-31.2653</v>
      </c>
      <c r="T90">
        <f t="shared" si="6"/>
        <v>-19.515999999999998</v>
      </c>
    </row>
    <row r="91" spans="1:20" x14ac:dyDescent="0.3">
      <c r="B91">
        <v>10</v>
      </c>
      <c r="C91">
        <v>515.61599999999999</v>
      </c>
      <c r="D91">
        <f t="shared" si="9"/>
        <v>29.229510113410509</v>
      </c>
      <c r="E91">
        <v>-28.1677</v>
      </c>
      <c r="F91">
        <v>57.830800000000004</v>
      </c>
      <c r="G91">
        <v>363.52800000000002</v>
      </c>
      <c r="H91">
        <v>0.73631999999999997</v>
      </c>
      <c r="I91">
        <v>-53.2684</v>
      </c>
      <c r="J91">
        <f t="shared" si="7"/>
        <v>-25.1007</v>
      </c>
      <c r="L91">
        <v>17</v>
      </c>
      <c r="M91">
        <v>694.90099999999995</v>
      </c>
      <c r="N91">
        <f t="shared" si="8"/>
        <v>34.144842421552319</v>
      </c>
      <c r="O91">
        <v>-12.4359</v>
      </c>
      <c r="P91">
        <v>43.6554</v>
      </c>
      <c r="Q91">
        <v>482.13299999999998</v>
      </c>
      <c r="R91">
        <v>1.0749899999999999</v>
      </c>
      <c r="S91">
        <v>-31.2958</v>
      </c>
      <c r="T91">
        <f t="shared" si="6"/>
        <v>-18.8599</v>
      </c>
    </row>
    <row r="92" spans="1:20" x14ac:dyDescent="0.3">
      <c r="B92">
        <v>11</v>
      </c>
      <c r="C92">
        <v>549.15300000000002</v>
      </c>
      <c r="D92">
        <f t="shared" si="9"/>
        <v>29.817813161582698</v>
      </c>
      <c r="E92">
        <v>-28.0914</v>
      </c>
      <c r="F92">
        <v>57.601900000000001</v>
      </c>
      <c r="G92">
        <v>359.71499999999997</v>
      </c>
      <c r="H92">
        <v>0.73221400000000003</v>
      </c>
      <c r="I92">
        <v>-53.2684</v>
      </c>
      <c r="J92">
        <f t="shared" si="7"/>
        <v>-25.177</v>
      </c>
      <c r="T92">
        <f t="shared" si="6"/>
        <v>0</v>
      </c>
    </row>
    <row r="93" spans="1:20" x14ac:dyDescent="0.3">
      <c r="B93">
        <v>12</v>
      </c>
      <c r="C93">
        <v>583.37199999999996</v>
      </c>
      <c r="D93">
        <f t="shared" si="9"/>
        <v>29.223530786989738</v>
      </c>
      <c r="E93">
        <v>-27.572600000000001</v>
      </c>
      <c r="F93">
        <v>57.327300000000001</v>
      </c>
      <c r="G93">
        <v>355.68799999999999</v>
      </c>
      <c r="H93">
        <v>0.729657</v>
      </c>
      <c r="I93">
        <v>-53.237900000000003</v>
      </c>
      <c r="J93">
        <f t="shared" si="7"/>
        <v>-25.665300000000002</v>
      </c>
      <c r="K93">
        <v>1.2</v>
      </c>
      <c r="T93">
        <f t="shared" si="6"/>
        <v>0</v>
      </c>
    </row>
    <row r="94" spans="1:20" x14ac:dyDescent="0.3">
      <c r="B94">
        <v>13</v>
      </c>
      <c r="C94">
        <v>617.43200000000002</v>
      </c>
      <c r="D94">
        <f t="shared" si="9"/>
        <v>29.359953024075111</v>
      </c>
      <c r="E94">
        <v>-27.9846</v>
      </c>
      <c r="F94">
        <v>57.556199999999997</v>
      </c>
      <c r="G94">
        <v>360.57</v>
      </c>
      <c r="H94">
        <v>0.73427600000000004</v>
      </c>
      <c r="I94">
        <v>-53.085299999999997</v>
      </c>
      <c r="J94">
        <f t="shared" si="7"/>
        <v>-25.100699999999996</v>
      </c>
      <c r="L94">
        <v>1</v>
      </c>
      <c r="M94">
        <v>226.31100000000001</v>
      </c>
      <c r="O94">
        <v>-11.6882</v>
      </c>
      <c r="P94">
        <v>44.708300000000001</v>
      </c>
      <c r="Q94">
        <v>419.51799999999997</v>
      </c>
      <c r="R94">
        <v>1.00024</v>
      </c>
      <c r="S94">
        <v>-29.144300000000001</v>
      </c>
      <c r="T94">
        <f t="shared" si="6"/>
        <v>-17.456099999999999</v>
      </c>
    </row>
    <row r="95" spans="1:20" x14ac:dyDescent="0.3">
      <c r="B95">
        <v>14</v>
      </c>
      <c r="C95">
        <v>651.23699999999997</v>
      </c>
      <c r="D95">
        <f t="shared" si="9"/>
        <v>29.581422866439919</v>
      </c>
      <c r="E95">
        <v>-28.2288</v>
      </c>
      <c r="F95">
        <v>57.9529</v>
      </c>
      <c r="G95">
        <v>363.78</v>
      </c>
      <c r="H95">
        <v>0.73940799999999995</v>
      </c>
      <c r="I95">
        <v>-53.192100000000003</v>
      </c>
      <c r="J95">
        <f t="shared" si="7"/>
        <v>-24.963300000000004</v>
      </c>
      <c r="L95">
        <v>2</v>
      </c>
      <c r="M95">
        <v>253.279</v>
      </c>
      <c r="N95">
        <f t="shared" si="8"/>
        <v>37.08098487095819</v>
      </c>
      <c r="O95">
        <v>-9.84192</v>
      </c>
      <c r="P95">
        <v>41.870100000000001</v>
      </c>
      <c r="Q95">
        <v>447.76100000000002</v>
      </c>
      <c r="R95">
        <v>1.05311</v>
      </c>
      <c r="S95">
        <v>-28.3203</v>
      </c>
      <c r="T95">
        <f t="shared" si="6"/>
        <v>-18.478380000000001</v>
      </c>
    </row>
    <row r="96" spans="1:20" x14ac:dyDescent="0.3">
      <c r="B96">
        <v>15</v>
      </c>
      <c r="C96">
        <v>685.02099999999996</v>
      </c>
      <c r="D96">
        <f t="shared" si="9"/>
        <v>29.599810561212415</v>
      </c>
      <c r="E96">
        <v>-28.427099999999999</v>
      </c>
      <c r="F96">
        <v>57.9529</v>
      </c>
      <c r="G96">
        <v>366.43099999999998</v>
      </c>
      <c r="H96">
        <v>0.74327399999999999</v>
      </c>
      <c r="I96">
        <v>-53.1616</v>
      </c>
      <c r="J96">
        <f t="shared" si="7"/>
        <v>-24.734500000000001</v>
      </c>
      <c r="L96">
        <v>3</v>
      </c>
      <c r="M96">
        <v>280.851</v>
      </c>
      <c r="N96">
        <f t="shared" si="8"/>
        <v>36.268678369360217</v>
      </c>
      <c r="O96">
        <v>-9.3383800000000008</v>
      </c>
      <c r="P96">
        <v>40.817300000000003</v>
      </c>
      <c r="Q96">
        <v>449.97699999999998</v>
      </c>
      <c r="R96">
        <v>1.0482100000000001</v>
      </c>
      <c r="S96">
        <v>-28.762799999999999</v>
      </c>
      <c r="T96">
        <f t="shared" si="6"/>
        <v>-19.424419999999998</v>
      </c>
    </row>
    <row r="97" spans="1:20" x14ac:dyDescent="0.3">
      <c r="J97">
        <f t="shared" si="7"/>
        <v>0</v>
      </c>
      <c r="L97">
        <v>4</v>
      </c>
      <c r="M97">
        <v>308.62200000000001</v>
      </c>
      <c r="N97">
        <f t="shared" si="8"/>
        <v>36.008786143819073</v>
      </c>
      <c r="O97">
        <v>-9.7656299999999998</v>
      </c>
      <c r="P97">
        <v>41.198700000000002</v>
      </c>
      <c r="Q97">
        <v>458.41899999999998</v>
      </c>
      <c r="R97">
        <v>1.0570999999999999</v>
      </c>
      <c r="S97">
        <v>-28.930700000000002</v>
      </c>
      <c r="T97">
        <f t="shared" si="6"/>
        <v>-19.16507</v>
      </c>
    </row>
    <row r="98" spans="1:20" x14ac:dyDescent="0.3">
      <c r="J98">
        <f t="shared" si="7"/>
        <v>0</v>
      </c>
      <c r="L98">
        <v>5</v>
      </c>
      <c r="M98">
        <v>336.161</v>
      </c>
      <c r="N98">
        <f t="shared" si="8"/>
        <v>36.312139148117232</v>
      </c>
      <c r="O98">
        <v>-10.406499999999999</v>
      </c>
      <c r="P98">
        <v>42.0837</v>
      </c>
      <c r="Q98">
        <v>472.21600000000001</v>
      </c>
      <c r="R98">
        <v>1.06812</v>
      </c>
      <c r="S98">
        <v>-29.434200000000001</v>
      </c>
      <c r="T98">
        <f t="shared" si="6"/>
        <v>-19.027700000000003</v>
      </c>
    </row>
    <row r="99" spans="1:20" x14ac:dyDescent="0.3">
      <c r="A99">
        <v>2.15</v>
      </c>
      <c r="J99">
        <f t="shared" si="7"/>
        <v>0</v>
      </c>
      <c r="L99">
        <v>6</v>
      </c>
      <c r="M99">
        <v>364.24099999999999</v>
      </c>
      <c r="N99">
        <f t="shared" si="8"/>
        <v>35.61253561253563</v>
      </c>
      <c r="O99">
        <v>-10.0708</v>
      </c>
      <c r="P99">
        <v>41.656500000000001</v>
      </c>
      <c r="Q99">
        <v>462.51499999999999</v>
      </c>
      <c r="R99">
        <v>1.0564800000000001</v>
      </c>
      <c r="S99">
        <v>-29.6631</v>
      </c>
      <c r="T99">
        <f t="shared" si="6"/>
        <v>-19.592300000000002</v>
      </c>
    </row>
    <row r="100" spans="1:20" x14ac:dyDescent="0.3">
      <c r="B100">
        <v>1</v>
      </c>
      <c r="C100">
        <v>206.82300000000001</v>
      </c>
      <c r="E100">
        <v>-30.868500000000001</v>
      </c>
      <c r="F100">
        <v>62.149000000000001</v>
      </c>
      <c r="G100">
        <v>340.18400000000003</v>
      </c>
      <c r="H100">
        <v>0.70549300000000004</v>
      </c>
      <c r="I100">
        <v>-52.063000000000002</v>
      </c>
      <c r="J100">
        <f t="shared" si="7"/>
        <v>-21.194500000000001</v>
      </c>
      <c r="L100">
        <v>7</v>
      </c>
      <c r="M100">
        <v>391.75299999999999</v>
      </c>
      <c r="N100">
        <f t="shared" si="8"/>
        <v>36.347775516138412</v>
      </c>
      <c r="O100">
        <v>-10.375999999999999</v>
      </c>
      <c r="P100">
        <v>42.312600000000003</v>
      </c>
      <c r="Q100">
        <v>462.98599999999999</v>
      </c>
      <c r="R100">
        <v>1.05619</v>
      </c>
      <c r="S100">
        <v>-29.8004</v>
      </c>
      <c r="T100">
        <f t="shared" si="6"/>
        <v>-19.424399999999999</v>
      </c>
    </row>
    <row r="101" spans="1:20" x14ac:dyDescent="0.3">
      <c r="B101">
        <v>2</v>
      </c>
      <c r="C101">
        <v>238.511</v>
      </c>
      <c r="D101">
        <f t="shared" si="9"/>
        <v>31.55768745266348</v>
      </c>
      <c r="E101">
        <v>-26.916499999999999</v>
      </c>
      <c r="F101">
        <v>55.801400000000001</v>
      </c>
      <c r="G101">
        <v>338.625</v>
      </c>
      <c r="H101">
        <v>0.72251900000000002</v>
      </c>
      <c r="I101">
        <v>-51.6357</v>
      </c>
      <c r="J101">
        <f t="shared" si="7"/>
        <v>-24.719200000000001</v>
      </c>
      <c r="L101">
        <v>8</v>
      </c>
      <c r="M101">
        <v>419.77</v>
      </c>
      <c r="N101">
        <f t="shared" si="8"/>
        <v>35.692615197915558</v>
      </c>
      <c r="O101">
        <v>-10.9406</v>
      </c>
      <c r="P101">
        <v>42.602499999999999</v>
      </c>
      <c r="Q101">
        <v>473.62900000000002</v>
      </c>
      <c r="R101">
        <v>1.0652699999999999</v>
      </c>
      <c r="S101">
        <v>-30.242899999999999</v>
      </c>
      <c r="T101">
        <f t="shared" si="6"/>
        <v>-19.302299999999999</v>
      </c>
    </row>
    <row r="102" spans="1:20" x14ac:dyDescent="0.3">
      <c r="B102">
        <v>3</v>
      </c>
      <c r="C102">
        <v>271.79500000000002</v>
      </c>
      <c r="D102">
        <f t="shared" si="9"/>
        <v>30.044465809397892</v>
      </c>
      <c r="E102">
        <v>-27.313199999999998</v>
      </c>
      <c r="F102">
        <v>56.396500000000003</v>
      </c>
      <c r="G102">
        <v>349.19</v>
      </c>
      <c r="H102">
        <v>0.72995699999999997</v>
      </c>
      <c r="I102">
        <v>-52.230800000000002</v>
      </c>
      <c r="J102">
        <f t="shared" si="7"/>
        <v>-24.917600000000004</v>
      </c>
      <c r="L102">
        <v>9</v>
      </c>
      <c r="M102">
        <v>448.24799999999999</v>
      </c>
      <c r="N102">
        <f t="shared" si="8"/>
        <v>35.114825479317361</v>
      </c>
      <c r="O102">
        <v>-11.0931</v>
      </c>
      <c r="P102">
        <v>42.694099999999999</v>
      </c>
      <c r="Q102">
        <v>476.09</v>
      </c>
      <c r="R102">
        <v>1.0707599999999999</v>
      </c>
      <c r="S102">
        <v>-30.044599999999999</v>
      </c>
      <c r="T102">
        <f t="shared" si="6"/>
        <v>-18.951499999999999</v>
      </c>
    </row>
    <row r="103" spans="1:20" x14ac:dyDescent="0.3">
      <c r="B103">
        <v>4</v>
      </c>
      <c r="C103">
        <v>304.613</v>
      </c>
      <c r="D103">
        <f t="shared" si="9"/>
        <v>30.471082942287783</v>
      </c>
      <c r="E103">
        <v>-27.221699999999998</v>
      </c>
      <c r="F103">
        <v>56.3812</v>
      </c>
      <c r="G103">
        <v>350.76299999999998</v>
      </c>
      <c r="H103">
        <v>0.72942099999999999</v>
      </c>
      <c r="I103">
        <v>-52.581800000000001</v>
      </c>
      <c r="J103">
        <f t="shared" si="7"/>
        <v>-25.360100000000003</v>
      </c>
      <c r="L103">
        <v>10</v>
      </c>
      <c r="M103">
        <v>476.29199999999997</v>
      </c>
      <c r="N103">
        <f t="shared" si="8"/>
        <v>35.658251319355323</v>
      </c>
      <c r="O103">
        <v>-10.8643</v>
      </c>
      <c r="P103">
        <v>42.617800000000003</v>
      </c>
      <c r="Q103">
        <v>466.697</v>
      </c>
      <c r="R103">
        <v>1.05938</v>
      </c>
      <c r="S103">
        <v>-30.288699999999999</v>
      </c>
      <c r="T103">
        <f t="shared" si="6"/>
        <v>-19.424399999999999</v>
      </c>
    </row>
    <row r="104" spans="1:20" x14ac:dyDescent="0.3">
      <c r="B104">
        <v>5</v>
      </c>
      <c r="C104">
        <v>337.61799999999999</v>
      </c>
      <c r="D104">
        <f t="shared" si="9"/>
        <v>30.298439630359042</v>
      </c>
      <c r="E104">
        <v>-27.282699999999998</v>
      </c>
      <c r="F104">
        <v>56.2286</v>
      </c>
      <c r="G104">
        <v>350.262</v>
      </c>
      <c r="H104">
        <v>0.73111599999999999</v>
      </c>
      <c r="I104">
        <v>-52.948</v>
      </c>
      <c r="J104">
        <f t="shared" si="7"/>
        <v>-25.665300000000002</v>
      </c>
      <c r="L104">
        <v>11</v>
      </c>
      <c r="M104">
        <v>504.23700000000002</v>
      </c>
      <c r="N104">
        <f t="shared" si="8"/>
        <v>35.784576847378716</v>
      </c>
      <c r="O104">
        <v>-10.8337</v>
      </c>
      <c r="P104">
        <v>42.526200000000003</v>
      </c>
      <c r="Q104">
        <v>464.11900000000003</v>
      </c>
      <c r="R104">
        <v>1.0584100000000001</v>
      </c>
      <c r="S104">
        <v>-30.380199999999999</v>
      </c>
      <c r="T104">
        <f t="shared" si="6"/>
        <v>-19.546499999999998</v>
      </c>
    </row>
    <row r="105" spans="1:20" x14ac:dyDescent="0.3">
      <c r="B105">
        <v>6</v>
      </c>
      <c r="C105">
        <v>370.69099999999997</v>
      </c>
      <c r="D105">
        <f t="shared" si="9"/>
        <v>30.236144286880556</v>
      </c>
      <c r="E105">
        <v>-26.946999999999999</v>
      </c>
      <c r="F105">
        <v>55.969200000000001</v>
      </c>
      <c r="G105">
        <v>345.49200000000002</v>
      </c>
      <c r="H105">
        <v>0.72954600000000003</v>
      </c>
      <c r="I105">
        <v>-52.9938</v>
      </c>
      <c r="J105">
        <f t="shared" si="7"/>
        <v>-26.046800000000001</v>
      </c>
      <c r="L105">
        <v>12</v>
      </c>
      <c r="M105">
        <v>532.298</v>
      </c>
      <c r="N105">
        <f t="shared" si="8"/>
        <v>35.636648729553499</v>
      </c>
      <c r="O105">
        <v>-12.069699999999999</v>
      </c>
      <c r="P105">
        <v>43.6096</v>
      </c>
      <c r="Q105">
        <v>489.80099999999999</v>
      </c>
      <c r="R105">
        <v>1.0819000000000001</v>
      </c>
      <c r="S105">
        <v>-30.380199999999999</v>
      </c>
      <c r="T105">
        <f t="shared" si="6"/>
        <v>-18.310499999999998</v>
      </c>
    </row>
    <row r="106" spans="1:20" x14ac:dyDescent="0.3">
      <c r="B106">
        <v>7</v>
      </c>
      <c r="C106">
        <v>402.72399999999999</v>
      </c>
      <c r="D106">
        <f t="shared" si="9"/>
        <v>31.217806636905674</v>
      </c>
      <c r="E106">
        <v>-28.716999999999999</v>
      </c>
      <c r="F106">
        <v>57.9681</v>
      </c>
      <c r="G106">
        <v>373.54300000000001</v>
      </c>
      <c r="H106">
        <v>0.74608699999999994</v>
      </c>
      <c r="I106">
        <v>-53.0396</v>
      </c>
      <c r="J106">
        <f t="shared" si="7"/>
        <v>-24.322600000000001</v>
      </c>
      <c r="L106">
        <v>13</v>
      </c>
      <c r="M106">
        <v>560.673</v>
      </c>
      <c r="N106">
        <f t="shared" si="8"/>
        <v>35.242290748898675</v>
      </c>
      <c r="O106">
        <v>-10.8795</v>
      </c>
      <c r="P106">
        <v>42.358400000000003</v>
      </c>
      <c r="Q106">
        <v>463.76799999999997</v>
      </c>
      <c r="R106">
        <v>1.0574600000000001</v>
      </c>
      <c r="S106">
        <v>-30.487100000000002</v>
      </c>
      <c r="T106">
        <f t="shared" si="6"/>
        <v>-19.607600000000001</v>
      </c>
    </row>
    <row r="107" spans="1:20" x14ac:dyDescent="0.3">
      <c r="B107">
        <v>8</v>
      </c>
      <c r="C107">
        <v>435.67200000000003</v>
      </c>
      <c r="D107">
        <f t="shared" si="9"/>
        <v>30.350855894136181</v>
      </c>
      <c r="E107">
        <v>-28.1525</v>
      </c>
      <c r="F107">
        <v>57.220500000000001</v>
      </c>
      <c r="G107">
        <v>362.75200000000001</v>
      </c>
      <c r="H107">
        <v>0.73824400000000001</v>
      </c>
      <c r="I107">
        <v>-53.131100000000004</v>
      </c>
      <c r="J107">
        <f t="shared" si="7"/>
        <v>-24.978600000000004</v>
      </c>
      <c r="L107">
        <v>14</v>
      </c>
      <c r="M107">
        <v>588.76199999999994</v>
      </c>
      <c r="N107">
        <f t="shared" si="8"/>
        <v>35.601124995549931</v>
      </c>
      <c r="O107">
        <v>-11.0626</v>
      </c>
      <c r="P107">
        <v>42.541499999999999</v>
      </c>
      <c r="Q107">
        <v>467.512</v>
      </c>
      <c r="R107">
        <v>1.0660700000000001</v>
      </c>
      <c r="S107">
        <v>-30.303999999999998</v>
      </c>
      <c r="T107">
        <f t="shared" si="6"/>
        <v>-19.241399999999999</v>
      </c>
    </row>
    <row r="108" spans="1:20" x14ac:dyDescent="0.3">
      <c r="B108">
        <v>9</v>
      </c>
      <c r="C108">
        <v>468.053</v>
      </c>
      <c r="D108">
        <f t="shared" si="9"/>
        <v>30.882307526018369</v>
      </c>
      <c r="E108">
        <v>-27.679400000000001</v>
      </c>
      <c r="F108">
        <v>56.716900000000003</v>
      </c>
      <c r="G108">
        <v>357.351</v>
      </c>
      <c r="H108">
        <v>0.735456</v>
      </c>
      <c r="I108">
        <v>-53.024299999999997</v>
      </c>
      <c r="J108">
        <f t="shared" si="7"/>
        <v>-25.344899999999996</v>
      </c>
      <c r="L108">
        <v>15</v>
      </c>
      <c r="M108">
        <v>616.74099999999999</v>
      </c>
      <c r="N108">
        <f t="shared" si="8"/>
        <v>35.741091532935364</v>
      </c>
      <c r="O108">
        <v>-11.795</v>
      </c>
      <c r="P108">
        <v>43.563800000000001</v>
      </c>
      <c r="Q108">
        <v>481.49700000000001</v>
      </c>
      <c r="R108">
        <v>1.07864</v>
      </c>
      <c r="S108">
        <v>-30.578600000000002</v>
      </c>
      <c r="T108">
        <f t="shared" si="6"/>
        <v>-18.7836</v>
      </c>
    </row>
    <row r="109" spans="1:20" x14ac:dyDescent="0.3">
      <c r="B109">
        <v>10</v>
      </c>
      <c r="C109">
        <v>500.697</v>
      </c>
      <c r="D109">
        <f t="shared" si="9"/>
        <v>30.633500796471015</v>
      </c>
      <c r="E109">
        <v>-28.0304</v>
      </c>
      <c r="F109">
        <v>57.174700000000001</v>
      </c>
      <c r="G109">
        <v>363.26900000000001</v>
      </c>
      <c r="H109">
        <v>0.74151599999999995</v>
      </c>
      <c r="I109">
        <v>-53.0548</v>
      </c>
      <c r="J109">
        <f t="shared" si="7"/>
        <v>-25.0244</v>
      </c>
      <c r="L109">
        <v>16</v>
      </c>
      <c r="M109">
        <v>645.04200000000003</v>
      </c>
      <c r="N109">
        <f t="shared" si="8"/>
        <v>35.334440479134955</v>
      </c>
      <c r="O109">
        <v>-11.993399999999999</v>
      </c>
      <c r="P109">
        <v>43.5944</v>
      </c>
      <c r="Q109">
        <v>489.16699999999997</v>
      </c>
      <c r="R109">
        <v>1.0823799999999999</v>
      </c>
      <c r="S109">
        <v>-30.548100000000002</v>
      </c>
      <c r="T109">
        <f t="shared" si="6"/>
        <v>-18.554700000000004</v>
      </c>
    </row>
    <row r="110" spans="1:20" x14ac:dyDescent="0.3">
      <c r="B110">
        <v>11</v>
      </c>
      <c r="C110">
        <v>533.24800000000005</v>
      </c>
      <c r="D110">
        <f t="shared" si="9"/>
        <v>30.721022395625283</v>
      </c>
      <c r="E110">
        <v>-28.655999999999999</v>
      </c>
      <c r="F110">
        <v>57.540900000000001</v>
      </c>
      <c r="G110">
        <v>371.16300000000001</v>
      </c>
      <c r="H110">
        <v>0.75056199999999995</v>
      </c>
      <c r="I110">
        <v>-53.1158</v>
      </c>
      <c r="J110">
        <f t="shared" si="7"/>
        <v>-24.459800000000001</v>
      </c>
      <c r="L110">
        <v>17</v>
      </c>
      <c r="M110">
        <v>672.99400000000003</v>
      </c>
      <c r="N110">
        <f t="shared" si="8"/>
        <v>35.775615340583862</v>
      </c>
      <c r="O110">
        <v>-11.7188</v>
      </c>
      <c r="P110">
        <v>43.5486</v>
      </c>
      <c r="Q110">
        <v>483.78800000000001</v>
      </c>
      <c r="R110">
        <v>1.07962</v>
      </c>
      <c r="S110">
        <v>-30.517600000000002</v>
      </c>
      <c r="T110">
        <f t="shared" si="6"/>
        <v>-18.7988</v>
      </c>
    </row>
    <row r="111" spans="1:20" x14ac:dyDescent="0.3">
      <c r="B111">
        <v>12</v>
      </c>
      <c r="C111">
        <v>566.12800000000004</v>
      </c>
      <c r="D111">
        <f t="shared" si="9"/>
        <v>30.413625304136257</v>
      </c>
      <c r="E111">
        <v>-28.3508</v>
      </c>
      <c r="F111">
        <v>57.601900000000001</v>
      </c>
      <c r="G111">
        <v>369.96199999999999</v>
      </c>
      <c r="H111">
        <v>0.74509300000000001</v>
      </c>
      <c r="I111">
        <v>-53.009</v>
      </c>
      <c r="J111">
        <f t="shared" si="7"/>
        <v>-24.658200000000001</v>
      </c>
      <c r="L111">
        <v>18</v>
      </c>
      <c r="M111">
        <v>701.077</v>
      </c>
      <c r="N111">
        <f t="shared" si="8"/>
        <v>35.608731260905209</v>
      </c>
      <c r="O111">
        <v>-11.7493</v>
      </c>
      <c r="P111">
        <v>43.167099999999998</v>
      </c>
      <c r="Q111">
        <v>476.74</v>
      </c>
      <c r="R111">
        <v>1.07969</v>
      </c>
      <c r="S111">
        <v>-30.685400000000001</v>
      </c>
      <c r="T111">
        <f t="shared" si="6"/>
        <v>-18.936100000000003</v>
      </c>
    </row>
    <row r="112" spans="1:20" x14ac:dyDescent="0.3">
      <c r="B112">
        <v>13</v>
      </c>
      <c r="C112">
        <v>598.82399999999996</v>
      </c>
      <c r="D112">
        <f t="shared" si="9"/>
        <v>30.58478101296803</v>
      </c>
      <c r="E112">
        <v>-28.884899999999998</v>
      </c>
      <c r="F112">
        <v>57.830800000000004</v>
      </c>
      <c r="G112">
        <v>376.76</v>
      </c>
      <c r="H112">
        <v>0.75340099999999999</v>
      </c>
      <c r="I112">
        <v>-52.902200000000001</v>
      </c>
      <c r="J112">
        <f t="shared" si="7"/>
        <v>-24.017300000000002</v>
      </c>
      <c r="T112">
        <f t="shared" si="6"/>
        <v>0</v>
      </c>
    </row>
    <row r="113" spans="1:20" x14ac:dyDescent="0.3">
      <c r="B113">
        <v>14</v>
      </c>
      <c r="C113">
        <v>631.25099999999998</v>
      </c>
      <c r="D113">
        <f t="shared" si="9"/>
        <v>30.838498781879277</v>
      </c>
      <c r="E113">
        <v>-27.877800000000001</v>
      </c>
      <c r="F113">
        <v>56.991599999999998</v>
      </c>
      <c r="G113">
        <v>366.25799999999998</v>
      </c>
      <c r="H113">
        <v>0.743703</v>
      </c>
      <c r="I113">
        <v>-52.9938</v>
      </c>
      <c r="J113">
        <f t="shared" si="7"/>
        <v>-25.116</v>
      </c>
      <c r="K113">
        <v>1.3</v>
      </c>
      <c r="T113">
        <f t="shared" si="6"/>
        <v>0</v>
      </c>
    </row>
    <row r="114" spans="1:20" x14ac:dyDescent="0.3">
      <c r="B114">
        <v>15</v>
      </c>
      <c r="C114">
        <v>664.15200000000004</v>
      </c>
      <c r="D114">
        <f t="shared" si="9"/>
        <v>30.394212941855809</v>
      </c>
      <c r="E114">
        <v>-27.755700000000001</v>
      </c>
      <c r="F114">
        <v>56.732199999999999</v>
      </c>
      <c r="G114">
        <v>360.79700000000003</v>
      </c>
      <c r="H114">
        <v>0.743506</v>
      </c>
      <c r="I114">
        <v>-52.9938</v>
      </c>
      <c r="J114">
        <f t="shared" si="7"/>
        <v>-25.238099999999999</v>
      </c>
      <c r="L114">
        <v>1</v>
      </c>
      <c r="M114">
        <v>224.91</v>
      </c>
      <c r="O114">
        <v>-13.458299999999999</v>
      </c>
      <c r="P114">
        <v>47.683700000000002</v>
      </c>
      <c r="Q114">
        <v>458.87299999999999</v>
      </c>
      <c r="R114">
        <v>1.02905</v>
      </c>
      <c r="S114">
        <v>-28.625499999999999</v>
      </c>
      <c r="T114">
        <f t="shared" si="6"/>
        <v>-15.167199999999999</v>
      </c>
    </row>
    <row r="115" spans="1:20" x14ac:dyDescent="0.3">
      <c r="B115">
        <v>16</v>
      </c>
      <c r="C115">
        <v>697.16300000000001</v>
      </c>
      <c r="D115">
        <f t="shared" si="9"/>
        <v>30.292932658810731</v>
      </c>
      <c r="E115">
        <v>-28.778099999999998</v>
      </c>
      <c r="F115">
        <v>57.678199999999997</v>
      </c>
      <c r="G115">
        <v>376.03100000000001</v>
      </c>
      <c r="H115">
        <v>0.75335799999999997</v>
      </c>
      <c r="I115">
        <v>-53.131100000000004</v>
      </c>
      <c r="J115">
        <f t="shared" si="7"/>
        <v>-24.353000000000005</v>
      </c>
      <c r="L115">
        <v>2</v>
      </c>
      <c r="M115">
        <v>250.398</v>
      </c>
      <c r="N115">
        <f t="shared" si="8"/>
        <v>39.234149403640927</v>
      </c>
      <c r="O115">
        <v>-8.74329</v>
      </c>
      <c r="P115">
        <v>41.320799999999998</v>
      </c>
      <c r="Q115">
        <v>449.505</v>
      </c>
      <c r="R115">
        <v>1.0569500000000001</v>
      </c>
      <c r="S115">
        <v>-27.328499999999998</v>
      </c>
      <c r="T115">
        <f t="shared" si="6"/>
        <v>-18.585209999999996</v>
      </c>
    </row>
    <row r="116" spans="1:20" x14ac:dyDescent="0.3">
      <c r="J116">
        <f t="shared" si="7"/>
        <v>0</v>
      </c>
      <c r="L116">
        <v>3</v>
      </c>
      <c r="M116">
        <v>276.73500000000001</v>
      </c>
      <c r="N116">
        <f t="shared" si="8"/>
        <v>37.969396666286947</v>
      </c>
      <c r="O116">
        <v>-8.8500999999999994</v>
      </c>
      <c r="P116">
        <v>41.229199999999999</v>
      </c>
      <c r="Q116">
        <v>456.149</v>
      </c>
      <c r="R116">
        <v>1.0668800000000001</v>
      </c>
      <c r="S116">
        <v>-27.679400000000001</v>
      </c>
      <c r="T116">
        <f t="shared" si="6"/>
        <v>-18.829300000000003</v>
      </c>
    </row>
    <row r="117" spans="1:20" x14ac:dyDescent="0.3">
      <c r="J117">
        <f t="shared" si="7"/>
        <v>0</v>
      </c>
      <c r="L117">
        <v>4</v>
      </c>
      <c r="M117">
        <v>302.93099999999998</v>
      </c>
      <c r="N117">
        <f t="shared" si="8"/>
        <v>38.173766987326353</v>
      </c>
      <c r="O117">
        <v>-8.8348399999999998</v>
      </c>
      <c r="P117">
        <v>41.168199999999999</v>
      </c>
      <c r="Q117">
        <v>466.25</v>
      </c>
      <c r="R117">
        <v>1.06762</v>
      </c>
      <c r="S117">
        <v>-27.9999</v>
      </c>
      <c r="T117">
        <f t="shared" si="6"/>
        <v>-19.16506</v>
      </c>
    </row>
    <row r="118" spans="1:20" x14ac:dyDescent="0.3">
      <c r="J118">
        <f t="shared" si="7"/>
        <v>0</v>
      </c>
      <c r="L118">
        <v>5</v>
      </c>
      <c r="M118">
        <v>329.411</v>
      </c>
      <c r="N118">
        <f t="shared" si="8"/>
        <v>37.764350453172177</v>
      </c>
      <c r="O118">
        <v>-9.1705299999999994</v>
      </c>
      <c r="P118">
        <v>41.397100000000002</v>
      </c>
      <c r="Q118">
        <v>464.017</v>
      </c>
      <c r="R118">
        <v>1.0695399999999999</v>
      </c>
      <c r="S118">
        <v>-28.533899999999999</v>
      </c>
      <c r="T118">
        <f t="shared" si="6"/>
        <v>-19.36337</v>
      </c>
    </row>
    <row r="119" spans="1:20" x14ac:dyDescent="0.3">
      <c r="A119">
        <v>2.25</v>
      </c>
      <c r="J119">
        <f t="shared" si="7"/>
        <v>0</v>
      </c>
      <c r="L119">
        <v>6</v>
      </c>
      <c r="M119">
        <v>355.92399999999998</v>
      </c>
      <c r="N119">
        <f t="shared" si="8"/>
        <v>37.717346207520869</v>
      </c>
      <c r="O119">
        <v>-9.8877000000000006</v>
      </c>
      <c r="P119">
        <v>42.419400000000003</v>
      </c>
      <c r="Q119">
        <v>476.69</v>
      </c>
      <c r="R119">
        <v>1.0753200000000001</v>
      </c>
      <c r="S119">
        <v>-28.625499999999999</v>
      </c>
      <c r="T119">
        <f t="shared" si="6"/>
        <v>-18.7378</v>
      </c>
    </row>
    <row r="120" spans="1:20" x14ac:dyDescent="0.3">
      <c r="B120">
        <v>1</v>
      </c>
      <c r="C120">
        <v>205.173</v>
      </c>
      <c r="E120">
        <v>-32.959000000000003</v>
      </c>
      <c r="F120">
        <v>64.682000000000002</v>
      </c>
      <c r="G120">
        <v>362.02699999999999</v>
      </c>
      <c r="H120">
        <v>0.71676799999999996</v>
      </c>
      <c r="I120">
        <v>-52.398699999999998</v>
      </c>
      <c r="J120">
        <f t="shared" si="7"/>
        <v>-19.439699999999995</v>
      </c>
      <c r="L120">
        <v>7</v>
      </c>
      <c r="M120">
        <v>382.73399999999998</v>
      </c>
      <c r="N120">
        <f t="shared" si="8"/>
        <v>37.299515106303616</v>
      </c>
      <c r="O120">
        <v>-10.0098</v>
      </c>
      <c r="P120">
        <v>42.511000000000003</v>
      </c>
      <c r="Q120">
        <v>472.589</v>
      </c>
      <c r="R120">
        <v>1.0713299999999999</v>
      </c>
      <c r="S120">
        <v>-29.113800000000001</v>
      </c>
      <c r="T120">
        <f t="shared" si="6"/>
        <v>-19.103999999999999</v>
      </c>
    </row>
    <row r="121" spans="1:20" x14ac:dyDescent="0.3">
      <c r="B121">
        <v>2</v>
      </c>
      <c r="C121">
        <v>234.666</v>
      </c>
      <c r="D121">
        <f t="shared" si="9"/>
        <v>33.906350659478527</v>
      </c>
      <c r="E121">
        <v>-26.824999999999999</v>
      </c>
      <c r="F121">
        <v>55.236800000000002</v>
      </c>
      <c r="G121">
        <v>347.05099999999999</v>
      </c>
      <c r="H121">
        <v>0.73559600000000003</v>
      </c>
      <c r="I121">
        <v>-51.116900000000001</v>
      </c>
      <c r="J121">
        <f t="shared" si="7"/>
        <v>-24.291900000000002</v>
      </c>
      <c r="L121">
        <v>8</v>
      </c>
      <c r="M121">
        <v>409.73099999999999</v>
      </c>
      <c r="N121">
        <f t="shared" si="8"/>
        <v>37.041152720672649</v>
      </c>
      <c r="O121">
        <v>-9.5825200000000006</v>
      </c>
      <c r="P121">
        <v>41.915900000000001</v>
      </c>
      <c r="Q121">
        <v>466.27699999999999</v>
      </c>
      <c r="R121">
        <v>1.0663800000000001</v>
      </c>
      <c r="S121">
        <v>-29.129000000000001</v>
      </c>
      <c r="T121">
        <f t="shared" si="6"/>
        <v>-19.546480000000003</v>
      </c>
    </row>
    <row r="122" spans="1:20" x14ac:dyDescent="0.3">
      <c r="B122">
        <v>3</v>
      </c>
      <c r="C122">
        <v>266.28699999999998</v>
      </c>
      <c r="D122">
        <f t="shared" si="9"/>
        <v>31.624553303184612</v>
      </c>
      <c r="E122">
        <v>-27.374300000000002</v>
      </c>
      <c r="F122">
        <v>55.816699999999997</v>
      </c>
      <c r="G122">
        <v>364.33100000000002</v>
      </c>
      <c r="H122">
        <v>0.74777499999999997</v>
      </c>
      <c r="I122">
        <v>-51.6205</v>
      </c>
      <c r="J122">
        <f t="shared" si="7"/>
        <v>-24.246199999999998</v>
      </c>
      <c r="L122">
        <v>9</v>
      </c>
      <c r="M122">
        <v>437.08600000000001</v>
      </c>
      <c r="N122">
        <f t="shared" si="8"/>
        <v>36.556388228842962</v>
      </c>
      <c r="O122">
        <v>-10.1776</v>
      </c>
      <c r="P122">
        <v>42.648299999999999</v>
      </c>
      <c r="Q122">
        <v>481.50700000000001</v>
      </c>
      <c r="R122">
        <v>1.0785899999999999</v>
      </c>
      <c r="S122">
        <v>-29.251100000000001</v>
      </c>
      <c r="T122">
        <f t="shared" si="6"/>
        <v>-19.073500000000003</v>
      </c>
    </row>
    <row r="123" spans="1:20" x14ac:dyDescent="0.3">
      <c r="B123">
        <v>4</v>
      </c>
      <c r="C123">
        <v>297.81900000000002</v>
      </c>
      <c r="D123">
        <f t="shared" si="9"/>
        <v>31.713814537612546</v>
      </c>
      <c r="E123">
        <v>-27.374300000000002</v>
      </c>
      <c r="F123">
        <v>55.954000000000001</v>
      </c>
      <c r="G123">
        <v>360.85700000000003</v>
      </c>
      <c r="H123">
        <v>0.74443099999999995</v>
      </c>
      <c r="I123">
        <v>-52.108800000000002</v>
      </c>
      <c r="J123">
        <f t="shared" si="7"/>
        <v>-24.734500000000001</v>
      </c>
      <c r="L123">
        <v>10</v>
      </c>
      <c r="M123">
        <v>464.27</v>
      </c>
      <c r="N123">
        <f t="shared" si="8"/>
        <v>36.786344908769905</v>
      </c>
      <c r="O123">
        <v>-9.84192</v>
      </c>
      <c r="P123">
        <v>42.1753</v>
      </c>
      <c r="Q123">
        <v>468.827</v>
      </c>
      <c r="R123">
        <v>1.07544</v>
      </c>
      <c r="S123">
        <v>-29.48</v>
      </c>
      <c r="T123">
        <f t="shared" si="6"/>
        <v>-19.638080000000002</v>
      </c>
    </row>
    <row r="124" spans="1:20" x14ac:dyDescent="0.3">
      <c r="B124">
        <v>5</v>
      </c>
      <c r="C124">
        <v>329.40100000000001</v>
      </c>
      <c r="D124">
        <f t="shared" si="9"/>
        <v>31.663605851434369</v>
      </c>
      <c r="E124">
        <v>-27.404800000000002</v>
      </c>
      <c r="F124">
        <v>56.1676</v>
      </c>
      <c r="G124">
        <v>362.45</v>
      </c>
      <c r="H124">
        <v>0.74344600000000005</v>
      </c>
      <c r="I124">
        <v>-52.383400000000002</v>
      </c>
      <c r="J124">
        <f t="shared" si="7"/>
        <v>-24.9786</v>
      </c>
      <c r="L124">
        <v>11</v>
      </c>
      <c r="M124">
        <v>491.23099999999999</v>
      </c>
      <c r="N124">
        <f t="shared" si="8"/>
        <v>37.090612366010149</v>
      </c>
      <c r="O124">
        <v>-10.1776</v>
      </c>
      <c r="P124">
        <v>42.495699999999999</v>
      </c>
      <c r="Q124">
        <v>466.834</v>
      </c>
      <c r="R124">
        <v>1.0667500000000001</v>
      </c>
      <c r="S124">
        <v>-29.464700000000001</v>
      </c>
      <c r="T124">
        <f t="shared" si="6"/>
        <v>-19.287100000000002</v>
      </c>
    </row>
    <row r="125" spans="1:20" x14ac:dyDescent="0.3">
      <c r="B125">
        <v>6</v>
      </c>
      <c r="C125">
        <v>359.67500000000001</v>
      </c>
      <c r="D125">
        <f t="shared" si="9"/>
        <v>33.031644315254013</v>
      </c>
      <c r="E125">
        <v>-27.130099999999999</v>
      </c>
      <c r="F125">
        <v>55.664099999999998</v>
      </c>
      <c r="G125">
        <v>361.26900000000001</v>
      </c>
      <c r="H125">
        <v>0.74461900000000003</v>
      </c>
      <c r="I125">
        <v>-52.337600000000002</v>
      </c>
      <c r="J125">
        <f t="shared" si="7"/>
        <v>-25.207500000000003</v>
      </c>
      <c r="L125">
        <v>12</v>
      </c>
      <c r="M125">
        <v>518.28200000000004</v>
      </c>
      <c r="N125">
        <f t="shared" si="8"/>
        <v>36.967210084654852</v>
      </c>
      <c r="O125">
        <v>-10.421799999999999</v>
      </c>
      <c r="P125">
        <v>42.831400000000002</v>
      </c>
      <c r="Q125">
        <v>479.25599999999997</v>
      </c>
      <c r="R125">
        <v>1.07578</v>
      </c>
      <c r="S125">
        <v>-29.541</v>
      </c>
      <c r="T125">
        <f t="shared" si="6"/>
        <v>-19.119199999999999</v>
      </c>
    </row>
    <row r="126" spans="1:20" x14ac:dyDescent="0.3">
      <c r="B126">
        <v>7</v>
      </c>
      <c r="C126">
        <v>390.98</v>
      </c>
      <c r="D126">
        <f t="shared" si="9"/>
        <v>31.943778949049666</v>
      </c>
      <c r="E126">
        <v>-27.633700000000001</v>
      </c>
      <c r="F126">
        <v>56.350700000000003</v>
      </c>
      <c r="G126">
        <v>366.69900000000001</v>
      </c>
      <c r="H126">
        <v>0.74773000000000001</v>
      </c>
      <c r="I126">
        <v>-52.612299999999998</v>
      </c>
      <c r="J126">
        <f t="shared" si="7"/>
        <v>-24.978599999999997</v>
      </c>
      <c r="L126">
        <v>13</v>
      </c>
      <c r="M126">
        <v>545.39300000000003</v>
      </c>
      <c r="N126">
        <f t="shared" si="8"/>
        <v>36.885397071299487</v>
      </c>
      <c r="O126">
        <v>-10.2081</v>
      </c>
      <c r="P126">
        <v>42.572000000000003</v>
      </c>
      <c r="Q126">
        <v>473.197</v>
      </c>
      <c r="R126">
        <v>1.07135</v>
      </c>
      <c r="S126">
        <v>-29.6936</v>
      </c>
      <c r="T126">
        <f t="shared" si="6"/>
        <v>-19.485500000000002</v>
      </c>
    </row>
    <row r="127" spans="1:20" x14ac:dyDescent="0.3">
      <c r="B127">
        <v>8</v>
      </c>
      <c r="C127">
        <v>422.09500000000003</v>
      </c>
      <c r="D127">
        <f t="shared" si="9"/>
        <v>32.138839787883647</v>
      </c>
      <c r="E127">
        <v>-27.694700000000001</v>
      </c>
      <c r="F127">
        <v>56.594799999999999</v>
      </c>
      <c r="G127">
        <v>366.435</v>
      </c>
      <c r="H127">
        <v>0.74962600000000001</v>
      </c>
      <c r="I127">
        <v>-52.597000000000001</v>
      </c>
      <c r="J127">
        <f t="shared" si="7"/>
        <v>-24.9023</v>
      </c>
      <c r="L127">
        <v>14</v>
      </c>
      <c r="M127">
        <v>572.399</v>
      </c>
      <c r="N127">
        <f t="shared" si="8"/>
        <v>37.02880841294531</v>
      </c>
      <c r="O127">
        <v>-10.375999999999999</v>
      </c>
      <c r="P127">
        <v>42.709400000000002</v>
      </c>
      <c r="Q127">
        <v>472.34100000000001</v>
      </c>
      <c r="R127">
        <v>1.07565</v>
      </c>
      <c r="S127">
        <v>-29.5563</v>
      </c>
      <c r="T127">
        <f t="shared" si="6"/>
        <v>-19.180300000000003</v>
      </c>
    </row>
    <row r="128" spans="1:20" x14ac:dyDescent="0.3">
      <c r="B128">
        <v>9</v>
      </c>
      <c r="C128">
        <v>453.96100000000001</v>
      </c>
      <c r="D128">
        <f t="shared" si="9"/>
        <v>31.381409652921622</v>
      </c>
      <c r="E128">
        <v>-28.411899999999999</v>
      </c>
      <c r="F128">
        <v>57.144199999999998</v>
      </c>
      <c r="G128">
        <v>378.47</v>
      </c>
      <c r="H128">
        <v>0.75852299999999995</v>
      </c>
      <c r="I128">
        <v>-52.703899999999997</v>
      </c>
      <c r="J128">
        <f t="shared" si="7"/>
        <v>-24.291999999999998</v>
      </c>
      <c r="L128">
        <v>15</v>
      </c>
      <c r="M128">
        <v>599.09299999999996</v>
      </c>
      <c r="N128">
        <f t="shared" si="8"/>
        <v>37.461601858095506</v>
      </c>
      <c r="O128">
        <v>-10.2081</v>
      </c>
      <c r="P128">
        <v>42.495699999999999</v>
      </c>
      <c r="Q128">
        <v>471.85500000000002</v>
      </c>
      <c r="R128">
        <v>1.0705899999999999</v>
      </c>
      <c r="S128">
        <v>-29.5563</v>
      </c>
      <c r="T128">
        <f t="shared" si="6"/>
        <v>-19.348199999999999</v>
      </c>
    </row>
    <row r="129" spans="1:20" x14ac:dyDescent="0.3">
      <c r="B129">
        <v>10</v>
      </c>
      <c r="C129">
        <v>485.16</v>
      </c>
      <c r="D129">
        <f t="shared" si="9"/>
        <v>32.052309368890015</v>
      </c>
      <c r="E129">
        <v>-28.2288</v>
      </c>
      <c r="F129">
        <v>57.037399999999998</v>
      </c>
      <c r="G129">
        <v>373.07499999999999</v>
      </c>
      <c r="H129">
        <v>0.75519000000000003</v>
      </c>
      <c r="I129">
        <v>-52.566499999999998</v>
      </c>
      <c r="J129">
        <f t="shared" si="7"/>
        <v>-24.337699999999998</v>
      </c>
      <c r="L129">
        <v>16</v>
      </c>
      <c r="M129">
        <v>626.17899999999997</v>
      </c>
      <c r="N129">
        <f t="shared" si="8"/>
        <v>36.919441778040301</v>
      </c>
      <c r="O129">
        <v>-10.7727</v>
      </c>
      <c r="P129">
        <v>42.907699999999998</v>
      </c>
      <c r="Q129">
        <v>483.38099999999997</v>
      </c>
      <c r="R129">
        <v>1.08335</v>
      </c>
      <c r="S129">
        <v>-29.7546</v>
      </c>
      <c r="T129">
        <f t="shared" si="6"/>
        <v>-18.9819</v>
      </c>
    </row>
    <row r="130" spans="1:20" x14ac:dyDescent="0.3">
      <c r="B130">
        <v>11</v>
      </c>
      <c r="C130">
        <v>516.42399999999998</v>
      </c>
      <c r="D130">
        <f t="shared" si="9"/>
        <v>31.985670419652045</v>
      </c>
      <c r="E130">
        <v>-28.655999999999999</v>
      </c>
      <c r="F130">
        <v>57.357799999999997</v>
      </c>
      <c r="G130">
        <v>379.11500000000001</v>
      </c>
      <c r="H130">
        <v>0.75837299999999996</v>
      </c>
      <c r="I130">
        <v>-52.566499999999998</v>
      </c>
      <c r="J130">
        <f t="shared" si="7"/>
        <v>-23.910499999999999</v>
      </c>
      <c r="L130">
        <v>17</v>
      </c>
      <c r="M130">
        <v>653.375</v>
      </c>
      <c r="N130">
        <f t="shared" si="8"/>
        <v>36.770113251948779</v>
      </c>
      <c r="O130">
        <v>-10.589600000000001</v>
      </c>
      <c r="P130">
        <v>42.770400000000002</v>
      </c>
      <c r="Q130">
        <v>483.96100000000001</v>
      </c>
      <c r="R130">
        <v>1.0845499999999999</v>
      </c>
      <c r="S130">
        <v>-29.434200000000001</v>
      </c>
      <c r="T130">
        <f t="shared" si="6"/>
        <v>-18.8446</v>
      </c>
    </row>
    <row r="131" spans="1:20" x14ac:dyDescent="0.3">
      <c r="B131">
        <v>12</v>
      </c>
      <c r="C131">
        <v>547.745</v>
      </c>
      <c r="D131">
        <f t="shared" si="9"/>
        <v>31.927460809041829</v>
      </c>
      <c r="E131">
        <v>-28.2593</v>
      </c>
      <c r="F131">
        <v>56.838999999999999</v>
      </c>
      <c r="G131">
        <v>373.11700000000002</v>
      </c>
      <c r="H131">
        <v>0.75663199999999997</v>
      </c>
      <c r="I131">
        <v>-52.734400000000001</v>
      </c>
      <c r="J131">
        <f t="shared" si="7"/>
        <v>-24.475100000000001</v>
      </c>
      <c r="L131">
        <v>18</v>
      </c>
      <c r="M131">
        <v>680.37699999999995</v>
      </c>
      <c r="N131">
        <f t="shared" si="8"/>
        <v>37.034293756018137</v>
      </c>
      <c r="O131">
        <v>-10.726900000000001</v>
      </c>
      <c r="P131">
        <v>42.923000000000002</v>
      </c>
      <c r="Q131">
        <v>484.11500000000001</v>
      </c>
      <c r="R131">
        <v>1.0848800000000001</v>
      </c>
      <c r="S131">
        <v>-29.6478</v>
      </c>
      <c r="T131">
        <f t="shared" si="6"/>
        <v>-18.9209</v>
      </c>
    </row>
    <row r="132" spans="1:20" x14ac:dyDescent="0.3">
      <c r="B132">
        <v>13</v>
      </c>
      <c r="C132">
        <v>578.70000000000005</v>
      </c>
      <c r="D132">
        <f t="shared" si="9"/>
        <v>32.304958811177471</v>
      </c>
      <c r="E132">
        <v>-28.564499999999999</v>
      </c>
      <c r="F132">
        <v>57.296799999999998</v>
      </c>
      <c r="G132">
        <v>381.88900000000001</v>
      </c>
      <c r="H132">
        <v>0.75821799999999995</v>
      </c>
      <c r="I132">
        <v>-52.551299999999998</v>
      </c>
      <c r="J132">
        <f t="shared" si="7"/>
        <v>-23.986799999999999</v>
      </c>
      <c r="L132">
        <v>19</v>
      </c>
      <c r="M132">
        <v>707.44299999999998</v>
      </c>
      <c r="N132">
        <f t="shared" si="8"/>
        <v>36.94672282568532</v>
      </c>
      <c r="O132">
        <v>-11.2</v>
      </c>
      <c r="P132">
        <v>43.228099999999998</v>
      </c>
      <c r="Q132">
        <v>489.87099999999998</v>
      </c>
      <c r="R132">
        <v>1.0948100000000001</v>
      </c>
      <c r="S132">
        <v>-29.5258</v>
      </c>
      <c r="T132">
        <f t="shared" si="6"/>
        <v>-18.325800000000001</v>
      </c>
    </row>
    <row r="133" spans="1:20" x14ac:dyDescent="0.3">
      <c r="B133">
        <v>14</v>
      </c>
      <c r="C133">
        <v>609.95500000000004</v>
      </c>
      <c r="D133">
        <f t="shared" si="9"/>
        <v>31.994880819068953</v>
      </c>
      <c r="E133">
        <v>-27.252199999999998</v>
      </c>
      <c r="F133">
        <v>55.892899999999997</v>
      </c>
      <c r="G133">
        <v>361.65499999999997</v>
      </c>
      <c r="H133">
        <v>0.747359</v>
      </c>
      <c r="I133">
        <v>-52.749600000000001</v>
      </c>
      <c r="J133">
        <f t="shared" si="7"/>
        <v>-25.497400000000003</v>
      </c>
      <c r="T133">
        <f t="shared" ref="T133:T196" si="10">S133-O133</f>
        <v>0</v>
      </c>
    </row>
    <row r="134" spans="1:20" x14ac:dyDescent="0.3">
      <c r="B134">
        <v>15</v>
      </c>
      <c r="C134">
        <v>641.38900000000001</v>
      </c>
      <c r="D134">
        <f t="shared" si="9"/>
        <v>31.812686899535567</v>
      </c>
      <c r="E134">
        <v>-28.2593</v>
      </c>
      <c r="F134">
        <v>56.854199999999999</v>
      </c>
      <c r="G134">
        <v>375.82600000000002</v>
      </c>
      <c r="H134">
        <v>0.759436</v>
      </c>
      <c r="I134">
        <v>-52.459699999999998</v>
      </c>
      <c r="J134">
        <f t="shared" ref="J134:J197" si="11">I134-E134</f>
        <v>-24.200399999999998</v>
      </c>
      <c r="K134">
        <v>1.4</v>
      </c>
      <c r="T134">
        <f t="shared" si="10"/>
        <v>0</v>
      </c>
    </row>
    <row r="135" spans="1:20" x14ac:dyDescent="0.3">
      <c r="B135">
        <v>16</v>
      </c>
      <c r="C135">
        <v>672.71799999999996</v>
      </c>
      <c r="D135">
        <f t="shared" si="9"/>
        <v>31.919307989402839</v>
      </c>
      <c r="E135">
        <v>-28.671299999999999</v>
      </c>
      <c r="F135">
        <v>57.205199999999998</v>
      </c>
      <c r="G135">
        <v>385.65499999999997</v>
      </c>
      <c r="H135">
        <v>0.76253599999999999</v>
      </c>
      <c r="I135">
        <v>-52.581800000000001</v>
      </c>
      <c r="J135">
        <f t="shared" si="11"/>
        <v>-23.910500000000003</v>
      </c>
      <c r="L135">
        <v>1</v>
      </c>
      <c r="M135">
        <v>223.84800000000001</v>
      </c>
      <c r="O135">
        <v>-14.511100000000001</v>
      </c>
      <c r="P135">
        <v>49.316400000000002</v>
      </c>
      <c r="Q135">
        <v>482.75200000000001</v>
      </c>
      <c r="R135">
        <v>1.0534600000000001</v>
      </c>
      <c r="S135">
        <v>-27.694700000000001</v>
      </c>
      <c r="T135">
        <f t="shared" si="10"/>
        <v>-13.1836</v>
      </c>
    </row>
    <row r="136" spans="1:20" x14ac:dyDescent="0.3">
      <c r="J136">
        <f t="shared" si="11"/>
        <v>0</v>
      </c>
      <c r="L136">
        <v>2</v>
      </c>
      <c r="M136">
        <v>247.459</v>
      </c>
      <c r="N136">
        <f t="shared" ref="N136:N197" si="12">1000/(M136-M135)</f>
        <v>42.353140485367007</v>
      </c>
      <c r="O136">
        <v>-8.11768</v>
      </c>
      <c r="P136">
        <v>41.076700000000002</v>
      </c>
      <c r="Q136">
        <v>453.767</v>
      </c>
      <c r="R136">
        <v>1.0679700000000001</v>
      </c>
      <c r="S136">
        <v>-26.4282</v>
      </c>
      <c r="T136">
        <f t="shared" si="10"/>
        <v>-18.31052</v>
      </c>
    </row>
    <row r="137" spans="1:20" x14ac:dyDescent="0.3">
      <c r="J137">
        <f t="shared" si="11"/>
        <v>0</v>
      </c>
      <c r="L137">
        <v>3</v>
      </c>
      <c r="M137">
        <v>273.28399999999999</v>
      </c>
      <c r="N137">
        <f t="shared" si="12"/>
        <v>38.722168441432736</v>
      </c>
      <c r="O137">
        <v>-7.9345699999999999</v>
      </c>
      <c r="P137">
        <v>40.7562</v>
      </c>
      <c r="Q137">
        <v>464.26100000000002</v>
      </c>
      <c r="R137">
        <v>1.0773600000000001</v>
      </c>
      <c r="S137">
        <v>-26.7181</v>
      </c>
      <c r="T137">
        <f t="shared" si="10"/>
        <v>-18.783529999999999</v>
      </c>
    </row>
    <row r="138" spans="1:20" x14ac:dyDescent="0.3">
      <c r="A138">
        <v>2.35</v>
      </c>
      <c r="J138">
        <f t="shared" si="11"/>
        <v>0</v>
      </c>
      <c r="L138">
        <v>4</v>
      </c>
      <c r="M138">
        <v>297.77800000000002</v>
      </c>
      <c r="N138">
        <f t="shared" si="12"/>
        <v>40.826324814240174</v>
      </c>
      <c r="O138">
        <v>-8.75854</v>
      </c>
      <c r="P138">
        <v>41.397100000000002</v>
      </c>
      <c r="Q138">
        <v>477.81400000000002</v>
      </c>
      <c r="R138">
        <v>1.09416</v>
      </c>
      <c r="S138">
        <v>-26.946999999999999</v>
      </c>
      <c r="T138">
        <f t="shared" si="10"/>
        <v>-18.188459999999999</v>
      </c>
    </row>
    <row r="139" spans="1:20" x14ac:dyDescent="0.3">
      <c r="B139">
        <v>1</v>
      </c>
      <c r="C139">
        <v>204.399</v>
      </c>
      <c r="E139">
        <v>-34.759500000000003</v>
      </c>
      <c r="F139">
        <v>66.375699999999995</v>
      </c>
      <c r="G139">
        <v>384.28199999999998</v>
      </c>
      <c r="H139">
        <v>0.73369300000000004</v>
      </c>
      <c r="I139">
        <v>-52.505499999999998</v>
      </c>
      <c r="J139">
        <f t="shared" si="11"/>
        <v>-17.745999999999995</v>
      </c>
      <c r="L139">
        <v>5</v>
      </c>
      <c r="M139">
        <v>322.97699999999998</v>
      </c>
      <c r="N139">
        <f t="shared" si="12"/>
        <v>39.684114448986143</v>
      </c>
      <c r="O139">
        <v>-8.6669900000000002</v>
      </c>
      <c r="P139">
        <v>41.137700000000002</v>
      </c>
      <c r="Q139">
        <v>472.71699999999998</v>
      </c>
      <c r="R139">
        <v>1.08484</v>
      </c>
      <c r="S139">
        <v>-27.450600000000001</v>
      </c>
      <c r="T139">
        <f t="shared" si="10"/>
        <v>-18.783610000000003</v>
      </c>
    </row>
    <row r="140" spans="1:20" x14ac:dyDescent="0.3">
      <c r="B140">
        <v>2</v>
      </c>
      <c r="C140">
        <v>231.54</v>
      </c>
      <c r="D140">
        <f t="shared" ref="D140:D198" si="13">1000/(C140-C139)</f>
        <v>36.844626211267098</v>
      </c>
      <c r="E140">
        <v>-27.450600000000001</v>
      </c>
      <c r="F140">
        <v>55.481000000000002</v>
      </c>
      <c r="G140">
        <v>362.11599999999999</v>
      </c>
      <c r="H140">
        <v>0.75491200000000003</v>
      </c>
      <c r="I140">
        <v>-50.888100000000001</v>
      </c>
      <c r="J140">
        <f t="shared" si="11"/>
        <v>-23.4375</v>
      </c>
      <c r="L140">
        <v>6</v>
      </c>
      <c r="M140">
        <v>348.76499999999999</v>
      </c>
      <c r="N140">
        <f t="shared" si="12"/>
        <v>38.777726074142997</v>
      </c>
      <c r="O140">
        <v>-9.1857900000000008</v>
      </c>
      <c r="P140">
        <v>41.686999999999998</v>
      </c>
      <c r="Q140">
        <v>486.97300000000001</v>
      </c>
      <c r="R140">
        <v>1.0952500000000001</v>
      </c>
      <c r="S140">
        <v>-27.648900000000001</v>
      </c>
      <c r="T140">
        <f t="shared" si="10"/>
        <v>-18.46311</v>
      </c>
    </row>
    <row r="141" spans="1:20" x14ac:dyDescent="0.3">
      <c r="B141">
        <v>3</v>
      </c>
      <c r="C141">
        <v>261.66699999999997</v>
      </c>
      <c r="D141">
        <f t="shared" si="13"/>
        <v>33.192817074385125</v>
      </c>
      <c r="E141">
        <v>-27.877800000000001</v>
      </c>
      <c r="F141">
        <v>55.725099999999998</v>
      </c>
      <c r="G141">
        <v>370.77199999999999</v>
      </c>
      <c r="H141">
        <v>0.76083699999999999</v>
      </c>
      <c r="I141">
        <v>-51.605200000000004</v>
      </c>
      <c r="J141">
        <f t="shared" si="11"/>
        <v>-23.727400000000003</v>
      </c>
      <c r="L141">
        <v>7</v>
      </c>
      <c r="M141">
        <v>374.34399999999999</v>
      </c>
      <c r="N141">
        <f t="shared" si="12"/>
        <v>39.094569764259731</v>
      </c>
      <c r="O141">
        <v>-9.1857900000000008</v>
      </c>
      <c r="P141">
        <v>41.870100000000001</v>
      </c>
      <c r="Q141">
        <v>481.05599999999998</v>
      </c>
      <c r="R141">
        <v>1.0862099999999999</v>
      </c>
      <c r="S141">
        <v>-27.9541</v>
      </c>
      <c r="T141">
        <f t="shared" si="10"/>
        <v>-18.76831</v>
      </c>
    </row>
    <row r="142" spans="1:20" x14ac:dyDescent="0.3">
      <c r="B142">
        <v>4</v>
      </c>
      <c r="C142">
        <v>292.24299999999999</v>
      </c>
      <c r="D142">
        <f t="shared" si="13"/>
        <v>32.705389848246966</v>
      </c>
      <c r="E142">
        <v>-27.450600000000001</v>
      </c>
      <c r="F142">
        <v>55.435200000000002</v>
      </c>
      <c r="G142">
        <v>370.00299999999999</v>
      </c>
      <c r="H142">
        <v>0.75444199999999995</v>
      </c>
      <c r="I142">
        <v>-51.849400000000003</v>
      </c>
      <c r="J142">
        <f t="shared" si="11"/>
        <v>-24.398800000000001</v>
      </c>
      <c r="L142">
        <v>8</v>
      </c>
      <c r="M142">
        <v>400.46800000000002</v>
      </c>
      <c r="N142">
        <f t="shared" si="12"/>
        <v>38.278977185729566</v>
      </c>
      <c r="O142">
        <v>-9.06372</v>
      </c>
      <c r="P142">
        <v>41.870100000000001</v>
      </c>
      <c r="Q142">
        <v>478.52600000000001</v>
      </c>
      <c r="R142">
        <v>1.08046</v>
      </c>
      <c r="S142">
        <v>-27.9694</v>
      </c>
      <c r="T142">
        <f t="shared" si="10"/>
        <v>-18.90568</v>
      </c>
    </row>
    <row r="143" spans="1:20" x14ac:dyDescent="0.3">
      <c r="B143">
        <v>5</v>
      </c>
      <c r="C143">
        <v>322.96199999999999</v>
      </c>
      <c r="D143">
        <f t="shared" si="13"/>
        <v>32.553143005957232</v>
      </c>
      <c r="E143">
        <v>-27.481100000000001</v>
      </c>
      <c r="F143">
        <v>55.496200000000002</v>
      </c>
      <c r="G143">
        <v>370.50400000000002</v>
      </c>
      <c r="H143">
        <v>0.755104</v>
      </c>
      <c r="I143">
        <v>-52.017200000000003</v>
      </c>
      <c r="J143">
        <f t="shared" si="11"/>
        <v>-24.536100000000001</v>
      </c>
      <c r="L143">
        <v>9</v>
      </c>
      <c r="M143">
        <v>426.65100000000001</v>
      </c>
      <c r="N143">
        <f t="shared" si="12"/>
        <v>38.192720467478907</v>
      </c>
      <c r="O143">
        <v>-9.2926000000000002</v>
      </c>
      <c r="P143">
        <v>41.839599999999997</v>
      </c>
      <c r="Q143">
        <v>479.53199999999998</v>
      </c>
      <c r="R143">
        <v>1.0834900000000001</v>
      </c>
      <c r="S143">
        <v>-28.396599999999999</v>
      </c>
      <c r="T143">
        <f t="shared" si="10"/>
        <v>-19.103999999999999</v>
      </c>
    </row>
    <row r="144" spans="1:20" x14ac:dyDescent="0.3">
      <c r="B144">
        <v>6</v>
      </c>
      <c r="C144">
        <v>352.83699999999999</v>
      </c>
      <c r="D144">
        <f t="shared" si="13"/>
        <v>33.472803347280333</v>
      </c>
      <c r="E144">
        <v>-27.832000000000001</v>
      </c>
      <c r="F144">
        <v>56.243899999999996</v>
      </c>
      <c r="G144">
        <v>373.78199999999998</v>
      </c>
      <c r="H144">
        <v>0.75528600000000001</v>
      </c>
      <c r="I144">
        <v>-52.352899999999998</v>
      </c>
      <c r="J144">
        <f t="shared" si="11"/>
        <v>-24.520899999999997</v>
      </c>
      <c r="L144">
        <v>10</v>
      </c>
      <c r="M144">
        <v>452.64299999999997</v>
      </c>
      <c r="N144">
        <f t="shared" si="12"/>
        <v>38.473376423514985</v>
      </c>
      <c r="O144">
        <v>-9.6282999999999994</v>
      </c>
      <c r="P144">
        <v>42.266800000000003</v>
      </c>
      <c r="Q144">
        <v>482.19900000000001</v>
      </c>
      <c r="R144">
        <v>1.08772</v>
      </c>
      <c r="S144">
        <v>-28.3508</v>
      </c>
      <c r="T144">
        <f t="shared" si="10"/>
        <v>-18.7225</v>
      </c>
    </row>
    <row r="145" spans="1:20" x14ac:dyDescent="0.3">
      <c r="B145">
        <v>7</v>
      </c>
      <c r="C145">
        <v>383.46199999999999</v>
      </c>
      <c r="D145">
        <f t="shared" si="13"/>
        <v>32.653061224489797</v>
      </c>
      <c r="E145">
        <v>-28.427099999999999</v>
      </c>
      <c r="F145">
        <v>56.640599999999999</v>
      </c>
      <c r="G145">
        <v>382.21199999999999</v>
      </c>
      <c r="H145">
        <v>0.761208</v>
      </c>
      <c r="I145">
        <v>-52.291899999999998</v>
      </c>
      <c r="J145">
        <f t="shared" si="11"/>
        <v>-23.864799999999999</v>
      </c>
      <c r="L145">
        <v>11</v>
      </c>
      <c r="M145">
        <v>478.82600000000002</v>
      </c>
      <c r="N145">
        <f t="shared" si="12"/>
        <v>38.192720467478829</v>
      </c>
      <c r="O145">
        <v>-10.559100000000001</v>
      </c>
      <c r="P145">
        <v>43.228099999999998</v>
      </c>
      <c r="Q145">
        <v>503.339</v>
      </c>
      <c r="R145">
        <v>1.11113</v>
      </c>
      <c r="S145">
        <v>-28.2135</v>
      </c>
      <c r="T145">
        <f t="shared" si="10"/>
        <v>-17.654399999999999</v>
      </c>
    </row>
    <row r="146" spans="1:20" x14ac:dyDescent="0.3">
      <c r="B146">
        <v>8</v>
      </c>
      <c r="C146">
        <v>414.02100000000002</v>
      </c>
      <c r="D146">
        <f t="shared" si="13"/>
        <v>32.723583886907264</v>
      </c>
      <c r="E146">
        <v>-28.2288</v>
      </c>
      <c r="F146">
        <v>56.579599999999999</v>
      </c>
      <c r="G146">
        <v>377.57</v>
      </c>
      <c r="H146">
        <v>0.76257699999999995</v>
      </c>
      <c r="I146">
        <v>-52.322400000000002</v>
      </c>
      <c r="J146">
        <f t="shared" si="11"/>
        <v>-24.093600000000002</v>
      </c>
      <c r="L146">
        <v>12</v>
      </c>
      <c r="M146">
        <v>504.642</v>
      </c>
      <c r="N146">
        <f t="shared" si="12"/>
        <v>38.735667802912964</v>
      </c>
      <c r="O146">
        <v>-10.406499999999999</v>
      </c>
      <c r="P146">
        <v>43.090800000000002</v>
      </c>
      <c r="Q146">
        <v>498</v>
      </c>
      <c r="R146">
        <v>1.1024400000000001</v>
      </c>
      <c r="S146">
        <v>-28.671299999999999</v>
      </c>
      <c r="T146">
        <f t="shared" si="10"/>
        <v>-18.264800000000001</v>
      </c>
    </row>
    <row r="147" spans="1:20" x14ac:dyDescent="0.3">
      <c r="B147">
        <v>9</v>
      </c>
      <c r="C147">
        <v>444.75200000000001</v>
      </c>
      <c r="D147">
        <f t="shared" si="13"/>
        <v>32.540431486121513</v>
      </c>
      <c r="E147">
        <v>-27.877800000000001</v>
      </c>
      <c r="F147">
        <v>56.1676</v>
      </c>
      <c r="G147">
        <v>376.26799999999997</v>
      </c>
      <c r="H147">
        <v>0.75948199999999999</v>
      </c>
      <c r="I147">
        <v>-52.261400000000002</v>
      </c>
      <c r="J147">
        <f t="shared" si="11"/>
        <v>-24.383600000000001</v>
      </c>
      <c r="L147">
        <v>13</v>
      </c>
      <c r="M147">
        <v>530.99099999999999</v>
      </c>
      <c r="N147">
        <f t="shared" si="12"/>
        <v>37.952104444191448</v>
      </c>
      <c r="O147">
        <v>-9.4909700000000008</v>
      </c>
      <c r="P147">
        <v>41.824300000000001</v>
      </c>
      <c r="Q147">
        <v>479.56599999999997</v>
      </c>
      <c r="R147">
        <v>1.08405</v>
      </c>
      <c r="S147">
        <v>-28.518699999999999</v>
      </c>
      <c r="T147">
        <f t="shared" si="10"/>
        <v>-19.027729999999998</v>
      </c>
    </row>
    <row r="148" spans="1:20" x14ac:dyDescent="0.3">
      <c r="B148">
        <v>10</v>
      </c>
      <c r="C148">
        <v>475.15600000000001</v>
      </c>
      <c r="D148">
        <f t="shared" si="13"/>
        <v>32.890409156689913</v>
      </c>
      <c r="E148">
        <v>-28.610199999999999</v>
      </c>
      <c r="F148">
        <v>57.098399999999998</v>
      </c>
      <c r="G148">
        <v>388.38200000000001</v>
      </c>
      <c r="H148">
        <v>0.76829099999999995</v>
      </c>
      <c r="I148">
        <v>-52.352899999999998</v>
      </c>
      <c r="J148">
        <f t="shared" si="11"/>
        <v>-23.742699999999999</v>
      </c>
      <c r="L148">
        <v>14</v>
      </c>
      <c r="M148">
        <v>557.05999999999995</v>
      </c>
      <c r="N148">
        <f t="shared" si="12"/>
        <v>38.359737619394743</v>
      </c>
      <c r="O148">
        <v>-10.1166</v>
      </c>
      <c r="P148">
        <v>42.587299999999999</v>
      </c>
      <c r="Q148">
        <v>491.92599999999999</v>
      </c>
      <c r="R148">
        <v>1.1015600000000001</v>
      </c>
      <c r="S148">
        <v>-28.457599999999999</v>
      </c>
      <c r="T148">
        <f t="shared" si="10"/>
        <v>-18.341000000000001</v>
      </c>
    </row>
    <row r="149" spans="1:20" x14ac:dyDescent="0.3">
      <c r="B149">
        <v>11</v>
      </c>
      <c r="C149">
        <v>505.60500000000002</v>
      </c>
      <c r="D149">
        <f t="shared" si="13"/>
        <v>32.841801044369262</v>
      </c>
      <c r="E149">
        <v>-28.823899999999998</v>
      </c>
      <c r="F149">
        <v>57.235700000000001</v>
      </c>
      <c r="G149">
        <v>391.68</v>
      </c>
      <c r="H149">
        <v>0.77030200000000004</v>
      </c>
      <c r="I149">
        <v>-52.230800000000002</v>
      </c>
      <c r="J149">
        <f t="shared" si="11"/>
        <v>-23.406900000000004</v>
      </c>
      <c r="L149">
        <v>15</v>
      </c>
      <c r="M149">
        <v>583.02200000000005</v>
      </c>
      <c r="N149">
        <f t="shared" si="12"/>
        <v>38.517833757029351</v>
      </c>
      <c r="O149">
        <v>-10.7727</v>
      </c>
      <c r="P149">
        <v>43.289200000000001</v>
      </c>
      <c r="Q149">
        <v>503.69299999999998</v>
      </c>
      <c r="R149">
        <v>1.10643</v>
      </c>
      <c r="S149">
        <v>-28.442399999999999</v>
      </c>
      <c r="T149">
        <f t="shared" si="10"/>
        <v>-17.669699999999999</v>
      </c>
    </row>
    <row r="150" spans="1:20" x14ac:dyDescent="0.3">
      <c r="B150">
        <v>12</v>
      </c>
      <c r="C150">
        <v>536.37</v>
      </c>
      <c r="D150">
        <f t="shared" si="13"/>
        <v>32.504469364537641</v>
      </c>
      <c r="E150">
        <v>-28.671299999999999</v>
      </c>
      <c r="F150">
        <v>56.625399999999999</v>
      </c>
      <c r="G150">
        <v>395.04199999999997</v>
      </c>
      <c r="H150">
        <v>0.77454800000000001</v>
      </c>
      <c r="I150">
        <v>-52.154499999999999</v>
      </c>
      <c r="J150">
        <f t="shared" si="11"/>
        <v>-23.4832</v>
      </c>
      <c r="L150">
        <v>16</v>
      </c>
      <c r="M150">
        <v>608.92100000000005</v>
      </c>
      <c r="N150">
        <f t="shared" si="12"/>
        <v>38.611529402679636</v>
      </c>
      <c r="O150">
        <v>-10.467499999999999</v>
      </c>
      <c r="P150">
        <v>42.968800000000002</v>
      </c>
      <c r="Q150">
        <v>496.51100000000002</v>
      </c>
      <c r="R150">
        <v>1.1032599999999999</v>
      </c>
      <c r="S150">
        <v>-28.610199999999999</v>
      </c>
      <c r="T150">
        <f t="shared" si="10"/>
        <v>-18.142699999999998</v>
      </c>
    </row>
    <row r="151" spans="1:20" x14ac:dyDescent="0.3">
      <c r="B151">
        <v>13</v>
      </c>
      <c r="C151">
        <v>566.79999999999995</v>
      </c>
      <c r="D151">
        <f t="shared" si="13"/>
        <v>32.862306933946819</v>
      </c>
      <c r="E151">
        <v>-27.786300000000001</v>
      </c>
      <c r="F151">
        <v>55.938699999999997</v>
      </c>
      <c r="G151">
        <v>378.12700000000001</v>
      </c>
      <c r="H151">
        <v>0.76384799999999997</v>
      </c>
      <c r="I151">
        <v>-52.139299999999999</v>
      </c>
      <c r="J151">
        <f t="shared" si="11"/>
        <v>-24.352999999999998</v>
      </c>
      <c r="L151">
        <v>17</v>
      </c>
      <c r="M151">
        <v>634.6</v>
      </c>
      <c r="N151">
        <f t="shared" si="12"/>
        <v>38.942326414580045</v>
      </c>
      <c r="O151">
        <v>-10.1013</v>
      </c>
      <c r="P151">
        <v>42.511000000000003</v>
      </c>
      <c r="Q151">
        <v>492.31200000000001</v>
      </c>
      <c r="R151">
        <v>1.1006</v>
      </c>
      <c r="S151">
        <v>-28.518699999999999</v>
      </c>
      <c r="T151">
        <f t="shared" si="10"/>
        <v>-18.417400000000001</v>
      </c>
    </row>
    <row r="152" spans="1:20" x14ac:dyDescent="0.3">
      <c r="B152">
        <v>14</v>
      </c>
      <c r="C152">
        <v>597.16300000000001</v>
      </c>
      <c r="D152">
        <f t="shared" si="13"/>
        <v>32.934821987287094</v>
      </c>
      <c r="E152">
        <v>-28.518699999999999</v>
      </c>
      <c r="F152">
        <v>56.762700000000002</v>
      </c>
      <c r="G152">
        <v>388.18700000000001</v>
      </c>
      <c r="H152">
        <v>0.77240699999999995</v>
      </c>
      <c r="I152">
        <v>-52.490200000000002</v>
      </c>
      <c r="J152">
        <f t="shared" si="11"/>
        <v>-23.971500000000002</v>
      </c>
      <c r="L152">
        <v>18</v>
      </c>
      <c r="M152">
        <v>660.56200000000001</v>
      </c>
      <c r="N152">
        <f t="shared" si="12"/>
        <v>38.517833757029521</v>
      </c>
      <c r="O152">
        <v>-10.665900000000001</v>
      </c>
      <c r="P152">
        <v>43.212899999999998</v>
      </c>
      <c r="Q152">
        <v>503.73599999999999</v>
      </c>
      <c r="R152">
        <v>1.1062399999999999</v>
      </c>
      <c r="S152">
        <v>-28.686499999999999</v>
      </c>
      <c r="T152">
        <f t="shared" si="10"/>
        <v>-18.020599999999998</v>
      </c>
    </row>
    <row r="153" spans="1:20" x14ac:dyDescent="0.3">
      <c r="B153">
        <v>15</v>
      </c>
      <c r="C153">
        <v>627.65300000000002</v>
      </c>
      <c r="D153">
        <f t="shared" si="13"/>
        <v>32.797638570022947</v>
      </c>
      <c r="E153">
        <v>-28.2135</v>
      </c>
      <c r="F153">
        <v>56.366</v>
      </c>
      <c r="G153">
        <v>383.79700000000003</v>
      </c>
      <c r="H153">
        <v>0.76776599999999995</v>
      </c>
      <c r="I153">
        <v>-52.246099999999998</v>
      </c>
      <c r="J153">
        <f t="shared" si="11"/>
        <v>-24.032599999999999</v>
      </c>
      <c r="L153">
        <v>19</v>
      </c>
      <c r="M153">
        <v>686.58500000000004</v>
      </c>
      <c r="N153">
        <f t="shared" si="12"/>
        <v>38.427544864158591</v>
      </c>
      <c r="O153">
        <v>-10.2539</v>
      </c>
      <c r="P153">
        <v>42.480499999999999</v>
      </c>
      <c r="Q153">
        <v>490.12599999999998</v>
      </c>
      <c r="R153">
        <v>1.0982400000000001</v>
      </c>
      <c r="S153">
        <v>-28.808599999999998</v>
      </c>
      <c r="T153">
        <f t="shared" si="10"/>
        <v>-18.554699999999997</v>
      </c>
    </row>
    <row r="154" spans="1:20" x14ac:dyDescent="0.3">
      <c r="B154">
        <v>16</v>
      </c>
      <c r="C154">
        <v>658.18700000000001</v>
      </c>
      <c r="D154">
        <f t="shared" si="13"/>
        <v>32.750376629331249</v>
      </c>
      <c r="E154">
        <v>-28.839099999999998</v>
      </c>
      <c r="F154">
        <v>56.808500000000002</v>
      </c>
      <c r="G154">
        <v>394.584</v>
      </c>
      <c r="H154">
        <v>0.77487300000000003</v>
      </c>
      <c r="I154">
        <v>-52.368200000000002</v>
      </c>
      <c r="J154">
        <f t="shared" si="11"/>
        <v>-23.529100000000003</v>
      </c>
      <c r="L154">
        <v>20</v>
      </c>
      <c r="M154">
        <v>713.02499999999998</v>
      </c>
      <c r="N154">
        <f t="shared" si="12"/>
        <v>37.821482602118088</v>
      </c>
      <c r="O154">
        <v>-10.2386</v>
      </c>
      <c r="P154">
        <v>42.480499999999999</v>
      </c>
      <c r="Q154">
        <v>490.50299999999999</v>
      </c>
      <c r="R154">
        <v>1.10084</v>
      </c>
      <c r="S154">
        <v>-28.808599999999998</v>
      </c>
      <c r="T154">
        <f t="shared" si="10"/>
        <v>-18.57</v>
      </c>
    </row>
    <row r="155" spans="1:20" x14ac:dyDescent="0.3">
      <c r="B155">
        <v>17</v>
      </c>
      <c r="C155">
        <v>688.31500000000005</v>
      </c>
      <c r="D155">
        <f t="shared" si="13"/>
        <v>33.191715347849133</v>
      </c>
      <c r="E155">
        <v>-28.2745</v>
      </c>
      <c r="F155">
        <v>56.533799999999999</v>
      </c>
      <c r="G155">
        <v>387.88799999999998</v>
      </c>
      <c r="H155">
        <v>0.77266599999999996</v>
      </c>
      <c r="I155">
        <v>-52.124000000000002</v>
      </c>
      <c r="J155">
        <f t="shared" si="11"/>
        <v>-23.849500000000003</v>
      </c>
      <c r="T155">
        <f t="shared" si="10"/>
        <v>0</v>
      </c>
    </row>
    <row r="156" spans="1:20" x14ac:dyDescent="0.3">
      <c r="J156">
        <f t="shared" si="11"/>
        <v>0</v>
      </c>
      <c r="K156">
        <v>1.5</v>
      </c>
      <c r="T156">
        <f t="shared" si="10"/>
        <v>0</v>
      </c>
    </row>
    <row r="157" spans="1:20" x14ac:dyDescent="0.3">
      <c r="J157">
        <f t="shared" si="11"/>
        <v>0</v>
      </c>
      <c r="L157">
        <v>1</v>
      </c>
      <c r="M157">
        <v>223.47499999999999</v>
      </c>
      <c r="O157">
        <v>-14.419600000000001</v>
      </c>
      <c r="P157">
        <v>49.850499999999997</v>
      </c>
      <c r="Q157">
        <v>496.47</v>
      </c>
      <c r="R157">
        <v>1.06542</v>
      </c>
      <c r="S157">
        <v>-26.962299999999999</v>
      </c>
      <c r="T157">
        <f t="shared" si="10"/>
        <v>-12.542699999999998</v>
      </c>
    </row>
    <row r="158" spans="1:20" x14ac:dyDescent="0.3">
      <c r="J158">
        <f t="shared" si="11"/>
        <v>0</v>
      </c>
      <c r="L158">
        <v>2</v>
      </c>
      <c r="M158">
        <v>245.35900000000001</v>
      </c>
      <c r="N158">
        <f t="shared" si="12"/>
        <v>45.69548528605371</v>
      </c>
      <c r="O158">
        <v>-8.0261200000000006</v>
      </c>
      <c r="P158">
        <v>40.771500000000003</v>
      </c>
      <c r="Q158">
        <v>467.58600000000001</v>
      </c>
      <c r="R158">
        <v>1.10697</v>
      </c>
      <c r="S158">
        <v>-25.1617</v>
      </c>
      <c r="T158">
        <f t="shared" si="10"/>
        <v>-17.135579999999997</v>
      </c>
    </row>
    <row r="159" spans="1:20" x14ac:dyDescent="0.3">
      <c r="A159">
        <v>2.4500000000000002</v>
      </c>
      <c r="J159">
        <f t="shared" si="11"/>
        <v>0</v>
      </c>
      <c r="L159">
        <v>3</v>
      </c>
      <c r="M159">
        <v>269.44299999999998</v>
      </c>
      <c r="N159">
        <f t="shared" si="12"/>
        <v>41.521341969772507</v>
      </c>
      <c r="O159">
        <v>-7.96509</v>
      </c>
      <c r="P159">
        <v>40.4816</v>
      </c>
      <c r="Q159">
        <v>484.12200000000001</v>
      </c>
      <c r="R159">
        <v>1.1085100000000001</v>
      </c>
      <c r="S159">
        <v>-25.451699999999999</v>
      </c>
      <c r="T159">
        <f t="shared" si="10"/>
        <v>-17.486609999999999</v>
      </c>
    </row>
    <row r="160" spans="1:20" x14ac:dyDescent="0.3">
      <c r="B160">
        <v>1</v>
      </c>
      <c r="C160">
        <v>203.744</v>
      </c>
      <c r="E160">
        <v>-35.766599999999997</v>
      </c>
      <c r="F160">
        <v>67.810100000000006</v>
      </c>
      <c r="G160">
        <v>402.697</v>
      </c>
      <c r="H160">
        <v>0.74581200000000003</v>
      </c>
      <c r="I160">
        <v>-52.261400000000002</v>
      </c>
      <c r="J160">
        <f t="shared" si="11"/>
        <v>-16.494800000000005</v>
      </c>
      <c r="L160">
        <v>4</v>
      </c>
      <c r="M160">
        <v>293.46899999999999</v>
      </c>
      <c r="N160">
        <f t="shared" si="12"/>
        <v>41.621576625322547</v>
      </c>
      <c r="O160">
        <v>-8.5907</v>
      </c>
      <c r="P160">
        <v>41.274999999999999</v>
      </c>
      <c r="Q160">
        <v>500.98500000000001</v>
      </c>
      <c r="R160">
        <v>1.1192899999999999</v>
      </c>
      <c r="S160">
        <v>-25.909400000000002</v>
      </c>
      <c r="T160">
        <f t="shared" si="10"/>
        <v>-17.3187</v>
      </c>
    </row>
    <row r="161" spans="2:20" x14ac:dyDescent="0.3">
      <c r="B161">
        <v>2</v>
      </c>
      <c r="C161">
        <v>229.34700000000001</v>
      </c>
      <c r="D161">
        <f t="shared" si="13"/>
        <v>39.057922899660184</v>
      </c>
      <c r="E161">
        <v>-27.145399999999999</v>
      </c>
      <c r="F161">
        <v>54.9011</v>
      </c>
      <c r="G161">
        <v>366.47199999999998</v>
      </c>
      <c r="H161">
        <v>0.75958000000000003</v>
      </c>
      <c r="I161">
        <v>-50.353999999999999</v>
      </c>
      <c r="J161">
        <f t="shared" si="11"/>
        <v>-23.208600000000001</v>
      </c>
      <c r="L161">
        <v>5</v>
      </c>
      <c r="M161">
        <v>317.642</v>
      </c>
      <c r="N161">
        <f t="shared" si="12"/>
        <v>41.368468952964051</v>
      </c>
      <c r="O161">
        <v>-8.2397500000000008</v>
      </c>
      <c r="P161">
        <v>40.954599999999999</v>
      </c>
      <c r="Q161">
        <v>491.87299999999999</v>
      </c>
      <c r="R161">
        <v>1.11259</v>
      </c>
      <c r="S161">
        <v>-26.275600000000001</v>
      </c>
      <c r="T161">
        <f t="shared" si="10"/>
        <v>-18.03585</v>
      </c>
    </row>
    <row r="162" spans="2:20" x14ac:dyDescent="0.3">
      <c r="B162">
        <v>3</v>
      </c>
      <c r="C162">
        <v>258.38</v>
      </c>
      <c r="D162">
        <f t="shared" si="13"/>
        <v>34.4435642200255</v>
      </c>
      <c r="E162">
        <v>-26.855499999999999</v>
      </c>
      <c r="F162">
        <v>54.6417</v>
      </c>
      <c r="G162">
        <v>368.47500000000002</v>
      </c>
      <c r="H162">
        <v>0.76012500000000005</v>
      </c>
      <c r="I162">
        <v>-51.208500000000001</v>
      </c>
      <c r="J162">
        <f t="shared" si="11"/>
        <v>-24.353000000000002</v>
      </c>
      <c r="L162">
        <v>6</v>
      </c>
      <c r="M162">
        <v>342.79399999999998</v>
      </c>
      <c r="N162">
        <f t="shared" si="12"/>
        <v>39.758269720101801</v>
      </c>
      <c r="O162">
        <v>-8.2702600000000004</v>
      </c>
      <c r="P162">
        <v>41.046100000000003</v>
      </c>
      <c r="Q162">
        <v>483.35300000000001</v>
      </c>
      <c r="R162">
        <v>1.10042</v>
      </c>
      <c r="S162">
        <v>-26.7334</v>
      </c>
      <c r="T162">
        <f t="shared" si="10"/>
        <v>-18.463139999999999</v>
      </c>
    </row>
    <row r="163" spans="2:20" x14ac:dyDescent="0.3">
      <c r="B163">
        <v>4</v>
      </c>
      <c r="C163">
        <v>287.779</v>
      </c>
      <c r="D163">
        <f t="shared" si="13"/>
        <v>34.014762406884586</v>
      </c>
      <c r="E163">
        <v>-27.786300000000001</v>
      </c>
      <c r="F163">
        <v>55.709800000000001</v>
      </c>
      <c r="G163">
        <v>382.44799999999998</v>
      </c>
      <c r="H163">
        <v>0.76833600000000002</v>
      </c>
      <c r="I163">
        <v>-51.559399999999997</v>
      </c>
      <c r="J163">
        <f t="shared" si="11"/>
        <v>-23.773099999999996</v>
      </c>
      <c r="L163">
        <v>7</v>
      </c>
      <c r="M163">
        <v>368.05099999999999</v>
      </c>
      <c r="N163">
        <f t="shared" si="12"/>
        <v>39.592984123213355</v>
      </c>
      <c r="O163">
        <v>-8.3313000000000006</v>
      </c>
      <c r="P163">
        <v>41.244500000000002</v>
      </c>
      <c r="Q163">
        <v>479.01600000000002</v>
      </c>
      <c r="R163">
        <v>1.09796</v>
      </c>
      <c r="S163">
        <v>-26.901199999999999</v>
      </c>
      <c r="T163">
        <f t="shared" si="10"/>
        <v>-18.569899999999997</v>
      </c>
    </row>
    <row r="164" spans="2:20" x14ac:dyDescent="0.3">
      <c r="B164">
        <v>5</v>
      </c>
      <c r="C164">
        <v>316.786</v>
      </c>
      <c r="D164">
        <f t="shared" si="13"/>
        <v>34.474437204812624</v>
      </c>
      <c r="E164">
        <v>-28.2898</v>
      </c>
      <c r="F164">
        <v>56.350700000000003</v>
      </c>
      <c r="G164">
        <v>389.03500000000003</v>
      </c>
      <c r="H164">
        <v>0.77026899999999998</v>
      </c>
      <c r="I164">
        <v>-51.773099999999999</v>
      </c>
      <c r="J164">
        <f t="shared" si="11"/>
        <v>-23.4833</v>
      </c>
      <c r="L164">
        <v>8</v>
      </c>
      <c r="M164">
        <v>393.18599999999998</v>
      </c>
      <c r="N164">
        <f t="shared" si="12"/>
        <v>39.785160135269557</v>
      </c>
      <c r="O164">
        <v>-9.8571799999999996</v>
      </c>
      <c r="P164">
        <v>42.739899999999999</v>
      </c>
      <c r="Q164">
        <v>517.31700000000001</v>
      </c>
      <c r="R164">
        <v>1.12079</v>
      </c>
      <c r="S164">
        <v>-27.160599999999999</v>
      </c>
      <c r="T164">
        <f t="shared" si="10"/>
        <v>-17.303419999999999</v>
      </c>
    </row>
    <row r="165" spans="2:20" x14ac:dyDescent="0.3">
      <c r="B165">
        <v>6</v>
      </c>
      <c r="C165">
        <v>346.12799999999999</v>
      </c>
      <c r="D165">
        <f t="shared" si="13"/>
        <v>34.080839751891503</v>
      </c>
      <c r="E165">
        <v>-27.9236</v>
      </c>
      <c r="F165">
        <v>55.847200000000001</v>
      </c>
      <c r="G165">
        <v>385.79399999999998</v>
      </c>
      <c r="H165">
        <v>0.77011799999999997</v>
      </c>
      <c r="I165">
        <v>-51.834099999999999</v>
      </c>
      <c r="J165">
        <f t="shared" si="11"/>
        <v>-23.910499999999999</v>
      </c>
      <c r="L165">
        <v>9</v>
      </c>
      <c r="M165">
        <v>418.59899999999999</v>
      </c>
      <c r="N165">
        <f t="shared" si="12"/>
        <v>39.349939007594521</v>
      </c>
      <c r="O165">
        <v>-8.9416499999999992</v>
      </c>
      <c r="P165">
        <v>41.641199999999998</v>
      </c>
      <c r="Q165">
        <v>494.14400000000001</v>
      </c>
      <c r="R165">
        <v>1.1010500000000001</v>
      </c>
      <c r="S165">
        <v>-27.221699999999998</v>
      </c>
      <c r="T165">
        <f t="shared" si="10"/>
        <v>-18.280049999999999</v>
      </c>
    </row>
    <row r="166" spans="2:20" x14ac:dyDescent="0.3">
      <c r="B166">
        <v>7</v>
      </c>
      <c r="C166">
        <v>374.82799999999997</v>
      </c>
      <c r="D166">
        <f t="shared" si="13"/>
        <v>34.843205574912908</v>
      </c>
      <c r="E166">
        <v>-28.3203</v>
      </c>
      <c r="F166">
        <v>56.686399999999999</v>
      </c>
      <c r="G166">
        <v>392.42899999999997</v>
      </c>
      <c r="H166">
        <v>0.77372200000000002</v>
      </c>
      <c r="I166">
        <v>-51.7883</v>
      </c>
      <c r="J166">
        <f t="shared" si="11"/>
        <v>-23.468</v>
      </c>
      <c r="L166">
        <v>10</v>
      </c>
      <c r="M166">
        <v>443.78199999999998</v>
      </c>
      <c r="N166">
        <f t="shared" si="12"/>
        <v>39.709327721081692</v>
      </c>
      <c r="O166">
        <v>-9.2315699999999996</v>
      </c>
      <c r="P166">
        <v>42.098999999999997</v>
      </c>
      <c r="Q166">
        <v>495.97300000000001</v>
      </c>
      <c r="R166">
        <v>1.1098300000000001</v>
      </c>
      <c r="S166">
        <v>-27.404800000000002</v>
      </c>
      <c r="T166">
        <f t="shared" si="10"/>
        <v>-18.173230000000004</v>
      </c>
    </row>
    <row r="167" spans="2:20" x14ac:dyDescent="0.3">
      <c r="B167">
        <v>8</v>
      </c>
      <c r="C167">
        <v>403.99299999999999</v>
      </c>
      <c r="D167">
        <f t="shared" si="13"/>
        <v>34.287673581347484</v>
      </c>
      <c r="E167">
        <v>-27.740500000000001</v>
      </c>
      <c r="F167">
        <v>55.694600000000001</v>
      </c>
      <c r="G167">
        <v>378.875</v>
      </c>
      <c r="H167">
        <v>0.77083400000000002</v>
      </c>
      <c r="I167">
        <v>-51.956200000000003</v>
      </c>
      <c r="J167">
        <f t="shared" si="11"/>
        <v>-24.215700000000002</v>
      </c>
      <c r="L167">
        <v>11</v>
      </c>
      <c r="M167">
        <v>469.37200000000001</v>
      </c>
      <c r="N167">
        <f t="shared" si="12"/>
        <v>39.077764751856144</v>
      </c>
      <c r="O167">
        <v>-8.4838900000000006</v>
      </c>
      <c r="P167">
        <v>41.290300000000002</v>
      </c>
      <c r="Q167">
        <v>474.21100000000001</v>
      </c>
      <c r="R167">
        <v>1.09365</v>
      </c>
      <c r="S167">
        <v>-27.511600000000001</v>
      </c>
      <c r="T167">
        <f t="shared" si="10"/>
        <v>-19.027709999999999</v>
      </c>
    </row>
    <row r="168" spans="2:20" x14ac:dyDescent="0.3">
      <c r="B168">
        <v>9</v>
      </c>
      <c r="C168">
        <v>432.63299999999998</v>
      </c>
      <c r="D168">
        <f t="shared" si="13"/>
        <v>34.916201117318451</v>
      </c>
      <c r="E168">
        <v>-28.472899999999999</v>
      </c>
      <c r="F168">
        <v>56.823700000000002</v>
      </c>
      <c r="G168">
        <v>394.04399999999998</v>
      </c>
      <c r="H168">
        <v>0.77555499999999999</v>
      </c>
      <c r="I168">
        <v>-52.078200000000002</v>
      </c>
      <c r="J168">
        <f t="shared" si="11"/>
        <v>-23.605300000000003</v>
      </c>
      <c r="L168">
        <v>12</v>
      </c>
      <c r="M168">
        <v>494.92099999999999</v>
      </c>
      <c r="N168">
        <f t="shared" si="12"/>
        <v>39.140475165368542</v>
      </c>
      <c r="O168">
        <v>-9.2926000000000002</v>
      </c>
      <c r="P168">
        <v>42.144799999999996</v>
      </c>
      <c r="Q168">
        <v>498.98</v>
      </c>
      <c r="R168">
        <v>1.1123000000000001</v>
      </c>
      <c r="S168">
        <v>-27.465800000000002</v>
      </c>
      <c r="T168">
        <f t="shared" si="10"/>
        <v>-18.173200000000001</v>
      </c>
    </row>
    <row r="169" spans="2:20" x14ac:dyDescent="0.3">
      <c r="B169">
        <v>10</v>
      </c>
      <c r="C169">
        <v>461.63299999999998</v>
      </c>
      <c r="D169">
        <f t="shared" si="13"/>
        <v>34.482758620689658</v>
      </c>
      <c r="E169">
        <v>-27.9999</v>
      </c>
      <c r="F169">
        <v>56.152299999999997</v>
      </c>
      <c r="G169">
        <v>387.37799999999999</v>
      </c>
      <c r="H169">
        <v>0.76932900000000004</v>
      </c>
      <c r="I169">
        <v>-52.139299999999999</v>
      </c>
      <c r="J169">
        <f t="shared" si="11"/>
        <v>-24.139399999999998</v>
      </c>
      <c r="L169">
        <v>13</v>
      </c>
      <c r="M169">
        <v>520.10799999999995</v>
      </c>
      <c r="N169">
        <f t="shared" si="12"/>
        <v>39.703021399928609</v>
      </c>
      <c r="O169">
        <v>-9.5519999999999996</v>
      </c>
      <c r="P169">
        <v>42.2211</v>
      </c>
      <c r="Q169">
        <v>502.642</v>
      </c>
      <c r="R169">
        <v>1.1144099999999999</v>
      </c>
      <c r="S169">
        <v>-27.71</v>
      </c>
      <c r="T169">
        <f t="shared" si="10"/>
        <v>-18.158000000000001</v>
      </c>
    </row>
    <row r="170" spans="2:20" x14ac:dyDescent="0.3">
      <c r="B170">
        <v>11</v>
      </c>
      <c r="C170">
        <v>490.86099999999999</v>
      </c>
      <c r="D170">
        <f t="shared" si="13"/>
        <v>34.213767620090316</v>
      </c>
      <c r="E170">
        <v>-28.472899999999999</v>
      </c>
      <c r="F170">
        <v>56.518599999999999</v>
      </c>
      <c r="G170">
        <v>396.25200000000001</v>
      </c>
      <c r="H170">
        <v>0.77890000000000004</v>
      </c>
      <c r="I170">
        <v>-51.879899999999999</v>
      </c>
      <c r="J170">
        <f t="shared" si="11"/>
        <v>-23.407</v>
      </c>
      <c r="L170">
        <v>14</v>
      </c>
      <c r="M170">
        <v>545.33000000000004</v>
      </c>
      <c r="N170">
        <f t="shared" si="12"/>
        <v>39.647926413448431</v>
      </c>
      <c r="O170">
        <v>-9.7656299999999998</v>
      </c>
      <c r="P170">
        <v>42.1753</v>
      </c>
      <c r="Q170">
        <v>498.68200000000002</v>
      </c>
      <c r="R170">
        <v>1.1155299999999999</v>
      </c>
      <c r="S170">
        <v>-27.786300000000001</v>
      </c>
      <c r="T170">
        <f t="shared" si="10"/>
        <v>-18.020670000000003</v>
      </c>
    </row>
    <row r="171" spans="2:20" x14ac:dyDescent="0.3">
      <c r="B171">
        <v>12</v>
      </c>
      <c r="C171">
        <v>520.42399999999998</v>
      </c>
      <c r="D171">
        <f t="shared" si="13"/>
        <v>33.826066366742225</v>
      </c>
      <c r="E171">
        <v>-27.847300000000001</v>
      </c>
      <c r="F171">
        <v>55.9998</v>
      </c>
      <c r="G171">
        <v>389.274</v>
      </c>
      <c r="H171">
        <v>0.77008600000000005</v>
      </c>
      <c r="I171">
        <v>-52.108800000000002</v>
      </c>
      <c r="J171">
        <f t="shared" si="11"/>
        <v>-24.261500000000002</v>
      </c>
      <c r="L171">
        <v>15</v>
      </c>
      <c r="M171">
        <v>570.59</v>
      </c>
      <c r="N171">
        <f t="shared" si="12"/>
        <v>39.588281868566916</v>
      </c>
      <c r="O171">
        <v>-9.8114000000000008</v>
      </c>
      <c r="P171">
        <v>42.541499999999999</v>
      </c>
      <c r="Q171">
        <v>504.66699999999997</v>
      </c>
      <c r="R171">
        <v>1.12094</v>
      </c>
      <c r="S171">
        <v>-27.633700000000001</v>
      </c>
      <c r="T171">
        <f t="shared" si="10"/>
        <v>-17.822299999999998</v>
      </c>
    </row>
    <row r="172" spans="2:20" x14ac:dyDescent="0.3">
      <c r="B172">
        <v>13</v>
      </c>
      <c r="C172">
        <v>549.48800000000006</v>
      </c>
      <c r="D172">
        <f t="shared" si="13"/>
        <v>34.40682631434067</v>
      </c>
      <c r="E172">
        <v>-28.366099999999999</v>
      </c>
      <c r="F172">
        <v>56.518599999999999</v>
      </c>
      <c r="G172">
        <v>397.09</v>
      </c>
      <c r="H172">
        <v>0.77834199999999998</v>
      </c>
      <c r="I172">
        <v>-51.956200000000003</v>
      </c>
      <c r="J172">
        <f t="shared" si="11"/>
        <v>-23.590100000000003</v>
      </c>
      <c r="L172">
        <v>16</v>
      </c>
      <c r="M172">
        <v>595.85900000000004</v>
      </c>
      <c r="N172">
        <f t="shared" si="12"/>
        <v>39.574181803791198</v>
      </c>
      <c r="O172">
        <v>-9.5977800000000002</v>
      </c>
      <c r="P172">
        <v>42.2211</v>
      </c>
      <c r="Q172">
        <v>502.51400000000001</v>
      </c>
      <c r="R172">
        <v>1.1131599999999999</v>
      </c>
      <c r="S172">
        <v>-27.679400000000001</v>
      </c>
      <c r="T172">
        <f t="shared" si="10"/>
        <v>-18.081620000000001</v>
      </c>
    </row>
    <row r="173" spans="2:20" x14ac:dyDescent="0.3">
      <c r="B173">
        <v>14</v>
      </c>
      <c r="C173">
        <v>578.88599999999997</v>
      </c>
      <c r="D173">
        <f t="shared" si="13"/>
        <v>34.015919450302846</v>
      </c>
      <c r="E173">
        <v>-27.938800000000001</v>
      </c>
      <c r="F173">
        <v>56.030299999999997</v>
      </c>
      <c r="G173">
        <v>387.428</v>
      </c>
      <c r="H173">
        <v>0.77634700000000001</v>
      </c>
      <c r="I173">
        <v>-51.910400000000003</v>
      </c>
      <c r="J173">
        <f t="shared" si="11"/>
        <v>-23.971600000000002</v>
      </c>
      <c r="L173">
        <v>17</v>
      </c>
      <c r="M173">
        <v>620.51800000000003</v>
      </c>
      <c r="N173">
        <f t="shared" si="12"/>
        <v>40.553144896386726</v>
      </c>
      <c r="O173">
        <v>-9.7198499999999992</v>
      </c>
      <c r="P173">
        <v>42.098999999999997</v>
      </c>
      <c r="Q173">
        <v>498.637</v>
      </c>
      <c r="R173">
        <v>1.1180300000000001</v>
      </c>
      <c r="S173">
        <v>-27.603100000000001</v>
      </c>
      <c r="T173">
        <f t="shared" si="10"/>
        <v>-17.883250000000004</v>
      </c>
    </row>
    <row r="174" spans="2:20" x14ac:dyDescent="0.3">
      <c r="B174">
        <v>15</v>
      </c>
      <c r="C174">
        <v>607.48099999999999</v>
      </c>
      <c r="D174">
        <f t="shared" si="13"/>
        <v>34.971148802238119</v>
      </c>
      <c r="E174">
        <v>-28.701799999999999</v>
      </c>
      <c r="F174">
        <v>56.793199999999999</v>
      </c>
      <c r="G174">
        <v>402.97</v>
      </c>
      <c r="H174">
        <v>0.784466</v>
      </c>
      <c r="I174">
        <v>-52.078200000000002</v>
      </c>
      <c r="J174">
        <f t="shared" si="11"/>
        <v>-23.376400000000004</v>
      </c>
      <c r="L174">
        <v>18</v>
      </c>
      <c r="M174">
        <v>645.83600000000001</v>
      </c>
      <c r="N174">
        <f t="shared" si="12"/>
        <v>39.497590646970558</v>
      </c>
      <c r="O174">
        <v>-10.3302</v>
      </c>
      <c r="P174">
        <v>42.831400000000002</v>
      </c>
      <c r="Q174">
        <v>510.57100000000003</v>
      </c>
      <c r="R174">
        <v>1.1273599999999999</v>
      </c>
      <c r="S174">
        <v>-27.8931</v>
      </c>
      <c r="T174">
        <f t="shared" si="10"/>
        <v>-17.562899999999999</v>
      </c>
    </row>
    <row r="175" spans="2:20" x14ac:dyDescent="0.3">
      <c r="B175">
        <v>16</v>
      </c>
      <c r="C175">
        <v>637.04300000000001</v>
      </c>
      <c r="D175">
        <f t="shared" si="13"/>
        <v>33.827210608213235</v>
      </c>
      <c r="E175">
        <v>-27.603100000000001</v>
      </c>
      <c r="F175">
        <v>55.572499999999998</v>
      </c>
      <c r="G175">
        <v>390.11</v>
      </c>
      <c r="H175">
        <v>0.77726399999999995</v>
      </c>
      <c r="I175">
        <v>-51.818800000000003</v>
      </c>
      <c r="J175">
        <f t="shared" si="11"/>
        <v>-24.215700000000002</v>
      </c>
      <c r="L175">
        <v>19</v>
      </c>
      <c r="M175">
        <v>670.79499999999996</v>
      </c>
      <c r="N175">
        <f t="shared" si="12"/>
        <v>40.065707760727676</v>
      </c>
      <c r="O175">
        <v>-10.2844</v>
      </c>
      <c r="P175">
        <v>42.678800000000003</v>
      </c>
      <c r="Q175">
        <v>511.31700000000001</v>
      </c>
      <c r="R175">
        <v>1.1306099999999999</v>
      </c>
      <c r="S175">
        <v>-27.862500000000001</v>
      </c>
      <c r="T175">
        <f t="shared" si="10"/>
        <v>-17.578099999999999</v>
      </c>
    </row>
    <row r="176" spans="2:20" x14ac:dyDescent="0.3">
      <c r="B176">
        <v>17</v>
      </c>
      <c r="C176">
        <v>666.11400000000003</v>
      </c>
      <c r="D176">
        <f t="shared" si="13"/>
        <v>34.398541501840292</v>
      </c>
      <c r="E176">
        <v>-27.648900000000001</v>
      </c>
      <c r="F176">
        <v>55.648800000000001</v>
      </c>
      <c r="G176">
        <v>389.64100000000002</v>
      </c>
      <c r="H176">
        <v>0.77759400000000001</v>
      </c>
      <c r="I176">
        <v>-51.7273</v>
      </c>
      <c r="J176">
        <f t="shared" si="11"/>
        <v>-24.078399999999998</v>
      </c>
      <c r="L176">
        <v>20</v>
      </c>
      <c r="M176">
        <v>696.15300000000002</v>
      </c>
      <c r="N176">
        <f t="shared" si="12"/>
        <v>39.435286694534177</v>
      </c>
      <c r="O176">
        <v>-10.1013</v>
      </c>
      <c r="P176">
        <v>42.694099999999999</v>
      </c>
      <c r="Q176">
        <v>508.43</v>
      </c>
      <c r="R176">
        <v>1.12575</v>
      </c>
      <c r="S176">
        <v>-27.847300000000001</v>
      </c>
      <c r="T176">
        <f t="shared" si="10"/>
        <v>-17.746000000000002</v>
      </c>
    </row>
    <row r="177" spans="1:20" x14ac:dyDescent="0.3">
      <c r="B177">
        <v>18</v>
      </c>
      <c r="C177">
        <v>695.11800000000005</v>
      </c>
      <c r="E177">
        <v>-28.1982</v>
      </c>
      <c r="F177">
        <v>56.1676</v>
      </c>
      <c r="G177">
        <v>400.10899999999998</v>
      </c>
      <c r="H177">
        <v>0.78508</v>
      </c>
      <c r="I177">
        <v>-51.757800000000003</v>
      </c>
      <c r="J177">
        <f t="shared" si="11"/>
        <v>-23.559600000000003</v>
      </c>
      <c r="T177">
        <f t="shared" si="10"/>
        <v>0</v>
      </c>
    </row>
    <row r="178" spans="1:20" x14ac:dyDescent="0.3">
      <c r="J178">
        <f t="shared" si="11"/>
        <v>0</v>
      </c>
      <c r="K178">
        <v>1.6</v>
      </c>
      <c r="T178">
        <f t="shared" si="10"/>
        <v>0</v>
      </c>
    </row>
    <row r="179" spans="1:20" x14ac:dyDescent="0.3">
      <c r="J179">
        <f t="shared" si="11"/>
        <v>0</v>
      </c>
      <c r="L179">
        <v>1</v>
      </c>
      <c r="M179">
        <v>223.08500000000001</v>
      </c>
      <c r="O179">
        <v>-14.6027</v>
      </c>
      <c r="P179">
        <v>50.414999999999999</v>
      </c>
      <c r="Q179">
        <v>509.56400000000002</v>
      </c>
      <c r="R179">
        <v>1.083</v>
      </c>
      <c r="S179">
        <v>-26.107800000000001</v>
      </c>
      <c r="T179">
        <f t="shared" si="10"/>
        <v>-11.505100000000001</v>
      </c>
    </row>
    <row r="180" spans="1:20" x14ac:dyDescent="0.3">
      <c r="A180">
        <v>2.5499999999999998</v>
      </c>
      <c r="J180">
        <f t="shared" si="11"/>
        <v>0</v>
      </c>
      <c r="L180">
        <v>2</v>
      </c>
      <c r="M180">
        <v>244.358</v>
      </c>
      <c r="N180">
        <f t="shared" si="12"/>
        <v>47.007944342593909</v>
      </c>
      <c r="O180">
        <v>-6.6680900000000003</v>
      </c>
      <c r="P180">
        <v>40.008499999999998</v>
      </c>
      <c r="Q180">
        <v>470.98599999999999</v>
      </c>
      <c r="R180">
        <v>1.1007100000000001</v>
      </c>
      <c r="S180">
        <v>-24.124099999999999</v>
      </c>
      <c r="T180">
        <f t="shared" si="10"/>
        <v>-17.456009999999999</v>
      </c>
    </row>
    <row r="181" spans="1:20" x14ac:dyDescent="0.3">
      <c r="B181">
        <v>1</v>
      </c>
      <c r="C181">
        <v>203.39400000000001</v>
      </c>
      <c r="E181">
        <v>-36.331200000000003</v>
      </c>
      <c r="F181">
        <v>67.916899999999998</v>
      </c>
      <c r="G181">
        <v>412.81799999999998</v>
      </c>
      <c r="H181">
        <v>0.75955700000000004</v>
      </c>
      <c r="I181">
        <v>-51.849400000000003</v>
      </c>
      <c r="J181">
        <f t="shared" si="11"/>
        <v>-15.5182</v>
      </c>
      <c r="L181">
        <v>3</v>
      </c>
      <c r="M181">
        <v>267.392</v>
      </c>
      <c r="N181">
        <f t="shared" si="12"/>
        <v>43.414083528696722</v>
      </c>
      <c r="O181">
        <v>-6.4544699999999997</v>
      </c>
      <c r="P181">
        <v>39.474499999999999</v>
      </c>
      <c r="Q181">
        <v>468.35899999999998</v>
      </c>
      <c r="R181">
        <v>1.1071500000000001</v>
      </c>
      <c r="S181">
        <v>-24.551400000000001</v>
      </c>
      <c r="T181">
        <f t="shared" si="10"/>
        <v>-18.09693</v>
      </c>
    </row>
    <row r="182" spans="1:20" x14ac:dyDescent="0.3">
      <c r="B182">
        <v>2</v>
      </c>
      <c r="C182">
        <v>227.75299999999999</v>
      </c>
      <c r="D182">
        <f t="shared" si="13"/>
        <v>41.052588365696494</v>
      </c>
      <c r="E182">
        <v>-26.3062</v>
      </c>
      <c r="F182">
        <v>53.131100000000004</v>
      </c>
      <c r="G182">
        <v>361.702</v>
      </c>
      <c r="H182">
        <v>0.76769100000000001</v>
      </c>
      <c r="I182">
        <v>-49.957299999999996</v>
      </c>
      <c r="J182">
        <f t="shared" si="11"/>
        <v>-23.651099999999996</v>
      </c>
      <c r="L182">
        <v>4</v>
      </c>
      <c r="M182">
        <v>290.39400000000001</v>
      </c>
      <c r="N182">
        <f t="shared" si="12"/>
        <v>43.474480479958245</v>
      </c>
      <c r="O182">
        <v>-6.5765399999999996</v>
      </c>
      <c r="P182">
        <v>39.1693</v>
      </c>
      <c r="Q182">
        <v>472.988</v>
      </c>
      <c r="R182">
        <v>1.1144400000000001</v>
      </c>
      <c r="S182">
        <v>-24.9786</v>
      </c>
      <c r="T182">
        <f t="shared" si="10"/>
        <v>-18.402059999999999</v>
      </c>
    </row>
    <row r="183" spans="1:20" x14ac:dyDescent="0.3">
      <c r="B183">
        <v>3</v>
      </c>
      <c r="C183">
        <v>256.24400000000003</v>
      </c>
      <c r="D183">
        <f t="shared" si="13"/>
        <v>35.098803130813188</v>
      </c>
      <c r="E183">
        <v>-26.870699999999999</v>
      </c>
      <c r="F183">
        <v>53.741500000000002</v>
      </c>
      <c r="G183">
        <v>376.04599999999999</v>
      </c>
      <c r="H183">
        <v>0.77751000000000003</v>
      </c>
      <c r="I183">
        <v>-50.506599999999999</v>
      </c>
      <c r="J183">
        <f t="shared" si="11"/>
        <v>-23.635899999999999</v>
      </c>
      <c r="L183">
        <v>5</v>
      </c>
      <c r="M183">
        <v>313.59699999999998</v>
      </c>
      <c r="N183">
        <f t="shared" si="12"/>
        <v>43.097875274749001</v>
      </c>
      <c r="O183">
        <v>-7.37</v>
      </c>
      <c r="P183">
        <v>39.856000000000002</v>
      </c>
      <c r="Q183">
        <v>490.29500000000002</v>
      </c>
      <c r="R183">
        <v>1.12235</v>
      </c>
      <c r="S183">
        <v>-25.329599999999999</v>
      </c>
      <c r="T183">
        <f t="shared" si="10"/>
        <v>-17.959599999999998</v>
      </c>
    </row>
    <row r="184" spans="1:20" x14ac:dyDescent="0.3">
      <c r="B184">
        <v>4</v>
      </c>
      <c r="C184">
        <v>284.34199999999998</v>
      </c>
      <c r="D184">
        <f t="shared" si="13"/>
        <v>35.58972168837645</v>
      </c>
      <c r="E184">
        <v>-27.542100000000001</v>
      </c>
      <c r="F184">
        <v>54.489100000000001</v>
      </c>
      <c r="G184">
        <v>390.00599999999997</v>
      </c>
      <c r="H184">
        <v>0.78445600000000004</v>
      </c>
      <c r="I184">
        <v>-51.025399999999998</v>
      </c>
      <c r="J184">
        <f t="shared" si="11"/>
        <v>-23.483299999999996</v>
      </c>
      <c r="L184">
        <v>6</v>
      </c>
      <c r="M184">
        <v>337.15100000000001</v>
      </c>
      <c r="N184">
        <f t="shared" si="12"/>
        <v>42.455633862613517</v>
      </c>
      <c r="O184">
        <v>-7.6751699999999996</v>
      </c>
      <c r="P184">
        <v>40.344200000000001</v>
      </c>
      <c r="Q184">
        <v>491.71800000000002</v>
      </c>
      <c r="R184">
        <v>1.1239300000000001</v>
      </c>
      <c r="S184">
        <v>-25.619499999999999</v>
      </c>
      <c r="T184">
        <f t="shared" si="10"/>
        <v>-17.944330000000001</v>
      </c>
    </row>
    <row r="185" spans="1:20" x14ac:dyDescent="0.3">
      <c r="B185">
        <v>5</v>
      </c>
      <c r="C185">
        <v>312.82100000000003</v>
      </c>
      <c r="D185">
        <f t="shared" si="13"/>
        <v>35.113592471645724</v>
      </c>
      <c r="E185">
        <v>-27.542100000000001</v>
      </c>
      <c r="F185">
        <v>54.8553</v>
      </c>
      <c r="G185">
        <v>391.3</v>
      </c>
      <c r="H185">
        <v>0.78100599999999998</v>
      </c>
      <c r="I185">
        <v>-51.284799999999997</v>
      </c>
      <c r="J185">
        <f t="shared" si="11"/>
        <v>-23.742699999999996</v>
      </c>
      <c r="L185">
        <v>7</v>
      </c>
      <c r="M185">
        <v>361.52199999999999</v>
      </c>
      <c r="N185">
        <f t="shared" si="12"/>
        <v>41.032374543514862</v>
      </c>
      <c r="O185">
        <v>-7.9040499999999998</v>
      </c>
      <c r="P185">
        <v>40.725700000000003</v>
      </c>
      <c r="Q185">
        <v>497.10300000000001</v>
      </c>
      <c r="R185">
        <v>1.1226</v>
      </c>
      <c r="S185">
        <v>-25.802600000000002</v>
      </c>
      <c r="T185">
        <f t="shared" si="10"/>
        <v>-17.89855</v>
      </c>
    </row>
    <row r="186" spans="1:20" x14ac:dyDescent="0.3">
      <c r="B186">
        <v>6</v>
      </c>
      <c r="C186">
        <v>341.33300000000003</v>
      </c>
      <c r="D186">
        <f t="shared" si="13"/>
        <v>35.072951739618404</v>
      </c>
      <c r="E186">
        <v>-27.267499999999998</v>
      </c>
      <c r="F186">
        <v>54.565399999999997</v>
      </c>
      <c r="G186">
        <v>387.387</v>
      </c>
      <c r="H186">
        <v>0.77805599999999997</v>
      </c>
      <c r="I186">
        <v>-51.452599999999997</v>
      </c>
      <c r="J186">
        <f t="shared" si="11"/>
        <v>-24.185099999999998</v>
      </c>
      <c r="L186">
        <v>8</v>
      </c>
      <c r="M186">
        <v>385.72800000000001</v>
      </c>
      <c r="N186">
        <f t="shared" si="12"/>
        <v>41.31207138725933</v>
      </c>
      <c r="O186">
        <v>-7.8430200000000001</v>
      </c>
      <c r="P186">
        <v>40.679900000000004</v>
      </c>
      <c r="Q186">
        <v>490.14299999999997</v>
      </c>
      <c r="R186">
        <v>1.1126100000000001</v>
      </c>
      <c r="S186">
        <v>-26.001000000000001</v>
      </c>
      <c r="T186">
        <f t="shared" si="10"/>
        <v>-18.157980000000002</v>
      </c>
    </row>
    <row r="187" spans="1:20" x14ac:dyDescent="0.3">
      <c r="B187">
        <v>7</v>
      </c>
      <c r="C187">
        <v>369.87400000000002</v>
      </c>
      <c r="D187">
        <f t="shared" si="13"/>
        <v>35.037314740198312</v>
      </c>
      <c r="E187">
        <v>-27.557400000000001</v>
      </c>
      <c r="F187">
        <v>55.053699999999999</v>
      </c>
      <c r="G187">
        <v>387.52</v>
      </c>
      <c r="H187">
        <v>0.77984299999999995</v>
      </c>
      <c r="I187">
        <v>-51.437399999999997</v>
      </c>
      <c r="J187">
        <f t="shared" si="11"/>
        <v>-23.879999999999995</v>
      </c>
      <c r="L187">
        <v>9</v>
      </c>
      <c r="M187">
        <v>409.89499999999998</v>
      </c>
      <c r="N187">
        <f t="shared" si="12"/>
        <v>41.378739603591718</v>
      </c>
      <c r="O187">
        <v>-8.5144000000000002</v>
      </c>
      <c r="P187">
        <v>41.702300000000001</v>
      </c>
      <c r="Q187">
        <v>503.74299999999999</v>
      </c>
      <c r="R187">
        <v>1.12565</v>
      </c>
      <c r="S187">
        <v>-26.3977</v>
      </c>
      <c r="T187">
        <f t="shared" si="10"/>
        <v>-17.883299999999998</v>
      </c>
    </row>
    <row r="188" spans="1:20" x14ac:dyDescent="0.3">
      <c r="B188">
        <v>8</v>
      </c>
      <c r="C188">
        <v>398.54</v>
      </c>
      <c r="D188">
        <f t="shared" si="13"/>
        <v>34.884532198423223</v>
      </c>
      <c r="E188">
        <v>-27.587900000000001</v>
      </c>
      <c r="F188">
        <v>55.099499999999999</v>
      </c>
      <c r="G188">
        <v>396.63600000000002</v>
      </c>
      <c r="H188">
        <v>0.786744</v>
      </c>
      <c r="I188">
        <v>-51.269500000000001</v>
      </c>
      <c r="J188">
        <f t="shared" si="11"/>
        <v>-23.6816</v>
      </c>
      <c r="L188">
        <v>10</v>
      </c>
      <c r="M188">
        <v>434.23500000000001</v>
      </c>
      <c r="N188">
        <f t="shared" si="12"/>
        <v>41.084634346754257</v>
      </c>
      <c r="O188">
        <v>-8.13293</v>
      </c>
      <c r="P188">
        <v>40.969799999999999</v>
      </c>
      <c r="Q188">
        <v>487.63600000000002</v>
      </c>
      <c r="R188">
        <v>1.1146100000000001</v>
      </c>
      <c r="S188">
        <v>-26.4587</v>
      </c>
      <c r="T188">
        <f t="shared" si="10"/>
        <v>-18.325769999999999</v>
      </c>
    </row>
    <row r="189" spans="1:20" x14ac:dyDescent="0.3">
      <c r="B189">
        <v>9</v>
      </c>
      <c r="C189">
        <v>426.68299999999999</v>
      </c>
      <c r="D189">
        <f t="shared" si="13"/>
        <v>35.532814554240879</v>
      </c>
      <c r="E189">
        <v>-27.725200000000001</v>
      </c>
      <c r="F189">
        <v>55.221600000000002</v>
      </c>
      <c r="G189">
        <v>396.43099999999998</v>
      </c>
      <c r="H189">
        <v>0.784497</v>
      </c>
      <c r="I189">
        <v>-51.437399999999997</v>
      </c>
      <c r="J189">
        <f t="shared" si="11"/>
        <v>-23.712199999999996</v>
      </c>
      <c r="L189">
        <v>11</v>
      </c>
      <c r="M189">
        <v>458.49900000000002</v>
      </c>
      <c r="N189">
        <f t="shared" si="12"/>
        <v>41.213320145070867</v>
      </c>
      <c r="O189">
        <v>-8.91113</v>
      </c>
      <c r="P189">
        <v>41.732799999999997</v>
      </c>
      <c r="Q189">
        <v>506.221</v>
      </c>
      <c r="R189">
        <v>1.1248800000000001</v>
      </c>
      <c r="S189">
        <v>-26.6724</v>
      </c>
      <c r="T189">
        <f t="shared" si="10"/>
        <v>-17.76127</v>
      </c>
    </row>
    <row r="190" spans="1:20" x14ac:dyDescent="0.3">
      <c r="B190">
        <v>10</v>
      </c>
      <c r="C190">
        <v>455.15800000000002</v>
      </c>
      <c r="D190">
        <f t="shared" si="13"/>
        <v>35.118525021949047</v>
      </c>
      <c r="E190">
        <v>-27.603100000000001</v>
      </c>
      <c r="F190">
        <v>55.023200000000003</v>
      </c>
      <c r="G190">
        <v>391.851</v>
      </c>
      <c r="H190">
        <v>0.783605</v>
      </c>
      <c r="I190">
        <v>-51.498399999999997</v>
      </c>
      <c r="J190">
        <f t="shared" si="11"/>
        <v>-23.895299999999995</v>
      </c>
      <c r="L190">
        <v>12</v>
      </c>
      <c r="M190">
        <v>482.923</v>
      </c>
      <c r="N190">
        <f t="shared" si="12"/>
        <v>40.943334425155619</v>
      </c>
      <c r="O190">
        <v>-9.2315699999999996</v>
      </c>
      <c r="P190">
        <v>42.297400000000003</v>
      </c>
      <c r="Q190">
        <v>513.99699999999996</v>
      </c>
      <c r="R190">
        <v>1.1374500000000001</v>
      </c>
      <c r="S190">
        <v>-26.5808</v>
      </c>
      <c r="T190">
        <f t="shared" si="10"/>
        <v>-17.349229999999999</v>
      </c>
    </row>
    <row r="191" spans="1:20" x14ac:dyDescent="0.3">
      <c r="B191">
        <v>11</v>
      </c>
      <c r="C191">
        <v>483.709</v>
      </c>
      <c r="D191">
        <f t="shared" si="13"/>
        <v>35.025042905677573</v>
      </c>
      <c r="E191">
        <v>-28.2593</v>
      </c>
      <c r="F191">
        <v>55.831899999999997</v>
      </c>
      <c r="G191">
        <v>404.29399999999998</v>
      </c>
      <c r="H191">
        <v>0.79088800000000004</v>
      </c>
      <c r="I191">
        <v>-51.4679</v>
      </c>
      <c r="J191">
        <f t="shared" si="11"/>
        <v>-23.208600000000001</v>
      </c>
      <c r="L191">
        <v>13</v>
      </c>
      <c r="M191">
        <v>507.375</v>
      </c>
      <c r="N191">
        <f t="shared" si="12"/>
        <v>40.896450188123673</v>
      </c>
      <c r="O191">
        <v>-8.4686299999999992</v>
      </c>
      <c r="P191">
        <v>41.305500000000002</v>
      </c>
      <c r="Q191">
        <v>494.03</v>
      </c>
      <c r="R191">
        <v>1.1227499999999999</v>
      </c>
      <c r="S191">
        <v>-26.901199999999999</v>
      </c>
      <c r="T191">
        <f t="shared" si="10"/>
        <v>-18.432569999999998</v>
      </c>
    </row>
    <row r="192" spans="1:20" x14ac:dyDescent="0.3">
      <c r="B192">
        <v>12</v>
      </c>
      <c r="C192">
        <v>512.63400000000001</v>
      </c>
      <c r="D192">
        <f t="shared" si="13"/>
        <v>34.572169403630063</v>
      </c>
      <c r="E192">
        <v>-28.0457</v>
      </c>
      <c r="F192">
        <v>55.374099999999999</v>
      </c>
      <c r="G192">
        <v>397.87400000000002</v>
      </c>
      <c r="H192">
        <v>0.79305000000000003</v>
      </c>
      <c r="I192">
        <v>-51.5137</v>
      </c>
      <c r="J192">
        <f t="shared" si="11"/>
        <v>-23.468</v>
      </c>
      <c r="L192">
        <v>14</v>
      </c>
      <c r="M192">
        <v>532.02599999999995</v>
      </c>
      <c r="N192">
        <f t="shared" si="12"/>
        <v>40.566305626546665</v>
      </c>
      <c r="O192">
        <v>-8.6669900000000002</v>
      </c>
      <c r="P192">
        <v>41.381799999999998</v>
      </c>
      <c r="Q192">
        <v>494.71600000000001</v>
      </c>
      <c r="R192">
        <v>1.11917</v>
      </c>
      <c r="S192">
        <v>-26.916499999999999</v>
      </c>
      <c r="T192">
        <f t="shared" si="10"/>
        <v>-18.249510000000001</v>
      </c>
    </row>
    <row r="193" spans="1:20" x14ac:dyDescent="0.3">
      <c r="B193">
        <v>13</v>
      </c>
      <c r="C193">
        <v>540.83000000000004</v>
      </c>
      <c r="D193">
        <f t="shared" si="13"/>
        <v>35.466023549439605</v>
      </c>
      <c r="E193">
        <v>-28.503399999999999</v>
      </c>
      <c r="F193">
        <v>55.938699999999997</v>
      </c>
      <c r="G193">
        <v>405.96800000000002</v>
      </c>
      <c r="H193">
        <v>0.79730999999999996</v>
      </c>
      <c r="I193">
        <v>-51.605200000000004</v>
      </c>
      <c r="J193">
        <f t="shared" si="11"/>
        <v>-23.101800000000004</v>
      </c>
      <c r="L193">
        <v>15</v>
      </c>
      <c r="M193">
        <v>556.32000000000005</v>
      </c>
      <c r="N193">
        <f t="shared" si="12"/>
        <v>41.162426936692022</v>
      </c>
      <c r="O193">
        <v>-9.3994099999999996</v>
      </c>
      <c r="P193">
        <v>42.1143</v>
      </c>
      <c r="Q193">
        <v>508.245</v>
      </c>
      <c r="R193">
        <v>1.1317600000000001</v>
      </c>
      <c r="S193">
        <v>-26.946999999999999</v>
      </c>
      <c r="T193">
        <f t="shared" si="10"/>
        <v>-17.54759</v>
      </c>
    </row>
    <row r="194" spans="1:20" x14ac:dyDescent="0.3">
      <c r="B194">
        <v>14</v>
      </c>
      <c r="C194">
        <v>569.32299999999998</v>
      </c>
      <c r="D194">
        <f t="shared" si="13"/>
        <v>35.096339451795252</v>
      </c>
      <c r="E194">
        <v>-29.007000000000001</v>
      </c>
      <c r="F194">
        <v>56.182899999999997</v>
      </c>
      <c r="G194">
        <v>416.26900000000001</v>
      </c>
      <c r="H194">
        <v>0.79894100000000001</v>
      </c>
      <c r="I194">
        <v>-51.6205</v>
      </c>
      <c r="J194">
        <f t="shared" si="11"/>
        <v>-22.613499999999998</v>
      </c>
      <c r="L194">
        <v>16</v>
      </c>
      <c r="M194">
        <v>580.70100000000002</v>
      </c>
      <c r="N194">
        <f t="shared" si="12"/>
        <v>41.015544891513933</v>
      </c>
      <c r="O194">
        <v>-9.6588100000000008</v>
      </c>
      <c r="P194">
        <v>42.480499999999999</v>
      </c>
      <c r="Q194">
        <v>521.32000000000005</v>
      </c>
      <c r="R194">
        <v>1.13853</v>
      </c>
      <c r="S194">
        <v>-26.7334</v>
      </c>
      <c r="T194">
        <f t="shared" si="10"/>
        <v>-17.074590000000001</v>
      </c>
    </row>
    <row r="195" spans="1:20" x14ac:dyDescent="0.3">
      <c r="B195">
        <v>15</v>
      </c>
      <c r="C195">
        <v>597.92600000000004</v>
      </c>
      <c r="D195">
        <f t="shared" si="13"/>
        <v>34.961367688703902</v>
      </c>
      <c r="E195">
        <v>-28.3813</v>
      </c>
      <c r="F195">
        <v>55.618299999999998</v>
      </c>
      <c r="G195">
        <v>406.00099999999998</v>
      </c>
      <c r="H195">
        <v>0.79569299999999998</v>
      </c>
      <c r="I195">
        <v>-51.544199999999996</v>
      </c>
      <c r="J195">
        <f t="shared" si="11"/>
        <v>-23.162899999999997</v>
      </c>
      <c r="L195">
        <v>17</v>
      </c>
      <c r="M195">
        <v>605.05700000000002</v>
      </c>
      <c r="N195">
        <f t="shared" si="12"/>
        <v>41.057644933486621</v>
      </c>
      <c r="O195">
        <v>-8.7890599999999992</v>
      </c>
      <c r="P195">
        <v>41.625999999999998</v>
      </c>
      <c r="Q195">
        <v>501.87599999999998</v>
      </c>
      <c r="R195">
        <v>1.12965</v>
      </c>
      <c r="S195">
        <v>-26.7334</v>
      </c>
      <c r="T195">
        <f t="shared" si="10"/>
        <v>-17.94434</v>
      </c>
    </row>
    <row r="196" spans="1:20" x14ac:dyDescent="0.3">
      <c r="B196">
        <v>16</v>
      </c>
      <c r="C196">
        <v>626.55999999999995</v>
      </c>
      <c r="D196">
        <f t="shared" si="13"/>
        <v>34.923517496682386</v>
      </c>
      <c r="E196">
        <v>-28.0151</v>
      </c>
      <c r="F196">
        <v>55.267299999999999</v>
      </c>
      <c r="G196">
        <v>401.65600000000001</v>
      </c>
      <c r="H196">
        <v>0.79535</v>
      </c>
      <c r="I196">
        <v>-51.5289</v>
      </c>
      <c r="J196">
        <f t="shared" si="11"/>
        <v>-23.5138</v>
      </c>
      <c r="L196">
        <v>18</v>
      </c>
      <c r="M196">
        <v>629.33799999999997</v>
      </c>
      <c r="N196">
        <f t="shared" si="12"/>
        <v>41.184465219719208</v>
      </c>
      <c r="O196">
        <v>-10.1624</v>
      </c>
      <c r="P196">
        <v>42.800899999999999</v>
      </c>
      <c r="Q196">
        <v>529.09699999999998</v>
      </c>
      <c r="R196">
        <v>1.1508400000000001</v>
      </c>
      <c r="S196">
        <v>-26.992799999999999</v>
      </c>
      <c r="T196">
        <f t="shared" si="10"/>
        <v>-16.830399999999997</v>
      </c>
    </row>
    <row r="197" spans="1:20" x14ac:dyDescent="0.3">
      <c r="B197">
        <v>17</v>
      </c>
      <c r="C197">
        <v>655.10400000000004</v>
      </c>
      <c r="D197">
        <f t="shared" si="13"/>
        <v>35.033632286995399</v>
      </c>
      <c r="E197">
        <v>-28.411899999999999</v>
      </c>
      <c r="F197">
        <v>55.664099999999998</v>
      </c>
      <c r="G197">
        <v>411.94499999999999</v>
      </c>
      <c r="H197">
        <v>0.79696999999999996</v>
      </c>
      <c r="I197">
        <v>-51.330599999999997</v>
      </c>
      <c r="J197">
        <f t="shared" si="11"/>
        <v>-22.918699999999998</v>
      </c>
      <c r="L197">
        <v>19</v>
      </c>
      <c r="M197">
        <v>653.81799999999998</v>
      </c>
      <c r="N197">
        <f t="shared" si="12"/>
        <v>40.849673202614348</v>
      </c>
      <c r="O197">
        <v>-9.2010500000000004</v>
      </c>
      <c r="P197">
        <v>41.763300000000001</v>
      </c>
      <c r="Q197">
        <v>507.30500000000001</v>
      </c>
      <c r="R197">
        <v>1.1322099999999999</v>
      </c>
      <c r="S197">
        <v>-26.855499999999999</v>
      </c>
      <c r="T197">
        <f t="shared" ref="T197:T260" si="14">S197-O197</f>
        <v>-17.654449999999997</v>
      </c>
    </row>
    <row r="198" spans="1:20" x14ac:dyDescent="0.3">
      <c r="B198">
        <v>18</v>
      </c>
      <c r="C198">
        <v>683.13599999999997</v>
      </c>
      <c r="D198">
        <f t="shared" si="13"/>
        <v>35.673515981735257</v>
      </c>
      <c r="E198">
        <v>-28.1067</v>
      </c>
      <c r="F198">
        <v>55.389400000000002</v>
      </c>
      <c r="G198">
        <v>399.721</v>
      </c>
      <c r="H198">
        <v>0.79435599999999995</v>
      </c>
      <c r="I198">
        <v>-51.544199999999996</v>
      </c>
      <c r="J198">
        <f t="shared" ref="J198:J261" si="15">I198-E198</f>
        <v>-23.437499999999996</v>
      </c>
      <c r="L198">
        <v>20</v>
      </c>
      <c r="M198">
        <v>678.98099999999999</v>
      </c>
      <c r="N198">
        <f t="shared" ref="N198:N261" si="16">1000/(M198-M197)</f>
        <v>39.740889401104781</v>
      </c>
      <c r="O198">
        <v>-9.1857900000000008</v>
      </c>
      <c r="P198">
        <v>41.809100000000001</v>
      </c>
      <c r="Q198">
        <v>507.81700000000001</v>
      </c>
      <c r="R198">
        <v>1.1350100000000001</v>
      </c>
      <c r="S198">
        <v>-26.870699999999999</v>
      </c>
      <c r="T198">
        <f t="shared" si="14"/>
        <v>-17.684909999999999</v>
      </c>
    </row>
    <row r="199" spans="1:20" x14ac:dyDescent="0.3">
      <c r="J199">
        <f t="shared" si="15"/>
        <v>0</v>
      </c>
      <c r="L199">
        <v>21</v>
      </c>
      <c r="M199">
        <v>703.45299999999997</v>
      </c>
      <c r="N199">
        <f t="shared" si="16"/>
        <v>40.863027133050046</v>
      </c>
      <c r="O199">
        <v>-8.8195800000000002</v>
      </c>
      <c r="P199">
        <v>41.458100000000002</v>
      </c>
      <c r="Q199">
        <v>502.54899999999998</v>
      </c>
      <c r="R199">
        <v>1.1294</v>
      </c>
      <c r="S199">
        <v>-26.840199999999999</v>
      </c>
      <c r="T199">
        <f t="shared" si="14"/>
        <v>-18.020620000000001</v>
      </c>
    </row>
    <row r="200" spans="1:20" x14ac:dyDescent="0.3">
      <c r="J200">
        <f t="shared" si="15"/>
        <v>0</v>
      </c>
      <c r="T200">
        <f t="shared" si="14"/>
        <v>0</v>
      </c>
    </row>
    <row r="201" spans="1:20" x14ac:dyDescent="0.3">
      <c r="A201">
        <v>2.65</v>
      </c>
      <c r="J201">
        <f t="shared" si="15"/>
        <v>0</v>
      </c>
      <c r="K201">
        <v>1.7</v>
      </c>
      <c r="T201">
        <f t="shared" si="14"/>
        <v>0</v>
      </c>
    </row>
    <row r="202" spans="1:20" x14ac:dyDescent="0.3">
      <c r="B202">
        <v>1</v>
      </c>
      <c r="C202">
        <v>202.97399999999999</v>
      </c>
      <c r="E202">
        <v>-36.773699999999998</v>
      </c>
      <c r="F202">
        <v>68.527199999999993</v>
      </c>
      <c r="G202">
        <v>427.47500000000002</v>
      </c>
      <c r="H202">
        <v>0.76856899999999995</v>
      </c>
      <c r="I202">
        <v>-51.803600000000003</v>
      </c>
      <c r="J202">
        <f t="shared" si="15"/>
        <v>-15.029900000000005</v>
      </c>
      <c r="L202">
        <v>1</v>
      </c>
      <c r="M202">
        <v>222.74299999999999</v>
      </c>
      <c r="O202">
        <v>-14.9231</v>
      </c>
      <c r="P202">
        <v>51.4069</v>
      </c>
      <c r="Q202">
        <v>525.46799999999996</v>
      </c>
      <c r="R202">
        <v>1.0969</v>
      </c>
      <c r="S202">
        <v>-25.543199999999999</v>
      </c>
      <c r="T202">
        <f t="shared" si="14"/>
        <v>-10.620099999999999</v>
      </c>
    </row>
    <row r="203" spans="1:20" x14ac:dyDescent="0.3">
      <c r="B203">
        <v>2</v>
      </c>
      <c r="C203">
        <v>225.595</v>
      </c>
      <c r="D203">
        <f t="shared" ref="D203:D264" si="17">1000/(C203-C202)</f>
        <v>44.20671057866582</v>
      </c>
      <c r="E203">
        <v>-26.779199999999999</v>
      </c>
      <c r="F203">
        <v>53.329500000000003</v>
      </c>
      <c r="G203">
        <v>378.89299999999997</v>
      </c>
      <c r="H203">
        <v>0.78777799999999998</v>
      </c>
      <c r="I203">
        <v>-49.606299999999997</v>
      </c>
      <c r="J203">
        <f t="shared" si="15"/>
        <v>-22.827099999999998</v>
      </c>
      <c r="L203">
        <v>2</v>
      </c>
      <c r="M203">
        <v>242.46799999999999</v>
      </c>
      <c r="N203">
        <f t="shared" si="16"/>
        <v>50.697084917617254</v>
      </c>
      <c r="O203">
        <v>-6.8054199999999998</v>
      </c>
      <c r="P203">
        <v>40.405299999999997</v>
      </c>
      <c r="Q203">
        <v>486.24299999999999</v>
      </c>
      <c r="R203">
        <v>1.1346499999999999</v>
      </c>
      <c r="S203">
        <v>-23.2849</v>
      </c>
      <c r="T203">
        <f t="shared" si="14"/>
        <v>-16.479480000000002</v>
      </c>
    </row>
    <row r="204" spans="1:20" x14ac:dyDescent="0.3">
      <c r="B204">
        <v>3</v>
      </c>
      <c r="C204">
        <v>253.59100000000001</v>
      </c>
      <c r="D204">
        <f t="shared" si="17"/>
        <v>35.719388484069142</v>
      </c>
      <c r="E204">
        <v>-26.275600000000001</v>
      </c>
      <c r="F204">
        <v>53.1464</v>
      </c>
      <c r="G204">
        <v>379.52600000000001</v>
      </c>
      <c r="H204">
        <v>0.78112099999999995</v>
      </c>
      <c r="I204">
        <v>-50.277700000000003</v>
      </c>
      <c r="J204">
        <f t="shared" si="15"/>
        <v>-24.002100000000002</v>
      </c>
      <c r="L204">
        <v>3</v>
      </c>
      <c r="M204">
        <v>264.971</v>
      </c>
      <c r="N204">
        <f t="shared" si="16"/>
        <v>44.438519308536613</v>
      </c>
      <c r="O204">
        <v>-6.1798099999999998</v>
      </c>
      <c r="P204">
        <v>39.184600000000003</v>
      </c>
      <c r="Q204">
        <v>481.21899999999999</v>
      </c>
      <c r="R204">
        <v>1.1346099999999999</v>
      </c>
      <c r="S204">
        <v>-23.5596</v>
      </c>
      <c r="T204">
        <f t="shared" si="14"/>
        <v>-17.37979</v>
      </c>
    </row>
    <row r="205" spans="1:20" x14ac:dyDescent="0.3">
      <c r="B205">
        <v>4</v>
      </c>
      <c r="C205">
        <v>281.12299999999999</v>
      </c>
      <c r="D205">
        <f t="shared" si="17"/>
        <v>36.321371494987673</v>
      </c>
      <c r="E205">
        <v>-27.084399999999999</v>
      </c>
      <c r="F205">
        <v>53.878799999999998</v>
      </c>
      <c r="G205">
        <v>391.47</v>
      </c>
      <c r="H205">
        <v>0.79184299999999996</v>
      </c>
      <c r="I205">
        <v>-50.689700000000002</v>
      </c>
      <c r="J205">
        <f t="shared" si="15"/>
        <v>-23.605300000000003</v>
      </c>
      <c r="L205">
        <v>4</v>
      </c>
      <c r="M205">
        <v>287.30599999999998</v>
      </c>
      <c r="N205">
        <f t="shared" si="16"/>
        <v>44.772778150884307</v>
      </c>
      <c r="O205">
        <v>-6.40869</v>
      </c>
      <c r="P205">
        <v>39.505000000000003</v>
      </c>
      <c r="Q205">
        <v>494.73200000000003</v>
      </c>
      <c r="R205">
        <v>1.13947</v>
      </c>
      <c r="S205">
        <v>-23.849499999999999</v>
      </c>
      <c r="T205">
        <f t="shared" si="14"/>
        <v>-17.440809999999999</v>
      </c>
    </row>
    <row r="206" spans="1:20" x14ac:dyDescent="0.3">
      <c r="B206">
        <v>5</v>
      </c>
      <c r="C206">
        <v>308.98599999999999</v>
      </c>
      <c r="D206">
        <f t="shared" si="17"/>
        <v>35.889889818038256</v>
      </c>
      <c r="E206">
        <v>-27.389500000000002</v>
      </c>
      <c r="F206">
        <v>54.305999999999997</v>
      </c>
      <c r="G206">
        <v>394.42700000000002</v>
      </c>
      <c r="H206">
        <v>0.79390000000000005</v>
      </c>
      <c r="I206">
        <v>-50.826999999999998</v>
      </c>
      <c r="J206">
        <f t="shared" si="15"/>
        <v>-23.437499999999996</v>
      </c>
      <c r="L206">
        <v>5</v>
      </c>
      <c r="M206">
        <v>309.52199999999999</v>
      </c>
      <c r="N206">
        <f t="shared" si="16"/>
        <v>45.012603528988102</v>
      </c>
      <c r="O206">
        <v>-6.6223099999999997</v>
      </c>
      <c r="P206">
        <v>39.505000000000003</v>
      </c>
      <c r="Q206">
        <v>505.57100000000003</v>
      </c>
      <c r="R206">
        <v>1.1493800000000001</v>
      </c>
      <c r="S206">
        <v>-24.047899999999998</v>
      </c>
      <c r="T206">
        <f t="shared" si="14"/>
        <v>-17.42559</v>
      </c>
    </row>
    <row r="207" spans="1:20" x14ac:dyDescent="0.3">
      <c r="B207">
        <v>6</v>
      </c>
      <c r="C207">
        <v>336.69299999999998</v>
      </c>
      <c r="D207">
        <f t="shared" si="17"/>
        <v>36.091962319991346</v>
      </c>
      <c r="E207">
        <v>-27.832000000000001</v>
      </c>
      <c r="F207">
        <v>54.8553</v>
      </c>
      <c r="G207">
        <v>403.82600000000002</v>
      </c>
      <c r="H207">
        <v>0.79689299999999996</v>
      </c>
      <c r="I207">
        <v>-51.147500000000001</v>
      </c>
      <c r="J207">
        <f t="shared" si="15"/>
        <v>-23.3155</v>
      </c>
      <c r="L207">
        <v>6</v>
      </c>
      <c r="M207">
        <v>332.255</v>
      </c>
      <c r="N207">
        <f t="shared" si="16"/>
        <v>43.988914793472034</v>
      </c>
      <c r="O207">
        <v>-7.0648200000000001</v>
      </c>
      <c r="P207">
        <v>40.130600000000001</v>
      </c>
      <c r="Q207">
        <v>506.43</v>
      </c>
      <c r="R207">
        <v>1.14568</v>
      </c>
      <c r="S207">
        <v>-24.551400000000001</v>
      </c>
      <c r="T207">
        <f t="shared" si="14"/>
        <v>-17.48658</v>
      </c>
    </row>
    <row r="208" spans="1:20" x14ac:dyDescent="0.3">
      <c r="B208">
        <v>7</v>
      </c>
      <c r="C208">
        <v>364.166</v>
      </c>
      <c r="D208">
        <f t="shared" si="17"/>
        <v>36.399373930768377</v>
      </c>
      <c r="E208">
        <v>-28.1372</v>
      </c>
      <c r="F208">
        <v>55.114699999999999</v>
      </c>
      <c r="G208">
        <v>408.23500000000001</v>
      </c>
      <c r="H208">
        <v>0.80245500000000003</v>
      </c>
      <c r="I208">
        <v>-51.177999999999997</v>
      </c>
      <c r="J208">
        <f t="shared" si="15"/>
        <v>-23.040799999999997</v>
      </c>
      <c r="L208">
        <v>7</v>
      </c>
      <c r="M208">
        <v>355.39600000000002</v>
      </c>
      <c r="N208">
        <f t="shared" si="16"/>
        <v>43.213344280713848</v>
      </c>
      <c r="O208">
        <v>-7.5683600000000002</v>
      </c>
      <c r="P208">
        <v>40.664700000000003</v>
      </c>
      <c r="Q208">
        <v>512.44100000000003</v>
      </c>
      <c r="R208">
        <v>1.14344</v>
      </c>
      <c r="S208">
        <v>-25.0854</v>
      </c>
      <c r="T208">
        <f t="shared" si="14"/>
        <v>-17.517040000000001</v>
      </c>
    </row>
    <row r="209" spans="1:20" x14ac:dyDescent="0.3">
      <c r="B209">
        <v>8</v>
      </c>
      <c r="C209">
        <v>391.892</v>
      </c>
      <c r="D209">
        <f t="shared" si="17"/>
        <v>36.067229315443988</v>
      </c>
      <c r="E209">
        <v>-27.374300000000002</v>
      </c>
      <c r="F209">
        <v>54.550199999999997</v>
      </c>
      <c r="G209">
        <v>398.91899999999998</v>
      </c>
      <c r="H209">
        <v>0.79300400000000004</v>
      </c>
      <c r="I209">
        <v>-51.086399999999998</v>
      </c>
      <c r="J209">
        <f t="shared" si="15"/>
        <v>-23.712099999999996</v>
      </c>
      <c r="L209">
        <v>8</v>
      </c>
      <c r="M209">
        <v>378.971</v>
      </c>
      <c r="N209">
        <f t="shared" si="16"/>
        <v>42.417815482502668</v>
      </c>
      <c r="O209">
        <v>-7.2174100000000001</v>
      </c>
      <c r="P209">
        <v>40.4358</v>
      </c>
      <c r="Q209">
        <v>498.81</v>
      </c>
      <c r="R209">
        <v>1.1248499999999999</v>
      </c>
      <c r="S209">
        <v>-25.116</v>
      </c>
      <c r="T209">
        <f t="shared" si="14"/>
        <v>-17.898589999999999</v>
      </c>
    </row>
    <row r="210" spans="1:20" x14ac:dyDescent="0.3">
      <c r="B210">
        <v>9</v>
      </c>
      <c r="C210">
        <v>419.55099999999999</v>
      </c>
      <c r="D210">
        <f t="shared" si="17"/>
        <v>36.154597057015813</v>
      </c>
      <c r="E210">
        <v>-27.389500000000002</v>
      </c>
      <c r="F210">
        <v>54.611199999999997</v>
      </c>
      <c r="G210">
        <v>398.63799999999998</v>
      </c>
      <c r="H210">
        <v>0.79216200000000003</v>
      </c>
      <c r="I210">
        <v>-51.315300000000001</v>
      </c>
      <c r="J210">
        <f t="shared" si="15"/>
        <v>-23.925799999999999</v>
      </c>
      <c r="L210">
        <v>9</v>
      </c>
      <c r="M210">
        <v>402.39600000000002</v>
      </c>
      <c r="N210">
        <f t="shared" si="16"/>
        <v>42.689434364994646</v>
      </c>
      <c r="O210">
        <v>-7.4157700000000002</v>
      </c>
      <c r="P210">
        <v>40.4968</v>
      </c>
      <c r="Q210">
        <v>495.87099999999998</v>
      </c>
      <c r="R210">
        <v>1.1293800000000001</v>
      </c>
      <c r="S210">
        <v>-25.314299999999999</v>
      </c>
      <c r="T210">
        <f t="shared" si="14"/>
        <v>-17.898530000000001</v>
      </c>
    </row>
    <row r="211" spans="1:20" x14ac:dyDescent="0.3">
      <c r="B211">
        <v>10</v>
      </c>
      <c r="C211">
        <v>447.53699999999998</v>
      </c>
      <c r="D211">
        <f t="shared" si="17"/>
        <v>35.732151790180815</v>
      </c>
      <c r="E211">
        <v>-27.8931</v>
      </c>
      <c r="F211">
        <v>55.023200000000003</v>
      </c>
      <c r="G211">
        <v>408.58499999999998</v>
      </c>
      <c r="H211">
        <v>0.80119200000000002</v>
      </c>
      <c r="I211">
        <v>-51.116900000000001</v>
      </c>
      <c r="J211">
        <f t="shared" si="15"/>
        <v>-23.223800000000001</v>
      </c>
      <c r="L211">
        <v>10</v>
      </c>
      <c r="M211">
        <v>426.06900000000002</v>
      </c>
      <c r="N211">
        <f t="shared" si="16"/>
        <v>42.242216871541416</v>
      </c>
      <c r="O211">
        <v>-7.7972400000000004</v>
      </c>
      <c r="P211">
        <v>40.969799999999999</v>
      </c>
      <c r="Q211">
        <v>506.399</v>
      </c>
      <c r="R211">
        <v>1.13472</v>
      </c>
      <c r="S211">
        <v>-25.451699999999999</v>
      </c>
      <c r="T211">
        <f t="shared" si="14"/>
        <v>-17.65446</v>
      </c>
    </row>
    <row r="212" spans="1:20" x14ac:dyDescent="0.3">
      <c r="B212">
        <v>11</v>
      </c>
      <c r="C212">
        <v>475.10300000000001</v>
      </c>
      <c r="D212">
        <f t="shared" si="17"/>
        <v>36.276572589421711</v>
      </c>
      <c r="E212">
        <v>-28.3813</v>
      </c>
      <c r="F212">
        <v>55.389400000000002</v>
      </c>
      <c r="G212">
        <v>414.72199999999998</v>
      </c>
      <c r="H212">
        <v>0.80451099999999998</v>
      </c>
      <c r="I212">
        <v>-51.147500000000001</v>
      </c>
      <c r="J212">
        <f t="shared" si="15"/>
        <v>-22.766200000000001</v>
      </c>
      <c r="L212">
        <v>11</v>
      </c>
      <c r="M212">
        <v>449.76400000000001</v>
      </c>
      <c r="N212">
        <f t="shared" si="16"/>
        <v>42.202996412745314</v>
      </c>
      <c r="O212">
        <v>-7.8430200000000001</v>
      </c>
      <c r="P212">
        <v>41.168199999999999</v>
      </c>
      <c r="Q212">
        <v>504.21300000000002</v>
      </c>
      <c r="R212">
        <v>1.1338999999999999</v>
      </c>
      <c r="S212">
        <v>-25.588999999999999</v>
      </c>
      <c r="T212">
        <f t="shared" si="14"/>
        <v>-17.745979999999999</v>
      </c>
    </row>
    <row r="213" spans="1:20" x14ac:dyDescent="0.3">
      <c r="B213">
        <v>12</v>
      </c>
      <c r="C213">
        <v>502.93099999999998</v>
      </c>
      <c r="D213">
        <f t="shared" si="17"/>
        <v>35.935029466724195</v>
      </c>
      <c r="E213">
        <v>-27.053799999999999</v>
      </c>
      <c r="F213">
        <v>53.802500000000002</v>
      </c>
      <c r="G213">
        <v>391.97699999999998</v>
      </c>
      <c r="H213">
        <v>0.79322599999999999</v>
      </c>
      <c r="I213">
        <v>-51.284799999999997</v>
      </c>
      <c r="J213">
        <f t="shared" si="15"/>
        <v>-24.230999999999998</v>
      </c>
      <c r="L213">
        <v>12</v>
      </c>
      <c r="M213">
        <v>473.74299999999999</v>
      </c>
      <c r="N213">
        <f t="shared" si="16"/>
        <v>41.703156928979553</v>
      </c>
      <c r="O213">
        <v>-8.1024200000000004</v>
      </c>
      <c r="P213">
        <v>41.198700000000002</v>
      </c>
      <c r="Q213">
        <v>510.14699999999999</v>
      </c>
      <c r="R213">
        <v>1.13937</v>
      </c>
      <c r="S213">
        <v>-25.833100000000002</v>
      </c>
      <c r="T213">
        <f t="shared" si="14"/>
        <v>-17.73068</v>
      </c>
    </row>
    <row r="214" spans="1:20" x14ac:dyDescent="0.3">
      <c r="B214">
        <v>13</v>
      </c>
      <c r="C214">
        <v>530.48</v>
      </c>
      <c r="D214">
        <f t="shared" si="17"/>
        <v>36.298958219899042</v>
      </c>
      <c r="E214">
        <v>-28.854399999999998</v>
      </c>
      <c r="F214">
        <v>55.892899999999997</v>
      </c>
      <c r="G214">
        <v>423.90899999999999</v>
      </c>
      <c r="H214">
        <v>0.81272599999999995</v>
      </c>
      <c r="I214">
        <v>-51.086399999999998</v>
      </c>
      <c r="J214">
        <f t="shared" si="15"/>
        <v>-22.231999999999999</v>
      </c>
      <c r="L214">
        <v>13</v>
      </c>
      <c r="M214">
        <v>497.39699999999999</v>
      </c>
      <c r="N214">
        <f t="shared" si="16"/>
        <v>42.276147797412705</v>
      </c>
      <c r="O214">
        <v>-8.7280300000000004</v>
      </c>
      <c r="P214">
        <v>41.671799999999998</v>
      </c>
      <c r="Q214">
        <v>518.327</v>
      </c>
      <c r="R214">
        <v>1.1537999999999999</v>
      </c>
      <c r="S214">
        <v>-25.817900000000002</v>
      </c>
      <c r="T214">
        <f t="shared" si="14"/>
        <v>-17.089870000000001</v>
      </c>
    </row>
    <row r="215" spans="1:20" x14ac:dyDescent="0.3">
      <c r="B215">
        <v>14</v>
      </c>
      <c r="C215">
        <v>558.43499999999995</v>
      </c>
      <c r="D215">
        <f t="shared" si="17"/>
        <v>35.771776068681902</v>
      </c>
      <c r="E215">
        <v>-27.481100000000001</v>
      </c>
      <c r="F215">
        <v>54.321300000000001</v>
      </c>
      <c r="G215">
        <v>401.37400000000002</v>
      </c>
      <c r="H215">
        <v>0.79970600000000003</v>
      </c>
      <c r="I215">
        <v>-51.254300000000001</v>
      </c>
      <c r="J215">
        <f t="shared" si="15"/>
        <v>-23.773199999999999</v>
      </c>
      <c r="L215">
        <v>14</v>
      </c>
      <c r="M215">
        <v>521.22500000000002</v>
      </c>
      <c r="N215">
        <f t="shared" si="16"/>
        <v>41.96743327178104</v>
      </c>
      <c r="O215">
        <v>-8.5601800000000008</v>
      </c>
      <c r="P215">
        <v>41.458100000000002</v>
      </c>
      <c r="Q215">
        <v>514.56399999999996</v>
      </c>
      <c r="R215">
        <v>1.1491400000000001</v>
      </c>
      <c r="S215">
        <v>-25.894200000000001</v>
      </c>
      <c r="T215">
        <f t="shared" si="14"/>
        <v>-17.334020000000002</v>
      </c>
    </row>
    <row r="216" spans="1:20" x14ac:dyDescent="0.3">
      <c r="B216">
        <v>15</v>
      </c>
      <c r="C216">
        <v>586.13499999999999</v>
      </c>
      <c r="D216">
        <f t="shared" si="17"/>
        <v>36.101083032490912</v>
      </c>
      <c r="E216">
        <v>-27.435300000000002</v>
      </c>
      <c r="F216">
        <v>54.351799999999997</v>
      </c>
      <c r="G216">
        <v>402.34300000000002</v>
      </c>
      <c r="H216">
        <v>0.79905999999999999</v>
      </c>
      <c r="I216">
        <v>-51.238999999999997</v>
      </c>
      <c r="J216">
        <f t="shared" si="15"/>
        <v>-23.803699999999996</v>
      </c>
      <c r="L216">
        <v>15</v>
      </c>
      <c r="M216">
        <v>545.21400000000006</v>
      </c>
      <c r="N216">
        <f t="shared" si="16"/>
        <v>41.685772645795936</v>
      </c>
      <c r="O216">
        <v>-7.7209500000000002</v>
      </c>
      <c r="P216">
        <v>40.786700000000003</v>
      </c>
      <c r="Q216">
        <v>492.827</v>
      </c>
      <c r="R216">
        <v>1.1351500000000001</v>
      </c>
      <c r="S216">
        <v>-25.894200000000001</v>
      </c>
      <c r="T216">
        <f t="shared" si="14"/>
        <v>-18.173250000000003</v>
      </c>
    </row>
    <row r="217" spans="1:20" x14ac:dyDescent="0.3">
      <c r="B217">
        <v>16</v>
      </c>
      <c r="C217">
        <v>613.62800000000004</v>
      </c>
      <c r="D217">
        <f t="shared" si="17"/>
        <v>36.372894918706514</v>
      </c>
      <c r="E217">
        <v>-28.503399999999999</v>
      </c>
      <c r="F217">
        <v>55.404699999999998</v>
      </c>
      <c r="G217">
        <v>421.05700000000002</v>
      </c>
      <c r="H217">
        <v>0.81463799999999997</v>
      </c>
      <c r="I217">
        <v>-51.132199999999997</v>
      </c>
      <c r="J217">
        <f t="shared" si="15"/>
        <v>-22.628799999999998</v>
      </c>
      <c r="L217">
        <v>16</v>
      </c>
      <c r="M217">
        <v>568.95100000000002</v>
      </c>
      <c r="N217">
        <f t="shared" si="16"/>
        <v>42.128322871466544</v>
      </c>
      <c r="O217">
        <v>-8.6822499999999998</v>
      </c>
      <c r="P217">
        <v>41.671799999999998</v>
      </c>
      <c r="Q217">
        <v>518.36300000000006</v>
      </c>
      <c r="R217">
        <v>1.1499699999999999</v>
      </c>
      <c r="S217">
        <v>-25.863600000000002</v>
      </c>
      <c r="T217">
        <f t="shared" si="14"/>
        <v>-17.181350000000002</v>
      </c>
    </row>
    <row r="218" spans="1:20" x14ac:dyDescent="0.3">
      <c r="B218">
        <v>17</v>
      </c>
      <c r="C218">
        <v>641.12300000000005</v>
      </c>
      <c r="D218">
        <f t="shared" si="17"/>
        <v>36.370249136206574</v>
      </c>
      <c r="E218">
        <v>-29.007000000000001</v>
      </c>
      <c r="F218">
        <v>55.816699999999997</v>
      </c>
      <c r="G218">
        <v>427.33800000000002</v>
      </c>
      <c r="H218">
        <v>0.81997600000000004</v>
      </c>
      <c r="I218">
        <v>-51.147500000000001</v>
      </c>
      <c r="J218">
        <f t="shared" si="15"/>
        <v>-22.140499999999999</v>
      </c>
      <c r="L218">
        <v>17</v>
      </c>
      <c r="M218">
        <v>592.61900000000003</v>
      </c>
      <c r="N218">
        <f t="shared" si="16"/>
        <v>42.251140780801073</v>
      </c>
      <c r="O218">
        <v>-8.5601800000000008</v>
      </c>
      <c r="P218">
        <v>41.519199999999998</v>
      </c>
      <c r="Q218">
        <v>516.06299999999999</v>
      </c>
      <c r="R218">
        <v>1.1454</v>
      </c>
      <c r="S218">
        <v>-26.123000000000001</v>
      </c>
      <c r="T218">
        <f t="shared" si="14"/>
        <v>-17.562820000000002</v>
      </c>
    </row>
    <row r="219" spans="1:20" x14ac:dyDescent="0.3">
      <c r="B219">
        <v>18</v>
      </c>
      <c r="C219">
        <v>668.50300000000004</v>
      </c>
      <c r="D219">
        <f t="shared" si="17"/>
        <v>36.523009495982478</v>
      </c>
      <c r="E219">
        <v>-27.9236</v>
      </c>
      <c r="F219">
        <v>54.809600000000003</v>
      </c>
      <c r="G219">
        <v>412.74</v>
      </c>
      <c r="H219">
        <v>0.80920199999999998</v>
      </c>
      <c r="I219">
        <v>-50.994900000000001</v>
      </c>
      <c r="J219">
        <f t="shared" si="15"/>
        <v>-23.071300000000001</v>
      </c>
      <c r="L219">
        <v>18</v>
      </c>
      <c r="M219">
        <v>616.98</v>
      </c>
      <c r="N219">
        <f t="shared" si="16"/>
        <v>41.049218012396878</v>
      </c>
      <c r="O219">
        <v>-8.4838900000000006</v>
      </c>
      <c r="P219">
        <v>41.046100000000003</v>
      </c>
      <c r="Q219">
        <v>510.61900000000003</v>
      </c>
      <c r="R219">
        <v>1.14605</v>
      </c>
      <c r="S219">
        <v>-26.123000000000001</v>
      </c>
      <c r="T219">
        <f t="shared" si="14"/>
        <v>-17.639110000000002</v>
      </c>
    </row>
    <row r="220" spans="1:20" x14ac:dyDescent="0.3">
      <c r="B220">
        <v>19</v>
      </c>
      <c r="C220">
        <v>696.16800000000001</v>
      </c>
      <c r="D220">
        <f t="shared" si="17"/>
        <v>36.146755828664425</v>
      </c>
      <c r="E220">
        <v>-27.9846</v>
      </c>
      <c r="F220">
        <v>54.6265</v>
      </c>
      <c r="G220">
        <v>413.63400000000001</v>
      </c>
      <c r="H220">
        <v>0.814334</v>
      </c>
      <c r="I220">
        <v>-50.857500000000002</v>
      </c>
      <c r="J220">
        <f t="shared" si="15"/>
        <v>-22.872900000000001</v>
      </c>
      <c r="L220">
        <v>19</v>
      </c>
      <c r="M220">
        <v>640.68700000000001</v>
      </c>
      <c r="N220">
        <f t="shared" si="16"/>
        <v>42.181634116505684</v>
      </c>
      <c r="O220">
        <v>-9.0484600000000004</v>
      </c>
      <c r="P220">
        <v>41.778599999999997</v>
      </c>
      <c r="Q220">
        <v>519.28899999999999</v>
      </c>
      <c r="R220">
        <v>1.1494200000000001</v>
      </c>
      <c r="S220">
        <v>-26.199300000000001</v>
      </c>
      <c r="T220">
        <f t="shared" si="14"/>
        <v>-17.150840000000002</v>
      </c>
    </row>
    <row r="221" spans="1:20" x14ac:dyDescent="0.3">
      <c r="J221">
        <f t="shared" si="15"/>
        <v>0</v>
      </c>
      <c r="L221">
        <v>20</v>
      </c>
      <c r="M221">
        <v>664.42899999999997</v>
      </c>
      <c r="N221">
        <f t="shared" si="16"/>
        <v>42.119450762362128</v>
      </c>
      <c r="O221">
        <v>-9.6588100000000008</v>
      </c>
      <c r="P221">
        <v>42.205800000000004</v>
      </c>
      <c r="Q221">
        <v>536.87800000000004</v>
      </c>
      <c r="R221">
        <v>1.16547</v>
      </c>
      <c r="S221">
        <v>-26.077300000000001</v>
      </c>
      <c r="T221">
        <f t="shared" si="14"/>
        <v>-16.418489999999998</v>
      </c>
    </row>
    <row r="222" spans="1:20" x14ac:dyDescent="0.3">
      <c r="J222">
        <f t="shared" si="15"/>
        <v>0</v>
      </c>
      <c r="L222">
        <v>21</v>
      </c>
      <c r="M222">
        <v>688.41700000000003</v>
      </c>
      <c r="N222">
        <f t="shared" si="16"/>
        <v>41.687510421877505</v>
      </c>
      <c r="O222">
        <v>-8.6059599999999996</v>
      </c>
      <c r="P222">
        <v>41.244500000000002</v>
      </c>
      <c r="Q222">
        <v>509.95100000000002</v>
      </c>
      <c r="R222">
        <v>1.1432800000000001</v>
      </c>
      <c r="S222">
        <v>-26.107800000000001</v>
      </c>
      <c r="T222">
        <f t="shared" si="14"/>
        <v>-17.501840000000001</v>
      </c>
    </row>
    <row r="223" spans="1:20" x14ac:dyDescent="0.3">
      <c r="A223">
        <v>2.75</v>
      </c>
      <c r="J223">
        <f t="shared" si="15"/>
        <v>0</v>
      </c>
      <c r="L223">
        <v>22</v>
      </c>
      <c r="M223">
        <v>712.38099999999997</v>
      </c>
      <c r="N223">
        <f t="shared" si="16"/>
        <v>41.729260557503025</v>
      </c>
      <c r="O223">
        <v>-9.3994099999999996</v>
      </c>
      <c r="P223">
        <v>41.839599999999997</v>
      </c>
      <c r="Q223">
        <v>532.49099999999999</v>
      </c>
      <c r="R223">
        <v>1.16747</v>
      </c>
      <c r="S223">
        <v>-26.214600000000001</v>
      </c>
      <c r="T223">
        <f t="shared" si="14"/>
        <v>-16.815190000000001</v>
      </c>
    </row>
    <row r="224" spans="1:20" x14ac:dyDescent="0.3">
      <c r="B224">
        <v>1</v>
      </c>
      <c r="C224">
        <v>202.703</v>
      </c>
      <c r="E224">
        <v>-37.338299999999997</v>
      </c>
      <c r="F224">
        <v>68.954499999999996</v>
      </c>
      <c r="G224">
        <v>436.959</v>
      </c>
      <c r="H224">
        <v>0.77940299999999996</v>
      </c>
      <c r="I224">
        <v>-51.559399999999997</v>
      </c>
      <c r="J224">
        <f t="shared" si="15"/>
        <v>-14.2211</v>
      </c>
      <c r="T224">
        <f t="shared" si="14"/>
        <v>0</v>
      </c>
    </row>
    <row r="225" spans="2:20" x14ac:dyDescent="0.3">
      <c r="B225">
        <v>2</v>
      </c>
      <c r="C225">
        <v>223.60499999999999</v>
      </c>
      <c r="D225">
        <f t="shared" si="17"/>
        <v>47.842311740503334</v>
      </c>
      <c r="E225">
        <v>-26.382400000000001</v>
      </c>
      <c r="F225">
        <v>52.063000000000002</v>
      </c>
      <c r="G225">
        <v>380.40699999999998</v>
      </c>
      <c r="H225">
        <v>0.80095499999999997</v>
      </c>
      <c r="I225">
        <v>-49.194299999999998</v>
      </c>
      <c r="J225">
        <f t="shared" si="15"/>
        <v>-22.811899999999998</v>
      </c>
      <c r="K225">
        <v>1.8</v>
      </c>
      <c r="T225">
        <f t="shared" si="14"/>
        <v>0</v>
      </c>
    </row>
    <row r="226" spans="2:20" x14ac:dyDescent="0.3">
      <c r="B226">
        <v>3</v>
      </c>
      <c r="C226">
        <v>250.489</v>
      </c>
      <c r="D226">
        <f t="shared" si="17"/>
        <v>37.196845707483988</v>
      </c>
      <c r="E226">
        <v>-27.359000000000002</v>
      </c>
      <c r="F226">
        <v>53.3752</v>
      </c>
      <c r="G226">
        <v>403.76400000000001</v>
      </c>
      <c r="H226">
        <v>0.80893700000000002</v>
      </c>
      <c r="I226">
        <v>-49.972499999999997</v>
      </c>
      <c r="J226">
        <f t="shared" si="15"/>
        <v>-22.613499999999995</v>
      </c>
      <c r="L226">
        <v>1</v>
      </c>
      <c r="M226">
        <v>222.55699999999999</v>
      </c>
      <c r="O226">
        <v>-13.9771</v>
      </c>
      <c r="P226">
        <v>50.750700000000002</v>
      </c>
      <c r="Q226">
        <v>513.57100000000003</v>
      </c>
      <c r="R226">
        <v>1.0992200000000001</v>
      </c>
      <c r="S226">
        <v>-24.551400000000001</v>
      </c>
      <c r="T226">
        <f t="shared" si="14"/>
        <v>-10.574300000000001</v>
      </c>
    </row>
    <row r="227" spans="2:20" x14ac:dyDescent="0.3">
      <c r="B227">
        <v>4</v>
      </c>
      <c r="C227">
        <v>277.08</v>
      </c>
      <c r="D227">
        <f t="shared" si="17"/>
        <v>37.606709036892212</v>
      </c>
      <c r="E227">
        <v>-26.6724</v>
      </c>
      <c r="F227">
        <v>52.673299999999998</v>
      </c>
      <c r="G227">
        <v>394.27800000000002</v>
      </c>
      <c r="H227">
        <v>0.80088000000000004</v>
      </c>
      <c r="I227">
        <v>-50.338700000000003</v>
      </c>
      <c r="J227">
        <f t="shared" si="15"/>
        <v>-23.666300000000003</v>
      </c>
      <c r="L227">
        <v>2</v>
      </c>
      <c r="M227">
        <v>241.054</v>
      </c>
      <c r="N227">
        <f t="shared" si="16"/>
        <v>54.062820997999637</v>
      </c>
      <c r="O227">
        <v>-5.9661900000000001</v>
      </c>
      <c r="P227">
        <v>39.657600000000002</v>
      </c>
      <c r="Q227">
        <v>485.60399999999998</v>
      </c>
      <c r="R227">
        <v>1.14592</v>
      </c>
      <c r="S227">
        <v>-22.277799999999999</v>
      </c>
      <c r="T227">
        <f t="shared" si="14"/>
        <v>-16.311609999999998</v>
      </c>
    </row>
    <row r="228" spans="2:20" x14ac:dyDescent="0.3">
      <c r="B228">
        <v>5</v>
      </c>
      <c r="C228">
        <v>303.68599999999998</v>
      </c>
      <c r="D228">
        <f t="shared" si="17"/>
        <v>37.585507028489822</v>
      </c>
      <c r="E228">
        <v>-27.221699999999998</v>
      </c>
      <c r="F228">
        <v>53.329500000000003</v>
      </c>
      <c r="G228">
        <v>403.79599999999999</v>
      </c>
      <c r="H228">
        <v>0.81401900000000005</v>
      </c>
      <c r="I228">
        <v>-50.460799999999999</v>
      </c>
      <c r="J228">
        <f t="shared" si="15"/>
        <v>-23.239100000000001</v>
      </c>
      <c r="L228">
        <v>3</v>
      </c>
      <c r="M228">
        <v>262.89699999999999</v>
      </c>
      <c r="N228">
        <f t="shared" si="16"/>
        <v>45.781257153321455</v>
      </c>
      <c r="O228">
        <v>-5.2032499999999997</v>
      </c>
      <c r="P228">
        <v>38.268999999999998</v>
      </c>
      <c r="Q228">
        <v>483.31400000000002</v>
      </c>
      <c r="R228">
        <v>1.1463099999999999</v>
      </c>
      <c r="S228">
        <v>-22.323599999999999</v>
      </c>
      <c r="T228">
        <f t="shared" si="14"/>
        <v>-17.120349999999998</v>
      </c>
    </row>
    <row r="229" spans="2:20" x14ac:dyDescent="0.3">
      <c r="B229">
        <v>6</v>
      </c>
      <c r="C229">
        <v>330.59899999999999</v>
      </c>
      <c r="D229">
        <f t="shared" si="17"/>
        <v>37.156764388956994</v>
      </c>
      <c r="E229">
        <v>-27.191199999999998</v>
      </c>
      <c r="F229">
        <v>53.390500000000003</v>
      </c>
      <c r="G229">
        <v>404.911</v>
      </c>
      <c r="H229">
        <v>0.80618000000000001</v>
      </c>
      <c r="I229">
        <v>-50.781300000000002</v>
      </c>
      <c r="J229">
        <f t="shared" si="15"/>
        <v>-23.590100000000003</v>
      </c>
      <c r="L229">
        <v>4</v>
      </c>
      <c r="M229">
        <v>283.63299999999998</v>
      </c>
      <c r="N229">
        <f t="shared" si="16"/>
        <v>48.225308641975332</v>
      </c>
      <c r="O229">
        <v>-5.8593799999999998</v>
      </c>
      <c r="P229">
        <v>38.742100000000001</v>
      </c>
      <c r="Q229">
        <v>511.47199999999998</v>
      </c>
      <c r="R229">
        <v>1.1700600000000001</v>
      </c>
      <c r="S229">
        <v>-22.445699999999999</v>
      </c>
      <c r="T229">
        <f t="shared" si="14"/>
        <v>-16.586320000000001</v>
      </c>
    </row>
    <row r="230" spans="2:20" x14ac:dyDescent="0.3">
      <c r="B230">
        <v>7</v>
      </c>
      <c r="C230">
        <v>357.10700000000003</v>
      </c>
      <c r="D230">
        <f t="shared" si="17"/>
        <v>37.724460540214224</v>
      </c>
      <c r="E230">
        <v>-28.0914</v>
      </c>
      <c r="F230">
        <v>54.5197</v>
      </c>
      <c r="G230">
        <v>412.66899999999998</v>
      </c>
      <c r="H230">
        <v>0.81384999999999996</v>
      </c>
      <c r="I230">
        <v>-50.720199999999998</v>
      </c>
      <c r="J230">
        <f t="shared" si="15"/>
        <v>-22.628799999999998</v>
      </c>
      <c r="L230">
        <v>5</v>
      </c>
      <c r="M230">
        <v>305.05500000000001</v>
      </c>
      <c r="N230">
        <f t="shared" si="16"/>
        <v>46.680982167864755</v>
      </c>
      <c r="O230">
        <v>-6.2103299999999999</v>
      </c>
      <c r="P230">
        <v>38.986199999999997</v>
      </c>
      <c r="Q230">
        <v>525.47900000000004</v>
      </c>
      <c r="R230">
        <v>1.1856100000000001</v>
      </c>
      <c r="S230">
        <v>-22.903400000000001</v>
      </c>
      <c r="T230">
        <f t="shared" si="14"/>
        <v>-16.693070000000002</v>
      </c>
    </row>
    <row r="231" spans="2:20" x14ac:dyDescent="0.3">
      <c r="B231">
        <v>8</v>
      </c>
      <c r="C231">
        <v>384.07100000000003</v>
      </c>
      <c r="D231">
        <f t="shared" si="17"/>
        <v>37.086485684616527</v>
      </c>
      <c r="E231">
        <v>-27.221699999999998</v>
      </c>
      <c r="F231">
        <v>53.710900000000002</v>
      </c>
      <c r="G231">
        <v>402.774</v>
      </c>
      <c r="H231">
        <v>0.80677900000000002</v>
      </c>
      <c r="I231">
        <v>-50.842300000000002</v>
      </c>
      <c r="J231">
        <f t="shared" si="15"/>
        <v>-23.620600000000003</v>
      </c>
      <c r="L231">
        <v>6</v>
      </c>
      <c r="M231">
        <v>327.67599999999999</v>
      </c>
      <c r="N231">
        <f t="shared" si="16"/>
        <v>44.206710578665877</v>
      </c>
      <c r="O231">
        <v>-6.1645500000000002</v>
      </c>
      <c r="P231">
        <v>39.245600000000003</v>
      </c>
      <c r="Q231">
        <v>509.846</v>
      </c>
      <c r="R231">
        <v>1.16045</v>
      </c>
      <c r="S231">
        <v>-23.5138</v>
      </c>
      <c r="T231">
        <f t="shared" si="14"/>
        <v>-17.349249999999998</v>
      </c>
    </row>
    <row r="232" spans="2:20" x14ac:dyDescent="0.3">
      <c r="B232">
        <v>9</v>
      </c>
      <c r="C232">
        <v>410.58300000000003</v>
      </c>
      <c r="D232">
        <f t="shared" si="17"/>
        <v>37.718768859384426</v>
      </c>
      <c r="E232">
        <v>-28.1372</v>
      </c>
      <c r="F232">
        <v>54.6265</v>
      </c>
      <c r="G232">
        <v>419.464</v>
      </c>
      <c r="H232">
        <v>0.81303000000000003</v>
      </c>
      <c r="I232">
        <v>-50.872799999999998</v>
      </c>
      <c r="J232">
        <f t="shared" si="15"/>
        <v>-22.735599999999998</v>
      </c>
      <c r="L232">
        <v>7</v>
      </c>
      <c r="M232">
        <v>350.31599999999997</v>
      </c>
      <c r="N232">
        <f t="shared" si="16"/>
        <v>44.169611307420524</v>
      </c>
      <c r="O232">
        <v>-7.0495599999999996</v>
      </c>
      <c r="P232">
        <v>40.313699999999997</v>
      </c>
      <c r="Q232">
        <v>520.85599999999999</v>
      </c>
      <c r="R232">
        <v>1.16696</v>
      </c>
      <c r="S232">
        <v>-24.108899999999998</v>
      </c>
      <c r="T232">
        <f t="shared" si="14"/>
        <v>-17.059339999999999</v>
      </c>
    </row>
    <row r="233" spans="2:20" x14ac:dyDescent="0.3">
      <c r="B233">
        <v>10</v>
      </c>
      <c r="C233">
        <v>438.21199999999999</v>
      </c>
      <c r="D233">
        <f t="shared" si="17"/>
        <v>36.193854283542706</v>
      </c>
      <c r="E233">
        <v>-27.252199999999998</v>
      </c>
      <c r="F233">
        <v>53.573599999999999</v>
      </c>
      <c r="G233">
        <v>404.42599999999999</v>
      </c>
      <c r="H233">
        <v>0.806952</v>
      </c>
      <c r="I233">
        <v>-50.979599999999998</v>
      </c>
      <c r="J233">
        <f t="shared" si="15"/>
        <v>-23.727399999999999</v>
      </c>
      <c r="L233">
        <v>8</v>
      </c>
      <c r="M233">
        <v>373.322</v>
      </c>
      <c r="N233">
        <f t="shared" si="16"/>
        <v>43.466921672607093</v>
      </c>
      <c r="O233">
        <v>-7.2479199999999997</v>
      </c>
      <c r="P233">
        <v>40.512099999999997</v>
      </c>
      <c r="Q233">
        <v>519.70399999999995</v>
      </c>
      <c r="R233">
        <v>1.16069</v>
      </c>
      <c r="S233">
        <v>-24.398800000000001</v>
      </c>
      <c r="T233">
        <f t="shared" si="14"/>
        <v>-17.150880000000001</v>
      </c>
    </row>
    <row r="234" spans="2:20" x14ac:dyDescent="0.3">
      <c r="B234">
        <v>11</v>
      </c>
      <c r="C234">
        <v>464.86099999999999</v>
      </c>
      <c r="D234">
        <f t="shared" si="17"/>
        <v>37.524860219895679</v>
      </c>
      <c r="E234">
        <v>-28.0304</v>
      </c>
      <c r="F234">
        <v>54.5197</v>
      </c>
      <c r="G234">
        <v>418.16500000000002</v>
      </c>
      <c r="H234">
        <v>0.817411</v>
      </c>
      <c r="I234">
        <v>-50.735500000000002</v>
      </c>
      <c r="J234">
        <f t="shared" si="15"/>
        <v>-22.705100000000002</v>
      </c>
      <c r="L234">
        <v>9</v>
      </c>
      <c r="M234">
        <v>396.23399999999998</v>
      </c>
      <c r="N234">
        <f t="shared" si="16"/>
        <v>43.645251396648085</v>
      </c>
      <c r="O234">
        <v>-7.0037799999999999</v>
      </c>
      <c r="P234">
        <v>40.252699999999997</v>
      </c>
      <c r="Q234">
        <v>506.69200000000001</v>
      </c>
      <c r="R234">
        <v>1.14578</v>
      </c>
      <c r="S234">
        <v>-24.414100000000001</v>
      </c>
      <c r="T234">
        <f t="shared" si="14"/>
        <v>-17.410320000000002</v>
      </c>
    </row>
    <row r="235" spans="2:20" x14ac:dyDescent="0.3">
      <c r="B235">
        <v>12</v>
      </c>
      <c r="C235">
        <v>491.613</v>
      </c>
      <c r="D235">
        <f t="shared" si="17"/>
        <v>37.380382775119607</v>
      </c>
      <c r="E235">
        <v>-27.313199999999998</v>
      </c>
      <c r="F235">
        <v>53.619399999999999</v>
      </c>
      <c r="G235">
        <v>405.64600000000002</v>
      </c>
      <c r="H235">
        <v>0.80873399999999995</v>
      </c>
      <c r="I235">
        <v>-50.735500000000002</v>
      </c>
      <c r="J235">
        <f t="shared" si="15"/>
        <v>-23.422300000000003</v>
      </c>
      <c r="L235">
        <v>10</v>
      </c>
      <c r="M235">
        <v>419.31</v>
      </c>
      <c r="N235">
        <f t="shared" si="16"/>
        <v>43.33506673600273</v>
      </c>
      <c r="O235">
        <v>-6.5765399999999996</v>
      </c>
      <c r="P235">
        <v>39.932299999999998</v>
      </c>
      <c r="Q235">
        <v>498.35599999999999</v>
      </c>
      <c r="R235">
        <v>1.1402099999999999</v>
      </c>
      <c r="S235">
        <v>-24.597200000000001</v>
      </c>
      <c r="T235">
        <f t="shared" si="14"/>
        <v>-18.020659999999999</v>
      </c>
    </row>
    <row r="236" spans="2:20" x14ac:dyDescent="0.3">
      <c r="B236">
        <v>13</v>
      </c>
      <c r="C236">
        <v>518.62699999999995</v>
      </c>
      <c r="D236">
        <f t="shared" si="17"/>
        <v>37.017842600133328</v>
      </c>
      <c r="E236">
        <v>-28.655999999999999</v>
      </c>
      <c r="F236">
        <v>55.191000000000003</v>
      </c>
      <c r="G236">
        <v>429.84399999999999</v>
      </c>
      <c r="H236">
        <v>0.82445299999999999</v>
      </c>
      <c r="I236">
        <v>-50.826999999999998</v>
      </c>
      <c r="J236">
        <f t="shared" si="15"/>
        <v>-22.170999999999999</v>
      </c>
      <c r="L236">
        <v>11</v>
      </c>
      <c r="M236">
        <v>442.46800000000002</v>
      </c>
      <c r="N236">
        <f t="shared" si="16"/>
        <v>43.1816219017186</v>
      </c>
      <c r="O236">
        <v>-7.8887900000000002</v>
      </c>
      <c r="P236">
        <v>40.924100000000003</v>
      </c>
      <c r="Q236">
        <v>527.01499999999999</v>
      </c>
      <c r="R236">
        <v>1.1715199999999999</v>
      </c>
      <c r="S236">
        <v>-24.642900000000001</v>
      </c>
      <c r="T236">
        <f t="shared" si="14"/>
        <v>-16.754110000000001</v>
      </c>
    </row>
    <row r="237" spans="2:20" x14ac:dyDescent="0.3">
      <c r="B237">
        <v>14</v>
      </c>
      <c r="C237">
        <v>545.423</v>
      </c>
      <c r="D237">
        <f t="shared" si="17"/>
        <v>37.319002836244145</v>
      </c>
      <c r="E237">
        <v>-27.801500000000001</v>
      </c>
      <c r="F237">
        <v>54.061900000000001</v>
      </c>
      <c r="G237">
        <v>417.84300000000002</v>
      </c>
      <c r="H237">
        <v>0.81576099999999996</v>
      </c>
      <c r="I237">
        <v>-50.765999999999998</v>
      </c>
      <c r="J237">
        <f t="shared" si="15"/>
        <v>-22.964499999999997</v>
      </c>
      <c r="L237">
        <v>12</v>
      </c>
      <c r="M237">
        <v>465.65</v>
      </c>
      <c r="N237">
        <f t="shared" si="16"/>
        <v>43.136916573203422</v>
      </c>
      <c r="O237">
        <v>-7.7972400000000004</v>
      </c>
      <c r="P237">
        <v>41.015599999999999</v>
      </c>
      <c r="Q237">
        <v>523.1</v>
      </c>
      <c r="R237">
        <v>1.1541699999999999</v>
      </c>
      <c r="S237">
        <v>-24.9481</v>
      </c>
      <c r="T237">
        <f t="shared" si="14"/>
        <v>-17.150860000000002</v>
      </c>
    </row>
    <row r="238" spans="2:20" x14ac:dyDescent="0.3">
      <c r="B238">
        <v>15</v>
      </c>
      <c r="C238">
        <v>572.25900000000001</v>
      </c>
      <c r="D238">
        <f t="shared" si="17"/>
        <v>37.263377552541343</v>
      </c>
      <c r="E238">
        <v>-27.755700000000001</v>
      </c>
      <c r="F238">
        <v>53.909300000000002</v>
      </c>
      <c r="G238">
        <v>414.83199999999999</v>
      </c>
      <c r="H238">
        <v>0.81907700000000006</v>
      </c>
      <c r="I238">
        <v>-50.888100000000001</v>
      </c>
      <c r="J238">
        <f t="shared" si="15"/>
        <v>-23.132400000000001</v>
      </c>
      <c r="L238">
        <v>13</v>
      </c>
      <c r="M238">
        <v>488.84199999999998</v>
      </c>
      <c r="N238">
        <f t="shared" si="16"/>
        <v>43.118316660917543</v>
      </c>
      <c r="O238">
        <v>-7.4615499999999999</v>
      </c>
      <c r="P238">
        <v>40.664700000000003</v>
      </c>
      <c r="Q238">
        <v>512.06500000000005</v>
      </c>
      <c r="R238">
        <v>1.1507000000000001</v>
      </c>
      <c r="S238">
        <v>-24.9176</v>
      </c>
      <c r="T238">
        <f t="shared" si="14"/>
        <v>-17.456050000000001</v>
      </c>
    </row>
    <row r="239" spans="2:20" x14ac:dyDescent="0.3">
      <c r="B239">
        <v>16</v>
      </c>
      <c r="C239">
        <v>598.98400000000004</v>
      </c>
      <c r="D239">
        <f t="shared" si="17"/>
        <v>37.418147801683787</v>
      </c>
      <c r="E239">
        <v>-28.823899999999998</v>
      </c>
      <c r="F239">
        <v>55.023200000000003</v>
      </c>
      <c r="G239">
        <v>435.9</v>
      </c>
      <c r="H239">
        <v>0.83119299999999996</v>
      </c>
      <c r="I239">
        <v>-50.613399999999999</v>
      </c>
      <c r="J239">
        <f t="shared" si="15"/>
        <v>-21.7895</v>
      </c>
      <c r="L239">
        <v>14</v>
      </c>
      <c r="M239">
        <v>511.78399999999999</v>
      </c>
      <c r="N239">
        <f t="shared" si="16"/>
        <v>43.588178885886137</v>
      </c>
      <c r="O239">
        <v>-7.5836199999999998</v>
      </c>
      <c r="P239">
        <v>40.771500000000003</v>
      </c>
      <c r="Q239">
        <v>511.43299999999999</v>
      </c>
      <c r="R239">
        <v>1.14785</v>
      </c>
      <c r="S239">
        <v>-25.0702</v>
      </c>
      <c r="T239">
        <f t="shared" si="14"/>
        <v>-17.48658</v>
      </c>
    </row>
    <row r="240" spans="2:20" x14ac:dyDescent="0.3">
      <c r="B240">
        <v>17</v>
      </c>
      <c r="C240">
        <v>626.173</v>
      </c>
      <c r="D240">
        <f t="shared" si="17"/>
        <v>36.779579977196711</v>
      </c>
      <c r="E240">
        <v>-27.938800000000001</v>
      </c>
      <c r="F240">
        <v>54.275500000000001</v>
      </c>
      <c r="G240">
        <v>421.14400000000001</v>
      </c>
      <c r="H240">
        <v>0.82142099999999996</v>
      </c>
      <c r="I240">
        <v>-50.735500000000002</v>
      </c>
      <c r="J240">
        <f t="shared" si="15"/>
        <v>-22.796700000000001</v>
      </c>
      <c r="L240">
        <v>15</v>
      </c>
      <c r="M240">
        <v>535.53800000000001</v>
      </c>
      <c r="N240">
        <f t="shared" si="16"/>
        <v>42.0981729392944</v>
      </c>
      <c r="O240">
        <v>-7.2479199999999997</v>
      </c>
      <c r="P240">
        <v>40.252699999999997</v>
      </c>
      <c r="Q240">
        <v>508.93099999999998</v>
      </c>
      <c r="R240">
        <v>1.1495899999999999</v>
      </c>
      <c r="S240">
        <v>-24.9786</v>
      </c>
      <c r="T240">
        <f t="shared" si="14"/>
        <v>-17.73068</v>
      </c>
    </row>
    <row r="241" spans="1:20" x14ac:dyDescent="0.3">
      <c r="B241">
        <v>18</v>
      </c>
      <c r="C241">
        <v>653.30600000000004</v>
      </c>
      <c r="D241">
        <f t="shared" si="17"/>
        <v>36.855489625179615</v>
      </c>
      <c r="E241">
        <v>-28.411899999999999</v>
      </c>
      <c r="F241">
        <v>54.611199999999997</v>
      </c>
      <c r="G241">
        <v>429.13299999999998</v>
      </c>
      <c r="H241">
        <v>0.82686199999999999</v>
      </c>
      <c r="I241">
        <v>-50.720199999999998</v>
      </c>
      <c r="J241">
        <f t="shared" si="15"/>
        <v>-22.308299999999999</v>
      </c>
      <c r="L241">
        <v>16</v>
      </c>
      <c r="M241">
        <v>558.803</v>
      </c>
      <c r="N241">
        <f t="shared" si="16"/>
        <v>42.983021706425987</v>
      </c>
      <c r="O241">
        <v>-7.4768100000000004</v>
      </c>
      <c r="P241">
        <v>40.6342</v>
      </c>
      <c r="Q241">
        <v>514.53599999999994</v>
      </c>
      <c r="R241">
        <v>1.1570100000000001</v>
      </c>
      <c r="S241">
        <v>-24.9786</v>
      </c>
      <c r="T241">
        <f t="shared" si="14"/>
        <v>-17.50179</v>
      </c>
    </row>
    <row r="242" spans="1:20" x14ac:dyDescent="0.3">
      <c r="B242">
        <v>19</v>
      </c>
      <c r="C242">
        <v>680.22500000000002</v>
      </c>
      <c r="D242">
        <f t="shared" si="17"/>
        <v>37.148482484490529</v>
      </c>
      <c r="E242">
        <v>-28.183</v>
      </c>
      <c r="F242">
        <v>54.5349</v>
      </c>
      <c r="G242">
        <v>424.26400000000001</v>
      </c>
      <c r="H242">
        <v>0.82608000000000004</v>
      </c>
      <c r="I242">
        <v>-50.765999999999998</v>
      </c>
      <c r="J242">
        <f t="shared" si="15"/>
        <v>-22.582999999999998</v>
      </c>
      <c r="L242">
        <v>17</v>
      </c>
      <c r="M242">
        <v>582.15099999999995</v>
      </c>
      <c r="N242">
        <f t="shared" si="16"/>
        <v>42.830221003940459</v>
      </c>
      <c r="O242">
        <v>-7.7667200000000003</v>
      </c>
      <c r="P242">
        <v>40.6036</v>
      </c>
      <c r="Q242">
        <v>516.43600000000004</v>
      </c>
      <c r="R242">
        <v>1.1615</v>
      </c>
      <c r="S242">
        <v>-24.9786</v>
      </c>
      <c r="T242">
        <f t="shared" si="14"/>
        <v>-17.211880000000001</v>
      </c>
    </row>
    <row r="243" spans="1:20" x14ac:dyDescent="0.3">
      <c r="J243">
        <f t="shared" si="15"/>
        <v>0</v>
      </c>
      <c r="L243">
        <v>18</v>
      </c>
      <c r="M243">
        <v>605.53499999999997</v>
      </c>
      <c r="N243">
        <f t="shared" si="16"/>
        <v>42.76428327061236</v>
      </c>
      <c r="O243">
        <v>-7.9040499999999998</v>
      </c>
      <c r="P243">
        <v>40.939300000000003</v>
      </c>
      <c r="Q243">
        <v>525.14200000000005</v>
      </c>
      <c r="R243">
        <v>1.1687700000000001</v>
      </c>
      <c r="S243">
        <v>-24.9939</v>
      </c>
      <c r="T243">
        <f t="shared" si="14"/>
        <v>-17.089849999999998</v>
      </c>
    </row>
    <row r="244" spans="1:20" x14ac:dyDescent="0.3">
      <c r="J244">
        <f t="shared" si="15"/>
        <v>0</v>
      </c>
      <c r="L244">
        <v>19</v>
      </c>
      <c r="M244">
        <v>629.05799999999999</v>
      </c>
      <c r="N244">
        <f t="shared" si="16"/>
        <v>42.511584406750792</v>
      </c>
      <c r="O244">
        <v>-7.8582799999999997</v>
      </c>
      <c r="P244">
        <v>40.741</v>
      </c>
      <c r="Q244">
        <v>520.00900000000001</v>
      </c>
      <c r="R244">
        <v>1.1600600000000001</v>
      </c>
      <c r="S244">
        <v>-25.283799999999999</v>
      </c>
      <c r="T244">
        <f t="shared" si="14"/>
        <v>-17.425519999999999</v>
      </c>
    </row>
    <row r="245" spans="1:20" x14ac:dyDescent="0.3">
      <c r="A245">
        <v>2.85</v>
      </c>
      <c r="J245">
        <f t="shared" si="15"/>
        <v>0</v>
      </c>
      <c r="L245">
        <v>20</v>
      </c>
      <c r="M245">
        <v>652.31299999999999</v>
      </c>
      <c r="N245">
        <f t="shared" si="16"/>
        <v>43.001505052676855</v>
      </c>
      <c r="O245">
        <v>-8.0261200000000006</v>
      </c>
      <c r="P245">
        <v>40.5884</v>
      </c>
      <c r="Q245">
        <v>520.60299999999995</v>
      </c>
      <c r="R245">
        <v>1.1632199999999999</v>
      </c>
      <c r="S245">
        <v>-25.314299999999999</v>
      </c>
      <c r="T245">
        <f t="shared" si="14"/>
        <v>-17.288179999999997</v>
      </c>
    </row>
    <row r="246" spans="1:20" x14ac:dyDescent="0.3">
      <c r="B246">
        <v>1</v>
      </c>
      <c r="C246">
        <v>202.59100000000001</v>
      </c>
      <c r="E246">
        <v>-37.246699999999997</v>
      </c>
      <c r="F246">
        <v>68.466200000000001</v>
      </c>
      <c r="G246">
        <v>436.54899999999998</v>
      </c>
      <c r="H246">
        <v>0.78384900000000002</v>
      </c>
      <c r="I246">
        <v>-51.345799999999997</v>
      </c>
      <c r="J246">
        <f t="shared" si="15"/>
        <v>-14.0991</v>
      </c>
      <c r="L246">
        <v>21</v>
      </c>
      <c r="M246">
        <v>675.76</v>
      </c>
      <c r="N246">
        <f t="shared" si="16"/>
        <v>42.649379451528972</v>
      </c>
      <c r="O246">
        <v>-8.5144000000000002</v>
      </c>
      <c r="P246">
        <v>41.107199999999999</v>
      </c>
      <c r="Q246">
        <v>527.16399999999999</v>
      </c>
      <c r="R246">
        <v>1.1669700000000001</v>
      </c>
      <c r="S246">
        <v>-25.238</v>
      </c>
      <c r="T246">
        <f t="shared" si="14"/>
        <v>-16.723599999999998</v>
      </c>
    </row>
    <row r="247" spans="1:20" x14ac:dyDescent="0.3">
      <c r="B247">
        <v>2</v>
      </c>
      <c r="C247">
        <v>221.845</v>
      </c>
      <c r="D247">
        <f t="shared" si="17"/>
        <v>51.937259790173499</v>
      </c>
      <c r="E247">
        <v>-26.4435</v>
      </c>
      <c r="F247">
        <v>51.254300000000001</v>
      </c>
      <c r="G247">
        <v>396.32100000000003</v>
      </c>
      <c r="H247">
        <v>0.81947000000000003</v>
      </c>
      <c r="I247">
        <v>-48.660299999999999</v>
      </c>
      <c r="J247">
        <f t="shared" si="15"/>
        <v>-22.216799999999999</v>
      </c>
      <c r="L247">
        <v>22</v>
      </c>
      <c r="M247">
        <v>698.97799999999995</v>
      </c>
      <c r="N247">
        <f t="shared" si="16"/>
        <v>43.070031871823659</v>
      </c>
      <c r="O247">
        <v>-8.74329</v>
      </c>
      <c r="P247">
        <v>41.351300000000002</v>
      </c>
      <c r="Q247">
        <v>535.48099999999999</v>
      </c>
      <c r="R247">
        <v>1.1838599999999999</v>
      </c>
      <c r="S247">
        <v>-25.2075</v>
      </c>
      <c r="T247">
        <f t="shared" si="14"/>
        <v>-16.464210000000001</v>
      </c>
    </row>
    <row r="248" spans="1:20" x14ac:dyDescent="0.3">
      <c r="B248">
        <v>3</v>
      </c>
      <c r="C248">
        <v>248.00399999999999</v>
      </c>
      <c r="D248">
        <f t="shared" si="17"/>
        <v>38.227761000038242</v>
      </c>
      <c r="E248">
        <v>-26.4435</v>
      </c>
      <c r="F248">
        <v>51.284799999999997</v>
      </c>
      <c r="G248">
        <v>400.01299999999998</v>
      </c>
      <c r="H248">
        <v>0.82439600000000002</v>
      </c>
      <c r="I248">
        <v>-49.270600000000002</v>
      </c>
      <c r="J248">
        <f t="shared" si="15"/>
        <v>-22.827100000000002</v>
      </c>
      <c r="T248">
        <f t="shared" si="14"/>
        <v>0</v>
      </c>
    </row>
    <row r="249" spans="1:20" x14ac:dyDescent="0.3">
      <c r="B249">
        <v>4</v>
      </c>
      <c r="C249">
        <v>273.209</v>
      </c>
      <c r="D249">
        <f t="shared" si="17"/>
        <v>39.674667724657787</v>
      </c>
      <c r="E249">
        <v>-27.526900000000001</v>
      </c>
      <c r="F249">
        <v>52.795400000000001</v>
      </c>
      <c r="G249">
        <v>421.63200000000001</v>
      </c>
      <c r="H249">
        <v>0.83161499999999999</v>
      </c>
      <c r="I249">
        <v>-49.621600000000001</v>
      </c>
      <c r="J249">
        <f t="shared" si="15"/>
        <v>-22.0947</v>
      </c>
      <c r="K249">
        <v>1.9</v>
      </c>
      <c r="T249">
        <f t="shared" si="14"/>
        <v>0</v>
      </c>
    </row>
    <row r="250" spans="1:20" x14ac:dyDescent="0.3">
      <c r="B250">
        <v>5</v>
      </c>
      <c r="C250">
        <v>299.08999999999997</v>
      </c>
      <c r="D250">
        <f t="shared" si="17"/>
        <v>38.63838337003984</v>
      </c>
      <c r="E250">
        <v>-26.824999999999999</v>
      </c>
      <c r="F250">
        <v>52.139299999999999</v>
      </c>
      <c r="G250">
        <v>406.86700000000002</v>
      </c>
      <c r="H250">
        <v>0.81646200000000002</v>
      </c>
      <c r="I250">
        <v>-50.1404</v>
      </c>
      <c r="J250">
        <f t="shared" si="15"/>
        <v>-23.3154</v>
      </c>
      <c r="L250">
        <v>1</v>
      </c>
      <c r="M250">
        <v>222.4</v>
      </c>
      <c r="O250">
        <v>-14.0686</v>
      </c>
      <c r="P250">
        <v>51.269500000000001</v>
      </c>
      <c r="Q250">
        <v>534.69299999999998</v>
      </c>
      <c r="R250">
        <v>1.11287</v>
      </c>
      <c r="S250">
        <v>-23.6816</v>
      </c>
      <c r="T250">
        <f t="shared" si="14"/>
        <v>-9.6129999999999995</v>
      </c>
    </row>
    <row r="251" spans="1:20" x14ac:dyDescent="0.3">
      <c r="B251">
        <v>6</v>
      </c>
      <c r="C251">
        <v>324.96199999999999</v>
      </c>
      <c r="D251">
        <f t="shared" si="17"/>
        <v>38.651824366110063</v>
      </c>
      <c r="E251">
        <v>-27.328499999999998</v>
      </c>
      <c r="F251">
        <v>52.780200000000001</v>
      </c>
      <c r="G251">
        <v>417.32299999999998</v>
      </c>
      <c r="H251">
        <v>0.825295</v>
      </c>
      <c r="I251">
        <v>-50.384500000000003</v>
      </c>
      <c r="J251">
        <f t="shared" si="15"/>
        <v>-23.056000000000004</v>
      </c>
      <c r="L251">
        <v>2</v>
      </c>
      <c r="M251">
        <v>240.33500000000001</v>
      </c>
      <c r="N251">
        <f t="shared" si="16"/>
        <v>55.756899916364645</v>
      </c>
      <c r="O251">
        <v>-5.6152300000000004</v>
      </c>
      <c r="P251">
        <v>39.688099999999999</v>
      </c>
      <c r="Q251">
        <v>498.83800000000002</v>
      </c>
      <c r="R251">
        <v>1.1690400000000001</v>
      </c>
      <c r="S251">
        <v>-21.270800000000001</v>
      </c>
      <c r="T251">
        <f t="shared" si="14"/>
        <v>-15.655570000000001</v>
      </c>
    </row>
    <row r="252" spans="1:20" x14ac:dyDescent="0.3">
      <c r="B252">
        <v>7</v>
      </c>
      <c r="C252">
        <v>350.81799999999998</v>
      </c>
      <c r="D252">
        <f t="shared" si="17"/>
        <v>38.675742574257434</v>
      </c>
      <c r="E252">
        <v>-27.297999999999998</v>
      </c>
      <c r="F252">
        <v>52.841200000000001</v>
      </c>
      <c r="G252">
        <v>414.81900000000002</v>
      </c>
      <c r="H252">
        <v>0.82276199999999999</v>
      </c>
      <c r="I252">
        <v>-50.369300000000003</v>
      </c>
      <c r="J252">
        <f t="shared" si="15"/>
        <v>-23.071300000000004</v>
      </c>
      <c r="L252">
        <v>3</v>
      </c>
      <c r="M252">
        <v>261.41699999999997</v>
      </c>
      <c r="N252">
        <f t="shared" si="16"/>
        <v>47.433829807418732</v>
      </c>
      <c r="O252">
        <v>-5.0506599999999997</v>
      </c>
      <c r="P252">
        <v>38.8947</v>
      </c>
      <c r="Q252">
        <v>504.928</v>
      </c>
      <c r="R252">
        <v>1.17411</v>
      </c>
      <c r="S252">
        <v>-21.423300000000001</v>
      </c>
      <c r="T252">
        <f t="shared" si="14"/>
        <v>-16.372640000000001</v>
      </c>
    </row>
    <row r="253" spans="1:20" x14ac:dyDescent="0.3">
      <c r="B253">
        <v>8</v>
      </c>
      <c r="C253">
        <v>376.351</v>
      </c>
      <c r="D253">
        <f t="shared" si="17"/>
        <v>39.165002154075097</v>
      </c>
      <c r="E253">
        <v>-27.9236</v>
      </c>
      <c r="F253">
        <v>53.863500000000002</v>
      </c>
      <c r="G253">
        <v>424.58300000000003</v>
      </c>
      <c r="H253">
        <v>0.82803899999999997</v>
      </c>
      <c r="I253">
        <v>-50.384500000000003</v>
      </c>
      <c r="J253">
        <f t="shared" si="15"/>
        <v>-22.460900000000002</v>
      </c>
      <c r="L253">
        <v>4</v>
      </c>
      <c r="M253">
        <v>280.93700000000001</v>
      </c>
      <c r="N253">
        <f t="shared" si="16"/>
        <v>51.229508196721213</v>
      </c>
      <c r="O253">
        <v>-5.2642800000000003</v>
      </c>
      <c r="P253">
        <v>38.268999999999998</v>
      </c>
      <c r="Q253">
        <v>522.75400000000002</v>
      </c>
      <c r="R253">
        <v>1.20364</v>
      </c>
      <c r="S253">
        <v>-21.225000000000001</v>
      </c>
      <c r="T253">
        <f t="shared" si="14"/>
        <v>-15.960720000000002</v>
      </c>
    </row>
    <row r="254" spans="1:20" x14ac:dyDescent="0.3">
      <c r="B254">
        <v>9</v>
      </c>
      <c r="C254">
        <v>402.60599999999999</v>
      </c>
      <c r="D254">
        <f t="shared" si="17"/>
        <v>38.087983241287382</v>
      </c>
      <c r="E254">
        <v>-27.71</v>
      </c>
      <c r="F254">
        <v>53.237900000000003</v>
      </c>
      <c r="G254">
        <v>422.84100000000001</v>
      </c>
      <c r="H254">
        <v>0.82978200000000002</v>
      </c>
      <c r="I254">
        <v>-50.628700000000002</v>
      </c>
      <c r="J254">
        <f t="shared" si="15"/>
        <v>-22.918700000000001</v>
      </c>
      <c r="L254">
        <v>5</v>
      </c>
      <c r="M254">
        <v>302.50400000000002</v>
      </c>
      <c r="N254">
        <f t="shared" si="16"/>
        <v>46.367134974729893</v>
      </c>
      <c r="O254">
        <v>-5.4931599999999996</v>
      </c>
      <c r="P254">
        <v>38.558999999999997</v>
      </c>
      <c r="Q254">
        <v>524.92200000000003</v>
      </c>
      <c r="R254">
        <v>1.19096</v>
      </c>
      <c r="S254">
        <v>-21.9574</v>
      </c>
      <c r="T254">
        <f t="shared" si="14"/>
        <v>-16.46424</v>
      </c>
    </row>
    <row r="255" spans="1:20" x14ac:dyDescent="0.3">
      <c r="B255">
        <v>10</v>
      </c>
      <c r="C255">
        <v>428.971</v>
      </c>
      <c r="D255">
        <f t="shared" si="17"/>
        <v>37.929072634174084</v>
      </c>
      <c r="E255">
        <v>-26.870699999999999</v>
      </c>
      <c r="F255">
        <v>52.658099999999997</v>
      </c>
      <c r="G255">
        <v>406.238</v>
      </c>
      <c r="H255">
        <v>0.81748500000000002</v>
      </c>
      <c r="I255">
        <v>-50.552399999999999</v>
      </c>
      <c r="J255">
        <f t="shared" si="15"/>
        <v>-23.681699999999999</v>
      </c>
      <c r="L255">
        <v>6</v>
      </c>
      <c r="M255">
        <v>324.15199999999999</v>
      </c>
      <c r="N255">
        <f t="shared" si="16"/>
        <v>46.19364375461943</v>
      </c>
      <c r="O255">
        <v>-5.6152300000000004</v>
      </c>
      <c r="P255">
        <v>38.940399999999997</v>
      </c>
      <c r="Q255">
        <v>513.64300000000003</v>
      </c>
      <c r="R255">
        <v>1.17588</v>
      </c>
      <c r="S255">
        <v>-22.369399999999999</v>
      </c>
      <c r="T255">
        <f t="shared" si="14"/>
        <v>-16.754169999999998</v>
      </c>
    </row>
    <row r="256" spans="1:20" x14ac:dyDescent="0.3">
      <c r="B256">
        <v>11</v>
      </c>
      <c r="C256">
        <v>455.01499999999999</v>
      </c>
      <c r="D256">
        <f t="shared" si="17"/>
        <v>38.396559668253751</v>
      </c>
      <c r="E256">
        <v>-27.496300000000002</v>
      </c>
      <c r="F256">
        <v>53.405799999999999</v>
      </c>
      <c r="G256">
        <v>417.29700000000003</v>
      </c>
      <c r="H256">
        <v>0.82586199999999999</v>
      </c>
      <c r="I256">
        <v>-50.460799999999999</v>
      </c>
      <c r="J256">
        <f t="shared" si="15"/>
        <v>-22.964499999999997</v>
      </c>
      <c r="L256">
        <v>7</v>
      </c>
      <c r="M256">
        <v>346.32600000000002</v>
      </c>
      <c r="N256">
        <f t="shared" si="16"/>
        <v>45.097862361324005</v>
      </c>
      <c r="O256">
        <v>-6.4849899999999998</v>
      </c>
      <c r="P256">
        <v>40.237400000000001</v>
      </c>
      <c r="Q256">
        <v>533.76599999999996</v>
      </c>
      <c r="R256">
        <v>1.1834899999999999</v>
      </c>
      <c r="S256">
        <v>-22.888200000000001</v>
      </c>
      <c r="T256">
        <f t="shared" si="14"/>
        <v>-16.403210000000001</v>
      </c>
    </row>
    <row r="257" spans="1:20" x14ac:dyDescent="0.3">
      <c r="B257">
        <v>12</v>
      </c>
      <c r="C257">
        <v>481.19200000000001</v>
      </c>
      <c r="D257">
        <f t="shared" si="17"/>
        <v>38.201474576918642</v>
      </c>
      <c r="E257">
        <v>-27.648900000000001</v>
      </c>
      <c r="F257">
        <v>53.36</v>
      </c>
      <c r="G257">
        <v>420.54300000000001</v>
      </c>
      <c r="H257">
        <v>0.826098</v>
      </c>
      <c r="I257">
        <v>-50.414999999999999</v>
      </c>
      <c r="J257">
        <f t="shared" si="15"/>
        <v>-22.766099999999998</v>
      </c>
      <c r="L257">
        <v>8</v>
      </c>
      <c r="M257">
        <v>368.75200000000001</v>
      </c>
      <c r="N257">
        <f t="shared" si="16"/>
        <v>44.591099616516566</v>
      </c>
      <c r="O257">
        <v>-6.1798099999999998</v>
      </c>
      <c r="P257">
        <v>39.993299999999998</v>
      </c>
      <c r="Q257">
        <v>525.25099999999998</v>
      </c>
      <c r="R257">
        <v>1.16656</v>
      </c>
      <c r="S257">
        <v>-23.3765</v>
      </c>
      <c r="T257">
        <f t="shared" si="14"/>
        <v>-17.19669</v>
      </c>
    </row>
    <row r="258" spans="1:20" x14ac:dyDescent="0.3">
      <c r="B258">
        <v>13</v>
      </c>
      <c r="C258">
        <v>507.43799999999999</v>
      </c>
      <c r="D258">
        <f t="shared" si="17"/>
        <v>38.10104396860477</v>
      </c>
      <c r="E258">
        <v>-27.725200000000001</v>
      </c>
      <c r="F258">
        <v>53.512599999999999</v>
      </c>
      <c r="G258">
        <v>423.58100000000002</v>
      </c>
      <c r="H258">
        <v>0.82726599999999995</v>
      </c>
      <c r="I258">
        <v>-50.384500000000003</v>
      </c>
      <c r="J258">
        <f t="shared" si="15"/>
        <v>-22.659300000000002</v>
      </c>
      <c r="L258">
        <v>9</v>
      </c>
      <c r="M258">
        <v>390.827</v>
      </c>
      <c r="N258">
        <f t="shared" si="16"/>
        <v>45.300113250283147</v>
      </c>
      <c r="O258">
        <v>-7.37</v>
      </c>
      <c r="P258">
        <v>41.015599999999999</v>
      </c>
      <c r="Q258">
        <v>547.54399999999998</v>
      </c>
      <c r="R258">
        <v>1.1935199999999999</v>
      </c>
      <c r="S258">
        <v>-23.2697</v>
      </c>
      <c r="T258">
        <f t="shared" si="14"/>
        <v>-15.899699999999999</v>
      </c>
    </row>
    <row r="259" spans="1:20" x14ac:dyDescent="0.3">
      <c r="B259">
        <v>14</v>
      </c>
      <c r="C259">
        <v>533.524</v>
      </c>
      <c r="D259">
        <f t="shared" si="17"/>
        <v>38.334738940427798</v>
      </c>
      <c r="E259">
        <v>-27.664200000000001</v>
      </c>
      <c r="F259">
        <v>53.619399999999999</v>
      </c>
      <c r="G259">
        <v>430.33300000000003</v>
      </c>
      <c r="H259">
        <v>0.83356799999999998</v>
      </c>
      <c r="I259">
        <v>-50.216700000000003</v>
      </c>
      <c r="J259">
        <f t="shared" si="15"/>
        <v>-22.552500000000002</v>
      </c>
      <c r="L259">
        <v>10</v>
      </c>
      <c r="M259">
        <v>413.51400000000001</v>
      </c>
      <c r="N259">
        <f t="shared" si="16"/>
        <v>44.078106404548841</v>
      </c>
      <c r="O259">
        <v>-6.08826</v>
      </c>
      <c r="P259">
        <v>39.672899999999998</v>
      </c>
      <c r="Q259">
        <v>512.29300000000001</v>
      </c>
      <c r="R259">
        <v>1.1610799999999999</v>
      </c>
      <c r="S259">
        <v>-23.788499999999999</v>
      </c>
      <c r="T259">
        <f t="shared" si="14"/>
        <v>-17.700240000000001</v>
      </c>
    </row>
    <row r="260" spans="1:20" x14ac:dyDescent="0.3">
      <c r="B260">
        <v>15</v>
      </c>
      <c r="C260">
        <v>559.26900000000001</v>
      </c>
      <c r="D260">
        <f t="shared" si="17"/>
        <v>38.84249368809477</v>
      </c>
      <c r="E260">
        <v>-28.839099999999998</v>
      </c>
      <c r="F260">
        <v>54.7485</v>
      </c>
      <c r="G260">
        <v>448.89100000000002</v>
      </c>
      <c r="H260">
        <v>0.84660999999999997</v>
      </c>
      <c r="I260">
        <v>-50.414999999999999</v>
      </c>
      <c r="J260">
        <f t="shared" si="15"/>
        <v>-21.575900000000001</v>
      </c>
      <c r="L260">
        <v>11</v>
      </c>
      <c r="M260">
        <v>436.20600000000002</v>
      </c>
      <c r="N260">
        <f t="shared" si="16"/>
        <v>44.068394147717243</v>
      </c>
      <c r="O260">
        <v>-6.9885299999999999</v>
      </c>
      <c r="P260">
        <v>40.298499999999997</v>
      </c>
      <c r="Q260">
        <v>528.36099999999999</v>
      </c>
      <c r="R260">
        <v>1.1743399999999999</v>
      </c>
      <c r="S260">
        <v>-23.696899999999999</v>
      </c>
      <c r="T260">
        <f t="shared" si="14"/>
        <v>-16.708369999999999</v>
      </c>
    </row>
    <row r="261" spans="1:20" x14ac:dyDescent="0.3">
      <c r="B261">
        <v>16</v>
      </c>
      <c r="C261">
        <v>585.35599999999999</v>
      </c>
      <c r="D261">
        <f t="shared" si="17"/>
        <v>38.333269444550943</v>
      </c>
      <c r="E261">
        <v>-27.877800000000001</v>
      </c>
      <c r="F261">
        <v>53.176900000000003</v>
      </c>
      <c r="G261">
        <v>432.23899999999998</v>
      </c>
      <c r="H261">
        <v>0.84361799999999998</v>
      </c>
      <c r="I261">
        <v>-50.231900000000003</v>
      </c>
      <c r="J261">
        <f t="shared" si="15"/>
        <v>-22.354100000000003</v>
      </c>
      <c r="L261">
        <v>12</v>
      </c>
      <c r="M261">
        <v>458.67399999999998</v>
      </c>
      <c r="N261">
        <f t="shared" si="16"/>
        <v>44.507744347516542</v>
      </c>
      <c r="O261">
        <v>-6.4392100000000001</v>
      </c>
      <c r="P261">
        <v>39.932299999999998</v>
      </c>
      <c r="Q261">
        <v>512.34400000000005</v>
      </c>
      <c r="R261">
        <v>1.1604000000000001</v>
      </c>
      <c r="S261">
        <v>-23.757899999999999</v>
      </c>
      <c r="T261">
        <f t="shared" ref="T261:T324" si="18">S261-O261</f>
        <v>-17.31869</v>
      </c>
    </row>
    <row r="262" spans="1:20" x14ac:dyDescent="0.3">
      <c r="B262">
        <v>17</v>
      </c>
      <c r="C262">
        <v>611.32600000000002</v>
      </c>
      <c r="D262">
        <f t="shared" si="17"/>
        <v>38.505968425105848</v>
      </c>
      <c r="E262">
        <v>-28.778099999999998</v>
      </c>
      <c r="F262">
        <v>54.244999999999997</v>
      </c>
      <c r="G262">
        <v>453.90100000000001</v>
      </c>
      <c r="H262">
        <v>0.85537099999999999</v>
      </c>
      <c r="I262">
        <v>-50.231900000000003</v>
      </c>
      <c r="J262">
        <f t="shared" ref="J262:J325" si="19">I262-E262</f>
        <v>-21.453800000000005</v>
      </c>
      <c r="L262">
        <v>13</v>
      </c>
      <c r="M262">
        <v>481.584</v>
      </c>
      <c r="N262">
        <f t="shared" ref="N262:N323" si="20">1000/(M262-M261)</f>
        <v>43.649061545176728</v>
      </c>
      <c r="O262">
        <v>-7.50732</v>
      </c>
      <c r="P262">
        <v>40.893599999999999</v>
      </c>
      <c r="Q262">
        <v>538.44299999999998</v>
      </c>
      <c r="R262">
        <v>1.1857599999999999</v>
      </c>
      <c r="S262">
        <v>-23.956299999999999</v>
      </c>
      <c r="T262">
        <f t="shared" si="18"/>
        <v>-16.448979999999999</v>
      </c>
    </row>
    <row r="263" spans="1:20" x14ac:dyDescent="0.3">
      <c r="B263">
        <v>18</v>
      </c>
      <c r="C263">
        <v>637.56500000000005</v>
      </c>
      <c r="D263">
        <f t="shared" si="17"/>
        <v>38.11120850642169</v>
      </c>
      <c r="E263">
        <v>-28.3203</v>
      </c>
      <c r="F263">
        <v>53.970300000000002</v>
      </c>
      <c r="G263">
        <v>442.20100000000002</v>
      </c>
      <c r="H263">
        <v>0.84510700000000005</v>
      </c>
      <c r="I263">
        <v>-50.323500000000003</v>
      </c>
      <c r="J263">
        <f t="shared" si="19"/>
        <v>-22.003200000000003</v>
      </c>
      <c r="L263">
        <v>14</v>
      </c>
      <c r="M263">
        <v>504.08199999999999</v>
      </c>
      <c r="N263">
        <f t="shared" si="20"/>
        <v>44.448395412925613</v>
      </c>
      <c r="O263">
        <v>-7.5530999999999997</v>
      </c>
      <c r="P263">
        <v>40.939300000000003</v>
      </c>
      <c r="Q263">
        <v>541.43399999999997</v>
      </c>
      <c r="R263">
        <v>1.18676</v>
      </c>
      <c r="S263">
        <v>-24.078399999999998</v>
      </c>
      <c r="T263">
        <f t="shared" si="18"/>
        <v>-16.525299999999998</v>
      </c>
    </row>
    <row r="264" spans="1:20" x14ac:dyDescent="0.3">
      <c r="B264">
        <v>19</v>
      </c>
      <c r="C264">
        <v>663.67899999999997</v>
      </c>
      <c r="D264">
        <f t="shared" si="17"/>
        <v>38.293635597763767</v>
      </c>
      <c r="E264">
        <v>-27.42</v>
      </c>
      <c r="F264">
        <v>53.176900000000003</v>
      </c>
      <c r="G264">
        <v>425.25599999999997</v>
      </c>
      <c r="H264">
        <v>0.83228999999999997</v>
      </c>
      <c r="I264">
        <v>-50.369300000000003</v>
      </c>
      <c r="J264">
        <f t="shared" si="19"/>
        <v>-22.949300000000001</v>
      </c>
      <c r="L264">
        <v>15</v>
      </c>
      <c r="M264">
        <v>526.90700000000004</v>
      </c>
      <c r="N264">
        <f t="shared" si="20"/>
        <v>43.811610076670227</v>
      </c>
      <c r="O264">
        <v>-7.3242200000000004</v>
      </c>
      <c r="P264">
        <v>40.7104</v>
      </c>
      <c r="Q264">
        <v>533.35599999999999</v>
      </c>
      <c r="R264">
        <v>1.1817599999999999</v>
      </c>
      <c r="S264">
        <v>-24.063099999999999</v>
      </c>
      <c r="T264">
        <f t="shared" si="18"/>
        <v>-16.738879999999998</v>
      </c>
    </row>
    <row r="265" spans="1:20" x14ac:dyDescent="0.3">
      <c r="B265">
        <v>20</v>
      </c>
      <c r="C265">
        <v>689.36699999999996</v>
      </c>
      <c r="D265">
        <f t="shared" ref="D265:D328" si="21">1000/(C265-C264)</f>
        <v>38.928682653379028</v>
      </c>
      <c r="E265">
        <v>-28.732299999999999</v>
      </c>
      <c r="F265">
        <v>54.214500000000001</v>
      </c>
      <c r="G265">
        <v>446.93400000000003</v>
      </c>
      <c r="H265">
        <v>0.85212200000000005</v>
      </c>
      <c r="I265">
        <v>-50.292999999999999</v>
      </c>
      <c r="J265">
        <f t="shared" si="19"/>
        <v>-21.560700000000001</v>
      </c>
      <c r="L265">
        <v>16</v>
      </c>
      <c r="M265">
        <v>549.41200000000003</v>
      </c>
      <c r="N265">
        <f t="shared" si="20"/>
        <v>44.434570095534333</v>
      </c>
      <c r="O265">
        <v>-7.8125</v>
      </c>
      <c r="P265">
        <v>41.107199999999999</v>
      </c>
      <c r="Q265">
        <v>536.40800000000002</v>
      </c>
      <c r="R265">
        <v>1.1832800000000001</v>
      </c>
      <c r="S265">
        <v>-24.292000000000002</v>
      </c>
      <c r="T265">
        <f t="shared" si="18"/>
        <v>-16.479500000000002</v>
      </c>
    </row>
    <row r="266" spans="1:20" x14ac:dyDescent="0.3">
      <c r="J266">
        <f t="shared" si="19"/>
        <v>0</v>
      </c>
      <c r="L266">
        <v>17</v>
      </c>
      <c r="M266">
        <v>572.05899999999997</v>
      </c>
      <c r="N266">
        <f t="shared" si="20"/>
        <v>44.155958846646485</v>
      </c>
      <c r="O266">
        <v>-7.7362099999999998</v>
      </c>
      <c r="P266">
        <v>40.924100000000003</v>
      </c>
      <c r="Q266">
        <v>537.66899999999998</v>
      </c>
      <c r="R266">
        <v>1.1856</v>
      </c>
      <c r="S266">
        <v>-24.322500000000002</v>
      </c>
      <c r="T266">
        <f t="shared" si="18"/>
        <v>-16.586290000000002</v>
      </c>
    </row>
    <row r="267" spans="1:20" x14ac:dyDescent="0.3">
      <c r="J267">
        <f t="shared" si="19"/>
        <v>0</v>
      </c>
      <c r="L267">
        <v>18</v>
      </c>
      <c r="M267">
        <v>594.87800000000004</v>
      </c>
      <c r="N267">
        <f t="shared" si="20"/>
        <v>43.8231298479336</v>
      </c>
      <c r="O267">
        <v>-7.7514599999999998</v>
      </c>
      <c r="P267">
        <v>40.741</v>
      </c>
      <c r="Q267">
        <v>543.09900000000005</v>
      </c>
      <c r="R267">
        <v>1.18866</v>
      </c>
      <c r="S267">
        <v>-24.353000000000002</v>
      </c>
      <c r="T267">
        <f t="shared" si="18"/>
        <v>-16.60154</v>
      </c>
    </row>
    <row r="268" spans="1:20" x14ac:dyDescent="0.3">
      <c r="J268">
        <f t="shared" si="19"/>
        <v>0</v>
      </c>
      <c r="L268">
        <v>19</v>
      </c>
      <c r="M268">
        <v>617.78300000000002</v>
      </c>
      <c r="N268">
        <f t="shared" si="20"/>
        <v>43.658589827548624</v>
      </c>
      <c r="O268">
        <v>-7.8582799999999997</v>
      </c>
      <c r="P268">
        <v>40.679900000000004</v>
      </c>
      <c r="Q268">
        <v>538.62</v>
      </c>
      <c r="R268">
        <v>1.19726</v>
      </c>
      <c r="S268">
        <v>-24.307300000000001</v>
      </c>
      <c r="T268">
        <f t="shared" si="18"/>
        <v>-16.449020000000001</v>
      </c>
    </row>
    <row r="269" spans="1:20" x14ac:dyDescent="0.3">
      <c r="A269">
        <v>2.95</v>
      </c>
      <c r="J269">
        <f t="shared" si="19"/>
        <v>0</v>
      </c>
      <c r="L269">
        <v>20</v>
      </c>
      <c r="M269">
        <v>640.59500000000003</v>
      </c>
      <c r="N269">
        <f t="shared" si="20"/>
        <v>43.836577240049074</v>
      </c>
      <c r="O269">
        <v>-7.65991</v>
      </c>
      <c r="P269">
        <v>40.5426</v>
      </c>
      <c r="Q269">
        <v>534.92100000000005</v>
      </c>
      <c r="R269">
        <v>1.18659</v>
      </c>
      <c r="S269">
        <v>-24.368300000000001</v>
      </c>
      <c r="T269">
        <f t="shared" si="18"/>
        <v>-16.708390000000001</v>
      </c>
    </row>
    <row r="270" spans="1:20" x14ac:dyDescent="0.3">
      <c r="B270">
        <v>1</v>
      </c>
      <c r="C270">
        <v>202.45099999999999</v>
      </c>
      <c r="E270">
        <v>-35.095199999999998</v>
      </c>
      <c r="F270">
        <v>67.993200000000002</v>
      </c>
      <c r="G270">
        <v>439.11399999999998</v>
      </c>
      <c r="H270">
        <v>0.79238200000000003</v>
      </c>
      <c r="I270">
        <v>-49.102800000000002</v>
      </c>
      <c r="J270">
        <f t="shared" si="19"/>
        <v>-14.007600000000004</v>
      </c>
      <c r="L270">
        <v>21</v>
      </c>
      <c r="M270">
        <v>663.60900000000004</v>
      </c>
      <c r="N270">
        <f t="shared" si="20"/>
        <v>43.451811940557903</v>
      </c>
      <c r="O270">
        <v>-7.7972400000000004</v>
      </c>
      <c r="P270">
        <v>40.6494</v>
      </c>
      <c r="Q270">
        <v>539.40099999999995</v>
      </c>
      <c r="R270">
        <v>1.1956899999999999</v>
      </c>
      <c r="S270">
        <v>-24.231000000000002</v>
      </c>
      <c r="T270">
        <f t="shared" si="18"/>
        <v>-16.433759999999999</v>
      </c>
    </row>
    <row r="271" spans="1:20" x14ac:dyDescent="0.3">
      <c r="B271">
        <v>2</v>
      </c>
      <c r="C271">
        <v>220.547</v>
      </c>
      <c r="D271">
        <f t="shared" si="21"/>
        <v>55.260831122900079</v>
      </c>
      <c r="E271">
        <v>-24.139399999999998</v>
      </c>
      <c r="F271">
        <v>50.0336</v>
      </c>
      <c r="G271">
        <v>403.93400000000003</v>
      </c>
      <c r="H271">
        <v>0.83856600000000003</v>
      </c>
      <c r="I271">
        <v>-45.974699999999999</v>
      </c>
      <c r="J271">
        <f t="shared" si="19"/>
        <v>-21.8353</v>
      </c>
      <c r="L271">
        <v>22</v>
      </c>
      <c r="M271">
        <v>686.35199999999998</v>
      </c>
      <c r="N271">
        <f t="shared" si="20"/>
        <v>43.96957305544575</v>
      </c>
      <c r="O271">
        <v>-7.37</v>
      </c>
      <c r="P271">
        <v>40.283200000000001</v>
      </c>
      <c r="Q271">
        <v>524.904</v>
      </c>
      <c r="R271">
        <v>1.18201</v>
      </c>
      <c r="S271">
        <v>-24.536100000000001</v>
      </c>
      <c r="T271">
        <f t="shared" si="18"/>
        <v>-17.1661</v>
      </c>
    </row>
    <row r="272" spans="1:20" x14ac:dyDescent="0.3">
      <c r="B272">
        <v>3</v>
      </c>
      <c r="C272">
        <v>245.739</v>
      </c>
      <c r="D272">
        <f t="shared" si="21"/>
        <v>39.695141314703072</v>
      </c>
      <c r="E272">
        <v>-24.8108</v>
      </c>
      <c r="F272">
        <v>51.254300000000001</v>
      </c>
      <c r="G272">
        <v>413.78</v>
      </c>
      <c r="H272">
        <v>0.84173100000000001</v>
      </c>
      <c r="I272">
        <v>-46.936</v>
      </c>
      <c r="J272">
        <f t="shared" si="19"/>
        <v>-22.1252</v>
      </c>
      <c r="L272">
        <v>23</v>
      </c>
      <c r="M272">
        <v>709.23500000000001</v>
      </c>
      <c r="N272">
        <f t="shared" si="20"/>
        <v>43.700563737272141</v>
      </c>
      <c r="O272">
        <v>-7.65991</v>
      </c>
      <c r="P272">
        <v>40.512099999999997</v>
      </c>
      <c r="Q272">
        <v>537.548</v>
      </c>
      <c r="R272">
        <v>1.1890499999999999</v>
      </c>
      <c r="S272">
        <v>-24.551400000000001</v>
      </c>
      <c r="T272">
        <f t="shared" si="18"/>
        <v>-16.891490000000001</v>
      </c>
    </row>
    <row r="273" spans="2:20" x14ac:dyDescent="0.3">
      <c r="B273">
        <v>4</v>
      </c>
      <c r="C273">
        <v>270.524</v>
      </c>
      <c r="D273">
        <f t="shared" si="21"/>
        <v>40.346984062941303</v>
      </c>
      <c r="E273">
        <v>-25.0397</v>
      </c>
      <c r="F273">
        <v>51.483199999999997</v>
      </c>
      <c r="G273">
        <v>421.36599999999999</v>
      </c>
      <c r="H273">
        <v>0.84331199999999995</v>
      </c>
      <c r="I273">
        <v>-47.180199999999999</v>
      </c>
      <c r="J273">
        <f t="shared" si="19"/>
        <v>-22.140499999999999</v>
      </c>
      <c r="T273">
        <f t="shared" si="18"/>
        <v>0</v>
      </c>
    </row>
    <row r="274" spans="2:20" x14ac:dyDescent="0.3">
      <c r="B274">
        <v>5</v>
      </c>
      <c r="C274">
        <v>295.38400000000001</v>
      </c>
      <c r="D274">
        <f t="shared" si="21"/>
        <v>40.225261464199498</v>
      </c>
      <c r="E274">
        <v>-25.222799999999999</v>
      </c>
      <c r="F274">
        <v>51.773099999999999</v>
      </c>
      <c r="G274">
        <v>429.74</v>
      </c>
      <c r="H274">
        <v>0.84540499999999996</v>
      </c>
      <c r="I274">
        <v>-47.546399999999998</v>
      </c>
      <c r="J274">
        <f t="shared" si="19"/>
        <v>-22.323599999999999</v>
      </c>
      <c r="K274">
        <v>2</v>
      </c>
      <c r="T274">
        <f t="shared" si="18"/>
        <v>0</v>
      </c>
    </row>
    <row r="275" spans="2:20" x14ac:dyDescent="0.3">
      <c r="B275">
        <v>6</v>
      </c>
      <c r="C275">
        <v>320.55900000000003</v>
      </c>
      <c r="D275">
        <f t="shared" si="21"/>
        <v>39.721946375372376</v>
      </c>
      <c r="E275">
        <v>-25.970500000000001</v>
      </c>
      <c r="F275">
        <v>52.597000000000001</v>
      </c>
      <c r="G275">
        <v>439.67599999999999</v>
      </c>
      <c r="H275">
        <v>0.84995900000000002</v>
      </c>
      <c r="I275">
        <v>-47.805799999999998</v>
      </c>
      <c r="J275">
        <f t="shared" si="19"/>
        <v>-21.835299999999997</v>
      </c>
      <c r="L275">
        <v>1</v>
      </c>
      <c r="M275">
        <v>222.23500000000001</v>
      </c>
      <c r="O275">
        <v>-13.610799999999999</v>
      </c>
      <c r="P275">
        <v>51.238999999999997</v>
      </c>
      <c r="Q275">
        <v>529.81899999999996</v>
      </c>
      <c r="R275">
        <v>1.11429</v>
      </c>
      <c r="S275">
        <v>-23.056000000000001</v>
      </c>
      <c r="T275">
        <f t="shared" si="18"/>
        <v>-9.4452000000000016</v>
      </c>
    </row>
    <row r="276" spans="2:20" x14ac:dyDescent="0.3">
      <c r="B276">
        <v>7</v>
      </c>
      <c r="C276">
        <v>345.69600000000003</v>
      </c>
      <c r="D276">
        <f t="shared" si="21"/>
        <v>39.781994669212715</v>
      </c>
      <c r="E276">
        <v>-24.7803</v>
      </c>
      <c r="F276">
        <v>51.437399999999997</v>
      </c>
      <c r="G276">
        <v>416.113</v>
      </c>
      <c r="H276">
        <v>0.83547700000000003</v>
      </c>
      <c r="I276">
        <v>-47.988900000000001</v>
      </c>
      <c r="J276">
        <f t="shared" si="19"/>
        <v>-23.208600000000001</v>
      </c>
      <c r="L276">
        <v>2</v>
      </c>
      <c r="M276">
        <v>238.434</v>
      </c>
      <c r="N276">
        <f t="shared" si="20"/>
        <v>61.732205691709424</v>
      </c>
      <c r="O276">
        <v>-4.9743700000000004</v>
      </c>
      <c r="P276">
        <v>39.047199999999997</v>
      </c>
      <c r="Q276">
        <v>503.27300000000002</v>
      </c>
      <c r="R276">
        <v>1.18313</v>
      </c>
      <c r="S276">
        <v>-20.660399999999999</v>
      </c>
      <c r="T276">
        <f t="shared" si="18"/>
        <v>-15.686029999999999</v>
      </c>
    </row>
    <row r="277" spans="2:20" x14ac:dyDescent="0.3">
      <c r="B277">
        <v>8</v>
      </c>
      <c r="C277">
        <v>371.40199999999999</v>
      </c>
      <c r="D277">
        <f t="shared" si="21"/>
        <v>38.901423792110855</v>
      </c>
      <c r="E277">
        <v>-25.833100000000002</v>
      </c>
      <c r="F277">
        <v>52.581800000000001</v>
      </c>
      <c r="G277">
        <v>439.97399999999999</v>
      </c>
      <c r="H277">
        <v>0.85042200000000001</v>
      </c>
      <c r="I277">
        <v>-47.866799999999998</v>
      </c>
      <c r="J277">
        <f t="shared" si="19"/>
        <v>-22.033699999999996</v>
      </c>
      <c r="L277">
        <v>3</v>
      </c>
      <c r="M277">
        <v>259.43</v>
      </c>
      <c r="N277">
        <f t="shared" si="20"/>
        <v>47.62811964183652</v>
      </c>
      <c r="O277">
        <v>-3.9672900000000002</v>
      </c>
      <c r="P277">
        <v>37.658700000000003</v>
      </c>
      <c r="Q277">
        <v>497.67700000000002</v>
      </c>
      <c r="R277">
        <v>1.1691100000000001</v>
      </c>
      <c r="S277">
        <v>-20.873999999999999</v>
      </c>
      <c r="T277">
        <f t="shared" si="18"/>
        <v>-16.906709999999997</v>
      </c>
    </row>
    <row r="278" spans="2:20" x14ac:dyDescent="0.3">
      <c r="B278">
        <v>9</v>
      </c>
      <c r="C278">
        <v>396.29500000000002</v>
      </c>
      <c r="D278">
        <f t="shared" si="21"/>
        <v>40.17193588559028</v>
      </c>
      <c r="E278">
        <v>-25.65</v>
      </c>
      <c r="F278">
        <v>52.627600000000001</v>
      </c>
      <c r="G278">
        <v>429.22899999999998</v>
      </c>
      <c r="H278">
        <v>0.84281799999999996</v>
      </c>
      <c r="I278">
        <v>-48.385599999999997</v>
      </c>
      <c r="J278">
        <f t="shared" si="19"/>
        <v>-22.735599999999998</v>
      </c>
      <c r="L278">
        <v>4</v>
      </c>
      <c r="M278">
        <v>279.12599999999998</v>
      </c>
      <c r="N278">
        <f t="shared" si="20"/>
        <v>50.77173030056872</v>
      </c>
      <c r="O278">
        <v>-4.4860800000000003</v>
      </c>
      <c r="P278">
        <v>37.6434</v>
      </c>
      <c r="Q278">
        <v>522.52599999999995</v>
      </c>
      <c r="R278">
        <v>1.2071099999999999</v>
      </c>
      <c r="S278">
        <v>-20.614599999999999</v>
      </c>
      <c r="T278">
        <f t="shared" si="18"/>
        <v>-16.128519999999998</v>
      </c>
    </row>
    <row r="279" spans="2:20" x14ac:dyDescent="0.3">
      <c r="B279">
        <v>10</v>
      </c>
      <c r="C279">
        <v>421.517</v>
      </c>
      <c r="D279">
        <f t="shared" si="21"/>
        <v>39.647926413448609</v>
      </c>
      <c r="E279">
        <v>-26.138300000000001</v>
      </c>
      <c r="F279">
        <v>53.085299999999997</v>
      </c>
      <c r="G279">
        <v>438.93400000000003</v>
      </c>
      <c r="H279">
        <v>0.84787000000000001</v>
      </c>
      <c r="I279">
        <v>-48.324599999999997</v>
      </c>
      <c r="J279">
        <f t="shared" si="19"/>
        <v>-22.186299999999996</v>
      </c>
      <c r="L279">
        <v>5</v>
      </c>
      <c r="M279">
        <v>299.53399999999999</v>
      </c>
      <c r="N279">
        <f t="shared" si="20"/>
        <v>49.000392003135985</v>
      </c>
      <c r="O279">
        <v>-4.4403100000000002</v>
      </c>
      <c r="P279">
        <v>37.4908</v>
      </c>
      <c r="Q279">
        <v>522.29899999999998</v>
      </c>
      <c r="R279">
        <v>1.20661</v>
      </c>
      <c r="S279">
        <v>-21.133400000000002</v>
      </c>
      <c r="T279">
        <f t="shared" si="18"/>
        <v>-16.693090000000002</v>
      </c>
    </row>
    <row r="280" spans="2:20" x14ac:dyDescent="0.3">
      <c r="B280">
        <v>11</v>
      </c>
      <c r="C280">
        <v>446.42700000000002</v>
      </c>
      <c r="D280">
        <f t="shared" si="21"/>
        <v>40.144520272982696</v>
      </c>
      <c r="E280">
        <v>-26.382400000000001</v>
      </c>
      <c r="F280">
        <v>53.070099999999996</v>
      </c>
      <c r="G280">
        <v>442.55200000000002</v>
      </c>
      <c r="H280">
        <v>0.85525700000000004</v>
      </c>
      <c r="I280">
        <v>-48.2941</v>
      </c>
      <c r="J280">
        <f t="shared" si="19"/>
        <v>-21.9117</v>
      </c>
      <c r="L280">
        <v>6</v>
      </c>
      <c r="M280">
        <v>321.459</v>
      </c>
      <c r="N280">
        <f t="shared" si="20"/>
        <v>45.610034207525629</v>
      </c>
      <c r="O280">
        <v>-5.31006</v>
      </c>
      <c r="P280">
        <v>38.650500000000001</v>
      </c>
      <c r="Q280">
        <v>531.22500000000002</v>
      </c>
      <c r="R280">
        <v>1.19228</v>
      </c>
      <c r="S280">
        <v>-21.7438</v>
      </c>
      <c r="T280">
        <f t="shared" si="18"/>
        <v>-16.43374</v>
      </c>
    </row>
    <row r="281" spans="2:20" x14ac:dyDescent="0.3">
      <c r="B281">
        <v>12</v>
      </c>
      <c r="C281">
        <v>471.98500000000001</v>
      </c>
      <c r="D281">
        <f t="shared" si="21"/>
        <v>39.126692229438937</v>
      </c>
      <c r="E281">
        <v>-25.741599999999998</v>
      </c>
      <c r="F281">
        <v>52.475000000000001</v>
      </c>
      <c r="G281">
        <v>437.05900000000003</v>
      </c>
      <c r="H281">
        <v>0.84563600000000005</v>
      </c>
      <c r="I281">
        <v>-48.019399999999997</v>
      </c>
      <c r="J281">
        <f t="shared" si="19"/>
        <v>-22.277799999999999</v>
      </c>
      <c r="L281">
        <v>7</v>
      </c>
      <c r="M281">
        <v>343.21300000000002</v>
      </c>
      <c r="N281">
        <f t="shared" si="20"/>
        <v>45.968557506665398</v>
      </c>
      <c r="O281">
        <v>-6.0577399999999999</v>
      </c>
      <c r="P281">
        <v>39.566000000000003</v>
      </c>
      <c r="Q281">
        <v>535.87300000000005</v>
      </c>
      <c r="R281">
        <v>1.1912499999999999</v>
      </c>
      <c r="S281">
        <v>-22.11</v>
      </c>
      <c r="T281">
        <f t="shared" si="18"/>
        <v>-16.05226</v>
      </c>
    </row>
    <row r="282" spans="2:20" x14ac:dyDescent="0.3">
      <c r="B282">
        <v>13</v>
      </c>
      <c r="C282">
        <v>497.02699999999999</v>
      </c>
      <c r="D282">
        <f t="shared" si="21"/>
        <v>39.932912706652864</v>
      </c>
      <c r="E282">
        <v>-26.3672</v>
      </c>
      <c r="F282">
        <v>53.1006</v>
      </c>
      <c r="G282">
        <v>445.40499999999997</v>
      </c>
      <c r="H282">
        <v>0.85577300000000001</v>
      </c>
      <c r="I282">
        <v>-48.141500000000001</v>
      </c>
      <c r="J282">
        <f t="shared" si="19"/>
        <v>-21.7743</v>
      </c>
      <c r="L282">
        <v>8</v>
      </c>
      <c r="M282">
        <v>365.34399999999999</v>
      </c>
      <c r="N282">
        <f t="shared" si="20"/>
        <v>45.185486421761389</v>
      </c>
      <c r="O282">
        <v>-6.3171400000000002</v>
      </c>
      <c r="P282">
        <v>39.871200000000002</v>
      </c>
      <c r="Q282">
        <v>536.94299999999998</v>
      </c>
      <c r="R282">
        <v>1.1914400000000001</v>
      </c>
      <c r="S282">
        <v>-22.537199999999999</v>
      </c>
      <c r="T282">
        <f t="shared" si="18"/>
        <v>-16.220059999999997</v>
      </c>
    </row>
    <row r="283" spans="2:20" x14ac:dyDescent="0.3">
      <c r="B283">
        <v>14</v>
      </c>
      <c r="C283">
        <v>522.71600000000001</v>
      </c>
      <c r="D283">
        <f t="shared" si="21"/>
        <v>38.927167270037728</v>
      </c>
      <c r="E283">
        <v>-25.787400000000002</v>
      </c>
      <c r="F283">
        <v>52.429200000000002</v>
      </c>
      <c r="G283">
        <v>440.50200000000001</v>
      </c>
      <c r="H283">
        <v>0.84880100000000003</v>
      </c>
      <c r="I283">
        <v>-48.263500000000001</v>
      </c>
      <c r="J283">
        <f t="shared" si="19"/>
        <v>-22.476099999999999</v>
      </c>
      <c r="L283">
        <v>9</v>
      </c>
      <c r="M283">
        <v>387.37</v>
      </c>
      <c r="N283">
        <f t="shared" si="20"/>
        <v>45.400889857441186</v>
      </c>
      <c r="O283">
        <v>-5.5236799999999997</v>
      </c>
      <c r="P283">
        <v>39.2761</v>
      </c>
      <c r="Q283">
        <v>518.83100000000002</v>
      </c>
      <c r="R283">
        <v>1.1832800000000001</v>
      </c>
      <c r="S283">
        <v>-22.674600000000002</v>
      </c>
      <c r="T283">
        <f t="shared" si="18"/>
        <v>-17.150920000000003</v>
      </c>
    </row>
    <row r="284" spans="2:20" x14ac:dyDescent="0.3">
      <c r="B284">
        <v>15</v>
      </c>
      <c r="C284">
        <v>548.702</v>
      </c>
      <c r="D284">
        <f t="shared" si="21"/>
        <v>38.482259678288322</v>
      </c>
      <c r="E284">
        <v>-26.184100000000001</v>
      </c>
      <c r="F284">
        <v>52.627600000000001</v>
      </c>
      <c r="G284">
        <v>447.25900000000001</v>
      </c>
      <c r="H284">
        <v>0.85645899999999997</v>
      </c>
      <c r="I284">
        <v>-48.1873</v>
      </c>
      <c r="J284">
        <f t="shared" si="19"/>
        <v>-22.0032</v>
      </c>
      <c r="L284">
        <v>10</v>
      </c>
      <c r="M284">
        <v>409.61799999999999</v>
      </c>
      <c r="N284">
        <f t="shared" si="20"/>
        <v>44.947860481841083</v>
      </c>
      <c r="O284">
        <v>-6.88171</v>
      </c>
      <c r="P284">
        <v>40.664700000000003</v>
      </c>
      <c r="Q284">
        <v>551.95000000000005</v>
      </c>
      <c r="R284">
        <v>1.1991400000000001</v>
      </c>
      <c r="S284">
        <v>-22.766100000000002</v>
      </c>
      <c r="T284">
        <f t="shared" si="18"/>
        <v>-15.884390000000002</v>
      </c>
    </row>
    <row r="285" spans="2:20" x14ac:dyDescent="0.3">
      <c r="B285">
        <v>16</v>
      </c>
      <c r="C285">
        <v>573.74400000000003</v>
      </c>
      <c r="D285">
        <f t="shared" si="21"/>
        <v>39.932912706652779</v>
      </c>
      <c r="E285">
        <v>-26.123000000000001</v>
      </c>
      <c r="F285">
        <v>52.825899999999997</v>
      </c>
      <c r="G285">
        <v>444.49400000000003</v>
      </c>
      <c r="H285">
        <v>0.85844799999999999</v>
      </c>
      <c r="I285">
        <v>-48.004199999999997</v>
      </c>
      <c r="J285">
        <f t="shared" si="19"/>
        <v>-21.881199999999996</v>
      </c>
      <c r="L285">
        <v>11</v>
      </c>
      <c r="M285">
        <v>431.858</v>
      </c>
      <c r="N285">
        <f t="shared" si="20"/>
        <v>44.964028776978402</v>
      </c>
      <c r="O285">
        <v>-6.2103299999999999</v>
      </c>
      <c r="P285">
        <v>39.962800000000001</v>
      </c>
      <c r="Q285">
        <v>536.18100000000004</v>
      </c>
      <c r="R285">
        <v>1.1859999999999999</v>
      </c>
      <c r="S285">
        <v>-22.934000000000001</v>
      </c>
      <c r="T285">
        <f t="shared" si="18"/>
        <v>-16.723670000000002</v>
      </c>
    </row>
    <row r="286" spans="2:20" x14ac:dyDescent="0.3">
      <c r="B286">
        <v>17</v>
      </c>
      <c r="C286">
        <v>599.16399999999999</v>
      </c>
      <c r="D286">
        <f t="shared" si="21"/>
        <v>39.3391030684501</v>
      </c>
      <c r="E286">
        <v>-26.138300000000001</v>
      </c>
      <c r="F286">
        <v>52.871699999999997</v>
      </c>
      <c r="G286">
        <v>447.61599999999999</v>
      </c>
      <c r="H286">
        <v>0.85938400000000004</v>
      </c>
      <c r="I286">
        <v>-48.095700000000001</v>
      </c>
      <c r="J286">
        <f t="shared" si="19"/>
        <v>-21.9574</v>
      </c>
      <c r="L286">
        <v>12</v>
      </c>
      <c r="M286">
        <v>454.06200000000001</v>
      </c>
      <c r="N286">
        <f t="shared" si="20"/>
        <v>45.036930282831904</v>
      </c>
      <c r="O286">
        <v>-6.6680900000000003</v>
      </c>
      <c r="P286">
        <v>40.298499999999997</v>
      </c>
      <c r="Q286">
        <v>542.72</v>
      </c>
      <c r="R286">
        <v>1.1887399999999999</v>
      </c>
      <c r="S286">
        <v>-23.071300000000001</v>
      </c>
      <c r="T286">
        <f t="shared" si="18"/>
        <v>-16.403210000000001</v>
      </c>
    </row>
    <row r="287" spans="2:20" x14ac:dyDescent="0.3">
      <c r="B287">
        <v>18</v>
      </c>
      <c r="C287">
        <v>624.71400000000006</v>
      </c>
      <c r="D287">
        <f t="shared" si="21"/>
        <v>39.138943248532186</v>
      </c>
      <c r="E287">
        <v>-26.031500000000001</v>
      </c>
      <c r="F287">
        <v>52.520800000000001</v>
      </c>
      <c r="G287">
        <v>442.25700000000001</v>
      </c>
      <c r="H287">
        <v>0.85822699999999996</v>
      </c>
      <c r="I287">
        <v>-48.080399999999997</v>
      </c>
      <c r="J287">
        <f t="shared" si="19"/>
        <v>-22.048899999999996</v>
      </c>
      <c r="L287">
        <v>13</v>
      </c>
      <c r="M287">
        <v>476.41399999999999</v>
      </c>
      <c r="N287">
        <f t="shared" si="20"/>
        <v>44.738725841088097</v>
      </c>
      <c r="O287">
        <v>-6.1035199999999996</v>
      </c>
      <c r="P287">
        <v>39.642299999999999</v>
      </c>
      <c r="Q287">
        <v>526.54100000000005</v>
      </c>
      <c r="R287">
        <v>1.1760200000000001</v>
      </c>
      <c r="S287">
        <v>-23.086500000000001</v>
      </c>
      <c r="T287">
        <f t="shared" si="18"/>
        <v>-16.982980000000001</v>
      </c>
    </row>
    <row r="288" spans="2:20" x14ac:dyDescent="0.3">
      <c r="B288">
        <v>19</v>
      </c>
      <c r="C288">
        <v>649.81600000000003</v>
      </c>
      <c r="D288">
        <f t="shared" si="21"/>
        <v>39.837463150346622</v>
      </c>
      <c r="E288">
        <v>-26.046800000000001</v>
      </c>
      <c r="F288">
        <v>52.703899999999997</v>
      </c>
      <c r="G288">
        <v>442.65100000000001</v>
      </c>
      <c r="H288">
        <v>0.85933700000000002</v>
      </c>
      <c r="I288">
        <v>-47.988900000000001</v>
      </c>
      <c r="J288">
        <f t="shared" si="19"/>
        <v>-21.9421</v>
      </c>
      <c r="L288">
        <v>14</v>
      </c>
      <c r="M288">
        <v>498.92</v>
      </c>
      <c r="N288">
        <f t="shared" si="20"/>
        <v>44.432595752243792</v>
      </c>
      <c r="O288">
        <v>-7.0495599999999996</v>
      </c>
      <c r="P288">
        <v>40.252699999999997</v>
      </c>
      <c r="Q288">
        <v>547.72</v>
      </c>
      <c r="R288">
        <v>1.20594</v>
      </c>
      <c r="S288">
        <v>-23.3612</v>
      </c>
      <c r="T288">
        <f t="shared" si="18"/>
        <v>-16.311640000000001</v>
      </c>
    </row>
    <row r="289" spans="1:20" x14ac:dyDescent="0.3">
      <c r="B289">
        <v>20</v>
      </c>
      <c r="C289">
        <v>675.38300000000004</v>
      </c>
      <c r="D289">
        <f t="shared" si="21"/>
        <v>39.112918997144746</v>
      </c>
      <c r="E289">
        <v>-26.168800000000001</v>
      </c>
      <c r="F289">
        <v>52.673299999999998</v>
      </c>
      <c r="G289">
        <v>448.98399999999998</v>
      </c>
      <c r="H289">
        <v>0.86529599999999995</v>
      </c>
      <c r="I289">
        <v>-47.973599999999998</v>
      </c>
      <c r="J289">
        <f t="shared" si="19"/>
        <v>-21.804799999999997</v>
      </c>
      <c r="L289">
        <v>15</v>
      </c>
      <c r="M289">
        <v>520.97400000000005</v>
      </c>
      <c r="N289">
        <f t="shared" si="20"/>
        <v>45.343248390314621</v>
      </c>
      <c r="O289">
        <v>-6.8969699999999996</v>
      </c>
      <c r="P289">
        <v>39.962800000000001</v>
      </c>
      <c r="Q289">
        <v>542.04200000000003</v>
      </c>
      <c r="R289">
        <v>1.1994499999999999</v>
      </c>
      <c r="S289">
        <v>-23.3154</v>
      </c>
      <c r="T289">
        <f t="shared" si="18"/>
        <v>-16.418430000000001</v>
      </c>
    </row>
    <row r="290" spans="1:20" x14ac:dyDescent="0.3">
      <c r="J290">
        <f t="shared" si="19"/>
        <v>0</v>
      </c>
      <c r="L290">
        <v>16</v>
      </c>
      <c r="M290">
        <v>543.45899999999995</v>
      </c>
      <c r="N290">
        <f t="shared" si="20"/>
        <v>44.474093840338199</v>
      </c>
      <c r="O290">
        <v>-6.9580099999999998</v>
      </c>
      <c r="P290">
        <v>39.978000000000002</v>
      </c>
      <c r="Q290">
        <v>546.875</v>
      </c>
      <c r="R290">
        <v>1.2023699999999999</v>
      </c>
      <c r="S290">
        <v>-23.3612</v>
      </c>
      <c r="T290">
        <f t="shared" si="18"/>
        <v>-16.403190000000002</v>
      </c>
    </row>
    <row r="291" spans="1:20" x14ac:dyDescent="0.3">
      <c r="J291">
        <f t="shared" si="19"/>
        <v>0</v>
      </c>
      <c r="L291">
        <v>17</v>
      </c>
      <c r="M291">
        <v>565.96400000000006</v>
      </c>
      <c r="N291">
        <f t="shared" si="20"/>
        <v>44.434570095534113</v>
      </c>
      <c r="O291">
        <v>-7.1716300000000004</v>
      </c>
      <c r="P291">
        <v>40.39</v>
      </c>
      <c r="Q291">
        <v>546.35400000000004</v>
      </c>
      <c r="R291">
        <v>1.20322</v>
      </c>
      <c r="S291">
        <v>-23.4375</v>
      </c>
      <c r="T291">
        <f t="shared" si="18"/>
        <v>-16.26587</v>
      </c>
    </row>
    <row r="292" spans="1:20" x14ac:dyDescent="0.3">
      <c r="A292">
        <v>3.05</v>
      </c>
      <c r="J292">
        <f t="shared" si="19"/>
        <v>0</v>
      </c>
      <c r="L292">
        <v>18</v>
      </c>
      <c r="M292">
        <v>588.33299999999997</v>
      </c>
      <c r="N292">
        <f t="shared" si="20"/>
        <v>44.704725289463269</v>
      </c>
      <c r="O292">
        <v>-6.88171</v>
      </c>
      <c r="P292">
        <v>40.252699999999997</v>
      </c>
      <c r="Q292">
        <v>538.88</v>
      </c>
      <c r="R292">
        <v>1.19581</v>
      </c>
      <c r="S292">
        <v>-23.407</v>
      </c>
      <c r="T292">
        <f t="shared" si="18"/>
        <v>-16.525289999999998</v>
      </c>
    </row>
    <row r="293" spans="1:20" x14ac:dyDescent="0.3">
      <c r="B293">
        <v>1</v>
      </c>
      <c r="C293">
        <v>202.327</v>
      </c>
      <c r="E293">
        <v>-35.278300000000002</v>
      </c>
      <c r="F293">
        <v>69.152799999999999</v>
      </c>
      <c r="G293">
        <v>442.00700000000001</v>
      </c>
      <c r="H293">
        <v>0.79389699999999996</v>
      </c>
      <c r="I293">
        <v>-48.5687</v>
      </c>
      <c r="J293">
        <f t="shared" si="19"/>
        <v>-13.290399999999998</v>
      </c>
      <c r="L293">
        <v>19</v>
      </c>
      <c r="M293">
        <v>610.87</v>
      </c>
      <c r="N293">
        <f t="shared" si="20"/>
        <v>44.371478013932574</v>
      </c>
      <c r="O293">
        <v>-7.4615499999999999</v>
      </c>
      <c r="P293">
        <v>40.512099999999997</v>
      </c>
      <c r="Q293">
        <v>555.53599999999994</v>
      </c>
      <c r="R293">
        <v>1.2099599999999999</v>
      </c>
      <c r="S293">
        <v>-23.5291</v>
      </c>
      <c r="T293">
        <f t="shared" si="18"/>
        <v>-16.067550000000001</v>
      </c>
    </row>
    <row r="294" spans="1:20" x14ac:dyDescent="0.3">
      <c r="B294">
        <v>2</v>
      </c>
      <c r="C294">
        <v>219.797</v>
      </c>
      <c r="D294">
        <f t="shared" si="21"/>
        <v>57.240984544934179</v>
      </c>
      <c r="E294">
        <v>-23.178100000000001</v>
      </c>
      <c r="F294">
        <v>50.079300000000003</v>
      </c>
      <c r="G294">
        <v>394.21699999999998</v>
      </c>
      <c r="H294">
        <v>0.82971300000000003</v>
      </c>
      <c r="I294">
        <v>-45.517000000000003</v>
      </c>
      <c r="J294">
        <f t="shared" si="19"/>
        <v>-22.338900000000002</v>
      </c>
      <c r="L294">
        <v>20</v>
      </c>
      <c r="M294">
        <v>633.28200000000004</v>
      </c>
      <c r="N294">
        <f t="shared" si="20"/>
        <v>44.618954131715086</v>
      </c>
      <c r="O294">
        <v>-7.65991</v>
      </c>
      <c r="P294">
        <v>40.7562</v>
      </c>
      <c r="Q294">
        <v>560.09299999999996</v>
      </c>
      <c r="R294">
        <v>1.21638</v>
      </c>
      <c r="S294">
        <v>-23.666399999999999</v>
      </c>
      <c r="T294">
        <f t="shared" si="18"/>
        <v>-16.006489999999999</v>
      </c>
    </row>
    <row r="295" spans="1:20" x14ac:dyDescent="0.3">
      <c r="B295">
        <v>3</v>
      </c>
      <c r="C295">
        <v>244.14400000000001</v>
      </c>
      <c r="D295">
        <f t="shared" si="21"/>
        <v>41.072822113607408</v>
      </c>
      <c r="E295">
        <v>-23.910499999999999</v>
      </c>
      <c r="F295">
        <v>50.949100000000001</v>
      </c>
      <c r="G295">
        <v>410.78399999999999</v>
      </c>
      <c r="H295">
        <v>0.83559600000000001</v>
      </c>
      <c r="I295">
        <v>-46.356200000000001</v>
      </c>
      <c r="J295">
        <f t="shared" si="19"/>
        <v>-22.445700000000002</v>
      </c>
      <c r="L295">
        <v>21</v>
      </c>
      <c r="M295">
        <v>655.96</v>
      </c>
      <c r="N295">
        <f t="shared" si="20"/>
        <v>44.095599259193939</v>
      </c>
      <c r="O295">
        <v>-7.3089599999999999</v>
      </c>
      <c r="P295">
        <v>40.466299999999997</v>
      </c>
      <c r="Q295">
        <v>550.149</v>
      </c>
      <c r="R295">
        <v>1.20991</v>
      </c>
      <c r="S295">
        <v>-23.6053</v>
      </c>
      <c r="T295">
        <f t="shared" si="18"/>
        <v>-16.296340000000001</v>
      </c>
    </row>
    <row r="296" spans="1:20" x14ac:dyDescent="0.3">
      <c r="B296">
        <v>4</v>
      </c>
      <c r="C296">
        <v>268.20999999999998</v>
      </c>
      <c r="D296">
        <f t="shared" si="21"/>
        <v>41.552397573340023</v>
      </c>
      <c r="E296">
        <v>-23.4222</v>
      </c>
      <c r="F296">
        <v>50.231900000000003</v>
      </c>
      <c r="G296">
        <v>409.39800000000002</v>
      </c>
      <c r="H296">
        <v>0.83247400000000005</v>
      </c>
      <c r="I296">
        <v>-46.752899999999997</v>
      </c>
      <c r="J296">
        <f t="shared" si="19"/>
        <v>-23.330699999999997</v>
      </c>
      <c r="L296">
        <v>22</v>
      </c>
      <c r="M296">
        <v>678.25699999999995</v>
      </c>
      <c r="N296">
        <f t="shared" si="20"/>
        <v>44.849082836256173</v>
      </c>
      <c r="O296">
        <v>-7.1563699999999999</v>
      </c>
      <c r="P296">
        <v>39.917000000000002</v>
      </c>
      <c r="Q296">
        <v>541.91200000000003</v>
      </c>
      <c r="R296">
        <v>1.20689</v>
      </c>
      <c r="S296">
        <v>-23.788499999999999</v>
      </c>
      <c r="T296">
        <f t="shared" si="18"/>
        <v>-16.63213</v>
      </c>
    </row>
    <row r="297" spans="1:20" x14ac:dyDescent="0.3">
      <c r="B297">
        <v>5</v>
      </c>
      <c r="C297">
        <v>292.173</v>
      </c>
      <c r="D297">
        <f t="shared" si="21"/>
        <v>41.731001961357052</v>
      </c>
      <c r="E297">
        <v>-24.276700000000002</v>
      </c>
      <c r="F297">
        <v>51.177999999999997</v>
      </c>
      <c r="G297">
        <v>421.41199999999998</v>
      </c>
      <c r="H297">
        <v>0.84051500000000001</v>
      </c>
      <c r="I297">
        <v>-46.9208</v>
      </c>
      <c r="J297">
        <f t="shared" si="19"/>
        <v>-22.644099999999998</v>
      </c>
      <c r="L297">
        <v>23</v>
      </c>
      <c r="M297">
        <v>700.31700000000001</v>
      </c>
      <c r="N297">
        <f t="shared" si="20"/>
        <v>45.330915684496702</v>
      </c>
      <c r="O297">
        <v>-7.8277599999999996</v>
      </c>
      <c r="P297">
        <v>40.679900000000004</v>
      </c>
      <c r="Q297">
        <v>561.43899999999996</v>
      </c>
      <c r="R297">
        <v>1.2216</v>
      </c>
      <c r="S297">
        <v>-23.88</v>
      </c>
      <c r="T297">
        <f t="shared" si="18"/>
        <v>-16.052239999999998</v>
      </c>
    </row>
    <row r="298" spans="1:20" x14ac:dyDescent="0.3">
      <c r="B298">
        <v>6</v>
      </c>
      <c r="C298">
        <v>316.45999999999998</v>
      </c>
      <c r="D298">
        <f t="shared" si="21"/>
        <v>41.174290772841474</v>
      </c>
      <c r="E298">
        <v>-24.551400000000001</v>
      </c>
      <c r="F298">
        <v>51.712000000000003</v>
      </c>
      <c r="G298">
        <v>426.64299999999997</v>
      </c>
      <c r="H298">
        <v>0.84207100000000001</v>
      </c>
      <c r="I298">
        <v>-47.180199999999999</v>
      </c>
      <c r="J298">
        <f t="shared" si="19"/>
        <v>-22.628799999999998</v>
      </c>
      <c r="T298">
        <f t="shared" si="18"/>
        <v>0</v>
      </c>
    </row>
    <row r="299" spans="1:20" x14ac:dyDescent="0.3">
      <c r="B299">
        <v>7</v>
      </c>
      <c r="C299">
        <v>340.99099999999999</v>
      </c>
      <c r="D299">
        <f t="shared" si="21"/>
        <v>40.764746647099578</v>
      </c>
      <c r="E299">
        <v>-23.849499999999999</v>
      </c>
      <c r="F299">
        <v>51.101700000000001</v>
      </c>
      <c r="G299">
        <v>416.14699999999999</v>
      </c>
      <c r="H299">
        <v>0.831932</v>
      </c>
      <c r="I299">
        <v>-47.210700000000003</v>
      </c>
      <c r="J299">
        <f t="shared" si="19"/>
        <v>-23.361200000000004</v>
      </c>
      <c r="K299">
        <v>2.1</v>
      </c>
      <c r="T299">
        <f t="shared" si="18"/>
        <v>0</v>
      </c>
    </row>
    <row r="300" spans="1:20" x14ac:dyDescent="0.3">
      <c r="B300">
        <v>8</v>
      </c>
      <c r="C300">
        <v>365.63200000000001</v>
      </c>
      <c r="D300">
        <f t="shared" si="21"/>
        <v>40.582768556470889</v>
      </c>
      <c r="E300">
        <v>-23.849499999999999</v>
      </c>
      <c r="F300">
        <v>51.101700000000001</v>
      </c>
      <c r="G300">
        <v>413.49700000000001</v>
      </c>
      <c r="H300">
        <v>0.82938800000000001</v>
      </c>
      <c r="I300">
        <v>-47.546399999999998</v>
      </c>
      <c r="J300">
        <f t="shared" si="19"/>
        <v>-23.696899999999999</v>
      </c>
      <c r="L300">
        <v>1</v>
      </c>
      <c r="M300">
        <v>222.148</v>
      </c>
      <c r="O300">
        <v>-13.641400000000001</v>
      </c>
      <c r="P300">
        <v>51.7273</v>
      </c>
      <c r="Q300">
        <v>546.50900000000001</v>
      </c>
      <c r="R300">
        <v>1.12764</v>
      </c>
      <c r="S300">
        <v>-22.567699999999999</v>
      </c>
      <c r="T300">
        <f t="shared" si="18"/>
        <v>-8.9262999999999977</v>
      </c>
    </row>
    <row r="301" spans="1:20" x14ac:dyDescent="0.3">
      <c r="B301">
        <v>9</v>
      </c>
      <c r="C301">
        <v>390.25900000000001</v>
      </c>
      <c r="D301">
        <f t="shared" si="21"/>
        <v>40.60583911966539</v>
      </c>
      <c r="E301">
        <v>-24.7498</v>
      </c>
      <c r="F301">
        <v>51.910400000000003</v>
      </c>
      <c r="G301">
        <v>431.36900000000003</v>
      </c>
      <c r="H301">
        <v>0.843024</v>
      </c>
      <c r="I301">
        <v>-47.485399999999998</v>
      </c>
      <c r="J301">
        <f t="shared" si="19"/>
        <v>-22.735599999999998</v>
      </c>
      <c r="L301">
        <v>2</v>
      </c>
      <c r="M301">
        <v>237.96</v>
      </c>
      <c r="N301">
        <f t="shared" si="20"/>
        <v>63.243106501391303</v>
      </c>
      <c r="O301">
        <v>-4.85229</v>
      </c>
      <c r="P301">
        <v>39.0167</v>
      </c>
      <c r="Q301">
        <v>519.53200000000004</v>
      </c>
      <c r="R301">
        <v>1.20726</v>
      </c>
      <c r="S301">
        <v>-19.912700000000001</v>
      </c>
      <c r="T301">
        <f t="shared" si="18"/>
        <v>-15.060410000000001</v>
      </c>
    </row>
    <row r="302" spans="1:20" x14ac:dyDescent="0.3">
      <c r="B302">
        <v>10</v>
      </c>
      <c r="C302">
        <v>414.774</v>
      </c>
      <c r="D302">
        <f t="shared" si="21"/>
        <v>40.791352233326556</v>
      </c>
      <c r="E302">
        <v>-24.536100000000001</v>
      </c>
      <c r="F302">
        <v>51.773099999999999</v>
      </c>
      <c r="G302">
        <v>424.36700000000002</v>
      </c>
      <c r="H302">
        <v>0.83692699999999998</v>
      </c>
      <c r="I302">
        <v>-47.439599999999999</v>
      </c>
      <c r="J302">
        <f t="shared" si="19"/>
        <v>-22.903499999999998</v>
      </c>
      <c r="L302">
        <v>3</v>
      </c>
      <c r="M302">
        <v>257.726</v>
      </c>
      <c r="N302">
        <f t="shared" si="20"/>
        <v>50.591925528685643</v>
      </c>
      <c r="O302">
        <v>-5.2185100000000002</v>
      </c>
      <c r="P302">
        <v>38.8489</v>
      </c>
      <c r="Q302">
        <v>552.98699999999997</v>
      </c>
      <c r="R302">
        <v>1.2293400000000001</v>
      </c>
      <c r="S302">
        <v>-19.790600000000001</v>
      </c>
      <c r="T302">
        <f t="shared" si="18"/>
        <v>-14.572090000000001</v>
      </c>
    </row>
    <row r="303" spans="1:20" x14ac:dyDescent="0.3">
      <c r="B303">
        <v>11</v>
      </c>
      <c r="C303">
        <v>439.11900000000003</v>
      </c>
      <c r="D303">
        <f t="shared" si="21"/>
        <v>41.076196344218481</v>
      </c>
      <c r="E303">
        <v>-24.795500000000001</v>
      </c>
      <c r="F303">
        <v>52.078200000000002</v>
      </c>
      <c r="G303">
        <v>430.63600000000002</v>
      </c>
      <c r="H303">
        <v>0.84419299999999997</v>
      </c>
      <c r="I303">
        <v>-47.515900000000002</v>
      </c>
      <c r="J303">
        <f t="shared" si="19"/>
        <v>-22.720400000000001</v>
      </c>
      <c r="L303">
        <v>4</v>
      </c>
      <c r="M303">
        <v>276.66800000000001</v>
      </c>
      <c r="N303">
        <f t="shared" si="20"/>
        <v>52.792735719564966</v>
      </c>
      <c r="O303">
        <v>-4.6386700000000003</v>
      </c>
      <c r="P303">
        <v>37.6282</v>
      </c>
      <c r="Q303">
        <v>554.58799999999997</v>
      </c>
      <c r="R303">
        <v>1.2490600000000001</v>
      </c>
      <c r="S303">
        <v>-19.699100000000001</v>
      </c>
      <c r="T303">
        <f t="shared" si="18"/>
        <v>-15.06043</v>
      </c>
    </row>
    <row r="304" spans="1:20" x14ac:dyDescent="0.3">
      <c r="B304">
        <v>12</v>
      </c>
      <c r="C304">
        <v>463.59699999999998</v>
      </c>
      <c r="D304">
        <f t="shared" si="21"/>
        <v>40.853010866900973</v>
      </c>
      <c r="E304">
        <v>-25.192299999999999</v>
      </c>
      <c r="F304">
        <v>52.505499999999998</v>
      </c>
      <c r="G304">
        <v>437.27600000000001</v>
      </c>
      <c r="H304">
        <v>0.84353</v>
      </c>
      <c r="I304">
        <v>-47.653199999999998</v>
      </c>
      <c r="J304">
        <f t="shared" si="19"/>
        <v>-22.460899999999999</v>
      </c>
      <c r="L304">
        <v>5</v>
      </c>
      <c r="M304">
        <v>297.43599999999998</v>
      </c>
      <c r="N304">
        <f t="shared" si="20"/>
        <v>48.151001540832112</v>
      </c>
      <c r="O304">
        <v>-4.0130600000000003</v>
      </c>
      <c r="P304">
        <v>37.185699999999997</v>
      </c>
      <c r="Q304">
        <v>526.73</v>
      </c>
      <c r="R304">
        <v>1.2203299999999999</v>
      </c>
      <c r="S304">
        <v>-20.4773</v>
      </c>
      <c r="T304">
        <f t="shared" si="18"/>
        <v>-16.46424</v>
      </c>
    </row>
    <row r="305" spans="1:20" x14ac:dyDescent="0.3">
      <c r="B305">
        <v>13</v>
      </c>
      <c r="C305">
        <v>488.14600000000002</v>
      </c>
      <c r="D305">
        <f t="shared" si="21"/>
        <v>40.73485681697823</v>
      </c>
      <c r="E305">
        <v>-25.787400000000002</v>
      </c>
      <c r="F305">
        <v>52.932699999999997</v>
      </c>
      <c r="G305">
        <v>448.95600000000002</v>
      </c>
      <c r="H305">
        <v>0.85343899999999995</v>
      </c>
      <c r="I305">
        <v>-47.775300000000001</v>
      </c>
      <c r="J305">
        <f t="shared" si="19"/>
        <v>-21.9879</v>
      </c>
      <c r="L305">
        <v>6</v>
      </c>
      <c r="M305">
        <v>318.49599999999998</v>
      </c>
      <c r="N305">
        <f t="shared" si="20"/>
        <v>47.483380816714146</v>
      </c>
      <c r="O305">
        <v>-5.0964400000000003</v>
      </c>
      <c r="P305">
        <v>38.726799999999997</v>
      </c>
      <c r="Q305">
        <v>543.42999999999995</v>
      </c>
      <c r="R305">
        <v>1.2275</v>
      </c>
      <c r="S305">
        <v>-21.072399999999998</v>
      </c>
      <c r="T305">
        <f t="shared" si="18"/>
        <v>-15.975959999999997</v>
      </c>
    </row>
    <row r="306" spans="1:20" x14ac:dyDescent="0.3">
      <c r="B306">
        <v>14</v>
      </c>
      <c r="C306">
        <v>512.90800000000002</v>
      </c>
      <c r="D306">
        <f t="shared" si="21"/>
        <v>40.384460059768998</v>
      </c>
      <c r="E306">
        <v>-25.1465</v>
      </c>
      <c r="F306">
        <v>52.291899999999998</v>
      </c>
      <c r="G306">
        <v>439.02199999999999</v>
      </c>
      <c r="H306">
        <v>0.84862700000000002</v>
      </c>
      <c r="I306">
        <v>-47.576900000000002</v>
      </c>
      <c r="J306">
        <f t="shared" si="19"/>
        <v>-22.430400000000002</v>
      </c>
      <c r="L306">
        <v>7</v>
      </c>
      <c r="M306">
        <v>339.89699999999999</v>
      </c>
      <c r="N306">
        <f t="shared" si="20"/>
        <v>46.726788467828584</v>
      </c>
      <c r="O306">
        <v>-5.46265</v>
      </c>
      <c r="P306">
        <v>38.940399999999997</v>
      </c>
      <c r="Q306">
        <v>541.65899999999999</v>
      </c>
      <c r="R306">
        <v>1.2164900000000001</v>
      </c>
      <c r="S306">
        <v>-21.453900000000001</v>
      </c>
      <c r="T306">
        <f t="shared" si="18"/>
        <v>-15.991250000000001</v>
      </c>
    </row>
    <row r="307" spans="1:20" x14ac:dyDescent="0.3">
      <c r="B307">
        <v>15</v>
      </c>
      <c r="C307">
        <v>537.30499999999995</v>
      </c>
      <c r="D307">
        <f t="shared" si="21"/>
        <v>40.988646145017938</v>
      </c>
      <c r="E307">
        <v>-26.123000000000001</v>
      </c>
      <c r="F307">
        <v>53.3752</v>
      </c>
      <c r="G307">
        <v>456.471</v>
      </c>
      <c r="H307">
        <v>0.861402</v>
      </c>
      <c r="I307">
        <v>-47.561599999999999</v>
      </c>
      <c r="J307">
        <f t="shared" si="19"/>
        <v>-21.438599999999997</v>
      </c>
      <c r="L307">
        <v>8</v>
      </c>
      <c r="M307">
        <v>361.654</v>
      </c>
      <c r="N307">
        <f t="shared" si="20"/>
        <v>45.962219055936011</v>
      </c>
      <c r="O307">
        <v>-6.2103299999999999</v>
      </c>
      <c r="P307">
        <v>39.749099999999999</v>
      </c>
      <c r="Q307">
        <v>555.01</v>
      </c>
      <c r="R307">
        <v>1.2226300000000001</v>
      </c>
      <c r="S307">
        <v>-21.7743</v>
      </c>
      <c r="T307">
        <f t="shared" si="18"/>
        <v>-15.563970000000001</v>
      </c>
    </row>
    <row r="308" spans="1:20" x14ac:dyDescent="0.3">
      <c r="B308">
        <v>16</v>
      </c>
      <c r="C308">
        <v>561.99400000000003</v>
      </c>
      <c r="D308">
        <f t="shared" si="21"/>
        <v>40.503868119405276</v>
      </c>
      <c r="E308">
        <v>-25.222799999999999</v>
      </c>
      <c r="F308">
        <v>52.383400000000002</v>
      </c>
      <c r="G308">
        <v>444.29599999999999</v>
      </c>
      <c r="H308">
        <v>0.85325099999999998</v>
      </c>
      <c r="I308">
        <v>-47.424300000000002</v>
      </c>
      <c r="J308">
        <f t="shared" si="19"/>
        <v>-22.201500000000003</v>
      </c>
      <c r="L308">
        <v>9</v>
      </c>
      <c r="M308">
        <v>383.33</v>
      </c>
      <c r="N308">
        <f t="shared" si="20"/>
        <v>46.133973057759761</v>
      </c>
      <c r="O308">
        <v>-5.9814499999999997</v>
      </c>
      <c r="P308">
        <v>39.718600000000002</v>
      </c>
      <c r="Q308">
        <v>547.12099999999998</v>
      </c>
      <c r="R308">
        <v>1.2028300000000001</v>
      </c>
      <c r="S308">
        <v>-22.079499999999999</v>
      </c>
      <c r="T308">
        <f t="shared" si="18"/>
        <v>-16.098050000000001</v>
      </c>
    </row>
    <row r="309" spans="1:20" x14ac:dyDescent="0.3">
      <c r="B309">
        <v>17</v>
      </c>
      <c r="C309">
        <v>586.88300000000004</v>
      </c>
      <c r="D309">
        <f t="shared" si="21"/>
        <v>40.178392060749715</v>
      </c>
      <c r="E309">
        <v>-24.765000000000001</v>
      </c>
      <c r="F309">
        <v>51.6205</v>
      </c>
      <c r="G309">
        <v>437.351</v>
      </c>
      <c r="H309">
        <v>0.85255599999999998</v>
      </c>
      <c r="I309">
        <v>-47.485399999999998</v>
      </c>
      <c r="J309">
        <f t="shared" si="19"/>
        <v>-22.720399999999998</v>
      </c>
      <c r="L309">
        <v>10</v>
      </c>
      <c r="M309">
        <v>405.30500000000001</v>
      </c>
      <c r="N309">
        <f t="shared" si="20"/>
        <v>45.506257110352628</v>
      </c>
      <c r="O309">
        <v>-5.8746299999999998</v>
      </c>
      <c r="P309">
        <v>39.688099999999999</v>
      </c>
      <c r="Q309">
        <v>544.35299999999995</v>
      </c>
      <c r="R309">
        <v>1.2049799999999999</v>
      </c>
      <c r="S309">
        <v>-22.11</v>
      </c>
      <c r="T309">
        <f t="shared" si="18"/>
        <v>-16.23537</v>
      </c>
    </row>
    <row r="310" spans="1:20" x14ac:dyDescent="0.3">
      <c r="B310">
        <v>18</v>
      </c>
      <c r="C310">
        <v>611.41499999999996</v>
      </c>
      <c r="D310">
        <f t="shared" si="21"/>
        <v>40.76308495026916</v>
      </c>
      <c r="E310">
        <v>-25.268599999999999</v>
      </c>
      <c r="F310">
        <v>52.169800000000002</v>
      </c>
      <c r="G310">
        <v>445.09500000000003</v>
      </c>
      <c r="H310">
        <v>0.85985699999999998</v>
      </c>
      <c r="I310">
        <v>-47.378500000000003</v>
      </c>
      <c r="J310">
        <f t="shared" si="19"/>
        <v>-22.109900000000003</v>
      </c>
      <c r="L310">
        <v>11</v>
      </c>
      <c r="M310">
        <v>427.68</v>
      </c>
      <c r="N310">
        <f t="shared" si="20"/>
        <v>44.692737430167597</v>
      </c>
      <c r="O310">
        <v>-5.9814499999999997</v>
      </c>
      <c r="P310">
        <v>39.566000000000003</v>
      </c>
      <c r="Q310">
        <v>542.03800000000001</v>
      </c>
      <c r="R310">
        <v>1.2031700000000001</v>
      </c>
      <c r="S310">
        <v>-22.247299999999999</v>
      </c>
      <c r="T310">
        <f t="shared" si="18"/>
        <v>-16.26585</v>
      </c>
    </row>
    <row r="311" spans="1:20" x14ac:dyDescent="0.3">
      <c r="B311">
        <v>19</v>
      </c>
      <c r="C311">
        <v>635.95100000000002</v>
      </c>
      <c r="D311">
        <f t="shared" si="21"/>
        <v>40.75643951744366</v>
      </c>
      <c r="E311">
        <v>-25.1465</v>
      </c>
      <c r="F311">
        <v>52.200299999999999</v>
      </c>
      <c r="G311">
        <v>444.15699999999998</v>
      </c>
      <c r="H311">
        <v>0.858039</v>
      </c>
      <c r="I311">
        <v>-47.363300000000002</v>
      </c>
      <c r="J311">
        <f t="shared" si="19"/>
        <v>-22.216800000000003</v>
      </c>
      <c r="L311">
        <v>12</v>
      </c>
      <c r="M311">
        <v>449.30099999999999</v>
      </c>
      <c r="N311">
        <f t="shared" si="20"/>
        <v>46.251329725729654</v>
      </c>
      <c r="O311">
        <v>-6.5460200000000004</v>
      </c>
      <c r="P311">
        <v>39.932299999999998</v>
      </c>
      <c r="Q311">
        <v>562.13199999999995</v>
      </c>
      <c r="R311">
        <v>1.22282</v>
      </c>
      <c r="S311">
        <v>-22.445699999999999</v>
      </c>
      <c r="T311">
        <f t="shared" si="18"/>
        <v>-15.899679999999998</v>
      </c>
    </row>
    <row r="312" spans="1:20" x14ac:dyDescent="0.3">
      <c r="B312">
        <v>20</v>
      </c>
      <c r="C312">
        <v>660.97799999999995</v>
      </c>
      <c r="D312">
        <f t="shared" si="21"/>
        <v>39.956846605665994</v>
      </c>
      <c r="E312">
        <v>-24.536100000000001</v>
      </c>
      <c r="F312">
        <v>51.345799999999997</v>
      </c>
      <c r="G312">
        <v>435.44200000000001</v>
      </c>
      <c r="H312">
        <v>0.85427299999999995</v>
      </c>
      <c r="I312">
        <v>-47.439599999999999</v>
      </c>
      <c r="J312">
        <f t="shared" si="19"/>
        <v>-22.903499999999998</v>
      </c>
      <c r="L312">
        <v>13</v>
      </c>
      <c r="M312">
        <v>471.01400000000001</v>
      </c>
      <c r="N312">
        <f t="shared" si="20"/>
        <v>46.055358540966196</v>
      </c>
      <c r="O312">
        <v>-5.4321299999999999</v>
      </c>
      <c r="P312">
        <v>38.925199999999997</v>
      </c>
      <c r="Q312">
        <v>522.36</v>
      </c>
      <c r="R312">
        <v>1.1958200000000001</v>
      </c>
      <c r="S312">
        <v>-22.567699999999999</v>
      </c>
      <c r="T312">
        <f t="shared" si="18"/>
        <v>-17.135569999999998</v>
      </c>
    </row>
    <row r="313" spans="1:20" x14ac:dyDescent="0.3">
      <c r="B313">
        <v>21</v>
      </c>
      <c r="C313">
        <v>685.33900000000006</v>
      </c>
      <c r="D313">
        <f t="shared" si="21"/>
        <v>41.049218012396686</v>
      </c>
      <c r="E313">
        <v>-25.375399999999999</v>
      </c>
      <c r="F313">
        <v>52.093499999999999</v>
      </c>
      <c r="G313">
        <v>453.63600000000002</v>
      </c>
      <c r="H313">
        <v>0.86830300000000005</v>
      </c>
      <c r="I313">
        <v>-47.317500000000003</v>
      </c>
      <c r="J313">
        <f t="shared" si="19"/>
        <v>-21.942100000000003</v>
      </c>
      <c r="L313">
        <v>14</v>
      </c>
      <c r="M313">
        <v>492.87700000000001</v>
      </c>
      <c r="N313">
        <f t="shared" si="20"/>
        <v>45.73937702968486</v>
      </c>
      <c r="O313">
        <v>-6.1645500000000002</v>
      </c>
      <c r="P313">
        <v>39.520299999999999</v>
      </c>
      <c r="Q313">
        <v>541.29100000000005</v>
      </c>
      <c r="R313">
        <v>1.2138</v>
      </c>
      <c r="S313">
        <v>-22.659300000000002</v>
      </c>
      <c r="T313">
        <f t="shared" si="18"/>
        <v>-16.494750000000003</v>
      </c>
    </row>
    <row r="314" spans="1:20" x14ac:dyDescent="0.3">
      <c r="J314">
        <f t="shared" si="19"/>
        <v>0</v>
      </c>
      <c r="L314">
        <v>15</v>
      </c>
      <c r="M314">
        <v>515.10699999999997</v>
      </c>
      <c r="N314">
        <f t="shared" si="20"/>
        <v>44.98425551057138</v>
      </c>
      <c r="O314">
        <v>-6.7291299999999996</v>
      </c>
      <c r="P314">
        <v>40.329000000000001</v>
      </c>
      <c r="Q314">
        <v>561.08600000000001</v>
      </c>
      <c r="R314">
        <v>1.2199</v>
      </c>
      <c r="S314">
        <v>-22.720300000000002</v>
      </c>
      <c r="T314">
        <f t="shared" si="18"/>
        <v>-15.991170000000002</v>
      </c>
    </row>
    <row r="315" spans="1:20" x14ac:dyDescent="0.3">
      <c r="J315">
        <f t="shared" si="19"/>
        <v>0</v>
      </c>
      <c r="L315">
        <v>16</v>
      </c>
      <c r="M315">
        <v>536.87400000000002</v>
      </c>
      <c r="N315">
        <f t="shared" si="20"/>
        <v>45.941103505306089</v>
      </c>
      <c r="O315">
        <v>-6.5002399999999998</v>
      </c>
      <c r="P315">
        <v>39.993299999999998</v>
      </c>
      <c r="Q315">
        <v>547.68499999999995</v>
      </c>
      <c r="R315">
        <v>1.2094</v>
      </c>
      <c r="S315">
        <v>-22.903400000000001</v>
      </c>
      <c r="T315">
        <f t="shared" si="18"/>
        <v>-16.40316</v>
      </c>
    </row>
    <row r="316" spans="1:20" x14ac:dyDescent="0.3">
      <c r="A316">
        <v>3.15</v>
      </c>
      <c r="J316">
        <f t="shared" si="19"/>
        <v>0</v>
      </c>
      <c r="L316">
        <v>17</v>
      </c>
      <c r="M316">
        <v>558.97199999999998</v>
      </c>
      <c r="N316">
        <f t="shared" si="20"/>
        <v>45.252964069146621</v>
      </c>
      <c r="O316">
        <v>-6.0119600000000002</v>
      </c>
      <c r="P316">
        <v>39.245600000000003</v>
      </c>
      <c r="Q316">
        <v>533.86300000000006</v>
      </c>
      <c r="R316">
        <v>1.2046300000000001</v>
      </c>
      <c r="S316">
        <v>-22.705100000000002</v>
      </c>
      <c r="T316">
        <f t="shared" si="18"/>
        <v>-16.69314</v>
      </c>
    </row>
    <row r="317" spans="1:20" x14ac:dyDescent="0.3">
      <c r="B317">
        <v>1</v>
      </c>
      <c r="C317">
        <v>202.203</v>
      </c>
      <c r="E317">
        <v>-34.957900000000002</v>
      </c>
      <c r="F317">
        <v>68.634</v>
      </c>
      <c r="G317">
        <v>451.62299999999999</v>
      </c>
      <c r="H317">
        <v>0.81168200000000001</v>
      </c>
      <c r="I317">
        <v>-47.653199999999998</v>
      </c>
      <c r="J317">
        <f t="shared" si="19"/>
        <v>-12.695299999999996</v>
      </c>
      <c r="L317">
        <v>18</v>
      </c>
      <c r="M317">
        <v>580.65899999999999</v>
      </c>
      <c r="N317">
        <f t="shared" si="20"/>
        <v>46.110573154424287</v>
      </c>
      <c r="O317">
        <v>-7.1105999999999998</v>
      </c>
      <c r="P317">
        <v>40.237400000000001</v>
      </c>
      <c r="Q317">
        <v>553.12900000000002</v>
      </c>
      <c r="R317">
        <v>1.2247300000000001</v>
      </c>
      <c r="S317">
        <v>-22.888200000000001</v>
      </c>
      <c r="T317">
        <f t="shared" si="18"/>
        <v>-15.777600000000001</v>
      </c>
    </row>
    <row r="318" spans="1:20" x14ac:dyDescent="0.3">
      <c r="B318">
        <v>2</v>
      </c>
      <c r="C318">
        <v>217.655</v>
      </c>
      <c r="D318">
        <f t="shared" si="21"/>
        <v>64.716541548019677</v>
      </c>
      <c r="E318">
        <v>-22.552499999999998</v>
      </c>
      <c r="F318">
        <v>48.538200000000003</v>
      </c>
      <c r="G318">
        <v>404.88</v>
      </c>
      <c r="H318">
        <v>0.85584400000000005</v>
      </c>
      <c r="I318">
        <v>-44.403100000000002</v>
      </c>
      <c r="J318">
        <f t="shared" si="19"/>
        <v>-21.850600000000004</v>
      </c>
      <c r="L318">
        <v>19</v>
      </c>
      <c r="M318">
        <v>602.66899999999998</v>
      </c>
      <c r="N318">
        <f t="shared" si="20"/>
        <v>45.433893684688798</v>
      </c>
      <c r="O318">
        <v>-7.0953400000000002</v>
      </c>
      <c r="P318">
        <v>40.039099999999998</v>
      </c>
      <c r="Q318">
        <v>566.33100000000002</v>
      </c>
      <c r="R318">
        <v>1.2313099999999999</v>
      </c>
      <c r="S318">
        <v>-22.872900000000001</v>
      </c>
      <c r="T318">
        <f t="shared" si="18"/>
        <v>-15.777560000000001</v>
      </c>
    </row>
    <row r="319" spans="1:20" x14ac:dyDescent="0.3">
      <c r="B319">
        <v>3</v>
      </c>
      <c r="C319">
        <v>241.36799999999999</v>
      </c>
      <c r="D319">
        <f t="shared" si="21"/>
        <v>42.170961076202936</v>
      </c>
      <c r="E319">
        <v>-23.3612</v>
      </c>
      <c r="F319">
        <v>49.865699999999997</v>
      </c>
      <c r="G319">
        <v>428.875</v>
      </c>
      <c r="H319">
        <v>0.86341199999999996</v>
      </c>
      <c r="I319">
        <v>-45.0745</v>
      </c>
      <c r="J319">
        <f t="shared" si="19"/>
        <v>-21.7133</v>
      </c>
      <c r="L319">
        <v>20</v>
      </c>
      <c r="M319">
        <v>624.96</v>
      </c>
      <c r="N319">
        <f t="shared" si="20"/>
        <v>44.861154726122543</v>
      </c>
      <c r="O319">
        <v>-6.4392100000000001</v>
      </c>
      <c r="P319">
        <v>39.596600000000002</v>
      </c>
      <c r="Q319">
        <v>546.35599999999999</v>
      </c>
      <c r="R319">
        <v>1.21366</v>
      </c>
      <c r="S319">
        <v>-22.659300000000002</v>
      </c>
      <c r="T319">
        <f t="shared" si="18"/>
        <v>-16.220090000000003</v>
      </c>
    </row>
    <row r="320" spans="1:20" x14ac:dyDescent="0.3">
      <c r="B320">
        <v>4</v>
      </c>
      <c r="C320">
        <v>264.798</v>
      </c>
      <c r="D320">
        <f t="shared" si="21"/>
        <v>42.6803243704652</v>
      </c>
      <c r="E320">
        <v>-23.2849</v>
      </c>
      <c r="F320">
        <v>49.545299999999997</v>
      </c>
      <c r="G320">
        <v>432.738</v>
      </c>
      <c r="H320">
        <v>0.87055499999999997</v>
      </c>
      <c r="I320">
        <v>-45.410200000000003</v>
      </c>
      <c r="J320">
        <f t="shared" si="19"/>
        <v>-22.125300000000003</v>
      </c>
      <c r="L320">
        <v>21</v>
      </c>
      <c r="M320">
        <v>647.32000000000005</v>
      </c>
      <c r="N320">
        <f t="shared" si="20"/>
        <v>44.722719141323765</v>
      </c>
      <c r="O320">
        <v>-6.7901600000000002</v>
      </c>
      <c r="P320">
        <v>39.810200000000002</v>
      </c>
      <c r="Q320">
        <v>552.779</v>
      </c>
      <c r="R320">
        <v>1.2296400000000001</v>
      </c>
      <c r="S320">
        <v>-22.949200000000001</v>
      </c>
      <c r="T320">
        <f t="shared" si="18"/>
        <v>-16.159040000000001</v>
      </c>
    </row>
    <row r="321" spans="2:20" x14ac:dyDescent="0.3">
      <c r="B321">
        <v>5</v>
      </c>
      <c r="C321">
        <v>288.47699999999998</v>
      </c>
      <c r="D321">
        <f t="shared" si="21"/>
        <v>42.231513155116396</v>
      </c>
      <c r="E321">
        <v>-23.6053</v>
      </c>
      <c r="F321">
        <v>50.018300000000004</v>
      </c>
      <c r="G321">
        <v>435.11099999999999</v>
      </c>
      <c r="H321">
        <v>0.86540600000000001</v>
      </c>
      <c r="I321">
        <v>-45.913699999999999</v>
      </c>
      <c r="J321">
        <f t="shared" si="19"/>
        <v>-22.308399999999999</v>
      </c>
      <c r="L321">
        <v>22</v>
      </c>
      <c r="M321">
        <v>669.43499999999995</v>
      </c>
      <c r="N321">
        <f t="shared" si="20"/>
        <v>45.218177707438606</v>
      </c>
      <c r="O321">
        <v>-6.3171400000000002</v>
      </c>
      <c r="P321">
        <v>39.1235</v>
      </c>
      <c r="Q321">
        <v>541.55799999999999</v>
      </c>
      <c r="R321">
        <v>1.22383</v>
      </c>
      <c r="S321">
        <v>-22.888200000000001</v>
      </c>
      <c r="T321">
        <f t="shared" si="18"/>
        <v>-16.571060000000003</v>
      </c>
    </row>
    <row r="322" spans="2:20" x14ac:dyDescent="0.3">
      <c r="B322">
        <v>6</v>
      </c>
      <c r="C322">
        <v>312.35000000000002</v>
      </c>
      <c r="D322">
        <f t="shared" si="21"/>
        <v>41.888325723620746</v>
      </c>
      <c r="E322">
        <v>-23.910499999999999</v>
      </c>
      <c r="F322">
        <v>50.460799999999999</v>
      </c>
      <c r="G322">
        <v>438.916</v>
      </c>
      <c r="H322">
        <v>0.86374499999999999</v>
      </c>
      <c r="I322">
        <v>-46.325699999999998</v>
      </c>
      <c r="J322">
        <f t="shared" si="19"/>
        <v>-22.415199999999999</v>
      </c>
      <c r="L322">
        <v>23</v>
      </c>
      <c r="M322">
        <v>691.49199999999996</v>
      </c>
      <c r="N322">
        <f t="shared" si="20"/>
        <v>45.33708119871239</v>
      </c>
      <c r="O322">
        <v>-5.9204100000000004</v>
      </c>
      <c r="P322">
        <v>38.726799999999997</v>
      </c>
      <c r="Q322">
        <v>528.23400000000004</v>
      </c>
      <c r="R322">
        <v>1.20621</v>
      </c>
      <c r="S322">
        <v>-23.101800000000001</v>
      </c>
      <c r="T322">
        <f t="shared" si="18"/>
        <v>-17.18139</v>
      </c>
    </row>
    <row r="323" spans="2:20" x14ac:dyDescent="0.3">
      <c r="B323">
        <v>7</v>
      </c>
      <c r="C323">
        <v>336.29899999999998</v>
      </c>
      <c r="D323">
        <f t="shared" si="21"/>
        <v>41.755396885047467</v>
      </c>
      <c r="E323">
        <v>-23.6816</v>
      </c>
      <c r="F323">
        <v>50.0488</v>
      </c>
      <c r="G323">
        <v>436.23200000000003</v>
      </c>
      <c r="H323">
        <v>0.86031100000000005</v>
      </c>
      <c r="I323">
        <v>-46.234099999999998</v>
      </c>
      <c r="J323">
        <f t="shared" si="19"/>
        <v>-22.552499999999998</v>
      </c>
      <c r="L323">
        <v>24</v>
      </c>
      <c r="M323">
        <v>713.42100000000005</v>
      </c>
      <c r="N323">
        <f t="shared" si="20"/>
        <v>45.6017146244697</v>
      </c>
      <c r="O323">
        <v>-7.6293899999999999</v>
      </c>
      <c r="P323">
        <v>40.237400000000001</v>
      </c>
      <c r="Q323">
        <v>576.31500000000005</v>
      </c>
      <c r="R323">
        <v>1.25627</v>
      </c>
      <c r="S323">
        <v>-23.101800000000001</v>
      </c>
      <c r="T323">
        <f t="shared" si="18"/>
        <v>-15.47241</v>
      </c>
    </row>
    <row r="324" spans="2:20" x14ac:dyDescent="0.3">
      <c r="B324">
        <v>8</v>
      </c>
      <c r="C324">
        <v>360.08100000000002</v>
      </c>
      <c r="D324">
        <f t="shared" si="21"/>
        <v>42.048608191068809</v>
      </c>
      <c r="E324">
        <v>-24.337800000000001</v>
      </c>
      <c r="F324">
        <v>51.086399999999998</v>
      </c>
      <c r="G324">
        <v>446.26299999999998</v>
      </c>
      <c r="H324">
        <v>0.86704899999999996</v>
      </c>
      <c r="I324">
        <v>-46.417200000000001</v>
      </c>
      <c r="J324">
        <f t="shared" si="19"/>
        <v>-22.0794</v>
      </c>
      <c r="T324">
        <f t="shared" si="18"/>
        <v>0</v>
      </c>
    </row>
    <row r="325" spans="2:20" x14ac:dyDescent="0.3">
      <c r="B325">
        <v>9</v>
      </c>
      <c r="C325">
        <v>383.95499999999998</v>
      </c>
      <c r="D325">
        <f t="shared" si="21"/>
        <v>41.886571165284465</v>
      </c>
      <c r="E325">
        <v>-23.5748</v>
      </c>
      <c r="F325">
        <v>50.414999999999999</v>
      </c>
      <c r="G325">
        <v>432.81200000000001</v>
      </c>
      <c r="H325">
        <v>0.85960000000000003</v>
      </c>
      <c r="I325">
        <v>-46.340899999999998</v>
      </c>
      <c r="J325">
        <f t="shared" si="19"/>
        <v>-22.766099999999998</v>
      </c>
      <c r="K325">
        <v>2.2000000000000002</v>
      </c>
      <c r="T325">
        <f t="shared" ref="T325:T388" si="22">S325-O325</f>
        <v>0</v>
      </c>
    </row>
    <row r="326" spans="2:20" x14ac:dyDescent="0.3">
      <c r="B326">
        <v>10</v>
      </c>
      <c r="C326">
        <v>407.80599999999998</v>
      </c>
      <c r="D326">
        <f t="shared" si="21"/>
        <v>41.926963230053246</v>
      </c>
      <c r="E326">
        <v>-24.398800000000001</v>
      </c>
      <c r="F326">
        <v>51.040599999999998</v>
      </c>
      <c r="G326">
        <v>446.613</v>
      </c>
      <c r="H326">
        <v>0.86873999999999996</v>
      </c>
      <c r="I326">
        <v>-46.569800000000001</v>
      </c>
      <c r="J326">
        <f t="shared" ref="J326:J389" si="23">I326-E326</f>
        <v>-22.170999999999999</v>
      </c>
      <c r="L326">
        <v>1</v>
      </c>
      <c r="M326">
        <v>221.97300000000001</v>
      </c>
      <c r="O326">
        <v>-13.0768</v>
      </c>
      <c r="P326">
        <v>51.5747</v>
      </c>
      <c r="Q326">
        <v>543.26900000000001</v>
      </c>
      <c r="R326">
        <v>1.13801</v>
      </c>
      <c r="S326">
        <v>-21.377600000000001</v>
      </c>
      <c r="T326">
        <f t="shared" si="22"/>
        <v>-8.3008000000000006</v>
      </c>
    </row>
    <row r="327" spans="2:20" x14ac:dyDescent="0.3">
      <c r="B327">
        <v>11</v>
      </c>
      <c r="C327">
        <v>431.601</v>
      </c>
      <c r="D327">
        <f t="shared" si="21"/>
        <v>42.025635637738993</v>
      </c>
      <c r="E327">
        <v>-24.551400000000001</v>
      </c>
      <c r="F327">
        <v>51.132199999999997</v>
      </c>
      <c r="G327">
        <v>449.49400000000003</v>
      </c>
      <c r="H327">
        <v>0.87124199999999996</v>
      </c>
      <c r="I327">
        <v>-46.569800000000001</v>
      </c>
      <c r="J327">
        <f t="shared" si="23"/>
        <v>-22.0184</v>
      </c>
      <c r="L327">
        <v>2</v>
      </c>
      <c r="M327">
        <v>236.85300000000001</v>
      </c>
      <c r="N327">
        <f t="shared" ref="N327:N389" si="24">1000/(M327-M326)</f>
        <v>67.204301075268845</v>
      </c>
      <c r="O327">
        <v>-3.9825400000000002</v>
      </c>
      <c r="P327">
        <v>37.933300000000003</v>
      </c>
      <c r="Q327">
        <v>520.05999999999995</v>
      </c>
      <c r="R327">
        <v>1.22618</v>
      </c>
      <c r="S327">
        <v>-18.7378</v>
      </c>
      <c r="T327">
        <f t="shared" si="22"/>
        <v>-14.75526</v>
      </c>
    </row>
    <row r="328" spans="2:20" x14ac:dyDescent="0.3">
      <c r="B328">
        <v>12</v>
      </c>
      <c r="C328">
        <v>455.86</v>
      </c>
      <c r="D328">
        <f t="shared" si="21"/>
        <v>41.221814584277972</v>
      </c>
      <c r="E328">
        <v>-24.642900000000001</v>
      </c>
      <c r="F328">
        <v>51.223799999999997</v>
      </c>
      <c r="G328">
        <v>455.666</v>
      </c>
      <c r="H328">
        <v>0.87592899999999996</v>
      </c>
      <c r="I328">
        <v>-46.402000000000001</v>
      </c>
      <c r="J328">
        <f t="shared" si="23"/>
        <v>-21.7591</v>
      </c>
      <c r="L328">
        <v>3</v>
      </c>
      <c r="M328">
        <v>256.50400000000002</v>
      </c>
      <c r="N328">
        <f t="shared" si="24"/>
        <v>50.887995521856368</v>
      </c>
      <c r="O328">
        <v>-3.7841800000000001</v>
      </c>
      <c r="P328">
        <v>37.673999999999999</v>
      </c>
      <c r="Q328">
        <v>538.83500000000004</v>
      </c>
      <c r="R328">
        <v>1.2458899999999999</v>
      </c>
      <c r="S328">
        <v>-18.692</v>
      </c>
      <c r="T328">
        <f t="shared" si="22"/>
        <v>-14.907820000000001</v>
      </c>
    </row>
    <row r="329" spans="2:20" x14ac:dyDescent="0.3">
      <c r="B329">
        <v>13</v>
      </c>
      <c r="C329">
        <v>479.63</v>
      </c>
      <c r="D329">
        <f t="shared" ref="D329:D390" si="25">1000/(C329-C328)</f>
        <v>42.069835927639915</v>
      </c>
      <c r="E329">
        <v>-25.543199999999999</v>
      </c>
      <c r="F329">
        <v>52.002000000000002</v>
      </c>
      <c r="G329">
        <v>471.36599999999999</v>
      </c>
      <c r="H329">
        <v>0.89126499999999997</v>
      </c>
      <c r="I329">
        <v>-46.386699999999998</v>
      </c>
      <c r="J329">
        <f t="shared" si="23"/>
        <v>-20.843499999999999</v>
      </c>
      <c r="L329">
        <v>4</v>
      </c>
      <c r="M329">
        <v>274.80700000000002</v>
      </c>
      <c r="N329">
        <f t="shared" si="24"/>
        <v>54.635852046112667</v>
      </c>
      <c r="O329">
        <v>-3.7994400000000002</v>
      </c>
      <c r="P329">
        <v>37.231400000000001</v>
      </c>
      <c r="Q329">
        <v>562.87400000000002</v>
      </c>
      <c r="R329">
        <v>1.2802899999999999</v>
      </c>
      <c r="S329">
        <v>-18.4937</v>
      </c>
      <c r="T329">
        <f t="shared" si="22"/>
        <v>-14.69426</v>
      </c>
    </row>
    <row r="330" spans="2:20" x14ac:dyDescent="0.3">
      <c r="B330">
        <v>14</v>
      </c>
      <c r="C330">
        <v>503.96499999999997</v>
      </c>
      <c r="D330">
        <f t="shared" si="25"/>
        <v>41.093075816724919</v>
      </c>
      <c r="E330">
        <v>-24.8108</v>
      </c>
      <c r="F330">
        <v>51.254300000000001</v>
      </c>
      <c r="G330">
        <v>460.27800000000002</v>
      </c>
      <c r="H330">
        <v>0.88385100000000005</v>
      </c>
      <c r="I330">
        <v>-46.279899999999998</v>
      </c>
      <c r="J330">
        <f t="shared" si="23"/>
        <v>-21.469099999999997</v>
      </c>
      <c r="L330">
        <v>5</v>
      </c>
      <c r="M330">
        <v>295.13799999999998</v>
      </c>
      <c r="N330">
        <f t="shared" si="24"/>
        <v>49.185972160739851</v>
      </c>
      <c r="O330">
        <v>-3.4942600000000001</v>
      </c>
      <c r="P330">
        <v>36.758400000000002</v>
      </c>
      <c r="Q330">
        <v>540.83799999999997</v>
      </c>
      <c r="R330">
        <v>1.24909</v>
      </c>
      <c r="S330">
        <v>-19.470199999999998</v>
      </c>
      <c r="T330">
        <f t="shared" si="22"/>
        <v>-15.975939999999998</v>
      </c>
    </row>
    <row r="331" spans="2:20" x14ac:dyDescent="0.3">
      <c r="B331">
        <v>15</v>
      </c>
      <c r="C331">
        <v>527.98</v>
      </c>
      <c r="D331">
        <f t="shared" si="25"/>
        <v>41.640641265875416</v>
      </c>
      <c r="E331">
        <v>-24.642900000000001</v>
      </c>
      <c r="F331">
        <v>51.086399999999998</v>
      </c>
      <c r="G331">
        <v>456.97699999999998</v>
      </c>
      <c r="H331">
        <v>0.87821400000000005</v>
      </c>
      <c r="I331">
        <v>-46.432499999999997</v>
      </c>
      <c r="J331">
        <f t="shared" si="23"/>
        <v>-21.789599999999997</v>
      </c>
      <c r="L331">
        <v>6</v>
      </c>
      <c r="M331">
        <v>316.04599999999999</v>
      </c>
      <c r="N331">
        <f t="shared" si="24"/>
        <v>47.828582360818793</v>
      </c>
      <c r="O331">
        <v>-4.5471199999999996</v>
      </c>
      <c r="P331">
        <v>38.436900000000001</v>
      </c>
      <c r="Q331">
        <v>556.50199999999995</v>
      </c>
      <c r="R331">
        <v>1.24556</v>
      </c>
      <c r="S331">
        <v>-20.1569</v>
      </c>
      <c r="T331">
        <f t="shared" si="22"/>
        <v>-15.609780000000001</v>
      </c>
    </row>
    <row r="332" spans="2:20" x14ac:dyDescent="0.3">
      <c r="B332">
        <v>16</v>
      </c>
      <c r="C332">
        <v>552.21299999999997</v>
      </c>
      <c r="D332">
        <f t="shared" si="25"/>
        <v>41.266042173895194</v>
      </c>
      <c r="E332">
        <v>-24.490400000000001</v>
      </c>
      <c r="F332">
        <v>50.659199999999998</v>
      </c>
      <c r="G332">
        <v>455.536</v>
      </c>
      <c r="H332">
        <v>0.88205</v>
      </c>
      <c r="I332">
        <v>-46.386699999999998</v>
      </c>
      <c r="J332">
        <f t="shared" si="23"/>
        <v>-21.896299999999997</v>
      </c>
      <c r="L332">
        <v>7</v>
      </c>
      <c r="M332">
        <v>337.02699999999999</v>
      </c>
      <c r="N332">
        <f t="shared" si="24"/>
        <v>47.66217053524619</v>
      </c>
      <c r="O332">
        <v>-5.6915300000000002</v>
      </c>
      <c r="P332">
        <v>39.489699999999999</v>
      </c>
      <c r="Q332">
        <v>577.94000000000005</v>
      </c>
      <c r="R332">
        <v>1.25525</v>
      </c>
      <c r="S332">
        <v>-20.629899999999999</v>
      </c>
      <c r="T332">
        <f t="shared" si="22"/>
        <v>-14.938369999999999</v>
      </c>
    </row>
    <row r="333" spans="2:20" x14ac:dyDescent="0.3">
      <c r="B333">
        <v>17</v>
      </c>
      <c r="C333">
        <v>576.16099999999994</v>
      </c>
      <c r="D333">
        <f t="shared" si="25"/>
        <v>41.757140471020584</v>
      </c>
      <c r="E333">
        <v>-24.8566</v>
      </c>
      <c r="F333">
        <v>51.055900000000001</v>
      </c>
      <c r="G333">
        <v>463.125</v>
      </c>
      <c r="H333">
        <v>0.88519400000000004</v>
      </c>
      <c r="I333">
        <v>-46.325699999999998</v>
      </c>
      <c r="J333">
        <f t="shared" si="23"/>
        <v>-21.469099999999997</v>
      </c>
      <c r="L333">
        <v>8</v>
      </c>
      <c r="M333">
        <v>358.44600000000003</v>
      </c>
      <c r="N333">
        <f t="shared" si="24"/>
        <v>46.687520425790098</v>
      </c>
      <c r="O333">
        <v>-5.4931599999999996</v>
      </c>
      <c r="P333">
        <v>39.474499999999999</v>
      </c>
      <c r="Q333">
        <v>566.77099999999996</v>
      </c>
      <c r="R333">
        <v>1.23708</v>
      </c>
      <c r="S333">
        <v>-21.026599999999998</v>
      </c>
      <c r="T333">
        <f t="shared" si="22"/>
        <v>-15.533439999999999</v>
      </c>
    </row>
    <row r="334" spans="2:20" x14ac:dyDescent="0.3">
      <c r="B334">
        <v>18</v>
      </c>
      <c r="C334">
        <v>600.69500000000005</v>
      </c>
      <c r="D334">
        <f t="shared" si="25"/>
        <v>40.759761962989963</v>
      </c>
      <c r="E334">
        <v>-24.322500000000002</v>
      </c>
      <c r="F334">
        <v>50.399799999999999</v>
      </c>
      <c r="G334">
        <v>453.33199999999999</v>
      </c>
      <c r="H334">
        <v>0.879834</v>
      </c>
      <c r="I334">
        <v>-46.112099999999998</v>
      </c>
      <c r="J334">
        <f t="shared" si="23"/>
        <v>-21.789599999999997</v>
      </c>
      <c r="L334">
        <v>9</v>
      </c>
      <c r="M334">
        <v>379.85500000000002</v>
      </c>
      <c r="N334">
        <f t="shared" si="24"/>
        <v>46.709327852772219</v>
      </c>
      <c r="O334">
        <v>-4.7759999999999998</v>
      </c>
      <c r="P334">
        <v>38.9557</v>
      </c>
      <c r="Q334">
        <v>540.09799999999996</v>
      </c>
      <c r="R334">
        <v>1.2163999999999999</v>
      </c>
      <c r="S334">
        <v>-21.255500000000001</v>
      </c>
      <c r="T334">
        <f t="shared" si="22"/>
        <v>-16.479500000000002</v>
      </c>
    </row>
    <row r="335" spans="2:20" x14ac:dyDescent="0.3">
      <c r="B335">
        <v>19</v>
      </c>
      <c r="C335">
        <v>625.09799999999996</v>
      </c>
      <c r="D335">
        <f t="shared" si="25"/>
        <v>40.978568208826943</v>
      </c>
      <c r="E335">
        <v>-24.231000000000002</v>
      </c>
      <c r="F335">
        <v>50.521900000000002</v>
      </c>
      <c r="G335">
        <v>453.512</v>
      </c>
      <c r="H335">
        <v>0.87993299999999997</v>
      </c>
      <c r="I335">
        <v>-46.279899999999998</v>
      </c>
      <c r="J335">
        <f t="shared" si="23"/>
        <v>-22.048899999999996</v>
      </c>
      <c r="L335">
        <v>10</v>
      </c>
      <c r="M335">
        <v>401.404</v>
      </c>
      <c r="N335">
        <f t="shared" si="24"/>
        <v>46.405865701424709</v>
      </c>
      <c r="O335">
        <v>-5.2795399999999999</v>
      </c>
      <c r="P335">
        <v>39.291400000000003</v>
      </c>
      <c r="Q335">
        <v>555.21199999999999</v>
      </c>
      <c r="R335">
        <v>1.23871</v>
      </c>
      <c r="S335">
        <v>-21.163900000000002</v>
      </c>
      <c r="T335">
        <f t="shared" si="22"/>
        <v>-15.884360000000001</v>
      </c>
    </row>
    <row r="336" spans="2:20" x14ac:dyDescent="0.3">
      <c r="B336">
        <v>20</v>
      </c>
      <c r="C336">
        <v>648.94399999999996</v>
      </c>
      <c r="D336">
        <f t="shared" si="25"/>
        <v>41.935754424222083</v>
      </c>
      <c r="E336">
        <v>-25.222799999999999</v>
      </c>
      <c r="F336">
        <v>51.284799999999997</v>
      </c>
      <c r="G336">
        <v>471.89</v>
      </c>
      <c r="H336">
        <v>0.89538799999999996</v>
      </c>
      <c r="I336">
        <v>-46.279899999999998</v>
      </c>
      <c r="J336">
        <f t="shared" si="23"/>
        <v>-21.057099999999998</v>
      </c>
      <c r="L336">
        <v>11</v>
      </c>
      <c r="M336">
        <v>422.67399999999998</v>
      </c>
      <c r="N336">
        <f t="shared" si="24"/>
        <v>47.014574518100652</v>
      </c>
      <c r="O336">
        <v>-5.4931599999999996</v>
      </c>
      <c r="P336">
        <v>39.581299999999999</v>
      </c>
      <c r="Q336">
        <v>561.16099999999994</v>
      </c>
      <c r="R336">
        <v>1.22922</v>
      </c>
      <c r="S336">
        <v>-21.469100000000001</v>
      </c>
      <c r="T336">
        <f t="shared" si="22"/>
        <v>-15.975940000000001</v>
      </c>
    </row>
    <row r="337" spans="1:20" x14ac:dyDescent="0.3">
      <c r="B337">
        <v>21</v>
      </c>
      <c r="C337">
        <v>672.85900000000004</v>
      </c>
      <c r="D337">
        <f t="shared" si="25"/>
        <v>41.81476061049537</v>
      </c>
      <c r="E337">
        <v>-24.9939</v>
      </c>
      <c r="F337">
        <v>51.010100000000001</v>
      </c>
      <c r="G337">
        <v>467.89100000000002</v>
      </c>
      <c r="H337">
        <v>0.89209899999999998</v>
      </c>
      <c r="I337">
        <v>-46.356200000000001</v>
      </c>
      <c r="J337">
        <f t="shared" si="23"/>
        <v>-21.362300000000001</v>
      </c>
      <c r="L337">
        <v>12</v>
      </c>
      <c r="M337">
        <v>444.46100000000001</v>
      </c>
      <c r="N337">
        <f t="shared" si="24"/>
        <v>45.898930554917996</v>
      </c>
      <c r="O337">
        <v>-5.7067899999999998</v>
      </c>
      <c r="P337">
        <v>39.672899999999998</v>
      </c>
      <c r="Q337">
        <v>557.71400000000006</v>
      </c>
      <c r="R337">
        <v>1.2347600000000001</v>
      </c>
      <c r="S337">
        <v>-21.7743</v>
      </c>
      <c r="T337">
        <f t="shared" si="22"/>
        <v>-16.067509999999999</v>
      </c>
    </row>
    <row r="338" spans="1:20" x14ac:dyDescent="0.3">
      <c r="B338">
        <v>22</v>
      </c>
      <c r="C338">
        <v>697.03899999999999</v>
      </c>
      <c r="D338">
        <f t="shared" si="25"/>
        <v>41.356492969396278</v>
      </c>
      <c r="E338">
        <v>-24.8566</v>
      </c>
      <c r="F338">
        <v>50.888100000000001</v>
      </c>
      <c r="G338">
        <v>464.24599999999998</v>
      </c>
      <c r="H338">
        <v>0.89340799999999998</v>
      </c>
      <c r="I338">
        <v>-46.279899999999998</v>
      </c>
      <c r="J338">
        <f t="shared" si="23"/>
        <v>-21.423299999999998</v>
      </c>
      <c r="L338">
        <v>13</v>
      </c>
      <c r="M338">
        <v>466.23</v>
      </c>
      <c r="N338">
        <f t="shared" si="24"/>
        <v>45.936882723138396</v>
      </c>
      <c r="O338">
        <v>-5.9966999999999997</v>
      </c>
      <c r="P338">
        <v>39.718600000000002</v>
      </c>
      <c r="Q338">
        <v>563.63400000000001</v>
      </c>
      <c r="R338">
        <v>1.2264999999999999</v>
      </c>
      <c r="S338">
        <v>-21.759</v>
      </c>
      <c r="T338">
        <f t="shared" si="22"/>
        <v>-15.7623</v>
      </c>
    </row>
    <row r="339" spans="1:20" x14ac:dyDescent="0.3">
      <c r="J339">
        <f t="shared" si="23"/>
        <v>0</v>
      </c>
      <c r="L339">
        <v>14</v>
      </c>
      <c r="M339">
        <v>487.58800000000002</v>
      </c>
      <c r="N339">
        <f t="shared" si="24"/>
        <v>46.820863376720659</v>
      </c>
      <c r="O339">
        <v>-6.5307599999999999</v>
      </c>
      <c r="P339">
        <v>39.871200000000002</v>
      </c>
      <c r="Q339">
        <v>579.97400000000005</v>
      </c>
      <c r="R339">
        <v>1.25153</v>
      </c>
      <c r="S339">
        <v>-21.8048</v>
      </c>
      <c r="T339">
        <f t="shared" si="22"/>
        <v>-15.274039999999999</v>
      </c>
    </row>
    <row r="340" spans="1:20" x14ac:dyDescent="0.3">
      <c r="J340">
        <f t="shared" si="23"/>
        <v>0</v>
      </c>
      <c r="L340">
        <v>15</v>
      </c>
      <c r="M340">
        <v>509.44799999999998</v>
      </c>
      <c r="N340">
        <f t="shared" si="24"/>
        <v>45.74565416285462</v>
      </c>
      <c r="O340">
        <v>-6.0730000000000004</v>
      </c>
      <c r="P340">
        <v>39.550800000000002</v>
      </c>
      <c r="Q340">
        <v>563.08600000000001</v>
      </c>
      <c r="R340">
        <v>1.2385699999999999</v>
      </c>
      <c r="S340">
        <v>-21.9269</v>
      </c>
      <c r="T340">
        <f t="shared" si="22"/>
        <v>-15.853899999999999</v>
      </c>
    </row>
    <row r="341" spans="1:20" x14ac:dyDescent="0.3">
      <c r="J341">
        <f t="shared" si="23"/>
        <v>0</v>
      </c>
      <c r="L341">
        <v>16</v>
      </c>
      <c r="M341">
        <v>531.14599999999996</v>
      </c>
      <c r="N341">
        <f t="shared" si="24"/>
        <v>46.08719697667992</v>
      </c>
      <c r="O341">
        <v>-6.4392100000000001</v>
      </c>
      <c r="P341">
        <v>39.886499999999998</v>
      </c>
      <c r="Q341">
        <v>570.56100000000004</v>
      </c>
      <c r="R341">
        <v>1.2394799999999999</v>
      </c>
      <c r="S341">
        <v>-22.0184</v>
      </c>
      <c r="T341">
        <f t="shared" si="22"/>
        <v>-15.579190000000001</v>
      </c>
    </row>
    <row r="342" spans="1:20" x14ac:dyDescent="0.3">
      <c r="A342">
        <v>3.25</v>
      </c>
      <c r="J342">
        <f t="shared" si="23"/>
        <v>0</v>
      </c>
      <c r="L342">
        <v>17</v>
      </c>
      <c r="M342">
        <v>552.77</v>
      </c>
      <c r="N342">
        <f t="shared" si="24"/>
        <v>46.244913059563395</v>
      </c>
      <c r="O342">
        <v>-6.0119600000000002</v>
      </c>
      <c r="P342">
        <v>39.2303</v>
      </c>
      <c r="Q342">
        <v>555.80799999999999</v>
      </c>
      <c r="R342">
        <v>1.23794</v>
      </c>
      <c r="S342">
        <v>-22.155799999999999</v>
      </c>
      <c r="T342">
        <f t="shared" si="22"/>
        <v>-16.143839999999997</v>
      </c>
    </row>
    <row r="343" spans="1:20" x14ac:dyDescent="0.3">
      <c r="B343">
        <v>1</v>
      </c>
      <c r="C343">
        <v>202.12200000000001</v>
      </c>
      <c r="E343">
        <v>-35.08</v>
      </c>
      <c r="F343">
        <v>68.115200000000002</v>
      </c>
      <c r="G343">
        <v>458.35599999999999</v>
      </c>
      <c r="H343">
        <v>0.82589900000000005</v>
      </c>
      <c r="I343">
        <v>-47.134399999999999</v>
      </c>
      <c r="J343">
        <f t="shared" si="23"/>
        <v>-12.054400000000001</v>
      </c>
      <c r="L343">
        <v>18</v>
      </c>
      <c r="M343">
        <v>573.95500000000004</v>
      </c>
      <c r="N343">
        <f t="shared" si="24"/>
        <v>47.20320981826751</v>
      </c>
      <c r="O343">
        <v>-6.5155000000000003</v>
      </c>
      <c r="P343">
        <v>39.611800000000002</v>
      </c>
      <c r="Q343">
        <v>563.82100000000003</v>
      </c>
      <c r="R343">
        <v>1.24499</v>
      </c>
      <c r="S343">
        <v>-22.048999999999999</v>
      </c>
      <c r="T343">
        <f t="shared" si="22"/>
        <v>-15.5335</v>
      </c>
    </row>
    <row r="344" spans="1:20" x14ac:dyDescent="0.3">
      <c r="B344">
        <v>2</v>
      </c>
      <c r="C344">
        <v>216.78700000000001</v>
      </c>
      <c r="D344">
        <f t="shared" si="25"/>
        <v>68.18956699624961</v>
      </c>
      <c r="E344">
        <v>-23.5291</v>
      </c>
      <c r="F344">
        <v>48.4161</v>
      </c>
      <c r="G344">
        <v>440.11900000000003</v>
      </c>
      <c r="H344">
        <v>0.89620900000000003</v>
      </c>
      <c r="I344">
        <v>-43.960599999999999</v>
      </c>
      <c r="J344">
        <f t="shared" si="23"/>
        <v>-20.4315</v>
      </c>
      <c r="L344">
        <v>19</v>
      </c>
      <c r="M344">
        <v>595.88</v>
      </c>
      <c r="N344">
        <f t="shared" si="24"/>
        <v>45.61003420752575</v>
      </c>
      <c r="O344">
        <v>-6.1492899999999997</v>
      </c>
      <c r="P344">
        <v>39.444000000000003</v>
      </c>
      <c r="Q344">
        <v>558.30499999999995</v>
      </c>
      <c r="R344">
        <v>1.2377400000000001</v>
      </c>
      <c r="S344">
        <v>-22.0032</v>
      </c>
      <c r="T344">
        <f t="shared" si="22"/>
        <v>-15.853909999999999</v>
      </c>
    </row>
    <row r="345" spans="1:20" x14ac:dyDescent="0.3">
      <c r="B345">
        <v>3</v>
      </c>
      <c r="C345">
        <v>240.32300000000001</v>
      </c>
      <c r="D345">
        <f t="shared" si="25"/>
        <v>42.4881033310673</v>
      </c>
      <c r="E345">
        <v>-22.934000000000001</v>
      </c>
      <c r="F345">
        <v>48.202500000000001</v>
      </c>
      <c r="G345">
        <v>433.30099999999999</v>
      </c>
      <c r="H345">
        <v>0.886957</v>
      </c>
      <c r="I345">
        <v>-44.403100000000002</v>
      </c>
      <c r="J345">
        <f t="shared" si="23"/>
        <v>-21.469100000000001</v>
      </c>
      <c r="L345">
        <v>20</v>
      </c>
      <c r="M345">
        <v>617.55600000000004</v>
      </c>
      <c r="N345">
        <f t="shared" si="24"/>
        <v>46.13397305775964</v>
      </c>
      <c r="O345">
        <v>-6.5460200000000004</v>
      </c>
      <c r="P345">
        <v>39.627099999999999</v>
      </c>
      <c r="Q345">
        <v>566.16800000000001</v>
      </c>
      <c r="R345">
        <v>1.2529999999999999</v>
      </c>
      <c r="S345">
        <v>-22.338899999999999</v>
      </c>
      <c r="T345">
        <f t="shared" si="22"/>
        <v>-15.792879999999998</v>
      </c>
    </row>
    <row r="346" spans="1:20" x14ac:dyDescent="0.3">
      <c r="B346">
        <v>4</v>
      </c>
      <c r="C346">
        <v>262.88099999999997</v>
      </c>
      <c r="D346">
        <f t="shared" si="25"/>
        <v>44.330171114460569</v>
      </c>
      <c r="E346">
        <v>-22.796600000000002</v>
      </c>
      <c r="F346">
        <v>47.958399999999997</v>
      </c>
      <c r="G346">
        <v>437.07400000000001</v>
      </c>
      <c r="H346">
        <v>0.88759100000000002</v>
      </c>
      <c r="I346">
        <v>-44.830300000000001</v>
      </c>
      <c r="J346">
        <f t="shared" si="23"/>
        <v>-22.0337</v>
      </c>
      <c r="L346">
        <v>21</v>
      </c>
      <c r="M346">
        <v>639.72199999999998</v>
      </c>
      <c r="N346">
        <f t="shared" si="24"/>
        <v>45.114138771090985</v>
      </c>
      <c r="O346">
        <v>-6.40869</v>
      </c>
      <c r="P346">
        <v>39.413499999999999</v>
      </c>
      <c r="Q346">
        <v>567.29399999999998</v>
      </c>
      <c r="R346">
        <v>1.25254</v>
      </c>
      <c r="S346">
        <v>-22.186299999999999</v>
      </c>
      <c r="T346">
        <f t="shared" si="22"/>
        <v>-15.777609999999999</v>
      </c>
    </row>
    <row r="347" spans="1:20" x14ac:dyDescent="0.3">
      <c r="B347">
        <v>5</v>
      </c>
      <c r="C347">
        <v>285.82600000000002</v>
      </c>
      <c r="D347">
        <f t="shared" si="25"/>
        <v>43.582479843102981</v>
      </c>
      <c r="E347">
        <v>-23.956299999999999</v>
      </c>
      <c r="F347">
        <v>49.194299999999998</v>
      </c>
      <c r="G347">
        <v>460.60199999999998</v>
      </c>
      <c r="H347">
        <v>0.899702</v>
      </c>
      <c r="I347">
        <v>-45.1965</v>
      </c>
      <c r="J347">
        <f t="shared" si="23"/>
        <v>-21.240200000000002</v>
      </c>
      <c r="L347">
        <v>22</v>
      </c>
      <c r="M347">
        <v>661.68100000000004</v>
      </c>
      <c r="N347">
        <f t="shared" si="24"/>
        <v>45.539414363131165</v>
      </c>
      <c r="O347">
        <v>-7.0037799999999999</v>
      </c>
      <c r="P347">
        <v>40.054299999999998</v>
      </c>
      <c r="Q347">
        <v>584.41200000000003</v>
      </c>
      <c r="R347">
        <v>1.26942</v>
      </c>
      <c r="S347">
        <v>-22.277799999999999</v>
      </c>
      <c r="T347">
        <f t="shared" si="22"/>
        <v>-15.27402</v>
      </c>
    </row>
    <row r="348" spans="1:20" x14ac:dyDescent="0.3">
      <c r="B348">
        <v>6</v>
      </c>
      <c r="C348">
        <v>309.036</v>
      </c>
      <c r="D348">
        <f t="shared" si="25"/>
        <v>43.084877208099996</v>
      </c>
      <c r="E348">
        <v>-23.4833</v>
      </c>
      <c r="F348">
        <v>48.873899999999999</v>
      </c>
      <c r="G348">
        <v>450.08300000000003</v>
      </c>
      <c r="H348">
        <v>0.88927800000000001</v>
      </c>
      <c r="I348">
        <v>-45.517000000000003</v>
      </c>
      <c r="J348">
        <f t="shared" si="23"/>
        <v>-22.033700000000003</v>
      </c>
      <c r="L348">
        <v>23</v>
      </c>
      <c r="M348">
        <v>683.86400000000003</v>
      </c>
      <c r="N348">
        <f t="shared" si="24"/>
        <v>45.079565432989241</v>
      </c>
      <c r="O348">
        <v>-6.4544699999999997</v>
      </c>
      <c r="P348">
        <v>39.367699999999999</v>
      </c>
      <c r="Q348">
        <v>571.11699999999996</v>
      </c>
      <c r="R348">
        <v>1.2625500000000001</v>
      </c>
      <c r="S348">
        <v>-22.277799999999999</v>
      </c>
      <c r="T348">
        <f t="shared" si="22"/>
        <v>-15.823329999999999</v>
      </c>
    </row>
    <row r="349" spans="1:20" x14ac:dyDescent="0.3">
      <c r="B349">
        <v>7</v>
      </c>
      <c r="C349">
        <v>332.71</v>
      </c>
      <c r="D349">
        <f t="shared" si="25"/>
        <v>42.240432542029268</v>
      </c>
      <c r="E349">
        <v>-24.093599999999999</v>
      </c>
      <c r="F349">
        <v>49.453699999999998</v>
      </c>
      <c r="G349">
        <v>458.42700000000002</v>
      </c>
      <c r="H349">
        <v>0.88672700000000004</v>
      </c>
      <c r="I349">
        <v>-45.852699999999999</v>
      </c>
      <c r="J349">
        <f t="shared" si="23"/>
        <v>-21.7591</v>
      </c>
      <c r="L349">
        <v>24</v>
      </c>
      <c r="M349">
        <v>705.69200000000001</v>
      </c>
      <c r="N349">
        <f t="shared" si="24"/>
        <v>45.812717610408704</v>
      </c>
      <c r="O349">
        <v>-5.8746299999999998</v>
      </c>
      <c r="P349">
        <v>38.604700000000001</v>
      </c>
      <c r="Q349">
        <v>551.50400000000002</v>
      </c>
      <c r="R349">
        <v>1.2428300000000001</v>
      </c>
      <c r="S349">
        <v>-22.216799999999999</v>
      </c>
      <c r="T349">
        <f t="shared" si="22"/>
        <v>-16.342169999999999</v>
      </c>
    </row>
    <row r="350" spans="1:20" x14ac:dyDescent="0.3">
      <c r="B350">
        <v>8</v>
      </c>
      <c r="C350">
        <v>356.37099999999998</v>
      </c>
      <c r="D350">
        <f t="shared" si="25"/>
        <v>42.263640590000421</v>
      </c>
      <c r="E350">
        <v>-24.078399999999998</v>
      </c>
      <c r="F350">
        <v>49.255400000000002</v>
      </c>
      <c r="G350">
        <v>455.673</v>
      </c>
      <c r="H350">
        <v>0.89330500000000002</v>
      </c>
      <c r="I350">
        <v>-45.837400000000002</v>
      </c>
      <c r="J350">
        <f t="shared" si="23"/>
        <v>-21.759000000000004</v>
      </c>
      <c r="T350">
        <f t="shared" si="22"/>
        <v>0</v>
      </c>
    </row>
    <row r="351" spans="1:20" x14ac:dyDescent="0.3">
      <c r="B351">
        <v>9</v>
      </c>
      <c r="C351">
        <v>380.00299999999999</v>
      </c>
      <c r="D351">
        <f t="shared" si="25"/>
        <v>42.315504400812451</v>
      </c>
      <c r="E351">
        <v>-24.124099999999999</v>
      </c>
      <c r="F351">
        <v>49.819899999999997</v>
      </c>
      <c r="G351">
        <v>456.84199999999998</v>
      </c>
      <c r="H351">
        <v>0.89184699999999995</v>
      </c>
      <c r="I351">
        <v>-45.944200000000002</v>
      </c>
      <c r="J351">
        <f t="shared" si="23"/>
        <v>-21.820100000000004</v>
      </c>
      <c r="K351">
        <v>2.2999999999999998</v>
      </c>
      <c r="T351">
        <f t="shared" si="22"/>
        <v>0</v>
      </c>
    </row>
    <row r="352" spans="1:20" x14ac:dyDescent="0.3">
      <c r="B352">
        <v>10</v>
      </c>
      <c r="C352">
        <v>403.65600000000001</v>
      </c>
      <c r="D352">
        <f t="shared" si="25"/>
        <v>42.277935145647454</v>
      </c>
      <c r="E352">
        <v>-24.383500000000002</v>
      </c>
      <c r="F352">
        <v>50.1556</v>
      </c>
      <c r="G352">
        <v>465.03399999999999</v>
      </c>
      <c r="H352">
        <v>0.89442999999999995</v>
      </c>
      <c r="I352">
        <v>-45.883200000000002</v>
      </c>
      <c r="J352">
        <f t="shared" si="23"/>
        <v>-21.499700000000001</v>
      </c>
      <c r="L352">
        <v>1</v>
      </c>
      <c r="M352">
        <v>221.95400000000001</v>
      </c>
      <c r="O352">
        <v>-12.2681</v>
      </c>
      <c r="P352">
        <v>51.193199999999997</v>
      </c>
      <c r="Q352">
        <v>542.971</v>
      </c>
      <c r="R352">
        <v>1.13533</v>
      </c>
      <c r="S352">
        <v>-20.904499999999999</v>
      </c>
      <c r="T352">
        <f t="shared" si="22"/>
        <v>-8.6363999999999983</v>
      </c>
    </row>
    <row r="353" spans="1:20" x14ac:dyDescent="0.3">
      <c r="B353">
        <v>11</v>
      </c>
      <c r="C353">
        <v>428.01900000000001</v>
      </c>
      <c r="D353">
        <f t="shared" si="25"/>
        <v>41.045848212453308</v>
      </c>
      <c r="E353">
        <v>-24.185199999999998</v>
      </c>
      <c r="F353">
        <v>49.789400000000001</v>
      </c>
      <c r="G353">
        <v>460.267</v>
      </c>
      <c r="H353">
        <v>0.89004099999999997</v>
      </c>
      <c r="I353">
        <v>-46.020499999999998</v>
      </c>
      <c r="J353">
        <f t="shared" si="23"/>
        <v>-21.8353</v>
      </c>
      <c r="L353">
        <v>2</v>
      </c>
      <c r="M353">
        <v>235.602</v>
      </c>
      <c r="N353">
        <f t="shared" si="24"/>
        <v>73.270808909730391</v>
      </c>
      <c r="O353">
        <v>-3.7841800000000001</v>
      </c>
      <c r="P353">
        <v>37.918100000000003</v>
      </c>
      <c r="Q353">
        <v>537.94200000000001</v>
      </c>
      <c r="R353">
        <v>1.24244</v>
      </c>
      <c r="S353">
        <v>-17.944299999999998</v>
      </c>
      <c r="T353">
        <f t="shared" si="22"/>
        <v>-14.160119999999999</v>
      </c>
    </row>
    <row r="354" spans="1:20" x14ac:dyDescent="0.3">
      <c r="B354">
        <v>12</v>
      </c>
      <c r="C354">
        <v>451.48099999999999</v>
      </c>
      <c r="D354">
        <f t="shared" si="25"/>
        <v>42.622112351888177</v>
      </c>
      <c r="E354">
        <v>-24.8108</v>
      </c>
      <c r="F354">
        <v>50.582900000000002</v>
      </c>
      <c r="G354">
        <v>472.83499999999998</v>
      </c>
      <c r="H354">
        <v>0.89555899999999999</v>
      </c>
      <c r="I354">
        <v>-46.188400000000001</v>
      </c>
      <c r="J354">
        <f t="shared" si="23"/>
        <v>-21.377600000000001</v>
      </c>
      <c r="L354">
        <v>3</v>
      </c>
      <c r="M354">
        <v>255.16499999999999</v>
      </c>
      <c r="N354">
        <f t="shared" si="24"/>
        <v>51.116904360271974</v>
      </c>
      <c r="O354">
        <v>-3.2043499999999998</v>
      </c>
      <c r="P354">
        <v>36.941499999999998</v>
      </c>
      <c r="Q354">
        <v>546.98599999999999</v>
      </c>
      <c r="R354">
        <v>1.2573300000000001</v>
      </c>
      <c r="S354">
        <v>-18.203700000000001</v>
      </c>
      <c r="T354">
        <f t="shared" si="22"/>
        <v>-14.999350000000002</v>
      </c>
    </row>
    <row r="355" spans="1:20" x14ac:dyDescent="0.3">
      <c r="B355">
        <v>13</v>
      </c>
      <c r="C355">
        <v>475.49900000000002</v>
      </c>
      <c r="D355">
        <f t="shared" si="25"/>
        <v>41.635440086601662</v>
      </c>
      <c r="E355">
        <v>-24.444600000000001</v>
      </c>
      <c r="F355">
        <v>50.0336</v>
      </c>
      <c r="G355">
        <v>464.43</v>
      </c>
      <c r="H355">
        <v>0.89428399999999997</v>
      </c>
      <c r="I355">
        <v>-46.249400000000001</v>
      </c>
      <c r="J355">
        <f t="shared" si="23"/>
        <v>-21.8048</v>
      </c>
      <c r="L355">
        <v>4</v>
      </c>
      <c r="M355">
        <v>272.82299999999998</v>
      </c>
      <c r="N355">
        <f t="shared" si="24"/>
        <v>56.631555102503157</v>
      </c>
      <c r="O355">
        <v>-2.9144299999999999</v>
      </c>
      <c r="P355">
        <v>36.117600000000003</v>
      </c>
      <c r="Q355">
        <v>562.14200000000005</v>
      </c>
      <c r="R355">
        <v>1.28975</v>
      </c>
      <c r="S355">
        <v>-17.867999999999999</v>
      </c>
      <c r="T355">
        <f t="shared" si="22"/>
        <v>-14.953569999999999</v>
      </c>
    </row>
    <row r="356" spans="1:20" x14ac:dyDescent="0.3">
      <c r="B356">
        <v>14</v>
      </c>
      <c r="C356">
        <v>498.99099999999999</v>
      </c>
      <c r="D356">
        <f t="shared" si="25"/>
        <v>42.567682615358493</v>
      </c>
      <c r="E356">
        <v>-24.261500000000002</v>
      </c>
      <c r="F356">
        <v>49.743699999999997</v>
      </c>
      <c r="G356">
        <v>459.34699999999998</v>
      </c>
      <c r="H356">
        <v>0.89940299999999995</v>
      </c>
      <c r="I356">
        <v>-46.096800000000002</v>
      </c>
      <c r="J356">
        <f t="shared" si="23"/>
        <v>-21.8353</v>
      </c>
      <c r="L356">
        <v>5</v>
      </c>
      <c r="M356">
        <v>293.017</v>
      </c>
      <c r="N356">
        <f t="shared" si="24"/>
        <v>49.519659304743939</v>
      </c>
      <c r="O356">
        <v>-3.1127899999999999</v>
      </c>
      <c r="P356">
        <v>36.758400000000002</v>
      </c>
      <c r="Q356">
        <v>557.26199999999994</v>
      </c>
      <c r="R356">
        <v>1.2680800000000001</v>
      </c>
      <c r="S356">
        <v>-18.7531</v>
      </c>
      <c r="T356">
        <f t="shared" si="22"/>
        <v>-15.640309999999999</v>
      </c>
    </row>
    <row r="357" spans="1:20" x14ac:dyDescent="0.3">
      <c r="B357">
        <v>15</v>
      </c>
      <c r="C357">
        <v>522.76400000000001</v>
      </c>
      <c r="D357">
        <f t="shared" si="25"/>
        <v>42.064526984394014</v>
      </c>
      <c r="E357">
        <v>-24.642900000000001</v>
      </c>
      <c r="F357">
        <v>50.064100000000003</v>
      </c>
      <c r="G357">
        <v>470.94099999999997</v>
      </c>
      <c r="H357">
        <v>0.90144199999999997</v>
      </c>
      <c r="I357">
        <v>-46.005200000000002</v>
      </c>
      <c r="J357">
        <f t="shared" si="23"/>
        <v>-21.362300000000001</v>
      </c>
      <c r="L357">
        <v>6</v>
      </c>
      <c r="M357">
        <v>313.75799999999998</v>
      </c>
      <c r="N357">
        <f t="shared" si="24"/>
        <v>48.213683043247705</v>
      </c>
      <c r="O357">
        <v>-3.41797</v>
      </c>
      <c r="P357">
        <v>37.185699999999997</v>
      </c>
      <c r="Q357">
        <v>549.45100000000002</v>
      </c>
      <c r="R357">
        <v>1.262</v>
      </c>
      <c r="S357">
        <v>-19.378699999999998</v>
      </c>
      <c r="T357">
        <f t="shared" si="22"/>
        <v>-15.960729999999998</v>
      </c>
    </row>
    <row r="358" spans="1:20" x14ac:dyDescent="0.3">
      <c r="B358">
        <v>16</v>
      </c>
      <c r="C358">
        <v>546.55999999999995</v>
      </c>
      <c r="D358">
        <f t="shared" si="25"/>
        <v>42.023869557909009</v>
      </c>
      <c r="E358">
        <v>-24.597200000000001</v>
      </c>
      <c r="F358">
        <v>49.9878</v>
      </c>
      <c r="G358">
        <v>470.83199999999999</v>
      </c>
      <c r="H358">
        <v>0.901223</v>
      </c>
      <c r="I358">
        <v>-46.157800000000002</v>
      </c>
      <c r="J358">
        <f t="shared" si="23"/>
        <v>-21.560600000000001</v>
      </c>
      <c r="L358">
        <v>7</v>
      </c>
      <c r="M358">
        <v>334.858</v>
      </c>
      <c r="N358">
        <f t="shared" si="24"/>
        <v>47.393364928909904</v>
      </c>
      <c r="O358">
        <v>-4.0283199999999999</v>
      </c>
      <c r="P358">
        <v>38.162199999999999</v>
      </c>
      <c r="Q358">
        <v>558.46</v>
      </c>
      <c r="R358">
        <v>1.24695</v>
      </c>
      <c r="S358">
        <v>-19.943200000000001</v>
      </c>
      <c r="T358">
        <f t="shared" si="22"/>
        <v>-15.91488</v>
      </c>
    </row>
    <row r="359" spans="1:20" x14ac:dyDescent="0.3">
      <c r="B359">
        <v>17</v>
      </c>
      <c r="C359">
        <v>570.43799999999999</v>
      </c>
      <c r="D359">
        <f t="shared" si="25"/>
        <v>41.879554401541093</v>
      </c>
      <c r="E359">
        <v>-24.795500000000001</v>
      </c>
      <c r="F359">
        <v>50.018300000000004</v>
      </c>
      <c r="G359">
        <v>477.50900000000001</v>
      </c>
      <c r="H359">
        <v>0.90764100000000003</v>
      </c>
      <c r="I359">
        <v>-46.188400000000001</v>
      </c>
      <c r="J359">
        <f t="shared" si="23"/>
        <v>-21.392900000000001</v>
      </c>
      <c r="L359">
        <v>8</v>
      </c>
      <c r="M359">
        <v>355.69600000000003</v>
      </c>
      <c r="N359">
        <f t="shared" si="24"/>
        <v>47.989250407908578</v>
      </c>
      <c r="O359">
        <v>-4.37927</v>
      </c>
      <c r="P359">
        <v>38.513199999999998</v>
      </c>
      <c r="Q359">
        <v>559.82500000000005</v>
      </c>
      <c r="R359">
        <v>1.24363</v>
      </c>
      <c r="S359">
        <v>-20.2179</v>
      </c>
      <c r="T359">
        <f t="shared" si="22"/>
        <v>-15.83863</v>
      </c>
    </row>
    <row r="360" spans="1:20" x14ac:dyDescent="0.3">
      <c r="B360">
        <v>18</v>
      </c>
      <c r="C360">
        <v>594.25300000000004</v>
      </c>
      <c r="D360">
        <f t="shared" si="25"/>
        <v>41.990342221289005</v>
      </c>
      <c r="E360">
        <v>-24.215699999999998</v>
      </c>
      <c r="F360">
        <v>49.438499999999998</v>
      </c>
      <c r="G360">
        <v>462.4</v>
      </c>
      <c r="H360">
        <v>0.89773499999999995</v>
      </c>
      <c r="I360">
        <v>-46.203600000000002</v>
      </c>
      <c r="J360">
        <f t="shared" si="23"/>
        <v>-21.987900000000003</v>
      </c>
      <c r="L360">
        <v>9</v>
      </c>
      <c r="M360">
        <v>376.59800000000001</v>
      </c>
      <c r="N360">
        <f t="shared" si="24"/>
        <v>47.842311740503334</v>
      </c>
      <c r="O360">
        <v>-4.6234099999999998</v>
      </c>
      <c r="P360">
        <v>38.574199999999998</v>
      </c>
      <c r="Q360">
        <v>557.41899999999998</v>
      </c>
      <c r="R360">
        <v>1.2467900000000001</v>
      </c>
      <c r="S360">
        <v>-20.2942</v>
      </c>
      <c r="T360">
        <f t="shared" si="22"/>
        <v>-15.67079</v>
      </c>
    </row>
    <row r="361" spans="1:20" x14ac:dyDescent="0.3">
      <c r="B361">
        <v>19</v>
      </c>
      <c r="C361">
        <v>618.024</v>
      </c>
      <c r="D361">
        <f t="shared" si="25"/>
        <v>42.06806613100003</v>
      </c>
      <c r="E361">
        <v>-25.344799999999999</v>
      </c>
      <c r="F361">
        <v>50.704999999999998</v>
      </c>
      <c r="G361">
        <v>487.09699999999998</v>
      </c>
      <c r="H361">
        <v>0.91290199999999999</v>
      </c>
      <c r="I361">
        <v>-46.142600000000002</v>
      </c>
      <c r="J361">
        <f t="shared" si="23"/>
        <v>-20.797800000000002</v>
      </c>
      <c r="L361">
        <v>10</v>
      </c>
      <c r="M361">
        <v>397.72399999999999</v>
      </c>
      <c r="N361">
        <f t="shared" si="24"/>
        <v>47.335037394679595</v>
      </c>
      <c r="O361">
        <v>-4.9896200000000004</v>
      </c>
      <c r="P361">
        <v>38.787799999999997</v>
      </c>
      <c r="Q361">
        <v>565.52</v>
      </c>
      <c r="R361">
        <v>1.2520800000000001</v>
      </c>
      <c r="S361">
        <v>-20.5078</v>
      </c>
      <c r="T361">
        <f t="shared" si="22"/>
        <v>-15.518179999999999</v>
      </c>
    </row>
    <row r="362" spans="1:20" x14ac:dyDescent="0.3">
      <c r="B362">
        <v>20</v>
      </c>
      <c r="C362">
        <v>641.79700000000003</v>
      </c>
      <c r="D362">
        <f t="shared" si="25"/>
        <v>42.064526984394014</v>
      </c>
      <c r="E362">
        <v>-24.826000000000001</v>
      </c>
      <c r="F362">
        <v>50.0488</v>
      </c>
      <c r="G362">
        <v>475.55599999999998</v>
      </c>
      <c r="H362">
        <v>0.90867900000000001</v>
      </c>
      <c r="I362">
        <v>-45.944200000000002</v>
      </c>
      <c r="J362">
        <f t="shared" si="23"/>
        <v>-21.118200000000002</v>
      </c>
      <c r="L362">
        <v>11</v>
      </c>
      <c r="M362">
        <v>418.85399999999998</v>
      </c>
      <c r="N362">
        <f t="shared" si="24"/>
        <v>47.326076668244212</v>
      </c>
      <c r="O362">
        <v>-4.7302200000000001</v>
      </c>
      <c r="P362">
        <v>38.604700000000001</v>
      </c>
      <c r="Q362">
        <v>553.44500000000005</v>
      </c>
      <c r="R362">
        <v>1.2385999999999999</v>
      </c>
      <c r="S362">
        <v>-20.721399999999999</v>
      </c>
      <c r="T362">
        <f t="shared" si="22"/>
        <v>-15.99118</v>
      </c>
    </row>
    <row r="363" spans="1:20" x14ac:dyDescent="0.3">
      <c r="B363">
        <v>21</v>
      </c>
      <c r="C363">
        <v>665.71900000000005</v>
      </c>
      <c r="D363">
        <f t="shared" si="25"/>
        <v>41.802524872502254</v>
      </c>
      <c r="E363">
        <v>-25.192299999999999</v>
      </c>
      <c r="F363">
        <v>50.491300000000003</v>
      </c>
      <c r="G363">
        <v>491.04700000000003</v>
      </c>
      <c r="H363">
        <v>0.91563099999999997</v>
      </c>
      <c r="I363">
        <v>-46.203600000000002</v>
      </c>
      <c r="J363">
        <f t="shared" si="23"/>
        <v>-21.011300000000002</v>
      </c>
      <c r="L363">
        <v>12</v>
      </c>
      <c r="M363">
        <v>439.86200000000002</v>
      </c>
      <c r="N363">
        <f t="shared" si="24"/>
        <v>47.600913937547517</v>
      </c>
      <c r="O363">
        <v>-5.5084200000000001</v>
      </c>
      <c r="P363">
        <v>39.291400000000003</v>
      </c>
      <c r="Q363">
        <v>566.74800000000005</v>
      </c>
      <c r="R363">
        <v>1.2548900000000001</v>
      </c>
      <c r="S363">
        <v>-20.904499999999999</v>
      </c>
      <c r="T363">
        <f t="shared" si="22"/>
        <v>-15.396079999999998</v>
      </c>
    </row>
    <row r="364" spans="1:20" x14ac:dyDescent="0.3">
      <c r="B364">
        <v>22</v>
      </c>
      <c r="C364">
        <v>689.74</v>
      </c>
      <c r="D364">
        <f t="shared" si="25"/>
        <v>41.630240206486064</v>
      </c>
      <c r="E364">
        <v>-24.9786</v>
      </c>
      <c r="F364">
        <v>50.186199999999999</v>
      </c>
      <c r="G364">
        <v>481.85199999999998</v>
      </c>
      <c r="H364">
        <v>0.91150100000000001</v>
      </c>
      <c r="I364">
        <v>-46.157800000000002</v>
      </c>
      <c r="J364">
        <f t="shared" si="23"/>
        <v>-21.179200000000002</v>
      </c>
      <c r="L364">
        <v>13</v>
      </c>
      <c r="M364">
        <v>461.517</v>
      </c>
      <c r="N364">
        <f t="shared" si="24"/>
        <v>46.178711613946028</v>
      </c>
      <c r="O364">
        <v>-4.8828100000000001</v>
      </c>
      <c r="P364">
        <v>38.284300000000002</v>
      </c>
      <c r="Q364">
        <v>551.23900000000003</v>
      </c>
      <c r="R364">
        <v>1.2367699999999999</v>
      </c>
      <c r="S364">
        <v>-20.965599999999998</v>
      </c>
      <c r="T364">
        <f t="shared" si="22"/>
        <v>-16.082789999999999</v>
      </c>
    </row>
    <row r="365" spans="1:20" x14ac:dyDescent="0.3">
      <c r="J365">
        <f t="shared" si="23"/>
        <v>0</v>
      </c>
      <c r="L365">
        <v>14</v>
      </c>
      <c r="M365">
        <v>483.07100000000003</v>
      </c>
      <c r="N365">
        <f t="shared" si="24"/>
        <v>46.395100677368404</v>
      </c>
      <c r="O365">
        <v>-5.0354000000000001</v>
      </c>
      <c r="P365">
        <v>38.467399999999998</v>
      </c>
      <c r="Q365">
        <v>562.08799999999997</v>
      </c>
      <c r="R365">
        <v>1.2441199999999999</v>
      </c>
      <c r="S365">
        <v>-20.950299999999999</v>
      </c>
      <c r="T365">
        <f t="shared" si="22"/>
        <v>-15.914899999999999</v>
      </c>
    </row>
    <row r="366" spans="1:20" x14ac:dyDescent="0.3">
      <c r="J366">
        <f t="shared" si="23"/>
        <v>0</v>
      </c>
      <c r="L366">
        <v>15</v>
      </c>
      <c r="M366">
        <v>504.35500000000002</v>
      </c>
      <c r="N366">
        <f t="shared" si="24"/>
        <v>46.983649689907928</v>
      </c>
      <c r="O366">
        <v>-5.2490199999999998</v>
      </c>
      <c r="P366">
        <v>38.696300000000001</v>
      </c>
      <c r="Q366">
        <v>562.94100000000003</v>
      </c>
      <c r="R366">
        <v>1.25342</v>
      </c>
      <c r="S366">
        <v>-21.026599999999998</v>
      </c>
      <c r="T366">
        <f t="shared" si="22"/>
        <v>-15.777579999999999</v>
      </c>
    </row>
    <row r="367" spans="1:20" x14ac:dyDescent="0.3">
      <c r="A367">
        <v>3.35</v>
      </c>
      <c r="J367">
        <f t="shared" si="23"/>
        <v>0</v>
      </c>
      <c r="L367">
        <v>16</v>
      </c>
      <c r="M367">
        <v>525.83399999999995</v>
      </c>
      <c r="N367">
        <f t="shared" si="24"/>
        <v>46.557102285953881</v>
      </c>
      <c r="O367">
        <v>-4.8980699999999997</v>
      </c>
      <c r="P367">
        <v>38.345300000000002</v>
      </c>
      <c r="Q367">
        <v>549.02099999999996</v>
      </c>
      <c r="R367">
        <v>1.2448699999999999</v>
      </c>
      <c r="S367">
        <v>-21.072399999999998</v>
      </c>
      <c r="T367">
        <f t="shared" si="22"/>
        <v>-16.174329999999998</v>
      </c>
    </row>
    <row r="368" spans="1:20" x14ac:dyDescent="0.3">
      <c r="B368">
        <v>1</v>
      </c>
      <c r="C368">
        <v>202.00399999999999</v>
      </c>
      <c r="E368">
        <v>-35.08</v>
      </c>
      <c r="F368">
        <v>68.466200000000001</v>
      </c>
      <c r="G368">
        <v>465.685</v>
      </c>
      <c r="H368">
        <v>0.83359700000000003</v>
      </c>
      <c r="I368">
        <v>-46.905500000000004</v>
      </c>
      <c r="J368">
        <f t="shared" si="23"/>
        <v>-11.825500000000005</v>
      </c>
      <c r="L368">
        <v>17</v>
      </c>
      <c r="M368">
        <v>547.18700000000001</v>
      </c>
      <c r="N368">
        <f t="shared" si="24"/>
        <v>46.831826909567596</v>
      </c>
      <c r="O368">
        <v>-5.5999800000000004</v>
      </c>
      <c r="P368">
        <v>39.1083</v>
      </c>
      <c r="Q368">
        <v>578.07000000000005</v>
      </c>
      <c r="R368">
        <v>1.27311</v>
      </c>
      <c r="S368">
        <v>-21.118200000000002</v>
      </c>
      <c r="T368">
        <f t="shared" si="22"/>
        <v>-15.518220000000001</v>
      </c>
    </row>
    <row r="369" spans="2:20" x14ac:dyDescent="0.3">
      <c r="B369">
        <v>2</v>
      </c>
      <c r="C369">
        <v>215.17</v>
      </c>
      <c r="D369">
        <f t="shared" si="25"/>
        <v>75.953212820902337</v>
      </c>
      <c r="E369">
        <v>-23.101800000000001</v>
      </c>
      <c r="F369">
        <v>47.897300000000001</v>
      </c>
      <c r="G369">
        <v>445.89400000000001</v>
      </c>
      <c r="H369">
        <v>0.91362299999999996</v>
      </c>
      <c r="I369">
        <v>-43.258699999999997</v>
      </c>
      <c r="J369">
        <f t="shared" si="23"/>
        <v>-20.156899999999997</v>
      </c>
      <c r="L369">
        <v>18</v>
      </c>
      <c r="M369">
        <v>568.61500000000001</v>
      </c>
      <c r="N369">
        <f t="shared" si="24"/>
        <v>46.667911144297186</v>
      </c>
      <c r="O369">
        <v>-5.78308</v>
      </c>
      <c r="P369">
        <v>39.0167</v>
      </c>
      <c r="Q369">
        <v>576.07100000000003</v>
      </c>
      <c r="R369">
        <v>1.2699499999999999</v>
      </c>
      <c r="S369">
        <v>-21.408100000000001</v>
      </c>
      <c r="T369">
        <f t="shared" si="22"/>
        <v>-15.625020000000001</v>
      </c>
    </row>
    <row r="370" spans="2:20" x14ac:dyDescent="0.3">
      <c r="B370">
        <v>3</v>
      </c>
      <c r="C370">
        <v>238.042</v>
      </c>
      <c r="D370">
        <f t="shared" si="25"/>
        <v>43.721580972367931</v>
      </c>
      <c r="E370">
        <v>-22.643999999999998</v>
      </c>
      <c r="F370">
        <v>47.470100000000002</v>
      </c>
      <c r="G370">
        <v>450.85300000000001</v>
      </c>
      <c r="H370">
        <v>0.91108500000000003</v>
      </c>
      <c r="I370">
        <v>-43.579099999999997</v>
      </c>
      <c r="J370">
        <f t="shared" si="23"/>
        <v>-20.935099999999998</v>
      </c>
      <c r="L370">
        <v>19</v>
      </c>
      <c r="M370">
        <v>590.00599999999997</v>
      </c>
      <c r="N370">
        <f t="shared" si="24"/>
        <v>46.748632602496457</v>
      </c>
      <c r="O370">
        <v>-6.1340300000000001</v>
      </c>
      <c r="P370">
        <v>39.382899999999999</v>
      </c>
      <c r="Q370">
        <v>589.24099999999999</v>
      </c>
      <c r="R370">
        <v>1.28518</v>
      </c>
      <c r="S370">
        <v>-21.377600000000001</v>
      </c>
      <c r="T370">
        <f t="shared" si="22"/>
        <v>-15.243570000000002</v>
      </c>
    </row>
    <row r="371" spans="2:20" x14ac:dyDescent="0.3">
      <c r="B371">
        <v>4</v>
      </c>
      <c r="C371">
        <v>259.83300000000003</v>
      </c>
      <c r="D371">
        <f t="shared" si="25"/>
        <v>45.890505254462795</v>
      </c>
      <c r="E371">
        <v>-22.460899999999999</v>
      </c>
      <c r="F371">
        <v>47.103900000000003</v>
      </c>
      <c r="G371">
        <v>455.58100000000002</v>
      </c>
      <c r="H371">
        <v>0.91753300000000004</v>
      </c>
      <c r="I371">
        <v>-43.8232</v>
      </c>
      <c r="J371">
        <f t="shared" si="23"/>
        <v>-21.362300000000001</v>
      </c>
      <c r="L371">
        <v>20</v>
      </c>
      <c r="M371">
        <v>611.51700000000005</v>
      </c>
      <c r="N371">
        <f t="shared" si="24"/>
        <v>46.487843428943158</v>
      </c>
      <c r="O371">
        <v>-6.4697300000000002</v>
      </c>
      <c r="P371">
        <v>39.581299999999999</v>
      </c>
      <c r="Q371">
        <v>592.68299999999999</v>
      </c>
      <c r="R371">
        <v>1.2775300000000001</v>
      </c>
      <c r="S371">
        <v>-21.530200000000001</v>
      </c>
      <c r="T371">
        <f t="shared" si="22"/>
        <v>-15.06047</v>
      </c>
    </row>
    <row r="372" spans="2:20" x14ac:dyDescent="0.3">
      <c r="B372">
        <v>5</v>
      </c>
      <c r="C372">
        <v>282.339</v>
      </c>
      <c r="D372">
        <f t="shared" si="25"/>
        <v>44.432595752243898</v>
      </c>
      <c r="E372">
        <v>-22.796600000000002</v>
      </c>
      <c r="F372">
        <v>47.515900000000002</v>
      </c>
      <c r="G372">
        <v>463.91699999999997</v>
      </c>
      <c r="H372">
        <v>0.91481699999999999</v>
      </c>
      <c r="I372">
        <v>-44.372599999999998</v>
      </c>
      <c r="J372">
        <f t="shared" si="23"/>
        <v>-21.575999999999997</v>
      </c>
      <c r="L372">
        <v>21</v>
      </c>
      <c r="M372">
        <v>633.11</v>
      </c>
      <c r="N372">
        <f t="shared" si="24"/>
        <v>46.311304589450366</v>
      </c>
      <c r="O372">
        <v>-5.9051499999999999</v>
      </c>
      <c r="P372">
        <v>38.787799999999997</v>
      </c>
      <c r="Q372">
        <v>576.42399999999998</v>
      </c>
      <c r="R372">
        <v>1.27007</v>
      </c>
      <c r="S372">
        <v>-21.6675</v>
      </c>
      <c r="T372">
        <f t="shared" si="22"/>
        <v>-15.762350000000001</v>
      </c>
    </row>
    <row r="373" spans="2:20" x14ac:dyDescent="0.3">
      <c r="B373">
        <v>6</v>
      </c>
      <c r="C373">
        <v>305.108</v>
      </c>
      <c r="D373">
        <f t="shared" si="25"/>
        <v>43.919364047608582</v>
      </c>
      <c r="E373">
        <v>-24.032599999999999</v>
      </c>
      <c r="F373">
        <v>48.767099999999999</v>
      </c>
      <c r="G373">
        <v>486.488</v>
      </c>
      <c r="H373">
        <v>0.92700499999999997</v>
      </c>
      <c r="I373">
        <v>-44.753999999999998</v>
      </c>
      <c r="J373">
        <f t="shared" si="23"/>
        <v>-20.721399999999999</v>
      </c>
      <c r="L373">
        <v>22</v>
      </c>
      <c r="M373">
        <v>654.423</v>
      </c>
      <c r="N373">
        <f t="shared" si="24"/>
        <v>46.919720358466691</v>
      </c>
      <c r="O373">
        <v>-6.3629199999999999</v>
      </c>
      <c r="P373">
        <v>39.321899999999999</v>
      </c>
      <c r="Q373">
        <v>591.36800000000005</v>
      </c>
      <c r="R373">
        <v>1.28606</v>
      </c>
      <c r="S373">
        <v>-21.606400000000001</v>
      </c>
      <c r="T373">
        <f t="shared" si="22"/>
        <v>-15.243480000000002</v>
      </c>
    </row>
    <row r="374" spans="2:20" x14ac:dyDescent="0.3">
      <c r="B374">
        <v>7</v>
      </c>
      <c r="C374">
        <v>327.92599999999999</v>
      </c>
      <c r="D374">
        <f t="shared" si="25"/>
        <v>43.825050398807988</v>
      </c>
      <c r="E374">
        <v>-24.002099999999999</v>
      </c>
      <c r="F374">
        <v>49.102800000000002</v>
      </c>
      <c r="G374">
        <v>479.74299999999999</v>
      </c>
      <c r="H374">
        <v>0.92041300000000004</v>
      </c>
      <c r="I374">
        <v>-45.028700000000001</v>
      </c>
      <c r="J374">
        <f t="shared" si="23"/>
        <v>-21.026600000000002</v>
      </c>
      <c r="L374">
        <v>23</v>
      </c>
      <c r="M374">
        <v>676.13</v>
      </c>
      <c r="N374">
        <f t="shared" si="24"/>
        <v>46.068088635002546</v>
      </c>
      <c r="O374">
        <v>-5.6915300000000002</v>
      </c>
      <c r="P374">
        <v>38.436900000000001</v>
      </c>
      <c r="Q374">
        <v>567.13</v>
      </c>
      <c r="R374">
        <v>1.26126</v>
      </c>
      <c r="S374">
        <v>-21.652200000000001</v>
      </c>
      <c r="T374">
        <f t="shared" si="22"/>
        <v>-15.96067</v>
      </c>
    </row>
    <row r="375" spans="2:20" x14ac:dyDescent="0.3">
      <c r="B375">
        <v>8</v>
      </c>
      <c r="C375">
        <v>350.91300000000001</v>
      </c>
      <c r="D375">
        <f t="shared" si="25"/>
        <v>43.502849436638058</v>
      </c>
      <c r="E375">
        <v>-23.5596</v>
      </c>
      <c r="F375">
        <v>48.629800000000003</v>
      </c>
      <c r="G375">
        <v>466.279</v>
      </c>
      <c r="H375">
        <v>0.91083899999999995</v>
      </c>
      <c r="I375">
        <v>-45.1813</v>
      </c>
      <c r="J375">
        <f t="shared" si="23"/>
        <v>-21.621700000000001</v>
      </c>
      <c r="L375">
        <v>24</v>
      </c>
      <c r="M375">
        <v>697.84400000000005</v>
      </c>
      <c r="N375">
        <f t="shared" si="24"/>
        <v>46.053237542599128</v>
      </c>
      <c r="O375">
        <v>-6.4849899999999998</v>
      </c>
      <c r="P375">
        <v>39.093000000000004</v>
      </c>
      <c r="Q375">
        <v>590.98500000000001</v>
      </c>
      <c r="R375">
        <v>1.28992</v>
      </c>
      <c r="S375">
        <v>-21.652200000000001</v>
      </c>
      <c r="T375">
        <f t="shared" si="22"/>
        <v>-15.167210000000001</v>
      </c>
    </row>
    <row r="376" spans="2:20" x14ac:dyDescent="0.3">
      <c r="B376">
        <v>9</v>
      </c>
      <c r="C376">
        <v>373.666</v>
      </c>
      <c r="D376">
        <f t="shared" si="25"/>
        <v>43.950248318903029</v>
      </c>
      <c r="E376">
        <v>-24.536100000000001</v>
      </c>
      <c r="F376">
        <v>49.743699999999997</v>
      </c>
      <c r="G376">
        <v>487.24200000000002</v>
      </c>
      <c r="H376">
        <v>0.92208699999999999</v>
      </c>
      <c r="I376">
        <v>-45.211799999999997</v>
      </c>
      <c r="J376">
        <f t="shared" si="23"/>
        <v>-20.675699999999996</v>
      </c>
      <c r="T376">
        <f t="shared" si="22"/>
        <v>0</v>
      </c>
    </row>
    <row r="377" spans="2:20" x14ac:dyDescent="0.3">
      <c r="B377">
        <v>10</v>
      </c>
      <c r="C377">
        <v>396.66899999999998</v>
      </c>
      <c r="D377">
        <f t="shared" si="25"/>
        <v>43.472590531669809</v>
      </c>
      <c r="E377">
        <v>-24.108899999999998</v>
      </c>
      <c r="F377">
        <v>49.270600000000002</v>
      </c>
      <c r="G377">
        <v>477.47300000000001</v>
      </c>
      <c r="H377">
        <v>0.91657599999999995</v>
      </c>
      <c r="I377">
        <v>-45.3033</v>
      </c>
      <c r="J377">
        <f t="shared" si="23"/>
        <v>-21.194400000000002</v>
      </c>
      <c r="K377">
        <v>2.4</v>
      </c>
      <c r="T377">
        <f t="shared" si="22"/>
        <v>0</v>
      </c>
    </row>
    <row r="378" spans="2:20" x14ac:dyDescent="0.3">
      <c r="B378">
        <v>11</v>
      </c>
      <c r="C378">
        <v>419.47199999999998</v>
      </c>
      <c r="D378">
        <f t="shared" si="25"/>
        <v>43.853878875586553</v>
      </c>
      <c r="E378">
        <v>-23.773199999999999</v>
      </c>
      <c r="F378">
        <v>49.011200000000002</v>
      </c>
      <c r="G378">
        <v>473.19799999999998</v>
      </c>
      <c r="H378">
        <v>0.91269599999999995</v>
      </c>
      <c r="I378">
        <v>-45.165999999999997</v>
      </c>
      <c r="J378">
        <f t="shared" si="23"/>
        <v>-21.392799999999998</v>
      </c>
      <c r="L378">
        <v>1</v>
      </c>
      <c r="M378">
        <v>221.74100000000001</v>
      </c>
      <c r="O378">
        <v>-13.3972</v>
      </c>
      <c r="P378">
        <v>52.475000000000001</v>
      </c>
      <c r="Q378">
        <v>573.49300000000005</v>
      </c>
      <c r="R378">
        <v>1.1724300000000001</v>
      </c>
      <c r="S378">
        <v>-20.05</v>
      </c>
      <c r="T378">
        <f t="shared" si="22"/>
        <v>-6.6528000000000009</v>
      </c>
    </row>
    <row r="379" spans="2:20" x14ac:dyDescent="0.3">
      <c r="B379">
        <v>12</v>
      </c>
      <c r="C379">
        <v>442.30399999999997</v>
      </c>
      <c r="D379">
        <f t="shared" si="25"/>
        <v>43.798177995795385</v>
      </c>
      <c r="E379">
        <v>-24.353000000000002</v>
      </c>
      <c r="F379">
        <v>49.697899999999997</v>
      </c>
      <c r="G379">
        <v>487.75</v>
      </c>
      <c r="H379">
        <v>0.918018</v>
      </c>
      <c r="I379">
        <v>-45.379600000000003</v>
      </c>
      <c r="J379">
        <f t="shared" si="23"/>
        <v>-21.026600000000002</v>
      </c>
      <c r="L379">
        <v>2</v>
      </c>
      <c r="M379">
        <v>234.61099999999999</v>
      </c>
      <c r="N379">
        <f t="shared" si="24"/>
        <v>77.700077700077841</v>
      </c>
      <c r="O379">
        <v>-2.94495</v>
      </c>
      <c r="P379">
        <v>37.506100000000004</v>
      </c>
      <c r="Q379">
        <v>534.48</v>
      </c>
      <c r="R379">
        <v>1.26569</v>
      </c>
      <c r="S379">
        <v>-17.3035</v>
      </c>
      <c r="T379">
        <f t="shared" si="22"/>
        <v>-14.358549999999999</v>
      </c>
    </row>
    <row r="380" spans="2:20" x14ac:dyDescent="0.3">
      <c r="B380">
        <v>13</v>
      </c>
      <c r="C380">
        <v>465.56599999999997</v>
      </c>
      <c r="D380">
        <f t="shared" si="25"/>
        <v>42.988565041698905</v>
      </c>
      <c r="E380">
        <v>-24.8566</v>
      </c>
      <c r="F380">
        <v>50.0336</v>
      </c>
      <c r="G380">
        <v>499.34899999999999</v>
      </c>
      <c r="H380">
        <v>0.92841200000000002</v>
      </c>
      <c r="I380">
        <v>-45.364400000000003</v>
      </c>
      <c r="J380">
        <f t="shared" si="23"/>
        <v>-20.507800000000003</v>
      </c>
      <c r="L380">
        <v>3</v>
      </c>
      <c r="M380">
        <v>253.7</v>
      </c>
      <c r="N380">
        <f t="shared" si="24"/>
        <v>52.386191000052392</v>
      </c>
      <c r="O380">
        <v>-2.94495</v>
      </c>
      <c r="P380">
        <v>36.972000000000001</v>
      </c>
      <c r="Q380">
        <v>565.99900000000002</v>
      </c>
      <c r="R380">
        <v>1.2902</v>
      </c>
      <c r="S380">
        <v>-17.2882</v>
      </c>
      <c r="T380">
        <f t="shared" si="22"/>
        <v>-14.343249999999999</v>
      </c>
    </row>
    <row r="381" spans="2:20" x14ac:dyDescent="0.3">
      <c r="B381">
        <v>14</v>
      </c>
      <c r="C381">
        <v>488.351</v>
      </c>
      <c r="D381">
        <f t="shared" si="25"/>
        <v>43.888523151195912</v>
      </c>
      <c r="E381">
        <v>-24.734500000000001</v>
      </c>
      <c r="F381">
        <v>49.8962</v>
      </c>
      <c r="G381">
        <v>494.01100000000002</v>
      </c>
      <c r="H381">
        <v>0.92408199999999996</v>
      </c>
      <c r="I381">
        <v>-45.471200000000003</v>
      </c>
      <c r="J381">
        <f t="shared" si="23"/>
        <v>-20.736700000000003</v>
      </c>
      <c r="L381">
        <v>4</v>
      </c>
      <c r="M381">
        <v>270.91300000000001</v>
      </c>
      <c r="N381">
        <f t="shared" si="24"/>
        <v>58.095625399407346</v>
      </c>
      <c r="O381">
        <v>-2.31934</v>
      </c>
      <c r="P381">
        <v>35.598799999999997</v>
      </c>
      <c r="Q381">
        <v>575.06200000000001</v>
      </c>
      <c r="R381">
        <v>1.32941</v>
      </c>
      <c r="S381">
        <v>-16.738900000000001</v>
      </c>
      <c r="T381">
        <f t="shared" si="22"/>
        <v>-14.419560000000001</v>
      </c>
    </row>
    <row r="382" spans="2:20" x14ac:dyDescent="0.3">
      <c r="B382">
        <v>15</v>
      </c>
      <c r="C382">
        <v>511.51100000000002</v>
      </c>
      <c r="D382">
        <f t="shared" si="25"/>
        <v>43.177892918825513</v>
      </c>
      <c r="E382">
        <v>-23.818999999999999</v>
      </c>
      <c r="F382">
        <v>48.736600000000003</v>
      </c>
      <c r="G382">
        <v>476.03800000000001</v>
      </c>
      <c r="H382">
        <v>0.916794</v>
      </c>
      <c r="I382">
        <v>-45.4407</v>
      </c>
      <c r="J382">
        <f t="shared" si="23"/>
        <v>-21.621700000000001</v>
      </c>
      <c r="L382">
        <v>5</v>
      </c>
      <c r="M382">
        <v>290.93299999999999</v>
      </c>
      <c r="N382">
        <f t="shared" si="24"/>
        <v>49.950049950049994</v>
      </c>
      <c r="O382">
        <v>-2.36511</v>
      </c>
      <c r="P382">
        <v>35.812399999999997</v>
      </c>
      <c r="Q382">
        <v>561.49599999999998</v>
      </c>
      <c r="R382">
        <v>1.28884</v>
      </c>
      <c r="S382">
        <v>-17.852799999999998</v>
      </c>
      <c r="T382">
        <f t="shared" si="22"/>
        <v>-15.487689999999999</v>
      </c>
    </row>
    <row r="383" spans="2:20" x14ac:dyDescent="0.3">
      <c r="B383">
        <v>16</v>
      </c>
      <c r="C383">
        <v>534.798</v>
      </c>
      <c r="D383">
        <f t="shared" si="25"/>
        <v>42.942414222527631</v>
      </c>
      <c r="E383">
        <v>-24.734500000000001</v>
      </c>
      <c r="F383">
        <v>49.652099999999997</v>
      </c>
      <c r="G383">
        <v>493.23899999999998</v>
      </c>
      <c r="H383">
        <v>0.92921600000000004</v>
      </c>
      <c r="I383">
        <v>-45.257599999999996</v>
      </c>
      <c r="J383">
        <f t="shared" si="23"/>
        <v>-20.523099999999996</v>
      </c>
      <c r="L383">
        <v>6</v>
      </c>
      <c r="M383">
        <v>311.77699999999999</v>
      </c>
      <c r="N383">
        <f t="shared" si="24"/>
        <v>47.975436576472859</v>
      </c>
      <c r="O383">
        <v>-2.65503</v>
      </c>
      <c r="P383">
        <v>36.270099999999999</v>
      </c>
      <c r="Q383">
        <v>561.29</v>
      </c>
      <c r="R383">
        <v>1.2747200000000001</v>
      </c>
      <c r="S383">
        <v>-18.417400000000001</v>
      </c>
      <c r="T383">
        <f t="shared" si="22"/>
        <v>-15.762370000000001</v>
      </c>
    </row>
    <row r="384" spans="2:20" x14ac:dyDescent="0.3">
      <c r="B384">
        <v>17</v>
      </c>
      <c r="C384">
        <v>558.03899999999999</v>
      </c>
      <c r="D384">
        <f t="shared" si="25"/>
        <v>43.027408459188528</v>
      </c>
      <c r="E384">
        <v>-24.108899999999998</v>
      </c>
      <c r="F384">
        <v>49.026499999999999</v>
      </c>
      <c r="G384">
        <v>485.57400000000001</v>
      </c>
      <c r="H384">
        <v>0.92222499999999996</v>
      </c>
      <c r="I384">
        <v>-45.257599999999996</v>
      </c>
      <c r="J384">
        <f t="shared" si="23"/>
        <v>-21.148699999999998</v>
      </c>
      <c r="L384">
        <v>7</v>
      </c>
      <c r="M384">
        <v>332.45600000000002</v>
      </c>
      <c r="N384">
        <f t="shared" si="24"/>
        <v>48.358237825813553</v>
      </c>
      <c r="O384">
        <v>-4.0130600000000003</v>
      </c>
      <c r="P384">
        <v>38.116500000000002</v>
      </c>
      <c r="Q384">
        <v>583.21699999999998</v>
      </c>
      <c r="R384">
        <v>1.2772699999999999</v>
      </c>
      <c r="S384">
        <v>-19.058199999999999</v>
      </c>
      <c r="T384">
        <f t="shared" si="22"/>
        <v>-15.04514</v>
      </c>
    </row>
    <row r="385" spans="1:20" x14ac:dyDescent="0.3">
      <c r="B385">
        <v>18</v>
      </c>
      <c r="C385">
        <v>581.625</v>
      </c>
      <c r="D385">
        <f t="shared" si="25"/>
        <v>42.398032731281248</v>
      </c>
      <c r="E385">
        <v>-24.551400000000001</v>
      </c>
      <c r="F385">
        <v>49.636800000000001</v>
      </c>
      <c r="G385">
        <v>495.14600000000002</v>
      </c>
      <c r="H385">
        <v>0.92630400000000002</v>
      </c>
      <c r="I385">
        <v>-45.3339</v>
      </c>
      <c r="J385">
        <f t="shared" si="23"/>
        <v>-20.782499999999999</v>
      </c>
      <c r="L385">
        <v>8</v>
      </c>
      <c r="M385">
        <v>353.01900000000001</v>
      </c>
      <c r="N385">
        <f t="shared" si="24"/>
        <v>48.631036327384166</v>
      </c>
      <c r="O385">
        <v>-4.4555699999999998</v>
      </c>
      <c r="P385">
        <v>38.528399999999998</v>
      </c>
      <c r="Q385">
        <v>585.09</v>
      </c>
      <c r="R385">
        <v>1.2780100000000001</v>
      </c>
      <c r="S385">
        <v>-19.531300000000002</v>
      </c>
      <c r="T385">
        <f t="shared" si="22"/>
        <v>-15.075730000000002</v>
      </c>
    </row>
    <row r="386" spans="1:20" x14ac:dyDescent="0.3">
      <c r="B386">
        <v>19</v>
      </c>
      <c r="C386">
        <v>604.95699999999999</v>
      </c>
      <c r="D386">
        <f t="shared" si="25"/>
        <v>42.859591976684392</v>
      </c>
      <c r="E386">
        <v>-24.673500000000001</v>
      </c>
      <c r="F386">
        <v>49.438499999999998</v>
      </c>
      <c r="G386">
        <v>504.59300000000002</v>
      </c>
      <c r="H386">
        <v>0.93640599999999996</v>
      </c>
      <c r="I386">
        <v>-45.257599999999996</v>
      </c>
      <c r="J386">
        <f t="shared" si="23"/>
        <v>-20.584099999999996</v>
      </c>
      <c r="L386">
        <v>9</v>
      </c>
      <c r="M386">
        <v>373.73</v>
      </c>
      <c r="N386">
        <f t="shared" si="24"/>
        <v>48.283520834339207</v>
      </c>
      <c r="O386">
        <v>-4.6386700000000003</v>
      </c>
      <c r="P386">
        <v>38.635300000000001</v>
      </c>
      <c r="Q386">
        <v>582.09299999999996</v>
      </c>
      <c r="R386">
        <v>1.2734700000000001</v>
      </c>
      <c r="S386">
        <v>-19.653300000000002</v>
      </c>
      <c r="T386">
        <f t="shared" si="22"/>
        <v>-15.01463</v>
      </c>
    </row>
    <row r="387" spans="1:20" x14ac:dyDescent="0.3">
      <c r="B387">
        <v>20</v>
      </c>
      <c r="C387">
        <v>628.346</v>
      </c>
      <c r="D387">
        <f t="shared" si="25"/>
        <v>42.755141305742001</v>
      </c>
      <c r="E387">
        <v>-24.9786</v>
      </c>
      <c r="F387">
        <v>49.713099999999997</v>
      </c>
      <c r="G387">
        <v>505.65899999999999</v>
      </c>
      <c r="H387">
        <v>0.94257500000000005</v>
      </c>
      <c r="I387">
        <v>-45.364400000000003</v>
      </c>
      <c r="J387">
        <f t="shared" si="23"/>
        <v>-20.385800000000003</v>
      </c>
      <c r="L387">
        <v>10</v>
      </c>
      <c r="M387">
        <v>394.60399999999998</v>
      </c>
      <c r="N387">
        <f t="shared" si="24"/>
        <v>47.906486538277356</v>
      </c>
      <c r="O387">
        <v>-4.6539299999999999</v>
      </c>
      <c r="P387">
        <v>38.635300000000001</v>
      </c>
      <c r="Q387">
        <v>585.50300000000004</v>
      </c>
      <c r="R387">
        <v>1.2784500000000001</v>
      </c>
      <c r="S387">
        <v>-19.836400000000001</v>
      </c>
      <c r="T387">
        <f t="shared" si="22"/>
        <v>-15.182470000000002</v>
      </c>
    </row>
    <row r="388" spans="1:20" x14ac:dyDescent="0.3">
      <c r="B388">
        <v>21</v>
      </c>
      <c r="C388">
        <v>651.80499999999995</v>
      </c>
      <c r="D388">
        <f t="shared" si="25"/>
        <v>42.627562982224404</v>
      </c>
      <c r="E388">
        <v>-24.9023</v>
      </c>
      <c r="F388">
        <v>49.423200000000001</v>
      </c>
      <c r="G388">
        <v>500.47500000000002</v>
      </c>
      <c r="H388">
        <v>0.94463900000000001</v>
      </c>
      <c r="I388">
        <v>-45.2881</v>
      </c>
      <c r="J388">
        <f t="shared" si="23"/>
        <v>-20.3858</v>
      </c>
      <c r="L388">
        <v>11</v>
      </c>
      <c r="M388">
        <v>415.70400000000001</v>
      </c>
      <c r="N388">
        <f t="shared" si="24"/>
        <v>47.393364928909904</v>
      </c>
      <c r="O388">
        <v>-4.7759999999999998</v>
      </c>
      <c r="P388">
        <v>38.650500000000001</v>
      </c>
      <c r="Q388">
        <v>584.34299999999996</v>
      </c>
      <c r="R388">
        <v>1.28138</v>
      </c>
      <c r="S388">
        <v>-20.1111</v>
      </c>
      <c r="T388">
        <f t="shared" si="22"/>
        <v>-15.335100000000001</v>
      </c>
    </row>
    <row r="389" spans="1:20" x14ac:dyDescent="0.3">
      <c r="B389">
        <v>22</v>
      </c>
      <c r="C389">
        <v>675.12900000000002</v>
      </c>
      <c r="D389">
        <f t="shared" si="25"/>
        <v>42.874292574172401</v>
      </c>
      <c r="E389">
        <v>-25.0549</v>
      </c>
      <c r="F389">
        <v>49.499499999999998</v>
      </c>
      <c r="G389">
        <v>516.90599999999995</v>
      </c>
      <c r="H389">
        <v>0.95205700000000004</v>
      </c>
      <c r="I389">
        <v>-45.318600000000004</v>
      </c>
      <c r="J389">
        <f t="shared" si="23"/>
        <v>-20.263700000000004</v>
      </c>
      <c r="L389">
        <v>12</v>
      </c>
      <c r="M389">
        <v>436.47</v>
      </c>
      <c r="N389">
        <f t="shared" si="24"/>
        <v>48.155639025329819</v>
      </c>
      <c r="O389">
        <v>-3.9215100000000001</v>
      </c>
      <c r="P389">
        <v>37.4908</v>
      </c>
      <c r="Q389">
        <v>552.31700000000001</v>
      </c>
      <c r="R389">
        <v>1.2596499999999999</v>
      </c>
      <c r="S389">
        <v>-20.0806</v>
      </c>
      <c r="T389">
        <f t="shared" ref="T389:T452" si="26">S389-O389</f>
        <v>-16.159089999999999</v>
      </c>
    </row>
    <row r="390" spans="1:20" x14ac:dyDescent="0.3">
      <c r="B390">
        <v>23</v>
      </c>
      <c r="C390">
        <v>698.44</v>
      </c>
      <c r="D390">
        <f t="shared" si="25"/>
        <v>42.898202565312445</v>
      </c>
      <c r="E390">
        <v>-24.7803</v>
      </c>
      <c r="F390">
        <v>49.316400000000002</v>
      </c>
      <c r="G390">
        <v>512.62599999999998</v>
      </c>
      <c r="H390">
        <v>0.94936200000000004</v>
      </c>
      <c r="I390">
        <v>-6.3934300000000004</v>
      </c>
      <c r="J390">
        <f t="shared" ref="J390:J453" si="27">I390-E390</f>
        <v>18.386870000000002</v>
      </c>
      <c r="L390">
        <v>13</v>
      </c>
      <c r="M390">
        <v>457.38799999999998</v>
      </c>
      <c r="N390">
        <f t="shared" ref="N390:N453" si="28">1000/(M390-M389)</f>
        <v>47.80571756382075</v>
      </c>
      <c r="O390">
        <v>-4.7607400000000002</v>
      </c>
      <c r="P390">
        <v>38.207999999999998</v>
      </c>
      <c r="Q390">
        <v>575.09</v>
      </c>
      <c r="R390">
        <v>1.27271</v>
      </c>
      <c r="S390">
        <v>-20.2942</v>
      </c>
      <c r="T390">
        <f t="shared" si="26"/>
        <v>-15.53346</v>
      </c>
    </row>
    <row r="391" spans="1:20" x14ac:dyDescent="0.3">
      <c r="J391">
        <f t="shared" si="27"/>
        <v>0</v>
      </c>
      <c r="L391">
        <v>14</v>
      </c>
      <c r="M391">
        <v>478.23399999999998</v>
      </c>
      <c r="N391">
        <f t="shared" si="28"/>
        <v>47.970833733090274</v>
      </c>
      <c r="O391">
        <v>-4.22668</v>
      </c>
      <c r="P391">
        <v>37.673999999999999</v>
      </c>
      <c r="Q391">
        <v>556.61099999999999</v>
      </c>
      <c r="R391">
        <v>1.25468</v>
      </c>
      <c r="S391">
        <v>-20.3705</v>
      </c>
      <c r="T391">
        <f t="shared" si="26"/>
        <v>-16.143819999999998</v>
      </c>
    </row>
    <row r="392" spans="1:20" x14ac:dyDescent="0.3">
      <c r="J392">
        <f t="shared" si="27"/>
        <v>0</v>
      </c>
      <c r="L392">
        <v>15</v>
      </c>
      <c r="M392">
        <v>499.47399999999999</v>
      </c>
      <c r="N392">
        <f t="shared" si="28"/>
        <v>47.080979284369093</v>
      </c>
      <c r="O392">
        <v>-4.8980699999999997</v>
      </c>
      <c r="P392">
        <v>38.253799999999998</v>
      </c>
      <c r="Q392">
        <v>572.904</v>
      </c>
      <c r="R392">
        <v>1.2767500000000001</v>
      </c>
      <c r="S392">
        <v>-20.401</v>
      </c>
      <c r="T392">
        <f t="shared" si="26"/>
        <v>-15.502929999999999</v>
      </c>
    </row>
    <row r="393" spans="1:20" x14ac:dyDescent="0.3">
      <c r="A393">
        <v>3.45</v>
      </c>
      <c r="J393">
        <f t="shared" si="27"/>
        <v>0</v>
      </c>
      <c r="L393">
        <v>16</v>
      </c>
      <c r="M393">
        <v>520.44399999999996</v>
      </c>
      <c r="N393">
        <f t="shared" si="28"/>
        <v>47.687172150691531</v>
      </c>
      <c r="O393">
        <v>-5.46265</v>
      </c>
      <c r="P393">
        <v>38.772599999999997</v>
      </c>
      <c r="Q393">
        <v>594.41600000000005</v>
      </c>
      <c r="R393">
        <v>1.29928</v>
      </c>
      <c r="S393">
        <v>-20.3552</v>
      </c>
      <c r="T393">
        <f t="shared" si="26"/>
        <v>-14.89255</v>
      </c>
    </row>
    <row r="394" spans="1:20" x14ac:dyDescent="0.3">
      <c r="B394">
        <v>1</v>
      </c>
      <c r="C394">
        <v>201.93</v>
      </c>
      <c r="E394">
        <v>-35.140999999999998</v>
      </c>
      <c r="F394">
        <v>68.7256</v>
      </c>
      <c r="G394">
        <v>480.56</v>
      </c>
      <c r="H394">
        <v>0.84643400000000002</v>
      </c>
      <c r="I394">
        <v>-46.096800000000002</v>
      </c>
      <c r="J394">
        <f t="shared" si="27"/>
        <v>-10.955800000000004</v>
      </c>
      <c r="L394">
        <v>17</v>
      </c>
      <c r="M394">
        <v>541.63800000000003</v>
      </c>
      <c r="N394">
        <f t="shared" si="28"/>
        <v>47.183165046711167</v>
      </c>
      <c r="O394">
        <v>-4.9285899999999998</v>
      </c>
      <c r="P394">
        <v>38.146999999999998</v>
      </c>
      <c r="Q394">
        <v>578.10299999999995</v>
      </c>
      <c r="R394">
        <v>1.2855399999999999</v>
      </c>
      <c r="S394">
        <v>-20.401</v>
      </c>
      <c r="T394">
        <f t="shared" si="26"/>
        <v>-15.47241</v>
      </c>
    </row>
    <row r="395" spans="1:20" x14ac:dyDescent="0.3">
      <c r="B395">
        <v>2</v>
      </c>
      <c r="C395">
        <v>213.745</v>
      </c>
      <c r="D395">
        <f t="shared" ref="D395:D456" si="29">1000/(C395-C394)</f>
        <v>84.638171815488803</v>
      </c>
      <c r="E395">
        <v>-22.384599999999999</v>
      </c>
      <c r="F395">
        <v>47.0276</v>
      </c>
      <c r="G395">
        <v>452.20299999999997</v>
      </c>
      <c r="H395">
        <v>0.92663799999999996</v>
      </c>
      <c r="I395">
        <v>-42.16</v>
      </c>
      <c r="J395">
        <f t="shared" si="27"/>
        <v>-19.775399999999998</v>
      </c>
      <c r="L395">
        <v>18</v>
      </c>
      <c r="M395">
        <v>562.82399999999996</v>
      </c>
      <c r="N395">
        <f t="shared" si="28"/>
        <v>47.200981780421209</v>
      </c>
      <c r="O395">
        <v>-5.5084200000000001</v>
      </c>
      <c r="P395">
        <v>38.558999999999997</v>
      </c>
      <c r="Q395">
        <v>596.09500000000003</v>
      </c>
      <c r="R395">
        <v>1.30074</v>
      </c>
      <c r="S395">
        <v>-20.4163</v>
      </c>
      <c r="T395">
        <f t="shared" si="26"/>
        <v>-14.907879999999999</v>
      </c>
    </row>
    <row r="396" spans="1:20" x14ac:dyDescent="0.3">
      <c r="B396">
        <v>3</v>
      </c>
      <c r="C396">
        <v>236.196</v>
      </c>
      <c r="D396">
        <f t="shared" si="29"/>
        <v>44.54144581533118</v>
      </c>
      <c r="E396">
        <v>-22.0184</v>
      </c>
      <c r="F396">
        <v>46.8292</v>
      </c>
      <c r="G396">
        <v>464.35</v>
      </c>
      <c r="H396">
        <v>0.926844</v>
      </c>
      <c r="I396">
        <v>-42.846699999999998</v>
      </c>
      <c r="J396">
        <f t="shared" si="27"/>
        <v>-20.828299999999999</v>
      </c>
      <c r="L396">
        <v>19</v>
      </c>
      <c r="M396">
        <v>583.71699999999998</v>
      </c>
      <c r="N396">
        <f t="shared" si="28"/>
        <v>47.862920595414664</v>
      </c>
      <c r="O396">
        <v>-5.63049</v>
      </c>
      <c r="P396">
        <v>38.665799999999997</v>
      </c>
      <c r="Q396">
        <v>590.41300000000001</v>
      </c>
      <c r="R396">
        <v>1.29731</v>
      </c>
      <c r="S396">
        <v>-20.629899999999999</v>
      </c>
      <c r="T396">
        <f t="shared" si="26"/>
        <v>-14.999409999999999</v>
      </c>
    </row>
    <row r="397" spans="1:20" x14ac:dyDescent="0.3">
      <c r="B397">
        <v>4</v>
      </c>
      <c r="C397">
        <v>257.37400000000002</v>
      </c>
      <c r="D397">
        <f t="shared" si="29"/>
        <v>47.218811974690659</v>
      </c>
      <c r="E397">
        <v>-22.079499999999999</v>
      </c>
      <c r="F397">
        <v>46.173099999999998</v>
      </c>
      <c r="G397">
        <v>475.97699999999998</v>
      </c>
      <c r="H397">
        <v>0.94147099999999995</v>
      </c>
      <c r="I397">
        <v>-42.907699999999998</v>
      </c>
      <c r="J397">
        <f t="shared" si="27"/>
        <v>-20.828199999999999</v>
      </c>
      <c r="L397">
        <v>20</v>
      </c>
      <c r="M397">
        <v>604.86199999999997</v>
      </c>
      <c r="N397">
        <f t="shared" si="28"/>
        <v>47.292504138094152</v>
      </c>
      <c r="O397">
        <v>-5.8746299999999998</v>
      </c>
      <c r="P397">
        <v>38.8947</v>
      </c>
      <c r="Q397">
        <v>598.577</v>
      </c>
      <c r="R397">
        <v>1.3064199999999999</v>
      </c>
      <c r="S397">
        <v>-20.5383</v>
      </c>
      <c r="T397">
        <f t="shared" si="26"/>
        <v>-14.66367</v>
      </c>
    </row>
    <row r="398" spans="1:20" x14ac:dyDescent="0.3">
      <c r="B398">
        <v>5</v>
      </c>
      <c r="C398">
        <v>279.24900000000002</v>
      </c>
      <c r="D398">
        <f t="shared" si="29"/>
        <v>45.714285714285715</v>
      </c>
      <c r="E398">
        <v>-22.430399999999999</v>
      </c>
      <c r="F398">
        <v>46.615600000000001</v>
      </c>
      <c r="G398">
        <v>487.83499999999998</v>
      </c>
      <c r="H398">
        <v>0.94485300000000005</v>
      </c>
      <c r="I398">
        <v>-43.273899999999998</v>
      </c>
      <c r="J398">
        <f t="shared" si="27"/>
        <v>-20.843499999999999</v>
      </c>
      <c r="L398">
        <v>21</v>
      </c>
      <c r="M398">
        <v>626.375</v>
      </c>
      <c r="N398">
        <f t="shared" si="28"/>
        <v>46.483521591595704</v>
      </c>
      <c r="O398">
        <v>-5.2032499999999997</v>
      </c>
      <c r="P398">
        <v>38.009599999999999</v>
      </c>
      <c r="Q398">
        <v>576.70399999999995</v>
      </c>
      <c r="R398">
        <v>1.3016000000000001</v>
      </c>
      <c r="S398">
        <v>-20.629899999999999</v>
      </c>
      <c r="T398">
        <f t="shared" si="26"/>
        <v>-15.426649999999999</v>
      </c>
    </row>
    <row r="399" spans="1:20" x14ac:dyDescent="0.3">
      <c r="B399">
        <v>6</v>
      </c>
      <c r="C399">
        <v>301.58</v>
      </c>
      <c r="D399">
        <f t="shared" si="29"/>
        <v>44.780797993820329</v>
      </c>
      <c r="E399">
        <v>-23.040800000000001</v>
      </c>
      <c r="F399">
        <v>47.302199999999999</v>
      </c>
      <c r="G399">
        <v>491.08</v>
      </c>
      <c r="H399">
        <v>0.94991599999999998</v>
      </c>
      <c r="I399">
        <v>-43.5486</v>
      </c>
      <c r="J399">
        <f t="shared" si="27"/>
        <v>-20.5078</v>
      </c>
      <c r="L399">
        <v>22</v>
      </c>
      <c r="M399">
        <v>647.44100000000003</v>
      </c>
      <c r="N399">
        <f t="shared" si="28"/>
        <v>47.469856641032877</v>
      </c>
      <c r="O399">
        <v>-6.0730000000000004</v>
      </c>
      <c r="P399">
        <v>38.818399999999997</v>
      </c>
      <c r="Q399">
        <v>601.37300000000005</v>
      </c>
      <c r="R399">
        <v>1.32176</v>
      </c>
      <c r="S399">
        <v>-20.690899999999999</v>
      </c>
      <c r="T399">
        <f t="shared" si="26"/>
        <v>-14.617899999999999</v>
      </c>
    </row>
    <row r="400" spans="1:20" x14ac:dyDescent="0.3">
      <c r="B400">
        <v>7</v>
      </c>
      <c r="C400">
        <v>324.03300000000002</v>
      </c>
      <c r="D400">
        <f t="shared" si="29"/>
        <v>44.537478287979269</v>
      </c>
      <c r="E400">
        <v>-22.857700000000001</v>
      </c>
      <c r="F400">
        <v>47.653199999999998</v>
      </c>
      <c r="G400">
        <v>483.09399999999999</v>
      </c>
      <c r="H400">
        <v>0.93429300000000004</v>
      </c>
      <c r="I400">
        <v>-44.006300000000003</v>
      </c>
      <c r="J400">
        <f t="shared" si="27"/>
        <v>-21.148600000000002</v>
      </c>
      <c r="L400">
        <v>23</v>
      </c>
      <c r="M400">
        <v>668.81899999999996</v>
      </c>
      <c r="N400">
        <f t="shared" si="28"/>
        <v>46.777060529516483</v>
      </c>
      <c r="O400">
        <v>-5.3863500000000002</v>
      </c>
      <c r="P400">
        <v>38.101199999999999</v>
      </c>
      <c r="Q400">
        <v>584.322</v>
      </c>
      <c r="R400">
        <v>1.3062199999999999</v>
      </c>
      <c r="S400">
        <v>-20.660399999999999</v>
      </c>
      <c r="T400">
        <f t="shared" si="26"/>
        <v>-15.274049999999999</v>
      </c>
    </row>
    <row r="401" spans="2:20" x14ac:dyDescent="0.3">
      <c r="B401">
        <v>8</v>
      </c>
      <c r="C401">
        <v>346.733</v>
      </c>
      <c r="D401">
        <f t="shared" si="29"/>
        <v>44.052863436123367</v>
      </c>
      <c r="E401">
        <v>-22.842400000000001</v>
      </c>
      <c r="F401">
        <v>47.653199999999998</v>
      </c>
      <c r="G401">
        <v>481.85899999999998</v>
      </c>
      <c r="H401">
        <v>0.93375200000000003</v>
      </c>
      <c r="I401">
        <v>-44.082599999999999</v>
      </c>
      <c r="J401">
        <f t="shared" si="27"/>
        <v>-21.240199999999998</v>
      </c>
      <c r="L401">
        <v>24</v>
      </c>
      <c r="M401">
        <v>689.68299999999999</v>
      </c>
      <c r="N401">
        <f t="shared" si="28"/>
        <v>47.92944785276066</v>
      </c>
      <c r="O401">
        <v>-6.0730000000000004</v>
      </c>
      <c r="P401">
        <v>38.436900000000001</v>
      </c>
      <c r="Q401">
        <v>605.928</v>
      </c>
      <c r="R401">
        <v>1.3230900000000001</v>
      </c>
      <c r="S401">
        <v>-20.797699999999999</v>
      </c>
      <c r="T401">
        <f t="shared" si="26"/>
        <v>-14.724699999999999</v>
      </c>
    </row>
    <row r="402" spans="2:20" x14ac:dyDescent="0.3">
      <c r="B402">
        <v>9</v>
      </c>
      <c r="C402">
        <v>369.505</v>
      </c>
      <c r="D402">
        <f t="shared" si="29"/>
        <v>43.913578078341843</v>
      </c>
      <c r="E402">
        <v>-23.6816</v>
      </c>
      <c r="F402">
        <v>48.6755</v>
      </c>
      <c r="G402">
        <v>499.23899999999998</v>
      </c>
      <c r="H402">
        <v>0.94187100000000001</v>
      </c>
      <c r="I402">
        <v>-44.265700000000002</v>
      </c>
      <c r="J402">
        <f t="shared" si="27"/>
        <v>-20.584100000000003</v>
      </c>
      <c r="L402">
        <v>25</v>
      </c>
      <c r="M402">
        <v>710.9</v>
      </c>
      <c r="N402">
        <f t="shared" si="28"/>
        <v>47.132016778998008</v>
      </c>
      <c r="O402">
        <v>-6.2103299999999999</v>
      </c>
      <c r="P402">
        <v>38.452100000000002</v>
      </c>
      <c r="Q402">
        <v>602</v>
      </c>
      <c r="R402">
        <v>1.32281</v>
      </c>
      <c r="S402">
        <v>-20.935099999999998</v>
      </c>
      <c r="T402">
        <f t="shared" si="26"/>
        <v>-14.724769999999999</v>
      </c>
    </row>
    <row r="403" spans="2:20" x14ac:dyDescent="0.3">
      <c r="B403">
        <v>10</v>
      </c>
      <c r="C403">
        <v>392.23200000000003</v>
      </c>
      <c r="D403">
        <f t="shared" si="29"/>
        <v>44.000528006336012</v>
      </c>
      <c r="E403">
        <v>-22.689800000000002</v>
      </c>
      <c r="F403">
        <v>47.561599999999999</v>
      </c>
      <c r="G403">
        <v>479.17899999999997</v>
      </c>
      <c r="H403">
        <v>0.92855100000000002</v>
      </c>
      <c r="I403">
        <v>-44.235199999999999</v>
      </c>
      <c r="J403">
        <f t="shared" si="27"/>
        <v>-21.545399999999997</v>
      </c>
      <c r="T403">
        <f t="shared" si="26"/>
        <v>0</v>
      </c>
    </row>
    <row r="404" spans="2:20" x14ac:dyDescent="0.3">
      <c r="B404">
        <v>11</v>
      </c>
      <c r="C404">
        <v>415.19</v>
      </c>
      <c r="D404">
        <f t="shared" si="29"/>
        <v>43.557801202195371</v>
      </c>
      <c r="E404">
        <v>-23.4985</v>
      </c>
      <c r="F404">
        <v>48.3551</v>
      </c>
      <c r="G404">
        <v>497.96199999999999</v>
      </c>
      <c r="H404">
        <v>0.94370500000000002</v>
      </c>
      <c r="I404">
        <v>-44.372599999999998</v>
      </c>
      <c r="J404">
        <f t="shared" si="27"/>
        <v>-20.874099999999999</v>
      </c>
      <c r="K404">
        <v>2.5</v>
      </c>
      <c r="T404">
        <f t="shared" si="26"/>
        <v>0</v>
      </c>
    </row>
    <row r="405" spans="2:20" x14ac:dyDescent="0.3">
      <c r="B405">
        <v>12</v>
      </c>
      <c r="C405">
        <v>437.95100000000002</v>
      </c>
      <c r="D405">
        <f t="shared" si="29"/>
        <v>43.934800755678523</v>
      </c>
      <c r="E405">
        <v>-22.827100000000002</v>
      </c>
      <c r="F405">
        <v>47.622700000000002</v>
      </c>
      <c r="G405">
        <v>483.31200000000001</v>
      </c>
      <c r="H405">
        <v>0.93206199999999995</v>
      </c>
      <c r="I405">
        <v>-44.418300000000002</v>
      </c>
      <c r="J405">
        <f t="shared" si="27"/>
        <v>-21.591200000000001</v>
      </c>
      <c r="L405">
        <v>1</v>
      </c>
      <c r="M405">
        <v>221.739</v>
      </c>
      <c r="O405">
        <v>-12.237500000000001</v>
      </c>
      <c r="P405">
        <v>51.757800000000003</v>
      </c>
      <c r="Q405">
        <v>559.06600000000003</v>
      </c>
      <c r="R405">
        <v>1.1720699999999999</v>
      </c>
      <c r="S405">
        <v>-19.454999999999998</v>
      </c>
      <c r="T405">
        <f t="shared" si="26"/>
        <v>-7.2174999999999976</v>
      </c>
    </row>
    <row r="406" spans="2:20" x14ac:dyDescent="0.3">
      <c r="B406">
        <v>13</v>
      </c>
      <c r="C406">
        <v>460.83</v>
      </c>
      <c r="D406">
        <f t="shared" si="29"/>
        <v>43.708204029896486</v>
      </c>
      <c r="E406">
        <v>-23.727399999999999</v>
      </c>
      <c r="F406">
        <v>48.492400000000004</v>
      </c>
      <c r="G406">
        <v>497.94299999999998</v>
      </c>
      <c r="H406">
        <v>0.94114299999999995</v>
      </c>
      <c r="I406">
        <v>-44.418300000000002</v>
      </c>
      <c r="J406">
        <f t="shared" si="27"/>
        <v>-20.690900000000003</v>
      </c>
      <c r="L406">
        <v>2</v>
      </c>
      <c r="M406">
        <v>234.10400000000001</v>
      </c>
      <c r="N406">
        <f t="shared" si="28"/>
        <v>80.873433077234068</v>
      </c>
      <c r="O406">
        <v>-2.8533900000000001</v>
      </c>
      <c r="P406">
        <v>37.384</v>
      </c>
      <c r="Q406">
        <v>560.78</v>
      </c>
      <c r="R406">
        <v>1.2941499999999999</v>
      </c>
      <c r="S406">
        <v>-16.418500000000002</v>
      </c>
      <c r="T406">
        <f t="shared" si="26"/>
        <v>-13.565110000000001</v>
      </c>
    </row>
    <row r="407" spans="2:20" x14ac:dyDescent="0.3">
      <c r="B407">
        <v>14</v>
      </c>
      <c r="C407">
        <v>483.46699999999998</v>
      </c>
      <c r="D407">
        <f t="shared" si="29"/>
        <v>44.175464946768564</v>
      </c>
      <c r="E407">
        <v>-24.551400000000001</v>
      </c>
      <c r="F407">
        <v>49.469000000000001</v>
      </c>
      <c r="G407">
        <v>517.66499999999996</v>
      </c>
      <c r="H407">
        <v>0.95523100000000005</v>
      </c>
      <c r="I407">
        <v>-44.341999999999999</v>
      </c>
      <c r="J407">
        <f t="shared" si="27"/>
        <v>-19.790599999999998</v>
      </c>
      <c r="L407">
        <v>3</v>
      </c>
      <c r="M407">
        <v>252.51</v>
      </c>
      <c r="N407">
        <f t="shared" si="28"/>
        <v>54.330109746821755</v>
      </c>
      <c r="O407">
        <v>-1.96838</v>
      </c>
      <c r="P407">
        <v>35.9039</v>
      </c>
      <c r="Q407">
        <v>560.56899999999996</v>
      </c>
      <c r="R407">
        <v>1.30447</v>
      </c>
      <c r="S407">
        <v>-16.403199999999998</v>
      </c>
      <c r="T407">
        <f t="shared" si="26"/>
        <v>-14.434819999999998</v>
      </c>
    </row>
    <row r="408" spans="2:20" x14ac:dyDescent="0.3">
      <c r="B408">
        <v>15</v>
      </c>
      <c r="C408">
        <v>506.63</v>
      </c>
      <c r="D408">
        <f t="shared" si="29"/>
        <v>43.172300651901722</v>
      </c>
      <c r="E408">
        <v>-23.5138</v>
      </c>
      <c r="F408">
        <v>48.263500000000001</v>
      </c>
      <c r="G408">
        <v>496.697</v>
      </c>
      <c r="H408">
        <v>0.94743299999999997</v>
      </c>
      <c r="I408">
        <v>-44.265700000000002</v>
      </c>
      <c r="J408">
        <f t="shared" si="27"/>
        <v>-20.751900000000003</v>
      </c>
      <c r="L408">
        <v>4</v>
      </c>
      <c r="M408">
        <v>269.85399999999998</v>
      </c>
      <c r="N408">
        <f t="shared" si="28"/>
        <v>57.6568265682657</v>
      </c>
      <c r="O408">
        <v>-1.96838</v>
      </c>
      <c r="P408">
        <v>35.08</v>
      </c>
      <c r="Q408">
        <v>584.40899999999999</v>
      </c>
      <c r="R408">
        <v>1.35243</v>
      </c>
      <c r="S408">
        <v>-16.204799999999999</v>
      </c>
      <c r="T408">
        <f t="shared" si="26"/>
        <v>-14.236419999999999</v>
      </c>
    </row>
    <row r="409" spans="2:20" x14ac:dyDescent="0.3">
      <c r="B409">
        <v>16</v>
      </c>
      <c r="C409">
        <v>529.39099999999996</v>
      </c>
      <c r="D409">
        <f t="shared" si="29"/>
        <v>43.934800755678637</v>
      </c>
      <c r="E409">
        <v>-22.659300000000002</v>
      </c>
      <c r="F409">
        <v>47.576900000000002</v>
      </c>
      <c r="G409">
        <v>480.52800000000002</v>
      </c>
      <c r="H409">
        <v>0.93278799999999995</v>
      </c>
      <c r="I409">
        <v>-44.341999999999999</v>
      </c>
      <c r="J409">
        <f t="shared" si="27"/>
        <v>-21.682699999999997</v>
      </c>
      <c r="L409">
        <v>5</v>
      </c>
      <c r="M409">
        <v>289.61799999999999</v>
      </c>
      <c r="N409">
        <f t="shared" si="28"/>
        <v>50.597045132564233</v>
      </c>
      <c r="O409">
        <v>-2.94495</v>
      </c>
      <c r="P409">
        <v>36.697400000000002</v>
      </c>
      <c r="Q409">
        <v>608.125</v>
      </c>
      <c r="R409">
        <v>1.3388500000000001</v>
      </c>
      <c r="S409">
        <v>-17.0593</v>
      </c>
      <c r="T409">
        <f t="shared" si="26"/>
        <v>-14.11435</v>
      </c>
    </row>
    <row r="410" spans="2:20" x14ac:dyDescent="0.3">
      <c r="B410">
        <v>17</v>
      </c>
      <c r="C410">
        <v>552.09699999999998</v>
      </c>
      <c r="D410">
        <f t="shared" si="29"/>
        <v>44.041222584338911</v>
      </c>
      <c r="E410">
        <v>-24.032599999999999</v>
      </c>
      <c r="F410">
        <v>48.706099999999999</v>
      </c>
      <c r="G410">
        <v>512.54899999999998</v>
      </c>
      <c r="H410">
        <v>0.95913199999999998</v>
      </c>
      <c r="I410">
        <v>-44.296300000000002</v>
      </c>
      <c r="J410">
        <f t="shared" si="27"/>
        <v>-20.263700000000004</v>
      </c>
      <c r="L410">
        <v>6</v>
      </c>
      <c r="M410">
        <v>309.99</v>
      </c>
      <c r="N410">
        <f t="shared" si="28"/>
        <v>49.08698213233847</v>
      </c>
      <c r="O410">
        <v>-3.1585700000000001</v>
      </c>
      <c r="P410">
        <v>37.231400000000001</v>
      </c>
      <c r="Q410">
        <v>599.50800000000004</v>
      </c>
      <c r="R410">
        <v>1.32467</v>
      </c>
      <c r="S410">
        <v>-17.669699999999999</v>
      </c>
      <c r="T410">
        <f t="shared" si="26"/>
        <v>-14.511129999999998</v>
      </c>
    </row>
    <row r="411" spans="2:20" x14ac:dyDescent="0.3">
      <c r="B411">
        <v>18</v>
      </c>
      <c r="C411">
        <v>575.14200000000005</v>
      </c>
      <c r="D411">
        <f t="shared" si="29"/>
        <v>43.393360815795049</v>
      </c>
      <c r="E411">
        <v>-23.986799999999999</v>
      </c>
      <c r="F411">
        <v>48.767099999999999</v>
      </c>
      <c r="G411">
        <v>511.43400000000003</v>
      </c>
      <c r="H411">
        <v>0.95538299999999998</v>
      </c>
      <c r="I411">
        <v>-44.311500000000002</v>
      </c>
      <c r="J411">
        <f t="shared" si="27"/>
        <v>-20.324700000000004</v>
      </c>
      <c r="L411">
        <v>7</v>
      </c>
      <c r="M411">
        <v>330.22800000000001</v>
      </c>
      <c r="N411">
        <f t="shared" si="28"/>
        <v>49.411997232928158</v>
      </c>
      <c r="O411">
        <v>-3.3874499999999999</v>
      </c>
      <c r="P411">
        <v>37.506100000000004</v>
      </c>
      <c r="Q411">
        <v>597.12199999999996</v>
      </c>
      <c r="R411">
        <v>1.31016</v>
      </c>
      <c r="S411">
        <v>-18.096900000000002</v>
      </c>
      <c r="T411">
        <f t="shared" si="26"/>
        <v>-14.709450000000002</v>
      </c>
    </row>
    <row r="412" spans="2:20" x14ac:dyDescent="0.3">
      <c r="B412">
        <v>19</v>
      </c>
      <c r="C412">
        <v>598.33799999999997</v>
      </c>
      <c r="D412">
        <f t="shared" si="29"/>
        <v>43.110881186411611</v>
      </c>
      <c r="E412">
        <v>-23.3612</v>
      </c>
      <c r="F412">
        <v>47.561599999999999</v>
      </c>
      <c r="G412">
        <v>502.17899999999997</v>
      </c>
      <c r="H412">
        <v>0.95618999999999998</v>
      </c>
      <c r="I412">
        <v>-44.296300000000002</v>
      </c>
      <c r="J412">
        <f t="shared" si="27"/>
        <v>-20.935100000000002</v>
      </c>
      <c r="L412">
        <v>8</v>
      </c>
      <c r="M412">
        <v>351.05399999999997</v>
      </c>
      <c r="N412">
        <f t="shared" si="28"/>
        <v>48.016901949486297</v>
      </c>
      <c r="O412">
        <v>-3.43323</v>
      </c>
      <c r="P412">
        <v>37.506100000000004</v>
      </c>
      <c r="Q412">
        <v>585.09199999999998</v>
      </c>
      <c r="R412">
        <v>1.2945500000000001</v>
      </c>
      <c r="S412">
        <v>-18.5852</v>
      </c>
      <c r="T412">
        <f t="shared" si="26"/>
        <v>-15.15197</v>
      </c>
    </row>
    <row r="413" spans="2:20" x14ac:dyDescent="0.3">
      <c r="B413">
        <v>20</v>
      </c>
      <c r="C413">
        <v>621.36500000000001</v>
      </c>
      <c r="D413">
        <f t="shared" si="29"/>
        <v>43.427281017935385</v>
      </c>
      <c r="E413">
        <v>-23.696899999999999</v>
      </c>
      <c r="F413">
        <v>47.988900000000001</v>
      </c>
      <c r="G413">
        <v>513.17399999999998</v>
      </c>
      <c r="H413">
        <v>0.95914999999999995</v>
      </c>
      <c r="I413">
        <v>-44.174199999999999</v>
      </c>
      <c r="J413">
        <f t="shared" si="27"/>
        <v>-20.4773</v>
      </c>
      <c r="L413">
        <v>9</v>
      </c>
      <c r="M413">
        <v>371.505</v>
      </c>
      <c r="N413">
        <f t="shared" si="28"/>
        <v>48.89736443205706</v>
      </c>
      <c r="O413">
        <v>-3.8757299999999999</v>
      </c>
      <c r="P413">
        <v>37.826500000000003</v>
      </c>
      <c r="Q413">
        <v>590.38</v>
      </c>
      <c r="R413">
        <v>1.2960499999999999</v>
      </c>
      <c r="S413">
        <v>-18.8751</v>
      </c>
      <c r="T413">
        <f t="shared" si="26"/>
        <v>-14.999369999999999</v>
      </c>
    </row>
    <row r="414" spans="2:20" x14ac:dyDescent="0.3">
      <c r="B414">
        <v>21</v>
      </c>
      <c r="C414">
        <v>644.69200000000001</v>
      </c>
      <c r="D414">
        <f t="shared" si="29"/>
        <v>42.868778668495736</v>
      </c>
      <c r="E414">
        <v>-23.5596</v>
      </c>
      <c r="F414">
        <v>47.866799999999998</v>
      </c>
      <c r="G414">
        <v>506.30099999999999</v>
      </c>
      <c r="H414">
        <v>0.95721900000000004</v>
      </c>
      <c r="I414">
        <v>-44.341999999999999</v>
      </c>
      <c r="J414">
        <f t="shared" si="27"/>
        <v>-20.782399999999999</v>
      </c>
      <c r="L414">
        <v>10</v>
      </c>
      <c r="M414">
        <v>392.16899999999998</v>
      </c>
      <c r="N414">
        <f t="shared" si="28"/>
        <v>48.393341076267937</v>
      </c>
      <c r="O414">
        <v>-4.21143</v>
      </c>
      <c r="P414">
        <v>37.994399999999999</v>
      </c>
      <c r="Q414">
        <v>594.36800000000005</v>
      </c>
      <c r="R414">
        <v>1.3</v>
      </c>
      <c r="S414">
        <v>-19.134499999999999</v>
      </c>
      <c r="T414">
        <f t="shared" si="26"/>
        <v>-14.923069999999999</v>
      </c>
    </row>
    <row r="415" spans="2:20" x14ac:dyDescent="0.3">
      <c r="B415">
        <v>22</v>
      </c>
      <c r="C415">
        <v>667.58600000000001</v>
      </c>
      <c r="D415">
        <f t="shared" si="29"/>
        <v>43.679566698698338</v>
      </c>
      <c r="E415">
        <v>-24.551400000000001</v>
      </c>
      <c r="F415">
        <v>48.919699999999999</v>
      </c>
      <c r="G415">
        <v>530.46400000000006</v>
      </c>
      <c r="H415">
        <v>0.97030799999999995</v>
      </c>
      <c r="I415">
        <v>-44.143700000000003</v>
      </c>
      <c r="J415">
        <f t="shared" si="27"/>
        <v>-19.592300000000002</v>
      </c>
      <c r="L415">
        <v>11</v>
      </c>
      <c r="M415">
        <v>413.05599999999998</v>
      </c>
      <c r="N415">
        <f t="shared" si="28"/>
        <v>47.87666969885575</v>
      </c>
      <c r="O415">
        <v>-3.4027099999999999</v>
      </c>
      <c r="P415">
        <v>37.338299999999997</v>
      </c>
      <c r="Q415">
        <v>572.702</v>
      </c>
      <c r="R415">
        <v>1.2899799999999999</v>
      </c>
      <c r="S415">
        <v>-19.103999999999999</v>
      </c>
      <c r="T415">
        <f t="shared" si="26"/>
        <v>-15.70129</v>
      </c>
    </row>
    <row r="416" spans="2:20" x14ac:dyDescent="0.3">
      <c r="B416">
        <v>23</v>
      </c>
      <c r="C416">
        <v>690.69799999999998</v>
      </c>
      <c r="D416">
        <f t="shared" si="29"/>
        <v>43.267566632052677</v>
      </c>
      <c r="E416">
        <v>-23.5443</v>
      </c>
      <c r="F416">
        <v>47.76</v>
      </c>
      <c r="G416">
        <v>513.88699999999994</v>
      </c>
      <c r="H416">
        <v>0.96802900000000003</v>
      </c>
      <c r="I416">
        <v>-44.052100000000003</v>
      </c>
      <c r="J416">
        <f t="shared" si="27"/>
        <v>-20.507800000000003</v>
      </c>
      <c r="L416">
        <v>12</v>
      </c>
      <c r="M416">
        <v>433.77499999999998</v>
      </c>
      <c r="N416">
        <f t="shared" si="28"/>
        <v>48.264877648535176</v>
      </c>
      <c r="O416">
        <v>-3.8757299999999999</v>
      </c>
      <c r="P416">
        <v>37.719700000000003</v>
      </c>
      <c r="Q416">
        <v>582.16999999999996</v>
      </c>
      <c r="R416">
        <v>1.29545</v>
      </c>
      <c r="S416">
        <v>-19.332899999999999</v>
      </c>
      <c r="T416">
        <f t="shared" si="26"/>
        <v>-15.457169999999998</v>
      </c>
    </row>
    <row r="417" spans="1:20" x14ac:dyDescent="0.3">
      <c r="J417">
        <f t="shared" si="27"/>
        <v>0</v>
      </c>
      <c r="L417">
        <v>13</v>
      </c>
      <c r="M417">
        <v>454.58800000000002</v>
      </c>
      <c r="N417">
        <f t="shared" si="28"/>
        <v>48.046893768317773</v>
      </c>
      <c r="O417">
        <v>-4.85229</v>
      </c>
      <c r="P417">
        <v>38.482700000000001</v>
      </c>
      <c r="Q417">
        <v>608.26</v>
      </c>
      <c r="R417">
        <v>1.32429</v>
      </c>
      <c r="S417">
        <v>-19.317599999999999</v>
      </c>
      <c r="T417">
        <f t="shared" si="26"/>
        <v>-14.465309999999999</v>
      </c>
    </row>
    <row r="418" spans="1:20" x14ac:dyDescent="0.3">
      <c r="J418">
        <f t="shared" si="27"/>
        <v>0</v>
      </c>
      <c r="L418">
        <v>14</v>
      </c>
      <c r="M418">
        <v>475.62200000000001</v>
      </c>
      <c r="N418">
        <f t="shared" si="28"/>
        <v>47.542074736141501</v>
      </c>
      <c r="O418">
        <v>-4.5166000000000004</v>
      </c>
      <c r="P418">
        <v>38.024900000000002</v>
      </c>
      <c r="Q418">
        <v>590.72299999999996</v>
      </c>
      <c r="R418">
        <v>1.3087899999999999</v>
      </c>
      <c r="S418">
        <v>-19.485499999999998</v>
      </c>
      <c r="T418">
        <f t="shared" si="26"/>
        <v>-14.968899999999998</v>
      </c>
    </row>
    <row r="419" spans="1:20" x14ac:dyDescent="0.3">
      <c r="A419">
        <v>3.55</v>
      </c>
      <c r="J419">
        <f t="shared" si="27"/>
        <v>0</v>
      </c>
      <c r="L419">
        <v>15</v>
      </c>
      <c r="M419">
        <v>496.46</v>
      </c>
      <c r="N419">
        <f t="shared" si="28"/>
        <v>47.989250407908706</v>
      </c>
      <c r="O419">
        <v>-4.4097900000000001</v>
      </c>
      <c r="P419">
        <v>37.734999999999999</v>
      </c>
      <c r="Q419">
        <v>588.38800000000003</v>
      </c>
      <c r="R419">
        <v>1.3077000000000001</v>
      </c>
      <c r="S419">
        <v>-19.531300000000002</v>
      </c>
      <c r="T419">
        <f t="shared" si="26"/>
        <v>-15.121510000000001</v>
      </c>
    </row>
    <row r="420" spans="1:20" x14ac:dyDescent="0.3">
      <c r="B420">
        <v>1</v>
      </c>
      <c r="C420">
        <v>201.791</v>
      </c>
      <c r="E420">
        <v>-33.676099999999998</v>
      </c>
      <c r="F420">
        <v>67.367599999999996</v>
      </c>
      <c r="G420">
        <v>467.96300000000002</v>
      </c>
      <c r="H420">
        <v>0.84822600000000004</v>
      </c>
      <c r="I420">
        <v>-45.120199999999997</v>
      </c>
      <c r="J420">
        <f t="shared" si="27"/>
        <v>-11.444099999999999</v>
      </c>
      <c r="L420">
        <v>16</v>
      </c>
      <c r="M420">
        <v>516.851</v>
      </c>
      <c r="N420">
        <f t="shared" si="28"/>
        <v>49.041243685939826</v>
      </c>
      <c r="O420">
        <v>-4.8675499999999996</v>
      </c>
      <c r="P420">
        <v>38.162199999999999</v>
      </c>
      <c r="Q420">
        <v>590.26800000000003</v>
      </c>
      <c r="R420">
        <v>1.3098099999999999</v>
      </c>
      <c r="S420">
        <v>-19.805900000000001</v>
      </c>
      <c r="T420">
        <f t="shared" si="26"/>
        <v>-14.938350000000002</v>
      </c>
    </row>
    <row r="421" spans="1:20" x14ac:dyDescent="0.3">
      <c r="B421">
        <v>2</v>
      </c>
      <c r="C421">
        <v>213.26499999999999</v>
      </c>
      <c r="D421">
        <f t="shared" si="29"/>
        <v>87.153564580791439</v>
      </c>
      <c r="E421">
        <v>-22.186299999999999</v>
      </c>
      <c r="F421">
        <v>46.447800000000001</v>
      </c>
      <c r="G421">
        <v>472.09</v>
      </c>
      <c r="H421">
        <v>0.95838599999999996</v>
      </c>
      <c r="I421">
        <v>-41.183500000000002</v>
      </c>
      <c r="J421">
        <f t="shared" si="27"/>
        <v>-18.997200000000003</v>
      </c>
      <c r="L421">
        <v>17</v>
      </c>
      <c r="M421">
        <v>537.63599999999997</v>
      </c>
      <c r="N421">
        <f t="shared" si="28"/>
        <v>48.111618955977946</v>
      </c>
      <c r="O421">
        <v>-5.3863500000000002</v>
      </c>
      <c r="P421">
        <v>38.467399999999998</v>
      </c>
      <c r="Q421">
        <v>608.23800000000006</v>
      </c>
      <c r="R421">
        <v>1.3367100000000001</v>
      </c>
      <c r="S421">
        <v>-19.790600000000001</v>
      </c>
      <c r="T421">
        <f t="shared" si="26"/>
        <v>-14.404250000000001</v>
      </c>
    </row>
    <row r="422" spans="1:20" x14ac:dyDescent="0.3">
      <c r="B422">
        <v>3</v>
      </c>
      <c r="C422">
        <v>235.22399999999999</v>
      </c>
      <c r="D422">
        <f t="shared" si="29"/>
        <v>45.539414363131286</v>
      </c>
      <c r="E422">
        <v>-21.209700000000002</v>
      </c>
      <c r="F422">
        <v>45.5627</v>
      </c>
      <c r="G422">
        <v>474.91800000000001</v>
      </c>
      <c r="H422">
        <v>0.95199999999999996</v>
      </c>
      <c r="I422">
        <v>-41.641199999999998</v>
      </c>
      <c r="J422">
        <f t="shared" si="27"/>
        <v>-20.431499999999996</v>
      </c>
      <c r="L422">
        <v>18</v>
      </c>
      <c r="M422">
        <v>558.53099999999995</v>
      </c>
      <c r="N422">
        <f t="shared" si="28"/>
        <v>47.858339315625791</v>
      </c>
      <c r="O422">
        <v>-4.5776399999999997</v>
      </c>
      <c r="P422">
        <v>37.551900000000003</v>
      </c>
      <c r="Q422">
        <v>584.43899999999996</v>
      </c>
      <c r="R422">
        <v>1.30931</v>
      </c>
      <c r="S422">
        <v>-19.836400000000001</v>
      </c>
      <c r="T422">
        <f t="shared" si="26"/>
        <v>-15.258760000000002</v>
      </c>
    </row>
    <row r="423" spans="1:20" x14ac:dyDescent="0.3">
      <c r="B423">
        <v>4</v>
      </c>
      <c r="C423">
        <v>255.768</v>
      </c>
      <c r="D423">
        <f t="shared" si="29"/>
        <v>48.676012461059166</v>
      </c>
      <c r="E423">
        <v>-21.560700000000001</v>
      </c>
      <c r="F423">
        <v>45.211799999999997</v>
      </c>
      <c r="G423">
        <v>501.214</v>
      </c>
      <c r="H423">
        <v>0.97696799999999995</v>
      </c>
      <c r="I423">
        <v>-41.686999999999998</v>
      </c>
      <c r="J423">
        <f t="shared" si="27"/>
        <v>-20.126299999999997</v>
      </c>
      <c r="L423">
        <v>19</v>
      </c>
      <c r="M423">
        <v>579.10900000000004</v>
      </c>
      <c r="N423">
        <f t="shared" si="28"/>
        <v>48.595587520652913</v>
      </c>
      <c r="O423">
        <v>-6.0119600000000002</v>
      </c>
      <c r="P423">
        <v>38.940399999999997</v>
      </c>
      <c r="Q423">
        <v>644.02200000000005</v>
      </c>
      <c r="R423">
        <v>1.35379</v>
      </c>
      <c r="S423">
        <v>-19.973800000000001</v>
      </c>
      <c r="T423">
        <f t="shared" si="26"/>
        <v>-13.96184</v>
      </c>
    </row>
    <row r="424" spans="1:20" x14ac:dyDescent="0.3">
      <c r="B424">
        <v>5</v>
      </c>
      <c r="C424">
        <v>277.26499999999999</v>
      </c>
      <c r="D424">
        <f t="shared" si="29"/>
        <v>46.518118807275464</v>
      </c>
      <c r="E424">
        <v>-22.323599999999999</v>
      </c>
      <c r="F424">
        <v>46.112099999999998</v>
      </c>
      <c r="G424">
        <v>511.79399999999998</v>
      </c>
      <c r="H424">
        <v>0.98005399999999998</v>
      </c>
      <c r="I424">
        <v>-42.251600000000003</v>
      </c>
      <c r="J424">
        <f t="shared" si="27"/>
        <v>-19.928000000000004</v>
      </c>
      <c r="L424">
        <v>20</v>
      </c>
      <c r="M424">
        <v>600.42999999999995</v>
      </c>
      <c r="N424">
        <f t="shared" si="28"/>
        <v>46.90211528539956</v>
      </c>
      <c r="O424">
        <v>-5.0659200000000002</v>
      </c>
      <c r="P424">
        <v>37.948599999999999</v>
      </c>
      <c r="Q424">
        <v>603.33299999999997</v>
      </c>
      <c r="R424">
        <v>1.3285400000000001</v>
      </c>
      <c r="S424">
        <v>-19.866900000000001</v>
      </c>
      <c r="T424">
        <f t="shared" si="26"/>
        <v>-14.800980000000001</v>
      </c>
    </row>
    <row r="425" spans="1:20" x14ac:dyDescent="0.3">
      <c r="B425">
        <v>6</v>
      </c>
      <c r="C425">
        <v>299.11700000000002</v>
      </c>
      <c r="D425">
        <f t="shared" si="29"/>
        <v>45.76240161083647</v>
      </c>
      <c r="E425">
        <v>-22.0642</v>
      </c>
      <c r="F425">
        <v>45.929000000000002</v>
      </c>
      <c r="G425">
        <v>502.43400000000003</v>
      </c>
      <c r="H425">
        <v>0.97331999999999996</v>
      </c>
      <c r="I425">
        <v>-42.404200000000003</v>
      </c>
      <c r="J425">
        <f t="shared" si="27"/>
        <v>-20.340000000000003</v>
      </c>
      <c r="L425">
        <v>21</v>
      </c>
      <c r="M425">
        <v>621.40800000000002</v>
      </c>
      <c r="N425">
        <f t="shared" si="28"/>
        <v>47.66898655734564</v>
      </c>
      <c r="O425">
        <v>-5.3405800000000001</v>
      </c>
      <c r="P425">
        <v>37.902799999999999</v>
      </c>
      <c r="Q425">
        <v>610.99</v>
      </c>
      <c r="R425">
        <v>1.33927</v>
      </c>
      <c r="S425">
        <v>-19.928000000000001</v>
      </c>
      <c r="T425">
        <f t="shared" si="26"/>
        <v>-14.587420000000002</v>
      </c>
    </row>
    <row r="426" spans="1:20" x14ac:dyDescent="0.3">
      <c r="B426">
        <v>7</v>
      </c>
      <c r="C426">
        <v>321.3</v>
      </c>
      <c r="D426">
        <f t="shared" si="29"/>
        <v>45.079565432989241</v>
      </c>
      <c r="E426">
        <v>-22.766100000000002</v>
      </c>
      <c r="F426">
        <v>47.0276</v>
      </c>
      <c r="G426">
        <v>508.976</v>
      </c>
      <c r="H426">
        <v>0.97111099999999995</v>
      </c>
      <c r="I426">
        <v>-42.938200000000002</v>
      </c>
      <c r="J426">
        <f t="shared" si="27"/>
        <v>-20.1721</v>
      </c>
      <c r="L426">
        <v>22</v>
      </c>
      <c r="M426">
        <v>642.16999999999996</v>
      </c>
      <c r="N426">
        <f t="shared" si="28"/>
        <v>48.164916674694283</v>
      </c>
      <c r="O426">
        <v>-5.15747</v>
      </c>
      <c r="P426">
        <v>37.5824</v>
      </c>
      <c r="Q426">
        <v>603.14599999999996</v>
      </c>
      <c r="R426">
        <v>1.3329899999999999</v>
      </c>
      <c r="S426">
        <v>-19.989000000000001</v>
      </c>
      <c r="T426">
        <f t="shared" si="26"/>
        <v>-14.831530000000001</v>
      </c>
    </row>
    <row r="427" spans="1:20" x14ac:dyDescent="0.3">
      <c r="B427">
        <v>8</v>
      </c>
      <c r="C427">
        <v>343.60199999999998</v>
      </c>
      <c r="D427">
        <f t="shared" si="29"/>
        <v>44.839027889875418</v>
      </c>
      <c r="E427">
        <v>-22.857700000000001</v>
      </c>
      <c r="F427">
        <v>47.317500000000003</v>
      </c>
      <c r="G427">
        <v>511.27199999999999</v>
      </c>
      <c r="H427">
        <v>0.96325300000000003</v>
      </c>
      <c r="I427">
        <v>-43.106099999999998</v>
      </c>
      <c r="J427">
        <f t="shared" si="27"/>
        <v>-20.248399999999997</v>
      </c>
      <c r="L427">
        <v>23</v>
      </c>
      <c r="M427">
        <v>663.11599999999999</v>
      </c>
      <c r="N427">
        <f t="shared" si="28"/>
        <v>47.741812279194058</v>
      </c>
      <c r="O427">
        <v>-5.9966999999999997</v>
      </c>
      <c r="P427">
        <v>38.558999999999997</v>
      </c>
      <c r="Q427">
        <v>629.61199999999997</v>
      </c>
      <c r="R427">
        <v>1.3541399999999999</v>
      </c>
      <c r="S427">
        <v>-20.05</v>
      </c>
      <c r="T427">
        <f t="shared" si="26"/>
        <v>-14.0533</v>
      </c>
    </row>
    <row r="428" spans="1:20" x14ac:dyDescent="0.3">
      <c r="B428">
        <v>9</v>
      </c>
      <c r="C428">
        <v>366.29899999999998</v>
      </c>
      <c r="D428">
        <f t="shared" si="29"/>
        <v>44.058686169978408</v>
      </c>
      <c r="E428">
        <v>-22.643999999999998</v>
      </c>
      <c r="F428">
        <v>46.9666</v>
      </c>
      <c r="G428">
        <v>506.60700000000003</v>
      </c>
      <c r="H428">
        <v>0.96725899999999998</v>
      </c>
      <c r="I428">
        <v>-43.060299999999998</v>
      </c>
      <c r="J428">
        <f t="shared" si="27"/>
        <v>-20.4163</v>
      </c>
      <c r="L428">
        <v>24</v>
      </c>
      <c r="M428">
        <v>684.21299999999997</v>
      </c>
      <c r="N428">
        <f t="shared" si="28"/>
        <v>47.400104280229463</v>
      </c>
      <c r="O428">
        <v>-5.4779099999999996</v>
      </c>
      <c r="P428">
        <v>37.994399999999999</v>
      </c>
      <c r="Q428">
        <v>618.00099999999998</v>
      </c>
      <c r="R428">
        <v>1.3466800000000001</v>
      </c>
      <c r="S428">
        <v>-20.004300000000001</v>
      </c>
      <c r="T428">
        <f t="shared" si="26"/>
        <v>-14.526390000000001</v>
      </c>
    </row>
    <row r="429" spans="1:20" x14ac:dyDescent="0.3">
      <c r="B429">
        <v>10</v>
      </c>
      <c r="C429">
        <v>388.36399999999998</v>
      </c>
      <c r="D429">
        <f t="shared" si="29"/>
        <v>45.32064355313846</v>
      </c>
      <c r="E429">
        <v>-23.6053</v>
      </c>
      <c r="F429">
        <v>48.232999999999997</v>
      </c>
      <c r="G429">
        <v>525.90300000000002</v>
      </c>
      <c r="H429">
        <v>0.97692699999999999</v>
      </c>
      <c r="I429">
        <v>-43.197600000000001</v>
      </c>
      <c r="J429">
        <f t="shared" si="27"/>
        <v>-19.592300000000002</v>
      </c>
      <c r="L429">
        <v>25</v>
      </c>
      <c r="M429">
        <v>704.93200000000002</v>
      </c>
      <c r="N429">
        <f t="shared" si="28"/>
        <v>48.264877648535041</v>
      </c>
      <c r="O429">
        <v>-5.4779099999999996</v>
      </c>
      <c r="P429">
        <v>37.887599999999999</v>
      </c>
      <c r="Q429">
        <v>612.971</v>
      </c>
      <c r="R429">
        <v>1.3478000000000001</v>
      </c>
      <c r="S429">
        <v>-20.05</v>
      </c>
      <c r="T429">
        <f t="shared" si="26"/>
        <v>-14.572090000000001</v>
      </c>
    </row>
    <row r="430" spans="1:20" x14ac:dyDescent="0.3">
      <c r="B430">
        <v>11</v>
      </c>
      <c r="C430">
        <v>411.11200000000002</v>
      </c>
      <c r="D430">
        <f t="shared" si="29"/>
        <v>43.959908563390094</v>
      </c>
      <c r="E430">
        <v>-22.842400000000001</v>
      </c>
      <c r="F430">
        <v>47.363300000000002</v>
      </c>
      <c r="G430">
        <v>512.48</v>
      </c>
      <c r="H430">
        <v>0.96737499999999998</v>
      </c>
      <c r="I430">
        <v>-43.289200000000001</v>
      </c>
      <c r="J430">
        <f t="shared" si="27"/>
        <v>-20.4468</v>
      </c>
      <c r="T430">
        <f t="shared" si="26"/>
        <v>0</v>
      </c>
    </row>
    <row r="431" spans="1:20" x14ac:dyDescent="0.3">
      <c r="B431">
        <v>12</v>
      </c>
      <c r="C431">
        <v>433.79300000000001</v>
      </c>
      <c r="D431">
        <f t="shared" si="29"/>
        <v>44.089766765133845</v>
      </c>
      <c r="E431">
        <v>-22.674600000000002</v>
      </c>
      <c r="F431">
        <v>47.058100000000003</v>
      </c>
      <c r="G431">
        <v>504.351</v>
      </c>
      <c r="H431">
        <v>0.96133100000000005</v>
      </c>
      <c r="I431">
        <v>-43.289200000000001</v>
      </c>
      <c r="J431">
        <f t="shared" si="27"/>
        <v>-20.614599999999999</v>
      </c>
      <c r="K431">
        <v>2.6</v>
      </c>
      <c r="T431">
        <f t="shared" si="26"/>
        <v>0</v>
      </c>
    </row>
    <row r="432" spans="1:20" x14ac:dyDescent="0.3">
      <c r="B432">
        <v>13</v>
      </c>
      <c r="C432">
        <v>455.97</v>
      </c>
      <c r="D432">
        <f t="shared" si="29"/>
        <v>45.091761735130952</v>
      </c>
      <c r="E432">
        <v>-22.964500000000001</v>
      </c>
      <c r="F432">
        <v>47.347999999999999</v>
      </c>
      <c r="G432">
        <v>515.21500000000003</v>
      </c>
      <c r="H432">
        <v>0.96490500000000001</v>
      </c>
      <c r="I432">
        <v>-43.472299999999997</v>
      </c>
      <c r="J432">
        <f t="shared" si="27"/>
        <v>-20.507799999999996</v>
      </c>
      <c r="L432">
        <v>1</v>
      </c>
      <c r="M432">
        <v>221.703</v>
      </c>
      <c r="O432">
        <v>-11.673</v>
      </c>
      <c r="P432">
        <v>51.162700000000001</v>
      </c>
      <c r="Q432">
        <v>554.76</v>
      </c>
      <c r="R432">
        <v>1.16951</v>
      </c>
      <c r="S432">
        <v>-18.8751</v>
      </c>
      <c r="T432">
        <f t="shared" si="26"/>
        <v>-7.2020999999999997</v>
      </c>
    </row>
    <row r="433" spans="1:20" x14ac:dyDescent="0.3">
      <c r="B433">
        <v>14</v>
      </c>
      <c r="C433">
        <v>478.65899999999999</v>
      </c>
      <c r="D433">
        <f t="shared" si="29"/>
        <v>44.074220988144106</v>
      </c>
      <c r="E433">
        <v>-22.964500000000001</v>
      </c>
      <c r="F433">
        <v>47.241199999999999</v>
      </c>
      <c r="G433">
        <v>510.18700000000001</v>
      </c>
      <c r="H433">
        <v>0.96531400000000001</v>
      </c>
      <c r="I433">
        <v>-43.533299999999997</v>
      </c>
      <c r="J433">
        <f t="shared" si="27"/>
        <v>-20.568799999999996</v>
      </c>
      <c r="L433">
        <v>2</v>
      </c>
      <c r="M433">
        <v>233.393</v>
      </c>
      <c r="N433">
        <f t="shared" si="28"/>
        <v>85.543199315654419</v>
      </c>
      <c r="O433">
        <v>-2.4566699999999999</v>
      </c>
      <c r="P433">
        <v>36.911000000000001</v>
      </c>
      <c r="Q433">
        <v>564.41300000000001</v>
      </c>
      <c r="R433">
        <v>1.32395</v>
      </c>
      <c r="S433">
        <v>-15.5945</v>
      </c>
      <c r="T433">
        <f t="shared" si="26"/>
        <v>-13.137830000000001</v>
      </c>
    </row>
    <row r="434" spans="1:20" x14ac:dyDescent="0.3">
      <c r="B434">
        <v>15</v>
      </c>
      <c r="C434">
        <v>501.55</v>
      </c>
      <c r="D434">
        <f t="shared" si="29"/>
        <v>43.68529116246556</v>
      </c>
      <c r="E434">
        <v>-22.705100000000002</v>
      </c>
      <c r="F434">
        <v>46.9666</v>
      </c>
      <c r="G434">
        <v>503.76</v>
      </c>
      <c r="H434">
        <v>0.966117</v>
      </c>
      <c r="I434">
        <v>-43.457000000000001</v>
      </c>
      <c r="J434">
        <f t="shared" si="27"/>
        <v>-20.751899999999999</v>
      </c>
      <c r="L434">
        <v>3</v>
      </c>
      <c r="M434">
        <v>251.268</v>
      </c>
      <c r="N434">
        <f t="shared" si="28"/>
        <v>55.944055944055947</v>
      </c>
      <c r="O434">
        <v>-2.21252</v>
      </c>
      <c r="P434">
        <v>36.392200000000003</v>
      </c>
      <c r="Q434">
        <v>595.39800000000002</v>
      </c>
      <c r="R434">
        <v>1.36009</v>
      </c>
      <c r="S434">
        <v>-15.4114</v>
      </c>
      <c r="T434">
        <f t="shared" si="26"/>
        <v>-13.198880000000001</v>
      </c>
    </row>
    <row r="435" spans="1:20" x14ac:dyDescent="0.3">
      <c r="B435">
        <v>16</v>
      </c>
      <c r="C435">
        <v>524.15</v>
      </c>
      <c r="D435">
        <f t="shared" si="29"/>
        <v>44.247787610619532</v>
      </c>
      <c r="E435">
        <v>-22.888200000000001</v>
      </c>
      <c r="F435">
        <v>47.073399999999999</v>
      </c>
      <c r="G435">
        <v>516.83699999999999</v>
      </c>
      <c r="H435">
        <v>0.97042899999999999</v>
      </c>
      <c r="I435">
        <v>-43.335000000000001</v>
      </c>
      <c r="J435">
        <f t="shared" si="27"/>
        <v>-20.4468</v>
      </c>
      <c r="L435">
        <v>4</v>
      </c>
      <c r="M435">
        <v>268.24200000000002</v>
      </c>
      <c r="N435">
        <f t="shared" si="28"/>
        <v>58.913632614586952</v>
      </c>
      <c r="O435">
        <v>-1.54114</v>
      </c>
      <c r="P435">
        <v>34.728999999999999</v>
      </c>
      <c r="Q435">
        <v>606.20600000000002</v>
      </c>
      <c r="R435">
        <v>1.3880999999999999</v>
      </c>
      <c r="S435">
        <v>-15.0909</v>
      </c>
      <c r="T435">
        <f t="shared" si="26"/>
        <v>-13.549759999999999</v>
      </c>
    </row>
    <row r="436" spans="1:20" x14ac:dyDescent="0.3">
      <c r="B436">
        <v>17</v>
      </c>
      <c r="C436">
        <v>546.65899999999999</v>
      </c>
      <c r="D436">
        <f t="shared" si="29"/>
        <v>44.426673774934443</v>
      </c>
      <c r="E436">
        <v>-23.208600000000001</v>
      </c>
      <c r="F436">
        <v>47.195399999999999</v>
      </c>
      <c r="G436">
        <v>528.86699999999996</v>
      </c>
      <c r="H436">
        <v>0.97994700000000001</v>
      </c>
      <c r="I436">
        <v>-43.258699999999997</v>
      </c>
      <c r="J436">
        <f t="shared" si="27"/>
        <v>-20.050099999999997</v>
      </c>
      <c r="L436">
        <v>5</v>
      </c>
      <c r="M436">
        <v>288.38799999999998</v>
      </c>
      <c r="N436">
        <f t="shared" si="28"/>
        <v>49.637645190112288</v>
      </c>
      <c r="O436">
        <v>-2.0904500000000001</v>
      </c>
      <c r="P436">
        <v>35.7971</v>
      </c>
      <c r="Q436">
        <v>608</v>
      </c>
      <c r="R436">
        <v>1.3616200000000001</v>
      </c>
      <c r="S436">
        <v>-16.250599999999999</v>
      </c>
      <c r="T436">
        <f t="shared" si="26"/>
        <v>-14.160149999999998</v>
      </c>
    </row>
    <row r="437" spans="1:20" x14ac:dyDescent="0.3">
      <c r="B437">
        <v>18</v>
      </c>
      <c r="C437">
        <v>569.28200000000004</v>
      </c>
      <c r="D437">
        <f t="shared" si="29"/>
        <v>44.202802457675723</v>
      </c>
      <c r="E437">
        <v>-22.934000000000001</v>
      </c>
      <c r="F437">
        <v>47.012300000000003</v>
      </c>
      <c r="G437">
        <v>521.89499999999998</v>
      </c>
      <c r="H437">
        <v>0.98085100000000003</v>
      </c>
      <c r="I437">
        <v>-43.258699999999997</v>
      </c>
      <c r="J437">
        <f t="shared" si="27"/>
        <v>-20.324699999999996</v>
      </c>
      <c r="L437">
        <v>6</v>
      </c>
      <c r="M437">
        <v>308.38</v>
      </c>
      <c r="N437">
        <f t="shared" si="28"/>
        <v>50.020008003201234</v>
      </c>
      <c r="O437">
        <v>-2.02942</v>
      </c>
      <c r="P437">
        <v>35.8887</v>
      </c>
      <c r="Q437">
        <v>586.44399999999996</v>
      </c>
      <c r="R437">
        <v>1.3292900000000001</v>
      </c>
      <c r="S437">
        <v>-17.013500000000001</v>
      </c>
      <c r="T437">
        <f t="shared" si="26"/>
        <v>-14.984080000000001</v>
      </c>
    </row>
    <row r="438" spans="1:20" x14ac:dyDescent="0.3">
      <c r="B438">
        <v>19</v>
      </c>
      <c r="C438">
        <v>591.85599999999999</v>
      </c>
      <c r="D438">
        <f t="shared" si="29"/>
        <v>44.298750775228228</v>
      </c>
      <c r="E438">
        <v>-22.735600000000002</v>
      </c>
      <c r="F438">
        <v>46.7224</v>
      </c>
      <c r="G438">
        <v>521.82799999999997</v>
      </c>
      <c r="H438">
        <v>0.98025799999999996</v>
      </c>
      <c r="I438">
        <v>-43.243400000000001</v>
      </c>
      <c r="J438">
        <f t="shared" si="27"/>
        <v>-20.5078</v>
      </c>
      <c r="L438">
        <v>7</v>
      </c>
      <c r="M438">
        <v>328.73500000000001</v>
      </c>
      <c r="N438">
        <f t="shared" si="28"/>
        <v>49.127978383689467</v>
      </c>
      <c r="O438">
        <v>-3.0212400000000001</v>
      </c>
      <c r="P438">
        <v>37.277200000000001</v>
      </c>
      <c r="Q438">
        <v>597.94100000000003</v>
      </c>
      <c r="R438">
        <v>1.3340000000000001</v>
      </c>
      <c r="S438">
        <v>-17.395</v>
      </c>
      <c r="T438">
        <f t="shared" si="26"/>
        <v>-14.373759999999999</v>
      </c>
    </row>
    <row r="439" spans="1:20" x14ac:dyDescent="0.3">
      <c r="B439">
        <v>20</v>
      </c>
      <c r="C439">
        <v>614.48299999999995</v>
      </c>
      <c r="D439">
        <f t="shared" si="29"/>
        <v>44.194988288328197</v>
      </c>
      <c r="E439">
        <v>-22.934000000000001</v>
      </c>
      <c r="F439">
        <v>46.798699999999997</v>
      </c>
      <c r="G439">
        <v>517.48099999999999</v>
      </c>
      <c r="H439">
        <v>0.97832200000000002</v>
      </c>
      <c r="I439">
        <v>-43.258699999999997</v>
      </c>
      <c r="J439">
        <f t="shared" si="27"/>
        <v>-20.324699999999996</v>
      </c>
      <c r="L439">
        <v>8</v>
      </c>
      <c r="M439">
        <v>348.81599999999997</v>
      </c>
      <c r="N439">
        <f t="shared" si="28"/>
        <v>49.798316816891685</v>
      </c>
      <c r="O439">
        <v>-3.2653799999999999</v>
      </c>
      <c r="P439">
        <v>37.460299999999997</v>
      </c>
      <c r="Q439">
        <v>594.79</v>
      </c>
      <c r="R439">
        <v>1.3196300000000001</v>
      </c>
      <c r="S439">
        <v>-17.959599999999998</v>
      </c>
      <c r="T439">
        <f t="shared" si="26"/>
        <v>-14.694219999999998</v>
      </c>
    </row>
    <row r="440" spans="1:20" x14ac:dyDescent="0.3">
      <c r="B440">
        <v>21</v>
      </c>
      <c r="C440">
        <v>637.09699999999998</v>
      </c>
      <c r="D440">
        <f t="shared" si="29"/>
        <v>44.220394445918394</v>
      </c>
      <c r="E440">
        <v>-22.903400000000001</v>
      </c>
      <c r="F440">
        <v>46.7682</v>
      </c>
      <c r="G440">
        <v>521.05200000000002</v>
      </c>
      <c r="H440">
        <v>0.97950800000000005</v>
      </c>
      <c r="I440">
        <v>-43.365499999999997</v>
      </c>
      <c r="J440">
        <f t="shared" si="27"/>
        <v>-20.462099999999996</v>
      </c>
      <c r="L440">
        <v>9</v>
      </c>
      <c r="M440">
        <v>368.96300000000002</v>
      </c>
      <c r="N440">
        <f t="shared" si="28"/>
        <v>49.635181416587962</v>
      </c>
      <c r="O440">
        <v>-3.3721899999999998</v>
      </c>
      <c r="P440">
        <v>37.4298</v>
      </c>
      <c r="Q440">
        <v>598.22900000000004</v>
      </c>
      <c r="R440">
        <v>1.3223800000000001</v>
      </c>
      <c r="S440">
        <v>-18.051100000000002</v>
      </c>
      <c r="T440">
        <f t="shared" si="26"/>
        <v>-14.678910000000002</v>
      </c>
    </row>
    <row r="441" spans="1:20" x14ac:dyDescent="0.3">
      <c r="B441">
        <v>22</v>
      </c>
      <c r="C441">
        <v>659.92600000000004</v>
      </c>
      <c r="D441">
        <f t="shared" si="29"/>
        <v>43.80393359323655</v>
      </c>
      <c r="E441">
        <v>-23.895299999999999</v>
      </c>
      <c r="F441">
        <v>47.607399999999998</v>
      </c>
      <c r="G441">
        <v>544.26099999999997</v>
      </c>
      <c r="H441">
        <v>1.00491</v>
      </c>
      <c r="I441">
        <v>-43.136600000000001</v>
      </c>
      <c r="J441">
        <f t="shared" si="27"/>
        <v>-19.241300000000003</v>
      </c>
      <c r="L441">
        <v>10</v>
      </c>
      <c r="M441">
        <v>388.93400000000003</v>
      </c>
      <c r="N441">
        <f t="shared" si="28"/>
        <v>50.072605277652585</v>
      </c>
      <c r="O441">
        <v>-4.05884</v>
      </c>
      <c r="P441">
        <v>37.918100000000003</v>
      </c>
      <c r="Q441">
        <v>615.03800000000001</v>
      </c>
      <c r="R441">
        <v>1.33477</v>
      </c>
      <c r="S441">
        <v>-18.325800000000001</v>
      </c>
      <c r="T441">
        <f t="shared" si="26"/>
        <v>-14.266960000000001</v>
      </c>
    </row>
    <row r="442" spans="1:20" x14ac:dyDescent="0.3">
      <c r="B442">
        <v>23</v>
      </c>
      <c r="C442">
        <v>682.79</v>
      </c>
      <c r="D442">
        <f t="shared" si="29"/>
        <v>43.736878936319258</v>
      </c>
      <c r="E442">
        <v>-22.842400000000001</v>
      </c>
      <c r="F442">
        <v>46.402000000000001</v>
      </c>
      <c r="G442">
        <v>520.17899999999997</v>
      </c>
      <c r="H442">
        <v>0.98970000000000002</v>
      </c>
      <c r="I442">
        <v>-43.335000000000001</v>
      </c>
      <c r="J442">
        <f t="shared" si="27"/>
        <v>-20.492599999999999</v>
      </c>
      <c r="L442">
        <v>11</v>
      </c>
      <c r="M442">
        <v>409.529</v>
      </c>
      <c r="N442">
        <f t="shared" si="28"/>
        <v>48.555474629764575</v>
      </c>
      <c r="O442">
        <v>-4.3029799999999998</v>
      </c>
      <c r="P442">
        <v>38.131700000000002</v>
      </c>
      <c r="Q442">
        <v>617.46400000000006</v>
      </c>
      <c r="R442">
        <v>1.3326800000000001</v>
      </c>
      <c r="S442">
        <v>-18.478400000000001</v>
      </c>
      <c r="T442">
        <f t="shared" si="26"/>
        <v>-14.175420000000001</v>
      </c>
    </row>
    <row r="443" spans="1:20" x14ac:dyDescent="0.3">
      <c r="J443">
        <f t="shared" si="27"/>
        <v>0</v>
      </c>
      <c r="L443">
        <v>12</v>
      </c>
      <c r="M443">
        <v>429.59100000000001</v>
      </c>
      <c r="N443">
        <f t="shared" si="28"/>
        <v>49.845479015053307</v>
      </c>
      <c r="O443">
        <v>-3.58582</v>
      </c>
      <c r="P443">
        <v>37.216200000000001</v>
      </c>
      <c r="Q443">
        <v>591.096</v>
      </c>
      <c r="R443">
        <v>1.3188899999999999</v>
      </c>
      <c r="S443">
        <v>-18.5852</v>
      </c>
      <c r="T443">
        <f t="shared" si="26"/>
        <v>-14.99938</v>
      </c>
    </row>
    <row r="444" spans="1:20" x14ac:dyDescent="0.3">
      <c r="J444">
        <f t="shared" si="27"/>
        <v>0</v>
      </c>
      <c r="L444">
        <v>13</v>
      </c>
      <c r="M444">
        <v>450.11700000000002</v>
      </c>
      <c r="N444">
        <f t="shared" si="28"/>
        <v>48.718698236383098</v>
      </c>
      <c r="O444">
        <v>-3.75366</v>
      </c>
      <c r="P444">
        <v>37.445099999999996</v>
      </c>
      <c r="Q444">
        <v>594.22799999999995</v>
      </c>
      <c r="R444">
        <v>1.3258700000000001</v>
      </c>
      <c r="S444">
        <v>-18.7073</v>
      </c>
      <c r="T444">
        <f t="shared" si="26"/>
        <v>-14.95364</v>
      </c>
    </row>
    <row r="445" spans="1:20" x14ac:dyDescent="0.3">
      <c r="A445">
        <v>3.65</v>
      </c>
      <c r="J445">
        <f t="shared" si="27"/>
        <v>0</v>
      </c>
      <c r="L445">
        <v>14</v>
      </c>
      <c r="M445">
        <v>470.517</v>
      </c>
      <c r="N445">
        <f t="shared" si="28"/>
        <v>49.019607843137308</v>
      </c>
      <c r="O445">
        <v>-4.3640100000000004</v>
      </c>
      <c r="P445">
        <v>37.780799999999999</v>
      </c>
      <c r="Q445">
        <v>610.447</v>
      </c>
      <c r="R445">
        <v>1.3452200000000001</v>
      </c>
      <c r="S445">
        <v>-18.8599</v>
      </c>
      <c r="T445">
        <f t="shared" si="26"/>
        <v>-14.495889999999999</v>
      </c>
    </row>
    <row r="446" spans="1:20" x14ac:dyDescent="0.3">
      <c r="B446">
        <v>1</v>
      </c>
      <c r="C446">
        <v>201.74199999999999</v>
      </c>
      <c r="E446">
        <v>-33.905000000000001</v>
      </c>
      <c r="F446">
        <v>67.855800000000002</v>
      </c>
      <c r="G446">
        <v>484.26299999999998</v>
      </c>
      <c r="H446">
        <v>0.86058900000000005</v>
      </c>
      <c r="I446">
        <v>-44.448900000000002</v>
      </c>
      <c r="J446">
        <f t="shared" si="27"/>
        <v>-10.543900000000001</v>
      </c>
      <c r="L446">
        <v>15</v>
      </c>
      <c r="M446">
        <v>491.12299999999999</v>
      </c>
      <c r="N446">
        <f t="shared" si="28"/>
        <v>48.529554498689713</v>
      </c>
      <c r="O446">
        <v>-4.3029799999999998</v>
      </c>
      <c r="P446">
        <v>37.704500000000003</v>
      </c>
      <c r="Q446">
        <v>605.73599999999999</v>
      </c>
      <c r="R446">
        <v>1.3445100000000001</v>
      </c>
      <c r="S446">
        <v>-18.7836</v>
      </c>
      <c r="T446">
        <f t="shared" si="26"/>
        <v>-14.48062</v>
      </c>
    </row>
    <row r="447" spans="1:20" x14ac:dyDescent="0.3">
      <c r="B447">
        <v>2</v>
      </c>
      <c r="C447">
        <v>211.858</v>
      </c>
      <c r="D447">
        <f t="shared" si="29"/>
        <v>98.85330170027666</v>
      </c>
      <c r="E447">
        <v>-21.9727</v>
      </c>
      <c r="F447">
        <v>46.203600000000002</v>
      </c>
      <c r="G447">
        <v>485.11500000000001</v>
      </c>
      <c r="H447">
        <v>0.97040599999999999</v>
      </c>
      <c r="I447">
        <v>-40.618899999999996</v>
      </c>
      <c r="J447">
        <f t="shared" si="27"/>
        <v>-18.646199999999997</v>
      </c>
      <c r="L447">
        <v>16</v>
      </c>
      <c r="M447">
        <v>511.89600000000002</v>
      </c>
      <c r="N447">
        <f t="shared" si="28"/>
        <v>48.139411736388524</v>
      </c>
      <c r="O447">
        <v>-4.0435800000000004</v>
      </c>
      <c r="P447">
        <v>37.216200000000001</v>
      </c>
      <c r="Q447">
        <v>594.23800000000006</v>
      </c>
      <c r="R447">
        <v>1.33186</v>
      </c>
      <c r="S447">
        <v>-19.012499999999999</v>
      </c>
      <c r="T447">
        <f t="shared" si="26"/>
        <v>-14.968919999999999</v>
      </c>
    </row>
    <row r="448" spans="1:20" x14ac:dyDescent="0.3">
      <c r="B448">
        <v>3</v>
      </c>
      <c r="C448">
        <v>233.02</v>
      </c>
      <c r="D448">
        <f t="shared" si="29"/>
        <v>47.254512805972958</v>
      </c>
      <c r="E448">
        <v>-20.950299999999999</v>
      </c>
      <c r="F448">
        <v>44.799799999999998</v>
      </c>
      <c r="G448">
        <v>493.33</v>
      </c>
      <c r="H448">
        <v>0.98041800000000001</v>
      </c>
      <c r="I448">
        <v>-40.771500000000003</v>
      </c>
      <c r="J448">
        <f t="shared" si="27"/>
        <v>-19.821200000000005</v>
      </c>
      <c r="L448">
        <v>17</v>
      </c>
      <c r="M448">
        <v>532.67399999999998</v>
      </c>
      <c r="N448">
        <f t="shared" si="28"/>
        <v>48.127827509866293</v>
      </c>
      <c r="O448">
        <v>-3.6315900000000001</v>
      </c>
      <c r="P448">
        <v>36.895800000000001</v>
      </c>
      <c r="Q448">
        <v>584.93600000000004</v>
      </c>
      <c r="R448">
        <v>1.3151600000000001</v>
      </c>
      <c r="S448">
        <v>-19.119299999999999</v>
      </c>
      <c r="T448">
        <f t="shared" si="26"/>
        <v>-15.48771</v>
      </c>
    </row>
    <row r="449" spans="2:20" x14ac:dyDescent="0.3">
      <c r="B449">
        <v>4</v>
      </c>
      <c r="C449">
        <v>252.76400000000001</v>
      </c>
      <c r="D449">
        <f t="shared" si="29"/>
        <v>50.648298217179907</v>
      </c>
      <c r="E449">
        <v>-20.950299999999999</v>
      </c>
      <c r="F449">
        <v>43.884300000000003</v>
      </c>
      <c r="G449">
        <v>514.79999999999995</v>
      </c>
      <c r="H449">
        <v>1.0095000000000001</v>
      </c>
      <c r="I449">
        <v>-40.679900000000004</v>
      </c>
      <c r="J449">
        <f t="shared" si="27"/>
        <v>-19.729600000000005</v>
      </c>
      <c r="L449">
        <v>18</v>
      </c>
      <c r="M449">
        <v>553.53499999999997</v>
      </c>
      <c r="N449">
        <f t="shared" si="28"/>
        <v>47.936340539763215</v>
      </c>
      <c r="O449">
        <v>-4.2877200000000002</v>
      </c>
      <c r="P449">
        <v>37.231400000000001</v>
      </c>
      <c r="Q449">
        <v>605.06600000000003</v>
      </c>
      <c r="R449">
        <v>1.3391299999999999</v>
      </c>
      <c r="S449">
        <v>-19.210799999999999</v>
      </c>
      <c r="T449">
        <f t="shared" si="26"/>
        <v>-14.923079999999999</v>
      </c>
    </row>
    <row r="450" spans="2:20" x14ac:dyDescent="0.3">
      <c r="B450">
        <v>5</v>
      </c>
      <c r="C450">
        <v>273.85300000000001</v>
      </c>
      <c r="D450">
        <f t="shared" si="29"/>
        <v>47.418085257717294</v>
      </c>
      <c r="E450">
        <v>-20.4163</v>
      </c>
      <c r="F450">
        <v>43.502800000000001</v>
      </c>
      <c r="G450">
        <v>499.82499999999999</v>
      </c>
      <c r="H450">
        <v>0.996367</v>
      </c>
      <c r="I450">
        <v>-41.107199999999999</v>
      </c>
      <c r="J450">
        <f t="shared" si="27"/>
        <v>-20.690899999999999</v>
      </c>
      <c r="L450">
        <v>19</v>
      </c>
      <c r="M450">
        <v>574.05399999999997</v>
      </c>
      <c r="N450">
        <f t="shared" si="28"/>
        <v>48.735318485306287</v>
      </c>
      <c r="O450">
        <v>-4.2724599999999997</v>
      </c>
      <c r="P450">
        <v>37.063600000000001</v>
      </c>
      <c r="Q450">
        <v>602.053</v>
      </c>
      <c r="R450">
        <v>1.34789</v>
      </c>
      <c r="S450">
        <v>-19.332899999999999</v>
      </c>
      <c r="T450">
        <f t="shared" si="26"/>
        <v>-15.06044</v>
      </c>
    </row>
    <row r="451" spans="2:20" x14ac:dyDescent="0.3">
      <c r="B451">
        <v>6</v>
      </c>
      <c r="C451">
        <v>295.37799999999999</v>
      </c>
      <c r="D451">
        <f t="shared" si="29"/>
        <v>46.457607433217241</v>
      </c>
      <c r="E451">
        <v>-21.575900000000001</v>
      </c>
      <c r="F451">
        <v>45.150799999999997</v>
      </c>
      <c r="G451">
        <v>518.64700000000005</v>
      </c>
      <c r="H451">
        <v>0.99435700000000005</v>
      </c>
      <c r="I451">
        <v>-41.763300000000001</v>
      </c>
      <c r="J451">
        <f t="shared" si="27"/>
        <v>-20.1874</v>
      </c>
      <c r="L451">
        <v>20</v>
      </c>
      <c r="M451">
        <v>594.95399999999995</v>
      </c>
      <c r="N451">
        <f t="shared" si="28"/>
        <v>47.846889952153163</v>
      </c>
      <c r="O451">
        <v>-4.3334999999999999</v>
      </c>
      <c r="P451">
        <v>37.002600000000001</v>
      </c>
      <c r="Q451">
        <v>602.26700000000005</v>
      </c>
      <c r="R451">
        <v>1.3352200000000001</v>
      </c>
      <c r="S451">
        <v>-19.241299999999999</v>
      </c>
      <c r="T451">
        <f t="shared" si="26"/>
        <v>-14.907799999999998</v>
      </c>
    </row>
    <row r="452" spans="2:20" x14ac:dyDescent="0.3">
      <c r="B452">
        <v>7</v>
      </c>
      <c r="C452">
        <v>317.41899999999998</v>
      </c>
      <c r="D452">
        <f t="shared" si="29"/>
        <v>45.369992287101319</v>
      </c>
      <c r="E452">
        <v>-21.8048</v>
      </c>
      <c r="F452">
        <v>45.700099999999999</v>
      </c>
      <c r="G452">
        <v>518.01900000000001</v>
      </c>
      <c r="H452">
        <v>0.98749100000000001</v>
      </c>
      <c r="I452">
        <v>-42.0227</v>
      </c>
      <c r="J452">
        <f t="shared" si="27"/>
        <v>-20.2179</v>
      </c>
      <c r="L452">
        <v>21</v>
      </c>
      <c r="M452">
        <v>615.30700000000002</v>
      </c>
      <c r="N452">
        <f t="shared" si="28"/>
        <v>49.132805974549051</v>
      </c>
      <c r="O452">
        <v>-5.3863500000000002</v>
      </c>
      <c r="P452">
        <v>38.040199999999999</v>
      </c>
      <c r="Q452">
        <v>641.78200000000004</v>
      </c>
      <c r="R452">
        <v>1.3832199999999999</v>
      </c>
      <c r="S452">
        <v>-19.378699999999998</v>
      </c>
      <c r="T452">
        <f t="shared" si="26"/>
        <v>-13.992349999999998</v>
      </c>
    </row>
    <row r="453" spans="2:20" x14ac:dyDescent="0.3">
      <c r="B453">
        <v>8</v>
      </c>
      <c r="C453">
        <v>339.65100000000001</v>
      </c>
      <c r="D453">
        <f t="shared" si="29"/>
        <v>44.980208708168348</v>
      </c>
      <c r="E453">
        <v>-21.392800000000001</v>
      </c>
      <c r="F453">
        <v>45.318600000000004</v>
      </c>
      <c r="G453">
        <v>502.96800000000002</v>
      </c>
      <c r="H453">
        <v>0.97631999999999997</v>
      </c>
      <c r="I453">
        <v>-42.2363</v>
      </c>
      <c r="J453">
        <f t="shared" si="27"/>
        <v>-20.843499999999999</v>
      </c>
      <c r="L453">
        <v>22</v>
      </c>
      <c r="M453">
        <v>636.15200000000004</v>
      </c>
      <c r="N453">
        <f t="shared" si="28"/>
        <v>47.973135044375084</v>
      </c>
      <c r="O453">
        <v>-5.2490199999999998</v>
      </c>
      <c r="P453">
        <v>37.597700000000003</v>
      </c>
      <c r="Q453">
        <v>619.71</v>
      </c>
      <c r="R453">
        <v>1.36598</v>
      </c>
      <c r="S453">
        <v>-19.531300000000002</v>
      </c>
      <c r="T453">
        <f t="shared" ref="T453:T516" si="30">S453-O453</f>
        <v>-14.282280000000002</v>
      </c>
    </row>
    <row r="454" spans="2:20" x14ac:dyDescent="0.3">
      <c r="B454">
        <v>9</v>
      </c>
      <c r="C454">
        <v>361.40100000000001</v>
      </c>
      <c r="D454">
        <f t="shared" si="29"/>
        <v>45.977011494252871</v>
      </c>
      <c r="E454">
        <v>-22.521999999999998</v>
      </c>
      <c r="F454">
        <v>46.508800000000001</v>
      </c>
      <c r="G454">
        <v>526.67600000000004</v>
      </c>
      <c r="H454">
        <v>0.99264799999999997</v>
      </c>
      <c r="I454">
        <v>-42.434699999999999</v>
      </c>
      <c r="J454">
        <f t="shared" ref="J454:J517" si="31">I454-E454</f>
        <v>-19.912700000000001</v>
      </c>
      <c r="L454">
        <v>23</v>
      </c>
      <c r="M454">
        <v>656.88</v>
      </c>
      <c r="N454">
        <f t="shared" ref="N454:N517" si="32">1000/(M454-M453)</f>
        <v>48.243921265920605</v>
      </c>
      <c r="O454">
        <v>-5.3253199999999996</v>
      </c>
      <c r="P454">
        <v>37.6282</v>
      </c>
      <c r="Q454">
        <v>631.84299999999996</v>
      </c>
      <c r="R454">
        <v>1.3668</v>
      </c>
      <c r="S454">
        <v>-19.546500000000002</v>
      </c>
      <c r="T454">
        <f t="shared" si="30"/>
        <v>-14.221180000000002</v>
      </c>
    </row>
    <row r="455" spans="2:20" x14ac:dyDescent="0.3">
      <c r="B455">
        <v>10</v>
      </c>
      <c r="C455">
        <v>383.44200000000001</v>
      </c>
      <c r="D455">
        <f t="shared" si="29"/>
        <v>45.369992287101319</v>
      </c>
      <c r="E455">
        <v>-22.323599999999999</v>
      </c>
      <c r="F455">
        <v>46.447800000000001</v>
      </c>
      <c r="G455">
        <v>525.34900000000005</v>
      </c>
      <c r="H455">
        <v>0.98427500000000001</v>
      </c>
      <c r="I455">
        <v>-42.556800000000003</v>
      </c>
      <c r="J455">
        <f t="shared" si="31"/>
        <v>-20.233200000000004</v>
      </c>
      <c r="L455">
        <v>24</v>
      </c>
      <c r="M455">
        <v>677.91700000000003</v>
      </c>
      <c r="N455">
        <f t="shared" si="32"/>
        <v>47.535294956505126</v>
      </c>
      <c r="O455">
        <v>-4.68445</v>
      </c>
      <c r="P455">
        <v>36.926299999999998</v>
      </c>
      <c r="Q455">
        <v>610.12599999999998</v>
      </c>
      <c r="R455">
        <v>1.36903</v>
      </c>
      <c r="S455">
        <v>-19.561800000000002</v>
      </c>
      <c r="T455">
        <f t="shared" si="30"/>
        <v>-14.877350000000002</v>
      </c>
    </row>
    <row r="456" spans="2:20" x14ac:dyDescent="0.3">
      <c r="B456">
        <v>11</v>
      </c>
      <c r="C456">
        <v>405.59399999999999</v>
      </c>
      <c r="D456">
        <f t="shared" si="29"/>
        <v>45.142650776453621</v>
      </c>
      <c r="E456">
        <v>-22.506699999999999</v>
      </c>
      <c r="F456">
        <v>46.417200000000001</v>
      </c>
      <c r="G456">
        <v>525.69399999999996</v>
      </c>
      <c r="H456">
        <v>0.99211000000000005</v>
      </c>
      <c r="I456">
        <v>-42.633099999999999</v>
      </c>
      <c r="J456">
        <f t="shared" si="31"/>
        <v>-20.1264</v>
      </c>
      <c r="L456">
        <v>25</v>
      </c>
      <c r="M456">
        <v>698.67499999999995</v>
      </c>
      <c r="N456">
        <f t="shared" si="32"/>
        <v>48.174197899605147</v>
      </c>
      <c r="O456">
        <v>-5.5084200000000001</v>
      </c>
      <c r="P456">
        <v>37.5214</v>
      </c>
      <c r="Q456">
        <v>638.803</v>
      </c>
      <c r="R456">
        <v>1.3945799999999999</v>
      </c>
      <c r="S456">
        <v>-19.638100000000001</v>
      </c>
      <c r="T456">
        <f t="shared" si="30"/>
        <v>-14.12968</v>
      </c>
    </row>
    <row r="457" spans="2:20" x14ac:dyDescent="0.3">
      <c r="B457">
        <v>12</v>
      </c>
      <c r="C457">
        <v>427.54</v>
      </c>
      <c r="D457">
        <f t="shared" ref="D457:D520" si="33">1000/(C457-C456)</f>
        <v>45.566390230565879</v>
      </c>
      <c r="E457">
        <v>-21.9727</v>
      </c>
      <c r="F457">
        <v>45.4407</v>
      </c>
      <c r="G457">
        <v>523.53700000000003</v>
      </c>
      <c r="H457">
        <v>0.99722999999999995</v>
      </c>
      <c r="I457">
        <v>-42.572000000000003</v>
      </c>
      <c r="J457">
        <f t="shared" si="31"/>
        <v>-20.599300000000003</v>
      </c>
      <c r="T457">
        <f t="shared" si="30"/>
        <v>0</v>
      </c>
    </row>
    <row r="458" spans="2:20" x14ac:dyDescent="0.3">
      <c r="B458">
        <v>13</v>
      </c>
      <c r="C458">
        <v>450.42700000000002</v>
      </c>
      <c r="D458">
        <f t="shared" si="33"/>
        <v>43.69292611526194</v>
      </c>
      <c r="E458">
        <v>-22.689800000000002</v>
      </c>
      <c r="F458">
        <v>46.218899999999998</v>
      </c>
      <c r="G458">
        <v>525.74199999999996</v>
      </c>
      <c r="H458">
        <v>0.99668699999999999</v>
      </c>
      <c r="I458">
        <v>-42.709400000000002</v>
      </c>
      <c r="J458">
        <f t="shared" si="31"/>
        <v>-20.019600000000001</v>
      </c>
      <c r="K458">
        <v>2.7</v>
      </c>
      <c r="T458">
        <f t="shared" si="30"/>
        <v>0</v>
      </c>
    </row>
    <row r="459" spans="2:20" x14ac:dyDescent="0.3">
      <c r="B459">
        <v>14</v>
      </c>
      <c r="C459">
        <v>472.25700000000001</v>
      </c>
      <c r="D459">
        <f t="shared" si="33"/>
        <v>45.808520384791606</v>
      </c>
      <c r="E459">
        <v>-22.934000000000001</v>
      </c>
      <c r="F459">
        <v>46.569800000000001</v>
      </c>
      <c r="G459">
        <v>537.5</v>
      </c>
      <c r="H459">
        <v>0.99823799999999996</v>
      </c>
      <c r="I459">
        <v>-42.694099999999999</v>
      </c>
      <c r="J459">
        <f t="shared" si="31"/>
        <v>-19.760099999999998</v>
      </c>
      <c r="L459">
        <v>1</v>
      </c>
      <c r="M459">
        <v>221.608</v>
      </c>
      <c r="O459">
        <v>-12.222300000000001</v>
      </c>
      <c r="P459">
        <v>51.773099999999999</v>
      </c>
      <c r="Q459">
        <v>570.10699999999997</v>
      </c>
      <c r="R459">
        <v>1.19479</v>
      </c>
      <c r="S459">
        <v>-18.4937</v>
      </c>
      <c r="T459">
        <f t="shared" si="30"/>
        <v>-6.2713999999999999</v>
      </c>
    </row>
    <row r="460" spans="2:20" x14ac:dyDescent="0.3">
      <c r="B460">
        <v>15</v>
      </c>
      <c r="C460">
        <v>494.60599999999999</v>
      </c>
      <c r="D460">
        <f t="shared" si="33"/>
        <v>44.744731307888514</v>
      </c>
      <c r="E460">
        <v>-23.5138</v>
      </c>
      <c r="F460">
        <v>47.256500000000003</v>
      </c>
      <c r="G460">
        <v>552.48099999999999</v>
      </c>
      <c r="H460">
        <v>1.0105599999999999</v>
      </c>
      <c r="I460">
        <v>-42.739899999999999</v>
      </c>
      <c r="J460">
        <f t="shared" si="31"/>
        <v>-19.226099999999999</v>
      </c>
      <c r="L460">
        <v>2</v>
      </c>
      <c r="M460">
        <v>232.53</v>
      </c>
      <c r="N460">
        <f t="shared" si="32"/>
        <v>91.558322651529053</v>
      </c>
      <c r="O460">
        <v>-2.2735599999999998</v>
      </c>
      <c r="P460">
        <v>36.544800000000002</v>
      </c>
      <c r="Q460">
        <v>572.75400000000002</v>
      </c>
      <c r="R460">
        <v>1.3491899999999999</v>
      </c>
      <c r="S460">
        <v>-15.075699999999999</v>
      </c>
      <c r="T460">
        <f t="shared" si="30"/>
        <v>-12.80214</v>
      </c>
    </row>
    <row r="461" spans="2:20" x14ac:dyDescent="0.3">
      <c r="B461">
        <v>16</v>
      </c>
      <c r="C461">
        <v>516.64400000000001</v>
      </c>
      <c r="D461">
        <f t="shared" si="33"/>
        <v>45.37616843633721</v>
      </c>
      <c r="E461">
        <v>-23.1934</v>
      </c>
      <c r="F461">
        <v>46.905500000000004</v>
      </c>
      <c r="G461">
        <v>549.03</v>
      </c>
      <c r="H461">
        <v>0.99957600000000002</v>
      </c>
      <c r="I461">
        <v>-42.694099999999999</v>
      </c>
      <c r="J461">
        <f t="shared" si="31"/>
        <v>-19.500699999999998</v>
      </c>
      <c r="L461">
        <v>3</v>
      </c>
      <c r="M461">
        <v>250.589</v>
      </c>
      <c r="N461">
        <f t="shared" si="32"/>
        <v>55.37405171936431</v>
      </c>
      <c r="O461">
        <v>-1.40381</v>
      </c>
      <c r="P461">
        <v>35.308799999999998</v>
      </c>
      <c r="Q461">
        <v>589.94899999999996</v>
      </c>
      <c r="R461">
        <v>1.36822</v>
      </c>
      <c r="S461">
        <v>-15.0146</v>
      </c>
      <c r="T461">
        <f t="shared" si="30"/>
        <v>-13.61079</v>
      </c>
    </row>
    <row r="462" spans="2:20" x14ac:dyDescent="0.3">
      <c r="B462">
        <v>17</v>
      </c>
      <c r="C462">
        <v>539.62199999999996</v>
      </c>
      <c r="D462">
        <f t="shared" si="33"/>
        <v>43.519888589085305</v>
      </c>
      <c r="E462">
        <v>-23.1934</v>
      </c>
      <c r="F462">
        <v>46.875</v>
      </c>
      <c r="G462">
        <v>554.04</v>
      </c>
      <c r="H462">
        <v>1.0095700000000001</v>
      </c>
      <c r="I462">
        <v>-42.495699999999999</v>
      </c>
      <c r="J462">
        <f t="shared" si="31"/>
        <v>-19.302299999999999</v>
      </c>
      <c r="L462">
        <v>4</v>
      </c>
      <c r="M462">
        <v>267.11099999999999</v>
      </c>
      <c r="N462">
        <f t="shared" si="32"/>
        <v>60.525360125892782</v>
      </c>
      <c r="O462">
        <v>-1.4801</v>
      </c>
      <c r="P462">
        <v>34.454300000000003</v>
      </c>
      <c r="Q462">
        <v>613.25599999999997</v>
      </c>
      <c r="R462">
        <v>1.4068799999999999</v>
      </c>
      <c r="S462">
        <v>-14.7247</v>
      </c>
      <c r="T462">
        <f t="shared" si="30"/>
        <v>-13.2446</v>
      </c>
    </row>
    <row r="463" spans="2:20" x14ac:dyDescent="0.3">
      <c r="B463">
        <v>18</v>
      </c>
      <c r="C463">
        <v>561.91600000000005</v>
      </c>
      <c r="D463">
        <f t="shared" si="33"/>
        <v>44.855117968960066</v>
      </c>
      <c r="E463">
        <v>-22.857700000000001</v>
      </c>
      <c r="F463">
        <v>46.432499999999997</v>
      </c>
      <c r="G463">
        <v>540.98900000000003</v>
      </c>
      <c r="H463">
        <v>1.0042199999999999</v>
      </c>
      <c r="I463">
        <v>-42.648299999999999</v>
      </c>
      <c r="J463">
        <f t="shared" si="31"/>
        <v>-19.790599999999998</v>
      </c>
      <c r="L463">
        <v>5</v>
      </c>
      <c r="M463">
        <v>286.49099999999999</v>
      </c>
      <c r="N463">
        <f t="shared" si="32"/>
        <v>51.599587203302384</v>
      </c>
      <c r="O463">
        <v>-1.4343300000000001</v>
      </c>
      <c r="P463">
        <v>34.667999999999999</v>
      </c>
      <c r="Q463">
        <v>596.90599999999995</v>
      </c>
      <c r="R463">
        <v>1.3765400000000001</v>
      </c>
      <c r="S463">
        <v>-15.8081</v>
      </c>
      <c r="T463">
        <f t="shared" si="30"/>
        <v>-14.37377</v>
      </c>
    </row>
    <row r="464" spans="2:20" x14ac:dyDescent="0.3">
      <c r="B464">
        <v>19</v>
      </c>
      <c r="C464">
        <v>584.04300000000001</v>
      </c>
      <c r="D464">
        <f t="shared" si="33"/>
        <v>45.193654810864651</v>
      </c>
      <c r="E464">
        <v>-23.635899999999999</v>
      </c>
      <c r="F464">
        <v>47.241199999999999</v>
      </c>
      <c r="G464">
        <v>563.84</v>
      </c>
      <c r="H464">
        <v>1.01312</v>
      </c>
      <c r="I464">
        <v>-42.831400000000002</v>
      </c>
      <c r="J464">
        <f t="shared" si="31"/>
        <v>-19.195500000000003</v>
      </c>
      <c r="L464">
        <v>6</v>
      </c>
      <c r="M464">
        <v>306.12400000000002</v>
      </c>
      <c r="N464">
        <f t="shared" si="32"/>
        <v>50.934650842968374</v>
      </c>
      <c r="O464">
        <v>-2.4566699999999999</v>
      </c>
      <c r="P464">
        <v>36.026000000000003</v>
      </c>
      <c r="Q464">
        <v>614.17100000000005</v>
      </c>
      <c r="R464">
        <v>1.3789199999999999</v>
      </c>
      <c r="S464">
        <v>-16.647300000000001</v>
      </c>
      <c r="T464">
        <f t="shared" si="30"/>
        <v>-14.190630000000002</v>
      </c>
    </row>
    <row r="465" spans="1:20" x14ac:dyDescent="0.3">
      <c r="B465">
        <v>20</v>
      </c>
      <c r="C465">
        <v>606.37800000000004</v>
      </c>
      <c r="D465">
        <f t="shared" si="33"/>
        <v>44.772778150884193</v>
      </c>
      <c r="E465">
        <v>-23.010300000000001</v>
      </c>
      <c r="F465">
        <v>46.279899999999998</v>
      </c>
      <c r="G465">
        <v>548.42200000000003</v>
      </c>
      <c r="H465">
        <v>1.00976</v>
      </c>
      <c r="I465">
        <v>-42.694099999999999</v>
      </c>
      <c r="J465">
        <f t="shared" si="31"/>
        <v>-19.683799999999998</v>
      </c>
      <c r="L465">
        <v>7</v>
      </c>
      <c r="M465">
        <v>325.89</v>
      </c>
      <c r="N465">
        <f t="shared" si="32"/>
        <v>50.591925528685714</v>
      </c>
      <c r="O465">
        <v>-2.4414099999999999</v>
      </c>
      <c r="P465">
        <v>36.254899999999999</v>
      </c>
      <c r="Q465">
        <v>596.84799999999996</v>
      </c>
      <c r="R465">
        <v>1.3451599999999999</v>
      </c>
      <c r="S465">
        <v>-17.1051</v>
      </c>
      <c r="T465">
        <f t="shared" si="30"/>
        <v>-14.663690000000001</v>
      </c>
    </row>
    <row r="466" spans="1:20" x14ac:dyDescent="0.3">
      <c r="B466">
        <v>21</v>
      </c>
      <c r="C466">
        <v>628.505</v>
      </c>
      <c r="D466">
        <f t="shared" si="33"/>
        <v>45.193654810864651</v>
      </c>
      <c r="E466">
        <v>-23.3765</v>
      </c>
      <c r="F466">
        <v>46.646099999999997</v>
      </c>
      <c r="G466">
        <v>560.44899999999996</v>
      </c>
      <c r="H466">
        <v>1.0215799999999999</v>
      </c>
      <c r="I466">
        <v>-42.770400000000002</v>
      </c>
      <c r="J466">
        <f t="shared" si="31"/>
        <v>-19.393900000000002</v>
      </c>
      <c r="L466">
        <v>8</v>
      </c>
      <c r="M466">
        <v>346.03300000000002</v>
      </c>
      <c r="N466">
        <f t="shared" si="32"/>
        <v>49.645037978453985</v>
      </c>
      <c r="O466">
        <v>-2.8533900000000001</v>
      </c>
      <c r="P466">
        <v>36.499000000000002</v>
      </c>
      <c r="Q466">
        <v>601.90899999999999</v>
      </c>
      <c r="R466">
        <v>1.3338300000000001</v>
      </c>
      <c r="S466">
        <v>-17.517099999999999</v>
      </c>
      <c r="T466">
        <f t="shared" si="30"/>
        <v>-14.663709999999998</v>
      </c>
    </row>
    <row r="467" spans="1:20" x14ac:dyDescent="0.3">
      <c r="B467">
        <v>22</v>
      </c>
      <c r="C467">
        <v>650.99900000000002</v>
      </c>
      <c r="D467">
        <f t="shared" si="33"/>
        <v>44.456299457633094</v>
      </c>
      <c r="E467">
        <v>-22.888200000000001</v>
      </c>
      <c r="F467">
        <v>45.913699999999999</v>
      </c>
      <c r="G467">
        <v>547.54600000000005</v>
      </c>
      <c r="H467">
        <v>1.0159899999999999</v>
      </c>
      <c r="I467">
        <v>-42.678800000000003</v>
      </c>
      <c r="J467">
        <f t="shared" si="31"/>
        <v>-19.790600000000001</v>
      </c>
      <c r="L467">
        <v>9</v>
      </c>
      <c r="M467">
        <v>365.81799999999998</v>
      </c>
      <c r="N467">
        <f t="shared" si="32"/>
        <v>50.543340914834552</v>
      </c>
      <c r="O467">
        <v>-3.3874499999999999</v>
      </c>
      <c r="P467">
        <v>36.636400000000002</v>
      </c>
      <c r="Q467">
        <v>607.86400000000003</v>
      </c>
      <c r="R467">
        <v>1.36459</v>
      </c>
      <c r="S467">
        <v>-17.730699999999999</v>
      </c>
      <c r="T467">
        <f t="shared" si="30"/>
        <v>-14.343249999999999</v>
      </c>
    </row>
    <row r="468" spans="1:20" x14ac:dyDescent="0.3">
      <c r="B468">
        <v>23</v>
      </c>
      <c r="C468">
        <v>673.09</v>
      </c>
      <c r="D468">
        <f t="shared" si="33"/>
        <v>45.267303426734856</v>
      </c>
      <c r="E468">
        <v>-23.3307</v>
      </c>
      <c r="F468">
        <v>46.463000000000001</v>
      </c>
      <c r="G468">
        <v>561.29100000000005</v>
      </c>
      <c r="H468">
        <v>1.02363</v>
      </c>
      <c r="I468">
        <v>-42.480499999999999</v>
      </c>
      <c r="J468">
        <f t="shared" si="31"/>
        <v>-19.149799999999999</v>
      </c>
      <c r="L468">
        <v>10</v>
      </c>
      <c r="M468">
        <v>386.07799999999997</v>
      </c>
      <c r="N468">
        <f t="shared" si="32"/>
        <v>49.358341559723613</v>
      </c>
      <c r="O468">
        <v>-3.58582</v>
      </c>
      <c r="P468">
        <v>36.880499999999998</v>
      </c>
      <c r="Q468">
        <v>612.94600000000003</v>
      </c>
      <c r="R468">
        <v>1.3562000000000001</v>
      </c>
      <c r="S468">
        <v>-18.005400000000002</v>
      </c>
      <c r="T468">
        <f t="shared" si="30"/>
        <v>-14.419580000000002</v>
      </c>
    </row>
    <row r="469" spans="1:20" x14ac:dyDescent="0.3">
      <c r="B469">
        <v>24</v>
      </c>
      <c r="C469">
        <v>695.61699999999996</v>
      </c>
      <c r="D469">
        <f t="shared" si="33"/>
        <v>44.391175034403297</v>
      </c>
      <c r="E469">
        <v>-22.0947</v>
      </c>
      <c r="F469">
        <v>45.089700000000001</v>
      </c>
      <c r="G469">
        <v>537.26199999999994</v>
      </c>
      <c r="H469">
        <v>1.01535</v>
      </c>
      <c r="I469">
        <v>-42.312600000000003</v>
      </c>
      <c r="J469">
        <f t="shared" si="31"/>
        <v>-20.217900000000004</v>
      </c>
      <c r="L469">
        <v>11</v>
      </c>
      <c r="M469">
        <v>406.48599999999999</v>
      </c>
      <c r="N469">
        <f t="shared" si="32"/>
        <v>49.000392003135985</v>
      </c>
      <c r="O469">
        <v>-3.9367700000000001</v>
      </c>
      <c r="P469">
        <v>37.155200000000001</v>
      </c>
      <c r="Q469">
        <v>618.96100000000001</v>
      </c>
      <c r="R469">
        <v>1.3726499999999999</v>
      </c>
      <c r="S469">
        <v>-18.112200000000001</v>
      </c>
      <c r="T469">
        <f t="shared" si="30"/>
        <v>-14.175430000000002</v>
      </c>
    </row>
    <row r="470" spans="1:20" x14ac:dyDescent="0.3">
      <c r="J470">
        <f t="shared" si="31"/>
        <v>0</v>
      </c>
      <c r="L470">
        <v>12</v>
      </c>
      <c r="M470">
        <v>426.32100000000003</v>
      </c>
      <c r="N470">
        <f t="shared" si="32"/>
        <v>50.41593143433316</v>
      </c>
      <c r="O470">
        <v>-4.3029799999999998</v>
      </c>
      <c r="P470">
        <v>37.5366</v>
      </c>
      <c r="Q470">
        <v>631.51499999999999</v>
      </c>
      <c r="R470">
        <v>1.37015</v>
      </c>
      <c r="S470">
        <v>-18.188500000000001</v>
      </c>
      <c r="T470">
        <f t="shared" si="30"/>
        <v>-13.885520000000001</v>
      </c>
    </row>
    <row r="471" spans="1:20" x14ac:dyDescent="0.3">
      <c r="J471">
        <f t="shared" si="31"/>
        <v>0</v>
      </c>
      <c r="L471">
        <v>13</v>
      </c>
      <c r="M471">
        <v>446.77300000000002</v>
      </c>
      <c r="N471">
        <f t="shared" si="32"/>
        <v>48.894973596714259</v>
      </c>
      <c r="O471">
        <v>-3.28064</v>
      </c>
      <c r="P471">
        <v>36.438000000000002</v>
      </c>
      <c r="Q471">
        <v>593.58199999999999</v>
      </c>
      <c r="R471">
        <v>1.34023</v>
      </c>
      <c r="S471">
        <v>-18.402100000000001</v>
      </c>
      <c r="T471">
        <f t="shared" si="30"/>
        <v>-15.121460000000001</v>
      </c>
    </row>
    <row r="472" spans="1:20" x14ac:dyDescent="0.3">
      <c r="A472">
        <v>3.75</v>
      </c>
      <c r="J472">
        <f t="shared" si="31"/>
        <v>0</v>
      </c>
      <c r="L472">
        <v>14</v>
      </c>
      <c r="M472">
        <v>467.32299999999998</v>
      </c>
      <c r="N472">
        <f t="shared" si="32"/>
        <v>48.661800486618112</v>
      </c>
      <c r="O472">
        <v>-4.2724599999999997</v>
      </c>
      <c r="P472">
        <v>37.017800000000001</v>
      </c>
      <c r="Q472">
        <v>625.62099999999998</v>
      </c>
      <c r="R472">
        <v>1.36991</v>
      </c>
      <c r="S472">
        <v>-18.447900000000001</v>
      </c>
      <c r="T472">
        <f t="shared" si="30"/>
        <v>-14.175440000000002</v>
      </c>
    </row>
    <row r="473" spans="1:20" x14ac:dyDescent="0.3">
      <c r="B473">
        <v>1</v>
      </c>
      <c r="C473">
        <v>201.679</v>
      </c>
      <c r="E473">
        <v>-32.6843</v>
      </c>
      <c r="F473">
        <v>67.108199999999997</v>
      </c>
      <c r="G473">
        <v>476.68700000000001</v>
      </c>
      <c r="H473">
        <v>0.859684</v>
      </c>
      <c r="I473">
        <v>-43.6554</v>
      </c>
      <c r="J473">
        <f t="shared" si="31"/>
        <v>-10.9711</v>
      </c>
      <c r="L473">
        <v>15</v>
      </c>
      <c r="M473">
        <v>487.71800000000002</v>
      </c>
      <c r="N473">
        <f t="shared" si="32"/>
        <v>49.031625398381863</v>
      </c>
      <c r="O473">
        <v>-4.3029799999999998</v>
      </c>
      <c r="P473">
        <v>37.200899999999997</v>
      </c>
      <c r="Q473">
        <v>626.03399999999999</v>
      </c>
      <c r="R473">
        <v>1.37462</v>
      </c>
      <c r="S473">
        <v>-18.447900000000001</v>
      </c>
      <c r="T473">
        <f t="shared" si="30"/>
        <v>-14.144920000000001</v>
      </c>
    </row>
    <row r="474" spans="1:20" x14ac:dyDescent="0.3">
      <c r="B474">
        <v>2</v>
      </c>
      <c r="C474">
        <v>211.47300000000001</v>
      </c>
      <c r="D474">
        <f t="shared" si="33"/>
        <v>102.10332856851122</v>
      </c>
      <c r="E474">
        <v>-21.362300000000001</v>
      </c>
      <c r="F474">
        <v>45.578000000000003</v>
      </c>
      <c r="G474">
        <v>493.18299999999999</v>
      </c>
      <c r="H474">
        <v>0.98731999999999998</v>
      </c>
      <c r="I474">
        <v>-39.550800000000002</v>
      </c>
      <c r="J474">
        <f t="shared" si="31"/>
        <v>-18.188500000000001</v>
      </c>
      <c r="L474">
        <v>16</v>
      </c>
      <c r="M474">
        <v>508.29300000000001</v>
      </c>
      <c r="N474">
        <f t="shared" si="32"/>
        <v>48.602673147023111</v>
      </c>
      <c r="O474">
        <v>-4.2419399999999996</v>
      </c>
      <c r="P474">
        <v>36.972000000000001</v>
      </c>
      <c r="Q474">
        <v>617.81500000000005</v>
      </c>
      <c r="R474">
        <v>1.3774200000000001</v>
      </c>
      <c r="S474">
        <v>-18.539400000000001</v>
      </c>
      <c r="T474">
        <f t="shared" si="30"/>
        <v>-14.297460000000001</v>
      </c>
    </row>
    <row r="475" spans="1:20" x14ac:dyDescent="0.3">
      <c r="B475">
        <v>3</v>
      </c>
      <c r="C475">
        <v>232.01400000000001</v>
      </c>
      <c r="D475">
        <f t="shared" si="33"/>
        <v>48.683121561754547</v>
      </c>
      <c r="E475">
        <v>-20.4773</v>
      </c>
      <c r="F475">
        <v>44.021599999999999</v>
      </c>
      <c r="G475">
        <v>515.96900000000005</v>
      </c>
      <c r="H475">
        <v>1.0068299999999999</v>
      </c>
      <c r="I475">
        <v>-39.733899999999998</v>
      </c>
      <c r="J475">
        <f t="shared" si="31"/>
        <v>-19.256599999999999</v>
      </c>
      <c r="L475">
        <v>17</v>
      </c>
      <c r="M475">
        <v>528.64099999999996</v>
      </c>
      <c r="N475">
        <f t="shared" si="32"/>
        <v>49.144879103597511</v>
      </c>
      <c r="O475">
        <v>-4.7302200000000001</v>
      </c>
      <c r="P475">
        <v>37.460299999999997</v>
      </c>
      <c r="Q475">
        <v>633.798</v>
      </c>
      <c r="R475">
        <v>1.3823099999999999</v>
      </c>
      <c r="S475">
        <v>-18.692</v>
      </c>
      <c r="T475">
        <f t="shared" si="30"/>
        <v>-13.961780000000001</v>
      </c>
    </row>
    <row r="476" spans="1:20" x14ac:dyDescent="0.3">
      <c r="B476">
        <v>4</v>
      </c>
      <c r="C476">
        <v>251.06100000000001</v>
      </c>
      <c r="D476">
        <f t="shared" si="33"/>
        <v>52.501706305454938</v>
      </c>
      <c r="E476">
        <v>-20.5383</v>
      </c>
      <c r="F476">
        <v>43.304400000000001</v>
      </c>
      <c r="G476">
        <v>532.12</v>
      </c>
      <c r="H476">
        <v>1.0349200000000001</v>
      </c>
      <c r="I476">
        <v>-39.779699999999998</v>
      </c>
      <c r="J476">
        <f t="shared" si="31"/>
        <v>-19.241399999999999</v>
      </c>
      <c r="L476">
        <v>18</v>
      </c>
      <c r="M476">
        <v>549.09900000000005</v>
      </c>
      <c r="N476">
        <f t="shared" si="32"/>
        <v>48.880633493009867</v>
      </c>
      <c r="O476">
        <v>-4.4555699999999998</v>
      </c>
      <c r="P476">
        <v>37.139899999999997</v>
      </c>
      <c r="Q476">
        <v>621.46100000000001</v>
      </c>
      <c r="R476">
        <v>1.3641399999999999</v>
      </c>
      <c r="S476">
        <v>-18.7531</v>
      </c>
      <c r="T476">
        <f t="shared" si="30"/>
        <v>-14.29753</v>
      </c>
    </row>
    <row r="477" spans="1:20" x14ac:dyDescent="0.3">
      <c r="B477">
        <v>5</v>
      </c>
      <c r="C477">
        <v>271.80399999999997</v>
      </c>
      <c r="D477">
        <f t="shared" si="33"/>
        <v>48.209034373041582</v>
      </c>
      <c r="E477">
        <v>-20.614599999999999</v>
      </c>
      <c r="F477">
        <v>43.396000000000001</v>
      </c>
      <c r="G477">
        <v>533.29499999999996</v>
      </c>
      <c r="H477">
        <v>1.0344</v>
      </c>
      <c r="I477">
        <v>-40.161099999999998</v>
      </c>
      <c r="J477">
        <f t="shared" si="31"/>
        <v>-19.546499999999998</v>
      </c>
      <c r="L477">
        <v>19</v>
      </c>
      <c r="M477">
        <v>569.62199999999996</v>
      </c>
      <c r="N477">
        <f t="shared" si="32"/>
        <v>48.725819811918548</v>
      </c>
      <c r="O477">
        <v>-4.7302200000000001</v>
      </c>
      <c r="P477">
        <v>37.246699999999997</v>
      </c>
      <c r="Q477">
        <v>633.29399999999998</v>
      </c>
      <c r="R477">
        <v>1.3841600000000001</v>
      </c>
      <c r="S477">
        <v>-18.966699999999999</v>
      </c>
      <c r="T477">
        <f t="shared" si="30"/>
        <v>-14.23648</v>
      </c>
    </row>
    <row r="478" spans="1:20" x14ac:dyDescent="0.3">
      <c r="B478">
        <v>6</v>
      </c>
      <c r="C478">
        <v>293.072</v>
      </c>
      <c r="D478">
        <f t="shared" si="33"/>
        <v>47.018995674252331</v>
      </c>
      <c r="E478">
        <v>-20.492599999999999</v>
      </c>
      <c r="F478">
        <v>43.670699999999997</v>
      </c>
      <c r="G478">
        <v>521.80799999999999</v>
      </c>
      <c r="H478">
        <v>1.0105500000000001</v>
      </c>
      <c r="I478">
        <v>-40.817300000000003</v>
      </c>
      <c r="J478">
        <f t="shared" si="31"/>
        <v>-20.324700000000004</v>
      </c>
      <c r="L478">
        <v>20</v>
      </c>
      <c r="M478">
        <v>590.03300000000002</v>
      </c>
      <c r="N478">
        <f t="shared" si="32"/>
        <v>48.993189946597283</v>
      </c>
      <c r="O478">
        <v>-4.4860800000000003</v>
      </c>
      <c r="P478">
        <v>36.666899999999998</v>
      </c>
      <c r="Q478">
        <v>627.20000000000005</v>
      </c>
      <c r="R478">
        <v>1.3873800000000001</v>
      </c>
      <c r="S478">
        <v>-18.9056</v>
      </c>
      <c r="T478">
        <f t="shared" si="30"/>
        <v>-14.419519999999999</v>
      </c>
    </row>
    <row r="479" spans="1:20" x14ac:dyDescent="0.3">
      <c r="B479">
        <v>7</v>
      </c>
      <c r="C479">
        <v>314.76</v>
      </c>
      <c r="D479">
        <f t="shared" si="33"/>
        <v>46.108447067502794</v>
      </c>
      <c r="E479">
        <v>-21.194500000000001</v>
      </c>
      <c r="F479">
        <v>44.799799999999998</v>
      </c>
      <c r="G479">
        <v>536.95000000000005</v>
      </c>
      <c r="H479">
        <v>1.0128299999999999</v>
      </c>
      <c r="I479">
        <v>-41.061399999999999</v>
      </c>
      <c r="J479">
        <f t="shared" si="31"/>
        <v>-19.866899999999998</v>
      </c>
      <c r="L479">
        <v>21</v>
      </c>
      <c r="M479">
        <v>610.89200000000005</v>
      </c>
      <c r="N479">
        <f t="shared" si="32"/>
        <v>47.940936765904318</v>
      </c>
      <c r="O479">
        <v>-4.6081500000000002</v>
      </c>
      <c r="P479">
        <v>36.727899999999998</v>
      </c>
      <c r="Q479">
        <v>628.49199999999996</v>
      </c>
      <c r="R479">
        <v>1.3811800000000001</v>
      </c>
      <c r="S479">
        <v>-18.7225</v>
      </c>
      <c r="T479">
        <f t="shared" si="30"/>
        <v>-14.11435</v>
      </c>
    </row>
    <row r="480" spans="1:20" x14ac:dyDescent="0.3">
      <c r="B480">
        <v>8</v>
      </c>
      <c r="C480">
        <v>336.41500000000002</v>
      </c>
      <c r="D480">
        <f t="shared" si="33"/>
        <v>46.178711613945907</v>
      </c>
      <c r="E480">
        <v>-21.133400000000002</v>
      </c>
      <c r="F480">
        <v>44.860799999999998</v>
      </c>
      <c r="G480">
        <v>528.02300000000002</v>
      </c>
      <c r="H480">
        <v>0.99911099999999997</v>
      </c>
      <c r="I480">
        <v>-41.412399999999998</v>
      </c>
      <c r="J480">
        <f t="shared" si="31"/>
        <v>-20.278999999999996</v>
      </c>
      <c r="L480">
        <v>22</v>
      </c>
      <c r="M480">
        <v>631.71900000000005</v>
      </c>
      <c r="N480">
        <f t="shared" si="32"/>
        <v>48.014596437316946</v>
      </c>
      <c r="O480">
        <v>-5.0354000000000001</v>
      </c>
      <c r="P480">
        <v>37.3688</v>
      </c>
      <c r="Q480">
        <v>649.66600000000005</v>
      </c>
      <c r="R480">
        <v>1.40469</v>
      </c>
      <c r="S480">
        <v>-18.8751</v>
      </c>
      <c r="T480">
        <f t="shared" si="30"/>
        <v>-13.839700000000001</v>
      </c>
    </row>
    <row r="481" spans="2:20" x14ac:dyDescent="0.3">
      <c r="B481">
        <v>9</v>
      </c>
      <c r="C481">
        <v>358.09199999999998</v>
      </c>
      <c r="D481">
        <f t="shared" si="33"/>
        <v>46.131844812474128</v>
      </c>
      <c r="E481">
        <v>-21.652200000000001</v>
      </c>
      <c r="F481">
        <v>45.623800000000003</v>
      </c>
      <c r="G481">
        <v>533.52700000000004</v>
      </c>
      <c r="H481">
        <v>1.0020899999999999</v>
      </c>
      <c r="I481">
        <v>-41.564900000000002</v>
      </c>
      <c r="J481">
        <f t="shared" si="31"/>
        <v>-19.912700000000001</v>
      </c>
      <c r="L481">
        <v>23</v>
      </c>
      <c r="M481">
        <v>652.90700000000004</v>
      </c>
      <c r="N481">
        <f t="shared" si="32"/>
        <v>47.196526335661723</v>
      </c>
      <c r="O481">
        <v>-4.9285899999999998</v>
      </c>
      <c r="P481">
        <v>37.124600000000001</v>
      </c>
      <c r="Q481">
        <v>637.51700000000005</v>
      </c>
      <c r="R481">
        <v>1.41187</v>
      </c>
      <c r="S481">
        <v>-18.936199999999999</v>
      </c>
      <c r="T481">
        <f t="shared" si="30"/>
        <v>-14.00761</v>
      </c>
    </row>
    <row r="482" spans="2:20" x14ac:dyDescent="0.3">
      <c r="B482">
        <v>10</v>
      </c>
      <c r="C482">
        <v>380.12200000000001</v>
      </c>
      <c r="D482">
        <f t="shared" si="33"/>
        <v>45.392646391284551</v>
      </c>
      <c r="E482">
        <v>-21.286000000000001</v>
      </c>
      <c r="F482">
        <v>45.150799999999997</v>
      </c>
      <c r="G482">
        <v>526.89700000000005</v>
      </c>
      <c r="H482">
        <v>1.00193</v>
      </c>
      <c r="I482">
        <v>-41.534399999999998</v>
      </c>
      <c r="J482">
        <f t="shared" si="31"/>
        <v>-20.248399999999997</v>
      </c>
      <c r="L482">
        <v>24</v>
      </c>
      <c r="M482">
        <v>673.54</v>
      </c>
      <c r="N482">
        <f t="shared" si="32"/>
        <v>48.466049532302797</v>
      </c>
      <c r="O482">
        <v>-4.9438500000000003</v>
      </c>
      <c r="P482">
        <v>36.758400000000002</v>
      </c>
      <c r="Q482">
        <v>640.79499999999996</v>
      </c>
      <c r="R482">
        <v>1.40863</v>
      </c>
      <c r="S482">
        <v>-19.027699999999999</v>
      </c>
      <c r="T482">
        <f t="shared" si="30"/>
        <v>-14.083849999999998</v>
      </c>
    </row>
    <row r="483" spans="2:20" x14ac:dyDescent="0.3">
      <c r="B483">
        <v>11</v>
      </c>
      <c r="C483">
        <v>401.952</v>
      </c>
      <c r="D483">
        <f t="shared" si="33"/>
        <v>45.808520384791606</v>
      </c>
      <c r="E483">
        <v>-21.225000000000001</v>
      </c>
      <c r="F483">
        <v>45.120199999999997</v>
      </c>
      <c r="G483">
        <v>528.37800000000004</v>
      </c>
      <c r="H483">
        <v>0.99967799999999996</v>
      </c>
      <c r="I483">
        <v>-41.717500000000001</v>
      </c>
      <c r="J483">
        <f t="shared" si="31"/>
        <v>-20.4925</v>
      </c>
      <c r="L483">
        <v>25</v>
      </c>
      <c r="M483">
        <v>694.45100000000002</v>
      </c>
      <c r="N483">
        <f t="shared" si="32"/>
        <v>47.821720625507972</v>
      </c>
      <c r="O483">
        <v>-4.5776399999999997</v>
      </c>
      <c r="P483">
        <v>36.529499999999999</v>
      </c>
      <c r="Q483">
        <v>623.49400000000003</v>
      </c>
      <c r="R483">
        <v>1.3930800000000001</v>
      </c>
      <c r="S483">
        <v>-19.088699999999999</v>
      </c>
      <c r="T483">
        <f t="shared" si="30"/>
        <v>-14.511060000000001</v>
      </c>
    </row>
    <row r="484" spans="2:20" x14ac:dyDescent="0.3">
      <c r="B484">
        <v>12</v>
      </c>
      <c r="C484">
        <v>423.96699999999998</v>
      </c>
      <c r="D484">
        <f t="shared" si="33"/>
        <v>45.423574835339572</v>
      </c>
      <c r="E484">
        <v>-21.9574</v>
      </c>
      <c r="F484">
        <v>45.730600000000003</v>
      </c>
      <c r="G484">
        <v>548.99</v>
      </c>
      <c r="H484">
        <v>1.0132699999999999</v>
      </c>
      <c r="I484">
        <v>-41.763300000000001</v>
      </c>
      <c r="J484">
        <f t="shared" si="31"/>
        <v>-19.805900000000001</v>
      </c>
      <c r="L484">
        <v>26</v>
      </c>
      <c r="M484">
        <v>714.68200000000002</v>
      </c>
      <c r="N484">
        <f t="shared" si="32"/>
        <v>49.42909396470764</v>
      </c>
      <c r="O484">
        <v>-5.6152300000000004</v>
      </c>
      <c r="P484">
        <v>37.4146</v>
      </c>
      <c r="Q484">
        <v>664.85900000000004</v>
      </c>
      <c r="R484">
        <v>1.4307099999999999</v>
      </c>
      <c r="S484">
        <v>-19.180299999999999</v>
      </c>
      <c r="T484">
        <f t="shared" si="30"/>
        <v>-13.565069999999999</v>
      </c>
    </row>
    <row r="485" spans="2:20" x14ac:dyDescent="0.3">
      <c r="B485">
        <v>13</v>
      </c>
      <c r="C485">
        <v>445.72</v>
      </c>
      <c r="D485">
        <f t="shared" si="33"/>
        <v>45.9706707120856</v>
      </c>
      <c r="E485">
        <v>-22.0032</v>
      </c>
      <c r="F485">
        <v>45.745800000000003</v>
      </c>
      <c r="G485">
        <v>541.154</v>
      </c>
      <c r="H485">
        <v>1.0088699999999999</v>
      </c>
      <c r="I485">
        <v>-41.870100000000001</v>
      </c>
      <c r="J485">
        <f t="shared" si="31"/>
        <v>-19.866900000000001</v>
      </c>
      <c r="T485">
        <f t="shared" si="30"/>
        <v>0</v>
      </c>
    </row>
    <row r="486" spans="2:20" x14ac:dyDescent="0.3">
      <c r="B486">
        <v>14</v>
      </c>
      <c r="C486">
        <v>467.61799999999999</v>
      </c>
      <c r="D486">
        <f t="shared" si="33"/>
        <v>45.666270892318998</v>
      </c>
      <c r="E486">
        <v>-22.170999999999999</v>
      </c>
      <c r="F486">
        <v>45.791600000000003</v>
      </c>
      <c r="G486">
        <v>549.94399999999996</v>
      </c>
      <c r="H486">
        <v>1.0176499999999999</v>
      </c>
      <c r="I486">
        <v>-41.778599999999997</v>
      </c>
      <c r="J486">
        <f t="shared" si="31"/>
        <v>-19.607599999999998</v>
      </c>
      <c r="K486">
        <v>2.8</v>
      </c>
      <c r="T486">
        <f t="shared" si="30"/>
        <v>0</v>
      </c>
    </row>
    <row r="487" spans="2:20" x14ac:dyDescent="0.3">
      <c r="B487">
        <v>15</v>
      </c>
      <c r="C487">
        <v>489.65199999999999</v>
      </c>
      <c r="D487">
        <f t="shared" si="33"/>
        <v>45.384405918126546</v>
      </c>
      <c r="E487">
        <v>-21.698</v>
      </c>
      <c r="F487">
        <v>45.089700000000001</v>
      </c>
      <c r="G487">
        <v>544.20600000000002</v>
      </c>
      <c r="H487">
        <v>1.01233</v>
      </c>
      <c r="I487">
        <v>-41.809100000000001</v>
      </c>
      <c r="J487">
        <f t="shared" si="31"/>
        <v>-20.1111</v>
      </c>
      <c r="L487">
        <v>1</v>
      </c>
      <c r="M487">
        <v>221.518</v>
      </c>
      <c r="O487">
        <v>-12.130699999999999</v>
      </c>
      <c r="P487">
        <v>52.124000000000002</v>
      </c>
      <c r="Q487">
        <v>577.40899999999999</v>
      </c>
      <c r="R487">
        <v>1.20228</v>
      </c>
      <c r="S487">
        <v>-17.639199999999999</v>
      </c>
      <c r="T487">
        <f t="shared" si="30"/>
        <v>-5.5084999999999997</v>
      </c>
    </row>
    <row r="488" spans="2:20" x14ac:dyDescent="0.3">
      <c r="B488">
        <v>16</v>
      </c>
      <c r="C488">
        <v>511.32900000000001</v>
      </c>
      <c r="D488">
        <f t="shared" si="33"/>
        <v>46.131844812474007</v>
      </c>
      <c r="E488">
        <v>-22.766100000000002</v>
      </c>
      <c r="F488">
        <v>46.112099999999998</v>
      </c>
      <c r="G488">
        <v>571.70299999999997</v>
      </c>
      <c r="H488">
        <v>1.03647</v>
      </c>
      <c r="I488">
        <v>-41.793799999999997</v>
      </c>
      <c r="J488">
        <f t="shared" si="31"/>
        <v>-19.027699999999996</v>
      </c>
      <c r="L488">
        <v>2</v>
      </c>
      <c r="M488">
        <v>232.23500000000001</v>
      </c>
      <c r="N488">
        <f t="shared" si="32"/>
        <v>93.309694877297645</v>
      </c>
      <c r="O488">
        <v>-1.5564</v>
      </c>
      <c r="P488">
        <v>35.9955</v>
      </c>
      <c r="Q488">
        <v>584.42100000000005</v>
      </c>
      <c r="R488">
        <v>1.36893</v>
      </c>
      <c r="S488">
        <v>-14.419600000000001</v>
      </c>
      <c r="T488">
        <f t="shared" si="30"/>
        <v>-12.863200000000001</v>
      </c>
    </row>
    <row r="489" spans="2:20" x14ac:dyDescent="0.3">
      <c r="B489">
        <v>17</v>
      </c>
      <c r="C489">
        <v>533.96600000000001</v>
      </c>
      <c r="D489">
        <f t="shared" si="33"/>
        <v>44.175464946768564</v>
      </c>
      <c r="E489">
        <v>-22.521999999999998</v>
      </c>
      <c r="F489">
        <v>45.974699999999999</v>
      </c>
      <c r="G489">
        <v>561.40499999999997</v>
      </c>
      <c r="H489">
        <v>1.0254700000000001</v>
      </c>
      <c r="I489">
        <v>-41.763300000000001</v>
      </c>
      <c r="J489">
        <f t="shared" si="31"/>
        <v>-19.241300000000003</v>
      </c>
      <c r="L489">
        <v>3</v>
      </c>
      <c r="M489">
        <v>249.71700000000001</v>
      </c>
      <c r="N489">
        <f t="shared" si="32"/>
        <v>57.201693170117835</v>
      </c>
      <c r="O489">
        <v>-1.32751</v>
      </c>
      <c r="P489">
        <v>34.866300000000003</v>
      </c>
      <c r="Q489">
        <v>624.98099999999999</v>
      </c>
      <c r="R489">
        <v>1.41214</v>
      </c>
      <c r="S489">
        <v>-14.3127</v>
      </c>
      <c r="T489">
        <f t="shared" si="30"/>
        <v>-12.985189999999999</v>
      </c>
    </row>
    <row r="490" spans="2:20" x14ac:dyDescent="0.3">
      <c r="B490">
        <v>18</v>
      </c>
      <c r="C490">
        <v>556.19000000000005</v>
      </c>
      <c r="D490">
        <f t="shared" si="33"/>
        <v>44.996400287976869</v>
      </c>
      <c r="E490">
        <v>-22.079499999999999</v>
      </c>
      <c r="F490">
        <v>45.318600000000004</v>
      </c>
      <c r="G490">
        <v>559.14300000000003</v>
      </c>
      <c r="H490">
        <v>1.02823</v>
      </c>
      <c r="I490">
        <v>-41.686999999999998</v>
      </c>
      <c r="J490">
        <f t="shared" si="31"/>
        <v>-19.607499999999998</v>
      </c>
      <c r="L490">
        <v>4</v>
      </c>
      <c r="M490">
        <v>265.976</v>
      </c>
      <c r="N490">
        <f t="shared" si="32"/>
        <v>61.504397564425908</v>
      </c>
      <c r="O490">
        <v>-0.21362300000000001</v>
      </c>
      <c r="P490">
        <v>33.035299999999999</v>
      </c>
      <c r="Q490">
        <v>620.98199999999997</v>
      </c>
      <c r="R490">
        <v>1.43991</v>
      </c>
      <c r="S490">
        <v>-13.855</v>
      </c>
      <c r="T490">
        <f t="shared" si="30"/>
        <v>-13.641377</v>
      </c>
    </row>
    <row r="491" spans="2:20" x14ac:dyDescent="0.3">
      <c r="B491">
        <v>19</v>
      </c>
      <c r="C491">
        <v>578.05200000000002</v>
      </c>
      <c r="D491">
        <f t="shared" si="33"/>
        <v>45.741469215991287</v>
      </c>
      <c r="E491">
        <v>-21.8964</v>
      </c>
      <c r="F491">
        <v>45.3033</v>
      </c>
      <c r="G491">
        <v>552.11599999999999</v>
      </c>
      <c r="H491">
        <v>1.02329</v>
      </c>
      <c r="I491">
        <v>-41.625999999999998</v>
      </c>
      <c r="J491">
        <f t="shared" si="31"/>
        <v>-19.729599999999998</v>
      </c>
      <c r="L491">
        <v>5</v>
      </c>
      <c r="M491">
        <v>285.245</v>
      </c>
      <c r="N491">
        <f t="shared" si="32"/>
        <v>51.896829103741744</v>
      </c>
      <c r="O491">
        <v>-2.1514899999999999</v>
      </c>
      <c r="P491">
        <v>35.507199999999997</v>
      </c>
      <c r="Q491">
        <v>661.24300000000005</v>
      </c>
      <c r="R491">
        <v>1.44242</v>
      </c>
      <c r="S491">
        <v>-15.350300000000001</v>
      </c>
      <c r="T491">
        <f t="shared" si="30"/>
        <v>-13.198810000000002</v>
      </c>
    </row>
    <row r="492" spans="2:20" x14ac:dyDescent="0.3">
      <c r="B492">
        <v>20</v>
      </c>
      <c r="C492">
        <v>600.03300000000002</v>
      </c>
      <c r="D492">
        <f t="shared" si="33"/>
        <v>45.493835585278205</v>
      </c>
      <c r="E492">
        <v>-21.087599999999998</v>
      </c>
      <c r="F492">
        <v>44.509900000000002</v>
      </c>
      <c r="G492">
        <v>537.202</v>
      </c>
      <c r="H492">
        <v>1.0113399999999999</v>
      </c>
      <c r="I492">
        <v>-41.656500000000001</v>
      </c>
      <c r="J492">
        <f t="shared" si="31"/>
        <v>-20.568900000000003</v>
      </c>
      <c r="L492">
        <v>6</v>
      </c>
      <c r="M492">
        <v>304.82499999999999</v>
      </c>
      <c r="N492">
        <f t="shared" si="32"/>
        <v>51.072522982635384</v>
      </c>
      <c r="O492">
        <v>-2.6245099999999999</v>
      </c>
      <c r="P492">
        <v>36.483800000000002</v>
      </c>
      <c r="Q492">
        <v>650.35400000000004</v>
      </c>
      <c r="R492">
        <v>1.40351</v>
      </c>
      <c r="S492">
        <v>-16.097999999999999</v>
      </c>
      <c r="T492">
        <f t="shared" si="30"/>
        <v>-13.473489999999998</v>
      </c>
    </row>
    <row r="493" spans="2:20" x14ac:dyDescent="0.3">
      <c r="B493">
        <v>21</v>
      </c>
      <c r="C493">
        <v>621.83799999999997</v>
      </c>
      <c r="D493">
        <f t="shared" si="33"/>
        <v>45.861041045631843</v>
      </c>
      <c r="E493">
        <v>-22.491499999999998</v>
      </c>
      <c r="F493">
        <v>45.776400000000002</v>
      </c>
      <c r="G493">
        <v>573.053</v>
      </c>
      <c r="H493">
        <v>1.0345299999999999</v>
      </c>
      <c r="I493">
        <v>-41.732799999999997</v>
      </c>
      <c r="J493">
        <f t="shared" si="31"/>
        <v>-19.241299999999999</v>
      </c>
      <c r="L493">
        <v>7</v>
      </c>
      <c r="M493">
        <v>324.80799999999999</v>
      </c>
      <c r="N493">
        <f t="shared" si="32"/>
        <v>50.042536155732364</v>
      </c>
      <c r="O493">
        <v>-2.3345899999999999</v>
      </c>
      <c r="P493">
        <v>36.285400000000003</v>
      </c>
      <c r="Q493">
        <v>626.92100000000005</v>
      </c>
      <c r="R493">
        <v>1.38371</v>
      </c>
      <c r="S493">
        <v>-16.464200000000002</v>
      </c>
      <c r="T493">
        <f t="shared" si="30"/>
        <v>-14.129610000000001</v>
      </c>
    </row>
    <row r="494" spans="2:20" x14ac:dyDescent="0.3">
      <c r="B494">
        <v>22</v>
      </c>
      <c r="C494">
        <v>643.90800000000002</v>
      </c>
      <c r="D494">
        <f t="shared" si="33"/>
        <v>45.310376076121329</v>
      </c>
      <c r="E494">
        <v>-22.277799999999999</v>
      </c>
      <c r="F494">
        <v>45.2881</v>
      </c>
      <c r="G494">
        <v>568.17600000000004</v>
      </c>
      <c r="H494">
        <v>1.03928</v>
      </c>
      <c r="I494">
        <v>-41.641199999999998</v>
      </c>
      <c r="J494">
        <f t="shared" si="31"/>
        <v>-19.363399999999999</v>
      </c>
      <c r="L494">
        <v>8</v>
      </c>
      <c r="M494">
        <v>344.33100000000002</v>
      </c>
      <c r="N494">
        <f t="shared" si="32"/>
        <v>51.221636019054387</v>
      </c>
      <c r="O494">
        <v>-2.31934</v>
      </c>
      <c r="P494">
        <v>35.965000000000003</v>
      </c>
      <c r="Q494">
        <v>610.52</v>
      </c>
      <c r="R494">
        <v>1.3708800000000001</v>
      </c>
      <c r="S494">
        <v>-16.784700000000001</v>
      </c>
      <c r="T494">
        <f t="shared" si="30"/>
        <v>-14.46536</v>
      </c>
    </row>
    <row r="495" spans="2:20" x14ac:dyDescent="0.3">
      <c r="B495">
        <v>23</v>
      </c>
      <c r="C495">
        <v>665.87099999999998</v>
      </c>
      <c r="D495">
        <f t="shared" si="33"/>
        <v>45.531120520876094</v>
      </c>
      <c r="E495">
        <v>-21.8353</v>
      </c>
      <c r="F495">
        <v>44.753999999999998</v>
      </c>
      <c r="G495">
        <v>553.572</v>
      </c>
      <c r="H495">
        <v>1.03529</v>
      </c>
      <c r="I495">
        <v>-41.625999999999998</v>
      </c>
      <c r="J495">
        <f t="shared" si="31"/>
        <v>-19.790699999999998</v>
      </c>
      <c r="L495">
        <v>9</v>
      </c>
      <c r="M495">
        <v>364.41</v>
      </c>
      <c r="N495">
        <f t="shared" si="32"/>
        <v>49.80327705563024</v>
      </c>
      <c r="O495">
        <v>-2.8228800000000001</v>
      </c>
      <c r="P495">
        <v>36.468499999999999</v>
      </c>
      <c r="Q495">
        <v>628.56500000000005</v>
      </c>
      <c r="R495">
        <v>1.37233</v>
      </c>
      <c r="S495">
        <v>-17.1204</v>
      </c>
      <c r="T495">
        <f t="shared" si="30"/>
        <v>-14.29752</v>
      </c>
    </row>
    <row r="496" spans="2:20" x14ac:dyDescent="0.3">
      <c r="B496">
        <v>24</v>
      </c>
      <c r="C496">
        <v>687.75599999999997</v>
      </c>
      <c r="D496">
        <f t="shared" si="33"/>
        <v>45.693397304089579</v>
      </c>
      <c r="E496">
        <v>-21.7438</v>
      </c>
      <c r="F496">
        <v>44.677700000000002</v>
      </c>
      <c r="G496">
        <v>554.60599999999999</v>
      </c>
      <c r="H496">
        <v>1.0346900000000001</v>
      </c>
      <c r="I496">
        <v>-41.686999999999998</v>
      </c>
      <c r="J496">
        <f t="shared" si="31"/>
        <v>-19.943199999999997</v>
      </c>
      <c r="L496">
        <v>10</v>
      </c>
      <c r="M496">
        <v>384.95800000000003</v>
      </c>
      <c r="N496">
        <f t="shared" si="32"/>
        <v>48.666536889234955</v>
      </c>
      <c r="O496">
        <v>-2.7618399999999999</v>
      </c>
      <c r="P496">
        <v>36.270099999999999</v>
      </c>
      <c r="Q496">
        <v>619.15300000000002</v>
      </c>
      <c r="R496">
        <v>1.3715900000000001</v>
      </c>
      <c r="S496">
        <v>-17.2119</v>
      </c>
      <c r="T496">
        <f t="shared" si="30"/>
        <v>-14.450060000000001</v>
      </c>
    </row>
    <row r="497" spans="1:20" x14ac:dyDescent="0.3">
      <c r="J497">
        <f t="shared" si="31"/>
        <v>0</v>
      </c>
      <c r="L497">
        <v>11</v>
      </c>
      <c r="M497">
        <v>405.28300000000002</v>
      </c>
      <c r="N497">
        <f t="shared" si="32"/>
        <v>49.200492004920079</v>
      </c>
      <c r="O497">
        <v>-3.0975299999999999</v>
      </c>
      <c r="P497">
        <v>36.407499999999999</v>
      </c>
      <c r="Q497">
        <v>623.36699999999996</v>
      </c>
      <c r="R497">
        <v>1.37886</v>
      </c>
      <c r="S497">
        <v>-17.410299999999999</v>
      </c>
      <c r="T497">
        <f t="shared" si="30"/>
        <v>-14.31277</v>
      </c>
    </row>
    <row r="498" spans="1:20" x14ac:dyDescent="0.3">
      <c r="J498">
        <f t="shared" si="31"/>
        <v>0</v>
      </c>
      <c r="L498">
        <v>12</v>
      </c>
      <c r="M498">
        <v>425.17700000000002</v>
      </c>
      <c r="N498">
        <f t="shared" si="32"/>
        <v>50.266411983512604</v>
      </c>
      <c r="O498">
        <v>-3.7994400000000002</v>
      </c>
      <c r="P498">
        <v>37.094099999999997</v>
      </c>
      <c r="Q498">
        <v>654.904</v>
      </c>
      <c r="R498">
        <v>1.41303</v>
      </c>
      <c r="S498">
        <v>-17.608599999999999</v>
      </c>
      <c r="T498">
        <f t="shared" si="30"/>
        <v>-13.809159999999999</v>
      </c>
    </row>
    <row r="499" spans="1:20" x14ac:dyDescent="0.3">
      <c r="A499">
        <v>3.85</v>
      </c>
      <c r="J499">
        <f t="shared" si="31"/>
        <v>0</v>
      </c>
      <c r="L499">
        <v>13</v>
      </c>
      <c r="M499">
        <v>445.28</v>
      </c>
      <c r="N499">
        <f t="shared" si="32"/>
        <v>49.743819330448311</v>
      </c>
      <c r="O499">
        <v>-3.5247799999999998</v>
      </c>
      <c r="P499">
        <v>36.529499999999999</v>
      </c>
      <c r="Q499">
        <v>635.18100000000004</v>
      </c>
      <c r="R499">
        <v>1.38141</v>
      </c>
      <c r="S499">
        <v>-17.761199999999999</v>
      </c>
      <c r="T499">
        <f t="shared" si="30"/>
        <v>-14.236419999999999</v>
      </c>
    </row>
    <row r="500" spans="1:20" x14ac:dyDescent="0.3">
      <c r="B500">
        <v>1</v>
      </c>
      <c r="C500">
        <v>201.58500000000001</v>
      </c>
      <c r="E500">
        <v>-33.233600000000003</v>
      </c>
      <c r="F500">
        <v>67.535399999999996</v>
      </c>
      <c r="G500">
        <v>490.71899999999999</v>
      </c>
      <c r="H500">
        <v>0.87722</v>
      </c>
      <c r="I500">
        <v>-42.877200000000002</v>
      </c>
      <c r="J500">
        <f t="shared" si="31"/>
        <v>-9.6435999999999993</v>
      </c>
      <c r="L500">
        <v>14</v>
      </c>
      <c r="M500">
        <v>465.41500000000002</v>
      </c>
      <c r="N500">
        <f t="shared" si="32"/>
        <v>49.66476285075727</v>
      </c>
      <c r="O500">
        <v>-3.6468500000000001</v>
      </c>
      <c r="P500">
        <v>36.483800000000002</v>
      </c>
      <c r="Q500">
        <v>641.65700000000004</v>
      </c>
      <c r="R500">
        <v>1.4077299999999999</v>
      </c>
      <c r="S500">
        <v>-17.669699999999999</v>
      </c>
      <c r="T500">
        <f t="shared" si="30"/>
        <v>-14.022849999999998</v>
      </c>
    </row>
    <row r="501" spans="1:20" x14ac:dyDescent="0.3">
      <c r="B501">
        <v>2</v>
      </c>
      <c r="C501">
        <v>211.06100000000001</v>
      </c>
      <c r="D501">
        <f t="shared" si="33"/>
        <v>105.52975939214859</v>
      </c>
      <c r="E501">
        <v>-20.4773</v>
      </c>
      <c r="F501">
        <v>44.845599999999997</v>
      </c>
      <c r="G501">
        <v>498.27</v>
      </c>
      <c r="H501">
        <v>0.99918099999999999</v>
      </c>
      <c r="I501">
        <v>-38.589500000000001</v>
      </c>
      <c r="J501">
        <f t="shared" si="31"/>
        <v>-18.112200000000001</v>
      </c>
      <c r="L501">
        <v>15</v>
      </c>
      <c r="M501">
        <v>485.68099999999998</v>
      </c>
      <c r="N501">
        <f t="shared" si="32"/>
        <v>49.343728412118914</v>
      </c>
      <c r="O501">
        <v>-3.76892</v>
      </c>
      <c r="P501">
        <v>36.666899999999998</v>
      </c>
      <c r="Q501">
        <v>638.35799999999995</v>
      </c>
      <c r="R501">
        <v>1.3839300000000001</v>
      </c>
      <c r="S501">
        <v>-17.944299999999998</v>
      </c>
      <c r="T501">
        <f t="shared" si="30"/>
        <v>-14.175379999999999</v>
      </c>
    </row>
    <row r="502" spans="1:20" x14ac:dyDescent="0.3">
      <c r="B502">
        <v>3</v>
      </c>
      <c r="C502">
        <v>231.01400000000001</v>
      </c>
      <c r="D502">
        <f t="shared" si="33"/>
        <v>50.117776775422236</v>
      </c>
      <c r="E502">
        <v>-19.515999999999998</v>
      </c>
      <c r="F502">
        <v>42.587299999999999</v>
      </c>
      <c r="G502">
        <v>536.50199999999995</v>
      </c>
      <c r="H502">
        <v>1.0444899999999999</v>
      </c>
      <c r="I502">
        <v>-38.452100000000002</v>
      </c>
      <c r="J502">
        <f t="shared" si="31"/>
        <v>-18.936100000000003</v>
      </c>
      <c r="L502">
        <v>16</v>
      </c>
      <c r="M502">
        <v>505.69900000000001</v>
      </c>
      <c r="N502">
        <f t="shared" si="32"/>
        <v>49.955040463582705</v>
      </c>
      <c r="O502">
        <v>-3.6315900000000001</v>
      </c>
      <c r="P502">
        <v>36.178600000000003</v>
      </c>
      <c r="Q502">
        <v>635.86599999999999</v>
      </c>
      <c r="R502">
        <v>1.4013899999999999</v>
      </c>
      <c r="S502">
        <v>-17.959599999999998</v>
      </c>
      <c r="T502">
        <f t="shared" si="30"/>
        <v>-14.328009999999999</v>
      </c>
    </row>
    <row r="503" spans="1:20" x14ac:dyDescent="0.3">
      <c r="B503">
        <v>4</v>
      </c>
      <c r="C503">
        <v>249.74600000000001</v>
      </c>
      <c r="D503">
        <f t="shared" si="33"/>
        <v>53.3845825325646</v>
      </c>
      <c r="E503">
        <v>-20.004300000000001</v>
      </c>
      <c r="F503">
        <v>42.648299999999999</v>
      </c>
      <c r="G503">
        <v>554.56899999999996</v>
      </c>
      <c r="H503">
        <v>1.0708500000000001</v>
      </c>
      <c r="I503">
        <v>-38.726799999999997</v>
      </c>
      <c r="J503">
        <f t="shared" si="31"/>
        <v>-18.722499999999997</v>
      </c>
      <c r="L503">
        <v>17</v>
      </c>
      <c r="M503">
        <v>525.54999999999995</v>
      </c>
      <c r="N503">
        <f t="shared" si="32"/>
        <v>50.37529595486388</v>
      </c>
      <c r="O503">
        <v>-4.6386700000000003</v>
      </c>
      <c r="P503">
        <v>37.124600000000001</v>
      </c>
      <c r="Q503">
        <v>666.23699999999997</v>
      </c>
      <c r="R503">
        <v>1.4350799999999999</v>
      </c>
      <c r="S503">
        <v>-18.142700000000001</v>
      </c>
      <c r="T503">
        <f t="shared" si="30"/>
        <v>-13.50403</v>
      </c>
    </row>
    <row r="504" spans="1:20" x14ac:dyDescent="0.3">
      <c r="B504">
        <v>5</v>
      </c>
      <c r="C504">
        <v>269.69</v>
      </c>
      <c r="D504">
        <f t="shared" si="33"/>
        <v>50.140393100681941</v>
      </c>
      <c r="E504">
        <v>-20.05</v>
      </c>
      <c r="F504">
        <v>42.526200000000003</v>
      </c>
      <c r="G504">
        <v>554.62400000000002</v>
      </c>
      <c r="H504">
        <v>1.0654399999999999</v>
      </c>
      <c r="I504">
        <v>-39.1083</v>
      </c>
      <c r="J504">
        <f t="shared" si="31"/>
        <v>-19.058299999999999</v>
      </c>
      <c r="L504">
        <v>18</v>
      </c>
      <c r="M504">
        <v>545.88300000000004</v>
      </c>
      <c r="N504">
        <f t="shared" si="32"/>
        <v>49.181134116952535</v>
      </c>
      <c r="O504">
        <v>-4.3182400000000003</v>
      </c>
      <c r="P504">
        <v>36.758400000000002</v>
      </c>
      <c r="Q504">
        <v>655.10500000000002</v>
      </c>
      <c r="R504">
        <v>1.4143699999999999</v>
      </c>
      <c r="S504">
        <v>-17.974900000000002</v>
      </c>
      <c r="T504">
        <f t="shared" si="30"/>
        <v>-13.656660000000002</v>
      </c>
    </row>
    <row r="505" spans="1:20" x14ac:dyDescent="0.3">
      <c r="B505">
        <v>6</v>
      </c>
      <c r="C505">
        <v>290.62400000000002</v>
      </c>
      <c r="D505">
        <f t="shared" si="33"/>
        <v>47.769179325499131</v>
      </c>
      <c r="E505">
        <v>-20.553599999999999</v>
      </c>
      <c r="F505">
        <v>43.6554</v>
      </c>
      <c r="G505">
        <v>558.49900000000002</v>
      </c>
      <c r="H505">
        <v>1.0440499999999999</v>
      </c>
      <c r="I505">
        <v>-39.825400000000002</v>
      </c>
      <c r="J505">
        <f t="shared" si="31"/>
        <v>-19.271800000000002</v>
      </c>
      <c r="L505">
        <v>19</v>
      </c>
      <c r="M505">
        <v>565.97699999999998</v>
      </c>
      <c r="N505">
        <f t="shared" si="32"/>
        <v>49.766099333134427</v>
      </c>
      <c r="O505">
        <v>-4.4097900000000001</v>
      </c>
      <c r="P505">
        <v>36.880499999999998</v>
      </c>
      <c r="Q505">
        <v>660.19500000000005</v>
      </c>
      <c r="R505">
        <v>1.41916</v>
      </c>
      <c r="S505">
        <v>-18.096900000000002</v>
      </c>
      <c r="T505">
        <f t="shared" si="30"/>
        <v>-13.687110000000001</v>
      </c>
    </row>
    <row r="506" spans="1:20" x14ac:dyDescent="0.3">
      <c r="B506">
        <v>7</v>
      </c>
      <c r="C506">
        <v>311.60599999999999</v>
      </c>
      <c r="D506">
        <f t="shared" si="33"/>
        <v>47.659898961014271</v>
      </c>
      <c r="E506">
        <v>-20.828199999999999</v>
      </c>
      <c r="F506">
        <v>44.311500000000002</v>
      </c>
      <c r="G506">
        <v>548.91099999999994</v>
      </c>
      <c r="H506">
        <v>1.0331600000000001</v>
      </c>
      <c r="I506">
        <v>-40.267899999999997</v>
      </c>
      <c r="J506">
        <f t="shared" si="31"/>
        <v>-19.439699999999998</v>
      </c>
      <c r="L506">
        <v>20</v>
      </c>
      <c r="M506">
        <v>586.03499999999997</v>
      </c>
      <c r="N506">
        <f t="shared" si="32"/>
        <v>49.855419284076198</v>
      </c>
      <c r="O506">
        <v>-3.9977999999999998</v>
      </c>
      <c r="P506">
        <v>36.1633</v>
      </c>
      <c r="Q506">
        <v>639.52099999999996</v>
      </c>
      <c r="R506">
        <v>1.4053100000000001</v>
      </c>
      <c r="S506">
        <v>-18.127400000000002</v>
      </c>
      <c r="T506">
        <f t="shared" si="30"/>
        <v>-14.129600000000002</v>
      </c>
    </row>
    <row r="507" spans="1:20" x14ac:dyDescent="0.3">
      <c r="B507">
        <v>8</v>
      </c>
      <c r="C507">
        <v>333.20400000000001</v>
      </c>
      <c r="D507">
        <f t="shared" si="33"/>
        <v>46.300583387350649</v>
      </c>
      <c r="E507">
        <v>-20.4773</v>
      </c>
      <c r="F507">
        <v>43.8232</v>
      </c>
      <c r="G507">
        <v>539.66300000000001</v>
      </c>
      <c r="H507">
        <v>1.0269299999999999</v>
      </c>
      <c r="I507">
        <v>-40.466299999999997</v>
      </c>
      <c r="J507">
        <f t="shared" si="31"/>
        <v>-19.988999999999997</v>
      </c>
      <c r="L507">
        <v>21</v>
      </c>
      <c r="M507">
        <v>606.37</v>
      </c>
      <c r="N507">
        <f t="shared" si="32"/>
        <v>49.176297024833943</v>
      </c>
      <c r="O507">
        <v>-3.9520300000000002</v>
      </c>
      <c r="P507">
        <v>35.9955</v>
      </c>
      <c r="Q507">
        <v>636.16399999999999</v>
      </c>
      <c r="R507">
        <v>1.40944</v>
      </c>
      <c r="S507">
        <v>-18.249500000000001</v>
      </c>
      <c r="T507">
        <f t="shared" si="30"/>
        <v>-14.297470000000001</v>
      </c>
    </row>
    <row r="508" spans="1:20" x14ac:dyDescent="0.3">
      <c r="B508">
        <v>9</v>
      </c>
      <c r="C508">
        <v>354.45100000000002</v>
      </c>
      <c r="D508">
        <f t="shared" si="33"/>
        <v>47.065468066079887</v>
      </c>
      <c r="E508">
        <v>-21.286000000000001</v>
      </c>
      <c r="F508">
        <v>44.692999999999998</v>
      </c>
      <c r="G508">
        <v>560.80100000000004</v>
      </c>
      <c r="H508">
        <v>1.03976</v>
      </c>
      <c r="I508">
        <v>-40.786700000000003</v>
      </c>
      <c r="J508">
        <f t="shared" si="31"/>
        <v>-19.500700000000002</v>
      </c>
      <c r="L508">
        <v>22</v>
      </c>
      <c r="M508">
        <v>626.37199999999996</v>
      </c>
      <c r="N508">
        <f t="shared" si="32"/>
        <v>49.995000499950123</v>
      </c>
      <c r="O508">
        <v>-4.6081500000000002</v>
      </c>
      <c r="P508">
        <v>36.346400000000003</v>
      </c>
      <c r="Q508">
        <v>658.44399999999996</v>
      </c>
      <c r="R508">
        <v>1.44069</v>
      </c>
      <c r="S508">
        <v>-18.5242</v>
      </c>
      <c r="T508">
        <f t="shared" si="30"/>
        <v>-13.91605</v>
      </c>
    </row>
    <row r="509" spans="1:20" x14ac:dyDescent="0.3">
      <c r="B509">
        <v>10</v>
      </c>
      <c r="C509">
        <v>375.935</v>
      </c>
      <c r="D509">
        <f t="shared" si="33"/>
        <v>46.54626698938749</v>
      </c>
      <c r="E509">
        <v>-20.767199999999999</v>
      </c>
      <c r="F509">
        <v>44.158900000000003</v>
      </c>
      <c r="G509">
        <v>542.54399999999998</v>
      </c>
      <c r="H509">
        <v>1.0259100000000001</v>
      </c>
      <c r="I509">
        <v>-40.7562</v>
      </c>
      <c r="J509">
        <f t="shared" si="31"/>
        <v>-19.989000000000001</v>
      </c>
      <c r="L509">
        <v>23</v>
      </c>
      <c r="M509">
        <v>646.73299999999995</v>
      </c>
      <c r="N509">
        <f t="shared" si="32"/>
        <v>49.11350130150781</v>
      </c>
      <c r="O509">
        <v>-4.8828100000000001</v>
      </c>
      <c r="P509">
        <v>36.804200000000002</v>
      </c>
      <c r="Q509">
        <v>666.13599999999997</v>
      </c>
      <c r="R509">
        <v>1.44095</v>
      </c>
      <c r="S509">
        <v>-18.371600000000001</v>
      </c>
      <c r="T509">
        <f t="shared" si="30"/>
        <v>-13.488790000000002</v>
      </c>
    </row>
    <row r="510" spans="1:20" x14ac:dyDescent="0.3">
      <c r="B510">
        <v>11</v>
      </c>
      <c r="C510">
        <v>397.08800000000002</v>
      </c>
      <c r="D510">
        <f t="shared" si="33"/>
        <v>47.274618257457526</v>
      </c>
      <c r="E510">
        <v>-22.293099999999999</v>
      </c>
      <c r="F510">
        <v>45.654299999999999</v>
      </c>
      <c r="G510">
        <v>583.98699999999997</v>
      </c>
      <c r="H510">
        <v>1.04989</v>
      </c>
      <c r="I510">
        <v>-40.878300000000003</v>
      </c>
      <c r="J510">
        <f t="shared" si="31"/>
        <v>-18.585200000000004</v>
      </c>
      <c r="L510">
        <v>24</v>
      </c>
      <c r="M510">
        <v>667.45399999999995</v>
      </c>
      <c r="N510">
        <f t="shared" si="32"/>
        <v>48.260219101394711</v>
      </c>
      <c r="O510">
        <v>-4.0893600000000001</v>
      </c>
      <c r="P510">
        <v>35.766599999999997</v>
      </c>
      <c r="Q510">
        <v>638.76400000000001</v>
      </c>
      <c r="R510">
        <v>1.4297800000000001</v>
      </c>
      <c r="S510">
        <v>-18.356300000000001</v>
      </c>
      <c r="T510">
        <f t="shared" si="30"/>
        <v>-14.266940000000002</v>
      </c>
    </row>
    <row r="511" spans="1:20" x14ac:dyDescent="0.3">
      <c r="B511">
        <v>12</v>
      </c>
      <c r="C511">
        <v>418.37</v>
      </c>
      <c r="D511">
        <f t="shared" si="33"/>
        <v>46.988065031482044</v>
      </c>
      <c r="E511">
        <v>-21.9269</v>
      </c>
      <c r="F511">
        <v>45.089700000000001</v>
      </c>
      <c r="G511">
        <v>569.79</v>
      </c>
      <c r="H511">
        <v>1.0461100000000001</v>
      </c>
      <c r="I511">
        <v>-41.091900000000003</v>
      </c>
      <c r="J511">
        <f t="shared" si="31"/>
        <v>-19.165000000000003</v>
      </c>
      <c r="L511">
        <v>25</v>
      </c>
      <c r="M511">
        <v>688.05200000000002</v>
      </c>
      <c r="N511">
        <f t="shared" si="32"/>
        <v>48.548402757549113</v>
      </c>
      <c r="O511">
        <v>-4.2724599999999997</v>
      </c>
      <c r="P511">
        <v>35.8429</v>
      </c>
      <c r="Q511">
        <v>641.24900000000002</v>
      </c>
      <c r="R511">
        <v>1.41882</v>
      </c>
      <c r="S511">
        <v>-18.432600000000001</v>
      </c>
      <c r="T511">
        <f t="shared" si="30"/>
        <v>-14.160140000000002</v>
      </c>
    </row>
    <row r="512" spans="1:20" x14ac:dyDescent="0.3">
      <c r="B512">
        <v>13</v>
      </c>
      <c r="C512">
        <v>440.29899999999998</v>
      </c>
      <c r="D512">
        <f t="shared" si="33"/>
        <v>45.601714624469935</v>
      </c>
      <c r="E512">
        <v>-22.201499999999999</v>
      </c>
      <c r="F512">
        <v>45.028700000000001</v>
      </c>
      <c r="G512">
        <v>572.31200000000001</v>
      </c>
      <c r="H512">
        <v>1.05318</v>
      </c>
      <c r="I512">
        <v>-41.107199999999999</v>
      </c>
      <c r="J512">
        <f t="shared" si="31"/>
        <v>-18.9057</v>
      </c>
      <c r="L512">
        <v>26</v>
      </c>
      <c r="M512">
        <v>708.22</v>
      </c>
      <c r="N512">
        <f t="shared" si="32"/>
        <v>49.583498611662023</v>
      </c>
      <c r="O512">
        <v>-4.9285899999999998</v>
      </c>
      <c r="P512">
        <v>36.499000000000002</v>
      </c>
      <c r="Q512">
        <v>676.048</v>
      </c>
      <c r="R512">
        <v>1.4569000000000001</v>
      </c>
      <c r="S512">
        <v>-18.5852</v>
      </c>
      <c r="T512">
        <f t="shared" si="30"/>
        <v>-13.656610000000001</v>
      </c>
    </row>
    <row r="513" spans="1:20" x14ac:dyDescent="0.3">
      <c r="B513">
        <v>14</v>
      </c>
      <c r="C513">
        <v>461.649</v>
      </c>
      <c r="D513">
        <f t="shared" si="33"/>
        <v>46.838407494145152</v>
      </c>
      <c r="E513">
        <v>-22.338899999999999</v>
      </c>
      <c r="F513">
        <v>45.1355</v>
      </c>
      <c r="G513">
        <v>580.00900000000001</v>
      </c>
      <c r="H513">
        <v>1.0575600000000001</v>
      </c>
      <c r="I513">
        <v>-41.046100000000003</v>
      </c>
      <c r="J513">
        <f t="shared" si="31"/>
        <v>-18.707200000000004</v>
      </c>
      <c r="T513">
        <f t="shared" si="30"/>
        <v>0</v>
      </c>
    </row>
    <row r="514" spans="1:20" x14ac:dyDescent="0.3">
      <c r="B514">
        <v>15</v>
      </c>
      <c r="C514">
        <v>483.29300000000001</v>
      </c>
      <c r="D514">
        <f t="shared" si="33"/>
        <v>46.202180742931056</v>
      </c>
      <c r="E514">
        <v>-21.652200000000001</v>
      </c>
      <c r="F514">
        <v>44.601399999999998</v>
      </c>
      <c r="G514">
        <v>560.27700000000004</v>
      </c>
      <c r="H514">
        <v>1.0417799999999999</v>
      </c>
      <c r="I514">
        <v>-41.122399999999999</v>
      </c>
      <c r="J514">
        <f t="shared" si="31"/>
        <v>-19.470199999999998</v>
      </c>
      <c r="K514">
        <v>2.9</v>
      </c>
      <c r="T514">
        <f t="shared" si="30"/>
        <v>0</v>
      </c>
    </row>
    <row r="515" spans="1:20" x14ac:dyDescent="0.3">
      <c r="B515">
        <v>16</v>
      </c>
      <c r="C515">
        <v>505.06099999999998</v>
      </c>
      <c r="D515">
        <f t="shared" si="33"/>
        <v>45.93899301727312</v>
      </c>
      <c r="E515">
        <v>-22.201499999999999</v>
      </c>
      <c r="F515">
        <v>45.1965</v>
      </c>
      <c r="G515">
        <v>572.83199999999999</v>
      </c>
      <c r="H515">
        <v>1.0507899999999999</v>
      </c>
      <c r="I515">
        <v>-41.259799999999998</v>
      </c>
      <c r="J515">
        <f t="shared" si="31"/>
        <v>-19.058299999999999</v>
      </c>
      <c r="L515">
        <v>1</v>
      </c>
      <c r="M515">
        <v>221.47</v>
      </c>
      <c r="O515">
        <v>-11.932399999999999</v>
      </c>
      <c r="P515">
        <v>51.864600000000003</v>
      </c>
      <c r="Q515">
        <v>582.70100000000002</v>
      </c>
      <c r="R515">
        <v>1.21601</v>
      </c>
      <c r="S515">
        <v>-17.1204</v>
      </c>
      <c r="T515">
        <f t="shared" si="30"/>
        <v>-5.1880000000000006</v>
      </c>
    </row>
    <row r="516" spans="1:20" x14ac:dyDescent="0.3">
      <c r="B516">
        <v>17</v>
      </c>
      <c r="C516">
        <v>526.83799999999997</v>
      </c>
      <c r="D516">
        <f t="shared" si="33"/>
        <v>45.920007347201206</v>
      </c>
      <c r="E516">
        <v>-22.262599999999999</v>
      </c>
      <c r="F516">
        <v>44.982900000000001</v>
      </c>
      <c r="G516">
        <v>575.83799999999997</v>
      </c>
      <c r="H516">
        <v>1.06172</v>
      </c>
      <c r="I516">
        <v>-41.030900000000003</v>
      </c>
      <c r="J516">
        <f t="shared" si="31"/>
        <v>-18.768300000000004</v>
      </c>
      <c r="L516">
        <v>2</v>
      </c>
      <c r="M516">
        <v>231.751</v>
      </c>
      <c r="N516">
        <f t="shared" si="32"/>
        <v>97.266802840190593</v>
      </c>
      <c r="O516">
        <v>-1.31226</v>
      </c>
      <c r="P516">
        <v>35.629300000000001</v>
      </c>
      <c r="Q516">
        <v>599.34299999999996</v>
      </c>
      <c r="R516">
        <v>1.3926400000000001</v>
      </c>
      <c r="S516">
        <v>-13.595599999999999</v>
      </c>
      <c r="T516">
        <f t="shared" si="30"/>
        <v>-12.283339999999999</v>
      </c>
    </row>
    <row r="517" spans="1:20" x14ac:dyDescent="0.3">
      <c r="B517">
        <v>18</v>
      </c>
      <c r="C517">
        <v>548.86199999999997</v>
      </c>
      <c r="D517">
        <f t="shared" si="33"/>
        <v>45.405012713403558</v>
      </c>
      <c r="E517">
        <v>-21.7438</v>
      </c>
      <c r="F517">
        <v>44.235199999999999</v>
      </c>
      <c r="G517">
        <v>567.07799999999997</v>
      </c>
      <c r="H517">
        <v>1.0540700000000001</v>
      </c>
      <c r="I517">
        <v>-41.198700000000002</v>
      </c>
      <c r="J517">
        <f t="shared" si="31"/>
        <v>-19.454900000000002</v>
      </c>
      <c r="L517">
        <v>3</v>
      </c>
      <c r="M517">
        <v>248.398</v>
      </c>
      <c r="N517">
        <f t="shared" si="32"/>
        <v>60.070883642698412</v>
      </c>
      <c r="O517">
        <v>-0.25939899999999999</v>
      </c>
      <c r="P517">
        <v>33.630400000000002</v>
      </c>
      <c r="Q517">
        <v>626.41999999999996</v>
      </c>
      <c r="R517">
        <v>1.4519599999999999</v>
      </c>
      <c r="S517">
        <v>-13.1378</v>
      </c>
      <c r="T517">
        <f t="shared" ref="T517:T580" si="34">S517-O517</f>
        <v>-12.878401</v>
      </c>
    </row>
    <row r="518" spans="1:20" x14ac:dyDescent="0.3">
      <c r="B518">
        <v>19</v>
      </c>
      <c r="C518">
        <v>570.625</v>
      </c>
      <c r="D518">
        <f t="shared" si="33"/>
        <v>45.949547396958067</v>
      </c>
      <c r="E518">
        <v>-22.140499999999999</v>
      </c>
      <c r="F518">
        <v>44.769300000000001</v>
      </c>
      <c r="G518">
        <v>581.48800000000006</v>
      </c>
      <c r="H518">
        <v>1.05843</v>
      </c>
      <c r="I518">
        <v>-41.213999999999999</v>
      </c>
      <c r="J518">
        <f t="shared" ref="J518:J581" si="35">I518-E518</f>
        <v>-19.073499999999999</v>
      </c>
      <c r="L518">
        <v>4</v>
      </c>
      <c r="M518">
        <v>264.41399999999999</v>
      </c>
      <c r="N518">
        <f t="shared" ref="N518:N581" si="36">1000/(M518-M517)</f>
        <v>62.43756243756247</v>
      </c>
      <c r="O518">
        <v>0.27465800000000001</v>
      </c>
      <c r="P518">
        <v>31.692499999999999</v>
      </c>
      <c r="Q518">
        <v>636.49300000000005</v>
      </c>
      <c r="R518">
        <v>1.49109</v>
      </c>
      <c r="S518">
        <v>-13.3362</v>
      </c>
      <c r="T518">
        <f t="shared" si="34"/>
        <v>-13.610858</v>
      </c>
    </row>
    <row r="519" spans="1:20" x14ac:dyDescent="0.3">
      <c r="B519">
        <v>20</v>
      </c>
      <c r="C519">
        <v>592.31700000000001</v>
      </c>
      <c r="D519">
        <f t="shared" si="33"/>
        <v>46.099944680066372</v>
      </c>
      <c r="E519">
        <v>-22.0337</v>
      </c>
      <c r="F519">
        <v>44.464100000000002</v>
      </c>
      <c r="G519">
        <v>581.74099999999999</v>
      </c>
      <c r="H519">
        <v>1.0550299999999999</v>
      </c>
      <c r="I519">
        <v>-41.168199999999999</v>
      </c>
      <c r="J519">
        <f t="shared" si="35"/>
        <v>-19.134499999999999</v>
      </c>
      <c r="L519">
        <v>5</v>
      </c>
      <c r="M519">
        <v>283.892</v>
      </c>
      <c r="N519">
        <f t="shared" si="36"/>
        <v>51.33997330321386</v>
      </c>
      <c r="O519">
        <v>-0.79345699999999997</v>
      </c>
      <c r="P519">
        <v>33.859299999999998</v>
      </c>
      <c r="Q519">
        <v>634.13499999999999</v>
      </c>
      <c r="R519">
        <v>1.42042</v>
      </c>
      <c r="S519">
        <v>-14.6027</v>
      </c>
      <c r="T519">
        <f t="shared" si="34"/>
        <v>-13.809243</v>
      </c>
    </row>
    <row r="520" spans="1:20" x14ac:dyDescent="0.3">
      <c r="B520">
        <v>21</v>
      </c>
      <c r="C520">
        <v>614.04899999999998</v>
      </c>
      <c r="D520">
        <f t="shared" si="33"/>
        <v>46.015092950487819</v>
      </c>
      <c r="E520">
        <v>-22.308299999999999</v>
      </c>
      <c r="F520">
        <v>44.647199999999998</v>
      </c>
      <c r="G520">
        <v>587.96500000000003</v>
      </c>
      <c r="H520">
        <v>1.06931</v>
      </c>
      <c r="I520">
        <v>-41.198700000000002</v>
      </c>
      <c r="J520">
        <f t="shared" si="35"/>
        <v>-18.890400000000003</v>
      </c>
      <c r="L520">
        <v>6</v>
      </c>
      <c r="M520">
        <v>303.017</v>
      </c>
      <c r="N520">
        <f t="shared" si="36"/>
        <v>52.287581699346404</v>
      </c>
      <c r="O520">
        <v>-1.9836400000000001</v>
      </c>
      <c r="P520">
        <v>35.186799999999998</v>
      </c>
      <c r="Q520">
        <v>654.19899999999996</v>
      </c>
      <c r="R520">
        <v>1.43231</v>
      </c>
      <c r="S520">
        <v>-15.319800000000001</v>
      </c>
      <c r="T520">
        <f t="shared" si="34"/>
        <v>-13.336160000000001</v>
      </c>
    </row>
    <row r="521" spans="1:20" x14ac:dyDescent="0.3">
      <c r="B521">
        <v>22</v>
      </c>
      <c r="C521">
        <v>635.91600000000005</v>
      </c>
      <c r="D521">
        <f t="shared" ref="D521:D584" si="37">1000/(C521-C520)</f>
        <v>45.731010198015113</v>
      </c>
      <c r="E521">
        <v>-22.0642</v>
      </c>
      <c r="F521">
        <v>44.357300000000002</v>
      </c>
      <c r="G521">
        <v>578.63300000000004</v>
      </c>
      <c r="H521">
        <v>1.05827</v>
      </c>
      <c r="I521">
        <v>-41.229199999999999</v>
      </c>
      <c r="J521">
        <f t="shared" si="35"/>
        <v>-19.164999999999999</v>
      </c>
      <c r="L521">
        <v>7</v>
      </c>
      <c r="M521">
        <v>322.89299999999997</v>
      </c>
      <c r="N521">
        <f t="shared" si="36"/>
        <v>50.311933990742666</v>
      </c>
      <c r="O521">
        <v>-1.4495800000000001</v>
      </c>
      <c r="P521">
        <v>34.622199999999999</v>
      </c>
      <c r="Q521">
        <v>621.70500000000004</v>
      </c>
      <c r="R521">
        <v>1.40964</v>
      </c>
      <c r="S521">
        <v>-15.823399999999999</v>
      </c>
      <c r="T521">
        <f t="shared" si="34"/>
        <v>-14.373819999999998</v>
      </c>
    </row>
    <row r="522" spans="1:20" x14ac:dyDescent="0.3">
      <c r="B522">
        <v>23</v>
      </c>
      <c r="C522">
        <v>657.19200000000001</v>
      </c>
      <c r="D522">
        <f t="shared" si="37"/>
        <v>47.001316036849133</v>
      </c>
      <c r="E522">
        <v>-21.6675</v>
      </c>
      <c r="F522">
        <v>43.7622</v>
      </c>
      <c r="G522">
        <v>575.06299999999999</v>
      </c>
      <c r="H522">
        <v>1.05599</v>
      </c>
      <c r="I522">
        <v>-41.259799999999998</v>
      </c>
      <c r="J522">
        <f t="shared" si="35"/>
        <v>-19.592299999999998</v>
      </c>
      <c r="L522">
        <v>8</v>
      </c>
      <c r="M522">
        <v>342.34500000000003</v>
      </c>
      <c r="N522">
        <f t="shared" si="36"/>
        <v>51.408595517170326</v>
      </c>
      <c r="O522">
        <v>-2.5939899999999998</v>
      </c>
      <c r="P522">
        <v>35.934399999999997</v>
      </c>
      <c r="Q522">
        <v>653.577</v>
      </c>
      <c r="R522">
        <v>1.42944</v>
      </c>
      <c r="S522">
        <v>-16.265899999999998</v>
      </c>
      <c r="T522">
        <f t="shared" si="34"/>
        <v>-13.671909999999999</v>
      </c>
    </row>
    <row r="523" spans="1:20" x14ac:dyDescent="0.3">
      <c r="B523">
        <v>24</v>
      </c>
      <c r="C523">
        <v>679.447</v>
      </c>
      <c r="D523">
        <f t="shared" si="37"/>
        <v>44.933722758930585</v>
      </c>
      <c r="E523">
        <v>-21.514900000000001</v>
      </c>
      <c r="F523">
        <v>43.258699999999997</v>
      </c>
      <c r="G523">
        <v>575.27300000000002</v>
      </c>
      <c r="H523">
        <v>1.0646100000000001</v>
      </c>
      <c r="I523">
        <v>-41.183500000000002</v>
      </c>
      <c r="J523">
        <f t="shared" si="35"/>
        <v>-19.668600000000001</v>
      </c>
      <c r="L523">
        <v>9</v>
      </c>
      <c r="M523">
        <v>361.834</v>
      </c>
      <c r="N523">
        <f t="shared" si="36"/>
        <v>51.310995946431383</v>
      </c>
      <c r="O523">
        <v>-2.96021</v>
      </c>
      <c r="P523">
        <v>36.254899999999999</v>
      </c>
      <c r="Q523">
        <v>655.73900000000003</v>
      </c>
      <c r="R523">
        <v>1.4219900000000001</v>
      </c>
      <c r="S523">
        <v>-16.601600000000001</v>
      </c>
      <c r="T523">
        <f t="shared" si="34"/>
        <v>-13.641390000000001</v>
      </c>
    </row>
    <row r="524" spans="1:20" x14ac:dyDescent="0.3">
      <c r="J524">
        <f t="shared" si="35"/>
        <v>0</v>
      </c>
      <c r="L524">
        <v>10</v>
      </c>
      <c r="M524">
        <v>381.61399999999998</v>
      </c>
      <c r="N524">
        <f t="shared" si="36"/>
        <v>50.556117290192184</v>
      </c>
      <c r="O524">
        <v>-2.2583000000000002</v>
      </c>
      <c r="P524">
        <v>35.522500000000001</v>
      </c>
      <c r="Q524">
        <v>633.05999999999995</v>
      </c>
      <c r="R524">
        <v>1.39838</v>
      </c>
      <c r="S524">
        <v>-16.693100000000001</v>
      </c>
      <c r="T524">
        <f t="shared" si="34"/>
        <v>-14.434800000000001</v>
      </c>
    </row>
    <row r="525" spans="1:20" x14ac:dyDescent="0.3">
      <c r="J525">
        <f t="shared" si="35"/>
        <v>0</v>
      </c>
      <c r="L525">
        <v>11</v>
      </c>
      <c r="M525">
        <v>401.21100000000001</v>
      </c>
      <c r="N525">
        <f t="shared" si="36"/>
        <v>51.028218604888409</v>
      </c>
      <c r="O525">
        <v>-2.7618399999999999</v>
      </c>
      <c r="P525">
        <v>35.827599999999997</v>
      </c>
      <c r="Q525">
        <v>635.83600000000001</v>
      </c>
      <c r="R525">
        <v>1.40456</v>
      </c>
      <c r="S525">
        <v>-16.830400000000001</v>
      </c>
      <c r="T525">
        <f t="shared" si="34"/>
        <v>-14.068560000000002</v>
      </c>
    </row>
    <row r="526" spans="1:20" x14ac:dyDescent="0.3">
      <c r="A526">
        <v>3.95</v>
      </c>
      <c r="J526">
        <f t="shared" si="35"/>
        <v>0</v>
      </c>
      <c r="L526">
        <v>12</v>
      </c>
      <c r="M526">
        <v>420.923</v>
      </c>
      <c r="N526">
        <f t="shared" si="36"/>
        <v>50.730519480519511</v>
      </c>
      <c r="O526">
        <v>-3.0365000000000002</v>
      </c>
      <c r="P526">
        <v>35.9497</v>
      </c>
      <c r="Q526">
        <v>648.96199999999999</v>
      </c>
      <c r="R526">
        <v>1.3980999999999999</v>
      </c>
      <c r="S526">
        <v>-17.2272</v>
      </c>
      <c r="T526">
        <f t="shared" si="34"/>
        <v>-14.1907</v>
      </c>
    </row>
    <row r="527" spans="1:20" x14ac:dyDescent="0.3">
      <c r="B527">
        <v>1</v>
      </c>
      <c r="C527">
        <v>201.553</v>
      </c>
      <c r="E527">
        <v>-32.638500000000001</v>
      </c>
      <c r="F527">
        <v>67.153899999999993</v>
      </c>
      <c r="G527">
        <v>486.87599999999998</v>
      </c>
      <c r="H527">
        <v>0.87790699999999999</v>
      </c>
      <c r="I527">
        <v>-42.678800000000003</v>
      </c>
      <c r="J527">
        <f t="shared" si="35"/>
        <v>-10.040300000000002</v>
      </c>
      <c r="L527">
        <v>13</v>
      </c>
      <c r="M527">
        <v>440.99200000000002</v>
      </c>
      <c r="N527">
        <f t="shared" si="36"/>
        <v>49.828093078877828</v>
      </c>
      <c r="O527">
        <v>-3.0059800000000001</v>
      </c>
      <c r="P527">
        <v>35.980200000000004</v>
      </c>
      <c r="Q527">
        <v>638.42100000000005</v>
      </c>
      <c r="R527">
        <v>1.4059999999999999</v>
      </c>
      <c r="S527">
        <v>-17.1814</v>
      </c>
      <c r="T527">
        <f t="shared" si="34"/>
        <v>-14.175419999999999</v>
      </c>
    </row>
    <row r="528" spans="1:20" x14ac:dyDescent="0.3">
      <c r="B528">
        <v>2</v>
      </c>
      <c r="C528">
        <v>210.21899999999999</v>
      </c>
      <c r="D528">
        <f t="shared" si="37"/>
        <v>115.39349180706212</v>
      </c>
      <c r="E528">
        <v>-21.377600000000001</v>
      </c>
      <c r="F528">
        <v>45.3339</v>
      </c>
      <c r="G528">
        <v>527.83199999999999</v>
      </c>
      <c r="H528">
        <v>1.0362100000000001</v>
      </c>
      <c r="I528">
        <v>-38.299599999999998</v>
      </c>
      <c r="J528">
        <f t="shared" si="35"/>
        <v>-16.921999999999997</v>
      </c>
      <c r="L528">
        <v>14</v>
      </c>
      <c r="M528">
        <v>460.81299999999999</v>
      </c>
      <c r="N528">
        <f t="shared" si="36"/>
        <v>50.451541294586626</v>
      </c>
      <c r="O528">
        <v>-3.2501199999999999</v>
      </c>
      <c r="P528">
        <v>35.7971</v>
      </c>
      <c r="Q528">
        <v>649.55999999999995</v>
      </c>
      <c r="R528">
        <v>1.4333800000000001</v>
      </c>
      <c r="S528">
        <v>-17.3035</v>
      </c>
      <c r="T528">
        <f t="shared" si="34"/>
        <v>-14.053380000000001</v>
      </c>
    </row>
    <row r="529" spans="2:20" x14ac:dyDescent="0.3">
      <c r="B529">
        <v>3</v>
      </c>
      <c r="C529">
        <v>229.57499999999999</v>
      </c>
      <c r="D529">
        <f t="shared" si="37"/>
        <v>51.663566852655521</v>
      </c>
      <c r="E529">
        <v>-18.5852</v>
      </c>
      <c r="F529">
        <v>41.458100000000002</v>
      </c>
      <c r="G529">
        <v>521.97500000000002</v>
      </c>
      <c r="H529">
        <v>1.0433600000000001</v>
      </c>
      <c r="I529">
        <v>-38.192700000000002</v>
      </c>
      <c r="J529">
        <f t="shared" si="35"/>
        <v>-19.607500000000002</v>
      </c>
      <c r="L529">
        <v>15</v>
      </c>
      <c r="M529">
        <v>480.64600000000002</v>
      </c>
      <c r="N529">
        <f t="shared" si="36"/>
        <v>50.421015479251686</v>
      </c>
      <c r="O529">
        <v>-3.7078899999999999</v>
      </c>
      <c r="P529">
        <v>36.178600000000003</v>
      </c>
      <c r="Q529">
        <v>656.28599999999994</v>
      </c>
      <c r="R529">
        <v>1.4404999999999999</v>
      </c>
      <c r="S529">
        <v>-17.1967</v>
      </c>
      <c r="T529">
        <f t="shared" si="34"/>
        <v>-13.488810000000001</v>
      </c>
    </row>
    <row r="530" spans="2:20" x14ac:dyDescent="0.3">
      <c r="B530">
        <v>4</v>
      </c>
      <c r="C530">
        <v>247.70099999999999</v>
      </c>
      <c r="D530">
        <f t="shared" si="37"/>
        <v>55.169369965794978</v>
      </c>
      <c r="E530">
        <v>-19.714400000000001</v>
      </c>
      <c r="F530">
        <v>41.534399999999998</v>
      </c>
      <c r="G530">
        <v>570.02599999999995</v>
      </c>
      <c r="H530">
        <v>1.09145</v>
      </c>
      <c r="I530">
        <v>-38.101199999999999</v>
      </c>
      <c r="J530">
        <f t="shared" si="35"/>
        <v>-18.386799999999997</v>
      </c>
      <c r="L530">
        <v>16</v>
      </c>
      <c r="M530">
        <v>500.61700000000002</v>
      </c>
      <c r="N530">
        <f t="shared" si="36"/>
        <v>50.072605277652585</v>
      </c>
      <c r="O530">
        <v>-3.8909899999999999</v>
      </c>
      <c r="P530">
        <v>36.315899999999999</v>
      </c>
      <c r="Q530">
        <v>670.43499999999995</v>
      </c>
      <c r="R530">
        <v>1.44658</v>
      </c>
      <c r="S530">
        <v>-17.395</v>
      </c>
      <c r="T530">
        <f t="shared" si="34"/>
        <v>-13.504009999999999</v>
      </c>
    </row>
    <row r="531" spans="2:20" x14ac:dyDescent="0.3">
      <c r="B531">
        <v>5</v>
      </c>
      <c r="C531">
        <v>267.58699999999999</v>
      </c>
      <c r="D531">
        <f t="shared" si="37"/>
        <v>50.286633812732589</v>
      </c>
      <c r="E531">
        <v>-19.577000000000002</v>
      </c>
      <c r="F531">
        <v>41.397100000000002</v>
      </c>
      <c r="G531">
        <v>569.81100000000004</v>
      </c>
      <c r="H531">
        <v>1.08802</v>
      </c>
      <c r="I531">
        <v>-38.665799999999997</v>
      </c>
      <c r="J531">
        <f t="shared" si="35"/>
        <v>-19.088799999999996</v>
      </c>
      <c r="L531">
        <v>17</v>
      </c>
      <c r="M531">
        <v>520.61699999999996</v>
      </c>
      <c r="N531">
        <f t="shared" si="36"/>
        <v>50.000000000000142</v>
      </c>
      <c r="O531">
        <v>-3.3874499999999999</v>
      </c>
      <c r="P531">
        <v>35.705599999999997</v>
      </c>
      <c r="Q531">
        <v>647.89800000000002</v>
      </c>
      <c r="R531">
        <v>1.42286</v>
      </c>
      <c r="S531">
        <v>-17.608599999999999</v>
      </c>
      <c r="T531">
        <f t="shared" si="34"/>
        <v>-14.22115</v>
      </c>
    </row>
    <row r="532" spans="2:20" x14ac:dyDescent="0.3">
      <c r="B532">
        <v>6</v>
      </c>
      <c r="C532">
        <v>288.55599999999998</v>
      </c>
      <c r="D532">
        <f t="shared" si="37"/>
        <v>47.689446325528174</v>
      </c>
      <c r="E532">
        <v>-20.2332</v>
      </c>
      <c r="F532">
        <v>42.800899999999999</v>
      </c>
      <c r="G532">
        <v>570.98</v>
      </c>
      <c r="H532">
        <v>1.0651999999999999</v>
      </c>
      <c r="I532">
        <v>-39.535499999999999</v>
      </c>
      <c r="J532">
        <f t="shared" si="35"/>
        <v>-19.302299999999999</v>
      </c>
      <c r="L532">
        <v>18</v>
      </c>
      <c r="M532">
        <v>540.649</v>
      </c>
      <c r="N532">
        <f t="shared" si="36"/>
        <v>49.920127795527058</v>
      </c>
      <c r="O532">
        <v>-3.9215100000000001</v>
      </c>
      <c r="P532">
        <v>36.1023</v>
      </c>
      <c r="Q532">
        <v>661.77800000000002</v>
      </c>
      <c r="R532">
        <v>1.44106</v>
      </c>
      <c r="S532">
        <v>-17.623899999999999</v>
      </c>
      <c r="T532">
        <f t="shared" si="34"/>
        <v>-13.702389999999999</v>
      </c>
    </row>
    <row r="533" spans="2:20" x14ac:dyDescent="0.3">
      <c r="B533">
        <v>7</v>
      </c>
      <c r="C533">
        <v>309.863</v>
      </c>
      <c r="D533">
        <f t="shared" si="37"/>
        <v>46.932932838973073</v>
      </c>
      <c r="E533">
        <v>-20.706199999999999</v>
      </c>
      <c r="F533">
        <v>43.487499999999997</v>
      </c>
      <c r="G533">
        <v>571.36</v>
      </c>
      <c r="H533">
        <v>1.0605100000000001</v>
      </c>
      <c r="I533">
        <v>-39.917000000000002</v>
      </c>
      <c r="J533">
        <f t="shared" si="35"/>
        <v>-19.210800000000003</v>
      </c>
      <c r="L533">
        <v>19</v>
      </c>
      <c r="M533">
        <v>560.86500000000001</v>
      </c>
      <c r="N533">
        <f t="shared" si="36"/>
        <v>49.465769687376316</v>
      </c>
      <c r="O533">
        <v>-3.6926299999999999</v>
      </c>
      <c r="P533">
        <v>35.720799999999997</v>
      </c>
      <c r="Q533">
        <v>656.41600000000005</v>
      </c>
      <c r="R533">
        <v>1.43506</v>
      </c>
      <c r="S533">
        <v>-17.654399999999999</v>
      </c>
      <c r="T533">
        <f t="shared" si="34"/>
        <v>-13.96177</v>
      </c>
    </row>
    <row r="534" spans="2:20" x14ac:dyDescent="0.3">
      <c r="B534">
        <v>8</v>
      </c>
      <c r="C534">
        <v>331.13099999999997</v>
      </c>
      <c r="D534">
        <f t="shared" si="37"/>
        <v>47.018995674252459</v>
      </c>
      <c r="E534">
        <v>-20.0806</v>
      </c>
      <c r="F534">
        <v>42.907699999999998</v>
      </c>
      <c r="G534">
        <v>545.28499999999997</v>
      </c>
      <c r="H534">
        <v>1.0436000000000001</v>
      </c>
      <c r="I534">
        <v>-40.237400000000001</v>
      </c>
      <c r="J534">
        <f t="shared" si="35"/>
        <v>-20.1568</v>
      </c>
      <c r="L534">
        <v>20</v>
      </c>
      <c r="M534">
        <v>580.99199999999996</v>
      </c>
      <c r="N534">
        <f t="shared" si="36"/>
        <v>49.684503403388597</v>
      </c>
      <c r="O534">
        <v>-3.8604699999999998</v>
      </c>
      <c r="P534">
        <v>35.598799999999997</v>
      </c>
      <c r="Q534">
        <v>655.44299999999998</v>
      </c>
      <c r="R534">
        <v>1.4502600000000001</v>
      </c>
      <c r="S534">
        <v>-17.776499999999999</v>
      </c>
      <c r="T534">
        <f t="shared" si="34"/>
        <v>-13.916029999999999</v>
      </c>
    </row>
    <row r="535" spans="2:20" x14ac:dyDescent="0.3">
      <c r="B535">
        <v>9</v>
      </c>
      <c r="C535">
        <v>352.18799999999999</v>
      </c>
      <c r="D535">
        <f t="shared" si="37"/>
        <v>47.490145794747555</v>
      </c>
      <c r="E535">
        <v>-21.560700000000001</v>
      </c>
      <c r="F535">
        <v>44.387799999999999</v>
      </c>
      <c r="G535">
        <v>589.68200000000002</v>
      </c>
      <c r="H535">
        <v>1.0680400000000001</v>
      </c>
      <c r="I535">
        <v>-40.283200000000001</v>
      </c>
      <c r="J535">
        <f t="shared" si="35"/>
        <v>-18.7225</v>
      </c>
      <c r="L535">
        <v>21</v>
      </c>
      <c r="M535">
        <v>601.173</v>
      </c>
      <c r="N535">
        <f t="shared" si="36"/>
        <v>49.551558396511474</v>
      </c>
      <c r="O535">
        <v>-4.1656500000000003</v>
      </c>
      <c r="P535">
        <v>35.7971</v>
      </c>
      <c r="Q535">
        <v>660.68399999999997</v>
      </c>
      <c r="R535">
        <v>1.4555</v>
      </c>
      <c r="S535">
        <v>-17.883299999999998</v>
      </c>
      <c r="T535">
        <f t="shared" si="34"/>
        <v>-13.717649999999999</v>
      </c>
    </row>
    <row r="536" spans="2:20" x14ac:dyDescent="0.3">
      <c r="B536">
        <v>10</v>
      </c>
      <c r="C536">
        <v>373.41500000000002</v>
      </c>
      <c r="D536">
        <f t="shared" si="37"/>
        <v>47.10981297404242</v>
      </c>
      <c r="E536">
        <v>-21.514900000000001</v>
      </c>
      <c r="F536">
        <v>44.189500000000002</v>
      </c>
      <c r="G536">
        <v>581.553</v>
      </c>
      <c r="H536">
        <v>1.06515</v>
      </c>
      <c r="I536">
        <v>-40.451000000000001</v>
      </c>
      <c r="J536">
        <f t="shared" si="35"/>
        <v>-18.9361</v>
      </c>
      <c r="L536">
        <v>22</v>
      </c>
      <c r="M536">
        <v>621.09</v>
      </c>
      <c r="N536">
        <f t="shared" si="36"/>
        <v>50.208364713561203</v>
      </c>
      <c r="O536">
        <v>-4.3334999999999999</v>
      </c>
      <c r="P536">
        <v>35.858199999999997</v>
      </c>
      <c r="Q536">
        <v>681.18899999999996</v>
      </c>
      <c r="R536">
        <v>1.4803200000000001</v>
      </c>
      <c r="S536">
        <v>-17.745999999999999</v>
      </c>
      <c r="T536">
        <f t="shared" si="34"/>
        <v>-13.412499999999998</v>
      </c>
    </row>
    <row r="537" spans="2:20" x14ac:dyDescent="0.3">
      <c r="B537">
        <v>11</v>
      </c>
      <c r="C537">
        <v>394.755</v>
      </c>
      <c r="D537">
        <f t="shared" si="37"/>
        <v>46.860356138706706</v>
      </c>
      <c r="E537">
        <v>-21.453900000000001</v>
      </c>
      <c r="F537">
        <v>43.991100000000003</v>
      </c>
      <c r="G537">
        <v>582.00199999999995</v>
      </c>
      <c r="H537">
        <v>1.06172</v>
      </c>
      <c r="I537">
        <v>-40.6494</v>
      </c>
      <c r="J537">
        <f t="shared" si="35"/>
        <v>-19.195499999999999</v>
      </c>
      <c r="L537">
        <v>23</v>
      </c>
      <c r="M537">
        <v>641.43600000000004</v>
      </c>
      <c r="N537">
        <f t="shared" si="36"/>
        <v>49.149710016710891</v>
      </c>
      <c r="O537">
        <v>-4.2877200000000002</v>
      </c>
      <c r="P537">
        <v>35.659799999999997</v>
      </c>
      <c r="Q537">
        <v>671.60599999999999</v>
      </c>
      <c r="R537">
        <v>1.4619500000000001</v>
      </c>
      <c r="S537">
        <v>-17.929099999999998</v>
      </c>
      <c r="T537">
        <f t="shared" si="34"/>
        <v>-13.641379999999998</v>
      </c>
    </row>
    <row r="538" spans="2:20" x14ac:dyDescent="0.3">
      <c r="B538">
        <v>12</v>
      </c>
      <c r="C538">
        <v>416.185</v>
      </c>
      <c r="D538">
        <f t="shared" si="37"/>
        <v>46.663555762949123</v>
      </c>
      <c r="E538">
        <v>-21.301300000000001</v>
      </c>
      <c r="F538">
        <v>43.792700000000004</v>
      </c>
      <c r="G538">
        <v>573.92899999999997</v>
      </c>
      <c r="H538">
        <v>1.0623499999999999</v>
      </c>
      <c r="I538">
        <v>-40.7562</v>
      </c>
      <c r="J538">
        <f t="shared" si="35"/>
        <v>-19.454899999999999</v>
      </c>
      <c r="L538">
        <v>24</v>
      </c>
      <c r="M538">
        <v>661.33</v>
      </c>
      <c r="N538">
        <f t="shared" si="36"/>
        <v>50.266411983512604</v>
      </c>
      <c r="O538">
        <v>-4.7912600000000003</v>
      </c>
      <c r="P538">
        <v>36.224400000000003</v>
      </c>
      <c r="Q538">
        <v>693.12900000000002</v>
      </c>
      <c r="R538">
        <v>1.4856</v>
      </c>
      <c r="S538">
        <v>-17.913799999999998</v>
      </c>
      <c r="T538">
        <f t="shared" si="34"/>
        <v>-13.122539999999997</v>
      </c>
    </row>
    <row r="539" spans="2:20" x14ac:dyDescent="0.3">
      <c r="B539">
        <v>13</v>
      </c>
      <c r="C539">
        <v>437.59300000000002</v>
      </c>
      <c r="D539">
        <f t="shared" si="37"/>
        <v>46.711509715993991</v>
      </c>
      <c r="E539">
        <v>-21.347000000000001</v>
      </c>
      <c r="F539">
        <v>43.670699999999997</v>
      </c>
      <c r="G539">
        <v>576.79999999999995</v>
      </c>
      <c r="H539">
        <v>1.06219</v>
      </c>
      <c r="I539">
        <v>-40.7562</v>
      </c>
      <c r="J539">
        <f t="shared" si="35"/>
        <v>-19.409199999999998</v>
      </c>
      <c r="L539">
        <v>25</v>
      </c>
      <c r="M539">
        <v>681.43499999999995</v>
      </c>
      <c r="N539">
        <f t="shared" si="36"/>
        <v>49.738870927630181</v>
      </c>
      <c r="O539">
        <v>-4.68445</v>
      </c>
      <c r="P539">
        <v>36.071800000000003</v>
      </c>
      <c r="Q539">
        <v>685.31799999999998</v>
      </c>
      <c r="R539">
        <v>1.48498</v>
      </c>
      <c r="S539">
        <v>-18.051100000000002</v>
      </c>
      <c r="T539">
        <f t="shared" si="34"/>
        <v>-13.366650000000002</v>
      </c>
    </row>
    <row r="540" spans="2:20" x14ac:dyDescent="0.3">
      <c r="B540">
        <v>14</v>
      </c>
      <c r="C540">
        <v>459.452</v>
      </c>
      <c r="D540">
        <f t="shared" si="37"/>
        <v>45.747746923464064</v>
      </c>
      <c r="E540">
        <v>-21.301300000000001</v>
      </c>
      <c r="F540">
        <v>43.533299999999997</v>
      </c>
      <c r="G540">
        <v>571.63</v>
      </c>
      <c r="H540">
        <v>1.0636399999999999</v>
      </c>
      <c r="I540">
        <v>-40.725700000000003</v>
      </c>
      <c r="J540">
        <f t="shared" si="35"/>
        <v>-19.424400000000002</v>
      </c>
      <c r="L540">
        <v>26</v>
      </c>
      <c r="M540">
        <v>702.19899999999996</v>
      </c>
      <c r="N540">
        <f t="shared" si="36"/>
        <v>48.160277403197817</v>
      </c>
      <c r="O540">
        <v>-3.9367700000000001</v>
      </c>
      <c r="P540">
        <v>35.034199999999998</v>
      </c>
      <c r="Q540">
        <v>655.03599999999994</v>
      </c>
      <c r="R540">
        <v>1.4534199999999999</v>
      </c>
      <c r="S540">
        <v>-18.112200000000001</v>
      </c>
      <c r="T540">
        <f t="shared" si="34"/>
        <v>-14.175430000000002</v>
      </c>
    </row>
    <row r="541" spans="2:20" x14ac:dyDescent="0.3">
      <c r="B541">
        <v>15</v>
      </c>
      <c r="C541">
        <v>481.89499999999998</v>
      </c>
      <c r="D541">
        <f t="shared" si="37"/>
        <v>44.557322996034429</v>
      </c>
      <c r="E541">
        <v>-21.637</v>
      </c>
      <c r="F541">
        <v>43.670699999999997</v>
      </c>
      <c r="G541">
        <v>591.65499999999997</v>
      </c>
      <c r="H541">
        <v>1.07626</v>
      </c>
      <c r="I541">
        <v>-40.6036</v>
      </c>
      <c r="J541">
        <f t="shared" si="35"/>
        <v>-18.9666</v>
      </c>
      <c r="T541">
        <f t="shared" si="34"/>
        <v>0</v>
      </c>
    </row>
    <row r="542" spans="2:20" x14ac:dyDescent="0.3">
      <c r="B542">
        <v>16</v>
      </c>
      <c r="C542">
        <v>502.79300000000001</v>
      </c>
      <c r="D542">
        <f t="shared" si="37"/>
        <v>47.851469040099474</v>
      </c>
      <c r="E542">
        <v>-21.560700000000001</v>
      </c>
      <c r="F542">
        <v>43.7164</v>
      </c>
      <c r="G542">
        <v>587.45000000000005</v>
      </c>
      <c r="H542">
        <v>1.07562</v>
      </c>
      <c r="I542">
        <v>-40.7562</v>
      </c>
      <c r="J542">
        <f t="shared" si="35"/>
        <v>-19.195499999999999</v>
      </c>
      <c r="K542">
        <v>3</v>
      </c>
      <c r="T542">
        <f t="shared" si="34"/>
        <v>0</v>
      </c>
    </row>
    <row r="543" spans="2:20" x14ac:dyDescent="0.3">
      <c r="B543">
        <v>17</v>
      </c>
      <c r="C543">
        <v>524.60299999999995</v>
      </c>
      <c r="D543">
        <f t="shared" si="37"/>
        <v>45.850527281063847</v>
      </c>
      <c r="E543">
        <v>-22.0337</v>
      </c>
      <c r="F543">
        <v>44.158900000000003</v>
      </c>
      <c r="G543">
        <v>595.428</v>
      </c>
      <c r="H543">
        <v>1.08169</v>
      </c>
      <c r="I543">
        <v>-40.7104</v>
      </c>
      <c r="J543">
        <f t="shared" si="35"/>
        <v>-18.6767</v>
      </c>
      <c r="L543">
        <v>1</v>
      </c>
      <c r="M543">
        <v>221.446</v>
      </c>
      <c r="O543">
        <v>-8.5754400000000004</v>
      </c>
      <c r="P543">
        <v>51.696800000000003</v>
      </c>
      <c r="Q543">
        <v>551.798</v>
      </c>
      <c r="R543">
        <v>1.1594100000000001</v>
      </c>
      <c r="S543">
        <v>-15.121499999999999</v>
      </c>
      <c r="T543">
        <f t="shared" si="34"/>
        <v>-6.5460599999999989</v>
      </c>
    </row>
    <row r="544" spans="2:20" x14ac:dyDescent="0.3">
      <c r="B544">
        <v>18</v>
      </c>
      <c r="C544">
        <v>546.30100000000004</v>
      </c>
      <c r="D544">
        <f t="shared" si="37"/>
        <v>46.087196976679678</v>
      </c>
      <c r="E544">
        <v>-21.682700000000001</v>
      </c>
      <c r="F544">
        <v>43.518099999999997</v>
      </c>
      <c r="G544">
        <v>592.42700000000002</v>
      </c>
      <c r="H544">
        <v>1.0854999999999999</v>
      </c>
      <c r="I544">
        <v>-40.664700000000003</v>
      </c>
      <c r="J544">
        <f t="shared" si="35"/>
        <v>-18.982000000000003</v>
      </c>
      <c r="L544">
        <v>2</v>
      </c>
      <c r="M544">
        <v>233.42</v>
      </c>
      <c r="N544">
        <f t="shared" si="36"/>
        <v>83.514280942041168</v>
      </c>
      <c r="O544">
        <v>0.97656299999999996</v>
      </c>
      <c r="P544">
        <v>36.758400000000002</v>
      </c>
      <c r="Q544">
        <v>557.524</v>
      </c>
      <c r="R544">
        <v>1.3259300000000001</v>
      </c>
      <c r="S544">
        <v>-11.6577</v>
      </c>
      <c r="T544">
        <f t="shared" si="34"/>
        <v>-12.634263000000001</v>
      </c>
    </row>
    <row r="545" spans="1:20" x14ac:dyDescent="0.3">
      <c r="B545">
        <v>19</v>
      </c>
      <c r="C545">
        <v>567.81600000000003</v>
      </c>
      <c r="D545">
        <f t="shared" si="37"/>
        <v>46.479200557750438</v>
      </c>
      <c r="E545">
        <v>-21.621700000000001</v>
      </c>
      <c r="F545">
        <v>43.670699999999997</v>
      </c>
      <c r="G545">
        <v>587.40499999999997</v>
      </c>
      <c r="H545">
        <v>1.07803</v>
      </c>
      <c r="I545">
        <v>-40.7104</v>
      </c>
      <c r="J545">
        <f t="shared" si="35"/>
        <v>-19.088699999999999</v>
      </c>
      <c r="L545">
        <v>3</v>
      </c>
      <c r="M545">
        <v>250.69499999999999</v>
      </c>
      <c r="N545">
        <f t="shared" si="36"/>
        <v>57.887120115774223</v>
      </c>
      <c r="O545">
        <v>2.3803700000000001</v>
      </c>
      <c r="P545">
        <v>34.637500000000003</v>
      </c>
      <c r="Q545">
        <v>569.66800000000001</v>
      </c>
      <c r="R545">
        <v>1.3289800000000001</v>
      </c>
      <c r="S545">
        <v>-11.215199999999999</v>
      </c>
      <c r="T545">
        <f t="shared" si="34"/>
        <v>-13.595569999999999</v>
      </c>
    </row>
    <row r="546" spans="1:20" x14ac:dyDescent="0.3">
      <c r="B546">
        <v>20</v>
      </c>
      <c r="C546">
        <v>589.48800000000006</v>
      </c>
      <c r="D546">
        <f t="shared" si="37"/>
        <v>46.142488002953066</v>
      </c>
      <c r="E546">
        <v>-21.484400000000001</v>
      </c>
      <c r="F546">
        <v>43.304400000000001</v>
      </c>
      <c r="G546">
        <v>593.58600000000001</v>
      </c>
      <c r="H546">
        <v>1.0803499999999999</v>
      </c>
      <c r="I546">
        <v>-40.771500000000003</v>
      </c>
      <c r="J546">
        <f t="shared" si="35"/>
        <v>-19.287100000000002</v>
      </c>
      <c r="L546">
        <v>4</v>
      </c>
      <c r="M546">
        <v>265.702</v>
      </c>
      <c r="N546">
        <f t="shared" si="36"/>
        <v>66.635570067301899</v>
      </c>
      <c r="O546">
        <v>2.0599400000000001</v>
      </c>
      <c r="P546">
        <v>33.813499999999998</v>
      </c>
      <c r="Q546">
        <v>607.33799999999997</v>
      </c>
      <c r="R546">
        <v>1.4081399999999999</v>
      </c>
      <c r="S546">
        <v>-10.9711</v>
      </c>
      <c r="T546">
        <f t="shared" si="34"/>
        <v>-13.031040000000001</v>
      </c>
    </row>
    <row r="547" spans="1:20" x14ac:dyDescent="0.3">
      <c r="B547">
        <v>21</v>
      </c>
      <c r="C547">
        <v>610.70600000000002</v>
      </c>
      <c r="D547">
        <f t="shared" si="37"/>
        <v>47.129795456687802</v>
      </c>
      <c r="E547">
        <v>-21.8964</v>
      </c>
      <c r="F547">
        <v>43.502800000000001</v>
      </c>
      <c r="G547">
        <v>606.33199999999999</v>
      </c>
      <c r="H547">
        <v>1.09291</v>
      </c>
      <c r="I547">
        <v>-40.664700000000003</v>
      </c>
      <c r="J547">
        <f t="shared" si="35"/>
        <v>-18.768300000000004</v>
      </c>
      <c r="L547">
        <v>5</v>
      </c>
      <c r="M547">
        <v>284.95800000000003</v>
      </c>
      <c r="N547">
        <f t="shared" si="36"/>
        <v>51.931865392604827</v>
      </c>
      <c r="O547">
        <v>1.38855</v>
      </c>
      <c r="P547">
        <v>34.912100000000002</v>
      </c>
      <c r="Q547">
        <v>604.77200000000005</v>
      </c>
      <c r="R547">
        <v>1.37643</v>
      </c>
      <c r="S547">
        <v>-12.283300000000001</v>
      </c>
      <c r="T547">
        <f t="shared" si="34"/>
        <v>-13.671850000000001</v>
      </c>
    </row>
    <row r="548" spans="1:20" x14ac:dyDescent="0.3">
      <c r="B548">
        <v>22</v>
      </c>
      <c r="C548">
        <v>632.71</v>
      </c>
      <c r="D548">
        <f t="shared" si="37"/>
        <v>45.446282494091946</v>
      </c>
      <c r="E548">
        <v>-22.140499999999999</v>
      </c>
      <c r="F548">
        <v>43.7012</v>
      </c>
      <c r="G548">
        <v>612.17999999999995</v>
      </c>
      <c r="H548">
        <v>1.1036600000000001</v>
      </c>
      <c r="I548">
        <v>-40.7104</v>
      </c>
      <c r="J548">
        <f t="shared" si="35"/>
        <v>-18.569900000000001</v>
      </c>
      <c r="L548">
        <v>6</v>
      </c>
      <c r="M548">
        <v>303.95499999999998</v>
      </c>
      <c r="N548">
        <f t="shared" si="36"/>
        <v>52.639890509027857</v>
      </c>
      <c r="O548">
        <v>1.1291500000000001</v>
      </c>
      <c r="P548">
        <v>35.324100000000001</v>
      </c>
      <c r="Q548">
        <v>596.78599999999994</v>
      </c>
      <c r="R548">
        <v>1.3431</v>
      </c>
      <c r="S548">
        <v>-12.985200000000001</v>
      </c>
      <c r="T548">
        <f t="shared" si="34"/>
        <v>-14.114350000000002</v>
      </c>
    </row>
    <row r="549" spans="1:20" x14ac:dyDescent="0.3">
      <c r="B549">
        <v>23</v>
      </c>
      <c r="C549">
        <v>654.68499999999995</v>
      </c>
      <c r="D549">
        <f t="shared" si="37"/>
        <v>45.506257110352863</v>
      </c>
      <c r="E549">
        <v>-21.240200000000002</v>
      </c>
      <c r="F549">
        <v>42.633099999999999</v>
      </c>
      <c r="G549">
        <v>592.29999999999995</v>
      </c>
      <c r="H549">
        <v>1.09354</v>
      </c>
      <c r="I549">
        <v>-40.664700000000003</v>
      </c>
      <c r="J549">
        <f t="shared" si="35"/>
        <v>-19.424500000000002</v>
      </c>
      <c r="L549">
        <v>7</v>
      </c>
      <c r="M549">
        <v>322.97199999999998</v>
      </c>
      <c r="N549">
        <f t="shared" si="36"/>
        <v>52.584529631382459</v>
      </c>
      <c r="O549">
        <v>0.62561</v>
      </c>
      <c r="P549">
        <v>35.812399999999997</v>
      </c>
      <c r="Q549">
        <v>601.93100000000004</v>
      </c>
      <c r="R549">
        <v>1.34433</v>
      </c>
      <c r="S549">
        <v>-13.458299999999999</v>
      </c>
      <c r="T549">
        <f t="shared" si="34"/>
        <v>-14.083909999999999</v>
      </c>
    </row>
    <row r="550" spans="1:20" x14ac:dyDescent="0.3">
      <c r="B550">
        <v>24</v>
      </c>
      <c r="C550">
        <v>676.553</v>
      </c>
      <c r="D550">
        <f t="shared" si="37"/>
        <v>45.72891896835548</v>
      </c>
      <c r="E550">
        <v>-21.362300000000001</v>
      </c>
      <c r="F550">
        <v>42.541499999999999</v>
      </c>
      <c r="G550">
        <v>594.04899999999998</v>
      </c>
      <c r="H550">
        <v>1.09012</v>
      </c>
      <c r="I550">
        <v>-40.741</v>
      </c>
      <c r="J550">
        <f t="shared" si="35"/>
        <v>-19.378699999999998</v>
      </c>
      <c r="L550">
        <v>8</v>
      </c>
      <c r="M550">
        <v>341.65699999999998</v>
      </c>
      <c r="N550">
        <f t="shared" si="36"/>
        <v>53.518865400053514</v>
      </c>
      <c r="O550">
        <v>0.473022</v>
      </c>
      <c r="P550">
        <v>35.8429</v>
      </c>
      <c r="Q550">
        <v>596.57299999999998</v>
      </c>
      <c r="R550">
        <v>1.32918</v>
      </c>
      <c r="S550">
        <v>-13.9313</v>
      </c>
      <c r="T550">
        <f t="shared" si="34"/>
        <v>-14.404322000000001</v>
      </c>
    </row>
    <row r="551" spans="1:20" x14ac:dyDescent="0.3">
      <c r="B551">
        <v>25</v>
      </c>
      <c r="C551">
        <v>698.47299999999996</v>
      </c>
      <c r="D551">
        <f t="shared" si="37"/>
        <v>45.620437956204462</v>
      </c>
      <c r="E551">
        <v>-21.133400000000002</v>
      </c>
      <c r="F551">
        <v>42.266800000000003</v>
      </c>
      <c r="G551">
        <v>589.5</v>
      </c>
      <c r="H551">
        <v>1.03694</v>
      </c>
      <c r="I551">
        <v>-15.930199999999999</v>
      </c>
      <c r="J551">
        <f t="shared" si="35"/>
        <v>5.2032000000000025</v>
      </c>
      <c r="L551">
        <v>9</v>
      </c>
      <c r="M551">
        <v>360.90199999999999</v>
      </c>
      <c r="N551">
        <f t="shared" si="36"/>
        <v>51.961548454143923</v>
      </c>
      <c r="O551">
        <v>0.27465800000000001</v>
      </c>
      <c r="P551">
        <v>35.766599999999997</v>
      </c>
      <c r="Q551">
        <v>595.851</v>
      </c>
      <c r="R551">
        <v>1.32195</v>
      </c>
      <c r="S551">
        <v>-14.1907</v>
      </c>
      <c r="T551">
        <f t="shared" si="34"/>
        <v>-14.465358</v>
      </c>
    </row>
    <row r="552" spans="1:20" x14ac:dyDescent="0.3">
      <c r="J552">
        <f t="shared" si="35"/>
        <v>0</v>
      </c>
      <c r="L552">
        <v>10</v>
      </c>
      <c r="M552">
        <v>379.80799999999999</v>
      </c>
      <c r="N552">
        <f t="shared" si="36"/>
        <v>52.893261398497813</v>
      </c>
      <c r="O552">
        <v>-4.5776400000000002E-2</v>
      </c>
      <c r="P552">
        <v>36.346400000000003</v>
      </c>
      <c r="Q552">
        <v>614.06200000000001</v>
      </c>
      <c r="R552">
        <v>1.34019</v>
      </c>
      <c r="S552">
        <v>-14.297499999999999</v>
      </c>
      <c r="T552">
        <f t="shared" si="34"/>
        <v>-14.2517236</v>
      </c>
    </row>
    <row r="553" spans="1:20" x14ac:dyDescent="0.3">
      <c r="A553">
        <v>4.05</v>
      </c>
      <c r="J553">
        <f t="shared" si="35"/>
        <v>0</v>
      </c>
      <c r="L553">
        <v>11</v>
      </c>
      <c r="M553">
        <v>398.72800000000001</v>
      </c>
      <c r="N553">
        <f t="shared" si="36"/>
        <v>52.854122621564436</v>
      </c>
      <c r="O553">
        <v>-0.51879900000000001</v>
      </c>
      <c r="P553">
        <v>36.575299999999999</v>
      </c>
      <c r="Q553">
        <v>627.50599999999997</v>
      </c>
      <c r="R553">
        <v>1.34805</v>
      </c>
      <c r="S553">
        <v>-14.450100000000001</v>
      </c>
      <c r="T553">
        <f t="shared" si="34"/>
        <v>-13.931301000000001</v>
      </c>
    </row>
    <row r="554" spans="1:20" x14ac:dyDescent="0.3">
      <c r="B554">
        <v>1</v>
      </c>
      <c r="C554">
        <v>201.47399999999999</v>
      </c>
      <c r="E554">
        <v>-32.180799999999998</v>
      </c>
      <c r="F554">
        <v>66.894499999999994</v>
      </c>
      <c r="G554">
        <v>485.37900000000002</v>
      </c>
      <c r="H554">
        <v>0.88023600000000002</v>
      </c>
      <c r="I554">
        <v>-42.16</v>
      </c>
      <c r="J554">
        <f t="shared" si="35"/>
        <v>-9.9791999999999987</v>
      </c>
      <c r="L554">
        <v>12</v>
      </c>
      <c r="M554">
        <v>417.41500000000002</v>
      </c>
      <c r="N554">
        <f t="shared" si="36"/>
        <v>53.51313747525014</v>
      </c>
      <c r="O554">
        <v>-0.56457500000000005</v>
      </c>
      <c r="P554">
        <v>36.468499999999999</v>
      </c>
      <c r="Q554">
        <v>617.99400000000003</v>
      </c>
      <c r="R554">
        <v>1.34934</v>
      </c>
      <c r="S554">
        <v>-14.526400000000001</v>
      </c>
      <c r="T554">
        <f t="shared" si="34"/>
        <v>-13.961825000000001</v>
      </c>
    </row>
    <row r="555" spans="1:20" x14ac:dyDescent="0.3">
      <c r="B555">
        <v>2</v>
      </c>
      <c r="C555">
        <v>209.93299999999999</v>
      </c>
      <c r="D555">
        <f t="shared" si="37"/>
        <v>118.21728336682818</v>
      </c>
      <c r="E555">
        <v>-20.4773</v>
      </c>
      <c r="F555">
        <v>44.189500000000002</v>
      </c>
      <c r="G555">
        <v>524.255</v>
      </c>
      <c r="H555">
        <v>1.0405599999999999</v>
      </c>
      <c r="I555">
        <v>-37.7502</v>
      </c>
      <c r="J555">
        <f t="shared" si="35"/>
        <v>-17.2729</v>
      </c>
      <c r="L555">
        <v>13</v>
      </c>
      <c r="M555">
        <v>436.54899999999998</v>
      </c>
      <c r="N555">
        <f t="shared" si="36"/>
        <v>52.262987352357179</v>
      </c>
      <c r="O555">
        <v>-0.74768100000000004</v>
      </c>
      <c r="P555">
        <v>36.682099999999998</v>
      </c>
      <c r="Q555">
        <v>625.82399999999996</v>
      </c>
      <c r="R555">
        <v>1.3590800000000001</v>
      </c>
      <c r="S555">
        <v>-14.6942</v>
      </c>
      <c r="T555">
        <f t="shared" si="34"/>
        <v>-13.946519</v>
      </c>
    </row>
    <row r="556" spans="1:20" x14ac:dyDescent="0.3">
      <c r="B556">
        <v>3</v>
      </c>
      <c r="C556">
        <v>228.124</v>
      </c>
      <c r="D556">
        <f t="shared" si="37"/>
        <v>54.972239019295252</v>
      </c>
      <c r="E556">
        <v>-19.592300000000002</v>
      </c>
      <c r="F556">
        <v>41.778599999999997</v>
      </c>
      <c r="G556">
        <v>570.91499999999996</v>
      </c>
      <c r="H556">
        <v>1.0967100000000001</v>
      </c>
      <c r="I556">
        <v>-37.597700000000003</v>
      </c>
      <c r="J556">
        <f t="shared" si="35"/>
        <v>-18.005400000000002</v>
      </c>
      <c r="L556">
        <v>14</v>
      </c>
      <c r="M556">
        <v>455.67500000000001</v>
      </c>
      <c r="N556">
        <f t="shared" si="36"/>
        <v>52.284847851092664</v>
      </c>
      <c r="O556">
        <v>-0.51879900000000001</v>
      </c>
      <c r="P556">
        <v>36.483800000000002</v>
      </c>
      <c r="Q556">
        <v>615.125</v>
      </c>
      <c r="R556">
        <v>1.3509800000000001</v>
      </c>
      <c r="S556">
        <v>-14.8773</v>
      </c>
      <c r="T556">
        <f t="shared" si="34"/>
        <v>-14.358501</v>
      </c>
    </row>
    <row r="557" spans="1:20" x14ac:dyDescent="0.3">
      <c r="B557">
        <v>4</v>
      </c>
      <c r="C557">
        <v>246.637</v>
      </c>
      <c r="D557">
        <f t="shared" si="37"/>
        <v>54.016096796845446</v>
      </c>
      <c r="E557">
        <v>-18.966699999999999</v>
      </c>
      <c r="F557">
        <v>40.313699999999997</v>
      </c>
      <c r="G557">
        <v>572.505</v>
      </c>
      <c r="H557">
        <v>1.1040099999999999</v>
      </c>
      <c r="I557">
        <v>-37.795999999999999</v>
      </c>
      <c r="J557">
        <f t="shared" si="35"/>
        <v>-18.8293</v>
      </c>
      <c r="L557">
        <v>15</v>
      </c>
      <c r="M557">
        <v>475.05099999999999</v>
      </c>
      <c r="N557">
        <f t="shared" si="36"/>
        <v>51.610239471511214</v>
      </c>
      <c r="O557">
        <v>-0.33569300000000002</v>
      </c>
      <c r="P557">
        <v>36.026000000000003</v>
      </c>
      <c r="Q557">
        <v>600.64200000000005</v>
      </c>
      <c r="R557">
        <v>1.3462499999999999</v>
      </c>
      <c r="S557">
        <v>-14.8926</v>
      </c>
      <c r="T557">
        <f t="shared" si="34"/>
        <v>-14.556906999999999</v>
      </c>
    </row>
    <row r="558" spans="1:20" x14ac:dyDescent="0.3">
      <c r="B558">
        <v>5</v>
      </c>
      <c r="C558">
        <v>266.22199999999998</v>
      </c>
      <c r="D558">
        <f t="shared" si="37"/>
        <v>51.059484299208634</v>
      </c>
      <c r="E558">
        <v>-19.699100000000001</v>
      </c>
      <c r="F558">
        <v>41.000399999999999</v>
      </c>
      <c r="G558">
        <v>591.95399999999995</v>
      </c>
      <c r="H558">
        <v>1.1157699999999999</v>
      </c>
      <c r="I558">
        <v>-38.146999999999998</v>
      </c>
      <c r="J558">
        <f t="shared" si="35"/>
        <v>-18.447899999999997</v>
      </c>
      <c r="L558">
        <v>16</v>
      </c>
      <c r="M558">
        <v>494.25700000000001</v>
      </c>
      <c r="N558">
        <f t="shared" si="36"/>
        <v>52.067062376340679</v>
      </c>
      <c r="O558">
        <v>-0.64086900000000002</v>
      </c>
      <c r="P558">
        <v>36.1023</v>
      </c>
      <c r="Q558">
        <v>617.851</v>
      </c>
      <c r="R558">
        <v>1.365</v>
      </c>
      <c r="S558">
        <v>-15.0146</v>
      </c>
      <c r="T558">
        <f t="shared" si="34"/>
        <v>-14.373730999999999</v>
      </c>
    </row>
    <row r="559" spans="1:20" x14ac:dyDescent="0.3">
      <c r="B559">
        <v>6</v>
      </c>
      <c r="C559">
        <v>287.459</v>
      </c>
      <c r="D559">
        <f t="shared" si="37"/>
        <v>47.087630079578041</v>
      </c>
      <c r="E559">
        <v>-19.042999999999999</v>
      </c>
      <c r="F559">
        <v>40.618899999999996</v>
      </c>
      <c r="G559">
        <v>566.85199999999998</v>
      </c>
      <c r="H559">
        <v>1.08718</v>
      </c>
      <c r="I559">
        <v>-38.8947</v>
      </c>
      <c r="J559">
        <f t="shared" si="35"/>
        <v>-19.851700000000001</v>
      </c>
      <c r="L559">
        <v>17</v>
      </c>
      <c r="M559">
        <v>513.58100000000002</v>
      </c>
      <c r="N559">
        <f t="shared" si="36"/>
        <v>51.749120264955465</v>
      </c>
      <c r="O559">
        <v>-0.80871599999999999</v>
      </c>
      <c r="P559">
        <v>36.132800000000003</v>
      </c>
      <c r="Q559">
        <v>613.70699999999999</v>
      </c>
      <c r="R559">
        <v>1.3685700000000001</v>
      </c>
      <c r="S559">
        <v>-15.151999999999999</v>
      </c>
      <c r="T559">
        <f t="shared" si="34"/>
        <v>-14.343283999999999</v>
      </c>
    </row>
    <row r="560" spans="1:20" x14ac:dyDescent="0.3">
      <c r="B560">
        <v>7</v>
      </c>
      <c r="C560">
        <v>308.44400000000002</v>
      </c>
      <c r="D560">
        <f t="shared" si="37"/>
        <v>47.653085537288511</v>
      </c>
      <c r="E560">
        <v>-20.751999999999999</v>
      </c>
      <c r="F560">
        <v>42.907699999999998</v>
      </c>
      <c r="G560">
        <v>591.25599999999997</v>
      </c>
      <c r="H560">
        <v>1.0948599999999999</v>
      </c>
      <c r="I560">
        <v>-39.474499999999999</v>
      </c>
      <c r="J560">
        <f t="shared" si="35"/>
        <v>-18.7225</v>
      </c>
      <c r="L560">
        <v>18</v>
      </c>
      <c r="M560">
        <v>532.99099999999999</v>
      </c>
      <c r="N560">
        <f t="shared" si="36"/>
        <v>51.519835136527647</v>
      </c>
      <c r="O560">
        <v>-0.59509299999999998</v>
      </c>
      <c r="P560">
        <v>35.598799999999997</v>
      </c>
      <c r="Q560">
        <v>603.53099999999995</v>
      </c>
      <c r="R560">
        <v>1.3504</v>
      </c>
      <c r="S560">
        <v>-15.335100000000001</v>
      </c>
      <c r="T560">
        <f t="shared" si="34"/>
        <v>-14.740007</v>
      </c>
    </row>
    <row r="561" spans="2:20" x14ac:dyDescent="0.3">
      <c r="B561">
        <v>8</v>
      </c>
      <c r="C561">
        <v>329.53300000000002</v>
      </c>
      <c r="D561">
        <f t="shared" si="37"/>
        <v>47.418085257717294</v>
      </c>
      <c r="E561">
        <v>-19.989000000000001</v>
      </c>
      <c r="F561">
        <v>42.358400000000003</v>
      </c>
      <c r="G561">
        <v>565.10400000000004</v>
      </c>
      <c r="H561">
        <v>1.0680400000000001</v>
      </c>
      <c r="I561">
        <v>-39.733899999999998</v>
      </c>
      <c r="J561">
        <f t="shared" si="35"/>
        <v>-19.744899999999998</v>
      </c>
      <c r="L561">
        <v>19</v>
      </c>
      <c r="M561">
        <v>552.38900000000001</v>
      </c>
      <c r="N561">
        <f t="shared" si="36"/>
        <v>51.551706361480498</v>
      </c>
      <c r="O561">
        <v>-1.4495800000000001</v>
      </c>
      <c r="P561">
        <v>36.315899999999999</v>
      </c>
      <c r="Q561">
        <v>628.678</v>
      </c>
      <c r="R561">
        <v>1.38144</v>
      </c>
      <c r="S561">
        <v>-15.258800000000001</v>
      </c>
      <c r="T561">
        <f t="shared" si="34"/>
        <v>-13.80922</v>
      </c>
    </row>
    <row r="562" spans="2:20" x14ac:dyDescent="0.3">
      <c r="B562">
        <v>9</v>
      </c>
      <c r="C562">
        <v>350.84199999999998</v>
      </c>
      <c r="D562">
        <f t="shared" si="37"/>
        <v>46.928527852081345</v>
      </c>
      <c r="E562">
        <v>-19.912700000000001</v>
      </c>
      <c r="F562">
        <v>42.053199999999997</v>
      </c>
      <c r="G562">
        <v>563.05399999999997</v>
      </c>
      <c r="H562">
        <v>1.0668599999999999</v>
      </c>
      <c r="I562">
        <v>-39.947499999999998</v>
      </c>
      <c r="J562">
        <f t="shared" si="35"/>
        <v>-20.034799999999997</v>
      </c>
      <c r="L562">
        <v>20</v>
      </c>
      <c r="M562">
        <v>571.601</v>
      </c>
      <c r="N562">
        <f t="shared" si="36"/>
        <v>52.050801582344398</v>
      </c>
      <c r="O562">
        <v>-1.49536</v>
      </c>
      <c r="P562">
        <v>36.346400000000003</v>
      </c>
      <c r="Q562">
        <v>636.399</v>
      </c>
      <c r="R562">
        <v>1.3811</v>
      </c>
      <c r="S562">
        <v>-15.564</v>
      </c>
      <c r="T562">
        <f t="shared" si="34"/>
        <v>-14.06864</v>
      </c>
    </row>
    <row r="563" spans="2:20" x14ac:dyDescent="0.3">
      <c r="B563">
        <v>10</v>
      </c>
      <c r="C563">
        <v>371.81900000000002</v>
      </c>
      <c r="D563">
        <f t="shared" si="37"/>
        <v>47.671258997950062</v>
      </c>
      <c r="E563">
        <v>-21.133400000000002</v>
      </c>
      <c r="F563">
        <v>43.426499999999997</v>
      </c>
      <c r="G563">
        <v>595.697</v>
      </c>
      <c r="H563">
        <v>1.0808</v>
      </c>
      <c r="I563">
        <v>-40.191699999999997</v>
      </c>
      <c r="J563">
        <f t="shared" si="35"/>
        <v>-19.058299999999996</v>
      </c>
      <c r="L563">
        <v>21</v>
      </c>
      <c r="M563">
        <v>591.17200000000003</v>
      </c>
      <c r="N563">
        <f t="shared" si="36"/>
        <v>51.096009401665661</v>
      </c>
      <c r="O563">
        <v>-1.2969999999999999</v>
      </c>
      <c r="P563">
        <v>35.9955</v>
      </c>
      <c r="Q563">
        <v>621.19500000000005</v>
      </c>
      <c r="R563">
        <v>1.38137</v>
      </c>
      <c r="S563">
        <v>-15.625</v>
      </c>
      <c r="T563">
        <f t="shared" si="34"/>
        <v>-14.327999999999999</v>
      </c>
    </row>
    <row r="564" spans="2:20" x14ac:dyDescent="0.3">
      <c r="B564">
        <v>11</v>
      </c>
      <c r="C564">
        <v>393.25599999999997</v>
      </c>
      <c r="D564">
        <f t="shared" si="37"/>
        <v>46.648318328124368</v>
      </c>
      <c r="E564">
        <v>-20.843499999999999</v>
      </c>
      <c r="F564">
        <v>42.892499999999998</v>
      </c>
      <c r="G564">
        <v>589.57100000000003</v>
      </c>
      <c r="H564">
        <v>1.0823499999999999</v>
      </c>
      <c r="I564">
        <v>-39.947499999999998</v>
      </c>
      <c r="J564">
        <f t="shared" si="35"/>
        <v>-19.103999999999999</v>
      </c>
      <c r="L564">
        <v>22</v>
      </c>
      <c r="M564">
        <v>610.00599999999997</v>
      </c>
      <c r="N564">
        <f t="shared" si="36"/>
        <v>53.09546564723388</v>
      </c>
      <c r="O564">
        <v>-2.4261499999999998</v>
      </c>
      <c r="P564">
        <v>36.865200000000002</v>
      </c>
      <c r="Q564">
        <v>658.03800000000001</v>
      </c>
      <c r="R564">
        <v>1.4192800000000001</v>
      </c>
      <c r="S564">
        <v>-15.5945</v>
      </c>
      <c r="T564">
        <f t="shared" si="34"/>
        <v>-13.16835</v>
      </c>
    </row>
    <row r="565" spans="2:20" x14ac:dyDescent="0.3">
      <c r="B565">
        <v>12</v>
      </c>
      <c r="C565">
        <v>414.202</v>
      </c>
      <c r="D565">
        <f t="shared" si="37"/>
        <v>47.741812279194058</v>
      </c>
      <c r="E565">
        <v>-21.9421</v>
      </c>
      <c r="F565">
        <v>44.235199999999999</v>
      </c>
      <c r="G565">
        <v>615.53300000000002</v>
      </c>
      <c r="H565">
        <v>1.0996900000000001</v>
      </c>
      <c r="I565">
        <v>-40.130600000000001</v>
      </c>
      <c r="J565">
        <f t="shared" si="35"/>
        <v>-18.188500000000001</v>
      </c>
      <c r="L565">
        <v>23</v>
      </c>
      <c r="M565">
        <v>629.66999999999996</v>
      </c>
      <c r="N565">
        <f t="shared" si="36"/>
        <v>50.854353132628184</v>
      </c>
      <c r="O565">
        <v>-1.8463099999999999</v>
      </c>
      <c r="P565">
        <v>36.331200000000003</v>
      </c>
      <c r="Q565">
        <v>643.49400000000003</v>
      </c>
      <c r="R565">
        <v>1.4026799999999999</v>
      </c>
      <c r="S565">
        <v>-15.4572</v>
      </c>
      <c r="T565">
        <f t="shared" si="34"/>
        <v>-13.610890000000001</v>
      </c>
    </row>
    <row r="566" spans="2:20" x14ac:dyDescent="0.3">
      <c r="B566">
        <v>13</v>
      </c>
      <c r="C566">
        <v>435.24099999999999</v>
      </c>
      <c r="D566">
        <f t="shared" si="37"/>
        <v>47.530776177575007</v>
      </c>
      <c r="E566">
        <v>-21.591200000000001</v>
      </c>
      <c r="F566">
        <v>43.640099999999997</v>
      </c>
      <c r="G566">
        <v>607.41499999999996</v>
      </c>
      <c r="H566">
        <v>1.09779</v>
      </c>
      <c r="I566">
        <v>-40.222200000000001</v>
      </c>
      <c r="J566">
        <f t="shared" si="35"/>
        <v>-18.631</v>
      </c>
      <c r="L566">
        <v>24</v>
      </c>
      <c r="M566">
        <v>649.52</v>
      </c>
      <c r="N566">
        <f t="shared" si="36"/>
        <v>50.377833753148558</v>
      </c>
      <c r="O566">
        <v>-1.1901900000000001</v>
      </c>
      <c r="P566">
        <v>35.339399999999998</v>
      </c>
      <c r="Q566">
        <v>617.31899999999996</v>
      </c>
      <c r="R566">
        <v>1.3925399999999999</v>
      </c>
      <c r="S566">
        <v>-15.8691</v>
      </c>
      <c r="T566">
        <f t="shared" si="34"/>
        <v>-14.67891</v>
      </c>
    </row>
    <row r="567" spans="2:20" x14ac:dyDescent="0.3">
      <c r="B567">
        <v>14</v>
      </c>
      <c r="C567">
        <v>456.41500000000002</v>
      </c>
      <c r="D567">
        <f t="shared" si="37"/>
        <v>47.227732124303316</v>
      </c>
      <c r="E567">
        <v>-21.759</v>
      </c>
      <c r="F567">
        <v>43.9148</v>
      </c>
      <c r="G567">
        <v>608.71799999999996</v>
      </c>
      <c r="H567">
        <v>1.09633</v>
      </c>
      <c r="I567">
        <v>-40.206899999999997</v>
      </c>
      <c r="J567">
        <f t="shared" si="35"/>
        <v>-18.447899999999997</v>
      </c>
      <c r="L567">
        <v>25</v>
      </c>
      <c r="M567">
        <v>669.35500000000002</v>
      </c>
      <c r="N567">
        <f t="shared" si="36"/>
        <v>50.41593143433316</v>
      </c>
      <c r="O567">
        <v>-1.7089799999999999</v>
      </c>
      <c r="P567">
        <v>35.7971</v>
      </c>
      <c r="Q567">
        <v>627.86599999999999</v>
      </c>
      <c r="R567">
        <v>1.38453</v>
      </c>
      <c r="S567">
        <v>-15.914899999999999</v>
      </c>
      <c r="T567">
        <f t="shared" si="34"/>
        <v>-14.205919999999999</v>
      </c>
    </row>
    <row r="568" spans="2:20" x14ac:dyDescent="0.3">
      <c r="B568">
        <v>15</v>
      </c>
      <c r="C568">
        <v>478.01600000000002</v>
      </c>
      <c r="D568">
        <f t="shared" si="37"/>
        <v>46.29415304846998</v>
      </c>
      <c r="E568">
        <v>-20.828199999999999</v>
      </c>
      <c r="F568">
        <v>42.678800000000003</v>
      </c>
      <c r="G568">
        <v>588.02599999999995</v>
      </c>
      <c r="H568">
        <v>1.08562</v>
      </c>
      <c r="I568">
        <v>-40.191699999999997</v>
      </c>
      <c r="J568">
        <f t="shared" si="35"/>
        <v>-19.363499999999998</v>
      </c>
      <c r="L568">
        <v>26</v>
      </c>
      <c r="M568">
        <v>688.92700000000002</v>
      </c>
      <c r="N568">
        <f t="shared" si="36"/>
        <v>51.093398732883706</v>
      </c>
      <c r="O568">
        <v>-1.9226099999999999</v>
      </c>
      <c r="P568">
        <v>35.690300000000001</v>
      </c>
      <c r="Q568">
        <v>636.81200000000001</v>
      </c>
      <c r="R568">
        <v>1.40185</v>
      </c>
      <c r="S568">
        <v>-15.853899999999999</v>
      </c>
      <c r="T568">
        <f t="shared" si="34"/>
        <v>-13.931289999999999</v>
      </c>
    </row>
    <row r="569" spans="2:20" x14ac:dyDescent="0.3">
      <c r="B569">
        <v>16</v>
      </c>
      <c r="C569">
        <v>499.36599999999999</v>
      </c>
      <c r="D569">
        <f t="shared" si="37"/>
        <v>46.838407494145272</v>
      </c>
      <c r="E569">
        <v>-21.240200000000002</v>
      </c>
      <c r="F569">
        <v>42.831400000000002</v>
      </c>
      <c r="G569">
        <v>605.22</v>
      </c>
      <c r="H569">
        <v>1.10277</v>
      </c>
      <c r="I569">
        <v>-40.298499999999997</v>
      </c>
      <c r="J569">
        <f t="shared" si="35"/>
        <v>-19.058299999999996</v>
      </c>
      <c r="L569">
        <v>27</v>
      </c>
      <c r="M569">
        <v>708.63400000000001</v>
      </c>
      <c r="N569">
        <f t="shared" si="36"/>
        <v>50.743390673364807</v>
      </c>
      <c r="O569">
        <v>-1.15967</v>
      </c>
      <c r="P569">
        <v>34.759500000000003</v>
      </c>
      <c r="Q569">
        <v>615.35199999999998</v>
      </c>
      <c r="R569">
        <v>1.38923</v>
      </c>
      <c r="S569">
        <v>-15.823399999999999</v>
      </c>
      <c r="T569">
        <f t="shared" si="34"/>
        <v>-14.663729999999999</v>
      </c>
    </row>
    <row r="570" spans="2:20" x14ac:dyDescent="0.3">
      <c r="B570">
        <v>17</v>
      </c>
      <c r="C570">
        <v>520.54100000000005</v>
      </c>
      <c r="D570">
        <f t="shared" si="37"/>
        <v>47.225501770956164</v>
      </c>
      <c r="E570">
        <v>-21.6675</v>
      </c>
      <c r="F570">
        <v>43.350200000000001</v>
      </c>
      <c r="G570">
        <v>611.62400000000002</v>
      </c>
      <c r="H570">
        <v>1.10141</v>
      </c>
      <c r="I570">
        <v>-40.420499999999997</v>
      </c>
      <c r="J570">
        <f t="shared" si="35"/>
        <v>-18.752999999999997</v>
      </c>
      <c r="T570">
        <f t="shared" si="34"/>
        <v>0</v>
      </c>
    </row>
    <row r="571" spans="2:20" x14ac:dyDescent="0.3">
      <c r="B571">
        <v>18</v>
      </c>
      <c r="C571">
        <v>541.78099999999995</v>
      </c>
      <c r="D571">
        <f t="shared" si="37"/>
        <v>47.080979284369349</v>
      </c>
      <c r="E571">
        <v>-21.8048</v>
      </c>
      <c r="F571">
        <v>43.258699999999997</v>
      </c>
      <c r="G571">
        <v>618.43299999999999</v>
      </c>
      <c r="H571">
        <v>1.1062700000000001</v>
      </c>
      <c r="I571">
        <v>-40.39</v>
      </c>
      <c r="J571">
        <f t="shared" si="35"/>
        <v>-18.5852</v>
      </c>
      <c r="K571">
        <v>3.1</v>
      </c>
      <c r="T571">
        <f t="shared" si="34"/>
        <v>0</v>
      </c>
    </row>
    <row r="572" spans="2:20" x14ac:dyDescent="0.3">
      <c r="B572">
        <v>19</v>
      </c>
      <c r="C572">
        <v>563.19000000000005</v>
      </c>
      <c r="D572">
        <f t="shared" si="37"/>
        <v>46.70932785277197</v>
      </c>
      <c r="E572">
        <v>-22.0947</v>
      </c>
      <c r="F572">
        <v>43.304400000000001</v>
      </c>
      <c r="G572">
        <v>629.48099999999999</v>
      </c>
      <c r="H572">
        <v>1.1236999999999999</v>
      </c>
      <c r="I572">
        <v>-40.237400000000001</v>
      </c>
      <c r="J572">
        <f t="shared" si="35"/>
        <v>-18.142700000000001</v>
      </c>
      <c r="L572">
        <v>1</v>
      </c>
      <c r="M572">
        <v>221.42400000000001</v>
      </c>
      <c r="O572">
        <v>-8.9263899999999996</v>
      </c>
      <c r="P572">
        <v>51.4221</v>
      </c>
      <c r="Q572">
        <v>564.70799999999997</v>
      </c>
      <c r="R572">
        <v>1.19587</v>
      </c>
      <c r="S572">
        <v>-14.388999999999999</v>
      </c>
      <c r="T572">
        <f t="shared" si="34"/>
        <v>-5.4626099999999997</v>
      </c>
    </row>
    <row r="573" spans="2:20" x14ac:dyDescent="0.3">
      <c r="B573">
        <v>20</v>
      </c>
      <c r="C573">
        <v>584.66700000000003</v>
      </c>
      <c r="D573">
        <f t="shared" si="37"/>
        <v>46.561437817199845</v>
      </c>
      <c r="E573">
        <v>-21.514900000000001</v>
      </c>
      <c r="F573">
        <v>42.541499999999999</v>
      </c>
      <c r="G573">
        <v>617.05499999999995</v>
      </c>
      <c r="H573">
        <v>1.1135900000000001</v>
      </c>
      <c r="I573">
        <v>-40.405299999999997</v>
      </c>
      <c r="J573">
        <f t="shared" si="35"/>
        <v>-18.890399999999996</v>
      </c>
      <c r="L573">
        <v>2</v>
      </c>
      <c r="M573">
        <v>231.19399999999999</v>
      </c>
      <c r="N573">
        <f t="shared" si="36"/>
        <v>102.35414534288658</v>
      </c>
      <c r="O573">
        <v>1.9988999999999999</v>
      </c>
      <c r="P573">
        <v>34.637500000000003</v>
      </c>
      <c r="Q573">
        <v>562.87</v>
      </c>
      <c r="R573">
        <v>1.34135</v>
      </c>
      <c r="S573">
        <v>-10.8185</v>
      </c>
      <c r="T573">
        <f t="shared" si="34"/>
        <v>-12.817399999999999</v>
      </c>
    </row>
    <row r="574" spans="2:20" x14ac:dyDescent="0.3">
      <c r="B574">
        <v>21</v>
      </c>
      <c r="C574">
        <v>606.13</v>
      </c>
      <c r="D574">
        <f t="shared" si="37"/>
        <v>46.591809159949754</v>
      </c>
      <c r="E574">
        <v>-21.652200000000001</v>
      </c>
      <c r="F574">
        <v>42.724600000000002</v>
      </c>
      <c r="G574">
        <v>614.52200000000005</v>
      </c>
      <c r="H574">
        <v>1.11819</v>
      </c>
      <c r="I574">
        <v>-40.3748</v>
      </c>
      <c r="J574">
        <f t="shared" si="35"/>
        <v>-18.7226</v>
      </c>
      <c r="L574">
        <v>3</v>
      </c>
      <c r="M574">
        <v>247.15100000000001</v>
      </c>
      <c r="N574">
        <f t="shared" si="36"/>
        <v>62.66842138246529</v>
      </c>
      <c r="O574">
        <v>3.14331</v>
      </c>
      <c r="P574">
        <v>32.5623</v>
      </c>
      <c r="Q574">
        <v>582.55399999999997</v>
      </c>
      <c r="R574">
        <v>1.4077599999999999</v>
      </c>
      <c r="S574">
        <v>-10.528600000000001</v>
      </c>
      <c r="T574">
        <f t="shared" si="34"/>
        <v>-13.67191</v>
      </c>
    </row>
    <row r="575" spans="2:20" x14ac:dyDescent="0.3">
      <c r="B575">
        <v>22</v>
      </c>
      <c r="C575">
        <v>627.73500000000001</v>
      </c>
      <c r="D575">
        <f t="shared" si="37"/>
        <v>46.285582041194132</v>
      </c>
      <c r="E575">
        <v>-21.102900000000002</v>
      </c>
      <c r="F575">
        <v>42.007399999999997</v>
      </c>
      <c r="G575">
        <v>605.25800000000004</v>
      </c>
      <c r="H575">
        <v>1.1093299999999999</v>
      </c>
      <c r="I575">
        <v>-40.252699999999997</v>
      </c>
      <c r="J575">
        <f t="shared" si="35"/>
        <v>-19.149799999999995</v>
      </c>
      <c r="L575">
        <v>4</v>
      </c>
      <c r="M575">
        <v>262.036</v>
      </c>
      <c r="N575">
        <f t="shared" si="36"/>
        <v>67.181726570372902</v>
      </c>
      <c r="O575">
        <v>2.7008100000000002</v>
      </c>
      <c r="P575">
        <v>32.211300000000001</v>
      </c>
      <c r="Q575">
        <v>623.70799999999997</v>
      </c>
      <c r="R575">
        <v>1.46408</v>
      </c>
      <c r="S575">
        <v>-10.3912</v>
      </c>
      <c r="T575">
        <f t="shared" si="34"/>
        <v>-13.09201</v>
      </c>
    </row>
    <row r="576" spans="2:20" x14ac:dyDescent="0.3">
      <c r="B576">
        <v>23</v>
      </c>
      <c r="C576">
        <v>649.21699999999998</v>
      </c>
      <c r="D576">
        <f t="shared" si="37"/>
        <v>46.550600502746548</v>
      </c>
      <c r="E576">
        <v>-21.8048</v>
      </c>
      <c r="F576">
        <v>42.785600000000002</v>
      </c>
      <c r="G576">
        <v>632.21400000000006</v>
      </c>
      <c r="H576">
        <v>1.1268</v>
      </c>
      <c r="I576">
        <v>-40.222200000000001</v>
      </c>
      <c r="J576">
        <f t="shared" si="35"/>
        <v>-18.417400000000001</v>
      </c>
      <c r="L576">
        <v>5</v>
      </c>
      <c r="M576">
        <v>280.71100000000001</v>
      </c>
      <c r="N576">
        <f t="shared" si="36"/>
        <v>53.547523427041469</v>
      </c>
      <c r="O576">
        <v>2.0446800000000001</v>
      </c>
      <c r="P576">
        <v>33.248899999999999</v>
      </c>
      <c r="Q576">
        <v>619.28300000000002</v>
      </c>
      <c r="R576">
        <v>1.41951</v>
      </c>
      <c r="S576">
        <v>-11.4594</v>
      </c>
      <c r="T576">
        <f t="shared" si="34"/>
        <v>-13.50408</v>
      </c>
    </row>
    <row r="577" spans="1:20" x14ac:dyDescent="0.3">
      <c r="B577">
        <v>24</v>
      </c>
      <c r="C577">
        <v>671.08</v>
      </c>
      <c r="D577">
        <f t="shared" si="37"/>
        <v>45.739377029684739</v>
      </c>
      <c r="E577">
        <v>-21.8658</v>
      </c>
      <c r="F577">
        <v>42.633099999999999</v>
      </c>
      <c r="G577">
        <v>635.22500000000002</v>
      </c>
      <c r="H577">
        <v>1.1366700000000001</v>
      </c>
      <c r="I577">
        <v>-40.054299999999998</v>
      </c>
      <c r="J577">
        <f t="shared" si="35"/>
        <v>-18.188499999999998</v>
      </c>
      <c r="L577">
        <v>6</v>
      </c>
      <c r="M577">
        <v>299.42</v>
      </c>
      <c r="N577">
        <f t="shared" si="36"/>
        <v>53.450211128333947</v>
      </c>
      <c r="O577">
        <v>1.38855</v>
      </c>
      <c r="P577">
        <v>34.072899999999997</v>
      </c>
      <c r="Q577">
        <v>633.79</v>
      </c>
      <c r="R577">
        <v>1.4149799999999999</v>
      </c>
      <c r="S577">
        <v>-12.222300000000001</v>
      </c>
      <c r="T577">
        <f t="shared" si="34"/>
        <v>-13.610850000000001</v>
      </c>
    </row>
    <row r="578" spans="1:20" x14ac:dyDescent="0.3">
      <c r="B578">
        <v>25</v>
      </c>
      <c r="C578">
        <v>693.19100000000003</v>
      </c>
      <c r="D578">
        <f t="shared" si="37"/>
        <v>45.226357921396612</v>
      </c>
      <c r="E578">
        <v>-20.996099999999998</v>
      </c>
      <c r="F578">
        <v>41.458100000000002</v>
      </c>
      <c r="G578">
        <v>618.79399999999998</v>
      </c>
      <c r="H578">
        <v>1.13608</v>
      </c>
      <c r="I578">
        <v>-39.901699999999998</v>
      </c>
      <c r="J578">
        <f t="shared" si="35"/>
        <v>-18.9056</v>
      </c>
      <c r="L578">
        <v>7</v>
      </c>
      <c r="M578">
        <v>318.71300000000002</v>
      </c>
      <c r="N578">
        <f t="shared" si="36"/>
        <v>51.832270771782497</v>
      </c>
      <c r="O578">
        <v>1.54114</v>
      </c>
      <c r="P578">
        <v>33.874499999999998</v>
      </c>
      <c r="Q578">
        <v>616.48199999999997</v>
      </c>
      <c r="R578">
        <v>1.40144</v>
      </c>
      <c r="S578">
        <v>-12.6495</v>
      </c>
      <c r="T578">
        <f t="shared" si="34"/>
        <v>-14.19064</v>
      </c>
    </row>
    <row r="579" spans="1:20" x14ac:dyDescent="0.3">
      <c r="J579">
        <f t="shared" si="35"/>
        <v>0</v>
      </c>
      <c r="L579">
        <v>8</v>
      </c>
      <c r="M579">
        <v>337.67399999999998</v>
      </c>
      <c r="N579">
        <f t="shared" si="36"/>
        <v>52.739834396920116</v>
      </c>
      <c r="O579">
        <v>0.33569300000000002</v>
      </c>
      <c r="P579">
        <v>35.217300000000002</v>
      </c>
      <c r="Q579">
        <v>639.91700000000003</v>
      </c>
      <c r="R579">
        <v>1.40385</v>
      </c>
      <c r="S579">
        <v>-13.5345</v>
      </c>
      <c r="T579">
        <f t="shared" si="34"/>
        <v>-13.870193</v>
      </c>
    </row>
    <row r="580" spans="1:20" x14ac:dyDescent="0.3">
      <c r="A580">
        <v>4.1500000000000004</v>
      </c>
      <c r="J580">
        <f t="shared" si="35"/>
        <v>0</v>
      </c>
      <c r="L580">
        <v>9</v>
      </c>
      <c r="M580">
        <v>356.65499999999997</v>
      </c>
      <c r="N580">
        <f t="shared" si="36"/>
        <v>52.684263210579019</v>
      </c>
      <c r="O580">
        <v>0.57983399999999996</v>
      </c>
      <c r="P580">
        <v>34.957900000000002</v>
      </c>
      <c r="Q580">
        <v>623.48500000000001</v>
      </c>
      <c r="R580">
        <v>1.3899900000000001</v>
      </c>
      <c r="S580">
        <v>-13.626099999999999</v>
      </c>
      <c r="T580">
        <f t="shared" si="34"/>
        <v>-14.205933999999999</v>
      </c>
    </row>
    <row r="581" spans="1:20" x14ac:dyDescent="0.3">
      <c r="B581">
        <v>1</v>
      </c>
      <c r="C581">
        <v>201.40700000000001</v>
      </c>
      <c r="E581">
        <v>-33.020000000000003</v>
      </c>
      <c r="F581">
        <v>67.474400000000003</v>
      </c>
      <c r="G581">
        <v>502.25799999999998</v>
      </c>
      <c r="H581">
        <v>0.8972</v>
      </c>
      <c r="I581">
        <v>-42.1143</v>
      </c>
      <c r="J581">
        <f t="shared" si="35"/>
        <v>-9.0942999999999969</v>
      </c>
      <c r="L581">
        <v>10</v>
      </c>
      <c r="M581">
        <v>375.61</v>
      </c>
      <c r="N581">
        <f t="shared" si="36"/>
        <v>52.75652862041666</v>
      </c>
      <c r="O581">
        <v>0.228882</v>
      </c>
      <c r="P581">
        <v>35.201999999999998</v>
      </c>
      <c r="Q581">
        <v>633.24300000000005</v>
      </c>
      <c r="R581">
        <v>1.40649</v>
      </c>
      <c r="S581">
        <v>-13.656599999999999</v>
      </c>
      <c r="T581">
        <f t="shared" ref="T581:T644" si="38">S581-O581</f>
        <v>-13.885482</v>
      </c>
    </row>
    <row r="582" spans="1:20" x14ac:dyDescent="0.3">
      <c r="B582">
        <v>2</v>
      </c>
      <c r="C582">
        <v>209.71799999999999</v>
      </c>
      <c r="D582">
        <f t="shared" si="37"/>
        <v>120.3224642040672</v>
      </c>
      <c r="E582">
        <v>-20.004300000000001</v>
      </c>
      <c r="F582">
        <v>43.289200000000001</v>
      </c>
      <c r="G582">
        <v>521.34699999999998</v>
      </c>
      <c r="H582">
        <v>1.0531299999999999</v>
      </c>
      <c r="I582">
        <v>-37.216200000000001</v>
      </c>
      <c r="J582">
        <f t="shared" ref="J582:J645" si="39">I582-E582</f>
        <v>-17.2119</v>
      </c>
      <c r="L582">
        <v>11</v>
      </c>
      <c r="M582">
        <v>394.74900000000002</v>
      </c>
      <c r="N582">
        <f t="shared" ref="N582:N645" si="40">1000/(M582-M581)</f>
        <v>52.249333820993755</v>
      </c>
      <c r="O582">
        <v>-0.25939899999999999</v>
      </c>
      <c r="P582">
        <v>35.446199999999997</v>
      </c>
      <c r="Q582">
        <v>641.86699999999996</v>
      </c>
      <c r="R582">
        <v>1.4093599999999999</v>
      </c>
      <c r="S582">
        <v>-13.9923</v>
      </c>
      <c r="T582">
        <f t="shared" si="38"/>
        <v>-13.732901</v>
      </c>
    </row>
    <row r="583" spans="1:20" x14ac:dyDescent="0.3">
      <c r="B583">
        <v>3</v>
      </c>
      <c r="C583">
        <v>227.26499999999999</v>
      </c>
      <c r="D583">
        <f t="shared" si="37"/>
        <v>56.989798826010151</v>
      </c>
      <c r="E583">
        <v>-19.088699999999999</v>
      </c>
      <c r="F583">
        <v>40.4358</v>
      </c>
      <c r="G583">
        <v>579.53200000000004</v>
      </c>
      <c r="H583">
        <v>1.1252200000000001</v>
      </c>
      <c r="I583">
        <v>-37.063600000000001</v>
      </c>
      <c r="J583">
        <f t="shared" si="39"/>
        <v>-17.974900000000002</v>
      </c>
      <c r="L583">
        <v>12</v>
      </c>
      <c r="M583">
        <v>413.93200000000002</v>
      </c>
      <c r="N583">
        <f t="shared" si="40"/>
        <v>52.129489652296321</v>
      </c>
      <c r="O583">
        <v>0.12207</v>
      </c>
      <c r="P583">
        <v>35.201999999999998</v>
      </c>
      <c r="Q583">
        <v>618.322</v>
      </c>
      <c r="R583">
        <v>1.38639</v>
      </c>
      <c r="S583">
        <v>-14.266999999999999</v>
      </c>
      <c r="T583">
        <f t="shared" si="38"/>
        <v>-14.38907</v>
      </c>
    </row>
    <row r="584" spans="1:20" x14ac:dyDescent="0.3">
      <c r="B584">
        <v>4</v>
      </c>
      <c r="C584">
        <v>244.80099999999999</v>
      </c>
      <c r="D584">
        <f t="shared" si="37"/>
        <v>57.025547445255469</v>
      </c>
      <c r="E584">
        <v>-18.7378</v>
      </c>
      <c r="F584">
        <v>38.772599999999997</v>
      </c>
      <c r="G584">
        <v>606.55200000000002</v>
      </c>
      <c r="H584">
        <v>1.16906</v>
      </c>
      <c r="I584">
        <v>-36.880499999999998</v>
      </c>
      <c r="J584">
        <f t="shared" si="39"/>
        <v>-18.142699999999998</v>
      </c>
      <c r="L584">
        <v>13</v>
      </c>
      <c r="M584">
        <v>432.93700000000001</v>
      </c>
      <c r="N584">
        <f t="shared" si="40"/>
        <v>52.617732175743235</v>
      </c>
      <c r="O584">
        <v>-0.457764</v>
      </c>
      <c r="P584">
        <v>35.400399999999998</v>
      </c>
      <c r="Q584">
        <v>643.45100000000002</v>
      </c>
      <c r="R584">
        <v>1.41317</v>
      </c>
      <c r="S584">
        <v>-14.1144</v>
      </c>
      <c r="T584">
        <f t="shared" si="38"/>
        <v>-13.656636000000001</v>
      </c>
    </row>
    <row r="585" spans="1:20" x14ac:dyDescent="0.3">
      <c r="B585">
        <v>5</v>
      </c>
      <c r="C585">
        <v>264.69600000000003</v>
      </c>
      <c r="D585">
        <f t="shared" ref="D585:D648" si="41">1000/(C585-C584)</f>
        <v>50.263885398341195</v>
      </c>
      <c r="E585">
        <v>-19.226099999999999</v>
      </c>
      <c r="F585">
        <v>39.657600000000002</v>
      </c>
      <c r="G585">
        <v>609.74099999999999</v>
      </c>
      <c r="H585">
        <v>1.14571</v>
      </c>
      <c r="I585">
        <v>-37.597700000000003</v>
      </c>
      <c r="J585">
        <f t="shared" si="39"/>
        <v>-18.371600000000004</v>
      </c>
      <c r="L585">
        <v>14</v>
      </c>
      <c r="M585">
        <v>452.51600000000002</v>
      </c>
      <c r="N585">
        <f t="shared" si="40"/>
        <v>51.075131518463643</v>
      </c>
      <c r="O585">
        <v>9.1552700000000001E-2</v>
      </c>
      <c r="P585">
        <v>34.835799999999999</v>
      </c>
      <c r="Q585">
        <v>620.43600000000004</v>
      </c>
      <c r="R585">
        <v>1.3902000000000001</v>
      </c>
      <c r="S585">
        <v>-14.343299999999999</v>
      </c>
      <c r="T585">
        <f t="shared" si="38"/>
        <v>-14.434852699999999</v>
      </c>
    </row>
    <row r="586" spans="1:20" x14ac:dyDescent="0.3">
      <c r="B586">
        <v>6</v>
      </c>
      <c r="C586">
        <v>285.25799999999998</v>
      </c>
      <c r="D586">
        <f t="shared" si="41"/>
        <v>48.633401420095431</v>
      </c>
      <c r="E586">
        <v>-19.775400000000001</v>
      </c>
      <c r="F586">
        <v>40.786700000000003</v>
      </c>
      <c r="G586">
        <v>607.45600000000002</v>
      </c>
      <c r="H586">
        <v>1.13262</v>
      </c>
      <c r="I586">
        <v>-38.299599999999998</v>
      </c>
      <c r="J586">
        <f t="shared" si="39"/>
        <v>-18.524199999999997</v>
      </c>
      <c r="L586">
        <v>15</v>
      </c>
      <c r="M586">
        <v>471.71699999999998</v>
      </c>
      <c r="N586">
        <f t="shared" si="40"/>
        <v>52.080620801000045</v>
      </c>
      <c r="O586">
        <v>-0.41198699999999999</v>
      </c>
      <c r="P586">
        <v>35.278300000000002</v>
      </c>
      <c r="Q586">
        <v>642.14300000000003</v>
      </c>
      <c r="R586">
        <v>1.40689</v>
      </c>
      <c r="S586">
        <v>-14.266999999999999</v>
      </c>
      <c r="T586">
        <f t="shared" si="38"/>
        <v>-13.855013</v>
      </c>
    </row>
    <row r="587" spans="1:20" x14ac:dyDescent="0.3">
      <c r="B587">
        <v>7</v>
      </c>
      <c r="C587">
        <v>306.089</v>
      </c>
      <c r="D587">
        <f t="shared" si="41"/>
        <v>48.005376602179403</v>
      </c>
      <c r="E587">
        <v>-20.690899999999999</v>
      </c>
      <c r="F587">
        <v>42.144799999999996</v>
      </c>
      <c r="G587">
        <v>609.23099999999999</v>
      </c>
      <c r="H587">
        <v>1.12131</v>
      </c>
      <c r="I587">
        <v>-38.940399999999997</v>
      </c>
      <c r="J587">
        <f t="shared" si="39"/>
        <v>-18.249499999999998</v>
      </c>
      <c r="L587">
        <v>16</v>
      </c>
      <c r="M587">
        <v>490.77199999999999</v>
      </c>
      <c r="N587">
        <f t="shared" si="40"/>
        <v>52.479664130149551</v>
      </c>
      <c r="O587">
        <v>-1.0376000000000001</v>
      </c>
      <c r="P587">
        <v>35.720799999999997</v>
      </c>
      <c r="Q587">
        <v>658.74099999999999</v>
      </c>
      <c r="R587">
        <v>1.4343399999999999</v>
      </c>
      <c r="S587">
        <v>-14.541600000000001</v>
      </c>
      <c r="T587">
        <f t="shared" si="38"/>
        <v>-13.504000000000001</v>
      </c>
    </row>
    <row r="588" spans="1:20" x14ac:dyDescent="0.3">
      <c r="B588">
        <v>8</v>
      </c>
      <c r="C588">
        <v>326.79199999999997</v>
      </c>
      <c r="D588">
        <f t="shared" si="41"/>
        <v>48.302178428247174</v>
      </c>
      <c r="E588">
        <v>-20.2026</v>
      </c>
      <c r="F588">
        <v>41.686999999999998</v>
      </c>
      <c r="G588">
        <v>601.97</v>
      </c>
      <c r="H588">
        <v>1.1109800000000001</v>
      </c>
      <c r="I588">
        <v>-39.138800000000003</v>
      </c>
      <c r="J588">
        <f t="shared" si="39"/>
        <v>-18.936200000000003</v>
      </c>
      <c r="L588">
        <v>17</v>
      </c>
      <c r="M588">
        <v>509.78800000000001</v>
      </c>
      <c r="N588">
        <f t="shared" si="40"/>
        <v>52.587294909549797</v>
      </c>
      <c r="O588">
        <v>-1.8310500000000001</v>
      </c>
      <c r="P588">
        <v>36.361699999999999</v>
      </c>
      <c r="Q588">
        <v>696.98800000000006</v>
      </c>
      <c r="R588">
        <v>1.45427</v>
      </c>
      <c r="S588">
        <v>-14.511100000000001</v>
      </c>
      <c r="T588">
        <f t="shared" si="38"/>
        <v>-12.680050000000001</v>
      </c>
    </row>
    <row r="589" spans="1:20" x14ac:dyDescent="0.3">
      <c r="B589">
        <v>9</v>
      </c>
      <c r="C589">
        <v>347.339</v>
      </c>
      <c r="D589">
        <f t="shared" si="41"/>
        <v>48.668905436316678</v>
      </c>
      <c r="E589">
        <v>-21.225000000000001</v>
      </c>
      <c r="F589">
        <v>42.846699999999998</v>
      </c>
      <c r="G589">
        <v>619.27499999999998</v>
      </c>
      <c r="H589">
        <v>1.1166700000000001</v>
      </c>
      <c r="I589">
        <v>-39.489699999999999</v>
      </c>
      <c r="J589">
        <f t="shared" si="39"/>
        <v>-18.264699999999998</v>
      </c>
      <c r="L589">
        <v>18</v>
      </c>
      <c r="M589">
        <v>529.19100000000003</v>
      </c>
      <c r="N589">
        <f t="shared" si="40"/>
        <v>51.538421893521566</v>
      </c>
      <c r="O589">
        <v>-0.80871599999999999</v>
      </c>
      <c r="P589">
        <v>35.293599999999998</v>
      </c>
      <c r="Q589">
        <v>653.30399999999997</v>
      </c>
      <c r="R589">
        <v>1.43085</v>
      </c>
      <c r="S589">
        <v>-14.617900000000001</v>
      </c>
      <c r="T589">
        <f t="shared" si="38"/>
        <v>-13.809184</v>
      </c>
    </row>
    <row r="590" spans="1:20" x14ac:dyDescent="0.3">
      <c r="B590">
        <v>10</v>
      </c>
      <c r="C590">
        <v>368.05700000000002</v>
      </c>
      <c r="D590">
        <f t="shared" si="41"/>
        <v>48.267207259387931</v>
      </c>
      <c r="E590">
        <v>-21.087599999999998</v>
      </c>
      <c r="F590">
        <v>42.816200000000002</v>
      </c>
      <c r="G590">
        <v>610.029</v>
      </c>
      <c r="H590">
        <v>1.10378</v>
      </c>
      <c r="I590">
        <v>-39.688099999999999</v>
      </c>
      <c r="J590">
        <f t="shared" si="39"/>
        <v>-18.6005</v>
      </c>
      <c r="L590">
        <v>19</v>
      </c>
      <c r="M590">
        <v>549.04399999999998</v>
      </c>
      <c r="N590">
        <f t="shared" si="40"/>
        <v>50.370221125270859</v>
      </c>
      <c r="O590">
        <v>-0.86975100000000005</v>
      </c>
      <c r="P590">
        <v>35.278300000000002</v>
      </c>
      <c r="Q590">
        <v>650.22199999999998</v>
      </c>
      <c r="R590">
        <v>1.4262900000000001</v>
      </c>
      <c r="S590">
        <v>-14.7858</v>
      </c>
      <c r="T590">
        <f t="shared" si="38"/>
        <v>-13.916048999999999</v>
      </c>
    </row>
    <row r="591" spans="1:20" x14ac:dyDescent="0.3">
      <c r="B591">
        <v>11</v>
      </c>
      <c r="C591">
        <v>388.88499999999999</v>
      </c>
      <c r="D591">
        <f t="shared" si="41"/>
        <v>48.01229114653357</v>
      </c>
      <c r="E591">
        <v>-21.133400000000002</v>
      </c>
      <c r="F591">
        <v>42.602499999999999</v>
      </c>
      <c r="G591">
        <v>612.84100000000001</v>
      </c>
      <c r="H591">
        <v>1.11591</v>
      </c>
      <c r="I591">
        <v>-39.550800000000002</v>
      </c>
      <c r="J591">
        <f t="shared" si="39"/>
        <v>-18.417400000000001</v>
      </c>
      <c r="L591">
        <v>20</v>
      </c>
      <c r="M591">
        <v>568.07000000000005</v>
      </c>
      <c r="N591">
        <f t="shared" si="40"/>
        <v>52.559655208661646</v>
      </c>
      <c r="O591">
        <v>-1.5258799999999999</v>
      </c>
      <c r="P591">
        <v>35.8429</v>
      </c>
      <c r="Q591">
        <v>672.55499999999995</v>
      </c>
      <c r="R591">
        <v>1.4543999999999999</v>
      </c>
      <c r="S591">
        <v>-14.7858</v>
      </c>
      <c r="T591">
        <f t="shared" si="38"/>
        <v>-13.259920000000001</v>
      </c>
    </row>
    <row r="592" spans="1:20" x14ac:dyDescent="0.3">
      <c r="B592">
        <v>12</v>
      </c>
      <c r="C592">
        <v>409.85899999999998</v>
      </c>
      <c r="D592">
        <f t="shared" si="41"/>
        <v>47.67807761991039</v>
      </c>
      <c r="E592">
        <v>-20.828199999999999</v>
      </c>
      <c r="F592">
        <v>42.053199999999997</v>
      </c>
      <c r="G592">
        <v>610.81299999999999</v>
      </c>
      <c r="H592">
        <v>1.1118300000000001</v>
      </c>
      <c r="I592">
        <v>-39.764400000000002</v>
      </c>
      <c r="J592">
        <f t="shared" si="39"/>
        <v>-18.936200000000003</v>
      </c>
      <c r="L592">
        <v>21</v>
      </c>
      <c r="M592">
        <v>587.69200000000001</v>
      </c>
      <c r="N592">
        <f t="shared" si="40"/>
        <v>50.96320456630324</v>
      </c>
      <c r="O592">
        <v>-1.09863</v>
      </c>
      <c r="P592">
        <v>35.201999999999998</v>
      </c>
      <c r="Q592">
        <v>654.202</v>
      </c>
      <c r="R592">
        <v>1.45451</v>
      </c>
      <c r="S592">
        <v>-14.9078</v>
      </c>
      <c r="T592">
        <f t="shared" si="38"/>
        <v>-13.80917</v>
      </c>
    </row>
    <row r="593" spans="1:20" x14ac:dyDescent="0.3">
      <c r="B593">
        <v>13</v>
      </c>
      <c r="C593">
        <v>430.589</v>
      </c>
      <c r="D593">
        <f t="shared" si="41"/>
        <v>48.23926676314516</v>
      </c>
      <c r="E593">
        <v>-21.8811</v>
      </c>
      <c r="F593">
        <v>42.999299999999998</v>
      </c>
      <c r="G593">
        <v>637.702</v>
      </c>
      <c r="H593">
        <v>1.13917</v>
      </c>
      <c r="I593">
        <v>-39.779699999999998</v>
      </c>
      <c r="J593">
        <f t="shared" si="39"/>
        <v>-17.898599999999998</v>
      </c>
      <c r="L593">
        <v>22</v>
      </c>
      <c r="M593">
        <v>606.83799999999997</v>
      </c>
      <c r="N593">
        <f t="shared" si="40"/>
        <v>52.230230857620505</v>
      </c>
      <c r="O593">
        <v>-1.1291500000000001</v>
      </c>
      <c r="P593">
        <v>34.927399999999999</v>
      </c>
      <c r="Q593">
        <v>644.80499999999995</v>
      </c>
      <c r="R593">
        <v>1.4503299999999999</v>
      </c>
      <c r="S593">
        <v>-14.8621</v>
      </c>
      <c r="T593">
        <f t="shared" si="38"/>
        <v>-13.732949999999999</v>
      </c>
    </row>
    <row r="594" spans="1:20" x14ac:dyDescent="0.3">
      <c r="B594">
        <v>14</v>
      </c>
      <c r="C594">
        <v>452.01100000000002</v>
      </c>
      <c r="D594">
        <f t="shared" si="41"/>
        <v>46.680982167864755</v>
      </c>
      <c r="E594">
        <v>-20.2332</v>
      </c>
      <c r="F594">
        <v>41.229199999999999</v>
      </c>
      <c r="G594">
        <v>593.30700000000002</v>
      </c>
      <c r="H594">
        <v>1.1047899999999999</v>
      </c>
      <c r="I594">
        <v>-39.718600000000002</v>
      </c>
      <c r="J594">
        <f t="shared" si="39"/>
        <v>-19.485400000000002</v>
      </c>
      <c r="L594">
        <v>23</v>
      </c>
      <c r="M594">
        <v>626.59299999999996</v>
      </c>
      <c r="N594">
        <f t="shared" si="40"/>
        <v>50.620096178182749</v>
      </c>
      <c r="O594">
        <v>-0.85449200000000003</v>
      </c>
      <c r="P594">
        <v>34.454300000000003</v>
      </c>
      <c r="Q594">
        <v>641.78300000000002</v>
      </c>
      <c r="R594">
        <v>1.44577</v>
      </c>
      <c r="S594">
        <v>-14.8621</v>
      </c>
      <c r="T594">
        <f t="shared" si="38"/>
        <v>-14.007607999999999</v>
      </c>
    </row>
    <row r="595" spans="1:20" x14ac:dyDescent="0.3">
      <c r="B595">
        <v>15</v>
      </c>
      <c r="C595">
        <v>472.83300000000003</v>
      </c>
      <c r="D595">
        <f t="shared" si="41"/>
        <v>48.026126212659683</v>
      </c>
      <c r="E595">
        <v>-21.118200000000002</v>
      </c>
      <c r="F595">
        <v>42.2211</v>
      </c>
      <c r="G595">
        <v>619.84199999999998</v>
      </c>
      <c r="H595">
        <v>1.1251899999999999</v>
      </c>
      <c r="I595">
        <v>-39.978000000000002</v>
      </c>
      <c r="J595">
        <f t="shared" si="39"/>
        <v>-18.8598</v>
      </c>
      <c r="L595">
        <v>24</v>
      </c>
      <c r="M595">
        <v>646.55399999999997</v>
      </c>
      <c r="N595">
        <f t="shared" si="40"/>
        <v>50.097690496468083</v>
      </c>
      <c r="O595">
        <v>-0.99182099999999995</v>
      </c>
      <c r="P595">
        <v>34.5306</v>
      </c>
      <c r="Q595">
        <v>644.029</v>
      </c>
      <c r="R595">
        <v>1.4425600000000001</v>
      </c>
      <c r="S595">
        <v>-14.9536</v>
      </c>
      <c r="T595">
        <f t="shared" si="38"/>
        <v>-13.961779</v>
      </c>
    </row>
    <row r="596" spans="1:20" x14ac:dyDescent="0.3">
      <c r="B596">
        <v>16</v>
      </c>
      <c r="C596">
        <v>493.81799999999998</v>
      </c>
      <c r="D596">
        <f t="shared" si="41"/>
        <v>47.653085537288639</v>
      </c>
      <c r="E596">
        <v>-21.316500000000001</v>
      </c>
      <c r="F596">
        <v>42.16</v>
      </c>
      <c r="G596">
        <v>623.65899999999999</v>
      </c>
      <c r="H596">
        <v>1.1270199999999999</v>
      </c>
      <c r="I596">
        <v>-39.810200000000002</v>
      </c>
      <c r="J596">
        <f t="shared" si="39"/>
        <v>-18.4937</v>
      </c>
      <c r="L596">
        <v>25</v>
      </c>
      <c r="M596">
        <v>665.93499999999995</v>
      </c>
      <c r="N596">
        <f t="shared" si="40"/>
        <v>51.596924823280609</v>
      </c>
      <c r="O596">
        <v>-1.96838</v>
      </c>
      <c r="P596">
        <v>35.064700000000002</v>
      </c>
      <c r="Q596">
        <v>673.274</v>
      </c>
      <c r="R596">
        <v>1.4757899999999999</v>
      </c>
      <c r="S596">
        <v>-15.258800000000001</v>
      </c>
      <c r="T596">
        <f t="shared" si="38"/>
        <v>-13.290420000000001</v>
      </c>
    </row>
    <row r="597" spans="1:20" x14ac:dyDescent="0.3">
      <c r="B597">
        <v>17</v>
      </c>
      <c r="C597">
        <v>515.16499999999996</v>
      </c>
      <c r="D597">
        <f t="shared" si="41"/>
        <v>46.844989928327209</v>
      </c>
      <c r="E597">
        <v>-21.148700000000002</v>
      </c>
      <c r="F597">
        <v>41.839599999999997</v>
      </c>
      <c r="G597">
        <v>621.71600000000001</v>
      </c>
      <c r="H597">
        <v>1.1334599999999999</v>
      </c>
      <c r="I597">
        <v>-39.871200000000002</v>
      </c>
      <c r="J597">
        <f t="shared" si="39"/>
        <v>-18.7225</v>
      </c>
      <c r="L597">
        <v>26</v>
      </c>
      <c r="M597">
        <v>685.87199999999996</v>
      </c>
      <c r="N597">
        <f t="shared" si="40"/>
        <v>50.157997692732074</v>
      </c>
      <c r="O597">
        <v>-0.99182099999999995</v>
      </c>
      <c r="P597">
        <v>34.225499999999997</v>
      </c>
      <c r="Q597">
        <v>641.21900000000005</v>
      </c>
      <c r="R597">
        <v>1.44506</v>
      </c>
      <c r="S597">
        <v>-15.121499999999999</v>
      </c>
      <c r="T597">
        <f t="shared" si="38"/>
        <v>-14.129678999999999</v>
      </c>
    </row>
    <row r="598" spans="1:20" x14ac:dyDescent="0.3">
      <c r="B598">
        <v>18</v>
      </c>
      <c r="C598">
        <v>536.08299999999997</v>
      </c>
      <c r="D598">
        <f t="shared" si="41"/>
        <v>47.805717563820622</v>
      </c>
      <c r="E598">
        <v>-22.369399999999999</v>
      </c>
      <c r="F598">
        <v>43.014499999999998</v>
      </c>
      <c r="G598">
        <v>666.79499999999996</v>
      </c>
      <c r="H598">
        <v>1.1548499999999999</v>
      </c>
      <c r="I598">
        <v>-39.917000000000002</v>
      </c>
      <c r="J598">
        <f t="shared" si="39"/>
        <v>-17.547600000000003</v>
      </c>
      <c r="L598">
        <v>27</v>
      </c>
      <c r="M598">
        <v>705.89400000000001</v>
      </c>
      <c r="N598">
        <f t="shared" si="40"/>
        <v>49.945060433523004</v>
      </c>
      <c r="O598">
        <v>-1.5258799999999999</v>
      </c>
      <c r="P598">
        <v>34.393300000000004</v>
      </c>
      <c r="Q598">
        <v>659.20299999999997</v>
      </c>
      <c r="R598">
        <v>1.4639</v>
      </c>
      <c r="S598">
        <v>-15.197800000000001</v>
      </c>
      <c r="T598">
        <f t="shared" si="38"/>
        <v>-13.67192</v>
      </c>
    </row>
    <row r="599" spans="1:20" x14ac:dyDescent="0.3">
      <c r="B599">
        <v>19</v>
      </c>
      <c r="C599">
        <v>557.24599999999998</v>
      </c>
      <c r="D599">
        <f t="shared" si="41"/>
        <v>47.25227992250624</v>
      </c>
      <c r="E599">
        <v>-21.7438</v>
      </c>
      <c r="F599">
        <v>42.16</v>
      </c>
      <c r="G599">
        <v>639.58000000000004</v>
      </c>
      <c r="H599">
        <v>1.1472199999999999</v>
      </c>
      <c r="I599">
        <v>-39.794899999999998</v>
      </c>
      <c r="J599">
        <f t="shared" si="39"/>
        <v>-18.051099999999998</v>
      </c>
      <c r="T599">
        <f t="shared" si="38"/>
        <v>0</v>
      </c>
    </row>
    <row r="600" spans="1:20" x14ac:dyDescent="0.3">
      <c r="B600">
        <v>20</v>
      </c>
      <c r="C600">
        <v>578.37800000000004</v>
      </c>
      <c r="D600">
        <f t="shared" si="41"/>
        <v>47.321597577134064</v>
      </c>
      <c r="E600">
        <v>-21.514900000000001</v>
      </c>
      <c r="F600">
        <v>41.747999999999998</v>
      </c>
      <c r="G600">
        <v>645.24199999999996</v>
      </c>
      <c r="H600">
        <v>1.1534800000000001</v>
      </c>
      <c r="I600">
        <v>-39.886499999999998</v>
      </c>
      <c r="J600">
        <f t="shared" si="39"/>
        <v>-18.371599999999997</v>
      </c>
      <c r="K600">
        <v>3.2</v>
      </c>
      <c r="T600">
        <f t="shared" si="38"/>
        <v>0</v>
      </c>
    </row>
    <row r="601" spans="1:20" x14ac:dyDescent="0.3">
      <c r="B601">
        <v>21</v>
      </c>
      <c r="C601">
        <v>599.94000000000005</v>
      </c>
      <c r="D601">
        <f t="shared" si="41"/>
        <v>46.377887023467188</v>
      </c>
      <c r="E601">
        <v>-21.362300000000001</v>
      </c>
      <c r="F601">
        <v>41.503900000000002</v>
      </c>
      <c r="G601">
        <v>637.154</v>
      </c>
      <c r="H601">
        <v>1.1484300000000001</v>
      </c>
      <c r="I601">
        <v>-39.978000000000002</v>
      </c>
      <c r="J601">
        <f t="shared" si="39"/>
        <v>-18.6157</v>
      </c>
      <c r="L601">
        <v>1</v>
      </c>
      <c r="M601">
        <v>221.33600000000001</v>
      </c>
      <c r="O601">
        <v>-9.3078599999999998</v>
      </c>
      <c r="P601">
        <v>51.7273</v>
      </c>
      <c r="Q601">
        <v>577</v>
      </c>
      <c r="R601">
        <v>1.21313</v>
      </c>
      <c r="S601">
        <v>-14.0533</v>
      </c>
      <c r="T601">
        <f t="shared" si="38"/>
        <v>-4.7454400000000003</v>
      </c>
    </row>
    <row r="602" spans="1:20" x14ac:dyDescent="0.3">
      <c r="B602">
        <v>22</v>
      </c>
      <c r="C602">
        <v>621.29999999999995</v>
      </c>
      <c r="D602">
        <f t="shared" si="41"/>
        <v>46.81647940074928</v>
      </c>
      <c r="E602">
        <v>-21.8048</v>
      </c>
      <c r="F602">
        <v>41.885399999999997</v>
      </c>
      <c r="G602">
        <v>649.529</v>
      </c>
      <c r="H602">
        <v>1.15798</v>
      </c>
      <c r="I602">
        <v>-39.749099999999999</v>
      </c>
      <c r="J602">
        <f t="shared" si="39"/>
        <v>-17.944299999999998</v>
      </c>
      <c r="L602">
        <v>2</v>
      </c>
      <c r="M602">
        <v>230.678</v>
      </c>
      <c r="N602">
        <f t="shared" si="40"/>
        <v>107.04345964461589</v>
      </c>
      <c r="O602">
        <v>1.1901900000000001</v>
      </c>
      <c r="P602">
        <v>35.171500000000002</v>
      </c>
      <c r="Q602">
        <v>610.36800000000005</v>
      </c>
      <c r="R602">
        <v>1.42452</v>
      </c>
      <c r="S602">
        <v>-10.1318</v>
      </c>
      <c r="T602">
        <f t="shared" si="38"/>
        <v>-11.32199</v>
      </c>
    </row>
    <row r="603" spans="1:20" x14ac:dyDescent="0.3">
      <c r="B603">
        <v>23</v>
      </c>
      <c r="C603">
        <v>642.72500000000002</v>
      </c>
      <c r="D603">
        <f t="shared" si="41"/>
        <v>46.674445740956678</v>
      </c>
      <c r="E603">
        <v>-21.606400000000001</v>
      </c>
      <c r="F603">
        <v>41.427599999999998</v>
      </c>
      <c r="G603">
        <v>654.40200000000004</v>
      </c>
      <c r="H603">
        <v>1.17075</v>
      </c>
      <c r="I603">
        <v>-39.596600000000002</v>
      </c>
      <c r="J603">
        <f t="shared" si="39"/>
        <v>-17.990200000000002</v>
      </c>
      <c r="L603">
        <v>3</v>
      </c>
      <c r="M603">
        <v>246.15600000000001</v>
      </c>
      <c r="N603">
        <f t="shared" si="40"/>
        <v>64.607830469052814</v>
      </c>
      <c r="O603">
        <v>3.0212400000000001</v>
      </c>
      <c r="P603">
        <v>32.089199999999998</v>
      </c>
      <c r="Q603">
        <v>618.94200000000001</v>
      </c>
      <c r="R603">
        <v>1.4579899999999999</v>
      </c>
      <c r="S603">
        <v>-10.0403</v>
      </c>
      <c r="T603">
        <f t="shared" si="38"/>
        <v>-13.061540000000001</v>
      </c>
    </row>
    <row r="604" spans="1:20" x14ac:dyDescent="0.3">
      <c r="B604">
        <v>24</v>
      </c>
      <c r="C604">
        <v>663.76099999999997</v>
      </c>
      <c r="D604">
        <f t="shared" si="41"/>
        <v>47.537554668187994</v>
      </c>
      <c r="E604">
        <v>-21.9574</v>
      </c>
      <c r="F604">
        <v>41.854900000000001</v>
      </c>
      <c r="G604">
        <v>668.13900000000001</v>
      </c>
      <c r="H604">
        <v>1.17744</v>
      </c>
      <c r="I604">
        <v>-39.703400000000002</v>
      </c>
      <c r="J604">
        <f t="shared" si="39"/>
        <v>-17.746000000000002</v>
      </c>
      <c r="L604">
        <v>4</v>
      </c>
      <c r="M604">
        <v>261.04599999999999</v>
      </c>
      <c r="N604">
        <f t="shared" si="40"/>
        <v>67.15916722632646</v>
      </c>
      <c r="O604">
        <v>2.8686500000000001</v>
      </c>
      <c r="P604">
        <v>31.3721</v>
      </c>
      <c r="Q604">
        <v>661.8</v>
      </c>
      <c r="R604">
        <v>1.5405800000000001</v>
      </c>
      <c r="S604">
        <v>-9.5214800000000004</v>
      </c>
      <c r="T604">
        <f t="shared" si="38"/>
        <v>-12.390130000000001</v>
      </c>
    </row>
    <row r="605" spans="1:20" x14ac:dyDescent="0.3">
      <c r="B605">
        <v>25</v>
      </c>
      <c r="C605">
        <v>685.50099999999998</v>
      </c>
      <c r="D605">
        <f t="shared" si="41"/>
        <v>45.998160073597035</v>
      </c>
      <c r="E605">
        <v>-21.118200000000002</v>
      </c>
      <c r="F605">
        <v>40.802</v>
      </c>
      <c r="G605">
        <v>648.28399999999999</v>
      </c>
      <c r="H605">
        <v>1.16635</v>
      </c>
      <c r="I605">
        <v>-39.566000000000003</v>
      </c>
      <c r="J605">
        <f t="shared" si="39"/>
        <v>-18.447800000000001</v>
      </c>
      <c r="L605">
        <v>5</v>
      </c>
      <c r="M605">
        <v>280.096</v>
      </c>
      <c r="N605">
        <f t="shared" si="40"/>
        <v>52.49343832020994</v>
      </c>
      <c r="O605">
        <v>2.31934</v>
      </c>
      <c r="P605">
        <v>32.516500000000001</v>
      </c>
      <c r="Q605">
        <v>636.23400000000004</v>
      </c>
      <c r="R605">
        <v>1.4611000000000001</v>
      </c>
      <c r="S605">
        <v>-11.1084</v>
      </c>
      <c r="T605">
        <f t="shared" si="38"/>
        <v>-13.42774</v>
      </c>
    </row>
    <row r="606" spans="1:20" x14ac:dyDescent="0.3">
      <c r="J606">
        <f t="shared" si="39"/>
        <v>0</v>
      </c>
      <c r="L606">
        <v>6</v>
      </c>
      <c r="M606">
        <v>298.71899999999999</v>
      </c>
      <c r="N606">
        <f t="shared" si="40"/>
        <v>53.697041293024782</v>
      </c>
      <c r="O606">
        <v>1.9836400000000001</v>
      </c>
      <c r="P606">
        <v>33.264200000000002</v>
      </c>
      <c r="Q606">
        <v>635.12800000000004</v>
      </c>
      <c r="R606">
        <v>1.44103</v>
      </c>
      <c r="S606">
        <v>-11.901899999999999</v>
      </c>
      <c r="T606">
        <f t="shared" si="38"/>
        <v>-13.885539999999999</v>
      </c>
    </row>
    <row r="607" spans="1:20" x14ac:dyDescent="0.3">
      <c r="J607">
        <f t="shared" si="39"/>
        <v>0</v>
      </c>
      <c r="L607">
        <v>7</v>
      </c>
      <c r="M607">
        <v>317.28500000000003</v>
      </c>
      <c r="N607">
        <f t="shared" si="40"/>
        <v>53.861898093288715</v>
      </c>
      <c r="O607">
        <v>1.2206999999999999</v>
      </c>
      <c r="P607">
        <v>34.240699999999997</v>
      </c>
      <c r="Q607">
        <v>652.80999999999995</v>
      </c>
      <c r="R607">
        <v>1.4525600000000001</v>
      </c>
      <c r="S607">
        <v>-12.3596</v>
      </c>
      <c r="T607">
        <f t="shared" si="38"/>
        <v>-13.580300000000001</v>
      </c>
    </row>
    <row r="608" spans="1:20" x14ac:dyDescent="0.3">
      <c r="A608">
        <v>4.25</v>
      </c>
      <c r="J608">
        <f t="shared" si="39"/>
        <v>0</v>
      </c>
      <c r="L608">
        <v>8</v>
      </c>
      <c r="M608">
        <v>336.41199999999998</v>
      </c>
      <c r="N608">
        <f t="shared" si="40"/>
        <v>52.282114288701962</v>
      </c>
      <c r="O608">
        <v>1.1444099999999999</v>
      </c>
      <c r="P608">
        <v>34.225499999999997</v>
      </c>
      <c r="Q608">
        <v>641.505</v>
      </c>
      <c r="R608">
        <v>1.42811</v>
      </c>
      <c r="S608">
        <v>-12.6648</v>
      </c>
      <c r="T608">
        <f t="shared" si="38"/>
        <v>-13.80921</v>
      </c>
    </row>
    <row r="609" spans="2:20" x14ac:dyDescent="0.3">
      <c r="B609">
        <v>1</v>
      </c>
      <c r="C609">
        <v>201.38800000000001</v>
      </c>
      <c r="E609">
        <v>-32.760599999999997</v>
      </c>
      <c r="F609">
        <v>67.275999999999996</v>
      </c>
      <c r="G609">
        <v>505.774</v>
      </c>
      <c r="H609">
        <v>0.91116799999999998</v>
      </c>
      <c r="I609">
        <v>-41.305500000000002</v>
      </c>
      <c r="J609">
        <f t="shared" si="39"/>
        <v>-8.5449000000000055</v>
      </c>
      <c r="L609">
        <v>9</v>
      </c>
      <c r="M609">
        <v>355.01100000000002</v>
      </c>
      <c r="N609">
        <f t="shared" si="40"/>
        <v>53.766331523200037</v>
      </c>
      <c r="O609">
        <v>1.49536</v>
      </c>
      <c r="P609">
        <v>33.508299999999998</v>
      </c>
      <c r="Q609">
        <v>618.78099999999995</v>
      </c>
      <c r="R609">
        <v>1.4066000000000001</v>
      </c>
      <c r="S609">
        <v>-12.908899999999999</v>
      </c>
      <c r="T609">
        <f t="shared" si="38"/>
        <v>-14.404259999999999</v>
      </c>
    </row>
    <row r="610" spans="2:20" x14ac:dyDescent="0.3">
      <c r="B610">
        <v>2</v>
      </c>
      <c r="C610">
        <v>209.23599999999999</v>
      </c>
      <c r="D610">
        <f t="shared" si="41"/>
        <v>127.42099898063226</v>
      </c>
      <c r="E610">
        <v>-20.523099999999999</v>
      </c>
      <c r="F610">
        <v>43.319699999999997</v>
      </c>
      <c r="G610">
        <v>553.44200000000001</v>
      </c>
      <c r="H610">
        <v>1.0907100000000001</v>
      </c>
      <c r="I610">
        <v>-36.605800000000002</v>
      </c>
      <c r="J610">
        <f t="shared" si="39"/>
        <v>-16.082700000000003</v>
      </c>
      <c r="L610">
        <v>10</v>
      </c>
      <c r="M610">
        <v>373.846</v>
      </c>
      <c r="N610">
        <f t="shared" si="40"/>
        <v>53.09264666843648</v>
      </c>
      <c r="O610">
        <v>0.19836400000000001</v>
      </c>
      <c r="P610">
        <v>34.896900000000002</v>
      </c>
      <c r="Q610">
        <v>659.64300000000003</v>
      </c>
      <c r="R610">
        <v>1.4453400000000001</v>
      </c>
      <c r="S610">
        <v>-13.2141</v>
      </c>
      <c r="T610">
        <f t="shared" si="38"/>
        <v>-13.412464</v>
      </c>
    </row>
    <row r="611" spans="2:20" x14ac:dyDescent="0.3">
      <c r="B611">
        <v>3</v>
      </c>
      <c r="C611">
        <v>226.92500000000001</v>
      </c>
      <c r="D611">
        <f t="shared" si="41"/>
        <v>56.532308214144315</v>
      </c>
      <c r="E611">
        <v>-17.501799999999999</v>
      </c>
      <c r="F611">
        <v>37.7502</v>
      </c>
      <c r="G611">
        <v>589.01800000000003</v>
      </c>
      <c r="H611">
        <v>1.16286</v>
      </c>
      <c r="I611">
        <v>-36.0565</v>
      </c>
      <c r="J611">
        <f t="shared" si="39"/>
        <v>-18.5547</v>
      </c>
      <c r="L611">
        <v>11</v>
      </c>
      <c r="M611">
        <v>393.09399999999999</v>
      </c>
      <c r="N611">
        <f t="shared" si="40"/>
        <v>51.953449709060706</v>
      </c>
      <c r="O611">
        <v>0.74768100000000004</v>
      </c>
      <c r="P611">
        <v>34.179699999999997</v>
      </c>
      <c r="Q611">
        <v>638.62800000000004</v>
      </c>
      <c r="R611">
        <v>1.41065</v>
      </c>
      <c r="S611">
        <v>-13.4735</v>
      </c>
      <c r="T611">
        <f t="shared" si="38"/>
        <v>-14.221181</v>
      </c>
    </row>
    <row r="612" spans="2:20" x14ac:dyDescent="0.3">
      <c r="B612">
        <v>4</v>
      </c>
      <c r="C612">
        <v>243.50700000000001</v>
      </c>
      <c r="D612">
        <f t="shared" si="41"/>
        <v>60.306356289952987</v>
      </c>
      <c r="E612">
        <v>-18.402100000000001</v>
      </c>
      <c r="F612">
        <v>37.948599999999999</v>
      </c>
      <c r="G612">
        <v>632.47199999999998</v>
      </c>
      <c r="H612">
        <v>1.20699</v>
      </c>
      <c r="I612">
        <v>-36.026000000000003</v>
      </c>
      <c r="J612">
        <f t="shared" si="39"/>
        <v>-17.623900000000003</v>
      </c>
      <c r="L612">
        <v>12</v>
      </c>
      <c r="M612">
        <v>412.19</v>
      </c>
      <c r="N612">
        <f t="shared" si="40"/>
        <v>52.366987850858806</v>
      </c>
      <c r="O612">
        <v>-7.6293899999999998E-2</v>
      </c>
      <c r="P612">
        <v>34.973100000000002</v>
      </c>
      <c r="Q612">
        <v>664.54499999999996</v>
      </c>
      <c r="R612">
        <v>1.4394</v>
      </c>
      <c r="S612">
        <v>-13.488799999999999</v>
      </c>
      <c r="T612">
        <f t="shared" si="38"/>
        <v>-13.4125061</v>
      </c>
    </row>
    <row r="613" spans="2:20" x14ac:dyDescent="0.3">
      <c r="B613">
        <v>5</v>
      </c>
      <c r="C613">
        <v>262.77600000000001</v>
      </c>
      <c r="D613">
        <f t="shared" si="41"/>
        <v>51.896829103741744</v>
      </c>
      <c r="E613">
        <v>-19.226099999999999</v>
      </c>
      <c r="F613">
        <v>38.9709</v>
      </c>
      <c r="G613">
        <v>649.649</v>
      </c>
      <c r="H613">
        <v>1.1976199999999999</v>
      </c>
      <c r="I613">
        <v>-36.911000000000001</v>
      </c>
      <c r="J613">
        <f t="shared" si="39"/>
        <v>-17.684900000000003</v>
      </c>
      <c r="L613">
        <v>13</v>
      </c>
      <c r="M613">
        <v>431.73500000000001</v>
      </c>
      <c r="N613">
        <f t="shared" si="40"/>
        <v>51.163980557687346</v>
      </c>
      <c r="O613">
        <v>0.106812</v>
      </c>
      <c r="P613">
        <v>34.484900000000003</v>
      </c>
      <c r="Q613">
        <v>651.65800000000002</v>
      </c>
      <c r="R613">
        <v>1.44214</v>
      </c>
      <c r="S613">
        <v>-13.671900000000001</v>
      </c>
      <c r="T613">
        <f t="shared" si="38"/>
        <v>-13.778712000000001</v>
      </c>
    </row>
    <row r="614" spans="2:20" x14ac:dyDescent="0.3">
      <c r="B614">
        <v>6</v>
      </c>
      <c r="C614">
        <v>283.16199999999998</v>
      </c>
      <c r="D614">
        <f t="shared" si="41"/>
        <v>49.053271853232687</v>
      </c>
      <c r="E614">
        <v>-20.1111</v>
      </c>
      <c r="F614">
        <v>40.802</v>
      </c>
      <c r="G614">
        <v>643.41399999999999</v>
      </c>
      <c r="H614">
        <v>1.1658999999999999</v>
      </c>
      <c r="I614">
        <v>-37.826500000000003</v>
      </c>
      <c r="J614">
        <f t="shared" si="39"/>
        <v>-17.715400000000002</v>
      </c>
      <c r="L614">
        <v>14</v>
      </c>
      <c r="M614">
        <v>450.76400000000001</v>
      </c>
      <c r="N614">
        <f t="shared" si="40"/>
        <v>52.551368963161501</v>
      </c>
      <c r="O614">
        <v>-0.61035200000000001</v>
      </c>
      <c r="P614">
        <v>34.912100000000002</v>
      </c>
      <c r="Q614">
        <v>678.43499999999995</v>
      </c>
      <c r="R614">
        <v>1.4653099999999999</v>
      </c>
      <c r="S614">
        <v>-13.809200000000001</v>
      </c>
      <c r="T614">
        <f t="shared" si="38"/>
        <v>-13.198848</v>
      </c>
    </row>
    <row r="615" spans="2:20" x14ac:dyDescent="0.3">
      <c r="B615">
        <v>7</v>
      </c>
      <c r="C615">
        <v>303.37400000000002</v>
      </c>
      <c r="D615">
        <f t="shared" si="41"/>
        <v>49.475559073817422</v>
      </c>
      <c r="E615">
        <v>-20.004300000000001</v>
      </c>
      <c r="F615">
        <v>40.863</v>
      </c>
      <c r="G615">
        <v>630.05499999999995</v>
      </c>
      <c r="H615">
        <v>1.1545000000000001</v>
      </c>
      <c r="I615">
        <v>-38.131700000000002</v>
      </c>
      <c r="J615">
        <f t="shared" si="39"/>
        <v>-18.127400000000002</v>
      </c>
      <c r="L615">
        <v>15</v>
      </c>
      <c r="M615">
        <v>470.197</v>
      </c>
      <c r="N615">
        <f t="shared" si="40"/>
        <v>51.458858642515331</v>
      </c>
      <c r="O615">
        <v>-0.65612800000000004</v>
      </c>
      <c r="P615">
        <v>35.140999999999998</v>
      </c>
      <c r="Q615">
        <v>670.83299999999997</v>
      </c>
      <c r="R615">
        <v>1.46669</v>
      </c>
      <c r="S615">
        <v>-13.732900000000001</v>
      </c>
      <c r="T615">
        <f t="shared" si="38"/>
        <v>-13.076772</v>
      </c>
    </row>
    <row r="616" spans="2:20" x14ac:dyDescent="0.3">
      <c r="B616">
        <v>8</v>
      </c>
      <c r="C616">
        <v>323.95499999999998</v>
      </c>
      <c r="D616">
        <f t="shared" si="41"/>
        <v>48.58850395996317</v>
      </c>
      <c r="E616">
        <v>-20.1111</v>
      </c>
      <c r="F616">
        <v>41.076700000000002</v>
      </c>
      <c r="G616">
        <v>625.78200000000004</v>
      </c>
      <c r="H616">
        <v>1.1457299999999999</v>
      </c>
      <c r="I616">
        <v>-38.543700000000001</v>
      </c>
      <c r="J616">
        <f t="shared" si="39"/>
        <v>-18.432600000000001</v>
      </c>
      <c r="L616">
        <v>16</v>
      </c>
      <c r="M616">
        <v>489.32400000000001</v>
      </c>
      <c r="N616">
        <f t="shared" si="40"/>
        <v>52.282114288701806</v>
      </c>
      <c r="O616">
        <v>-0.65612800000000004</v>
      </c>
      <c r="P616">
        <v>34.728999999999999</v>
      </c>
      <c r="Q616">
        <v>682.78899999999999</v>
      </c>
      <c r="R616">
        <v>1.4805999999999999</v>
      </c>
      <c r="S616">
        <v>-13.717700000000001</v>
      </c>
      <c r="T616">
        <f t="shared" si="38"/>
        <v>-13.061572</v>
      </c>
    </row>
    <row r="617" spans="2:20" x14ac:dyDescent="0.3">
      <c r="B617">
        <v>9</v>
      </c>
      <c r="C617">
        <v>344.23500000000001</v>
      </c>
      <c r="D617">
        <f t="shared" si="41"/>
        <v>49.309664694280009</v>
      </c>
      <c r="E617">
        <v>-20.05</v>
      </c>
      <c r="F617">
        <v>40.985100000000003</v>
      </c>
      <c r="G617">
        <v>617.89599999999996</v>
      </c>
      <c r="H617">
        <v>1.1429199999999999</v>
      </c>
      <c r="I617">
        <v>-38.665799999999997</v>
      </c>
      <c r="J617">
        <f t="shared" si="39"/>
        <v>-18.615799999999997</v>
      </c>
      <c r="L617">
        <v>17</v>
      </c>
      <c r="M617">
        <v>508.38099999999997</v>
      </c>
      <c r="N617">
        <f t="shared" si="40"/>
        <v>52.474156477934727</v>
      </c>
      <c r="O617">
        <v>-1.00708</v>
      </c>
      <c r="P617">
        <v>34.957900000000002</v>
      </c>
      <c r="Q617">
        <v>682.72</v>
      </c>
      <c r="R617">
        <v>1.4884599999999999</v>
      </c>
      <c r="S617">
        <v>-13.9465</v>
      </c>
      <c r="T617">
        <f t="shared" si="38"/>
        <v>-12.93942</v>
      </c>
    </row>
    <row r="618" spans="2:20" x14ac:dyDescent="0.3">
      <c r="B618">
        <v>10</v>
      </c>
      <c r="C618">
        <v>364.83100000000002</v>
      </c>
      <c r="D618">
        <f t="shared" si="41"/>
        <v>48.553117110118464</v>
      </c>
      <c r="E618">
        <v>-20.3552</v>
      </c>
      <c r="F618">
        <v>41.381799999999998</v>
      </c>
      <c r="G618">
        <v>624.07299999999998</v>
      </c>
      <c r="H618">
        <v>1.13236</v>
      </c>
      <c r="I618">
        <v>-38.986199999999997</v>
      </c>
      <c r="J618">
        <f t="shared" si="39"/>
        <v>-18.630999999999997</v>
      </c>
      <c r="L618">
        <v>18</v>
      </c>
      <c r="M618">
        <v>527.78099999999995</v>
      </c>
      <c r="N618">
        <f t="shared" si="40"/>
        <v>51.546391752577378</v>
      </c>
      <c r="O618">
        <v>-0.97656299999999996</v>
      </c>
      <c r="P618">
        <v>34.774799999999999</v>
      </c>
      <c r="Q618">
        <v>681.21900000000005</v>
      </c>
      <c r="R618">
        <v>1.48027</v>
      </c>
      <c r="S618">
        <v>-14.1449</v>
      </c>
      <c r="T618">
        <f t="shared" si="38"/>
        <v>-13.168336999999999</v>
      </c>
    </row>
    <row r="619" spans="2:20" x14ac:dyDescent="0.3">
      <c r="B619">
        <v>11</v>
      </c>
      <c r="C619">
        <v>385.322</v>
      </c>
      <c r="D619">
        <f t="shared" si="41"/>
        <v>48.801913034991003</v>
      </c>
      <c r="E619">
        <v>-20.873999999999999</v>
      </c>
      <c r="F619">
        <v>41.534399999999998</v>
      </c>
      <c r="G619">
        <v>638.54100000000005</v>
      </c>
      <c r="H619">
        <v>1.15767</v>
      </c>
      <c r="I619">
        <v>-39.077800000000003</v>
      </c>
      <c r="J619">
        <f t="shared" si="39"/>
        <v>-18.203800000000005</v>
      </c>
      <c r="L619">
        <v>19</v>
      </c>
      <c r="M619">
        <v>546.83600000000001</v>
      </c>
      <c r="N619">
        <f t="shared" si="40"/>
        <v>52.479664130149395</v>
      </c>
      <c r="O619">
        <v>-1.0833699999999999</v>
      </c>
      <c r="P619">
        <v>34.667999999999999</v>
      </c>
      <c r="Q619">
        <v>684.84400000000005</v>
      </c>
      <c r="R619">
        <v>1.47617</v>
      </c>
      <c r="S619">
        <v>-14.2517</v>
      </c>
      <c r="T619">
        <f t="shared" si="38"/>
        <v>-13.168329999999999</v>
      </c>
    </row>
    <row r="620" spans="2:20" x14ac:dyDescent="0.3">
      <c r="B620">
        <v>12</v>
      </c>
      <c r="C620">
        <v>406.14</v>
      </c>
      <c r="D620">
        <f t="shared" si="41"/>
        <v>48.035354020559168</v>
      </c>
      <c r="E620">
        <v>-20.4315</v>
      </c>
      <c r="F620">
        <v>41.061399999999999</v>
      </c>
      <c r="G620">
        <v>633.12900000000002</v>
      </c>
      <c r="H620">
        <v>1.14788</v>
      </c>
      <c r="I620">
        <v>-39.031999999999996</v>
      </c>
      <c r="J620">
        <f t="shared" si="39"/>
        <v>-18.600499999999997</v>
      </c>
      <c r="L620">
        <v>20</v>
      </c>
      <c r="M620">
        <v>566.53700000000003</v>
      </c>
      <c r="N620">
        <f t="shared" si="40"/>
        <v>50.758844728693916</v>
      </c>
      <c r="O620">
        <v>-0.74768100000000004</v>
      </c>
      <c r="P620">
        <v>34.072899999999997</v>
      </c>
      <c r="Q620">
        <v>671.83299999999997</v>
      </c>
      <c r="R620">
        <v>1.4822500000000001</v>
      </c>
      <c r="S620">
        <v>-14.1449</v>
      </c>
      <c r="T620">
        <f t="shared" si="38"/>
        <v>-13.397219</v>
      </c>
    </row>
    <row r="621" spans="2:20" x14ac:dyDescent="0.3">
      <c r="B621">
        <v>13</v>
      </c>
      <c r="C621">
        <v>426.73399999999998</v>
      </c>
      <c r="D621">
        <f t="shared" si="41"/>
        <v>48.557832378362647</v>
      </c>
      <c r="E621">
        <v>-20.645099999999999</v>
      </c>
      <c r="F621">
        <v>41.091900000000003</v>
      </c>
      <c r="G621">
        <v>642.11099999999999</v>
      </c>
      <c r="H621">
        <v>1.1557299999999999</v>
      </c>
      <c r="I621">
        <v>-39.0625</v>
      </c>
      <c r="J621">
        <f t="shared" si="39"/>
        <v>-18.417400000000001</v>
      </c>
      <c r="L621">
        <v>21</v>
      </c>
      <c r="M621">
        <v>585.86300000000006</v>
      </c>
      <c r="N621">
        <f t="shared" si="40"/>
        <v>51.743764876332342</v>
      </c>
      <c r="O621">
        <v>-1.54114</v>
      </c>
      <c r="P621">
        <v>34.683199999999999</v>
      </c>
      <c r="Q621">
        <v>702.88699999999994</v>
      </c>
      <c r="R621">
        <v>1.5080800000000001</v>
      </c>
      <c r="S621">
        <v>-14.343299999999999</v>
      </c>
      <c r="T621">
        <f t="shared" si="38"/>
        <v>-12.802159999999999</v>
      </c>
    </row>
    <row r="622" spans="2:20" x14ac:dyDescent="0.3">
      <c r="B622">
        <v>14</v>
      </c>
      <c r="C622">
        <v>447.71699999999998</v>
      </c>
      <c r="D622">
        <f t="shared" si="41"/>
        <v>47.657627603297897</v>
      </c>
      <c r="E622">
        <v>-20.599399999999999</v>
      </c>
      <c r="F622">
        <v>40.664700000000003</v>
      </c>
      <c r="G622">
        <v>647.93700000000001</v>
      </c>
      <c r="H622">
        <v>1.16858</v>
      </c>
      <c r="I622">
        <v>-38.9709</v>
      </c>
      <c r="J622">
        <f t="shared" si="39"/>
        <v>-18.371500000000001</v>
      </c>
      <c r="L622">
        <v>22</v>
      </c>
      <c r="M622">
        <v>605.27</v>
      </c>
      <c r="N622">
        <f t="shared" si="40"/>
        <v>51.527799247694333</v>
      </c>
      <c r="O622">
        <v>-1.69373</v>
      </c>
      <c r="P622">
        <v>34.835799999999999</v>
      </c>
      <c r="Q622">
        <v>702.62199999999996</v>
      </c>
      <c r="R622">
        <v>1.51694</v>
      </c>
      <c r="S622">
        <v>-14.388999999999999</v>
      </c>
      <c r="T622">
        <f t="shared" si="38"/>
        <v>-12.695269999999999</v>
      </c>
    </row>
    <row r="623" spans="2:20" x14ac:dyDescent="0.3">
      <c r="B623">
        <v>15</v>
      </c>
      <c r="C623">
        <v>468.87799999999999</v>
      </c>
      <c r="D623">
        <f t="shared" si="41"/>
        <v>47.256745900477291</v>
      </c>
      <c r="E623">
        <v>-20.1111</v>
      </c>
      <c r="F623">
        <v>40.054299999999998</v>
      </c>
      <c r="G623">
        <v>628.12199999999996</v>
      </c>
      <c r="H623">
        <v>1.16065</v>
      </c>
      <c r="I623">
        <v>-38.8489</v>
      </c>
      <c r="J623">
        <f t="shared" si="39"/>
        <v>-18.7378</v>
      </c>
      <c r="L623">
        <v>23</v>
      </c>
      <c r="M623">
        <v>624.77200000000005</v>
      </c>
      <c r="N623">
        <f t="shared" si="40"/>
        <v>51.276792123884555</v>
      </c>
      <c r="O623">
        <v>-1.34277</v>
      </c>
      <c r="P623">
        <v>34.256</v>
      </c>
      <c r="Q623">
        <v>687.85599999999999</v>
      </c>
      <c r="R623">
        <v>1.52122</v>
      </c>
      <c r="S623">
        <v>-14.495799999999999</v>
      </c>
      <c r="T623">
        <f t="shared" si="38"/>
        <v>-13.153029999999999</v>
      </c>
    </row>
    <row r="624" spans="2:20" x14ac:dyDescent="0.3">
      <c r="B624">
        <v>16</v>
      </c>
      <c r="C624">
        <v>489.596</v>
      </c>
      <c r="D624">
        <f t="shared" si="41"/>
        <v>48.267207259387931</v>
      </c>
      <c r="E624">
        <v>-20.828199999999999</v>
      </c>
      <c r="F624">
        <v>40.802</v>
      </c>
      <c r="G624">
        <v>648.61099999999999</v>
      </c>
      <c r="H624">
        <v>1.1753499999999999</v>
      </c>
      <c r="I624">
        <v>-39.0167</v>
      </c>
      <c r="J624">
        <f t="shared" si="39"/>
        <v>-18.188500000000001</v>
      </c>
      <c r="L624">
        <v>24</v>
      </c>
      <c r="M624">
        <v>644.34799999999996</v>
      </c>
      <c r="N624">
        <f t="shared" si="40"/>
        <v>51.082958724969593</v>
      </c>
      <c r="O624">
        <v>-1.58691</v>
      </c>
      <c r="P624">
        <v>34.5306</v>
      </c>
      <c r="Q624">
        <v>705.74300000000005</v>
      </c>
      <c r="R624">
        <v>1.5245500000000001</v>
      </c>
      <c r="S624">
        <v>-14.6637</v>
      </c>
      <c r="T624">
        <f t="shared" si="38"/>
        <v>-13.076790000000001</v>
      </c>
    </row>
    <row r="625" spans="1:20" x14ac:dyDescent="0.3">
      <c r="B625">
        <v>17</v>
      </c>
      <c r="C625">
        <v>510.55099999999999</v>
      </c>
      <c r="D625">
        <f t="shared" si="41"/>
        <v>47.721307563827288</v>
      </c>
      <c r="E625">
        <v>-20.675699999999999</v>
      </c>
      <c r="F625">
        <v>40.466299999999997</v>
      </c>
      <c r="G625">
        <v>652.95100000000002</v>
      </c>
      <c r="H625">
        <v>1.1797500000000001</v>
      </c>
      <c r="I625">
        <v>-38.9557</v>
      </c>
      <c r="J625">
        <f t="shared" si="39"/>
        <v>-18.28</v>
      </c>
      <c r="L625">
        <v>25</v>
      </c>
      <c r="M625">
        <v>663.78599999999994</v>
      </c>
      <c r="N625">
        <f t="shared" si="40"/>
        <v>51.445621977569743</v>
      </c>
      <c r="O625">
        <v>-2.21252</v>
      </c>
      <c r="P625">
        <v>34.835799999999999</v>
      </c>
      <c r="Q625">
        <v>720.71400000000006</v>
      </c>
      <c r="R625">
        <v>1.5349200000000001</v>
      </c>
      <c r="S625">
        <v>-14.8315</v>
      </c>
      <c r="T625">
        <f t="shared" si="38"/>
        <v>-12.618980000000001</v>
      </c>
    </row>
    <row r="626" spans="1:20" x14ac:dyDescent="0.3">
      <c r="B626">
        <v>18</v>
      </c>
      <c r="C626">
        <v>531.54899999999998</v>
      </c>
      <c r="D626">
        <f t="shared" si="41"/>
        <v>47.623583198399871</v>
      </c>
      <c r="E626">
        <v>-21.270800000000001</v>
      </c>
      <c r="F626">
        <v>41.198700000000002</v>
      </c>
      <c r="G626">
        <v>669.66600000000005</v>
      </c>
      <c r="H626">
        <v>1.1909799999999999</v>
      </c>
      <c r="I626">
        <v>-38.9709</v>
      </c>
      <c r="J626">
        <f t="shared" si="39"/>
        <v>-17.700099999999999</v>
      </c>
      <c r="L626">
        <v>26</v>
      </c>
      <c r="M626">
        <v>683.80499999999995</v>
      </c>
      <c r="N626">
        <f t="shared" si="40"/>
        <v>49.952545082171923</v>
      </c>
      <c r="O626">
        <v>-1.63269</v>
      </c>
      <c r="P626">
        <v>34.011800000000001</v>
      </c>
      <c r="Q626">
        <v>690.4</v>
      </c>
      <c r="R626">
        <v>1.5236700000000001</v>
      </c>
      <c r="S626">
        <v>-14.74</v>
      </c>
      <c r="T626">
        <f t="shared" si="38"/>
        <v>-13.10731</v>
      </c>
    </row>
    <row r="627" spans="1:20" x14ac:dyDescent="0.3">
      <c r="B627">
        <v>19</v>
      </c>
      <c r="C627">
        <v>553.09299999999996</v>
      </c>
      <c r="D627">
        <f t="shared" si="41"/>
        <v>46.416635722242887</v>
      </c>
      <c r="E627">
        <v>-20.2332</v>
      </c>
      <c r="F627">
        <v>39.871200000000002</v>
      </c>
      <c r="G627">
        <v>656.55100000000004</v>
      </c>
      <c r="H627">
        <v>1.1883999999999999</v>
      </c>
      <c r="I627">
        <v>-38.818399999999997</v>
      </c>
      <c r="J627">
        <f t="shared" si="39"/>
        <v>-18.585199999999997</v>
      </c>
      <c r="L627">
        <v>27</v>
      </c>
      <c r="M627">
        <v>703.31</v>
      </c>
      <c r="N627">
        <f t="shared" si="40"/>
        <v>51.268905408869536</v>
      </c>
      <c r="O627">
        <v>-1.4190700000000001</v>
      </c>
      <c r="P627">
        <v>33.691400000000002</v>
      </c>
      <c r="Q627">
        <v>672.31100000000004</v>
      </c>
      <c r="R627">
        <v>1.5191600000000001</v>
      </c>
      <c r="S627">
        <v>-14.801</v>
      </c>
      <c r="T627">
        <f t="shared" si="38"/>
        <v>-13.381930000000001</v>
      </c>
    </row>
    <row r="628" spans="1:20" x14ac:dyDescent="0.3">
      <c r="B628">
        <v>20</v>
      </c>
      <c r="C628">
        <v>574.40200000000004</v>
      </c>
      <c r="D628">
        <f t="shared" si="41"/>
        <v>46.928527852081096</v>
      </c>
      <c r="E628">
        <v>-20.889299999999999</v>
      </c>
      <c r="F628">
        <v>40.420499999999997</v>
      </c>
      <c r="G628">
        <v>666.56899999999996</v>
      </c>
      <c r="H628">
        <v>1.19034</v>
      </c>
      <c r="I628">
        <v>-38.787799999999997</v>
      </c>
      <c r="J628">
        <f t="shared" si="39"/>
        <v>-17.898499999999999</v>
      </c>
      <c r="T628">
        <f t="shared" si="38"/>
        <v>0</v>
      </c>
    </row>
    <row r="629" spans="1:20" x14ac:dyDescent="0.3">
      <c r="B629">
        <v>21</v>
      </c>
      <c r="C629">
        <v>595.30200000000002</v>
      </c>
      <c r="D629">
        <f t="shared" si="41"/>
        <v>47.846889952153163</v>
      </c>
      <c r="E629">
        <v>-20.782499999999999</v>
      </c>
      <c r="F629">
        <v>40.008499999999998</v>
      </c>
      <c r="G629">
        <v>668.49199999999996</v>
      </c>
      <c r="H629">
        <v>1.20756</v>
      </c>
      <c r="I629">
        <v>-38.665799999999997</v>
      </c>
      <c r="J629">
        <f t="shared" si="39"/>
        <v>-17.883299999999998</v>
      </c>
      <c r="K629">
        <v>3.3</v>
      </c>
      <c r="T629">
        <f t="shared" si="38"/>
        <v>0</v>
      </c>
    </row>
    <row r="630" spans="1:20" x14ac:dyDescent="0.3">
      <c r="B630">
        <v>22</v>
      </c>
      <c r="C630">
        <v>616.70100000000002</v>
      </c>
      <c r="D630">
        <f t="shared" si="41"/>
        <v>46.731155661479505</v>
      </c>
      <c r="E630">
        <v>-20.1874</v>
      </c>
      <c r="F630">
        <v>39.550800000000002</v>
      </c>
      <c r="G630">
        <v>649.01700000000005</v>
      </c>
      <c r="H630">
        <v>1.19221</v>
      </c>
      <c r="I630">
        <v>-38.696300000000001</v>
      </c>
      <c r="J630">
        <f t="shared" si="39"/>
        <v>-18.508900000000001</v>
      </c>
      <c r="L630">
        <v>1</v>
      </c>
      <c r="M630">
        <v>221.33699999999999</v>
      </c>
      <c r="O630">
        <v>-8.7737999999999996</v>
      </c>
      <c r="P630">
        <v>50.994900000000001</v>
      </c>
      <c r="Q630">
        <v>573.47799999999995</v>
      </c>
      <c r="R630">
        <v>1.22072</v>
      </c>
      <c r="S630">
        <v>-13.565099999999999</v>
      </c>
      <c r="T630">
        <f t="shared" si="38"/>
        <v>-4.7912999999999997</v>
      </c>
    </row>
    <row r="631" spans="1:20" x14ac:dyDescent="0.3">
      <c r="B631">
        <v>23</v>
      </c>
      <c r="C631">
        <v>637.87800000000004</v>
      </c>
      <c r="D631">
        <f t="shared" si="41"/>
        <v>47.221041696179768</v>
      </c>
      <c r="E631">
        <v>-20.736699999999999</v>
      </c>
      <c r="F631">
        <v>40.039099999999998</v>
      </c>
      <c r="G631">
        <v>677.65800000000002</v>
      </c>
      <c r="H631">
        <v>1.2083600000000001</v>
      </c>
      <c r="I631">
        <v>-38.757300000000001</v>
      </c>
      <c r="J631">
        <f t="shared" si="39"/>
        <v>-18.020600000000002</v>
      </c>
      <c r="L631">
        <v>2</v>
      </c>
      <c r="M631">
        <v>230.142</v>
      </c>
      <c r="N631">
        <f t="shared" si="40"/>
        <v>113.571834185122</v>
      </c>
      <c r="O631">
        <v>1.0376000000000001</v>
      </c>
      <c r="P631">
        <v>34.942599999999999</v>
      </c>
      <c r="Q631">
        <v>637.20899999999995</v>
      </c>
      <c r="R631">
        <v>1.46983</v>
      </c>
      <c r="S631">
        <v>-9.7808799999999998</v>
      </c>
      <c r="T631">
        <f t="shared" si="38"/>
        <v>-10.818479999999999</v>
      </c>
    </row>
    <row r="632" spans="1:20" x14ac:dyDescent="0.3">
      <c r="B632">
        <v>24</v>
      </c>
      <c r="C632">
        <v>659.15200000000004</v>
      </c>
      <c r="D632">
        <f t="shared" si="41"/>
        <v>47.005734699633351</v>
      </c>
      <c r="E632">
        <v>-20.767199999999999</v>
      </c>
      <c r="F632">
        <v>40.145899999999997</v>
      </c>
      <c r="G632">
        <v>677.197</v>
      </c>
      <c r="H632">
        <v>1.2122999999999999</v>
      </c>
      <c r="I632">
        <v>-38.833599999999997</v>
      </c>
      <c r="J632">
        <f t="shared" si="39"/>
        <v>-18.066399999999998</v>
      </c>
      <c r="L632">
        <v>3</v>
      </c>
      <c r="M632">
        <v>245.27699999999999</v>
      </c>
      <c r="N632">
        <f t="shared" si="40"/>
        <v>66.072018500165214</v>
      </c>
      <c r="O632">
        <v>3.1890900000000002</v>
      </c>
      <c r="P632">
        <v>31.829799999999999</v>
      </c>
      <c r="Q632">
        <v>648.51400000000001</v>
      </c>
      <c r="R632">
        <v>1.51481</v>
      </c>
      <c r="S632">
        <v>-9.0179399999999994</v>
      </c>
      <c r="T632">
        <f t="shared" si="38"/>
        <v>-12.20703</v>
      </c>
    </row>
    <row r="633" spans="1:20" x14ac:dyDescent="0.3">
      <c r="B633">
        <v>25</v>
      </c>
      <c r="C633">
        <v>680.85799999999995</v>
      </c>
      <c r="D633">
        <f t="shared" si="41"/>
        <v>46.070211001566591</v>
      </c>
      <c r="E633">
        <v>-20.3857</v>
      </c>
      <c r="F633">
        <v>39.413499999999999</v>
      </c>
      <c r="G633">
        <v>669.27200000000005</v>
      </c>
      <c r="H633">
        <v>1.2109399999999999</v>
      </c>
      <c r="I633">
        <v>-38.772599999999997</v>
      </c>
      <c r="J633">
        <f t="shared" si="39"/>
        <v>-18.386899999999997</v>
      </c>
      <c r="L633">
        <v>4</v>
      </c>
      <c r="M633">
        <v>260.01600000000002</v>
      </c>
      <c r="N633">
        <f t="shared" si="40"/>
        <v>67.84720808738706</v>
      </c>
      <c r="O633">
        <v>3.2959000000000001</v>
      </c>
      <c r="P633">
        <v>30.685400000000001</v>
      </c>
      <c r="Q633">
        <v>688.18</v>
      </c>
      <c r="R633">
        <v>1.5805800000000001</v>
      </c>
      <c r="S633">
        <v>-8.9416499999999992</v>
      </c>
      <c r="T633">
        <f t="shared" si="38"/>
        <v>-12.237549999999999</v>
      </c>
    </row>
    <row r="634" spans="1:20" x14ac:dyDescent="0.3">
      <c r="J634">
        <f t="shared" si="39"/>
        <v>0</v>
      </c>
      <c r="L634">
        <v>5</v>
      </c>
      <c r="M634">
        <v>279.08300000000003</v>
      </c>
      <c r="N634">
        <f t="shared" si="40"/>
        <v>52.446635548329553</v>
      </c>
      <c r="O634">
        <v>2.1057100000000002</v>
      </c>
      <c r="P634">
        <v>32.257100000000001</v>
      </c>
      <c r="Q634">
        <v>672.69</v>
      </c>
      <c r="R634">
        <v>1.5155700000000001</v>
      </c>
      <c r="S634">
        <v>-10.665900000000001</v>
      </c>
      <c r="T634">
        <f t="shared" si="38"/>
        <v>-12.771610000000001</v>
      </c>
    </row>
    <row r="635" spans="1:20" x14ac:dyDescent="0.3">
      <c r="J635">
        <f t="shared" si="39"/>
        <v>0</v>
      </c>
      <c r="L635">
        <v>6</v>
      </c>
      <c r="M635">
        <v>298.15499999999997</v>
      </c>
      <c r="N635">
        <f t="shared" si="40"/>
        <v>52.432885906040418</v>
      </c>
      <c r="O635">
        <v>2.2277800000000001</v>
      </c>
      <c r="P635">
        <v>32.638500000000001</v>
      </c>
      <c r="Q635">
        <v>667.36199999999997</v>
      </c>
      <c r="R635">
        <v>1.4900800000000001</v>
      </c>
      <c r="S635">
        <v>-11.2</v>
      </c>
      <c r="T635">
        <f t="shared" si="38"/>
        <v>-13.427779999999998</v>
      </c>
    </row>
    <row r="636" spans="1:20" x14ac:dyDescent="0.3">
      <c r="J636">
        <f t="shared" si="39"/>
        <v>0</v>
      </c>
      <c r="L636">
        <v>7</v>
      </c>
      <c r="M636">
        <v>316.63400000000001</v>
      </c>
      <c r="N636">
        <f t="shared" si="40"/>
        <v>54.115482439525827</v>
      </c>
      <c r="O636">
        <v>1.1901900000000001</v>
      </c>
      <c r="P636">
        <v>33.615099999999998</v>
      </c>
      <c r="Q636">
        <v>679.64200000000005</v>
      </c>
      <c r="R636">
        <v>1.4907600000000001</v>
      </c>
      <c r="S636">
        <v>-12.008699999999999</v>
      </c>
      <c r="T636">
        <f t="shared" si="38"/>
        <v>-13.198889999999999</v>
      </c>
    </row>
    <row r="637" spans="1:20" x14ac:dyDescent="0.3">
      <c r="A637">
        <v>4.3499999999999996</v>
      </c>
      <c r="J637">
        <f t="shared" si="39"/>
        <v>0</v>
      </c>
      <c r="L637">
        <v>8</v>
      </c>
      <c r="M637">
        <v>335.19499999999999</v>
      </c>
      <c r="N637">
        <f t="shared" si="40"/>
        <v>53.876407521146554</v>
      </c>
      <c r="O637">
        <v>1.02234</v>
      </c>
      <c r="P637">
        <v>33.920299999999997</v>
      </c>
      <c r="Q637">
        <v>670.34400000000005</v>
      </c>
      <c r="R637">
        <v>1.4754700000000001</v>
      </c>
      <c r="S637">
        <v>-12.207000000000001</v>
      </c>
      <c r="T637">
        <f t="shared" si="38"/>
        <v>-13.229340000000001</v>
      </c>
    </row>
    <row r="638" spans="1:20" x14ac:dyDescent="0.3">
      <c r="B638">
        <v>1</v>
      </c>
      <c r="C638">
        <v>201.32300000000001</v>
      </c>
      <c r="E638">
        <v>-32.012900000000002</v>
      </c>
      <c r="F638">
        <v>66.970799999999997</v>
      </c>
      <c r="G638">
        <v>503.49</v>
      </c>
      <c r="H638">
        <v>0.91688400000000003</v>
      </c>
      <c r="I638">
        <v>-40.4968</v>
      </c>
      <c r="J638">
        <f t="shared" si="39"/>
        <v>-8.4838999999999984</v>
      </c>
      <c r="L638">
        <v>9</v>
      </c>
      <c r="M638">
        <v>353.90199999999999</v>
      </c>
      <c r="N638">
        <f t="shared" si="40"/>
        <v>53.455925589351601</v>
      </c>
      <c r="O638">
        <v>0.48828100000000002</v>
      </c>
      <c r="P638">
        <v>34.057600000000001</v>
      </c>
      <c r="Q638">
        <v>692.05899999999997</v>
      </c>
      <c r="R638">
        <v>1.4954700000000001</v>
      </c>
      <c r="S638">
        <v>-12.4969</v>
      </c>
      <c r="T638">
        <f t="shared" si="38"/>
        <v>-12.985181000000001</v>
      </c>
    </row>
    <row r="639" spans="1:20" x14ac:dyDescent="0.3">
      <c r="B639">
        <v>2</v>
      </c>
      <c r="C639">
        <v>208.98500000000001</v>
      </c>
      <c r="D639">
        <f t="shared" si="41"/>
        <v>130.51422605063942</v>
      </c>
      <c r="E639">
        <v>-20.614599999999999</v>
      </c>
      <c r="F639">
        <v>43.792700000000004</v>
      </c>
      <c r="G639">
        <v>585.37400000000002</v>
      </c>
      <c r="H639">
        <v>1.12314</v>
      </c>
      <c r="I639">
        <v>-35.720799999999997</v>
      </c>
      <c r="J639">
        <f t="shared" si="39"/>
        <v>-15.106199999999998</v>
      </c>
      <c r="L639">
        <v>10</v>
      </c>
      <c r="M639">
        <v>372.76600000000002</v>
      </c>
      <c r="N639">
        <f t="shared" si="40"/>
        <v>53.011026293468952</v>
      </c>
      <c r="O639">
        <v>0.38146999999999998</v>
      </c>
      <c r="P639">
        <v>34.240699999999997</v>
      </c>
      <c r="Q639">
        <v>700.19299999999998</v>
      </c>
      <c r="R639">
        <v>1.4991399999999999</v>
      </c>
      <c r="S639">
        <v>-12.4664</v>
      </c>
      <c r="T639">
        <f t="shared" si="38"/>
        <v>-12.84787</v>
      </c>
    </row>
    <row r="640" spans="1:20" x14ac:dyDescent="0.3">
      <c r="B640">
        <v>3</v>
      </c>
      <c r="C640">
        <v>225.37299999999999</v>
      </c>
      <c r="D640">
        <f t="shared" si="41"/>
        <v>61.020258725897087</v>
      </c>
      <c r="E640">
        <v>-17.2119</v>
      </c>
      <c r="F640">
        <v>37.5824</v>
      </c>
      <c r="G640">
        <v>607.29600000000005</v>
      </c>
      <c r="H640">
        <v>1.19034</v>
      </c>
      <c r="I640">
        <v>-34.957900000000002</v>
      </c>
      <c r="J640">
        <f t="shared" si="39"/>
        <v>-17.746000000000002</v>
      </c>
      <c r="L640">
        <v>11</v>
      </c>
      <c r="M640">
        <v>391.81400000000002</v>
      </c>
      <c r="N640">
        <f t="shared" si="40"/>
        <v>52.498950020999573</v>
      </c>
      <c r="O640">
        <v>0.80871599999999999</v>
      </c>
      <c r="P640">
        <v>33.767699999999998</v>
      </c>
      <c r="Q640">
        <v>673.04100000000005</v>
      </c>
      <c r="R640">
        <v>1.48115</v>
      </c>
      <c r="S640">
        <v>-12.558</v>
      </c>
      <c r="T640">
        <f t="shared" si="38"/>
        <v>-13.366716</v>
      </c>
    </row>
    <row r="641" spans="2:20" x14ac:dyDescent="0.3">
      <c r="B641">
        <v>4</v>
      </c>
      <c r="C641">
        <v>242.285</v>
      </c>
      <c r="D641">
        <f t="shared" si="41"/>
        <v>59.129612109744535</v>
      </c>
      <c r="E641">
        <v>-17.3492</v>
      </c>
      <c r="F641">
        <v>36.438000000000002</v>
      </c>
      <c r="G641">
        <v>652.69600000000003</v>
      </c>
      <c r="H641">
        <v>1.24743</v>
      </c>
      <c r="I641">
        <v>-34.774799999999999</v>
      </c>
      <c r="J641">
        <f t="shared" si="39"/>
        <v>-17.425599999999999</v>
      </c>
      <c r="L641">
        <v>12</v>
      </c>
      <c r="M641">
        <v>410.45600000000002</v>
      </c>
      <c r="N641">
        <f t="shared" si="40"/>
        <v>53.64231305653901</v>
      </c>
      <c r="O641">
        <v>0.167847</v>
      </c>
      <c r="P641">
        <v>34.164400000000001</v>
      </c>
      <c r="Q641">
        <v>696.80399999999997</v>
      </c>
      <c r="R641">
        <v>1.5041100000000001</v>
      </c>
      <c r="S641">
        <v>-12.817399999999999</v>
      </c>
      <c r="T641">
        <f t="shared" si="38"/>
        <v>-12.985246999999999</v>
      </c>
    </row>
    <row r="642" spans="2:20" x14ac:dyDescent="0.3">
      <c r="B642">
        <v>5</v>
      </c>
      <c r="C642">
        <v>261.291</v>
      </c>
      <c r="D642">
        <f t="shared" si="41"/>
        <v>52.614963695675051</v>
      </c>
      <c r="E642">
        <v>-18.463100000000001</v>
      </c>
      <c r="F642">
        <v>38.192700000000002</v>
      </c>
      <c r="G642">
        <v>668.30499999999995</v>
      </c>
      <c r="H642">
        <v>1.2393400000000001</v>
      </c>
      <c r="I642">
        <v>-35.7971</v>
      </c>
      <c r="J642">
        <f t="shared" si="39"/>
        <v>-17.334</v>
      </c>
      <c r="L642">
        <v>13</v>
      </c>
      <c r="M642">
        <v>429.31799999999998</v>
      </c>
      <c r="N642">
        <f t="shared" si="40"/>
        <v>53.016647227229441</v>
      </c>
      <c r="O642">
        <v>0.396729</v>
      </c>
      <c r="P642">
        <v>33.554099999999998</v>
      </c>
      <c r="Q642">
        <v>677.91800000000001</v>
      </c>
      <c r="R642">
        <v>1.4948300000000001</v>
      </c>
      <c r="S642">
        <v>-13.0463</v>
      </c>
      <c r="T642">
        <f t="shared" si="38"/>
        <v>-13.443029000000001</v>
      </c>
    </row>
    <row r="643" spans="2:20" x14ac:dyDescent="0.3">
      <c r="B643">
        <v>6</v>
      </c>
      <c r="C643">
        <v>281.29599999999999</v>
      </c>
      <c r="D643">
        <f t="shared" si="41"/>
        <v>49.987503124218954</v>
      </c>
      <c r="E643">
        <v>-18.386800000000001</v>
      </c>
      <c r="F643">
        <v>39.1235</v>
      </c>
      <c r="G643">
        <v>633.76400000000001</v>
      </c>
      <c r="H643">
        <v>1.17265</v>
      </c>
      <c r="I643">
        <v>-36.743200000000002</v>
      </c>
      <c r="J643">
        <f t="shared" si="39"/>
        <v>-18.356400000000001</v>
      </c>
      <c r="L643">
        <v>14</v>
      </c>
      <c r="M643">
        <v>448.21699999999998</v>
      </c>
      <c r="N643">
        <f t="shared" si="40"/>
        <v>52.912852531879992</v>
      </c>
      <c r="O643">
        <v>-0.86975100000000005</v>
      </c>
      <c r="P643">
        <v>34.667999999999999</v>
      </c>
      <c r="Q643">
        <v>724.77</v>
      </c>
      <c r="R643">
        <v>1.5446</v>
      </c>
      <c r="S643">
        <v>-13.2294</v>
      </c>
      <c r="T643">
        <f t="shared" si="38"/>
        <v>-12.359648999999999</v>
      </c>
    </row>
    <row r="644" spans="2:20" x14ac:dyDescent="0.3">
      <c r="B644">
        <v>7</v>
      </c>
      <c r="C644">
        <v>301.02600000000001</v>
      </c>
      <c r="D644">
        <f t="shared" si="41"/>
        <v>50.684237202230058</v>
      </c>
      <c r="E644">
        <v>-19.882200000000001</v>
      </c>
      <c r="F644">
        <v>41.030900000000003</v>
      </c>
      <c r="G644">
        <v>672.08799999999997</v>
      </c>
      <c r="H644">
        <v>1.18624</v>
      </c>
      <c r="I644">
        <v>-37.277200000000001</v>
      </c>
      <c r="J644">
        <f t="shared" si="39"/>
        <v>-17.395</v>
      </c>
      <c r="L644">
        <v>15</v>
      </c>
      <c r="M644">
        <v>467.21300000000002</v>
      </c>
      <c r="N644">
        <f t="shared" si="40"/>
        <v>52.642661612971047</v>
      </c>
      <c r="O644">
        <v>-0.61035200000000001</v>
      </c>
      <c r="P644">
        <v>34.4696</v>
      </c>
      <c r="Q644">
        <v>707.55499999999995</v>
      </c>
      <c r="R644">
        <v>1.5094000000000001</v>
      </c>
      <c r="S644">
        <v>-13.443</v>
      </c>
      <c r="T644">
        <f t="shared" si="38"/>
        <v>-12.832647999999999</v>
      </c>
    </row>
    <row r="645" spans="2:20" x14ac:dyDescent="0.3">
      <c r="B645">
        <v>8</v>
      </c>
      <c r="C645">
        <v>321.42</v>
      </c>
      <c r="D645">
        <f t="shared" si="41"/>
        <v>49.034029616553873</v>
      </c>
      <c r="E645">
        <v>-19.317599999999999</v>
      </c>
      <c r="F645">
        <v>40.298499999999997</v>
      </c>
      <c r="G645">
        <v>642.15700000000004</v>
      </c>
      <c r="H645">
        <v>1.1715599999999999</v>
      </c>
      <c r="I645">
        <v>-37.506100000000004</v>
      </c>
      <c r="J645">
        <f t="shared" si="39"/>
        <v>-18.188500000000005</v>
      </c>
      <c r="L645">
        <v>16</v>
      </c>
      <c r="M645">
        <v>486.08100000000002</v>
      </c>
      <c r="N645">
        <f t="shared" si="40"/>
        <v>52.999788000848014</v>
      </c>
      <c r="O645">
        <v>-0.64086900000000002</v>
      </c>
      <c r="P645">
        <v>33.889800000000001</v>
      </c>
      <c r="Q645">
        <v>709.5</v>
      </c>
      <c r="R645">
        <v>1.5356300000000001</v>
      </c>
      <c r="S645">
        <v>-13.595599999999999</v>
      </c>
      <c r="T645">
        <f t="shared" ref="T645:T708" si="42">S645-O645</f>
        <v>-12.954730999999999</v>
      </c>
    </row>
    <row r="646" spans="2:20" x14ac:dyDescent="0.3">
      <c r="B646">
        <v>9</v>
      </c>
      <c r="C646">
        <v>341.61900000000003</v>
      </c>
      <c r="D646">
        <f t="shared" si="41"/>
        <v>49.507401356502768</v>
      </c>
      <c r="E646">
        <v>-19.515999999999998</v>
      </c>
      <c r="F646">
        <v>40.283200000000001</v>
      </c>
      <c r="G646">
        <v>647.92999999999995</v>
      </c>
      <c r="H646">
        <v>1.1740900000000001</v>
      </c>
      <c r="I646">
        <v>-37.734999999999999</v>
      </c>
      <c r="J646">
        <f t="shared" ref="J646:J709" si="43">I646-E646</f>
        <v>-18.219000000000001</v>
      </c>
      <c r="L646">
        <v>17</v>
      </c>
      <c r="M646">
        <v>505.45600000000002</v>
      </c>
      <c r="N646">
        <f t="shared" ref="N646:N709" si="44">1000/(M646-M645)</f>
        <v>51.612903225806448</v>
      </c>
      <c r="O646">
        <v>-0.42724600000000001</v>
      </c>
      <c r="P646">
        <v>33.813499999999998</v>
      </c>
      <c r="Q646">
        <v>683.55600000000004</v>
      </c>
      <c r="R646">
        <v>1.52094</v>
      </c>
      <c r="S646">
        <v>-13.702400000000001</v>
      </c>
      <c r="T646">
        <f t="shared" si="42"/>
        <v>-13.275154000000001</v>
      </c>
    </row>
    <row r="647" spans="2:20" x14ac:dyDescent="0.3">
      <c r="B647">
        <v>10</v>
      </c>
      <c r="C647">
        <v>362.02600000000001</v>
      </c>
      <c r="D647">
        <f t="shared" si="41"/>
        <v>49.002793159210114</v>
      </c>
      <c r="E647">
        <v>-19.439699999999998</v>
      </c>
      <c r="F647">
        <v>39.886499999999998</v>
      </c>
      <c r="G647">
        <v>653.08900000000006</v>
      </c>
      <c r="H647">
        <v>1.18187</v>
      </c>
      <c r="I647">
        <v>-37.872300000000003</v>
      </c>
      <c r="J647">
        <f t="shared" si="43"/>
        <v>-18.432600000000004</v>
      </c>
      <c r="L647">
        <v>18</v>
      </c>
      <c r="M647">
        <v>523.94399999999996</v>
      </c>
      <c r="N647">
        <f t="shared" si="44"/>
        <v>54.089138900908864</v>
      </c>
      <c r="O647">
        <v>-1.5564</v>
      </c>
      <c r="P647">
        <v>34.667999999999999</v>
      </c>
      <c r="Q647">
        <v>740.30399999999997</v>
      </c>
      <c r="R647">
        <v>1.5717399999999999</v>
      </c>
      <c r="S647">
        <v>-13.8245</v>
      </c>
      <c r="T647">
        <f t="shared" si="42"/>
        <v>-12.2681</v>
      </c>
    </row>
    <row r="648" spans="2:20" x14ac:dyDescent="0.3">
      <c r="B648">
        <v>11</v>
      </c>
      <c r="C648">
        <v>382.82299999999998</v>
      </c>
      <c r="D648">
        <f t="shared" si="41"/>
        <v>48.083858248785958</v>
      </c>
      <c r="E648">
        <v>-19.424399999999999</v>
      </c>
      <c r="F648">
        <v>39.520299999999999</v>
      </c>
      <c r="G648">
        <v>662.52800000000002</v>
      </c>
      <c r="H648">
        <v>1.19208</v>
      </c>
      <c r="I648">
        <v>-37.765500000000003</v>
      </c>
      <c r="J648">
        <f t="shared" si="43"/>
        <v>-18.341100000000004</v>
      </c>
      <c r="L648">
        <v>19</v>
      </c>
      <c r="M648">
        <v>543.41600000000005</v>
      </c>
      <c r="N648">
        <f t="shared" si="44"/>
        <v>51.355792933442643</v>
      </c>
      <c r="O648">
        <v>-1.4801</v>
      </c>
      <c r="P648">
        <v>34.606900000000003</v>
      </c>
      <c r="Q648">
        <v>730.53700000000003</v>
      </c>
      <c r="R648">
        <v>1.55003</v>
      </c>
      <c r="S648">
        <v>-13.855</v>
      </c>
      <c r="T648">
        <f t="shared" si="42"/>
        <v>-12.3749</v>
      </c>
    </row>
    <row r="649" spans="2:20" x14ac:dyDescent="0.3">
      <c r="B649">
        <v>12</v>
      </c>
      <c r="C649">
        <v>403.42899999999997</v>
      </c>
      <c r="D649">
        <f t="shared" ref="D649:D712" si="45">1000/(C649-C648)</f>
        <v>48.529554498689713</v>
      </c>
      <c r="E649">
        <v>-20.126300000000001</v>
      </c>
      <c r="F649">
        <v>40.237400000000001</v>
      </c>
      <c r="G649">
        <v>670.24300000000005</v>
      </c>
      <c r="H649">
        <v>1.2049000000000001</v>
      </c>
      <c r="I649">
        <v>-37.872300000000003</v>
      </c>
      <c r="J649">
        <f t="shared" si="43"/>
        <v>-17.746000000000002</v>
      </c>
      <c r="L649">
        <v>20</v>
      </c>
      <c r="M649">
        <v>563.05499999999995</v>
      </c>
      <c r="N649">
        <f t="shared" si="44"/>
        <v>50.919089566678814</v>
      </c>
      <c r="O649">
        <v>-0.64086900000000002</v>
      </c>
      <c r="P649">
        <v>33.660899999999998</v>
      </c>
      <c r="Q649">
        <v>693.58399999999995</v>
      </c>
      <c r="R649">
        <v>1.51997</v>
      </c>
      <c r="S649">
        <v>-13.916</v>
      </c>
      <c r="T649">
        <f t="shared" si="42"/>
        <v>-13.275131</v>
      </c>
    </row>
    <row r="650" spans="2:20" x14ac:dyDescent="0.3">
      <c r="B650">
        <v>13</v>
      </c>
      <c r="C650">
        <v>423.73399999999998</v>
      </c>
      <c r="D650">
        <f t="shared" si="45"/>
        <v>49.248953459738964</v>
      </c>
      <c r="E650">
        <v>-20.2179</v>
      </c>
      <c r="F650">
        <v>40.222200000000001</v>
      </c>
      <c r="G650">
        <v>681.35799999999995</v>
      </c>
      <c r="H650">
        <v>1.20427</v>
      </c>
      <c r="I650">
        <v>-38.040199999999999</v>
      </c>
      <c r="J650">
        <f t="shared" si="43"/>
        <v>-17.822299999999998</v>
      </c>
      <c r="L650">
        <v>21</v>
      </c>
      <c r="M650">
        <v>582.21900000000005</v>
      </c>
      <c r="N650">
        <f t="shared" si="44"/>
        <v>52.1811730327695</v>
      </c>
      <c r="O650">
        <v>-0.82397500000000001</v>
      </c>
      <c r="P650">
        <v>33.386200000000002</v>
      </c>
      <c r="Q650">
        <v>707.38199999999995</v>
      </c>
      <c r="R650">
        <v>1.5562400000000001</v>
      </c>
      <c r="S650">
        <v>-13.855</v>
      </c>
      <c r="T650">
        <f t="shared" si="42"/>
        <v>-13.031025</v>
      </c>
    </row>
    <row r="651" spans="2:20" x14ac:dyDescent="0.3">
      <c r="B651">
        <v>14</v>
      </c>
      <c r="C651">
        <v>444.19900000000001</v>
      </c>
      <c r="D651">
        <f t="shared" si="45"/>
        <v>48.863913999511283</v>
      </c>
      <c r="E651">
        <v>-19.989000000000001</v>
      </c>
      <c r="F651">
        <v>39.764400000000002</v>
      </c>
      <c r="G651">
        <v>676.07</v>
      </c>
      <c r="H651">
        <v>1.19855</v>
      </c>
      <c r="I651">
        <v>-38.070700000000002</v>
      </c>
      <c r="J651">
        <f t="shared" si="43"/>
        <v>-18.081700000000001</v>
      </c>
      <c r="L651">
        <v>22</v>
      </c>
      <c r="M651">
        <v>601.56200000000001</v>
      </c>
      <c r="N651">
        <f t="shared" si="44"/>
        <v>51.698288786641264</v>
      </c>
      <c r="O651">
        <v>-1.5258799999999999</v>
      </c>
      <c r="P651">
        <v>34.378100000000003</v>
      </c>
      <c r="Q651">
        <v>741.36400000000003</v>
      </c>
      <c r="R651">
        <v>1.58815</v>
      </c>
      <c r="S651">
        <v>-13.9465</v>
      </c>
      <c r="T651">
        <f t="shared" si="42"/>
        <v>-12.42062</v>
      </c>
    </row>
    <row r="652" spans="2:20" x14ac:dyDescent="0.3">
      <c r="B652">
        <v>15</v>
      </c>
      <c r="C652">
        <v>465.06599999999997</v>
      </c>
      <c r="D652">
        <f t="shared" si="45"/>
        <v>47.922557147649485</v>
      </c>
      <c r="E652">
        <v>-20.1569</v>
      </c>
      <c r="F652">
        <v>39.581299999999999</v>
      </c>
      <c r="G652">
        <v>681.17899999999997</v>
      </c>
      <c r="H652">
        <v>1.2170799999999999</v>
      </c>
      <c r="I652">
        <v>-37.963900000000002</v>
      </c>
      <c r="J652">
        <f t="shared" si="43"/>
        <v>-17.807000000000002</v>
      </c>
      <c r="L652">
        <v>23</v>
      </c>
      <c r="M652">
        <v>620.89099999999996</v>
      </c>
      <c r="N652">
        <f t="shared" si="44"/>
        <v>51.735733871385094</v>
      </c>
      <c r="O652">
        <v>-1.54114</v>
      </c>
      <c r="P652">
        <v>33.828699999999998</v>
      </c>
      <c r="Q652">
        <v>741.95</v>
      </c>
      <c r="R652">
        <v>1.5797399999999999</v>
      </c>
      <c r="S652">
        <v>-14.1907</v>
      </c>
      <c r="T652">
        <f t="shared" si="42"/>
        <v>-12.649559999999999</v>
      </c>
    </row>
    <row r="653" spans="2:20" x14ac:dyDescent="0.3">
      <c r="B653">
        <v>16</v>
      </c>
      <c r="C653">
        <v>485.51799999999997</v>
      </c>
      <c r="D653">
        <f t="shared" si="45"/>
        <v>48.894973596714259</v>
      </c>
      <c r="E653">
        <v>-20.2942</v>
      </c>
      <c r="F653">
        <v>39.978000000000002</v>
      </c>
      <c r="G653">
        <v>671.2</v>
      </c>
      <c r="H653">
        <v>1.2057199999999999</v>
      </c>
      <c r="I653">
        <v>-38.040199999999999</v>
      </c>
      <c r="J653">
        <f t="shared" si="43"/>
        <v>-17.745999999999999</v>
      </c>
      <c r="L653">
        <v>24</v>
      </c>
      <c r="M653">
        <v>640.54200000000003</v>
      </c>
      <c r="N653">
        <f t="shared" si="44"/>
        <v>50.887995521856219</v>
      </c>
      <c r="O653">
        <v>-1.8463099999999999</v>
      </c>
      <c r="P653">
        <v>33.996600000000001</v>
      </c>
      <c r="Q653">
        <v>737.74400000000003</v>
      </c>
      <c r="R653">
        <v>1.59267</v>
      </c>
      <c r="S653">
        <v>-14.2059</v>
      </c>
      <c r="T653">
        <f t="shared" si="42"/>
        <v>-12.359590000000001</v>
      </c>
    </row>
    <row r="654" spans="2:20" x14ac:dyDescent="0.3">
      <c r="B654">
        <v>17</v>
      </c>
      <c r="C654">
        <v>506.30900000000003</v>
      </c>
      <c r="D654">
        <f t="shared" si="45"/>
        <v>48.09773459670037</v>
      </c>
      <c r="E654">
        <v>-20.4315</v>
      </c>
      <c r="F654">
        <v>39.611800000000002</v>
      </c>
      <c r="G654">
        <v>690.32</v>
      </c>
      <c r="H654">
        <v>1.2376</v>
      </c>
      <c r="I654">
        <v>-37.857100000000003</v>
      </c>
      <c r="J654">
        <f t="shared" si="43"/>
        <v>-17.425600000000003</v>
      </c>
      <c r="L654">
        <v>25</v>
      </c>
      <c r="M654">
        <v>660.851</v>
      </c>
      <c r="N654">
        <f t="shared" si="44"/>
        <v>49.239253532916514</v>
      </c>
      <c r="O654">
        <v>-0.88500999999999996</v>
      </c>
      <c r="P654">
        <v>32.806399999999996</v>
      </c>
      <c r="Q654">
        <v>693.23900000000003</v>
      </c>
      <c r="R654">
        <v>1.5437700000000001</v>
      </c>
      <c r="S654">
        <v>-14.2517</v>
      </c>
      <c r="T654">
        <f t="shared" si="42"/>
        <v>-13.36669</v>
      </c>
    </row>
    <row r="655" spans="2:20" x14ac:dyDescent="0.3">
      <c r="B655">
        <v>18</v>
      </c>
      <c r="C655">
        <v>527.02300000000002</v>
      </c>
      <c r="D655">
        <f t="shared" si="45"/>
        <v>48.276527952109689</v>
      </c>
      <c r="E655">
        <v>-20.721399999999999</v>
      </c>
      <c r="F655">
        <v>40.023800000000001</v>
      </c>
      <c r="G655">
        <v>699.57600000000002</v>
      </c>
      <c r="H655">
        <v>1.23526</v>
      </c>
      <c r="I655">
        <v>-37.918100000000003</v>
      </c>
      <c r="J655">
        <f t="shared" si="43"/>
        <v>-17.196700000000003</v>
      </c>
      <c r="L655">
        <v>26</v>
      </c>
      <c r="M655">
        <v>680.17100000000005</v>
      </c>
      <c r="N655">
        <f t="shared" si="44"/>
        <v>51.759834368529887</v>
      </c>
      <c r="O655">
        <v>-1.4648399999999999</v>
      </c>
      <c r="P655">
        <v>33.294699999999999</v>
      </c>
      <c r="Q655">
        <v>726.66899999999998</v>
      </c>
      <c r="R655">
        <v>1.58551</v>
      </c>
      <c r="S655">
        <v>-14.480600000000001</v>
      </c>
      <c r="T655">
        <f t="shared" si="42"/>
        <v>-13.01576</v>
      </c>
    </row>
    <row r="656" spans="2:20" x14ac:dyDescent="0.3">
      <c r="B656">
        <v>19</v>
      </c>
      <c r="C656">
        <v>547.97400000000005</v>
      </c>
      <c r="D656">
        <f t="shared" si="45"/>
        <v>47.730418595771035</v>
      </c>
      <c r="E656">
        <v>-19.836400000000001</v>
      </c>
      <c r="F656">
        <v>39.0015</v>
      </c>
      <c r="G656">
        <v>677.77200000000005</v>
      </c>
      <c r="H656">
        <v>1.2209099999999999</v>
      </c>
      <c r="I656">
        <v>-37.933300000000003</v>
      </c>
      <c r="J656">
        <f t="shared" si="43"/>
        <v>-18.096900000000002</v>
      </c>
      <c r="L656">
        <v>27</v>
      </c>
      <c r="M656">
        <v>699.69500000000005</v>
      </c>
      <c r="N656">
        <f t="shared" si="44"/>
        <v>51.219012497439046</v>
      </c>
      <c r="O656">
        <v>-1.4343300000000001</v>
      </c>
      <c r="P656">
        <v>32.913200000000003</v>
      </c>
      <c r="Q656">
        <v>716.51</v>
      </c>
      <c r="R656">
        <v>1.59894</v>
      </c>
      <c r="S656">
        <v>-14.1907</v>
      </c>
      <c r="T656">
        <f t="shared" si="42"/>
        <v>-12.75637</v>
      </c>
    </row>
    <row r="657" spans="1:20" x14ac:dyDescent="0.3">
      <c r="B657">
        <v>20</v>
      </c>
      <c r="C657">
        <v>569.29499999999996</v>
      </c>
      <c r="D657">
        <f t="shared" si="45"/>
        <v>46.90211528539956</v>
      </c>
      <c r="E657">
        <v>-19.805900000000001</v>
      </c>
      <c r="F657">
        <v>38.925199999999997</v>
      </c>
      <c r="G657">
        <v>676.60299999999995</v>
      </c>
      <c r="H657">
        <v>1.23142</v>
      </c>
      <c r="I657">
        <v>-37.826500000000003</v>
      </c>
      <c r="J657">
        <f t="shared" si="43"/>
        <v>-18.020600000000002</v>
      </c>
      <c r="L657">
        <v>28</v>
      </c>
      <c r="M657">
        <v>719.63099999999997</v>
      </c>
      <c r="N657">
        <f t="shared" si="44"/>
        <v>50.160513643659911</v>
      </c>
      <c r="O657">
        <v>-2.16675</v>
      </c>
      <c r="P657">
        <v>11.673</v>
      </c>
      <c r="Q657">
        <v>268.21800000000002</v>
      </c>
      <c r="R657">
        <v>1.3941300000000001</v>
      </c>
      <c r="S657">
        <v>-56.655900000000003</v>
      </c>
      <c r="T657">
        <f t="shared" si="42"/>
        <v>-54.489150000000002</v>
      </c>
    </row>
    <row r="658" spans="1:20" x14ac:dyDescent="0.3">
      <c r="B658">
        <v>21</v>
      </c>
      <c r="C658">
        <v>589.80600000000004</v>
      </c>
      <c r="D658">
        <f t="shared" si="45"/>
        <v>48.754326946516308</v>
      </c>
      <c r="E658">
        <v>-20.706199999999999</v>
      </c>
      <c r="F658">
        <v>39.718600000000002</v>
      </c>
      <c r="G658">
        <v>714.76</v>
      </c>
      <c r="H658">
        <v>1.25098</v>
      </c>
      <c r="I658">
        <v>-37.841799999999999</v>
      </c>
      <c r="J658">
        <f t="shared" si="43"/>
        <v>-17.1356</v>
      </c>
      <c r="T658">
        <f t="shared" si="42"/>
        <v>0</v>
      </c>
    </row>
    <row r="659" spans="1:20" x14ac:dyDescent="0.3">
      <c r="B659">
        <v>22</v>
      </c>
      <c r="C659">
        <v>611.61500000000001</v>
      </c>
      <c r="D659">
        <f t="shared" si="45"/>
        <v>45.852629648310398</v>
      </c>
      <c r="E659">
        <v>-19.287099999999999</v>
      </c>
      <c r="F659">
        <v>37.857100000000003</v>
      </c>
      <c r="G659">
        <v>683.43100000000004</v>
      </c>
      <c r="H659">
        <v>1.2398400000000001</v>
      </c>
      <c r="I659">
        <v>-37.4908</v>
      </c>
      <c r="J659">
        <f t="shared" si="43"/>
        <v>-18.203700000000001</v>
      </c>
      <c r="K659">
        <v>3.4</v>
      </c>
      <c r="T659">
        <f t="shared" si="42"/>
        <v>0</v>
      </c>
    </row>
    <row r="660" spans="1:20" x14ac:dyDescent="0.3">
      <c r="B660">
        <v>23</v>
      </c>
      <c r="C660">
        <v>632.63</v>
      </c>
      <c r="D660">
        <f t="shared" si="45"/>
        <v>47.585058291696441</v>
      </c>
      <c r="E660">
        <v>-19.317599999999999</v>
      </c>
      <c r="F660">
        <v>38.299599999999998</v>
      </c>
      <c r="G660">
        <v>667.24800000000005</v>
      </c>
      <c r="H660">
        <v>1.2229399999999999</v>
      </c>
      <c r="I660">
        <v>-37.795999999999999</v>
      </c>
      <c r="J660">
        <f t="shared" si="43"/>
        <v>-18.478400000000001</v>
      </c>
      <c r="L660">
        <v>1</v>
      </c>
      <c r="M660">
        <v>221.24</v>
      </c>
      <c r="O660">
        <v>-9.3841599999999996</v>
      </c>
      <c r="P660">
        <v>52.078200000000002</v>
      </c>
      <c r="Q660">
        <v>595.62199999999996</v>
      </c>
      <c r="R660">
        <v>1.25495</v>
      </c>
      <c r="S660">
        <v>-12.847899999999999</v>
      </c>
      <c r="T660">
        <f t="shared" si="42"/>
        <v>-3.4637399999999996</v>
      </c>
    </row>
    <row r="661" spans="1:20" x14ac:dyDescent="0.3">
      <c r="B661">
        <v>24</v>
      </c>
      <c r="C661">
        <v>653.83799999999997</v>
      </c>
      <c r="D661">
        <f t="shared" si="45"/>
        <v>47.152018106375017</v>
      </c>
      <c r="E661">
        <v>-20.1569</v>
      </c>
      <c r="F661">
        <v>38.8947</v>
      </c>
      <c r="G661">
        <v>708.82899999999995</v>
      </c>
      <c r="H661">
        <v>1.2629300000000001</v>
      </c>
      <c r="I661">
        <v>-37.795999999999999</v>
      </c>
      <c r="J661">
        <f t="shared" si="43"/>
        <v>-17.639099999999999</v>
      </c>
      <c r="L661">
        <v>2</v>
      </c>
      <c r="M661">
        <v>229.82499999999999</v>
      </c>
      <c r="N661">
        <f t="shared" si="44"/>
        <v>116.48223645894029</v>
      </c>
      <c r="O661">
        <v>1.11389</v>
      </c>
      <c r="P661">
        <v>34.851100000000002</v>
      </c>
      <c r="Q661">
        <v>668.68100000000004</v>
      </c>
      <c r="R661">
        <v>1.5097</v>
      </c>
      <c r="S661">
        <v>-9.21631</v>
      </c>
      <c r="T661">
        <f t="shared" si="42"/>
        <v>-10.3302</v>
      </c>
    </row>
    <row r="662" spans="1:20" x14ac:dyDescent="0.3">
      <c r="B662">
        <v>25</v>
      </c>
      <c r="C662">
        <v>674.97500000000002</v>
      </c>
      <c r="D662">
        <f t="shared" si="45"/>
        <v>47.31040355774222</v>
      </c>
      <c r="E662">
        <v>-20.0806</v>
      </c>
      <c r="F662">
        <v>38.787799999999997</v>
      </c>
      <c r="G662">
        <v>697.12699999999995</v>
      </c>
      <c r="H662">
        <v>1.24773</v>
      </c>
      <c r="I662">
        <v>-37.811300000000003</v>
      </c>
      <c r="J662">
        <f t="shared" si="43"/>
        <v>-17.730700000000002</v>
      </c>
      <c r="L662">
        <v>3</v>
      </c>
      <c r="M662">
        <v>243.91300000000001</v>
      </c>
      <c r="N662">
        <f t="shared" si="44"/>
        <v>70.982396365701192</v>
      </c>
      <c r="O662">
        <v>3.6315900000000001</v>
      </c>
      <c r="P662">
        <v>30.960100000000001</v>
      </c>
      <c r="Q662">
        <v>673.50300000000004</v>
      </c>
      <c r="R662">
        <v>1.57121</v>
      </c>
      <c r="S662">
        <v>-8.3923299999999994</v>
      </c>
      <c r="T662">
        <f t="shared" si="42"/>
        <v>-12.02392</v>
      </c>
    </row>
    <row r="663" spans="1:20" x14ac:dyDescent="0.3">
      <c r="B663">
        <v>26</v>
      </c>
      <c r="C663">
        <v>696.19</v>
      </c>
      <c r="D663">
        <f t="shared" si="45"/>
        <v>47.136460051850037</v>
      </c>
      <c r="E663">
        <v>-20.065300000000001</v>
      </c>
      <c r="F663">
        <v>38.635300000000001</v>
      </c>
      <c r="G663">
        <v>711.76499999999999</v>
      </c>
      <c r="H663">
        <v>1.26603</v>
      </c>
      <c r="I663">
        <v>-37.765500000000003</v>
      </c>
      <c r="J663">
        <f t="shared" si="43"/>
        <v>-17.700200000000002</v>
      </c>
      <c r="L663">
        <v>4</v>
      </c>
      <c r="M663">
        <v>258.67399999999998</v>
      </c>
      <c r="N663">
        <f t="shared" si="44"/>
        <v>67.746087663437592</v>
      </c>
      <c r="O663">
        <v>3.4942600000000001</v>
      </c>
      <c r="P663">
        <v>29.983499999999999</v>
      </c>
      <c r="Q663">
        <v>704.00900000000001</v>
      </c>
      <c r="R663">
        <v>1.63473</v>
      </c>
      <c r="S663">
        <v>-8.5296599999999998</v>
      </c>
      <c r="T663">
        <f t="shared" si="42"/>
        <v>-12.02392</v>
      </c>
    </row>
    <row r="664" spans="1:20" x14ac:dyDescent="0.3">
      <c r="J664">
        <f t="shared" si="43"/>
        <v>0</v>
      </c>
      <c r="L664">
        <v>5</v>
      </c>
      <c r="M664">
        <v>277.19799999999998</v>
      </c>
      <c r="N664">
        <f t="shared" si="44"/>
        <v>53.984020729863957</v>
      </c>
      <c r="O664">
        <v>2.31934</v>
      </c>
      <c r="P664">
        <v>32.089199999999998</v>
      </c>
      <c r="Q664">
        <v>703.20699999999999</v>
      </c>
      <c r="R664">
        <v>1.57283</v>
      </c>
      <c r="S664">
        <v>-9.99451</v>
      </c>
      <c r="T664">
        <f t="shared" si="42"/>
        <v>-12.31385</v>
      </c>
    </row>
    <row r="665" spans="1:20" x14ac:dyDescent="0.3">
      <c r="J665">
        <f t="shared" si="43"/>
        <v>0</v>
      </c>
      <c r="L665">
        <v>6</v>
      </c>
      <c r="M665">
        <v>295.29399999999998</v>
      </c>
      <c r="N665">
        <f t="shared" si="44"/>
        <v>55.260831122900079</v>
      </c>
      <c r="O665">
        <v>1.0833699999999999</v>
      </c>
      <c r="P665">
        <v>33.233600000000003</v>
      </c>
      <c r="Q665">
        <v>727.14400000000001</v>
      </c>
      <c r="R665">
        <v>1.58341</v>
      </c>
      <c r="S665">
        <v>-10.559100000000001</v>
      </c>
      <c r="T665">
        <f t="shared" si="42"/>
        <v>-11.642470000000001</v>
      </c>
    </row>
    <row r="666" spans="1:20" x14ac:dyDescent="0.3">
      <c r="A666">
        <v>4.45</v>
      </c>
      <c r="J666">
        <f t="shared" si="43"/>
        <v>0</v>
      </c>
      <c r="L666">
        <v>7</v>
      </c>
      <c r="M666">
        <v>313.93200000000002</v>
      </c>
      <c r="N666">
        <f t="shared" si="44"/>
        <v>53.653825517759323</v>
      </c>
      <c r="O666">
        <v>1.15967</v>
      </c>
      <c r="P666">
        <v>33.309899999999999</v>
      </c>
      <c r="Q666">
        <v>708.58699999999999</v>
      </c>
      <c r="R666">
        <v>1.5503499999999999</v>
      </c>
      <c r="S666">
        <v>-11.184699999999999</v>
      </c>
      <c r="T666">
        <f t="shared" si="42"/>
        <v>-12.34437</v>
      </c>
    </row>
    <row r="667" spans="1:20" x14ac:dyDescent="0.3">
      <c r="B667">
        <v>1</v>
      </c>
      <c r="C667">
        <v>201.28100000000001</v>
      </c>
      <c r="E667">
        <v>-31.784099999999999</v>
      </c>
      <c r="F667">
        <v>66.970799999999997</v>
      </c>
      <c r="G667">
        <v>514.68299999999999</v>
      </c>
      <c r="H667">
        <v>0.930952</v>
      </c>
      <c r="I667">
        <v>-39.810200000000002</v>
      </c>
      <c r="J667">
        <f t="shared" si="43"/>
        <v>-8.0261000000000031</v>
      </c>
      <c r="L667">
        <v>8</v>
      </c>
      <c r="M667">
        <v>332.40199999999999</v>
      </c>
      <c r="N667">
        <f t="shared" si="44"/>
        <v>54.141851651326562</v>
      </c>
      <c r="O667">
        <v>0.57983399999999996</v>
      </c>
      <c r="P667">
        <v>33.828699999999998</v>
      </c>
      <c r="Q667">
        <v>726.20899999999995</v>
      </c>
      <c r="R667">
        <v>1.55999</v>
      </c>
      <c r="S667">
        <v>-11.535600000000001</v>
      </c>
      <c r="T667">
        <f t="shared" si="42"/>
        <v>-12.115434</v>
      </c>
    </row>
    <row r="668" spans="1:20" x14ac:dyDescent="0.3">
      <c r="B668">
        <v>2</v>
      </c>
      <c r="C668">
        <v>208.874</v>
      </c>
      <c r="D668">
        <f t="shared" si="45"/>
        <v>131.70025023047563</v>
      </c>
      <c r="E668">
        <v>-18.966699999999999</v>
      </c>
      <c r="F668">
        <v>41.717500000000001</v>
      </c>
      <c r="G668">
        <v>580.15899999999999</v>
      </c>
      <c r="H668">
        <v>1.13439</v>
      </c>
      <c r="I668">
        <v>-34.652700000000003</v>
      </c>
      <c r="J668">
        <f t="shared" si="43"/>
        <v>-15.686000000000003</v>
      </c>
      <c r="L668">
        <v>9</v>
      </c>
      <c r="M668">
        <v>351.202</v>
      </c>
      <c r="N668">
        <f t="shared" si="44"/>
        <v>53.191489361702097</v>
      </c>
      <c r="O668">
        <v>0.90026899999999999</v>
      </c>
      <c r="P668">
        <v>33.416699999999999</v>
      </c>
      <c r="Q668">
        <v>708.52800000000002</v>
      </c>
      <c r="R668">
        <v>1.5371300000000001</v>
      </c>
      <c r="S668">
        <v>-11.8713</v>
      </c>
      <c r="T668">
        <f t="shared" si="42"/>
        <v>-12.771569</v>
      </c>
    </row>
    <row r="669" spans="1:20" x14ac:dyDescent="0.3">
      <c r="B669">
        <v>3</v>
      </c>
      <c r="C669">
        <v>224.05099999999999</v>
      </c>
      <c r="D669">
        <f t="shared" si="45"/>
        <v>65.889174408644692</v>
      </c>
      <c r="E669">
        <v>-16.952500000000001</v>
      </c>
      <c r="F669">
        <v>36.514299999999999</v>
      </c>
      <c r="G669">
        <v>647.15700000000004</v>
      </c>
      <c r="H669">
        <v>1.25458</v>
      </c>
      <c r="I669">
        <v>-33.996600000000001</v>
      </c>
      <c r="J669">
        <f t="shared" si="43"/>
        <v>-17.0441</v>
      </c>
      <c r="L669">
        <v>10</v>
      </c>
      <c r="M669">
        <v>369.702</v>
      </c>
      <c r="N669">
        <f t="shared" si="44"/>
        <v>54.054054054054056</v>
      </c>
      <c r="O669">
        <v>0.70190399999999997</v>
      </c>
      <c r="P669">
        <v>33.523600000000002</v>
      </c>
      <c r="Q669">
        <v>720.75400000000002</v>
      </c>
      <c r="R669">
        <v>1.54447</v>
      </c>
      <c r="S669">
        <v>-12.191800000000001</v>
      </c>
      <c r="T669">
        <f t="shared" si="42"/>
        <v>-12.893704000000001</v>
      </c>
    </row>
    <row r="670" spans="1:20" x14ac:dyDescent="0.3">
      <c r="B670">
        <v>4</v>
      </c>
      <c r="C670">
        <v>240.904</v>
      </c>
      <c r="D670">
        <f t="shared" si="45"/>
        <v>59.336616626119948</v>
      </c>
      <c r="E670">
        <v>-17.1509</v>
      </c>
      <c r="F670">
        <v>35.934399999999997</v>
      </c>
      <c r="G670">
        <v>691.03399999999999</v>
      </c>
      <c r="H670">
        <v>1.29433</v>
      </c>
      <c r="I670">
        <v>-33.950800000000001</v>
      </c>
      <c r="J670">
        <f t="shared" si="43"/>
        <v>-16.799900000000001</v>
      </c>
      <c r="L670">
        <v>11</v>
      </c>
      <c r="M670">
        <v>388.59500000000003</v>
      </c>
      <c r="N670">
        <f t="shared" si="44"/>
        <v>52.929656486529318</v>
      </c>
      <c r="O670">
        <v>0.305176</v>
      </c>
      <c r="P670">
        <v>33.874499999999998</v>
      </c>
      <c r="Q670">
        <v>726.72699999999998</v>
      </c>
      <c r="R670">
        <v>1.5623199999999999</v>
      </c>
      <c r="S670">
        <v>-12.222300000000001</v>
      </c>
      <c r="T670">
        <f t="shared" si="42"/>
        <v>-12.527476</v>
      </c>
    </row>
    <row r="671" spans="1:20" x14ac:dyDescent="0.3">
      <c r="B671">
        <v>5</v>
      </c>
      <c r="C671">
        <v>260.41300000000001</v>
      </c>
      <c r="D671">
        <f t="shared" si="45"/>
        <v>51.258393561945731</v>
      </c>
      <c r="E671">
        <v>-16.555800000000001</v>
      </c>
      <c r="F671">
        <v>35.354599999999998</v>
      </c>
      <c r="G671">
        <v>663.63</v>
      </c>
      <c r="H671">
        <v>1.26807</v>
      </c>
      <c r="I671">
        <v>-34.912100000000002</v>
      </c>
      <c r="J671">
        <f t="shared" si="43"/>
        <v>-18.356300000000001</v>
      </c>
      <c r="L671">
        <v>12</v>
      </c>
      <c r="M671">
        <v>407.387</v>
      </c>
      <c r="N671">
        <f t="shared" si="44"/>
        <v>53.214133673903866</v>
      </c>
      <c r="O671">
        <v>-0.13732900000000001</v>
      </c>
      <c r="P671">
        <v>34.1492</v>
      </c>
      <c r="Q671">
        <v>742.904</v>
      </c>
      <c r="R671">
        <v>1.5722499999999999</v>
      </c>
      <c r="S671">
        <v>-12.3444</v>
      </c>
      <c r="T671">
        <f t="shared" si="42"/>
        <v>-12.207071000000001</v>
      </c>
    </row>
    <row r="672" spans="1:20" x14ac:dyDescent="0.3">
      <c r="B672">
        <v>6</v>
      </c>
      <c r="C672">
        <v>280.75200000000001</v>
      </c>
      <c r="D672">
        <f t="shared" si="45"/>
        <v>49.16662569447859</v>
      </c>
      <c r="E672">
        <v>-17.639199999999999</v>
      </c>
      <c r="F672">
        <v>37.4146</v>
      </c>
      <c r="G672">
        <v>664.75699999999995</v>
      </c>
      <c r="H672">
        <v>1.23438</v>
      </c>
      <c r="I672">
        <v>-35.8887</v>
      </c>
      <c r="J672">
        <f t="shared" si="43"/>
        <v>-18.249500000000001</v>
      </c>
      <c r="L672">
        <v>13</v>
      </c>
      <c r="M672">
        <v>426.77100000000002</v>
      </c>
      <c r="N672">
        <f t="shared" si="44"/>
        <v>51.58893933140731</v>
      </c>
      <c r="O672">
        <v>0.48828100000000002</v>
      </c>
      <c r="P672">
        <v>33.004800000000003</v>
      </c>
      <c r="Q672">
        <v>699.11400000000003</v>
      </c>
      <c r="R672">
        <v>1.5432300000000001</v>
      </c>
      <c r="S672">
        <v>-12.6343</v>
      </c>
      <c r="T672">
        <f t="shared" si="42"/>
        <v>-13.122581</v>
      </c>
    </row>
    <row r="673" spans="2:20" x14ac:dyDescent="0.3">
      <c r="B673">
        <v>7</v>
      </c>
      <c r="C673">
        <v>300.69499999999999</v>
      </c>
      <c r="D673">
        <f t="shared" si="45"/>
        <v>50.142907285764473</v>
      </c>
      <c r="E673">
        <v>-18.539400000000001</v>
      </c>
      <c r="F673">
        <v>38.742100000000001</v>
      </c>
      <c r="G673">
        <v>676.149</v>
      </c>
      <c r="H673">
        <v>1.2245999999999999</v>
      </c>
      <c r="I673">
        <v>-36.529499999999999</v>
      </c>
      <c r="J673">
        <f t="shared" si="43"/>
        <v>-17.990099999999998</v>
      </c>
      <c r="L673">
        <v>14</v>
      </c>
      <c r="M673">
        <v>445.53899999999999</v>
      </c>
      <c r="N673">
        <f t="shared" si="44"/>
        <v>53.282182438192748</v>
      </c>
      <c r="O673">
        <v>-0.244141</v>
      </c>
      <c r="P673">
        <v>33.599899999999998</v>
      </c>
      <c r="Q673">
        <v>730.88099999999997</v>
      </c>
      <c r="R673">
        <v>1.57647</v>
      </c>
      <c r="S673">
        <v>-12.5885</v>
      </c>
      <c r="T673">
        <f t="shared" si="42"/>
        <v>-12.344358999999999</v>
      </c>
    </row>
    <row r="674" spans="2:20" x14ac:dyDescent="0.3">
      <c r="B674">
        <v>8</v>
      </c>
      <c r="C674">
        <v>320.54599999999999</v>
      </c>
      <c r="D674">
        <f t="shared" si="45"/>
        <v>50.375295954863738</v>
      </c>
      <c r="E674">
        <v>-19.439699999999998</v>
      </c>
      <c r="F674">
        <v>39.566000000000003</v>
      </c>
      <c r="G674">
        <v>701.69100000000003</v>
      </c>
      <c r="H674">
        <v>1.24177</v>
      </c>
      <c r="I674">
        <v>-36.758400000000002</v>
      </c>
      <c r="J674">
        <f t="shared" si="43"/>
        <v>-17.318700000000003</v>
      </c>
      <c r="L674">
        <v>15</v>
      </c>
      <c r="M674">
        <v>464.33499999999998</v>
      </c>
      <c r="N674">
        <f t="shared" si="44"/>
        <v>53.202809108320942</v>
      </c>
      <c r="O674">
        <v>-0.106812</v>
      </c>
      <c r="P674">
        <v>33.416699999999999</v>
      </c>
      <c r="Q674">
        <v>720.02099999999996</v>
      </c>
      <c r="R674">
        <v>1.56551</v>
      </c>
      <c r="S674">
        <v>-12.7563</v>
      </c>
      <c r="T674">
        <f t="shared" si="42"/>
        <v>-12.649488</v>
      </c>
    </row>
    <row r="675" spans="2:20" x14ac:dyDescent="0.3">
      <c r="B675">
        <v>9</v>
      </c>
      <c r="C675">
        <v>340.995</v>
      </c>
      <c r="D675">
        <f t="shared" si="45"/>
        <v>48.90214680424468</v>
      </c>
      <c r="E675">
        <v>-18.5547</v>
      </c>
      <c r="F675">
        <v>38.543700000000001</v>
      </c>
      <c r="G675">
        <v>667.00099999999998</v>
      </c>
      <c r="H675">
        <v>1.20801</v>
      </c>
      <c r="I675">
        <v>-36.85</v>
      </c>
      <c r="J675">
        <f t="shared" si="43"/>
        <v>-18.295300000000001</v>
      </c>
      <c r="L675">
        <v>16</v>
      </c>
      <c r="M675">
        <v>483.48399999999998</v>
      </c>
      <c r="N675">
        <f t="shared" si="44"/>
        <v>52.222048148728391</v>
      </c>
      <c r="O675">
        <v>-0.57983399999999996</v>
      </c>
      <c r="P675">
        <v>34.072899999999997</v>
      </c>
      <c r="Q675">
        <v>747.00800000000004</v>
      </c>
      <c r="R675">
        <v>1.5847800000000001</v>
      </c>
      <c r="S675">
        <v>-12.908899999999999</v>
      </c>
      <c r="T675">
        <f t="shared" si="42"/>
        <v>-12.329065999999999</v>
      </c>
    </row>
    <row r="676" spans="2:20" x14ac:dyDescent="0.3">
      <c r="B676">
        <v>10</v>
      </c>
      <c r="C676">
        <v>361.279</v>
      </c>
      <c r="D676">
        <f t="shared" si="45"/>
        <v>49.29994084007101</v>
      </c>
      <c r="E676">
        <v>-19.271899999999999</v>
      </c>
      <c r="F676">
        <v>39.2151</v>
      </c>
      <c r="G676">
        <v>681.97799999999995</v>
      </c>
      <c r="H676">
        <v>1.2258500000000001</v>
      </c>
      <c r="I676">
        <v>-36.941499999999998</v>
      </c>
      <c r="J676">
        <f t="shared" si="43"/>
        <v>-17.669599999999999</v>
      </c>
      <c r="L676">
        <v>17</v>
      </c>
      <c r="M676">
        <v>502.75400000000002</v>
      </c>
      <c r="N676">
        <f t="shared" si="44"/>
        <v>51.89413596263612</v>
      </c>
      <c r="O676">
        <v>-0.76293900000000003</v>
      </c>
      <c r="P676">
        <v>33.874499999999998</v>
      </c>
      <c r="Q676">
        <v>748.13099999999997</v>
      </c>
      <c r="R676">
        <v>1.5946100000000001</v>
      </c>
      <c r="S676">
        <v>-13.000500000000001</v>
      </c>
      <c r="T676">
        <f t="shared" si="42"/>
        <v>-12.237561000000001</v>
      </c>
    </row>
    <row r="677" spans="2:20" x14ac:dyDescent="0.3">
      <c r="B677">
        <v>11</v>
      </c>
      <c r="C677">
        <v>381.85</v>
      </c>
      <c r="D677">
        <f t="shared" si="45"/>
        <v>48.612123863691544</v>
      </c>
      <c r="E677">
        <v>-18.7073</v>
      </c>
      <c r="F677">
        <v>38.207999999999998</v>
      </c>
      <c r="G677">
        <v>672.45699999999999</v>
      </c>
      <c r="H677">
        <v>1.2269300000000001</v>
      </c>
      <c r="I677">
        <v>-36.880499999999998</v>
      </c>
      <c r="J677">
        <f t="shared" si="43"/>
        <v>-18.173199999999998</v>
      </c>
      <c r="L677">
        <v>18</v>
      </c>
      <c r="M677">
        <v>521.59299999999996</v>
      </c>
      <c r="N677">
        <f t="shared" si="44"/>
        <v>53.08137374595271</v>
      </c>
      <c r="O677">
        <v>-0.68664599999999998</v>
      </c>
      <c r="P677">
        <v>33.447299999999998</v>
      </c>
      <c r="Q677">
        <v>737.84</v>
      </c>
      <c r="R677">
        <v>1.5939399999999999</v>
      </c>
      <c r="S677">
        <v>-13.015700000000001</v>
      </c>
      <c r="T677">
        <f t="shared" si="42"/>
        <v>-12.329054000000001</v>
      </c>
    </row>
    <row r="678" spans="2:20" x14ac:dyDescent="0.3">
      <c r="B678">
        <v>12</v>
      </c>
      <c r="C678">
        <v>402.02800000000002</v>
      </c>
      <c r="D678">
        <f t="shared" si="45"/>
        <v>49.558925562493812</v>
      </c>
      <c r="E678">
        <v>-19.561800000000002</v>
      </c>
      <c r="F678">
        <v>39.245600000000003</v>
      </c>
      <c r="G678">
        <v>697.81399999999996</v>
      </c>
      <c r="H678">
        <v>1.2435799999999999</v>
      </c>
      <c r="I678">
        <v>-37.017800000000001</v>
      </c>
      <c r="J678">
        <f t="shared" si="43"/>
        <v>-17.456</v>
      </c>
      <c r="L678">
        <v>19</v>
      </c>
      <c r="M678">
        <v>540.42399999999998</v>
      </c>
      <c r="N678">
        <f t="shared" si="44"/>
        <v>53.103924380011634</v>
      </c>
      <c r="O678">
        <v>-1.02234</v>
      </c>
      <c r="P678">
        <v>33.401499999999999</v>
      </c>
      <c r="Q678">
        <v>757.32100000000003</v>
      </c>
      <c r="R678">
        <v>1.6168400000000001</v>
      </c>
      <c r="S678">
        <v>-13.1226</v>
      </c>
      <c r="T678">
        <f t="shared" si="42"/>
        <v>-12.10026</v>
      </c>
    </row>
    <row r="679" spans="2:20" x14ac:dyDescent="0.3">
      <c r="B679">
        <v>13</v>
      </c>
      <c r="C679">
        <v>422.67700000000002</v>
      </c>
      <c r="D679">
        <f t="shared" si="45"/>
        <v>48.4284953266502</v>
      </c>
      <c r="E679">
        <v>-19.699100000000001</v>
      </c>
      <c r="F679">
        <v>39.0625</v>
      </c>
      <c r="G679">
        <v>705.42899999999997</v>
      </c>
      <c r="H679">
        <v>1.25023</v>
      </c>
      <c r="I679">
        <v>-37.094099999999997</v>
      </c>
      <c r="J679">
        <f t="shared" si="43"/>
        <v>-17.394999999999996</v>
      </c>
      <c r="L679">
        <v>20</v>
      </c>
      <c r="M679">
        <v>560.11400000000003</v>
      </c>
      <c r="N679">
        <f t="shared" si="44"/>
        <v>50.787201625190313</v>
      </c>
      <c r="O679">
        <v>-0.12207</v>
      </c>
      <c r="P679">
        <v>32.653799999999997</v>
      </c>
      <c r="Q679">
        <v>716.923</v>
      </c>
      <c r="R679">
        <v>1.57464</v>
      </c>
      <c r="S679">
        <v>-13.1683</v>
      </c>
      <c r="T679">
        <f t="shared" si="42"/>
        <v>-13.04623</v>
      </c>
    </row>
    <row r="680" spans="2:20" x14ac:dyDescent="0.3">
      <c r="B680">
        <v>14</v>
      </c>
      <c r="C680">
        <v>443.327</v>
      </c>
      <c r="D680">
        <f t="shared" si="45"/>
        <v>48.426150121065426</v>
      </c>
      <c r="E680">
        <v>-20.1569</v>
      </c>
      <c r="F680">
        <v>39.444000000000003</v>
      </c>
      <c r="G680">
        <v>717.19500000000005</v>
      </c>
      <c r="H680">
        <v>1.2622599999999999</v>
      </c>
      <c r="I680">
        <v>-37.078899999999997</v>
      </c>
      <c r="J680">
        <f t="shared" si="43"/>
        <v>-16.921999999999997</v>
      </c>
      <c r="L680">
        <v>21</v>
      </c>
      <c r="M680">
        <v>579.24699999999996</v>
      </c>
      <c r="N680">
        <f t="shared" si="44"/>
        <v>52.265718914963884</v>
      </c>
      <c r="O680">
        <v>-1.25122</v>
      </c>
      <c r="P680">
        <v>33.462499999999999</v>
      </c>
      <c r="Q680">
        <v>760.67</v>
      </c>
      <c r="R680">
        <v>1.6237900000000001</v>
      </c>
      <c r="S680">
        <v>-13.3667</v>
      </c>
      <c r="T680">
        <f t="shared" si="42"/>
        <v>-12.11548</v>
      </c>
    </row>
    <row r="681" spans="2:20" x14ac:dyDescent="0.3">
      <c r="B681">
        <v>15</v>
      </c>
      <c r="C681">
        <v>463.85199999999998</v>
      </c>
      <c r="D681">
        <f t="shared" si="45"/>
        <v>48.721071863581052</v>
      </c>
      <c r="E681">
        <v>-19.332899999999999</v>
      </c>
      <c r="F681">
        <v>38.406399999999998</v>
      </c>
      <c r="G681">
        <v>699.14099999999996</v>
      </c>
      <c r="H681">
        <v>1.2488699999999999</v>
      </c>
      <c r="I681">
        <v>-37.063600000000001</v>
      </c>
      <c r="J681">
        <f t="shared" si="43"/>
        <v>-17.730700000000002</v>
      </c>
      <c r="L681">
        <v>22</v>
      </c>
      <c r="M681">
        <v>598.69299999999998</v>
      </c>
      <c r="N681">
        <f t="shared" si="44"/>
        <v>51.424457471973604</v>
      </c>
      <c r="O681">
        <v>-1.00708</v>
      </c>
      <c r="P681">
        <v>32.8827</v>
      </c>
      <c r="Q681">
        <v>747.495</v>
      </c>
      <c r="R681">
        <v>1.6068800000000001</v>
      </c>
      <c r="S681">
        <v>-13.565099999999999</v>
      </c>
      <c r="T681">
        <f t="shared" si="42"/>
        <v>-12.558019999999999</v>
      </c>
    </row>
    <row r="682" spans="2:20" x14ac:dyDescent="0.3">
      <c r="B682">
        <v>16</v>
      </c>
      <c r="C682">
        <v>484.69900000000001</v>
      </c>
      <c r="D682">
        <f t="shared" si="45"/>
        <v>47.968532642586382</v>
      </c>
      <c r="E682">
        <v>-19.287099999999999</v>
      </c>
      <c r="F682">
        <v>38.009599999999999</v>
      </c>
      <c r="G682">
        <v>700.95600000000002</v>
      </c>
      <c r="H682">
        <v>1.27061</v>
      </c>
      <c r="I682">
        <v>-37.017800000000001</v>
      </c>
      <c r="J682">
        <f t="shared" si="43"/>
        <v>-17.730700000000002</v>
      </c>
      <c r="L682">
        <v>23</v>
      </c>
      <c r="M682">
        <v>619.15899999999999</v>
      </c>
      <c r="N682">
        <f t="shared" si="44"/>
        <v>48.861526434085782</v>
      </c>
      <c r="O682">
        <v>-0.64086900000000002</v>
      </c>
      <c r="P682">
        <v>32.638500000000001</v>
      </c>
      <c r="Q682">
        <v>738.76900000000001</v>
      </c>
      <c r="R682">
        <v>1.61968</v>
      </c>
      <c r="S682">
        <v>-13.4277</v>
      </c>
      <c r="T682">
        <f t="shared" si="42"/>
        <v>-12.786830999999999</v>
      </c>
    </row>
    <row r="683" spans="2:20" x14ac:dyDescent="0.3">
      <c r="B683">
        <v>17</v>
      </c>
      <c r="C683">
        <v>506.12599999999998</v>
      </c>
      <c r="D683">
        <f t="shared" si="45"/>
        <v>46.670089139870335</v>
      </c>
      <c r="E683">
        <v>-19.302399999999999</v>
      </c>
      <c r="F683">
        <v>37.734999999999999</v>
      </c>
      <c r="G683">
        <v>709.37400000000002</v>
      </c>
      <c r="H683">
        <v>1.2714300000000001</v>
      </c>
      <c r="I683">
        <v>-36.941499999999998</v>
      </c>
      <c r="J683">
        <f t="shared" si="43"/>
        <v>-17.639099999999999</v>
      </c>
      <c r="L683">
        <v>24</v>
      </c>
      <c r="M683">
        <v>638.23699999999997</v>
      </c>
      <c r="N683">
        <f t="shared" si="44"/>
        <v>52.416395848621519</v>
      </c>
      <c r="O683">
        <v>-1.4648399999999999</v>
      </c>
      <c r="P683">
        <v>33.203099999999999</v>
      </c>
      <c r="Q683">
        <v>769.56399999999996</v>
      </c>
      <c r="R683">
        <v>1.6453800000000001</v>
      </c>
      <c r="S683">
        <v>-13.595599999999999</v>
      </c>
      <c r="T683">
        <f t="shared" si="42"/>
        <v>-12.130759999999999</v>
      </c>
    </row>
    <row r="684" spans="2:20" x14ac:dyDescent="0.3">
      <c r="B684">
        <v>18</v>
      </c>
      <c r="C684">
        <v>527.27099999999996</v>
      </c>
      <c r="D684">
        <f t="shared" si="45"/>
        <v>47.292504138094152</v>
      </c>
      <c r="E684">
        <v>-18.8751</v>
      </c>
      <c r="F684">
        <v>37.155200000000001</v>
      </c>
      <c r="G684">
        <v>703.31100000000004</v>
      </c>
      <c r="H684">
        <v>1.27074</v>
      </c>
      <c r="I684">
        <v>-37.017800000000001</v>
      </c>
      <c r="J684">
        <f t="shared" si="43"/>
        <v>-18.142700000000001</v>
      </c>
      <c r="L684">
        <v>25</v>
      </c>
      <c r="M684">
        <v>657.55399999999997</v>
      </c>
      <c r="N684">
        <f t="shared" si="44"/>
        <v>51.767872858104241</v>
      </c>
      <c r="O684">
        <v>-1.8158000000000001</v>
      </c>
      <c r="P684">
        <v>33.218400000000003</v>
      </c>
      <c r="Q684">
        <v>768.38499999999999</v>
      </c>
      <c r="R684">
        <v>1.65787</v>
      </c>
      <c r="S684">
        <v>-13.916</v>
      </c>
      <c r="T684">
        <f t="shared" si="42"/>
        <v>-12.100200000000001</v>
      </c>
    </row>
    <row r="685" spans="2:20" x14ac:dyDescent="0.3">
      <c r="B685">
        <v>19</v>
      </c>
      <c r="C685">
        <v>548.226</v>
      </c>
      <c r="D685">
        <f t="shared" si="45"/>
        <v>47.721307563827153</v>
      </c>
      <c r="E685">
        <v>-19.439699999999998</v>
      </c>
      <c r="F685">
        <v>37.765500000000003</v>
      </c>
      <c r="G685">
        <v>725.90499999999997</v>
      </c>
      <c r="H685">
        <v>1.2925500000000001</v>
      </c>
      <c r="I685">
        <v>-36.941499999999998</v>
      </c>
      <c r="J685">
        <f t="shared" si="43"/>
        <v>-17.501799999999999</v>
      </c>
      <c r="L685">
        <v>26</v>
      </c>
      <c r="M685">
        <v>676.995</v>
      </c>
      <c r="N685">
        <f t="shared" si="44"/>
        <v>51.437683246746488</v>
      </c>
      <c r="O685">
        <v>-1.69373</v>
      </c>
      <c r="P685">
        <v>32.7911</v>
      </c>
      <c r="Q685">
        <v>775.01</v>
      </c>
      <c r="R685">
        <v>1.6554</v>
      </c>
      <c r="S685">
        <v>-13.916</v>
      </c>
      <c r="T685">
        <f t="shared" si="42"/>
        <v>-12.22227</v>
      </c>
    </row>
    <row r="686" spans="2:20" x14ac:dyDescent="0.3">
      <c r="B686">
        <v>20</v>
      </c>
      <c r="C686">
        <v>569.29100000000005</v>
      </c>
      <c r="D686">
        <f t="shared" si="45"/>
        <v>47.472110135295388</v>
      </c>
      <c r="E686">
        <v>-19.134499999999999</v>
      </c>
      <c r="F686">
        <v>37.4908</v>
      </c>
      <c r="G686">
        <v>707.27499999999998</v>
      </c>
      <c r="H686">
        <v>1.2744899999999999</v>
      </c>
      <c r="I686">
        <v>-37.124600000000001</v>
      </c>
      <c r="J686">
        <f t="shared" si="43"/>
        <v>-17.990100000000002</v>
      </c>
      <c r="L686">
        <v>27</v>
      </c>
      <c r="M686">
        <v>696.89400000000001</v>
      </c>
      <c r="N686">
        <f t="shared" si="44"/>
        <v>50.253781597065178</v>
      </c>
      <c r="O686">
        <v>-1.8615699999999999</v>
      </c>
      <c r="P686">
        <v>33.371000000000002</v>
      </c>
      <c r="Q686">
        <v>777.346</v>
      </c>
      <c r="R686">
        <v>1.6787700000000001</v>
      </c>
      <c r="S686">
        <v>-13.8245</v>
      </c>
      <c r="T686">
        <f t="shared" si="42"/>
        <v>-11.96293</v>
      </c>
    </row>
    <row r="687" spans="2:20" x14ac:dyDescent="0.3">
      <c r="B687">
        <v>21</v>
      </c>
      <c r="C687">
        <v>590.33199999999999</v>
      </c>
      <c r="D687">
        <f t="shared" si="45"/>
        <v>47.526258257687509</v>
      </c>
      <c r="E687">
        <v>-19.683800000000002</v>
      </c>
      <c r="F687">
        <v>38.055399999999999</v>
      </c>
      <c r="G687">
        <v>720.20799999999997</v>
      </c>
      <c r="H687">
        <v>1.2934699999999999</v>
      </c>
      <c r="I687">
        <v>-37.170400000000001</v>
      </c>
      <c r="J687">
        <f t="shared" si="43"/>
        <v>-17.486599999999999</v>
      </c>
      <c r="L687">
        <v>28</v>
      </c>
      <c r="M687">
        <v>716.53099999999995</v>
      </c>
      <c r="O687">
        <v>-1.25122</v>
      </c>
      <c r="P687">
        <v>32.409700000000001</v>
      </c>
      <c r="Q687">
        <v>743.35599999999999</v>
      </c>
      <c r="R687">
        <v>1.63243</v>
      </c>
      <c r="S687">
        <v>-6.3781699999999999</v>
      </c>
      <c r="T687">
        <f t="shared" si="42"/>
        <v>-5.1269499999999999</v>
      </c>
    </row>
    <row r="688" spans="2:20" x14ac:dyDescent="0.3">
      <c r="B688">
        <v>22</v>
      </c>
      <c r="C688">
        <v>611.29399999999998</v>
      </c>
      <c r="D688">
        <f t="shared" si="45"/>
        <v>47.705371624844979</v>
      </c>
      <c r="E688">
        <v>-19.683800000000002</v>
      </c>
      <c r="F688">
        <v>38.116500000000002</v>
      </c>
      <c r="G688">
        <v>716.04200000000003</v>
      </c>
      <c r="H688">
        <v>1.2824599999999999</v>
      </c>
      <c r="I688">
        <v>-37.094099999999997</v>
      </c>
      <c r="J688">
        <f t="shared" si="43"/>
        <v>-17.410299999999996</v>
      </c>
      <c r="T688">
        <f t="shared" si="42"/>
        <v>0</v>
      </c>
    </row>
    <row r="689" spans="1:20" x14ac:dyDescent="0.3">
      <c r="B689">
        <v>23</v>
      </c>
      <c r="C689">
        <v>632.54899999999998</v>
      </c>
      <c r="D689">
        <f t="shared" si="45"/>
        <v>47.047753469771827</v>
      </c>
      <c r="E689">
        <v>-19.607500000000002</v>
      </c>
      <c r="F689">
        <v>37.841799999999999</v>
      </c>
      <c r="G689">
        <v>725.62599999999998</v>
      </c>
      <c r="H689">
        <v>1.2889999999999999</v>
      </c>
      <c r="I689">
        <v>-37.094099999999997</v>
      </c>
      <c r="J689">
        <f t="shared" si="43"/>
        <v>-17.486599999999996</v>
      </c>
      <c r="K689">
        <v>3.5</v>
      </c>
      <c r="T689">
        <f t="shared" si="42"/>
        <v>0</v>
      </c>
    </row>
    <row r="690" spans="1:20" x14ac:dyDescent="0.3">
      <c r="B690">
        <v>24</v>
      </c>
      <c r="C690">
        <v>654.01900000000001</v>
      </c>
      <c r="D690">
        <f t="shared" si="45"/>
        <v>46.57661853749412</v>
      </c>
      <c r="E690">
        <v>-19.546500000000002</v>
      </c>
      <c r="F690">
        <v>37.4298</v>
      </c>
      <c r="G690">
        <v>740.82100000000003</v>
      </c>
      <c r="H690">
        <v>1.3068200000000001</v>
      </c>
      <c r="I690">
        <v>-37.033099999999997</v>
      </c>
      <c r="J690">
        <f t="shared" si="43"/>
        <v>-17.486599999999996</v>
      </c>
      <c r="L690">
        <v>1</v>
      </c>
      <c r="M690">
        <v>219.81399999999999</v>
      </c>
      <c r="O690">
        <v>-53.0548</v>
      </c>
      <c r="P690">
        <v>95.932000000000002</v>
      </c>
      <c r="Q690">
        <v>1828.55</v>
      </c>
      <c r="R690">
        <v>2.3141600000000002</v>
      </c>
      <c r="S690">
        <v>-12.5732</v>
      </c>
      <c r="T690">
        <f t="shared" si="42"/>
        <v>40.4816</v>
      </c>
    </row>
    <row r="691" spans="1:20" x14ac:dyDescent="0.3">
      <c r="B691">
        <v>25</v>
      </c>
      <c r="C691">
        <v>675.18499999999995</v>
      </c>
      <c r="D691">
        <f t="shared" si="45"/>
        <v>47.245582538032828</v>
      </c>
      <c r="E691">
        <v>-19.744900000000001</v>
      </c>
      <c r="F691">
        <v>37.399299999999997</v>
      </c>
      <c r="G691">
        <v>745.84400000000005</v>
      </c>
      <c r="H691">
        <v>1.32314</v>
      </c>
      <c r="I691">
        <v>-37.124600000000001</v>
      </c>
      <c r="J691">
        <f t="shared" si="43"/>
        <v>-17.3797</v>
      </c>
      <c r="L691">
        <v>2</v>
      </c>
      <c r="M691">
        <v>229.35400000000001</v>
      </c>
      <c r="N691">
        <f t="shared" si="44"/>
        <v>104.82180293501025</v>
      </c>
      <c r="O691">
        <v>1.1901900000000001</v>
      </c>
      <c r="P691">
        <v>34.332299999999996</v>
      </c>
      <c r="Q691">
        <v>690.33299999999997</v>
      </c>
      <c r="R691">
        <v>1.57351</v>
      </c>
      <c r="S691">
        <v>-8.4686299999999992</v>
      </c>
      <c r="T691">
        <f t="shared" si="42"/>
        <v>-9.6588199999999986</v>
      </c>
    </row>
    <row r="692" spans="1:20" x14ac:dyDescent="0.3">
      <c r="B692">
        <v>26</v>
      </c>
      <c r="C692">
        <v>696.66200000000003</v>
      </c>
      <c r="D692">
        <f t="shared" si="45"/>
        <v>46.561437817199604</v>
      </c>
      <c r="E692">
        <v>-19.699100000000001</v>
      </c>
      <c r="F692">
        <v>37.216200000000001</v>
      </c>
      <c r="G692">
        <v>754.25900000000001</v>
      </c>
      <c r="H692">
        <v>1.32639</v>
      </c>
      <c r="I692">
        <v>-34.439100000000003</v>
      </c>
      <c r="J692">
        <f t="shared" si="43"/>
        <v>-14.740000000000002</v>
      </c>
      <c r="L692">
        <v>3</v>
      </c>
      <c r="M692">
        <v>243.61799999999999</v>
      </c>
      <c r="N692">
        <f t="shared" si="44"/>
        <v>70.106561974200872</v>
      </c>
      <c r="O692">
        <v>3.3416700000000001</v>
      </c>
      <c r="P692">
        <v>30.395499999999998</v>
      </c>
      <c r="Q692">
        <v>711.10699999999997</v>
      </c>
      <c r="R692">
        <v>1.64462</v>
      </c>
      <c r="S692">
        <v>-7.8887900000000002</v>
      </c>
      <c r="T692">
        <f t="shared" si="42"/>
        <v>-11.230460000000001</v>
      </c>
    </row>
    <row r="693" spans="1:20" x14ac:dyDescent="0.3">
      <c r="J693">
        <f t="shared" si="43"/>
        <v>0</v>
      </c>
      <c r="L693">
        <v>4</v>
      </c>
      <c r="M693">
        <v>257.488</v>
      </c>
      <c r="N693">
        <f t="shared" si="44"/>
        <v>72.098053352559461</v>
      </c>
      <c r="O693">
        <v>3.1738300000000002</v>
      </c>
      <c r="P693">
        <v>29.4495</v>
      </c>
      <c r="Q693">
        <v>780.23800000000006</v>
      </c>
      <c r="R693">
        <v>1.73224</v>
      </c>
      <c r="S693">
        <v>-7.8887900000000002</v>
      </c>
      <c r="T693">
        <f t="shared" si="42"/>
        <v>-11.062620000000001</v>
      </c>
    </row>
    <row r="694" spans="1:20" x14ac:dyDescent="0.3">
      <c r="J694">
        <f t="shared" si="43"/>
        <v>0</v>
      </c>
      <c r="L694">
        <v>5</v>
      </c>
      <c r="M694">
        <v>275.791</v>
      </c>
      <c r="N694">
        <f t="shared" si="44"/>
        <v>54.635852046112667</v>
      </c>
      <c r="O694">
        <v>2.7770999999999999</v>
      </c>
      <c r="P694">
        <v>31.1127</v>
      </c>
      <c r="Q694">
        <v>727.58199999999999</v>
      </c>
      <c r="R694">
        <v>1.61744</v>
      </c>
      <c r="S694">
        <v>-9.4604499999999998</v>
      </c>
      <c r="T694">
        <f t="shared" si="42"/>
        <v>-12.237549999999999</v>
      </c>
    </row>
    <row r="695" spans="1:20" x14ac:dyDescent="0.3">
      <c r="A695">
        <v>4.55</v>
      </c>
      <c r="J695">
        <f t="shared" si="43"/>
        <v>0</v>
      </c>
      <c r="L695">
        <v>6</v>
      </c>
      <c r="M695">
        <v>294.22199999999998</v>
      </c>
      <c r="N695">
        <f t="shared" si="44"/>
        <v>54.256415821170904</v>
      </c>
      <c r="O695">
        <v>2.16675</v>
      </c>
      <c r="P695">
        <v>31.982399999999998</v>
      </c>
      <c r="Q695">
        <v>726.33</v>
      </c>
      <c r="R695">
        <v>1.5784100000000001</v>
      </c>
      <c r="S695">
        <v>-10.2692</v>
      </c>
      <c r="T695">
        <f t="shared" si="42"/>
        <v>-12.43595</v>
      </c>
    </row>
    <row r="696" spans="1:20" x14ac:dyDescent="0.3">
      <c r="B696">
        <v>1</v>
      </c>
      <c r="C696">
        <v>201.255</v>
      </c>
      <c r="E696">
        <v>-30.929600000000001</v>
      </c>
      <c r="F696">
        <v>67.962599999999995</v>
      </c>
      <c r="G696">
        <v>487.96</v>
      </c>
      <c r="H696">
        <v>0.90391999999999995</v>
      </c>
      <c r="I696">
        <v>-39.901699999999998</v>
      </c>
      <c r="J696">
        <f t="shared" si="43"/>
        <v>-8.9720999999999975</v>
      </c>
      <c r="L696">
        <v>7</v>
      </c>
      <c r="M696">
        <v>312.83300000000003</v>
      </c>
      <c r="N696">
        <f t="shared" si="44"/>
        <v>53.731664069636103</v>
      </c>
      <c r="O696">
        <v>2.18201</v>
      </c>
      <c r="P696">
        <v>31.890899999999998</v>
      </c>
      <c r="Q696">
        <v>707.3</v>
      </c>
      <c r="R696">
        <v>1.56887</v>
      </c>
      <c r="S696">
        <v>-10.726900000000001</v>
      </c>
      <c r="T696">
        <f t="shared" si="42"/>
        <v>-12.908910000000001</v>
      </c>
    </row>
    <row r="697" spans="1:20" x14ac:dyDescent="0.3">
      <c r="B697">
        <v>2</v>
      </c>
      <c r="C697">
        <v>208.75200000000001</v>
      </c>
      <c r="D697">
        <f t="shared" si="45"/>
        <v>133.38668800853651</v>
      </c>
      <c r="E697">
        <v>-18.356300000000001</v>
      </c>
      <c r="F697">
        <v>43.121299999999998</v>
      </c>
      <c r="G697">
        <v>537.01099999999997</v>
      </c>
      <c r="H697">
        <v>1.0810599999999999</v>
      </c>
      <c r="I697">
        <v>-34.79</v>
      </c>
      <c r="J697">
        <f t="shared" si="43"/>
        <v>-16.433699999999998</v>
      </c>
      <c r="L697">
        <v>8</v>
      </c>
      <c r="M697">
        <v>330.88600000000002</v>
      </c>
      <c r="N697">
        <f t="shared" si="44"/>
        <v>55.392455547554434</v>
      </c>
      <c r="O697">
        <v>1.2359599999999999</v>
      </c>
      <c r="P697">
        <v>32.9437</v>
      </c>
      <c r="Q697">
        <v>734.58299999999997</v>
      </c>
      <c r="R697">
        <v>1.5952500000000001</v>
      </c>
      <c r="S697">
        <v>-10.9863</v>
      </c>
      <c r="T697">
        <f t="shared" si="42"/>
        <v>-12.22226</v>
      </c>
    </row>
    <row r="698" spans="1:20" x14ac:dyDescent="0.3">
      <c r="B698">
        <v>3</v>
      </c>
      <c r="C698">
        <v>223.154</v>
      </c>
      <c r="D698">
        <f t="shared" si="45"/>
        <v>69.434800722121992</v>
      </c>
      <c r="E698">
        <v>-15.625</v>
      </c>
      <c r="F698">
        <v>36.819499999999998</v>
      </c>
      <c r="G698">
        <v>591.73</v>
      </c>
      <c r="H698">
        <v>1.18283</v>
      </c>
      <c r="I698">
        <v>-34.027099999999997</v>
      </c>
      <c r="J698">
        <f t="shared" si="43"/>
        <v>-18.402099999999997</v>
      </c>
      <c r="L698">
        <v>9</v>
      </c>
      <c r="M698">
        <v>349.69799999999998</v>
      </c>
      <c r="N698">
        <f t="shared" si="44"/>
        <v>53.157559004890622</v>
      </c>
      <c r="O698">
        <v>0.82397500000000001</v>
      </c>
      <c r="P698">
        <v>32.852200000000003</v>
      </c>
      <c r="Q698">
        <v>740.66099999999994</v>
      </c>
      <c r="R698">
        <v>1.5924199999999999</v>
      </c>
      <c r="S698">
        <v>-11.276199999999999</v>
      </c>
      <c r="T698">
        <f t="shared" si="42"/>
        <v>-12.100175</v>
      </c>
    </row>
    <row r="699" spans="1:20" x14ac:dyDescent="0.3">
      <c r="B699">
        <v>4</v>
      </c>
      <c r="C699">
        <v>239.63399999999999</v>
      </c>
      <c r="D699">
        <f t="shared" si="45"/>
        <v>60.679611650485477</v>
      </c>
      <c r="E699">
        <v>-15.853899999999999</v>
      </c>
      <c r="F699">
        <v>36.224400000000003</v>
      </c>
      <c r="G699">
        <v>622.82399999999996</v>
      </c>
      <c r="H699">
        <v>1.22248</v>
      </c>
      <c r="I699">
        <v>-33.905000000000001</v>
      </c>
      <c r="J699">
        <f t="shared" si="43"/>
        <v>-18.051100000000002</v>
      </c>
      <c r="L699">
        <v>10</v>
      </c>
      <c r="M699">
        <v>368.08199999999999</v>
      </c>
      <c r="N699">
        <f t="shared" si="44"/>
        <v>54.395126196692736</v>
      </c>
      <c r="O699">
        <v>1.0833699999999999</v>
      </c>
      <c r="P699">
        <v>32.592799999999997</v>
      </c>
      <c r="Q699">
        <v>736.25</v>
      </c>
      <c r="R699">
        <v>1.60022</v>
      </c>
      <c r="S699">
        <v>-11.5814</v>
      </c>
      <c r="T699">
        <f t="shared" si="42"/>
        <v>-12.664770000000001</v>
      </c>
    </row>
    <row r="700" spans="1:20" x14ac:dyDescent="0.3">
      <c r="B700">
        <v>5</v>
      </c>
      <c r="C700">
        <v>257.85700000000003</v>
      </c>
      <c r="D700">
        <f t="shared" si="45"/>
        <v>54.87570652472138</v>
      </c>
      <c r="E700">
        <v>-16.677900000000001</v>
      </c>
      <c r="F700">
        <v>37.109400000000001</v>
      </c>
      <c r="G700">
        <v>653.11400000000003</v>
      </c>
      <c r="H700">
        <v>1.2299599999999999</v>
      </c>
      <c r="I700">
        <v>-34.728999999999999</v>
      </c>
      <c r="J700">
        <f t="shared" si="43"/>
        <v>-18.051099999999998</v>
      </c>
      <c r="L700">
        <v>11</v>
      </c>
      <c r="M700">
        <v>386.17500000000001</v>
      </c>
      <c r="N700">
        <f t="shared" si="44"/>
        <v>55.269993920300614</v>
      </c>
      <c r="O700">
        <v>-0.244141</v>
      </c>
      <c r="P700">
        <v>33.615099999999998</v>
      </c>
      <c r="Q700">
        <v>786.89499999999998</v>
      </c>
      <c r="R700">
        <v>1.63876</v>
      </c>
      <c r="S700">
        <v>-11.932399999999999</v>
      </c>
      <c r="T700">
        <f t="shared" si="42"/>
        <v>-11.688258999999999</v>
      </c>
    </row>
    <row r="701" spans="1:20" x14ac:dyDescent="0.3">
      <c r="B701">
        <v>6</v>
      </c>
      <c r="C701">
        <v>277.67399999999998</v>
      </c>
      <c r="D701">
        <f t="shared" si="45"/>
        <v>50.461724781753169</v>
      </c>
      <c r="E701">
        <v>-16.540500000000002</v>
      </c>
      <c r="F701">
        <v>37.780799999999999</v>
      </c>
      <c r="G701">
        <v>611.93200000000002</v>
      </c>
      <c r="H701">
        <v>1.17713</v>
      </c>
      <c r="I701">
        <v>-35.7971</v>
      </c>
      <c r="J701">
        <f t="shared" si="43"/>
        <v>-19.256599999999999</v>
      </c>
      <c r="L701">
        <v>12</v>
      </c>
      <c r="M701">
        <v>404.74799999999999</v>
      </c>
      <c r="N701">
        <f t="shared" si="44"/>
        <v>53.841598018629256</v>
      </c>
      <c r="O701">
        <v>-0.305176</v>
      </c>
      <c r="P701">
        <v>33.599899999999998</v>
      </c>
      <c r="Q701">
        <v>766</v>
      </c>
      <c r="R701">
        <v>1.6200399999999999</v>
      </c>
      <c r="S701">
        <v>-12.176500000000001</v>
      </c>
      <c r="T701">
        <f t="shared" si="42"/>
        <v>-11.871324000000001</v>
      </c>
    </row>
    <row r="702" spans="1:20" x14ac:dyDescent="0.3">
      <c r="B702">
        <v>7</v>
      </c>
      <c r="C702">
        <v>297.202</v>
      </c>
      <c r="D702">
        <f t="shared" si="45"/>
        <v>51.208521097910641</v>
      </c>
      <c r="E702">
        <v>-18.173200000000001</v>
      </c>
      <c r="F702">
        <v>39.764400000000002</v>
      </c>
      <c r="G702">
        <v>649.077</v>
      </c>
      <c r="H702">
        <v>1.1868799999999999</v>
      </c>
      <c r="I702">
        <v>-36.392200000000003</v>
      </c>
      <c r="J702">
        <f t="shared" si="43"/>
        <v>-18.219000000000001</v>
      </c>
      <c r="L702">
        <v>13</v>
      </c>
      <c r="M702">
        <v>423.67099999999999</v>
      </c>
      <c r="N702">
        <f t="shared" si="44"/>
        <v>52.845743275379164</v>
      </c>
      <c r="O702">
        <v>0.64086900000000002</v>
      </c>
      <c r="P702">
        <v>32.440199999999997</v>
      </c>
      <c r="Q702">
        <v>722.85400000000004</v>
      </c>
      <c r="R702">
        <v>1.59656</v>
      </c>
      <c r="S702">
        <v>-12.100199999999999</v>
      </c>
      <c r="T702">
        <f t="shared" si="42"/>
        <v>-12.741069</v>
      </c>
    </row>
    <row r="703" spans="1:20" x14ac:dyDescent="0.3">
      <c r="B703">
        <v>8</v>
      </c>
      <c r="C703">
        <v>316.19499999999999</v>
      </c>
      <c r="D703">
        <f t="shared" si="45"/>
        <v>52.650976675617343</v>
      </c>
      <c r="E703">
        <v>-18.219000000000001</v>
      </c>
      <c r="F703">
        <v>39.917000000000002</v>
      </c>
      <c r="G703">
        <v>637.64300000000003</v>
      </c>
      <c r="H703">
        <v>1.16734</v>
      </c>
      <c r="I703">
        <v>-36.819499999999998</v>
      </c>
      <c r="J703">
        <f t="shared" si="43"/>
        <v>-18.600499999999997</v>
      </c>
      <c r="L703">
        <v>14</v>
      </c>
      <c r="M703">
        <v>442.06099999999998</v>
      </c>
      <c r="N703">
        <f t="shared" si="44"/>
        <v>54.377379010331744</v>
      </c>
      <c r="O703">
        <v>-0.38146999999999998</v>
      </c>
      <c r="P703">
        <v>33.065800000000003</v>
      </c>
      <c r="Q703">
        <v>758.471</v>
      </c>
      <c r="R703">
        <v>1.6393</v>
      </c>
      <c r="S703">
        <v>-12.4359</v>
      </c>
      <c r="T703">
        <f t="shared" si="42"/>
        <v>-12.05443</v>
      </c>
    </row>
    <row r="704" spans="1:20" x14ac:dyDescent="0.3">
      <c r="B704">
        <v>9</v>
      </c>
      <c r="C704">
        <v>336.03800000000001</v>
      </c>
      <c r="D704">
        <f t="shared" si="45"/>
        <v>50.395605503200073</v>
      </c>
      <c r="E704">
        <v>-17.959599999999998</v>
      </c>
      <c r="F704">
        <v>39.306600000000003</v>
      </c>
      <c r="G704">
        <v>627.33199999999999</v>
      </c>
      <c r="H704">
        <v>1.1777500000000001</v>
      </c>
      <c r="I704">
        <v>-36.788899999999998</v>
      </c>
      <c r="J704">
        <f t="shared" si="43"/>
        <v>-18.8293</v>
      </c>
      <c r="L704">
        <v>15</v>
      </c>
      <c r="M704">
        <v>460.923</v>
      </c>
      <c r="N704">
        <f t="shared" si="44"/>
        <v>53.016647227229285</v>
      </c>
      <c r="O704">
        <v>-0.54931600000000003</v>
      </c>
      <c r="P704">
        <v>33.309899999999999</v>
      </c>
      <c r="Q704">
        <v>764.697</v>
      </c>
      <c r="R704">
        <v>1.62626</v>
      </c>
      <c r="S704">
        <v>-12.5427</v>
      </c>
      <c r="T704">
        <f t="shared" si="42"/>
        <v>-11.993384000000001</v>
      </c>
    </row>
    <row r="705" spans="2:20" x14ac:dyDescent="0.3">
      <c r="B705">
        <v>10</v>
      </c>
      <c r="C705">
        <v>355.36700000000002</v>
      </c>
      <c r="D705">
        <f t="shared" si="45"/>
        <v>51.735733871384944</v>
      </c>
      <c r="E705">
        <v>-19.119299999999999</v>
      </c>
      <c r="F705">
        <v>40.725700000000003</v>
      </c>
      <c r="G705">
        <v>660.27099999999996</v>
      </c>
      <c r="H705">
        <v>1.1760699999999999</v>
      </c>
      <c r="I705">
        <v>-37.033099999999997</v>
      </c>
      <c r="J705">
        <f t="shared" si="43"/>
        <v>-17.913799999999998</v>
      </c>
      <c r="L705">
        <v>16</v>
      </c>
      <c r="M705">
        <v>480.11599999999999</v>
      </c>
      <c r="N705">
        <f t="shared" si="44"/>
        <v>52.102328974105184</v>
      </c>
      <c r="O705">
        <v>-0.59509299999999998</v>
      </c>
      <c r="P705">
        <v>33.111600000000003</v>
      </c>
      <c r="Q705">
        <v>770.79399999999998</v>
      </c>
      <c r="R705">
        <v>1.6479900000000001</v>
      </c>
      <c r="S705">
        <v>-12.680099999999999</v>
      </c>
      <c r="T705">
        <f t="shared" si="42"/>
        <v>-12.085006999999999</v>
      </c>
    </row>
    <row r="706" spans="2:20" x14ac:dyDescent="0.3">
      <c r="B706">
        <v>11</v>
      </c>
      <c r="C706">
        <v>375.47</v>
      </c>
      <c r="D706">
        <f t="shared" si="45"/>
        <v>49.743819330448169</v>
      </c>
      <c r="E706">
        <v>-17.654399999999999</v>
      </c>
      <c r="F706">
        <v>38.513199999999998</v>
      </c>
      <c r="G706">
        <v>610.87</v>
      </c>
      <c r="H706">
        <v>1.1691400000000001</v>
      </c>
      <c r="I706">
        <v>-36.972000000000001</v>
      </c>
      <c r="J706">
        <f t="shared" si="43"/>
        <v>-19.317600000000002</v>
      </c>
      <c r="L706">
        <v>17</v>
      </c>
      <c r="M706">
        <v>499.18900000000002</v>
      </c>
      <c r="N706">
        <f t="shared" si="44"/>
        <v>52.430136842657063</v>
      </c>
      <c r="O706">
        <v>-0.106812</v>
      </c>
      <c r="P706">
        <v>32.226599999999998</v>
      </c>
      <c r="Q706">
        <v>749.33299999999997</v>
      </c>
      <c r="R706">
        <v>1.6194200000000001</v>
      </c>
      <c r="S706">
        <v>-12.863200000000001</v>
      </c>
      <c r="T706">
        <f t="shared" si="42"/>
        <v>-12.756388000000001</v>
      </c>
    </row>
    <row r="707" spans="2:20" x14ac:dyDescent="0.3">
      <c r="B707">
        <v>12</v>
      </c>
      <c r="C707">
        <v>394.74599999999998</v>
      </c>
      <c r="D707">
        <f t="shared" si="45"/>
        <v>51.877982984021706</v>
      </c>
      <c r="E707">
        <v>-18.8751</v>
      </c>
      <c r="F707">
        <v>39.917000000000002</v>
      </c>
      <c r="G707">
        <v>654.61800000000005</v>
      </c>
      <c r="H707">
        <v>1.1932499999999999</v>
      </c>
      <c r="I707">
        <v>-37.307699999999997</v>
      </c>
      <c r="J707">
        <f t="shared" si="43"/>
        <v>-18.432599999999997</v>
      </c>
      <c r="L707">
        <v>18</v>
      </c>
      <c r="M707">
        <v>518.572</v>
      </c>
      <c r="N707">
        <f t="shared" si="44"/>
        <v>51.591600887375584</v>
      </c>
      <c r="O707">
        <v>-0.27465800000000001</v>
      </c>
      <c r="P707">
        <v>32.501199999999997</v>
      </c>
      <c r="Q707">
        <v>743.45100000000002</v>
      </c>
      <c r="R707">
        <v>1.6247100000000001</v>
      </c>
      <c r="S707">
        <v>-13.015700000000001</v>
      </c>
      <c r="T707">
        <f t="shared" si="42"/>
        <v>-12.741042</v>
      </c>
    </row>
    <row r="708" spans="2:20" x14ac:dyDescent="0.3">
      <c r="B708">
        <v>13</v>
      </c>
      <c r="C708">
        <v>414.267</v>
      </c>
      <c r="D708">
        <f t="shared" si="45"/>
        <v>51.226883868654234</v>
      </c>
      <c r="E708">
        <v>-19.882200000000001</v>
      </c>
      <c r="F708">
        <v>40.832500000000003</v>
      </c>
      <c r="G708">
        <v>690.73500000000001</v>
      </c>
      <c r="H708">
        <v>1.2119500000000001</v>
      </c>
      <c r="I708">
        <v>-37.399299999999997</v>
      </c>
      <c r="J708">
        <f t="shared" si="43"/>
        <v>-17.517099999999996</v>
      </c>
      <c r="L708">
        <v>19</v>
      </c>
      <c r="M708">
        <v>537.78300000000002</v>
      </c>
      <c r="N708">
        <f t="shared" si="44"/>
        <v>52.053511009317546</v>
      </c>
      <c r="O708">
        <v>-0.80871599999999999</v>
      </c>
      <c r="P708">
        <v>32.470700000000001</v>
      </c>
      <c r="Q708">
        <v>771.798</v>
      </c>
      <c r="R708">
        <v>1.6599699999999999</v>
      </c>
      <c r="S708">
        <v>-12.847899999999999</v>
      </c>
      <c r="T708">
        <f t="shared" si="42"/>
        <v>-12.039183999999999</v>
      </c>
    </row>
    <row r="709" spans="2:20" x14ac:dyDescent="0.3">
      <c r="B709">
        <v>14</v>
      </c>
      <c r="C709">
        <v>434.28300000000002</v>
      </c>
      <c r="D709">
        <f t="shared" si="45"/>
        <v>49.960031974420417</v>
      </c>
      <c r="E709">
        <v>-18.6768</v>
      </c>
      <c r="F709">
        <v>39.199800000000003</v>
      </c>
      <c r="G709">
        <v>654.89099999999996</v>
      </c>
      <c r="H709">
        <v>1.19737</v>
      </c>
      <c r="I709">
        <v>-37.292499999999997</v>
      </c>
      <c r="J709">
        <f t="shared" si="43"/>
        <v>-18.615699999999997</v>
      </c>
      <c r="L709">
        <v>20</v>
      </c>
      <c r="M709">
        <v>556.64499999999998</v>
      </c>
      <c r="N709">
        <f t="shared" si="44"/>
        <v>53.016647227229441</v>
      </c>
      <c r="O709">
        <v>-1.3580300000000001</v>
      </c>
      <c r="P709">
        <v>32.974200000000003</v>
      </c>
      <c r="Q709">
        <v>795.13400000000001</v>
      </c>
      <c r="R709">
        <v>1.6738200000000001</v>
      </c>
      <c r="S709">
        <v>-13.092000000000001</v>
      </c>
      <c r="T709">
        <f t="shared" ref="T709:T772" si="46">S709-O709</f>
        <v>-11.733970000000001</v>
      </c>
    </row>
    <row r="710" spans="2:20" x14ac:dyDescent="0.3">
      <c r="B710">
        <v>15</v>
      </c>
      <c r="C710">
        <v>454.48599999999999</v>
      </c>
      <c r="D710">
        <f t="shared" si="45"/>
        <v>49.497599366430791</v>
      </c>
      <c r="E710">
        <v>-18.6768</v>
      </c>
      <c r="F710">
        <v>39.077800000000003</v>
      </c>
      <c r="G710">
        <v>657.44200000000001</v>
      </c>
      <c r="H710">
        <v>1.2035899999999999</v>
      </c>
      <c r="I710">
        <v>-37.292499999999997</v>
      </c>
      <c r="J710">
        <f t="shared" ref="J710:J773" si="47">I710-E710</f>
        <v>-18.615699999999997</v>
      </c>
      <c r="L710">
        <v>21</v>
      </c>
      <c r="M710">
        <v>575.57100000000003</v>
      </c>
      <c r="N710">
        <f t="shared" ref="N710:N773" si="48">1000/(M710-M709)</f>
        <v>52.837366585649249</v>
      </c>
      <c r="O710">
        <v>-0.74768100000000004</v>
      </c>
      <c r="P710">
        <v>32.653799999999997</v>
      </c>
      <c r="Q710">
        <v>766.971</v>
      </c>
      <c r="R710">
        <v>1.6500300000000001</v>
      </c>
      <c r="S710">
        <v>-13.3209</v>
      </c>
      <c r="T710">
        <f t="shared" si="46"/>
        <v>-12.573219</v>
      </c>
    </row>
    <row r="711" spans="2:20" x14ac:dyDescent="0.3">
      <c r="B711">
        <v>16</v>
      </c>
      <c r="C711">
        <v>474.14299999999997</v>
      </c>
      <c r="D711">
        <f t="shared" si="45"/>
        <v>50.87246273592109</v>
      </c>
      <c r="E711">
        <v>-19.149799999999999</v>
      </c>
      <c r="F711">
        <v>39.489699999999999</v>
      </c>
      <c r="G711">
        <v>668.86800000000005</v>
      </c>
      <c r="H711">
        <v>1.21163</v>
      </c>
      <c r="I711">
        <v>-37.292499999999997</v>
      </c>
      <c r="J711">
        <f t="shared" si="47"/>
        <v>-18.142699999999998</v>
      </c>
      <c r="L711">
        <v>22</v>
      </c>
      <c r="M711">
        <v>594.79</v>
      </c>
      <c r="N711">
        <f t="shared" si="48"/>
        <v>52.03184348821496</v>
      </c>
      <c r="O711">
        <v>-1.1444099999999999</v>
      </c>
      <c r="P711">
        <v>32.6691</v>
      </c>
      <c r="Q711">
        <v>782.14</v>
      </c>
      <c r="R711">
        <v>1.67885</v>
      </c>
      <c r="S711">
        <v>-13.3209</v>
      </c>
      <c r="T711">
        <f t="shared" si="46"/>
        <v>-12.176489999999999</v>
      </c>
    </row>
    <row r="712" spans="2:20" x14ac:dyDescent="0.3">
      <c r="B712">
        <v>17</v>
      </c>
      <c r="C712">
        <v>494.322</v>
      </c>
      <c r="D712">
        <f t="shared" si="45"/>
        <v>49.556469597105824</v>
      </c>
      <c r="E712">
        <v>-18.9056</v>
      </c>
      <c r="F712">
        <v>39.0167</v>
      </c>
      <c r="G712">
        <v>672.803</v>
      </c>
      <c r="H712">
        <v>1.2115499999999999</v>
      </c>
      <c r="I712">
        <v>-37.384</v>
      </c>
      <c r="J712">
        <f t="shared" si="47"/>
        <v>-18.478400000000001</v>
      </c>
      <c r="L712">
        <v>23</v>
      </c>
      <c r="M712">
        <v>613.91399999999999</v>
      </c>
      <c r="N712">
        <f t="shared" si="48"/>
        <v>52.29031583350757</v>
      </c>
      <c r="O712">
        <v>-1.49536</v>
      </c>
      <c r="P712">
        <v>32.806399999999996</v>
      </c>
      <c r="Q712">
        <v>805.19</v>
      </c>
      <c r="R712">
        <v>1.7029799999999999</v>
      </c>
      <c r="S712">
        <v>-13.4125</v>
      </c>
      <c r="T712">
        <f t="shared" si="46"/>
        <v>-11.91714</v>
      </c>
    </row>
    <row r="713" spans="2:20" x14ac:dyDescent="0.3">
      <c r="B713">
        <v>18</v>
      </c>
      <c r="C713">
        <v>514.61099999999999</v>
      </c>
      <c r="D713">
        <f t="shared" ref="D713:D776" si="49">1000/(C713-C712)</f>
        <v>49.287791414066767</v>
      </c>
      <c r="E713">
        <v>-18.264800000000001</v>
      </c>
      <c r="F713">
        <v>38.040199999999999</v>
      </c>
      <c r="G713">
        <v>650.50099999999998</v>
      </c>
      <c r="H713">
        <v>1.20651</v>
      </c>
      <c r="I713">
        <v>-37.292499999999997</v>
      </c>
      <c r="J713">
        <f t="shared" si="47"/>
        <v>-19.027699999999996</v>
      </c>
      <c r="L713">
        <v>24</v>
      </c>
      <c r="M713">
        <v>633.42600000000004</v>
      </c>
      <c r="N713">
        <f t="shared" si="48"/>
        <v>51.250512505124902</v>
      </c>
      <c r="O713">
        <v>-1.96838</v>
      </c>
      <c r="P713">
        <v>33.264200000000002</v>
      </c>
      <c r="Q713">
        <v>817.96799999999996</v>
      </c>
      <c r="R713">
        <v>1.716</v>
      </c>
      <c r="S713">
        <v>-13.3057</v>
      </c>
      <c r="T713">
        <f t="shared" si="46"/>
        <v>-11.33732</v>
      </c>
    </row>
    <row r="714" spans="2:20" x14ac:dyDescent="0.3">
      <c r="B714">
        <v>19</v>
      </c>
      <c r="C714">
        <v>534.64800000000002</v>
      </c>
      <c r="D714">
        <f t="shared" si="49"/>
        <v>49.907670809003257</v>
      </c>
      <c r="E714">
        <v>-18.8904</v>
      </c>
      <c r="F714">
        <v>38.513199999999998</v>
      </c>
      <c r="G714">
        <v>670.49</v>
      </c>
      <c r="H714">
        <v>1.22722</v>
      </c>
      <c r="I714">
        <v>-37.262</v>
      </c>
      <c r="J714">
        <f t="shared" si="47"/>
        <v>-18.371600000000001</v>
      </c>
      <c r="L714">
        <v>25</v>
      </c>
      <c r="M714">
        <v>653.05999999999995</v>
      </c>
      <c r="N714">
        <f t="shared" si="48"/>
        <v>50.932056636447236</v>
      </c>
      <c r="O714">
        <v>-1.58691</v>
      </c>
      <c r="P714">
        <v>32.577500000000001</v>
      </c>
      <c r="Q714">
        <v>802.92899999999997</v>
      </c>
      <c r="R714">
        <v>1.69756</v>
      </c>
      <c r="S714">
        <v>-13.3972</v>
      </c>
      <c r="T714">
        <f t="shared" si="46"/>
        <v>-11.81029</v>
      </c>
    </row>
    <row r="715" spans="2:20" x14ac:dyDescent="0.3">
      <c r="B715">
        <v>20</v>
      </c>
      <c r="C715">
        <v>555.15200000000004</v>
      </c>
      <c r="D715">
        <f t="shared" si="49"/>
        <v>48.770971517752585</v>
      </c>
      <c r="E715">
        <v>-18.432600000000001</v>
      </c>
      <c r="F715">
        <v>38.055399999999999</v>
      </c>
      <c r="G715">
        <v>663.28499999999997</v>
      </c>
      <c r="H715">
        <v>1.2152000000000001</v>
      </c>
      <c r="I715">
        <v>-37.4298</v>
      </c>
      <c r="J715">
        <f t="shared" si="47"/>
        <v>-18.997199999999999</v>
      </c>
      <c r="L715">
        <v>26</v>
      </c>
      <c r="M715">
        <v>672.61599999999999</v>
      </c>
      <c r="N715">
        <f t="shared" si="48"/>
        <v>51.135201472693694</v>
      </c>
      <c r="O715">
        <v>-1.4648399999999999</v>
      </c>
      <c r="P715">
        <v>32.165500000000002</v>
      </c>
      <c r="Q715">
        <v>787.11599999999999</v>
      </c>
      <c r="R715">
        <v>1.7016800000000001</v>
      </c>
      <c r="S715">
        <v>-13.610799999999999</v>
      </c>
      <c r="T715">
        <f t="shared" si="46"/>
        <v>-12.145959999999999</v>
      </c>
    </row>
    <row r="716" spans="2:20" x14ac:dyDescent="0.3">
      <c r="B716">
        <v>21</v>
      </c>
      <c r="C716">
        <v>575.55600000000004</v>
      </c>
      <c r="D716">
        <f t="shared" si="49"/>
        <v>49.009998039600084</v>
      </c>
      <c r="E716">
        <v>-18.8141</v>
      </c>
      <c r="F716">
        <v>38.375900000000001</v>
      </c>
      <c r="G716">
        <v>673.65499999999997</v>
      </c>
      <c r="H716">
        <v>1.2241500000000001</v>
      </c>
      <c r="I716">
        <v>-37.384</v>
      </c>
      <c r="J716">
        <f t="shared" si="47"/>
        <v>-18.569900000000001</v>
      </c>
      <c r="L716">
        <v>27</v>
      </c>
      <c r="M716">
        <v>692.02</v>
      </c>
      <c r="N716">
        <f t="shared" si="48"/>
        <v>51.535765821480119</v>
      </c>
      <c r="O716">
        <v>-2.02942</v>
      </c>
      <c r="P716">
        <v>32.745399999999997</v>
      </c>
      <c r="Q716">
        <v>814.54499999999996</v>
      </c>
      <c r="R716">
        <v>1.7236400000000001</v>
      </c>
      <c r="S716">
        <v>-13.565099999999999</v>
      </c>
      <c r="T716">
        <f t="shared" si="46"/>
        <v>-11.535679999999999</v>
      </c>
    </row>
    <row r="717" spans="2:20" x14ac:dyDescent="0.3">
      <c r="B717">
        <v>22</v>
      </c>
      <c r="C717">
        <v>596.274</v>
      </c>
      <c r="D717">
        <f t="shared" si="49"/>
        <v>48.267207259388066</v>
      </c>
      <c r="E717">
        <v>-18.463100000000001</v>
      </c>
      <c r="F717">
        <v>37.5824</v>
      </c>
      <c r="G717">
        <v>666.96699999999998</v>
      </c>
      <c r="H717">
        <v>1.2322299999999999</v>
      </c>
      <c r="I717">
        <v>-37.307699999999997</v>
      </c>
      <c r="J717">
        <f t="shared" si="47"/>
        <v>-18.844599999999996</v>
      </c>
      <c r="L717">
        <v>28</v>
      </c>
      <c r="M717">
        <v>711.45</v>
      </c>
      <c r="N717">
        <f t="shared" si="48"/>
        <v>51.46680391147693</v>
      </c>
      <c r="O717">
        <v>-1.40381</v>
      </c>
      <c r="P717">
        <v>31.661999999999999</v>
      </c>
      <c r="Q717">
        <v>790.23699999999997</v>
      </c>
      <c r="R717">
        <v>1.7077199999999999</v>
      </c>
      <c r="S717">
        <v>-13.732900000000001</v>
      </c>
      <c r="T717">
        <f t="shared" si="46"/>
        <v>-12.329090000000001</v>
      </c>
    </row>
    <row r="718" spans="2:20" x14ac:dyDescent="0.3">
      <c r="B718">
        <v>23</v>
      </c>
      <c r="C718">
        <v>616.43700000000001</v>
      </c>
      <c r="D718">
        <f t="shared" si="49"/>
        <v>49.595794276645314</v>
      </c>
      <c r="E718">
        <v>-18.966699999999999</v>
      </c>
      <c r="F718">
        <v>37.963900000000002</v>
      </c>
      <c r="G718">
        <v>682.58</v>
      </c>
      <c r="H718">
        <v>1.2480899999999999</v>
      </c>
      <c r="I718">
        <v>-37.231400000000001</v>
      </c>
      <c r="J718">
        <f t="shared" si="47"/>
        <v>-18.264700000000001</v>
      </c>
      <c r="T718">
        <f t="shared" si="46"/>
        <v>0</v>
      </c>
    </row>
    <row r="719" spans="2:20" x14ac:dyDescent="0.3">
      <c r="B719">
        <v>24</v>
      </c>
      <c r="C719">
        <v>637.22400000000005</v>
      </c>
      <c r="D719">
        <f t="shared" si="49"/>
        <v>48.106989945639022</v>
      </c>
      <c r="E719">
        <v>-19.210799999999999</v>
      </c>
      <c r="F719">
        <v>38.177500000000002</v>
      </c>
      <c r="G719">
        <v>687.88199999999995</v>
      </c>
      <c r="H719">
        <v>1.2538199999999999</v>
      </c>
      <c r="I719">
        <v>-37.277200000000001</v>
      </c>
      <c r="J719">
        <f t="shared" si="47"/>
        <v>-18.066400000000002</v>
      </c>
      <c r="K719">
        <v>3.6</v>
      </c>
      <c r="T719">
        <f t="shared" si="46"/>
        <v>0</v>
      </c>
    </row>
    <row r="720" spans="2:20" x14ac:dyDescent="0.3">
      <c r="B720">
        <v>25</v>
      </c>
      <c r="C720">
        <v>657.36300000000006</v>
      </c>
      <c r="D720">
        <f t="shared" si="49"/>
        <v>49.654898455732635</v>
      </c>
      <c r="E720">
        <v>-19.866900000000001</v>
      </c>
      <c r="F720">
        <v>38.818399999999997</v>
      </c>
      <c r="G720">
        <v>723.94100000000003</v>
      </c>
      <c r="H720">
        <v>1.2754700000000001</v>
      </c>
      <c r="I720">
        <v>-37.4146</v>
      </c>
      <c r="J720">
        <f t="shared" si="47"/>
        <v>-17.547699999999999</v>
      </c>
      <c r="L720">
        <v>1</v>
      </c>
      <c r="M720">
        <v>221.191</v>
      </c>
      <c r="O720">
        <v>-8.8653600000000008</v>
      </c>
      <c r="P720">
        <v>51.010100000000001</v>
      </c>
      <c r="Q720">
        <v>580.90200000000004</v>
      </c>
      <c r="R720">
        <v>1.26373</v>
      </c>
      <c r="S720">
        <v>-12.4054</v>
      </c>
      <c r="T720">
        <f t="shared" si="46"/>
        <v>-3.5400399999999994</v>
      </c>
    </row>
    <row r="721" spans="1:20" x14ac:dyDescent="0.3">
      <c r="B721">
        <v>26</v>
      </c>
      <c r="C721">
        <v>678.45</v>
      </c>
      <c r="D721">
        <f t="shared" si="49"/>
        <v>47.422582633850261</v>
      </c>
      <c r="E721">
        <v>-18.936199999999999</v>
      </c>
      <c r="F721">
        <v>37.399299999999997</v>
      </c>
      <c r="G721">
        <v>693.71100000000001</v>
      </c>
      <c r="H721">
        <v>1.27108</v>
      </c>
      <c r="I721">
        <v>-37.155200000000001</v>
      </c>
      <c r="J721">
        <f t="shared" si="47"/>
        <v>-18.219000000000001</v>
      </c>
      <c r="L721">
        <v>2</v>
      </c>
      <c r="M721">
        <v>229.13900000000001</v>
      </c>
      <c r="N721">
        <f t="shared" si="48"/>
        <v>125.81781580271755</v>
      </c>
      <c r="O721">
        <v>0.97656299999999996</v>
      </c>
      <c r="P721">
        <v>33.737200000000001</v>
      </c>
      <c r="Q721">
        <v>709.03200000000004</v>
      </c>
      <c r="R721">
        <v>1.61751</v>
      </c>
      <c r="S721">
        <v>-8.43811</v>
      </c>
      <c r="T721">
        <f t="shared" si="46"/>
        <v>-9.4146730000000005</v>
      </c>
    </row>
    <row r="722" spans="1:20" x14ac:dyDescent="0.3">
      <c r="B722">
        <v>27</v>
      </c>
      <c r="C722">
        <v>698.97</v>
      </c>
      <c r="D722">
        <f t="shared" si="49"/>
        <v>48.732943469785617</v>
      </c>
      <c r="E722">
        <v>-19.638100000000001</v>
      </c>
      <c r="F722">
        <v>38.9557</v>
      </c>
      <c r="G722">
        <v>740.90599999999995</v>
      </c>
      <c r="H722">
        <v>0.42191499999999998</v>
      </c>
      <c r="I722">
        <v>-67.123400000000004</v>
      </c>
      <c r="J722">
        <f t="shared" si="47"/>
        <v>-47.485300000000002</v>
      </c>
      <c r="L722">
        <v>3</v>
      </c>
      <c r="M722">
        <v>242.572</v>
      </c>
      <c r="N722">
        <f t="shared" si="48"/>
        <v>74.443534579021858</v>
      </c>
      <c r="O722">
        <v>3.5400399999999999</v>
      </c>
      <c r="P722">
        <v>29.861499999999999</v>
      </c>
      <c r="Q722">
        <v>735.04100000000005</v>
      </c>
      <c r="R722">
        <v>1.6891799999999999</v>
      </c>
      <c r="S722">
        <v>-7.5378400000000001</v>
      </c>
      <c r="T722">
        <f t="shared" si="46"/>
        <v>-11.07788</v>
      </c>
    </row>
    <row r="723" spans="1:20" x14ac:dyDescent="0.3">
      <c r="J723">
        <f t="shared" si="47"/>
        <v>0</v>
      </c>
      <c r="L723">
        <v>4</v>
      </c>
      <c r="M723">
        <v>256.291</v>
      </c>
      <c r="N723">
        <f t="shared" si="48"/>
        <v>72.891610175668816</v>
      </c>
      <c r="O723">
        <v>3.0822799999999999</v>
      </c>
      <c r="P723">
        <v>29.129000000000001</v>
      </c>
      <c r="Q723">
        <v>830.39400000000001</v>
      </c>
      <c r="R723">
        <v>1.81332</v>
      </c>
      <c r="S723">
        <v>-7.5683600000000002</v>
      </c>
      <c r="T723">
        <f t="shared" si="46"/>
        <v>-10.650639999999999</v>
      </c>
    </row>
    <row r="724" spans="1:20" x14ac:dyDescent="0.3">
      <c r="J724">
        <f t="shared" si="47"/>
        <v>0</v>
      </c>
      <c r="L724">
        <v>5</v>
      </c>
      <c r="M724">
        <v>274.39699999999999</v>
      </c>
      <c r="N724">
        <f t="shared" si="48"/>
        <v>55.230310394344436</v>
      </c>
      <c r="O724">
        <v>2.6245099999999999</v>
      </c>
      <c r="P724">
        <v>30.609100000000002</v>
      </c>
      <c r="Q724">
        <v>777.44600000000003</v>
      </c>
      <c r="R724">
        <v>1.6877800000000001</v>
      </c>
      <c r="S724">
        <v>-8.7737999999999996</v>
      </c>
      <c r="T724">
        <f t="shared" si="46"/>
        <v>-11.398309999999999</v>
      </c>
    </row>
    <row r="725" spans="1:20" x14ac:dyDescent="0.3">
      <c r="A725">
        <v>4.6500000000000004</v>
      </c>
      <c r="J725">
        <f t="shared" si="47"/>
        <v>0</v>
      </c>
      <c r="L725">
        <v>6</v>
      </c>
      <c r="M725">
        <v>292.25</v>
      </c>
      <c r="N725">
        <f t="shared" si="48"/>
        <v>56.012995014843419</v>
      </c>
      <c r="O725">
        <v>2.01416</v>
      </c>
      <c r="P725">
        <v>31.4331</v>
      </c>
      <c r="Q725">
        <v>779.74199999999996</v>
      </c>
      <c r="R725">
        <v>1.68245</v>
      </c>
      <c r="S725">
        <v>-9.5672599999999992</v>
      </c>
      <c r="T725">
        <f t="shared" si="46"/>
        <v>-11.58142</v>
      </c>
    </row>
    <row r="726" spans="1:20" x14ac:dyDescent="0.3">
      <c r="B726">
        <v>1</v>
      </c>
      <c r="C726">
        <v>201.23699999999999</v>
      </c>
      <c r="E726">
        <v>-30.563400000000001</v>
      </c>
      <c r="F726">
        <v>66.818200000000004</v>
      </c>
      <c r="G726">
        <v>498.58300000000003</v>
      </c>
      <c r="H726">
        <v>0.92175799999999997</v>
      </c>
      <c r="I726">
        <v>-38.9709</v>
      </c>
      <c r="J726">
        <f t="shared" si="47"/>
        <v>-8.4074999999999989</v>
      </c>
      <c r="L726">
        <v>7</v>
      </c>
      <c r="M726">
        <v>310.63499999999999</v>
      </c>
      <c r="N726">
        <f t="shared" si="48"/>
        <v>54.392167527876012</v>
      </c>
      <c r="O726">
        <v>1.72424</v>
      </c>
      <c r="P726">
        <v>31.738299999999999</v>
      </c>
      <c r="Q726">
        <v>772.17200000000003</v>
      </c>
      <c r="R726">
        <v>1.64601</v>
      </c>
      <c r="S726">
        <v>-10.1624</v>
      </c>
      <c r="T726">
        <f t="shared" si="46"/>
        <v>-11.88664</v>
      </c>
    </row>
    <row r="727" spans="1:20" x14ac:dyDescent="0.3">
      <c r="B727">
        <v>2</v>
      </c>
      <c r="C727">
        <v>208.50299999999999</v>
      </c>
      <c r="D727">
        <f t="shared" si="49"/>
        <v>137.62730525736322</v>
      </c>
      <c r="E727">
        <v>-18.569900000000001</v>
      </c>
      <c r="F727">
        <v>41.976900000000001</v>
      </c>
      <c r="G727">
        <v>585.54600000000005</v>
      </c>
      <c r="H727">
        <v>1.1462600000000001</v>
      </c>
      <c r="I727">
        <v>-33.691400000000002</v>
      </c>
      <c r="J727">
        <f t="shared" si="47"/>
        <v>-15.121500000000001</v>
      </c>
      <c r="L727">
        <v>8</v>
      </c>
      <c r="M727">
        <v>328.55399999999997</v>
      </c>
      <c r="N727">
        <f t="shared" si="48"/>
        <v>55.80668564093984</v>
      </c>
      <c r="O727">
        <v>1.58691</v>
      </c>
      <c r="P727">
        <v>31.890899999999998</v>
      </c>
      <c r="Q727">
        <v>756.79700000000003</v>
      </c>
      <c r="R727">
        <v>1.63886</v>
      </c>
      <c r="S727">
        <v>-10.604900000000001</v>
      </c>
      <c r="T727">
        <f t="shared" si="46"/>
        <v>-12.19181</v>
      </c>
    </row>
    <row r="728" spans="1:20" x14ac:dyDescent="0.3">
      <c r="B728">
        <v>3</v>
      </c>
      <c r="C728">
        <v>222.10499999999999</v>
      </c>
      <c r="D728">
        <f t="shared" si="49"/>
        <v>73.518600205852053</v>
      </c>
      <c r="E728">
        <v>-16.220099999999999</v>
      </c>
      <c r="F728">
        <v>36.071800000000003</v>
      </c>
      <c r="G728">
        <v>659.40099999999995</v>
      </c>
      <c r="H728">
        <v>1.27898</v>
      </c>
      <c r="I728">
        <v>-32.7911</v>
      </c>
      <c r="J728">
        <f t="shared" si="47"/>
        <v>-16.571000000000002</v>
      </c>
      <c r="L728">
        <v>9</v>
      </c>
      <c r="M728">
        <v>346.41800000000001</v>
      </c>
      <c r="N728">
        <f t="shared" si="48"/>
        <v>55.978504254366221</v>
      </c>
      <c r="O728">
        <v>0.74768100000000004</v>
      </c>
      <c r="P728">
        <v>32.302900000000001</v>
      </c>
      <c r="Q728">
        <v>776.56100000000004</v>
      </c>
      <c r="R728">
        <v>1.66045</v>
      </c>
      <c r="S728">
        <v>-11.0474</v>
      </c>
      <c r="T728">
        <f t="shared" si="46"/>
        <v>-11.795081</v>
      </c>
    </row>
    <row r="729" spans="1:20" x14ac:dyDescent="0.3">
      <c r="B729">
        <v>4</v>
      </c>
      <c r="C729">
        <v>238.03899999999999</v>
      </c>
      <c r="D729">
        <f t="shared" si="49"/>
        <v>62.758880381574002</v>
      </c>
      <c r="E729">
        <v>-16.097999999999999</v>
      </c>
      <c r="F729">
        <v>35.110500000000002</v>
      </c>
      <c r="G729">
        <v>681.15</v>
      </c>
      <c r="H729">
        <v>1.29861</v>
      </c>
      <c r="I729">
        <v>-33.004800000000003</v>
      </c>
      <c r="J729">
        <f t="shared" si="47"/>
        <v>-16.906800000000004</v>
      </c>
      <c r="L729">
        <v>10</v>
      </c>
      <c r="M729">
        <v>364.52199999999999</v>
      </c>
      <c r="N729">
        <f t="shared" si="48"/>
        <v>55.236411842686742</v>
      </c>
      <c r="O729">
        <v>0.35095199999999999</v>
      </c>
      <c r="P729">
        <v>32.501199999999997</v>
      </c>
      <c r="Q729">
        <v>775.846</v>
      </c>
      <c r="R729">
        <v>1.63751</v>
      </c>
      <c r="S729">
        <v>-11.291499999999999</v>
      </c>
      <c r="T729">
        <f t="shared" si="46"/>
        <v>-11.642451999999999</v>
      </c>
    </row>
    <row r="730" spans="1:20" x14ac:dyDescent="0.3">
      <c r="B730">
        <v>5</v>
      </c>
      <c r="C730">
        <v>256.62200000000001</v>
      </c>
      <c r="D730">
        <f t="shared" si="49"/>
        <v>53.812624441693941</v>
      </c>
      <c r="E730">
        <v>-15.7471</v>
      </c>
      <c r="F730">
        <v>34.103400000000001</v>
      </c>
      <c r="G730">
        <v>687.26499999999999</v>
      </c>
      <c r="H730">
        <v>1.31016</v>
      </c>
      <c r="I730">
        <v>-33.813499999999998</v>
      </c>
      <c r="J730">
        <f t="shared" si="47"/>
        <v>-18.066399999999998</v>
      </c>
      <c r="L730">
        <v>11</v>
      </c>
      <c r="M730">
        <v>383.149</v>
      </c>
      <c r="N730">
        <f t="shared" si="48"/>
        <v>53.68551028077519</v>
      </c>
      <c r="O730">
        <v>0.396729</v>
      </c>
      <c r="P730">
        <v>32.165500000000002</v>
      </c>
      <c r="Q730">
        <v>784.17200000000003</v>
      </c>
      <c r="R730">
        <v>1.6660999999999999</v>
      </c>
      <c r="S730">
        <v>-11.321999999999999</v>
      </c>
      <c r="T730">
        <f t="shared" si="46"/>
        <v>-11.718729</v>
      </c>
    </row>
    <row r="731" spans="1:20" x14ac:dyDescent="0.3">
      <c r="B731">
        <v>6</v>
      </c>
      <c r="C731">
        <v>276.24700000000001</v>
      </c>
      <c r="D731">
        <f t="shared" si="49"/>
        <v>50.955414012738856</v>
      </c>
      <c r="E731">
        <v>-17.517099999999999</v>
      </c>
      <c r="F731">
        <v>37.094099999999997</v>
      </c>
      <c r="G731">
        <v>692.71400000000006</v>
      </c>
      <c r="H731">
        <v>1.27905</v>
      </c>
      <c r="I731">
        <v>-35.125700000000002</v>
      </c>
      <c r="J731">
        <f t="shared" si="47"/>
        <v>-17.608600000000003</v>
      </c>
      <c r="L731">
        <v>12</v>
      </c>
      <c r="M731">
        <v>401.58</v>
      </c>
      <c r="N731">
        <f t="shared" si="48"/>
        <v>54.256415821170904</v>
      </c>
      <c r="O731">
        <v>0.42724600000000001</v>
      </c>
      <c r="P731">
        <v>32.089199999999998</v>
      </c>
      <c r="Q731">
        <v>777.28099999999995</v>
      </c>
      <c r="R731">
        <v>1.6696500000000001</v>
      </c>
      <c r="S731">
        <v>-11.7188</v>
      </c>
      <c r="T731">
        <f t="shared" si="46"/>
        <v>-12.146046</v>
      </c>
    </row>
    <row r="732" spans="1:20" x14ac:dyDescent="0.3">
      <c r="B732">
        <v>7</v>
      </c>
      <c r="C732">
        <v>295.88299999999998</v>
      </c>
      <c r="D732">
        <f t="shared" si="49"/>
        <v>50.926869016092972</v>
      </c>
      <c r="E732">
        <v>-18.219000000000001</v>
      </c>
      <c r="F732">
        <v>38.024900000000002</v>
      </c>
      <c r="G732">
        <v>699.351</v>
      </c>
      <c r="H732">
        <v>1.26677</v>
      </c>
      <c r="I732">
        <v>-35.690300000000001</v>
      </c>
      <c r="J732">
        <f t="shared" si="47"/>
        <v>-17.471299999999999</v>
      </c>
      <c r="L732">
        <v>13</v>
      </c>
      <c r="M732">
        <v>419.87400000000002</v>
      </c>
      <c r="N732">
        <f t="shared" si="48"/>
        <v>54.662730950038146</v>
      </c>
      <c r="O732">
        <v>-0.12207</v>
      </c>
      <c r="P732">
        <v>32.592799999999997</v>
      </c>
      <c r="Q732">
        <v>793.45500000000004</v>
      </c>
      <c r="R732">
        <v>1.6664600000000001</v>
      </c>
      <c r="S732">
        <v>-11.9476</v>
      </c>
      <c r="T732">
        <f t="shared" si="46"/>
        <v>-11.825529999999999</v>
      </c>
    </row>
    <row r="733" spans="1:20" x14ac:dyDescent="0.3">
      <c r="B733">
        <v>8</v>
      </c>
      <c r="C733">
        <v>315.84699999999998</v>
      </c>
      <c r="D733">
        <f t="shared" si="49"/>
        <v>50.090162292125832</v>
      </c>
      <c r="E733">
        <v>-18.508900000000001</v>
      </c>
      <c r="F733">
        <v>38.268999999999998</v>
      </c>
      <c r="G733">
        <v>698.25300000000004</v>
      </c>
      <c r="H733">
        <v>1.26444</v>
      </c>
      <c r="I733">
        <v>-35.8429</v>
      </c>
      <c r="J733">
        <f t="shared" si="47"/>
        <v>-17.334</v>
      </c>
      <c r="L733">
        <v>14</v>
      </c>
      <c r="M733">
        <v>438.82400000000001</v>
      </c>
      <c r="N733">
        <f t="shared" si="48"/>
        <v>52.770448548812695</v>
      </c>
      <c r="O733">
        <v>0.13732900000000001</v>
      </c>
      <c r="P733">
        <v>31.951899999999998</v>
      </c>
      <c r="Q733">
        <v>770.15599999999995</v>
      </c>
      <c r="R733">
        <v>1.6674199999999999</v>
      </c>
      <c r="S733">
        <v>-12.008699999999999</v>
      </c>
      <c r="T733">
        <f t="shared" si="46"/>
        <v>-12.146028999999999</v>
      </c>
    </row>
    <row r="734" spans="1:20" x14ac:dyDescent="0.3">
      <c r="B734">
        <v>9</v>
      </c>
      <c r="C734">
        <v>335.98</v>
      </c>
      <c r="D734">
        <f t="shared" si="49"/>
        <v>49.669696518154183</v>
      </c>
      <c r="E734">
        <v>-18.219000000000001</v>
      </c>
      <c r="F734">
        <v>37.780799999999999</v>
      </c>
      <c r="G734">
        <v>693.66700000000003</v>
      </c>
      <c r="H734">
        <v>1.2504</v>
      </c>
      <c r="I734">
        <v>-36.026000000000003</v>
      </c>
      <c r="J734">
        <f t="shared" si="47"/>
        <v>-17.807000000000002</v>
      </c>
      <c r="L734">
        <v>15</v>
      </c>
      <c r="M734">
        <v>457.43599999999998</v>
      </c>
      <c r="N734">
        <f t="shared" si="48"/>
        <v>53.728777133032551</v>
      </c>
      <c r="O734">
        <v>0</v>
      </c>
      <c r="P734">
        <v>31.906099999999999</v>
      </c>
      <c r="Q734">
        <v>782.40300000000002</v>
      </c>
      <c r="R734">
        <v>1.6800200000000001</v>
      </c>
      <c r="S734">
        <v>-12.176500000000001</v>
      </c>
      <c r="T734">
        <f t="shared" si="46"/>
        <v>-12.176500000000001</v>
      </c>
    </row>
    <row r="735" spans="1:20" x14ac:dyDescent="0.3">
      <c r="B735">
        <v>10</v>
      </c>
      <c r="C735">
        <v>355.07799999999997</v>
      </c>
      <c r="D735">
        <f t="shared" si="49"/>
        <v>52.361503822389899</v>
      </c>
      <c r="E735">
        <v>-18.9209</v>
      </c>
      <c r="F735">
        <v>38.299599999999998</v>
      </c>
      <c r="G735">
        <v>709.34699999999998</v>
      </c>
      <c r="H735">
        <v>1.26895</v>
      </c>
      <c r="I735">
        <v>-36.331200000000003</v>
      </c>
      <c r="J735">
        <f t="shared" si="47"/>
        <v>-17.410300000000003</v>
      </c>
      <c r="L735">
        <v>16</v>
      </c>
      <c r="M735">
        <v>476.23200000000003</v>
      </c>
      <c r="N735">
        <f t="shared" si="48"/>
        <v>53.202809108320778</v>
      </c>
      <c r="O735">
        <v>-0.106812</v>
      </c>
      <c r="P735">
        <v>32.150300000000001</v>
      </c>
      <c r="Q735">
        <v>786.07799999999997</v>
      </c>
      <c r="R735">
        <v>1.67645</v>
      </c>
      <c r="S735">
        <v>-12.3291</v>
      </c>
      <c r="T735">
        <f t="shared" si="46"/>
        <v>-12.222288000000001</v>
      </c>
    </row>
    <row r="736" spans="1:20" x14ac:dyDescent="0.3">
      <c r="B736">
        <v>11</v>
      </c>
      <c r="C736">
        <v>374.935</v>
      </c>
      <c r="D736">
        <f t="shared" si="49"/>
        <v>50.360074532910239</v>
      </c>
      <c r="E736">
        <v>-19.210799999999999</v>
      </c>
      <c r="F736">
        <v>38.436900000000001</v>
      </c>
      <c r="G736">
        <v>725.28599999999994</v>
      </c>
      <c r="H736">
        <v>1.2776400000000001</v>
      </c>
      <c r="I736">
        <v>-36.422699999999999</v>
      </c>
      <c r="J736">
        <f t="shared" si="47"/>
        <v>-17.2119</v>
      </c>
      <c r="L736">
        <v>17</v>
      </c>
      <c r="M736">
        <v>494.94200000000001</v>
      </c>
      <c r="N736">
        <f t="shared" si="48"/>
        <v>53.44735435595944</v>
      </c>
      <c r="O736">
        <v>-7.6293899999999998E-2</v>
      </c>
      <c r="P736">
        <v>31.784099999999999</v>
      </c>
      <c r="Q736">
        <v>772.78200000000004</v>
      </c>
      <c r="R736">
        <v>1.6708799999999999</v>
      </c>
      <c r="S736">
        <v>-12.5275</v>
      </c>
      <c r="T736">
        <f t="shared" si="46"/>
        <v>-12.4512061</v>
      </c>
    </row>
    <row r="737" spans="2:20" x14ac:dyDescent="0.3">
      <c r="B737">
        <v>12</v>
      </c>
      <c r="C737">
        <v>395.08300000000003</v>
      </c>
      <c r="D737">
        <f t="shared" si="49"/>
        <v>49.632717887631465</v>
      </c>
      <c r="E737">
        <v>-18.8599</v>
      </c>
      <c r="F737">
        <v>37.6892</v>
      </c>
      <c r="G737">
        <v>713.048</v>
      </c>
      <c r="H737">
        <v>1.2842199999999999</v>
      </c>
      <c r="I737">
        <v>-36.514299999999999</v>
      </c>
      <c r="J737">
        <f t="shared" si="47"/>
        <v>-17.654399999999999</v>
      </c>
      <c r="L737">
        <v>18</v>
      </c>
      <c r="M737">
        <v>513.93100000000004</v>
      </c>
      <c r="N737">
        <f t="shared" si="48"/>
        <v>52.662067512770463</v>
      </c>
      <c r="O737">
        <v>-0.79345699999999997</v>
      </c>
      <c r="P737">
        <v>32.318100000000001</v>
      </c>
      <c r="Q737">
        <v>806.96</v>
      </c>
      <c r="R737">
        <v>1.7018800000000001</v>
      </c>
      <c r="S737">
        <v>-12.5427</v>
      </c>
      <c r="T737">
        <f t="shared" si="46"/>
        <v>-11.749243</v>
      </c>
    </row>
    <row r="738" spans="2:20" x14ac:dyDescent="0.3">
      <c r="B738">
        <v>13</v>
      </c>
      <c r="C738">
        <v>415.62299999999999</v>
      </c>
      <c r="D738">
        <f t="shared" si="49"/>
        <v>48.685491723466491</v>
      </c>
      <c r="E738">
        <v>-18.5242</v>
      </c>
      <c r="F738">
        <v>37.094099999999997</v>
      </c>
      <c r="G738">
        <v>702.99099999999999</v>
      </c>
      <c r="H738">
        <v>1.2738499999999999</v>
      </c>
      <c r="I738">
        <v>-36.392200000000003</v>
      </c>
      <c r="J738">
        <f t="shared" si="47"/>
        <v>-17.868000000000002</v>
      </c>
      <c r="L738">
        <v>19</v>
      </c>
      <c r="M738">
        <v>532.60199999999998</v>
      </c>
      <c r="N738">
        <f t="shared" si="48"/>
        <v>53.558995233249611</v>
      </c>
      <c r="O738">
        <v>-1.2664800000000001</v>
      </c>
      <c r="P738">
        <v>32.516500000000001</v>
      </c>
      <c r="Q738">
        <v>847.21100000000001</v>
      </c>
      <c r="R738">
        <v>1.73963</v>
      </c>
      <c r="S738">
        <v>-12.6953</v>
      </c>
      <c r="T738">
        <f t="shared" si="46"/>
        <v>-11.42882</v>
      </c>
    </row>
    <row r="739" spans="2:20" x14ac:dyDescent="0.3">
      <c r="B739">
        <v>14</v>
      </c>
      <c r="C739">
        <v>435.32</v>
      </c>
      <c r="D739">
        <f t="shared" si="49"/>
        <v>50.769152662842053</v>
      </c>
      <c r="E739">
        <v>-19.485499999999998</v>
      </c>
      <c r="F739">
        <v>38.085900000000002</v>
      </c>
      <c r="G739">
        <v>730.88599999999997</v>
      </c>
      <c r="H739">
        <v>1.2934399999999999</v>
      </c>
      <c r="I739">
        <v>-36.544800000000002</v>
      </c>
      <c r="J739">
        <f t="shared" si="47"/>
        <v>-17.059300000000004</v>
      </c>
      <c r="L739">
        <v>20</v>
      </c>
      <c r="M739">
        <v>551.81200000000001</v>
      </c>
      <c r="N739">
        <f t="shared" si="48"/>
        <v>52.056220718375748</v>
      </c>
      <c r="O739">
        <v>-0.50353999999999999</v>
      </c>
      <c r="P739">
        <v>31.2653</v>
      </c>
      <c r="Q739">
        <v>781.35199999999998</v>
      </c>
      <c r="R739">
        <v>1.70879</v>
      </c>
      <c r="S739">
        <v>-12.680099999999999</v>
      </c>
      <c r="T739">
        <f t="shared" si="46"/>
        <v>-12.17656</v>
      </c>
    </row>
    <row r="740" spans="2:20" x14ac:dyDescent="0.3">
      <c r="B740">
        <v>15</v>
      </c>
      <c r="C740">
        <v>455.91800000000001</v>
      </c>
      <c r="D740">
        <f t="shared" si="49"/>
        <v>48.548402757549248</v>
      </c>
      <c r="E740">
        <v>-18.295300000000001</v>
      </c>
      <c r="F740">
        <v>36.392200000000003</v>
      </c>
      <c r="G740">
        <v>698.43200000000002</v>
      </c>
      <c r="H740">
        <v>1.2801899999999999</v>
      </c>
      <c r="I740">
        <v>-36.453200000000002</v>
      </c>
      <c r="J740">
        <f t="shared" si="47"/>
        <v>-18.157900000000001</v>
      </c>
      <c r="L740">
        <v>21</v>
      </c>
      <c r="M740">
        <v>570.89400000000001</v>
      </c>
      <c r="N740">
        <f t="shared" si="48"/>
        <v>52.405408238130192</v>
      </c>
      <c r="O740">
        <v>-1.2969999999999999</v>
      </c>
      <c r="P740">
        <v>32.241799999999998</v>
      </c>
      <c r="Q740">
        <v>825.67100000000005</v>
      </c>
      <c r="R740">
        <v>1.7286900000000001</v>
      </c>
      <c r="S740">
        <v>-12.817399999999999</v>
      </c>
      <c r="T740">
        <f t="shared" si="46"/>
        <v>-11.520399999999999</v>
      </c>
    </row>
    <row r="741" spans="2:20" x14ac:dyDescent="0.3">
      <c r="B741">
        <v>16</v>
      </c>
      <c r="C741">
        <v>476.05799999999999</v>
      </c>
      <c r="D741">
        <f t="shared" si="49"/>
        <v>49.652432969215525</v>
      </c>
      <c r="E741">
        <v>-19.271899999999999</v>
      </c>
      <c r="F741">
        <v>37.445099999999996</v>
      </c>
      <c r="G741">
        <v>735.41700000000003</v>
      </c>
      <c r="H741">
        <v>1.3085899999999999</v>
      </c>
      <c r="I741">
        <v>-36.560099999999998</v>
      </c>
      <c r="J741">
        <f t="shared" si="47"/>
        <v>-17.2882</v>
      </c>
      <c r="L741">
        <v>22</v>
      </c>
      <c r="M741">
        <v>590.13499999999999</v>
      </c>
      <c r="N741">
        <f t="shared" si="48"/>
        <v>51.972350709422628</v>
      </c>
      <c r="O741">
        <v>-1.1291500000000001</v>
      </c>
      <c r="P741">
        <v>31.677199999999999</v>
      </c>
      <c r="Q741">
        <v>804.88199999999995</v>
      </c>
      <c r="R741">
        <v>1.7311099999999999</v>
      </c>
      <c r="S741">
        <v>-12.7563</v>
      </c>
      <c r="T741">
        <f t="shared" si="46"/>
        <v>-11.62715</v>
      </c>
    </row>
    <row r="742" spans="2:20" x14ac:dyDescent="0.3">
      <c r="B742">
        <v>17</v>
      </c>
      <c r="C742">
        <v>497.15100000000001</v>
      </c>
      <c r="D742">
        <f t="shared" si="49"/>
        <v>47.409093064049642</v>
      </c>
      <c r="E742">
        <v>-18.5547</v>
      </c>
      <c r="F742">
        <v>36.438000000000002</v>
      </c>
      <c r="G742">
        <v>705.32</v>
      </c>
      <c r="H742">
        <v>1.2961</v>
      </c>
      <c r="I742">
        <v>-36.575299999999999</v>
      </c>
      <c r="J742">
        <f t="shared" si="47"/>
        <v>-18.020599999999998</v>
      </c>
      <c r="L742">
        <v>23</v>
      </c>
      <c r="M742">
        <v>609.13</v>
      </c>
      <c r="N742">
        <f t="shared" si="48"/>
        <v>52.645433008686481</v>
      </c>
      <c r="O742">
        <v>-1.4343300000000001</v>
      </c>
      <c r="P742">
        <v>31.784099999999999</v>
      </c>
      <c r="Q742">
        <v>837.65599999999995</v>
      </c>
      <c r="R742">
        <v>1.7695399999999999</v>
      </c>
      <c r="S742">
        <v>-12.893700000000001</v>
      </c>
      <c r="T742">
        <f t="shared" si="46"/>
        <v>-11.45937</v>
      </c>
    </row>
    <row r="743" spans="2:20" x14ac:dyDescent="0.3">
      <c r="B743">
        <v>18</v>
      </c>
      <c r="C743">
        <v>517.495</v>
      </c>
      <c r="D743">
        <f t="shared" si="49"/>
        <v>49.154541879669694</v>
      </c>
      <c r="E743">
        <v>-18.8293</v>
      </c>
      <c r="F743">
        <v>36.377000000000002</v>
      </c>
      <c r="G743">
        <v>730.21299999999997</v>
      </c>
      <c r="H743">
        <v>1.3147</v>
      </c>
      <c r="I743">
        <v>-36.483800000000002</v>
      </c>
      <c r="J743">
        <f t="shared" si="47"/>
        <v>-17.654500000000002</v>
      </c>
      <c r="L743">
        <v>24</v>
      </c>
      <c r="M743">
        <v>628.80200000000002</v>
      </c>
      <c r="N743">
        <f t="shared" si="48"/>
        <v>50.833672224481433</v>
      </c>
      <c r="O743">
        <v>-1.6632100000000001</v>
      </c>
      <c r="P743">
        <v>31.936599999999999</v>
      </c>
      <c r="Q743">
        <v>833.14300000000003</v>
      </c>
      <c r="R743">
        <v>1.75945</v>
      </c>
      <c r="S743">
        <v>-12.954700000000001</v>
      </c>
      <c r="T743">
        <f t="shared" si="46"/>
        <v>-11.291490000000001</v>
      </c>
    </row>
    <row r="744" spans="2:20" x14ac:dyDescent="0.3">
      <c r="B744">
        <v>19</v>
      </c>
      <c r="C744">
        <v>538.20799999999997</v>
      </c>
      <c r="D744">
        <f t="shared" si="49"/>
        <v>48.278858687780705</v>
      </c>
      <c r="E744">
        <v>-19.134499999999999</v>
      </c>
      <c r="F744">
        <v>36.911000000000001</v>
      </c>
      <c r="G744">
        <v>737.28099999999995</v>
      </c>
      <c r="H744">
        <v>1.30724</v>
      </c>
      <c r="I744">
        <v>-36.651600000000002</v>
      </c>
      <c r="J744">
        <f t="shared" si="47"/>
        <v>-17.517100000000003</v>
      </c>
      <c r="L744">
        <v>25</v>
      </c>
      <c r="M744">
        <v>648.30600000000004</v>
      </c>
      <c r="N744">
        <f t="shared" si="48"/>
        <v>51.271534044298555</v>
      </c>
      <c r="O744">
        <v>-1.6632100000000001</v>
      </c>
      <c r="P744">
        <v>31.936599999999999</v>
      </c>
      <c r="Q744">
        <v>846.78099999999995</v>
      </c>
      <c r="R744">
        <v>1.80568</v>
      </c>
      <c r="S744">
        <v>-13.061500000000001</v>
      </c>
      <c r="T744">
        <f t="shared" si="46"/>
        <v>-11.398290000000001</v>
      </c>
    </row>
    <row r="745" spans="2:20" x14ac:dyDescent="0.3">
      <c r="B745">
        <v>20</v>
      </c>
      <c r="C745">
        <v>558.74800000000005</v>
      </c>
      <c r="D745">
        <f t="shared" si="49"/>
        <v>48.685491723466221</v>
      </c>
      <c r="E745">
        <v>-19.088699999999999</v>
      </c>
      <c r="F745">
        <v>36.346400000000003</v>
      </c>
      <c r="G745">
        <v>751.90300000000002</v>
      </c>
      <c r="H745">
        <v>1.3355900000000001</v>
      </c>
      <c r="I745">
        <v>-36.483800000000002</v>
      </c>
      <c r="J745">
        <f t="shared" si="47"/>
        <v>-17.395100000000003</v>
      </c>
      <c r="L745">
        <v>26</v>
      </c>
      <c r="M745">
        <v>667.69200000000001</v>
      </c>
      <c r="N745">
        <f t="shared" si="48"/>
        <v>51.583617043227157</v>
      </c>
      <c r="O745">
        <v>-1.8615699999999999</v>
      </c>
      <c r="P745">
        <v>31.875599999999999</v>
      </c>
      <c r="Q745">
        <v>855.41300000000001</v>
      </c>
      <c r="R745">
        <v>1.80159</v>
      </c>
      <c r="S745">
        <v>-13.3057</v>
      </c>
      <c r="T745">
        <f t="shared" si="46"/>
        <v>-11.444129999999999</v>
      </c>
    </row>
    <row r="746" spans="2:20" x14ac:dyDescent="0.3">
      <c r="B746">
        <v>21</v>
      </c>
      <c r="C746">
        <v>579.34400000000005</v>
      </c>
      <c r="D746">
        <f t="shared" si="49"/>
        <v>48.553117110118464</v>
      </c>
      <c r="E746">
        <v>-19.332899999999999</v>
      </c>
      <c r="F746">
        <v>36.575299999999999</v>
      </c>
      <c r="G746">
        <v>755.20699999999999</v>
      </c>
      <c r="H746">
        <v>1.3407800000000001</v>
      </c>
      <c r="I746">
        <v>-36.499000000000002</v>
      </c>
      <c r="J746">
        <f t="shared" si="47"/>
        <v>-17.166100000000004</v>
      </c>
      <c r="L746">
        <v>27</v>
      </c>
      <c r="M746">
        <v>687.25400000000002</v>
      </c>
      <c r="N746">
        <f t="shared" si="48"/>
        <v>51.119517431755412</v>
      </c>
      <c r="O746">
        <v>-2.1209699999999998</v>
      </c>
      <c r="P746">
        <v>31.585699999999999</v>
      </c>
      <c r="Q746">
        <v>841.55600000000004</v>
      </c>
      <c r="R746">
        <v>1.79417</v>
      </c>
      <c r="S746">
        <v>-13.2599</v>
      </c>
      <c r="T746">
        <f t="shared" si="46"/>
        <v>-11.13893</v>
      </c>
    </row>
    <row r="747" spans="2:20" x14ac:dyDescent="0.3">
      <c r="B747">
        <v>22</v>
      </c>
      <c r="C747">
        <v>600.05600000000004</v>
      </c>
      <c r="D747">
        <f t="shared" si="49"/>
        <v>48.281189648512964</v>
      </c>
      <c r="E747">
        <v>-19.119299999999999</v>
      </c>
      <c r="F747">
        <v>36.331200000000003</v>
      </c>
      <c r="G747">
        <v>750.26900000000001</v>
      </c>
      <c r="H747">
        <v>1.33101</v>
      </c>
      <c r="I747">
        <v>-36.575299999999999</v>
      </c>
      <c r="J747">
        <f t="shared" si="47"/>
        <v>-17.456</v>
      </c>
      <c r="L747">
        <v>28</v>
      </c>
      <c r="M747">
        <v>707.01099999999997</v>
      </c>
      <c r="N747">
        <f t="shared" si="48"/>
        <v>50.614971908690727</v>
      </c>
      <c r="O747">
        <v>-1.63269</v>
      </c>
      <c r="P747">
        <v>30.929600000000001</v>
      </c>
      <c r="Q747">
        <v>835.62400000000002</v>
      </c>
      <c r="R747">
        <v>1.7934300000000001</v>
      </c>
      <c r="S747">
        <v>-13.3514</v>
      </c>
      <c r="T747">
        <f t="shared" si="46"/>
        <v>-11.71871</v>
      </c>
    </row>
    <row r="748" spans="2:20" x14ac:dyDescent="0.3">
      <c r="B748">
        <v>23</v>
      </c>
      <c r="C748">
        <v>620.90899999999999</v>
      </c>
      <c r="D748">
        <f t="shared" si="49"/>
        <v>47.954730734187038</v>
      </c>
      <c r="E748">
        <v>-19.424399999999999</v>
      </c>
      <c r="F748">
        <v>36.422699999999999</v>
      </c>
      <c r="G748">
        <v>769.57799999999997</v>
      </c>
      <c r="H748">
        <v>1.3481799999999999</v>
      </c>
      <c r="I748">
        <v>-36.377000000000002</v>
      </c>
      <c r="J748">
        <f t="shared" si="47"/>
        <v>-16.952600000000004</v>
      </c>
      <c r="T748">
        <f t="shared" si="46"/>
        <v>0</v>
      </c>
    </row>
    <row r="749" spans="2:20" x14ac:dyDescent="0.3">
      <c r="B749">
        <v>24</v>
      </c>
      <c r="C749">
        <v>641.80200000000002</v>
      </c>
      <c r="D749">
        <f t="shared" si="49"/>
        <v>47.862920595414664</v>
      </c>
      <c r="E749">
        <v>-18.8904</v>
      </c>
      <c r="F749">
        <v>35.507199999999997</v>
      </c>
      <c r="G749">
        <v>761.471</v>
      </c>
      <c r="H749">
        <v>1.3584799999999999</v>
      </c>
      <c r="I749">
        <v>-36.254899999999999</v>
      </c>
      <c r="J749">
        <f t="shared" si="47"/>
        <v>-17.3645</v>
      </c>
      <c r="K749">
        <v>3.7</v>
      </c>
      <c r="T749">
        <f t="shared" si="46"/>
        <v>0</v>
      </c>
    </row>
    <row r="750" spans="2:20" x14ac:dyDescent="0.3">
      <c r="B750">
        <v>25</v>
      </c>
      <c r="C750">
        <v>662.85699999999997</v>
      </c>
      <c r="D750">
        <f t="shared" si="49"/>
        <v>47.494656851104367</v>
      </c>
      <c r="E750">
        <v>-19.210799999999999</v>
      </c>
      <c r="F750">
        <v>35.934399999999997</v>
      </c>
      <c r="G750">
        <v>779.39300000000003</v>
      </c>
      <c r="H750">
        <v>1.3717699999999999</v>
      </c>
      <c r="I750">
        <v>-36.422699999999999</v>
      </c>
      <c r="J750">
        <f t="shared" si="47"/>
        <v>-17.2119</v>
      </c>
      <c r="L750">
        <v>1</v>
      </c>
      <c r="M750">
        <v>221.035</v>
      </c>
      <c r="O750">
        <v>-11.7035</v>
      </c>
      <c r="P750">
        <v>54.046599999999998</v>
      </c>
      <c r="Q750">
        <v>652.77300000000002</v>
      </c>
      <c r="R750">
        <v>1.32375</v>
      </c>
      <c r="S750">
        <v>-11.993399999999999</v>
      </c>
      <c r="T750">
        <f t="shared" si="46"/>
        <v>-0.28989999999999938</v>
      </c>
    </row>
    <row r="751" spans="2:20" x14ac:dyDescent="0.3">
      <c r="B751">
        <v>26</v>
      </c>
      <c r="C751">
        <v>683.81100000000004</v>
      </c>
      <c r="D751">
        <f t="shared" si="49"/>
        <v>47.723584995704734</v>
      </c>
      <c r="E751">
        <v>-18.325800000000001</v>
      </c>
      <c r="F751">
        <v>34.942599999999999</v>
      </c>
      <c r="G751">
        <v>742.971</v>
      </c>
      <c r="H751">
        <v>1.3418399999999999</v>
      </c>
      <c r="I751">
        <v>-36.468499999999999</v>
      </c>
      <c r="J751">
        <f t="shared" si="47"/>
        <v>-18.142699999999998</v>
      </c>
      <c r="L751">
        <v>2</v>
      </c>
      <c r="M751">
        <v>229.03899999999999</v>
      </c>
      <c r="N751">
        <f t="shared" si="48"/>
        <v>124.93753123438296</v>
      </c>
      <c r="O751">
        <v>1.0376000000000001</v>
      </c>
      <c r="P751">
        <v>33.264200000000002</v>
      </c>
      <c r="Q751">
        <v>729.47199999999998</v>
      </c>
      <c r="R751">
        <v>1.6502399999999999</v>
      </c>
      <c r="S751">
        <v>-7.8582799999999997</v>
      </c>
      <c r="T751">
        <f t="shared" si="46"/>
        <v>-8.89588</v>
      </c>
    </row>
    <row r="752" spans="2:20" x14ac:dyDescent="0.3">
      <c r="J752">
        <f t="shared" si="47"/>
        <v>0</v>
      </c>
      <c r="L752">
        <v>3</v>
      </c>
      <c r="M752">
        <v>241.697</v>
      </c>
      <c r="N752">
        <f t="shared" si="48"/>
        <v>79.001422025596369</v>
      </c>
      <c r="O752">
        <v>2.9144299999999999</v>
      </c>
      <c r="P752">
        <v>29.6783</v>
      </c>
      <c r="Q752">
        <v>814.17600000000004</v>
      </c>
      <c r="R752">
        <v>1.7980700000000001</v>
      </c>
      <c r="S752">
        <v>-6.8969699999999996</v>
      </c>
      <c r="T752">
        <f t="shared" si="46"/>
        <v>-9.811399999999999</v>
      </c>
    </row>
    <row r="753" spans="1:20" x14ac:dyDescent="0.3">
      <c r="J753">
        <f t="shared" si="47"/>
        <v>0</v>
      </c>
      <c r="L753">
        <v>4</v>
      </c>
      <c r="M753">
        <v>255.101</v>
      </c>
      <c r="N753">
        <f t="shared" si="48"/>
        <v>74.604595643091628</v>
      </c>
      <c r="O753">
        <v>2.5634800000000002</v>
      </c>
      <c r="P753">
        <v>28.732299999999999</v>
      </c>
      <c r="Q753">
        <v>884.13400000000001</v>
      </c>
      <c r="R753">
        <v>1.9512499999999999</v>
      </c>
      <c r="S753">
        <v>-6.7748999999999997</v>
      </c>
      <c r="T753">
        <f t="shared" si="46"/>
        <v>-9.3383800000000008</v>
      </c>
    </row>
    <row r="754" spans="1:20" x14ac:dyDescent="0.3">
      <c r="J754">
        <f t="shared" si="47"/>
        <v>0</v>
      </c>
      <c r="L754">
        <v>5</v>
      </c>
      <c r="M754">
        <v>273.07</v>
      </c>
      <c r="N754">
        <f t="shared" si="48"/>
        <v>55.65139963270078</v>
      </c>
      <c r="O754">
        <v>2.6855500000000001</v>
      </c>
      <c r="P754">
        <v>30.059799999999999</v>
      </c>
      <c r="Q754">
        <v>807.70399999999995</v>
      </c>
      <c r="R754">
        <v>1.7387999999999999</v>
      </c>
      <c r="S754">
        <v>-8.4075900000000008</v>
      </c>
      <c r="T754">
        <f t="shared" si="46"/>
        <v>-11.093140000000002</v>
      </c>
    </row>
    <row r="755" spans="1:20" x14ac:dyDescent="0.3">
      <c r="A755">
        <v>4.75</v>
      </c>
      <c r="J755">
        <f t="shared" si="47"/>
        <v>0</v>
      </c>
      <c r="L755">
        <v>6</v>
      </c>
      <c r="M755">
        <v>291.08300000000003</v>
      </c>
      <c r="N755">
        <f t="shared" si="48"/>
        <v>55.515461055903963</v>
      </c>
      <c r="O755">
        <v>1.7547600000000001</v>
      </c>
      <c r="P755">
        <v>31.0364</v>
      </c>
      <c r="Q755">
        <v>823.51499999999999</v>
      </c>
      <c r="R755">
        <v>1.7227300000000001</v>
      </c>
      <c r="S755">
        <v>-9.53674</v>
      </c>
      <c r="T755">
        <f t="shared" si="46"/>
        <v>-11.291499999999999</v>
      </c>
    </row>
    <row r="756" spans="1:20" x14ac:dyDescent="0.3">
      <c r="B756">
        <v>1</v>
      </c>
      <c r="C756">
        <v>201.22</v>
      </c>
      <c r="E756">
        <v>-30.532800000000002</v>
      </c>
      <c r="F756">
        <v>66.513099999999994</v>
      </c>
      <c r="G756">
        <v>509.983</v>
      </c>
      <c r="H756">
        <v>0.94002600000000003</v>
      </c>
      <c r="I756">
        <v>-38.223300000000002</v>
      </c>
      <c r="J756">
        <f t="shared" si="47"/>
        <v>-7.6905000000000001</v>
      </c>
      <c r="L756">
        <v>7</v>
      </c>
      <c r="M756">
        <v>309.245</v>
      </c>
      <c r="N756">
        <f t="shared" si="48"/>
        <v>55.060015416804383</v>
      </c>
      <c r="O756">
        <v>1.38855</v>
      </c>
      <c r="P756">
        <v>31.3721</v>
      </c>
      <c r="Q756">
        <v>798.66700000000003</v>
      </c>
      <c r="R756">
        <v>1.71577</v>
      </c>
      <c r="S756">
        <v>-10.0708</v>
      </c>
      <c r="T756">
        <f t="shared" si="46"/>
        <v>-11.459350000000001</v>
      </c>
    </row>
    <row r="757" spans="1:20" x14ac:dyDescent="0.3">
      <c r="B757">
        <v>2</v>
      </c>
      <c r="C757">
        <v>208.35599999999999</v>
      </c>
      <c r="D757">
        <f t="shared" si="49"/>
        <v>140.13452914798214</v>
      </c>
      <c r="E757">
        <v>-18.386800000000001</v>
      </c>
      <c r="F757">
        <v>40.908799999999999</v>
      </c>
      <c r="G757">
        <v>626.67100000000005</v>
      </c>
      <c r="H757">
        <v>1.2025300000000001</v>
      </c>
      <c r="I757">
        <v>-32.653799999999997</v>
      </c>
      <c r="J757">
        <f t="shared" si="47"/>
        <v>-14.266999999999996</v>
      </c>
      <c r="L757">
        <v>8</v>
      </c>
      <c r="M757">
        <v>326.85500000000002</v>
      </c>
      <c r="N757">
        <f t="shared" si="48"/>
        <v>56.785917092561</v>
      </c>
      <c r="O757">
        <v>0.76293900000000003</v>
      </c>
      <c r="P757">
        <v>32.180799999999998</v>
      </c>
      <c r="Q757">
        <v>826.76300000000003</v>
      </c>
      <c r="R757">
        <v>1.7224900000000001</v>
      </c>
      <c r="S757">
        <v>-10.3149</v>
      </c>
      <c r="T757">
        <f t="shared" si="46"/>
        <v>-11.077838999999999</v>
      </c>
    </row>
    <row r="758" spans="1:20" x14ac:dyDescent="0.3">
      <c r="B758">
        <v>3</v>
      </c>
      <c r="C758">
        <v>221.38499999999999</v>
      </c>
      <c r="D758">
        <f t="shared" si="49"/>
        <v>76.751861232634909</v>
      </c>
      <c r="E758">
        <v>-16.006499999999999</v>
      </c>
      <c r="F758">
        <v>34.622199999999999</v>
      </c>
      <c r="G758">
        <v>717.27499999999998</v>
      </c>
      <c r="H758">
        <v>1.3606199999999999</v>
      </c>
      <c r="I758">
        <v>-31.951899999999998</v>
      </c>
      <c r="J758">
        <f t="shared" si="47"/>
        <v>-15.945399999999999</v>
      </c>
      <c r="L758">
        <v>9</v>
      </c>
      <c r="M758">
        <v>345.15800000000002</v>
      </c>
      <c r="N758">
        <f t="shared" si="48"/>
        <v>54.635852046112667</v>
      </c>
      <c r="O758">
        <v>1.4343300000000001</v>
      </c>
      <c r="P758">
        <v>31.311</v>
      </c>
      <c r="Q758">
        <v>789.029</v>
      </c>
      <c r="R758">
        <v>1.6628499999999999</v>
      </c>
      <c r="S758">
        <v>-10.8643</v>
      </c>
      <c r="T758">
        <f t="shared" si="46"/>
        <v>-12.298629999999999</v>
      </c>
    </row>
    <row r="759" spans="1:20" x14ac:dyDescent="0.3">
      <c r="B759">
        <v>4</v>
      </c>
      <c r="C759">
        <v>237.27799999999999</v>
      </c>
      <c r="D759">
        <f t="shared" si="49"/>
        <v>62.920782734537212</v>
      </c>
      <c r="E759">
        <v>-15.426600000000001</v>
      </c>
      <c r="F759">
        <v>33.096299999999999</v>
      </c>
      <c r="G759">
        <v>737.04100000000005</v>
      </c>
      <c r="H759">
        <v>1.39297</v>
      </c>
      <c r="I759">
        <v>-31.875599999999999</v>
      </c>
      <c r="J759">
        <f t="shared" si="47"/>
        <v>-16.448999999999998</v>
      </c>
      <c r="L759">
        <v>10</v>
      </c>
      <c r="M759">
        <v>362.95800000000003</v>
      </c>
      <c r="N759">
        <f t="shared" si="48"/>
        <v>56.179775280898838</v>
      </c>
      <c r="O759">
        <v>0.38146999999999998</v>
      </c>
      <c r="P759">
        <v>32.226599999999998</v>
      </c>
      <c r="Q759">
        <v>818.55200000000002</v>
      </c>
      <c r="R759">
        <v>1.7277899999999999</v>
      </c>
      <c r="S759">
        <v>-11.0931</v>
      </c>
      <c r="T759">
        <f t="shared" si="46"/>
        <v>-11.47457</v>
      </c>
    </row>
    <row r="760" spans="1:20" x14ac:dyDescent="0.3">
      <c r="B760">
        <v>5</v>
      </c>
      <c r="C760">
        <v>256.488</v>
      </c>
      <c r="D760">
        <f t="shared" si="49"/>
        <v>52.056220718375826</v>
      </c>
      <c r="E760">
        <v>-16.433700000000002</v>
      </c>
      <c r="F760">
        <v>34.1492</v>
      </c>
      <c r="G760">
        <v>768.79899999999998</v>
      </c>
      <c r="H760">
        <v>1.39493</v>
      </c>
      <c r="I760">
        <v>-33.035299999999999</v>
      </c>
      <c r="J760">
        <f t="shared" si="47"/>
        <v>-16.601599999999998</v>
      </c>
      <c r="L760">
        <v>11</v>
      </c>
      <c r="M760">
        <v>381.57900000000001</v>
      </c>
      <c r="N760">
        <f t="shared" si="48"/>
        <v>53.702808656892813</v>
      </c>
      <c r="O760">
        <v>0.51879900000000001</v>
      </c>
      <c r="P760">
        <v>31.814599999999999</v>
      </c>
      <c r="Q760">
        <v>797.80700000000002</v>
      </c>
      <c r="R760">
        <v>1.69468</v>
      </c>
      <c r="S760">
        <v>-11.154199999999999</v>
      </c>
      <c r="T760">
        <f t="shared" si="46"/>
        <v>-11.672998999999999</v>
      </c>
    </row>
    <row r="761" spans="1:20" x14ac:dyDescent="0.3">
      <c r="B761">
        <v>6</v>
      </c>
      <c r="C761">
        <v>276.363</v>
      </c>
      <c r="D761">
        <f t="shared" si="49"/>
        <v>50.314465408805034</v>
      </c>
      <c r="E761">
        <v>-16.9983</v>
      </c>
      <c r="F761">
        <v>35.369900000000001</v>
      </c>
      <c r="G761">
        <v>754.86300000000006</v>
      </c>
      <c r="H761">
        <v>1.35107</v>
      </c>
      <c r="I761">
        <v>-34.011800000000001</v>
      </c>
      <c r="J761">
        <f t="shared" si="47"/>
        <v>-17.013500000000001</v>
      </c>
      <c r="L761">
        <v>12</v>
      </c>
      <c r="M761">
        <v>399.67200000000003</v>
      </c>
      <c r="N761">
        <f t="shared" si="48"/>
        <v>55.269993920300614</v>
      </c>
      <c r="O761">
        <v>0.457764</v>
      </c>
      <c r="P761">
        <v>31.707799999999999</v>
      </c>
      <c r="Q761">
        <v>812.62</v>
      </c>
      <c r="R761">
        <v>1.7134400000000001</v>
      </c>
      <c r="S761">
        <v>-11.352499999999999</v>
      </c>
      <c r="T761">
        <f t="shared" si="46"/>
        <v>-11.810263999999998</v>
      </c>
    </row>
    <row r="762" spans="1:20" x14ac:dyDescent="0.3">
      <c r="B762">
        <v>7</v>
      </c>
      <c r="C762">
        <v>296.03300000000002</v>
      </c>
      <c r="D762">
        <f t="shared" si="49"/>
        <v>50.838840874428023</v>
      </c>
      <c r="E762">
        <v>-16.372699999999998</v>
      </c>
      <c r="F762">
        <v>35.110500000000002</v>
      </c>
      <c r="G762">
        <v>709.55799999999999</v>
      </c>
      <c r="H762">
        <v>1.2982400000000001</v>
      </c>
      <c r="I762">
        <v>-34.484900000000003</v>
      </c>
      <c r="J762">
        <f t="shared" si="47"/>
        <v>-18.112200000000005</v>
      </c>
      <c r="L762">
        <v>13</v>
      </c>
      <c r="M762">
        <v>418.49599999999998</v>
      </c>
      <c r="N762">
        <f t="shared" si="48"/>
        <v>53.123671908202418</v>
      </c>
      <c r="O762">
        <v>0.36621100000000001</v>
      </c>
      <c r="P762">
        <v>31.722999999999999</v>
      </c>
      <c r="Q762">
        <v>820.87900000000002</v>
      </c>
      <c r="R762">
        <v>1.7087000000000001</v>
      </c>
      <c r="S762">
        <v>-11.4594</v>
      </c>
      <c r="T762">
        <f t="shared" si="46"/>
        <v>-11.825611</v>
      </c>
    </row>
    <row r="763" spans="1:20" x14ac:dyDescent="0.3">
      <c r="B763">
        <v>8</v>
      </c>
      <c r="C763">
        <v>315.58100000000002</v>
      </c>
      <c r="D763">
        <f t="shared" si="49"/>
        <v>51.156128504194797</v>
      </c>
      <c r="E763">
        <v>-18.295300000000001</v>
      </c>
      <c r="F763">
        <v>36.987299999999998</v>
      </c>
      <c r="G763">
        <v>766.07600000000002</v>
      </c>
      <c r="H763">
        <v>1.3360399999999999</v>
      </c>
      <c r="I763">
        <v>-34.957900000000002</v>
      </c>
      <c r="J763">
        <f t="shared" si="47"/>
        <v>-16.662600000000001</v>
      </c>
      <c r="L763">
        <v>14</v>
      </c>
      <c r="M763">
        <v>437.19799999999998</v>
      </c>
      <c r="N763">
        <f t="shared" si="48"/>
        <v>53.470217089081387</v>
      </c>
      <c r="O763">
        <v>0.18310499999999999</v>
      </c>
      <c r="P763">
        <v>31.692499999999999</v>
      </c>
      <c r="Q763">
        <v>816.34100000000001</v>
      </c>
      <c r="R763">
        <v>1.7153700000000001</v>
      </c>
      <c r="S763">
        <v>-11.6425</v>
      </c>
      <c r="T763">
        <f t="shared" si="46"/>
        <v>-11.825604999999999</v>
      </c>
    </row>
    <row r="764" spans="1:20" x14ac:dyDescent="0.3">
      <c r="B764">
        <v>9</v>
      </c>
      <c r="C764">
        <v>335.601</v>
      </c>
      <c r="D764">
        <f t="shared" si="49"/>
        <v>49.950049950049994</v>
      </c>
      <c r="E764">
        <v>-17.669699999999999</v>
      </c>
      <c r="F764">
        <v>36.285400000000003</v>
      </c>
      <c r="G764">
        <v>725.16700000000003</v>
      </c>
      <c r="H764">
        <v>1.3179799999999999</v>
      </c>
      <c r="I764">
        <v>-35.110500000000002</v>
      </c>
      <c r="J764">
        <f t="shared" si="47"/>
        <v>-17.440800000000003</v>
      </c>
      <c r="L764">
        <v>15</v>
      </c>
      <c r="M764">
        <v>455.23399999999998</v>
      </c>
      <c r="N764">
        <f t="shared" si="48"/>
        <v>55.44466622310933</v>
      </c>
      <c r="O764">
        <v>-0.57983399999999996</v>
      </c>
      <c r="P764">
        <v>32.104500000000002</v>
      </c>
      <c r="Q764">
        <v>859.43</v>
      </c>
      <c r="R764">
        <v>1.76739</v>
      </c>
      <c r="S764">
        <v>-11.7493</v>
      </c>
      <c r="T764">
        <f t="shared" si="46"/>
        <v>-11.169466</v>
      </c>
    </row>
    <row r="765" spans="1:20" x14ac:dyDescent="0.3">
      <c r="B765">
        <v>10</v>
      </c>
      <c r="C765">
        <v>355.42399999999998</v>
      </c>
      <c r="D765">
        <f t="shared" si="49"/>
        <v>50.446451092165717</v>
      </c>
      <c r="E765">
        <v>-17.791699999999999</v>
      </c>
      <c r="F765">
        <v>35.9497</v>
      </c>
      <c r="G765">
        <v>735.94399999999996</v>
      </c>
      <c r="H765">
        <v>1.33144</v>
      </c>
      <c r="I765">
        <v>-35.461399999999998</v>
      </c>
      <c r="J765">
        <f t="shared" si="47"/>
        <v>-17.669699999999999</v>
      </c>
      <c r="L765">
        <v>16</v>
      </c>
      <c r="M765">
        <v>473.97699999999998</v>
      </c>
      <c r="N765">
        <f t="shared" si="48"/>
        <v>53.353251880702146</v>
      </c>
      <c r="O765">
        <v>-0.41198699999999999</v>
      </c>
      <c r="P765">
        <v>31.692499999999999</v>
      </c>
      <c r="Q765">
        <v>819.49400000000003</v>
      </c>
      <c r="R765">
        <v>1.75345</v>
      </c>
      <c r="S765">
        <v>-11.8866</v>
      </c>
      <c r="T765">
        <f t="shared" si="46"/>
        <v>-11.474613</v>
      </c>
    </row>
    <row r="766" spans="1:20" x14ac:dyDescent="0.3">
      <c r="B766">
        <v>11</v>
      </c>
      <c r="C766">
        <v>375.13</v>
      </c>
      <c r="D766">
        <f t="shared" si="49"/>
        <v>50.745965695727143</v>
      </c>
      <c r="E766">
        <v>-18.112200000000001</v>
      </c>
      <c r="F766">
        <v>36.315899999999999</v>
      </c>
      <c r="G766">
        <v>745.26199999999994</v>
      </c>
      <c r="H766">
        <v>1.3281499999999999</v>
      </c>
      <c r="I766">
        <v>-35.537700000000001</v>
      </c>
      <c r="J766">
        <f t="shared" si="47"/>
        <v>-17.4255</v>
      </c>
      <c r="L766">
        <v>17</v>
      </c>
      <c r="M766">
        <v>492.92099999999999</v>
      </c>
      <c r="N766">
        <f t="shared" si="48"/>
        <v>52.787162162162119</v>
      </c>
      <c r="O766">
        <v>-0.68664599999999998</v>
      </c>
      <c r="P766">
        <v>31.600999999999999</v>
      </c>
      <c r="Q766">
        <v>829.41399999999999</v>
      </c>
      <c r="R766">
        <v>1.7636000000000001</v>
      </c>
      <c r="S766">
        <v>-12.069699999999999</v>
      </c>
      <c r="T766">
        <f t="shared" si="46"/>
        <v>-11.383054</v>
      </c>
    </row>
    <row r="767" spans="1:20" x14ac:dyDescent="0.3">
      <c r="B767">
        <v>12</v>
      </c>
      <c r="C767">
        <v>395.83100000000002</v>
      </c>
      <c r="D767">
        <f t="shared" si="49"/>
        <v>48.306845079947777</v>
      </c>
      <c r="E767">
        <v>-17.4255</v>
      </c>
      <c r="F767">
        <v>35.263100000000001</v>
      </c>
      <c r="G767">
        <v>721.28300000000002</v>
      </c>
      <c r="H767">
        <v>1.3121799999999999</v>
      </c>
      <c r="I767">
        <v>-35.598799999999997</v>
      </c>
      <c r="J767">
        <f t="shared" si="47"/>
        <v>-18.173299999999998</v>
      </c>
      <c r="L767">
        <v>18</v>
      </c>
      <c r="M767">
        <v>511.53</v>
      </c>
      <c r="N767">
        <f t="shared" si="48"/>
        <v>53.737438873663336</v>
      </c>
      <c r="O767">
        <v>-0.28991699999999998</v>
      </c>
      <c r="P767">
        <v>30.853300000000001</v>
      </c>
      <c r="Q767">
        <v>794.40700000000004</v>
      </c>
      <c r="R767">
        <v>1.7229699999999999</v>
      </c>
      <c r="S767">
        <v>-12.5427</v>
      </c>
      <c r="T767">
        <f t="shared" si="46"/>
        <v>-12.252783000000001</v>
      </c>
    </row>
    <row r="768" spans="1:20" x14ac:dyDescent="0.3">
      <c r="B768">
        <v>13</v>
      </c>
      <c r="C768">
        <v>415.71699999999998</v>
      </c>
      <c r="D768">
        <f t="shared" si="49"/>
        <v>50.28663381273266</v>
      </c>
      <c r="E768">
        <v>-17.852799999999998</v>
      </c>
      <c r="F768">
        <v>35.308799999999998</v>
      </c>
      <c r="G768">
        <v>740.14499999999998</v>
      </c>
      <c r="H768">
        <v>1.3406800000000001</v>
      </c>
      <c r="I768">
        <v>-35.674999999999997</v>
      </c>
      <c r="J768">
        <f t="shared" si="47"/>
        <v>-17.822199999999999</v>
      </c>
      <c r="L768">
        <v>19</v>
      </c>
      <c r="M768">
        <v>530.53899999999999</v>
      </c>
      <c r="N768">
        <f t="shared" si="48"/>
        <v>52.606660003156357</v>
      </c>
      <c r="O768">
        <v>-0.68664599999999998</v>
      </c>
      <c r="P768">
        <v>30.990600000000001</v>
      </c>
      <c r="Q768">
        <v>821.10799999999995</v>
      </c>
      <c r="R768">
        <v>1.76468</v>
      </c>
      <c r="S768">
        <v>-12.283300000000001</v>
      </c>
      <c r="T768">
        <f t="shared" si="46"/>
        <v>-11.596654000000001</v>
      </c>
    </row>
    <row r="769" spans="1:20" x14ac:dyDescent="0.3">
      <c r="B769">
        <v>14</v>
      </c>
      <c r="C769">
        <v>436.40100000000001</v>
      </c>
      <c r="D769">
        <f t="shared" si="49"/>
        <v>48.346548056468706</v>
      </c>
      <c r="E769">
        <v>-18.142700000000001</v>
      </c>
      <c r="F769">
        <v>35.415599999999998</v>
      </c>
      <c r="G769">
        <v>758.51800000000003</v>
      </c>
      <c r="H769">
        <v>1.3532599999999999</v>
      </c>
      <c r="I769">
        <v>-35.583500000000001</v>
      </c>
      <c r="J769">
        <f t="shared" si="47"/>
        <v>-17.440799999999999</v>
      </c>
      <c r="L769">
        <v>20</v>
      </c>
      <c r="M769">
        <v>549.04100000000005</v>
      </c>
      <c r="N769">
        <f t="shared" si="48"/>
        <v>54.048211004215567</v>
      </c>
      <c r="O769">
        <v>-1.38855</v>
      </c>
      <c r="P769">
        <v>31.768799999999999</v>
      </c>
      <c r="Q769">
        <v>865.91899999999998</v>
      </c>
      <c r="R769">
        <v>1.80416</v>
      </c>
      <c r="S769">
        <v>-12.4054</v>
      </c>
      <c r="T769">
        <f t="shared" si="46"/>
        <v>-11.01685</v>
      </c>
    </row>
    <row r="770" spans="1:20" x14ac:dyDescent="0.3">
      <c r="B770">
        <v>15</v>
      </c>
      <c r="C770">
        <v>456.85599999999999</v>
      </c>
      <c r="D770">
        <f t="shared" si="49"/>
        <v>48.887802493277967</v>
      </c>
      <c r="E770">
        <v>-17.776499999999999</v>
      </c>
      <c r="F770">
        <v>34.835799999999999</v>
      </c>
      <c r="G770">
        <v>748.63199999999995</v>
      </c>
      <c r="H770">
        <v>1.3466400000000001</v>
      </c>
      <c r="I770">
        <v>-35.583500000000001</v>
      </c>
      <c r="J770">
        <f t="shared" si="47"/>
        <v>-17.807000000000002</v>
      </c>
      <c r="L770">
        <v>21</v>
      </c>
      <c r="M770">
        <v>567.923</v>
      </c>
      <c r="N770">
        <f t="shared" si="48"/>
        <v>52.960491473361017</v>
      </c>
      <c r="O770">
        <v>-1.1291500000000001</v>
      </c>
      <c r="P770">
        <v>31.3263</v>
      </c>
      <c r="Q770">
        <v>852.59500000000003</v>
      </c>
      <c r="R770">
        <v>1.7877799999999999</v>
      </c>
      <c r="S770">
        <v>-12.4664</v>
      </c>
      <c r="T770">
        <f t="shared" si="46"/>
        <v>-11.337250000000001</v>
      </c>
    </row>
    <row r="771" spans="1:20" x14ac:dyDescent="0.3">
      <c r="B771">
        <v>16</v>
      </c>
      <c r="C771">
        <v>477.32</v>
      </c>
      <c r="D771">
        <f t="shared" si="49"/>
        <v>48.866301798279906</v>
      </c>
      <c r="E771">
        <v>-18.8446</v>
      </c>
      <c r="F771">
        <v>35.751300000000001</v>
      </c>
      <c r="G771">
        <v>798.25</v>
      </c>
      <c r="H771">
        <v>1.37436</v>
      </c>
      <c r="I771">
        <v>-35.674999999999997</v>
      </c>
      <c r="J771">
        <f t="shared" si="47"/>
        <v>-16.830399999999997</v>
      </c>
      <c r="L771">
        <v>22</v>
      </c>
      <c r="M771">
        <v>587.04399999999998</v>
      </c>
      <c r="N771">
        <f t="shared" si="48"/>
        <v>52.298519951885417</v>
      </c>
      <c r="O771">
        <v>-1.64795</v>
      </c>
      <c r="P771">
        <v>31.585699999999999</v>
      </c>
      <c r="Q771">
        <v>864.54399999999998</v>
      </c>
      <c r="R771">
        <v>1.8223499999999999</v>
      </c>
      <c r="S771">
        <v>-12.741099999999999</v>
      </c>
      <c r="T771">
        <f t="shared" si="46"/>
        <v>-11.09315</v>
      </c>
    </row>
    <row r="772" spans="1:20" x14ac:dyDescent="0.3">
      <c r="B772">
        <v>17</v>
      </c>
      <c r="C772">
        <v>498.41699999999997</v>
      </c>
      <c r="D772">
        <f t="shared" si="49"/>
        <v>47.400104280229463</v>
      </c>
      <c r="E772">
        <v>-17.944299999999998</v>
      </c>
      <c r="F772">
        <v>34.606900000000003</v>
      </c>
      <c r="G772">
        <v>746.70500000000004</v>
      </c>
      <c r="H772">
        <v>1.3598600000000001</v>
      </c>
      <c r="I772">
        <v>-35.720799999999997</v>
      </c>
      <c r="J772">
        <f t="shared" si="47"/>
        <v>-17.776499999999999</v>
      </c>
      <c r="L772">
        <v>23</v>
      </c>
      <c r="M772">
        <v>606.29499999999996</v>
      </c>
      <c r="N772">
        <f t="shared" si="48"/>
        <v>51.94535348813055</v>
      </c>
      <c r="O772">
        <v>-1.09863</v>
      </c>
      <c r="P772">
        <v>30.746500000000001</v>
      </c>
      <c r="Q772">
        <v>836.31200000000001</v>
      </c>
      <c r="R772">
        <v>1.7838700000000001</v>
      </c>
      <c r="S772">
        <v>-12.6648</v>
      </c>
      <c r="T772">
        <f t="shared" si="46"/>
        <v>-11.56617</v>
      </c>
    </row>
    <row r="773" spans="1:20" x14ac:dyDescent="0.3">
      <c r="B773">
        <v>18</v>
      </c>
      <c r="C773">
        <v>519.65099999999995</v>
      </c>
      <c r="D773">
        <f t="shared" si="49"/>
        <v>47.094282754073696</v>
      </c>
      <c r="E773">
        <v>-17.745999999999999</v>
      </c>
      <c r="F773">
        <v>33.981299999999997</v>
      </c>
      <c r="G773">
        <v>763.44399999999996</v>
      </c>
      <c r="H773">
        <v>1.37381</v>
      </c>
      <c r="I773">
        <v>-35.690300000000001</v>
      </c>
      <c r="J773">
        <f t="shared" si="47"/>
        <v>-17.944300000000002</v>
      </c>
      <c r="L773">
        <v>24</v>
      </c>
      <c r="M773">
        <v>625.43200000000002</v>
      </c>
      <c r="N773">
        <f t="shared" si="48"/>
        <v>52.254794377383966</v>
      </c>
      <c r="O773">
        <v>-0.88500999999999996</v>
      </c>
      <c r="P773">
        <v>30.685400000000001</v>
      </c>
      <c r="Q773">
        <v>835.58699999999999</v>
      </c>
      <c r="R773">
        <v>1.7835000000000001</v>
      </c>
      <c r="S773">
        <v>-12.832599999999999</v>
      </c>
      <c r="T773">
        <f t="shared" ref="T773:T836" si="50">S773-O773</f>
        <v>-11.94759</v>
      </c>
    </row>
    <row r="774" spans="1:20" x14ac:dyDescent="0.3">
      <c r="B774">
        <v>19</v>
      </c>
      <c r="C774">
        <v>540.67200000000003</v>
      </c>
      <c r="D774">
        <f t="shared" si="49"/>
        <v>47.571476142904551</v>
      </c>
      <c r="E774">
        <v>-17.2882</v>
      </c>
      <c r="F774">
        <v>33.157299999999999</v>
      </c>
      <c r="G774">
        <v>733.47299999999996</v>
      </c>
      <c r="H774">
        <v>1.3677900000000001</v>
      </c>
      <c r="I774">
        <v>-35.7361</v>
      </c>
      <c r="J774">
        <f t="shared" ref="J774:J837" si="51">I774-E774</f>
        <v>-18.447900000000001</v>
      </c>
      <c r="L774">
        <v>25</v>
      </c>
      <c r="M774">
        <v>644.86</v>
      </c>
      <c r="N774">
        <f t="shared" ref="N774:N837" si="52">1000/(M774-M773)</f>
        <v>51.472102120650618</v>
      </c>
      <c r="O774">
        <v>-1.69373</v>
      </c>
      <c r="P774">
        <v>31.2958</v>
      </c>
      <c r="Q774">
        <v>869.20100000000002</v>
      </c>
      <c r="R774">
        <v>1.8029999999999999</v>
      </c>
      <c r="S774">
        <v>-12.985200000000001</v>
      </c>
      <c r="T774">
        <f t="shared" si="50"/>
        <v>-11.29147</v>
      </c>
    </row>
    <row r="775" spans="1:20" x14ac:dyDescent="0.3">
      <c r="B775">
        <v>20</v>
      </c>
      <c r="C775">
        <v>561.71799999999996</v>
      </c>
      <c r="D775">
        <f t="shared" si="49"/>
        <v>47.514967214672765</v>
      </c>
      <c r="E775">
        <v>-18.8446</v>
      </c>
      <c r="F775">
        <v>34.667999999999999</v>
      </c>
      <c r="G775">
        <v>812.10400000000004</v>
      </c>
      <c r="H775">
        <v>1.4204699999999999</v>
      </c>
      <c r="I775">
        <v>-35.7361</v>
      </c>
      <c r="J775">
        <f t="shared" si="51"/>
        <v>-16.891500000000001</v>
      </c>
      <c r="L775">
        <v>26</v>
      </c>
      <c r="M775">
        <v>664.13</v>
      </c>
      <c r="N775">
        <f t="shared" si="52"/>
        <v>51.89413596263627</v>
      </c>
      <c r="O775">
        <v>-1.34277</v>
      </c>
      <c r="P775">
        <v>30.624400000000001</v>
      </c>
      <c r="Q775">
        <v>862.505</v>
      </c>
      <c r="R775">
        <v>1.81043</v>
      </c>
      <c r="S775">
        <v>-13.1683</v>
      </c>
      <c r="T775">
        <f t="shared" si="50"/>
        <v>-11.825530000000001</v>
      </c>
    </row>
    <row r="776" spans="1:20" x14ac:dyDescent="0.3">
      <c r="B776">
        <v>21</v>
      </c>
      <c r="C776">
        <v>582.64300000000003</v>
      </c>
      <c r="D776">
        <f t="shared" si="49"/>
        <v>47.78972520907989</v>
      </c>
      <c r="E776">
        <v>-19.424399999999999</v>
      </c>
      <c r="F776">
        <v>35.324100000000001</v>
      </c>
      <c r="G776">
        <v>835.827</v>
      </c>
      <c r="H776">
        <v>1.43015</v>
      </c>
      <c r="I776">
        <v>-35.812399999999997</v>
      </c>
      <c r="J776">
        <f t="shared" si="51"/>
        <v>-16.387999999999998</v>
      </c>
      <c r="L776">
        <v>27</v>
      </c>
      <c r="M776">
        <v>683.51099999999997</v>
      </c>
      <c r="N776">
        <f t="shared" si="52"/>
        <v>51.596924823280609</v>
      </c>
      <c r="O776">
        <v>-0.90026899999999999</v>
      </c>
      <c r="P776">
        <v>30.044599999999999</v>
      </c>
      <c r="Q776">
        <v>837.74300000000005</v>
      </c>
      <c r="R776">
        <v>1.7964</v>
      </c>
      <c r="S776">
        <v>-13.1683</v>
      </c>
      <c r="T776">
        <f t="shared" si="50"/>
        <v>-12.268031000000001</v>
      </c>
    </row>
    <row r="777" spans="1:20" x14ac:dyDescent="0.3">
      <c r="B777">
        <v>22</v>
      </c>
      <c r="C777">
        <v>603.79399999999998</v>
      </c>
      <c r="D777">
        <f t="shared" ref="D777:D840" si="53">1000/(C777-C776)</f>
        <v>47.279088459174609</v>
      </c>
      <c r="E777">
        <v>-18.142700000000001</v>
      </c>
      <c r="F777">
        <v>33.813499999999998</v>
      </c>
      <c r="G777">
        <v>794.78700000000003</v>
      </c>
      <c r="H777">
        <v>1.4077200000000001</v>
      </c>
      <c r="I777">
        <v>-35.552999999999997</v>
      </c>
      <c r="J777">
        <f t="shared" si="51"/>
        <v>-17.410299999999996</v>
      </c>
      <c r="L777">
        <v>28</v>
      </c>
      <c r="M777">
        <v>702.85799999999995</v>
      </c>
      <c r="N777">
        <f t="shared" si="52"/>
        <v>51.687600144725337</v>
      </c>
      <c r="O777">
        <v>-1.8158000000000001</v>
      </c>
      <c r="P777">
        <v>30.868500000000001</v>
      </c>
      <c r="Q777">
        <v>874.92399999999998</v>
      </c>
      <c r="R777">
        <v>1.8315999999999999</v>
      </c>
      <c r="S777">
        <v>-12.847899999999999</v>
      </c>
      <c r="T777">
        <f t="shared" si="50"/>
        <v>-11.0321</v>
      </c>
    </row>
    <row r="778" spans="1:20" x14ac:dyDescent="0.3">
      <c r="B778">
        <v>23</v>
      </c>
      <c r="C778">
        <v>625.226</v>
      </c>
      <c r="D778">
        <f t="shared" si="53"/>
        <v>46.659201194475514</v>
      </c>
      <c r="E778">
        <v>-19.149799999999999</v>
      </c>
      <c r="F778">
        <v>34.713700000000003</v>
      </c>
      <c r="G778">
        <v>831.83799999999997</v>
      </c>
      <c r="H778">
        <v>1.4430000000000001</v>
      </c>
      <c r="I778">
        <v>-35.659799999999997</v>
      </c>
      <c r="J778">
        <f t="shared" si="51"/>
        <v>-16.509999999999998</v>
      </c>
      <c r="T778">
        <f t="shared" si="50"/>
        <v>0</v>
      </c>
    </row>
    <row r="779" spans="1:20" x14ac:dyDescent="0.3">
      <c r="B779">
        <v>24</v>
      </c>
      <c r="C779">
        <v>646.202</v>
      </c>
      <c r="D779">
        <f t="shared" si="53"/>
        <v>47.67353165522502</v>
      </c>
      <c r="E779">
        <v>-18.7225</v>
      </c>
      <c r="F779">
        <v>34.240699999999997</v>
      </c>
      <c r="G779">
        <v>818.24400000000003</v>
      </c>
      <c r="H779">
        <v>1.4380299999999999</v>
      </c>
      <c r="I779">
        <v>-35.751300000000001</v>
      </c>
      <c r="J779">
        <f t="shared" si="51"/>
        <v>-17.0288</v>
      </c>
      <c r="K779">
        <v>3.8</v>
      </c>
      <c r="T779">
        <f t="shared" si="50"/>
        <v>0</v>
      </c>
    </row>
    <row r="780" spans="1:20" x14ac:dyDescent="0.3">
      <c r="B780">
        <v>25</v>
      </c>
      <c r="C780">
        <v>667.53700000000003</v>
      </c>
      <c r="D780">
        <f t="shared" si="53"/>
        <v>46.871338176704867</v>
      </c>
      <c r="E780">
        <v>-18.158000000000001</v>
      </c>
      <c r="F780">
        <v>33.477800000000002</v>
      </c>
      <c r="G780">
        <v>798.89300000000003</v>
      </c>
      <c r="H780">
        <v>1.4267099999999999</v>
      </c>
      <c r="I780">
        <v>-35.522500000000001</v>
      </c>
      <c r="J780">
        <f t="shared" si="51"/>
        <v>-17.3645</v>
      </c>
      <c r="L780">
        <v>1</v>
      </c>
      <c r="M780">
        <v>221.01300000000001</v>
      </c>
      <c r="O780">
        <v>-11.6577</v>
      </c>
      <c r="P780">
        <v>54.092399999999998</v>
      </c>
      <c r="Q780">
        <v>647.62900000000002</v>
      </c>
      <c r="R780">
        <v>1.33941</v>
      </c>
      <c r="S780">
        <v>-11.673</v>
      </c>
      <c r="T780">
        <f t="shared" si="50"/>
        <v>-1.5299999999999869E-2</v>
      </c>
    </row>
    <row r="781" spans="1:20" x14ac:dyDescent="0.3">
      <c r="B781">
        <v>26</v>
      </c>
      <c r="C781">
        <v>688.84</v>
      </c>
      <c r="D781">
        <f t="shared" si="53"/>
        <v>46.94174529409004</v>
      </c>
      <c r="E781">
        <v>-18.6462</v>
      </c>
      <c r="F781">
        <v>33.615099999999998</v>
      </c>
      <c r="G781">
        <v>840.57399999999996</v>
      </c>
      <c r="H781">
        <v>1.4592099999999999</v>
      </c>
      <c r="I781">
        <v>-35.476700000000001</v>
      </c>
      <c r="J781">
        <f t="shared" si="51"/>
        <v>-16.830500000000001</v>
      </c>
      <c r="L781">
        <v>2</v>
      </c>
      <c r="M781">
        <v>228.721</v>
      </c>
      <c r="N781">
        <f t="shared" si="52"/>
        <v>129.73533990659058</v>
      </c>
      <c r="O781">
        <v>0.99182099999999995</v>
      </c>
      <c r="P781">
        <v>33.401499999999999</v>
      </c>
      <c r="Q781">
        <v>765.06899999999996</v>
      </c>
      <c r="R781">
        <v>1.7158</v>
      </c>
      <c r="S781">
        <v>-7.0495599999999996</v>
      </c>
      <c r="T781">
        <f t="shared" si="50"/>
        <v>-8.0413809999999994</v>
      </c>
    </row>
    <row r="782" spans="1:20" x14ac:dyDescent="0.3">
      <c r="J782">
        <f t="shared" si="51"/>
        <v>0</v>
      </c>
      <c r="L782">
        <v>3</v>
      </c>
      <c r="M782">
        <v>240.67400000000001</v>
      </c>
      <c r="N782">
        <f t="shared" si="52"/>
        <v>83.661005605287357</v>
      </c>
      <c r="O782">
        <v>3.14331</v>
      </c>
      <c r="P782">
        <v>28.686499999999999</v>
      </c>
      <c r="Q782">
        <v>838.91700000000003</v>
      </c>
      <c r="R782">
        <v>1.86765</v>
      </c>
      <c r="S782">
        <v>-6.4392100000000001</v>
      </c>
      <c r="T782">
        <f t="shared" si="50"/>
        <v>-9.5825200000000006</v>
      </c>
    </row>
    <row r="783" spans="1:20" x14ac:dyDescent="0.3">
      <c r="J783">
        <f t="shared" si="51"/>
        <v>0</v>
      </c>
      <c r="L783">
        <v>4</v>
      </c>
      <c r="M783">
        <v>254.32300000000001</v>
      </c>
      <c r="N783">
        <f t="shared" si="52"/>
        <v>73.265440691625756</v>
      </c>
      <c r="O783">
        <v>3.4637500000000001</v>
      </c>
      <c r="P783">
        <v>27.282699999999998</v>
      </c>
      <c r="Q783">
        <v>891.49199999999996</v>
      </c>
      <c r="R783">
        <v>1.96356</v>
      </c>
      <c r="S783">
        <v>-6.5002399999999998</v>
      </c>
      <c r="T783">
        <f t="shared" si="50"/>
        <v>-9.963989999999999</v>
      </c>
    </row>
    <row r="784" spans="1:20" x14ac:dyDescent="0.3">
      <c r="A784">
        <v>4.8499999999999996</v>
      </c>
      <c r="J784">
        <f t="shared" si="51"/>
        <v>0</v>
      </c>
      <c r="L784">
        <v>5</v>
      </c>
      <c r="M784">
        <v>271.35399999999998</v>
      </c>
      <c r="N784">
        <f t="shared" si="52"/>
        <v>58.716458223240053</v>
      </c>
      <c r="O784">
        <v>2.7465799999999998</v>
      </c>
      <c r="P784">
        <v>29.6326</v>
      </c>
      <c r="Q784">
        <v>846.30100000000004</v>
      </c>
      <c r="R784">
        <v>1.7984899999999999</v>
      </c>
      <c r="S784">
        <v>-8.0871600000000008</v>
      </c>
      <c r="T784">
        <f t="shared" si="50"/>
        <v>-10.833740000000001</v>
      </c>
    </row>
    <row r="785" spans="2:20" x14ac:dyDescent="0.3">
      <c r="B785">
        <v>1</v>
      </c>
      <c r="C785">
        <v>201.13499999999999</v>
      </c>
      <c r="E785">
        <v>-29.998799999999999</v>
      </c>
      <c r="F785">
        <v>66.192599999999999</v>
      </c>
      <c r="G785">
        <v>513.30899999999997</v>
      </c>
      <c r="H785">
        <v>0.95457999999999998</v>
      </c>
      <c r="I785">
        <v>-37.353499999999997</v>
      </c>
      <c r="J785">
        <f t="shared" si="51"/>
        <v>-7.3546999999999976</v>
      </c>
      <c r="L785">
        <v>6</v>
      </c>
      <c r="M785">
        <v>288.45100000000002</v>
      </c>
      <c r="N785">
        <f t="shared" si="52"/>
        <v>58.48979353102871</v>
      </c>
      <c r="O785">
        <v>2.1057100000000002</v>
      </c>
      <c r="P785">
        <v>30.136099999999999</v>
      </c>
      <c r="Q785">
        <v>834.05799999999999</v>
      </c>
      <c r="R785">
        <v>1.79725</v>
      </c>
      <c r="S785">
        <v>-8.7127700000000008</v>
      </c>
      <c r="T785">
        <f t="shared" si="50"/>
        <v>-10.818480000000001</v>
      </c>
    </row>
    <row r="786" spans="2:20" x14ac:dyDescent="0.3">
      <c r="B786">
        <v>2</v>
      </c>
      <c r="C786">
        <v>207.97</v>
      </c>
      <c r="D786">
        <f t="shared" si="53"/>
        <v>146.30577907827342</v>
      </c>
      <c r="E786">
        <v>-18.8446</v>
      </c>
      <c r="F786">
        <v>41.412399999999998</v>
      </c>
      <c r="G786">
        <v>665.66499999999996</v>
      </c>
      <c r="H786">
        <v>1.25654</v>
      </c>
      <c r="I786">
        <v>-31.921399999999998</v>
      </c>
      <c r="J786">
        <f t="shared" si="51"/>
        <v>-13.076799999999999</v>
      </c>
      <c r="L786">
        <v>7</v>
      </c>
      <c r="M786">
        <v>305.81200000000001</v>
      </c>
      <c r="N786">
        <f t="shared" si="52"/>
        <v>57.600368642359342</v>
      </c>
      <c r="O786">
        <v>1.87683</v>
      </c>
      <c r="P786">
        <v>30.364999999999998</v>
      </c>
      <c r="Q786">
        <v>821.91600000000005</v>
      </c>
      <c r="R786">
        <v>1.7737000000000001</v>
      </c>
      <c r="S786">
        <v>-9.4146699999999992</v>
      </c>
      <c r="T786">
        <f t="shared" si="50"/>
        <v>-11.291499999999999</v>
      </c>
    </row>
    <row r="787" spans="2:20" x14ac:dyDescent="0.3">
      <c r="B787">
        <v>3</v>
      </c>
      <c r="C787">
        <v>220.51</v>
      </c>
      <c r="D787">
        <f t="shared" si="53"/>
        <v>79.7448165869219</v>
      </c>
      <c r="E787">
        <v>-15.136699999999999</v>
      </c>
      <c r="F787">
        <v>33.462499999999999</v>
      </c>
      <c r="G787">
        <v>732.02800000000002</v>
      </c>
      <c r="H787">
        <v>1.40086</v>
      </c>
      <c r="I787">
        <v>-30.761700000000001</v>
      </c>
      <c r="J787">
        <f t="shared" si="51"/>
        <v>-15.625000000000002</v>
      </c>
      <c r="L787">
        <v>8</v>
      </c>
      <c r="M787">
        <v>323.423</v>
      </c>
      <c r="N787">
        <f t="shared" si="52"/>
        <v>56.782692635284796</v>
      </c>
      <c r="O787">
        <v>0.99182099999999995</v>
      </c>
      <c r="P787">
        <v>31.3263</v>
      </c>
      <c r="Q787">
        <v>854.66800000000001</v>
      </c>
      <c r="R787">
        <v>1.7742599999999999</v>
      </c>
      <c r="S787">
        <v>-9.7503700000000002</v>
      </c>
      <c r="T787">
        <f t="shared" si="50"/>
        <v>-10.742191</v>
      </c>
    </row>
    <row r="788" spans="2:20" x14ac:dyDescent="0.3">
      <c r="B788">
        <v>4</v>
      </c>
      <c r="C788">
        <v>235.11199999999999</v>
      </c>
      <c r="D788">
        <f t="shared" si="53"/>
        <v>68.483769346664829</v>
      </c>
      <c r="E788">
        <v>-15.304600000000001</v>
      </c>
      <c r="F788">
        <v>32.028199999999998</v>
      </c>
      <c r="G788">
        <v>804.28200000000004</v>
      </c>
      <c r="H788">
        <v>1.4834099999999999</v>
      </c>
      <c r="I788">
        <v>-30.715900000000001</v>
      </c>
      <c r="J788">
        <f t="shared" si="51"/>
        <v>-15.411300000000001</v>
      </c>
      <c r="L788">
        <v>9</v>
      </c>
      <c r="M788">
        <v>341.2</v>
      </c>
      <c r="N788">
        <f t="shared" si="52"/>
        <v>56.252461045170769</v>
      </c>
      <c r="O788">
        <v>1.2206999999999999</v>
      </c>
      <c r="P788">
        <v>30.654900000000001</v>
      </c>
      <c r="Q788">
        <v>843.01599999999996</v>
      </c>
      <c r="R788">
        <v>1.7881</v>
      </c>
      <c r="S788">
        <v>-9.9792500000000004</v>
      </c>
      <c r="T788">
        <f t="shared" si="50"/>
        <v>-11.199950000000001</v>
      </c>
    </row>
    <row r="789" spans="2:20" x14ac:dyDescent="0.3">
      <c r="B789">
        <v>5</v>
      </c>
      <c r="C789">
        <v>254.179</v>
      </c>
      <c r="D789">
        <f t="shared" si="53"/>
        <v>52.446635548329553</v>
      </c>
      <c r="E789">
        <v>-14.801</v>
      </c>
      <c r="F789">
        <v>31.3721</v>
      </c>
      <c r="G789">
        <v>770.47699999999998</v>
      </c>
      <c r="H789">
        <v>1.4504900000000001</v>
      </c>
      <c r="I789">
        <v>-31.722999999999999</v>
      </c>
      <c r="J789">
        <f t="shared" si="51"/>
        <v>-16.921999999999997</v>
      </c>
      <c r="L789">
        <v>10</v>
      </c>
      <c r="M789">
        <v>358.41</v>
      </c>
      <c r="N789">
        <f t="shared" si="52"/>
        <v>58.105752469494355</v>
      </c>
      <c r="O789">
        <v>0.54931600000000003</v>
      </c>
      <c r="P789">
        <v>31.570399999999999</v>
      </c>
      <c r="Q789">
        <v>876.44299999999998</v>
      </c>
      <c r="R789">
        <v>1.79792</v>
      </c>
      <c r="S789">
        <v>-10.406499999999999</v>
      </c>
      <c r="T789">
        <f t="shared" si="50"/>
        <v>-10.955815999999999</v>
      </c>
    </row>
    <row r="790" spans="2:20" x14ac:dyDescent="0.3">
      <c r="B790">
        <v>6</v>
      </c>
      <c r="C790">
        <v>273.35300000000001</v>
      </c>
      <c r="D790">
        <f t="shared" si="53"/>
        <v>52.153958485449024</v>
      </c>
      <c r="E790">
        <v>-16.586300000000001</v>
      </c>
      <c r="F790">
        <v>34.164400000000001</v>
      </c>
      <c r="G790">
        <v>788.78099999999995</v>
      </c>
      <c r="H790">
        <v>1.41767</v>
      </c>
      <c r="I790">
        <v>-33.020000000000003</v>
      </c>
      <c r="J790">
        <f t="shared" si="51"/>
        <v>-16.433700000000002</v>
      </c>
      <c r="L790">
        <v>11</v>
      </c>
      <c r="M790">
        <v>376.40800000000002</v>
      </c>
      <c r="N790">
        <f t="shared" si="52"/>
        <v>55.561729081009034</v>
      </c>
      <c r="O790">
        <v>0.73242200000000002</v>
      </c>
      <c r="P790">
        <v>30.990600000000001</v>
      </c>
      <c r="Q790">
        <v>852.11199999999997</v>
      </c>
      <c r="R790">
        <v>1.77824</v>
      </c>
      <c r="S790">
        <v>-10.696400000000001</v>
      </c>
      <c r="T790">
        <f t="shared" si="50"/>
        <v>-11.428822</v>
      </c>
    </row>
    <row r="791" spans="2:20" x14ac:dyDescent="0.3">
      <c r="B791">
        <v>7</v>
      </c>
      <c r="C791">
        <v>292.892</v>
      </c>
      <c r="D791">
        <f t="shared" si="53"/>
        <v>51.179691898254809</v>
      </c>
      <c r="E791">
        <v>-16.006499999999999</v>
      </c>
      <c r="F791">
        <v>34.256</v>
      </c>
      <c r="G791">
        <v>730.11</v>
      </c>
      <c r="H791">
        <v>1.34259</v>
      </c>
      <c r="I791">
        <v>-33.844000000000001</v>
      </c>
      <c r="J791">
        <f t="shared" si="51"/>
        <v>-17.837500000000002</v>
      </c>
      <c r="L791">
        <v>12</v>
      </c>
      <c r="M791">
        <v>394.149</v>
      </c>
      <c r="N791">
        <f t="shared" si="52"/>
        <v>56.366608421171343</v>
      </c>
      <c r="O791">
        <v>0.28991699999999998</v>
      </c>
      <c r="P791">
        <v>31.600999999999999</v>
      </c>
      <c r="Q791">
        <v>873.21199999999999</v>
      </c>
      <c r="R791">
        <v>1.7701899999999999</v>
      </c>
      <c r="S791">
        <v>-10.849</v>
      </c>
      <c r="T791">
        <f t="shared" si="50"/>
        <v>-11.138916999999999</v>
      </c>
    </row>
    <row r="792" spans="2:20" x14ac:dyDescent="0.3">
      <c r="B792">
        <v>8</v>
      </c>
      <c r="C792">
        <v>312.089</v>
      </c>
      <c r="D792">
        <f t="shared" si="53"/>
        <v>52.091472625931125</v>
      </c>
      <c r="E792">
        <v>-17.639199999999999</v>
      </c>
      <c r="F792">
        <v>35.491900000000001</v>
      </c>
      <c r="G792">
        <v>788.88</v>
      </c>
      <c r="H792">
        <v>1.38839</v>
      </c>
      <c r="I792">
        <v>-34.011800000000001</v>
      </c>
      <c r="J792">
        <f t="shared" si="51"/>
        <v>-16.372600000000002</v>
      </c>
      <c r="L792">
        <v>13</v>
      </c>
      <c r="M792">
        <v>411.822</v>
      </c>
      <c r="N792">
        <f t="shared" si="52"/>
        <v>56.583488937927903</v>
      </c>
      <c r="O792">
        <v>0.152588</v>
      </c>
      <c r="P792">
        <v>31.0974</v>
      </c>
      <c r="Q792">
        <v>866.58399999999995</v>
      </c>
      <c r="R792">
        <v>1.81735</v>
      </c>
      <c r="S792">
        <v>-11.1084</v>
      </c>
      <c r="T792">
        <f t="shared" si="50"/>
        <v>-11.260987999999999</v>
      </c>
    </row>
    <row r="793" spans="2:20" x14ac:dyDescent="0.3">
      <c r="B793">
        <v>9</v>
      </c>
      <c r="C793">
        <v>332.04199999999997</v>
      </c>
      <c r="D793">
        <f t="shared" si="53"/>
        <v>50.117776775422307</v>
      </c>
      <c r="E793">
        <v>-17.1967</v>
      </c>
      <c r="F793">
        <v>34.835799999999999</v>
      </c>
      <c r="G793">
        <v>771.75599999999997</v>
      </c>
      <c r="H793">
        <v>1.3763700000000001</v>
      </c>
      <c r="I793">
        <v>-34.439100000000003</v>
      </c>
      <c r="J793">
        <f t="shared" si="51"/>
        <v>-17.242400000000004</v>
      </c>
      <c r="L793">
        <v>14</v>
      </c>
      <c r="M793">
        <v>429.93099999999998</v>
      </c>
      <c r="N793">
        <f t="shared" si="52"/>
        <v>55.221160748799001</v>
      </c>
      <c r="O793">
        <v>0.13732900000000001</v>
      </c>
      <c r="P793">
        <v>30.975300000000001</v>
      </c>
      <c r="Q793">
        <v>860.82799999999997</v>
      </c>
      <c r="R793">
        <v>1.8112299999999999</v>
      </c>
      <c r="S793">
        <v>-11.1389</v>
      </c>
      <c r="T793">
        <f t="shared" si="50"/>
        <v>-11.276228999999999</v>
      </c>
    </row>
    <row r="794" spans="2:20" x14ac:dyDescent="0.3">
      <c r="B794">
        <v>10</v>
      </c>
      <c r="C794">
        <v>352.26400000000001</v>
      </c>
      <c r="D794">
        <f t="shared" si="53"/>
        <v>49.451092869152319</v>
      </c>
      <c r="E794">
        <v>-17.013500000000001</v>
      </c>
      <c r="F794">
        <v>34.2102</v>
      </c>
      <c r="G794">
        <v>773.55200000000002</v>
      </c>
      <c r="H794">
        <v>1.3817200000000001</v>
      </c>
      <c r="I794">
        <v>-34.4238</v>
      </c>
      <c r="J794">
        <f t="shared" si="51"/>
        <v>-17.410299999999999</v>
      </c>
      <c r="L794">
        <v>15</v>
      </c>
      <c r="M794">
        <v>447.98</v>
      </c>
      <c r="N794">
        <f t="shared" si="52"/>
        <v>55.404731564075462</v>
      </c>
      <c r="O794">
        <v>-0.56457500000000005</v>
      </c>
      <c r="P794">
        <v>31.3416</v>
      </c>
      <c r="Q794">
        <v>892.18499999999995</v>
      </c>
      <c r="R794">
        <v>1.829</v>
      </c>
      <c r="S794">
        <v>-11.230499999999999</v>
      </c>
      <c r="T794">
        <f t="shared" si="50"/>
        <v>-10.665925</v>
      </c>
    </row>
    <row r="795" spans="2:20" x14ac:dyDescent="0.3">
      <c r="B795">
        <v>11</v>
      </c>
      <c r="C795">
        <v>371.95699999999999</v>
      </c>
      <c r="D795">
        <f t="shared" si="53"/>
        <v>50.779464784441217</v>
      </c>
      <c r="E795">
        <v>-17.608599999999999</v>
      </c>
      <c r="F795">
        <v>34.683199999999999</v>
      </c>
      <c r="G795">
        <v>789.11900000000003</v>
      </c>
      <c r="H795">
        <v>1.3930899999999999</v>
      </c>
      <c r="I795">
        <v>-34.667999999999999</v>
      </c>
      <c r="J795">
        <f t="shared" si="51"/>
        <v>-17.0594</v>
      </c>
      <c r="L795">
        <v>16</v>
      </c>
      <c r="M795">
        <v>466.86500000000001</v>
      </c>
      <c r="N795">
        <f t="shared" si="52"/>
        <v>52.952078369076013</v>
      </c>
      <c r="O795">
        <v>-0.244141</v>
      </c>
      <c r="P795">
        <v>30.685400000000001</v>
      </c>
      <c r="Q795">
        <v>857.31700000000001</v>
      </c>
      <c r="R795">
        <v>1.7988</v>
      </c>
      <c r="S795">
        <v>-11.4899</v>
      </c>
      <c r="T795">
        <f t="shared" si="50"/>
        <v>-11.245759</v>
      </c>
    </row>
    <row r="796" spans="2:20" x14ac:dyDescent="0.3">
      <c r="B796">
        <v>12</v>
      </c>
      <c r="C796">
        <v>391.786</v>
      </c>
      <c r="D796">
        <f t="shared" si="53"/>
        <v>50.431186645821754</v>
      </c>
      <c r="E796">
        <v>-17.456099999999999</v>
      </c>
      <c r="F796">
        <v>34.225499999999997</v>
      </c>
      <c r="G796">
        <v>781.17600000000004</v>
      </c>
      <c r="H796">
        <v>1.3938200000000001</v>
      </c>
      <c r="I796">
        <v>-34.713700000000003</v>
      </c>
      <c r="J796">
        <f t="shared" si="51"/>
        <v>-17.257600000000004</v>
      </c>
      <c r="L796">
        <v>17</v>
      </c>
      <c r="M796">
        <v>485.42099999999999</v>
      </c>
      <c r="N796">
        <f t="shared" si="52"/>
        <v>53.890924768269073</v>
      </c>
      <c r="O796">
        <v>-0.42724600000000001</v>
      </c>
      <c r="P796">
        <v>30.456499999999998</v>
      </c>
      <c r="Q796">
        <v>857.34299999999996</v>
      </c>
      <c r="R796">
        <v>1.80504</v>
      </c>
      <c r="S796">
        <v>-11.6577</v>
      </c>
      <c r="T796">
        <f t="shared" si="50"/>
        <v>-11.230454</v>
      </c>
    </row>
    <row r="797" spans="2:20" x14ac:dyDescent="0.3">
      <c r="B797">
        <v>13</v>
      </c>
      <c r="C797">
        <v>411.62</v>
      </c>
      <c r="D797">
        <f t="shared" si="53"/>
        <v>50.418473328627599</v>
      </c>
      <c r="E797">
        <v>-18.066400000000002</v>
      </c>
      <c r="F797">
        <v>34.545900000000003</v>
      </c>
      <c r="G797">
        <v>828.303</v>
      </c>
      <c r="H797">
        <v>1.42194</v>
      </c>
      <c r="I797">
        <v>-34.759500000000003</v>
      </c>
      <c r="J797">
        <f t="shared" si="51"/>
        <v>-16.693100000000001</v>
      </c>
      <c r="L797">
        <v>18</v>
      </c>
      <c r="M797">
        <v>504.17700000000002</v>
      </c>
      <c r="N797">
        <f t="shared" si="52"/>
        <v>53.316272126252848</v>
      </c>
      <c r="O797">
        <v>-0.36621100000000001</v>
      </c>
      <c r="P797">
        <v>30.593900000000001</v>
      </c>
      <c r="Q797">
        <v>876.28599999999994</v>
      </c>
      <c r="R797">
        <v>1.8280099999999999</v>
      </c>
      <c r="S797">
        <v>-11.795</v>
      </c>
      <c r="T797">
        <f t="shared" si="50"/>
        <v>-11.428789</v>
      </c>
    </row>
    <row r="798" spans="2:20" x14ac:dyDescent="0.3">
      <c r="B798">
        <v>14</v>
      </c>
      <c r="C798">
        <v>432.202</v>
      </c>
      <c r="D798">
        <f t="shared" si="53"/>
        <v>48.58614323195026</v>
      </c>
      <c r="E798">
        <v>-17.547599999999999</v>
      </c>
      <c r="F798">
        <v>34.164400000000001</v>
      </c>
      <c r="G798">
        <v>777.12099999999998</v>
      </c>
      <c r="H798">
        <v>1.39944</v>
      </c>
      <c r="I798">
        <v>-34.759500000000003</v>
      </c>
      <c r="J798">
        <f t="shared" si="51"/>
        <v>-17.211900000000004</v>
      </c>
      <c r="L798">
        <v>19</v>
      </c>
      <c r="M798">
        <v>522.202</v>
      </c>
      <c r="N798">
        <f t="shared" si="52"/>
        <v>55.478502080443896</v>
      </c>
      <c r="O798">
        <v>-1.31226</v>
      </c>
      <c r="P798">
        <v>31.2805</v>
      </c>
      <c r="Q798">
        <v>912.41800000000001</v>
      </c>
      <c r="R798">
        <v>1.88489</v>
      </c>
      <c r="S798">
        <v>-11.8713</v>
      </c>
      <c r="T798">
        <f t="shared" si="50"/>
        <v>-10.55904</v>
      </c>
    </row>
    <row r="799" spans="2:20" x14ac:dyDescent="0.3">
      <c r="B799">
        <v>15</v>
      </c>
      <c r="C799">
        <v>452.67899999999997</v>
      </c>
      <c r="D799">
        <f t="shared" si="53"/>
        <v>48.835278605264499</v>
      </c>
      <c r="E799">
        <v>-17.791699999999999</v>
      </c>
      <c r="F799">
        <v>33.767699999999998</v>
      </c>
      <c r="G799">
        <v>817.42100000000005</v>
      </c>
      <c r="H799">
        <v>1.4356500000000001</v>
      </c>
      <c r="I799">
        <v>-34.683199999999999</v>
      </c>
      <c r="J799">
        <f t="shared" si="51"/>
        <v>-16.891500000000001</v>
      </c>
      <c r="L799">
        <v>20</v>
      </c>
      <c r="M799">
        <v>541.27499999999998</v>
      </c>
      <c r="N799">
        <f t="shared" si="52"/>
        <v>52.43013684265722</v>
      </c>
      <c r="O799">
        <v>-0.106812</v>
      </c>
      <c r="P799">
        <v>29.9377</v>
      </c>
      <c r="Q799">
        <v>840.91800000000001</v>
      </c>
      <c r="R799">
        <v>1.8050999999999999</v>
      </c>
      <c r="S799">
        <v>-12.008699999999999</v>
      </c>
      <c r="T799">
        <f t="shared" si="50"/>
        <v>-11.901888</v>
      </c>
    </row>
    <row r="800" spans="2:20" x14ac:dyDescent="0.3">
      <c r="B800">
        <v>16</v>
      </c>
      <c r="C800">
        <v>472.702</v>
      </c>
      <c r="D800">
        <f t="shared" si="53"/>
        <v>49.942566049043542</v>
      </c>
      <c r="E800">
        <v>-18.264800000000001</v>
      </c>
      <c r="F800">
        <v>34.317</v>
      </c>
      <c r="G800">
        <v>831.69299999999998</v>
      </c>
      <c r="H800">
        <v>1.44417</v>
      </c>
      <c r="I800">
        <v>-34.835799999999999</v>
      </c>
      <c r="J800">
        <f t="shared" si="51"/>
        <v>-16.570999999999998</v>
      </c>
      <c r="L800">
        <v>21</v>
      </c>
      <c r="M800">
        <v>559.13699999999994</v>
      </c>
      <c r="N800">
        <f t="shared" si="52"/>
        <v>55.984772141977487</v>
      </c>
      <c r="O800">
        <v>-1.2206999999999999</v>
      </c>
      <c r="P800">
        <v>30.700700000000001</v>
      </c>
      <c r="Q800">
        <v>892.32500000000005</v>
      </c>
      <c r="R800">
        <v>1.8515900000000001</v>
      </c>
      <c r="S800">
        <v>-11.993399999999999</v>
      </c>
      <c r="T800">
        <f t="shared" si="50"/>
        <v>-10.7727</v>
      </c>
    </row>
    <row r="801" spans="1:20" x14ac:dyDescent="0.3">
      <c r="B801">
        <v>17</v>
      </c>
      <c r="C801">
        <v>493.911</v>
      </c>
      <c r="D801">
        <f t="shared" si="53"/>
        <v>47.149794898392187</v>
      </c>
      <c r="E801">
        <v>-17.806999999999999</v>
      </c>
      <c r="F801">
        <v>33.157299999999999</v>
      </c>
      <c r="G801">
        <v>827.22</v>
      </c>
      <c r="H801">
        <v>1.45882</v>
      </c>
      <c r="I801">
        <v>-34.774799999999999</v>
      </c>
      <c r="J801">
        <f t="shared" si="51"/>
        <v>-16.9678</v>
      </c>
      <c r="L801">
        <v>22</v>
      </c>
      <c r="M801">
        <v>577.65499999999997</v>
      </c>
      <c r="N801">
        <f t="shared" si="52"/>
        <v>54.001512042337097</v>
      </c>
      <c r="O801">
        <v>-1.54114</v>
      </c>
      <c r="P801">
        <v>30.975300000000001</v>
      </c>
      <c r="Q801">
        <v>936.44399999999996</v>
      </c>
      <c r="R801">
        <v>1.8982300000000001</v>
      </c>
      <c r="S801">
        <v>-12.2986</v>
      </c>
      <c r="T801">
        <f t="shared" si="50"/>
        <v>-10.75746</v>
      </c>
    </row>
    <row r="802" spans="1:20" x14ac:dyDescent="0.3">
      <c r="B802">
        <v>18</v>
      </c>
      <c r="C802">
        <v>514.08100000000002</v>
      </c>
      <c r="D802">
        <f t="shared" si="53"/>
        <v>49.578582052553259</v>
      </c>
      <c r="E802">
        <v>-18.005400000000002</v>
      </c>
      <c r="F802">
        <v>33.584600000000002</v>
      </c>
      <c r="G802">
        <v>824.65099999999995</v>
      </c>
      <c r="H802">
        <v>1.4478599999999999</v>
      </c>
      <c r="I802">
        <v>-34.79</v>
      </c>
      <c r="J802">
        <f t="shared" si="51"/>
        <v>-16.784599999999998</v>
      </c>
      <c r="L802">
        <v>23</v>
      </c>
      <c r="M802">
        <v>596.95500000000004</v>
      </c>
      <c r="N802">
        <f t="shared" si="52"/>
        <v>51.813471502590488</v>
      </c>
      <c r="O802">
        <v>-0.77819799999999995</v>
      </c>
      <c r="P802">
        <v>29.9377</v>
      </c>
      <c r="Q802">
        <v>859.18</v>
      </c>
      <c r="R802">
        <v>1.8538399999999999</v>
      </c>
      <c r="S802">
        <v>-12.313800000000001</v>
      </c>
      <c r="T802">
        <f t="shared" si="50"/>
        <v>-11.535602000000001</v>
      </c>
    </row>
    <row r="803" spans="1:20" x14ac:dyDescent="0.3">
      <c r="B803">
        <v>19</v>
      </c>
      <c r="C803">
        <v>534.83299999999997</v>
      </c>
      <c r="D803">
        <f t="shared" si="53"/>
        <v>48.188126445643903</v>
      </c>
      <c r="E803">
        <v>-17.547599999999999</v>
      </c>
      <c r="F803">
        <v>32.9437</v>
      </c>
      <c r="G803">
        <v>813.72199999999998</v>
      </c>
      <c r="H803">
        <v>1.44157</v>
      </c>
      <c r="I803">
        <v>-34.774799999999999</v>
      </c>
      <c r="J803">
        <f t="shared" si="51"/>
        <v>-17.2272</v>
      </c>
      <c r="L803">
        <v>24</v>
      </c>
      <c r="M803">
        <v>615.63499999999999</v>
      </c>
      <c r="N803">
        <f t="shared" si="52"/>
        <v>53.533190578158603</v>
      </c>
      <c r="O803">
        <v>-1.0528599999999999</v>
      </c>
      <c r="P803">
        <v>29.8309</v>
      </c>
      <c r="Q803">
        <v>891.33299999999997</v>
      </c>
      <c r="R803">
        <v>1.8719600000000001</v>
      </c>
      <c r="S803">
        <v>-12.3596</v>
      </c>
      <c r="T803">
        <f t="shared" si="50"/>
        <v>-11.306740000000001</v>
      </c>
    </row>
    <row r="804" spans="1:20" x14ac:dyDescent="0.3">
      <c r="B804">
        <v>20</v>
      </c>
      <c r="C804">
        <v>555.20699999999999</v>
      </c>
      <c r="D804">
        <f t="shared" si="53"/>
        <v>49.082163541768864</v>
      </c>
      <c r="E804">
        <v>-18.508900000000001</v>
      </c>
      <c r="F804">
        <v>33.828699999999998</v>
      </c>
      <c r="G804">
        <v>856.94</v>
      </c>
      <c r="H804">
        <v>1.4878400000000001</v>
      </c>
      <c r="I804">
        <v>-34.927399999999999</v>
      </c>
      <c r="J804">
        <f t="shared" si="51"/>
        <v>-16.418499999999998</v>
      </c>
      <c r="L804">
        <v>25</v>
      </c>
      <c r="M804">
        <v>634.45000000000005</v>
      </c>
      <c r="N804">
        <f t="shared" si="52"/>
        <v>53.149083178315017</v>
      </c>
      <c r="O804">
        <v>-1.6174299999999999</v>
      </c>
      <c r="P804">
        <v>30.334499999999998</v>
      </c>
      <c r="Q804">
        <v>923.73699999999997</v>
      </c>
      <c r="R804">
        <v>1.90856</v>
      </c>
      <c r="S804">
        <v>-12.5885</v>
      </c>
      <c r="T804">
        <f t="shared" si="50"/>
        <v>-10.971069999999999</v>
      </c>
    </row>
    <row r="805" spans="1:20" x14ac:dyDescent="0.3">
      <c r="B805">
        <v>21</v>
      </c>
      <c r="C805">
        <v>575.51800000000003</v>
      </c>
      <c r="D805">
        <f t="shared" si="53"/>
        <v>49.23440500221546</v>
      </c>
      <c r="E805">
        <v>-18.4937</v>
      </c>
      <c r="F805">
        <v>33.660899999999998</v>
      </c>
      <c r="G805">
        <v>862.47299999999996</v>
      </c>
      <c r="H805">
        <v>1.47977</v>
      </c>
      <c r="I805">
        <v>-34.881599999999999</v>
      </c>
      <c r="J805">
        <f t="shared" si="51"/>
        <v>-16.387899999999998</v>
      </c>
      <c r="L805">
        <v>26</v>
      </c>
      <c r="M805">
        <v>653.35</v>
      </c>
      <c r="N805">
        <f t="shared" si="52"/>
        <v>52.910052910052976</v>
      </c>
      <c r="O805">
        <v>-1.5258799999999999</v>
      </c>
      <c r="P805">
        <v>29.9377</v>
      </c>
      <c r="Q805">
        <v>894.54499999999996</v>
      </c>
      <c r="R805">
        <v>1.9032500000000001</v>
      </c>
      <c r="S805">
        <v>-12.3901</v>
      </c>
      <c r="T805">
        <f t="shared" si="50"/>
        <v>-10.86422</v>
      </c>
    </row>
    <row r="806" spans="1:20" x14ac:dyDescent="0.3">
      <c r="B806">
        <v>22</v>
      </c>
      <c r="C806">
        <v>596.18899999999996</v>
      </c>
      <c r="D806">
        <f t="shared" si="53"/>
        <v>48.376953219486388</v>
      </c>
      <c r="E806">
        <v>-18.7531</v>
      </c>
      <c r="F806">
        <v>33.889800000000001</v>
      </c>
      <c r="G806">
        <v>893.08500000000004</v>
      </c>
      <c r="H806">
        <v>1.4903900000000001</v>
      </c>
      <c r="I806">
        <v>-35.003700000000002</v>
      </c>
      <c r="J806">
        <f t="shared" si="51"/>
        <v>-16.250600000000002</v>
      </c>
      <c r="L806">
        <v>27</v>
      </c>
      <c r="M806">
        <v>672.58600000000001</v>
      </c>
      <c r="N806">
        <f t="shared" si="52"/>
        <v>51.985859846121883</v>
      </c>
      <c r="O806">
        <v>-1.5564</v>
      </c>
      <c r="P806">
        <v>29.922499999999999</v>
      </c>
      <c r="Q806">
        <v>920.505</v>
      </c>
      <c r="R806">
        <v>1.9319999999999999</v>
      </c>
      <c r="S806">
        <v>-12.4817</v>
      </c>
      <c r="T806">
        <f t="shared" si="50"/>
        <v>-10.9253</v>
      </c>
    </row>
    <row r="807" spans="1:20" x14ac:dyDescent="0.3">
      <c r="B807">
        <v>23</v>
      </c>
      <c r="C807">
        <v>617.45000000000005</v>
      </c>
      <c r="D807">
        <f t="shared" si="53"/>
        <v>47.034476271106541</v>
      </c>
      <c r="E807">
        <v>-17.1356</v>
      </c>
      <c r="F807">
        <v>31.890899999999998</v>
      </c>
      <c r="G807">
        <v>813</v>
      </c>
      <c r="H807">
        <v>1.47271</v>
      </c>
      <c r="I807">
        <v>-34.713700000000003</v>
      </c>
      <c r="J807">
        <f t="shared" si="51"/>
        <v>-17.578100000000003</v>
      </c>
      <c r="L807">
        <v>28</v>
      </c>
      <c r="M807">
        <v>691.78</v>
      </c>
      <c r="N807">
        <f t="shared" si="52"/>
        <v>52.099614462853083</v>
      </c>
      <c r="O807">
        <v>-1.63269</v>
      </c>
      <c r="P807">
        <v>29.6631</v>
      </c>
      <c r="Q807">
        <v>919.85900000000004</v>
      </c>
      <c r="R807">
        <v>1.92899</v>
      </c>
      <c r="S807">
        <v>-12.5427</v>
      </c>
      <c r="T807">
        <f t="shared" si="50"/>
        <v>-10.91001</v>
      </c>
    </row>
    <row r="808" spans="1:20" x14ac:dyDescent="0.3">
      <c r="B808">
        <v>24</v>
      </c>
      <c r="C808">
        <v>638.51599999999996</v>
      </c>
      <c r="D808">
        <f t="shared" si="53"/>
        <v>47.469856641033132</v>
      </c>
      <c r="E808">
        <v>-18.112200000000001</v>
      </c>
      <c r="F808">
        <v>32.760599999999997</v>
      </c>
      <c r="G808">
        <v>859.08399999999995</v>
      </c>
      <c r="H808">
        <v>1.5021899999999999</v>
      </c>
      <c r="I808">
        <v>-34.805300000000003</v>
      </c>
      <c r="J808">
        <f t="shared" si="51"/>
        <v>-16.693100000000001</v>
      </c>
      <c r="L808">
        <v>29</v>
      </c>
      <c r="M808">
        <v>710.86599999999999</v>
      </c>
      <c r="N808">
        <f t="shared" si="52"/>
        <v>52.394425233155154</v>
      </c>
      <c r="O808">
        <v>-1.96838</v>
      </c>
      <c r="P808">
        <v>30.181899999999999</v>
      </c>
      <c r="Q808">
        <v>953.53800000000001</v>
      </c>
      <c r="R808">
        <v>1.9646600000000001</v>
      </c>
      <c r="S808">
        <v>-12.6495</v>
      </c>
      <c r="T808">
        <f t="shared" si="50"/>
        <v>-10.68112</v>
      </c>
    </row>
    <row r="809" spans="1:20" x14ac:dyDescent="0.3">
      <c r="B809">
        <v>25</v>
      </c>
      <c r="C809">
        <v>659.17600000000004</v>
      </c>
      <c r="D809">
        <f t="shared" si="53"/>
        <v>48.402710551790712</v>
      </c>
      <c r="E809">
        <v>-18.371600000000001</v>
      </c>
      <c r="F809">
        <v>33.065800000000003</v>
      </c>
      <c r="G809">
        <v>871.78499999999997</v>
      </c>
      <c r="H809">
        <v>1.5118100000000001</v>
      </c>
      <c r="I809">
        <v>-34.759500000000003</v>
      </c>
      <c r="J809">
        <f t="shared" si="51"/>
        <v>-16.387900000000002</v>
      </c>
      <c r="T809">
        <f t="shared" si="50"/>
        <v>0</v>
      </c>
    </row>
    <row r="810" spans="1:20" x14ac:dyDescent="0.3">
      <c r="B810">
        <v>26</v>
      </c>
      <c r="C810">
        <v>680.52</v>
      </c>
      <c r="D810">
        <f t="shared" si="53"/>
        <v>46.851574212893688</v>
      </c>
      <c r="E810">
        <v>-17.730699999999999</v>
      </c>
      <c r="F810">
        <v>32.165500000000002</v>
      </c>
      <c r="G810">
        <v>849.01099999999997</v>
      </c>
      <c r="H810">
        <v>1.5063200000000001</v>
      </c>
      <c r="I810">
        <v>-34.728999999999999</v>
      </c>
      <c r="J810">
        <f t="shared" si="51"/>
        <v>-16.9983</v>
      </c>
      <c r="K810">
        <v>3.9</v>
      </c>
      <c r="T810">
        <f t="shared" si="50"/>
        <v>0</v>
      </c>
    </row>
    <row r="811" spans="1:20" x14ac:dyDescent="0.3">
      <c r="J811">
        <f t="shared" si="51"/>
        <v>0</v>
      </c>
      <c r="L811">
        <v>1</v>
      </c>
      <c r="M811">
        <v>219.816</v>
      </c>
      <c r="O811">
        <v>-52.322400000000002</v>
      </c>
      <c r="P811">
        <v>94.986000000000004</v>
      </c>
      <c r="Q811">
        <v>1682.63</v>
      </c>
      <c r="R811">
        <v>2.3921299999999999</v>
      </c>
      <c r="S811">
        <v>-11.1084</v>
      </c>
      <c r="T811">
        <f t="shared" si="50"/>
        <v>41.213999999999999</v>
      </c>
    </row>
    <row r="812" spans="1:20" x14ac:dyDescent="0.3">
      <c r="J812">
        <f t="shared" si="51"/>
        <v>0</v>
      </c>
      <c r="L812">
        <v>2</v>
      </c>
      <c r="M812">
        <v>228.7</v>
      </c>
      <c r="N812">
        <f t="shared" si="52"/>
        <v>112.56190904997766</v>
      </c>
      <c r="O812">
        <v>1.5716600000000001</v>
      </c>
      <c r="P812">
        <v>32.379199999999997</v>
      </c>
      <c r="Q812">
        <v>773.37599999999998</v>
      </c>
      <c r="R812">
        <v>1.7238</v>
      </c>
      <c r="S812">
        <v>-6.86646</v>
      </c>
      <c r="T812">
        <f t="shared" si="50"/>
        <v>-8.4381199999999996</v>
      </c>
    </row>
    <row r="813" spans="1:20" x14ac:dyDescent="0.3">
      <c r="J813">
        <f t="shared" si="51"/>
        <v>0</v>
      </c>
      <c r="L813">
        <v>3</v>
      </c>
      <c r="M813">
        <v>240.636</v>
      </c>
      <c r="N813">
        <f t="shared" si="52"/>
        <v>83.780160857908797</v>
      </c>
      <c r="O813">
        <v>3.3264200000000002</v>
      </c>
      <c r="P813">
        <v>28.2135</v>
      </c>
      <c r="Q813">
        <v>871.779</v>
      </c>
      <c r="R813">
        <v>1.95346</v>
      </c>
      <c r="S813">
        <v>-5.8136000000000001</v>
      </c>
      <c r="T813">
        <f t="shared" si="50"/>
        <v>-9.1400199999999998</v>
      </c>
    </row>
    <row r="814" spans="1:20" x14ac:dyDescent="0.3">
      <c r="A814">
        <v>4.95</v>
      </c>
      <c r="J814">
        <f t="shared" si="51"/>
        <v>0</v>
      </c>
      <c r="L814">
        <v>4</v>
      </c>
      <c r="M814">
        <v>253.79</v>
      </c>
      <c r="N814">
        <f t="shared" si="52"/>
        <v>76.022502660787609</v>
      </c>
      <c r="O814">
        <v>3.6315900000000001</v>
      </c>
      <c r="P814">
        <v>26.7639</v>
      </c>
      <c r="Q814">
        <v>945.11500000000001</v>
      </c>
      <c r="R814">
        <v>2.04677</v>
      </c>
      <c r="S814">
        <v>-6.0119600000000002</v>
      </c>
      <c r="T814">
        <f t="shared" si="50"/>
        <v>-9.6435500000000012</v>
      </c>
    </row>
    <row r="815" spans="1:20" x14ac:dyDescent="0.3">
      <c r="B815">
        <v>1</v>
      </c>
      <c r="C815">
        <v>201.114</v>
      </c>
      <c r="E815">
        <v>-30.227699999999999</v>
      </c>
      <c r="F815">
        <v>66.391000000000005</v>
      </c>
      <c r="G815">
        <v>529.43399999999997</v>
      </c>
      <c r="H815">
        <v>0.97288300000000005</v>
      </c>
      <c r="I815">
        <v>-36.788899999999998</v>
      </c>
      <c r="J815">
        <f t="shared" si="51"/>
        <v>-6.5611999999999995</v>
      </c>
      <c r="L815">
        <v>5</v>
      </c>
      <c r="M815">
        <v>271.596</v>
      </c>
      <c r="N815">
        <f t="shared" si="52"/>
        <v>56.160844659103638</v>
      </c>
      <c r="O815">
        <v>2.8991699999999998</v>
      </c>
      <c r="P815">
        <v>28.549199999999999</v>
      </c>
      <c r="Q815">
        <v>854.85699999999997</v>
      </c>
      <c r="R815">
        <v>1.8683099999999999</v>
      </c>
      <c r="S815">
        <v>-7.9040499999999998</v>
      </c>
      <c r="T815">
        <f t="shared" si="50"/>
        <v>-10.80322</v>
      </c>
    </row>
    <row r="816" spans="1:20" x14ac:dyDescent="0.3">
      <c r="B816">
        <v>2</v>
      </c>
      <c r="C816">
        <v>207.905</v>
      </c>
      <c r="D816">
        <f t="shared" si="53"/>
        <v>147.25371815638351</v>
      </c>
      <c r="E816">
        <v>-18.234300000000001</v>
      </c>
      <c r="F816">
        <v>40.176400000000001</v>
      </c>
      <c r="G816">
        <v>680.08699999999999</v>
      </c>
      <c r="H816">
        <v>1.28512</v>
      </c>
      <c r="I816">
        <v>-31.1279</v>
      </c>
      <c r="J816">
        <f t="shared" si="51"/>
        <v>-12.893599999999999</v>
      </c>
      <c r="L816">
        <v>6</v>
      </c>
      <c r="M816">
        <v>288.42200000000003</v>
      </c>
      <c r="N816">
        <f t="shared" si="52"/>
        <v>59.431831689052579</v>
      </c>
      <c r="O816">
        <v>1.58691</v>
      </c>
      <c r="P816">
        <v>30.013999999999999</v>
      </c>
      <c r="Q816">
        <v>914.97799999999995</v>
      </c>
      <c r="R816">
        <v>1.8871899999999999</v>
      </c>
      <c r="S816">
        <v>-8.3923299999999994</v>
      </c>
      <c r="T816">
        <f t="shared" si="50"/>
        <v>-9.979239999999999</v>
      </c>
    </row>
    <row r="817" spans="2:20" x14ac:dyDescent="0.3">
      <c r="B817">
        <v>3</v>
      </c>
      <c r="C817">
        <v>219.971</v>
      </c>
      <c r="D817">
        <f t="shared" si="53"/>
        <v>82.877507044588086</v>
      </c>
      <c r="E817">
        <v>-14.327999999999999</v>
      </c>
      <c r="F817">
        <v>32.302900000000001</v>
      </c>
      <c r="G817">
        <v>744.68799999999999</v>
      </c>
      <c r="H817">
        <v>1.4235199999999999</v>
      </c>
      <c r="I817">
        <v>-30.120799999999999</v>
      </c>
      <c r="J817">
        <f t="shared" si="51"/>
        <v>-15.7928</v>
      </c>
      <c r="L817">
        <v>7</v>
      </c>
      <c r="M817">
        <v>305.71499999999997</v>
      </c>
      <c r="N817">
        <f t="shared" si="52"/>
        <v>57.826866362112007</v>
      </c>
      <c r="O817">
        <v>2.1209699999999998</v>
      </c>
      <c r="P817">
        <v>29.6783</v>
      </c>
      <c r="Q817">
        <v>854.44399999999996</v>
      </c>
      <c r="R817">
        <v>1.8142199999999999</v>
      </c>
      <c r="S817">
        <v>-8.9569100000000006</v>
      </c>
      <c r="T817">
        <f t="shared" si="50"/>
        <v>-11.07788</v>
      </c>
    </row>
    <row r="818" spans="2:20" x14ac:dyDescent="0.3">
      <c r="B818">
        <v>4</v>
      </c>
      <c r="C818">
        <v>234.917</v>
      </c>
      <c r="D818">
        <f t="shared" si="53"/>
        <v>66.907533788304576</v>
      </c>
      <c r="E818">
        <v>-14.2059</v>
      </c>
      <c r="F818">
        <v>30.090299999999999</v>
      </c>
      <c r="G818">
        <v>818.27300000000002</v>
      </c>
      <c r="H818">
        <v>1.5478700000000001</v>
      </c>
      <c r="I818">
        <v>-29.5258</v>
      </c>
      <c r="J818">
        <f t="shared" si="51"/>
        <v>-15.319900000000001</v>
      </c>
      <c r="L818">
        <v>8</v>
      </c>
      <c r="M818">
        <v>322.89400000000001</v>
      </c>
      <c r="N818">
        <f t="shared" si="52"/>
        <v>58.210605972408068</v>
      </c>
      <c r="O818">
        <v>0.77819799999999995</v>
      </c>
      <c r="P818">
        <v>30.654900000000001</v>
      </c>
      <c r="Q818">
        <v>905.51099999999997</v>
      </c>
      <c r="R818">
        <v>1.8576999999999999</v>
      </c>
      <c r="S818">
        <v>-9.5672599999999992</v>
      </c>
      <c r="T818">
        <f t="shared" si="50"/>
        <v>-10.345457999999999</v>
      </c>
    </row>
    <row r="819" spans="2:20" x14ac:dyDescent="0.3">
      <c r="B819">
        <v>5</v>
      </c>
      <c r="C819">
        <v>253.98</v>
      </c>
      <c r="D819">
        <f t="shared" si="53"/>
        <v>52.457640455332353</v>
      </c>
      <c r="E819">
        <v>-14.388999999999999</v>
      </c>
      <c r="F819">
        <v>30.227699999999999</v>
      </c>
      <c r="G819">
        <v>843.71400000000006</v>
      </c>
      <c r="H819">
        <v>1.5277499999999999</v>
      </c>
      <c r="I819">
        <v>-30.822800000000001</v>
      </c>
      <c r="J819">
        <f t="shared" si="51"/>
        <v>-16.433800000000002</v>
      </c>
      <c r="L819">
        <v>9</v>
      </c>
      <c r="M819">
        <v>340.29700000000003</v>
      </c>
      <c r="N819">
        <f t="shared" si="52"/>
        <v>57.461357237257879</v>
      </c>
      <c r="O819">
        <v>1.09863</v>
      </c>
      <c r="P819">
        <v>30.471800000000002</v>
      </c>
      <c r="Q819">
        <v>861.99699999999996</v>
      </c>
      <c r="R819">
        <v>1.8313299999999999</v>
      </c>
      <c r="S819">
        <v>-9.7351100000000006</v>
      </c>
      <c r="T819">
        <f t="shared" si="50"/>
        <v>-10.833740000000001</v>
      </c>
    </row>
    <row r="820" spans="2:20" x14ac:dyDescent="0.3">
      <c r="B820">
        <v>6</v>
      </c>
      <c r="C820">
        <v>273.24400000000003</v>
      </c>
      <c r="D820">
        <f t="shared" si="53"/>
        <v>51.910299003322159</v>
      </c>
      <c r="E820">
        <v>-15.7013</v>
      </c>
      <c r="F820">
        <v>32.6691</v>
      </c>
      <c r="G820">
        <v>833.93</v>
      </c>
      <c r="H820">
        <v>1.46858</v>
      </c>
      <c r="I820">
        <v>-32.134999999999998</v>
      </c>
      <c r="J820">
        <f t="shared" si="51"/>
        <v>-16.433699999999998</v>
      </c>
      <c r="L820">
        <v>10</v>
      </c>
      <c r="M820">
        <v>358.21199999999999</v>
      </c>
      <c r="N820">
        <f t="shared" si="52"/>
        <v>55.819145967066817</v>
      </c>
      <c r="O820">
        <v>0.94604500000000002</v>
      </c>
      <c r="P820">
        <v>30.410799999999998</v>
      </c>
      <c r="Q820">
        <v>862.71199999999999</v>
      </c>
      <c r="R820">
        <v>1.8140799999999999</v>
      </c>
      <c r="S820">
        <v>-10.1929</v>
      </c>
      <c r="T820">
        <f t="shared" si="50"/>
        <v>-11.138945</v>
      </c>
    </row>
    <row r="821" spans="2:20" x14ac:dyDescent="0.3">
      <c r="B821">
        <v>7</v>
      </c>
      <c r="C821">
        <v>292.23899999999998</v>
      </c>
      <c r="D821">
        <f t="shared" si="53"/>
        <v>52.645433008686645</v>
      </c>
      <c r="E821">
        <v>-16.494800000000001</v>
      </c>
      <c r="F821">
        <v>33.935499999999998</v>
      </c>
      <c r="G821">
        <v>830.58299999999997</v>
      </c>
      <c r="H821">
        <v>1.4467399999999999</v>
      </c>
      <c r="I821">
        <v>-32.8217</v>
      </c>
      <c r="J821">
        <f t="shared" si="51"/>
        <v>-16.326899999999998</v>
      </c>
      <c r="L821">
        <v>11</v>
      </c>
      <c r="M821">
        <v>375.51400000000001</v>
      </c>
      <c r="N821">
        <f t="shared" si="52"/>
        <v>57.796786498670606</v>
      </c>
      <c r="O821">
        <v>0.19836400000000001</v>
      </c>
      <c r="P821">
        <v>30.975300000000001</v>
      </c>
      <c r="Q821">
        <v>923.66700000000003</v>
      </c>
      <c r="R821">
        <v>1.8694</v>
      </c>
      <c r="S821">
        <v>-10.421799999999999</v>
      </c>
      <c r="T821">
        <f t="shared" si="50"/>
        <v>-10.620163999999999</v>
      </c>
    </row>
    <row r="822" spans="2:20" x14ac:dyDescent="0.3">
      <c r="B822">
        <v>8</v>
      </c>
      <c r="C822">
        <v>311.75400000000002</v>
      </c>
      <c r="D822">
        <f t="shared" si="53"/>
        <v>51.242633871380875</v>
      </c>
      <c r="E822">
        <v>-16.647300000000001</v>
      </c>
      <c r="F822">
        <v>33.874499999999998</v>
      </c>
      <c r="G822">
        <v>819.077</v>
      </c>
      <c r="H822">
        <v>1.4480900000000001</v>
      </c>
      <c r="I822">
        <v>-33.248899999999999</v>
      </c>
      <c r="J822">
        <f t="shared" si="51"/>
        <v>-16.601599999999998</v>
      </c>
      <c r="L822">
        <v>12</v>
      </c>
      <c r="M822">
        <v>393.88</v>
      </c>
      <c r="N822">
        <f t="shared" si="52"/>
        <v>54.448437329848673</v>
      </c>
      <c r="O822">
        <v>-4.5776400000000002E-2</v>
      </c>
      <c r="P822">
        <v>30.868500000000001</v>
      </c>
      <c r="Q822">
        <v>905.99699999999996</v>
      </c>
      <c r="R822">
        <v>1.85477</v>
      </c>
      <c r="S822">
        <v>-10.7117</v>
      </c>
      <c r="T822">
        <f t="shared" si="50"/>
        <v>-10.665923600000001</v>
      </c>
    </row>
    <row r="823" spans="2:20" x14ac:dyDescent="0.3">
      <c r="B823">
        <v>9</v>
      </c>
      <c r="C823">
        <v>330.88499999999999</v>
      </c>
      <c r="D823">
        <f t="shared" si="53"/>
        <v>52.271182896869036</v>
      </c>
      <c r="E823">
        <v>-17.471299999999999</v>
      </c>
      <c r="F823">
        <v>34.591700000000003</v>
      </c>
      <c r="G823">
        <v>844.74300000000005</v>
      </c>
      <c r="H823">
        <v>1.4526699999999999</v>
      </c>
      <c r="I823">
        <v>-33.416699999999999</v>
      </c>
      <c r="J823">
        <f t="shared" si="51"/>
        <v>-15.945399999999999</v>
      </c>
      <c r="L823">
        <v>13</v>
      </c>
      <c r="M823">
        <v>411.59199999999998</v>
      </c>
      <c r="N823">
        <f t="shared" si="52"/>
        <v>56.458897922312595</v>
      </c>
      <c r="O823">
        <v>-0.152588</v>
      </c>
      <c r="P823">
        <v>30.487100000000002</v>
      </c>
      <c r="Q823">
        <v>896.56899999999996</v>
      </c>
      <c r="R823">
        <v>1.8529199999999999</v>
      </c>
      <c r="S823">
        <v>-11.0626</v>
      </c>
      <c r="T823">
        <f t="shared" si="50"/>
        <v>-10.910012</v>
      </c>
    </row>
    <row r="824" spans="2:20" x14ac:dyDescent="0.3">
      <c r="B824">
        <v>10</v>
      </c>
      <c r="C824">
        <v>350.28500000000003</v>
      </c>
      <c r="D824">
        <f t="shared" si="53"/>
        <v>51.546391752577229</v>
      </c>
      <c r="E824">
        <v>-17.654399999999999</v>
      </c>
      <c r="F824">
        <v>34.5154</v>
      </c>
      <c r="G824">
        <v>850.41600000000005</v>
      </c>
      <c r="H824">
        <v>1.4608699999999999</v>
      </c>
      <c r="I824">
        <v>-33.599899999999998</v>
      </c>
      <c r="J824">
        <f t="shared" si="51"/>
        <v>-15.945499999999999</v>
      </c>
      <c r="L824">
        <v>14</v>
      </c>
      <c r="M824">
        <v>429.85199999999998</v>
      </c>
      <c r="N824">
        <f t="shared" si="52"/>
        <v>54.764512595837921</v>
      </c>
      <c r="O824">
        <v>0.28991699999999998</v>
      </c>
      <c r="P824">
        <v>30.242899999999999</v>
      </c>
      <c r="Q824">
        <v>879.10299999999995</v>
      </c>
      <c r="R824">
        <v>1.8445100000000001</v>
      </c>
      <c r="S824">
        <v>-10.726900000000001</v>
      </c>
      <c r="T824">
        <f t="shared" si="50"/>
        <v>-11.016817</v>
      </c>
    </row>
    <row r="825" spans="2:20" x14ac:dyDescent="0.3">
      <c r="B825">
        <v>11</v>
      </c>
      <c r="C825">
        <v>370.33</v>
      </c>
      <c r="D825">
        <f t="shared" si="53"/>
        <v>49.887752556747422</v>
      </c>
      <c r="E825">
        <v>-16.754200000000001</v>
      </c>
      <c r="F825">
        <v>32.8979</v>
      </c>
      <c r="G825">
        <v>825.77099999999996</v>
      </c>
      <c r="H825">
        <v>1.4604900000000001</v>
      </c>
      <c r="I825">
        <v>-33.538800000000002</v>
      </c>
      <c r="J825">
        <f t="shared" si="51"/>
        <v>-16.784600000000001</v>
      </c>
      <c r="L825">
        <v>15</v>
      </c>
      <c r="M825">
        <v>447.19</v>
      </c>
      <c r="N825">
        <f t="shared" si="52"/>
        <v>57.676779328642212</v>
      </c>
      <c r="O825">
        <v>0.13732900000000001</v>
      </c>
      <c r="P825">
        <v>30.059799999999999</v>
      </c>
      <c r="Q825">
        <v>906.21</v>
      </c>
      <c r="R825">
        <v>1.88089</v>
      </c>
      <c r="S825">
        <v>-10.9863</v>
      </c>
      <c r="T825">
        <f t="shared" si="50"/>
        <v>-11.123628999999999</v>
      </c>
    </row>
    <row r="826" spans="2:20" x14ac:dyDescent="0.3">
      <c r="B826">
        <v>12</v>
      </c>
      <c r="C826">
        <v>389.98399999999998</v>
      </c>
      <c r="D826">
        <f t="shared" si="53"/>
        <v>50.880227943421197</v>
      </c>
      <c r="E826">
        <v>-17.745999999999999</v>
      </c>
      <c r="F826">
        <v>33.981299999999997</v>
      </c>
      <c r="G826">
        <v>845.28</v>
      </c>
      <c r="H826">
        <v>1.46662</v>
      </c>
      <c r="I826">
        <v>-33.737200000000001</v>
      </c>
      <c r="J826">
        <f t="shared" si="51"/>
        <v>-15.991200000000003</v>
      </c>
      <c r="L826">
        <v>16</v>
      </c>
      <c r="M826">
        <v>466.13099999999997</v>
      </c>
      <c r="N826">
        <f t="shared" si="52"/>
        <v>52.795522939654788</v>
      </c>
      <c r="O826">
        <v>1.00708</v>
      </c>
      <c r="P826">
        <v>28.900099999999998</v>
      </c>
      <c r="Q826">
        <v>834.60299999999995</v>
      </c>
      <c r="R826">
        <v>1.8533200000000001</v>
      </c>
      <c r="S826">
        <v>-11.1389</v>
      </c>
      <c r="T826">
        <f t="shared" si="50"/>
        <v>-12.14598</v>
      </c>
    </row>
    <row r="827" spans="2:20" x14ac:dyDescent="0.3">
      <c r="B827">
        <v>13</v>
      </c>
      <c r="C827">
        <v>409.93799999999999</v>
      </c>
      <c r="D827">
        <f t="shared" si="53"/>
        <v>50.115265109752414</v>
      </c>
      <c r="E827">
        <v>-17.715499999999999</v>
      </c>
      <c r="F827">
        <v>33.554099999999998</v>
      </c>
      <c r="G827">
        <v>874.86800000000005</v>
      </c>
      <c r="H827">
        <v>1.4836</v>
      </c>
      <c r="I827">
        <v>-33.844000000000001</v>
      </c>
      <c r="J827">
        <f t="shared" si="51"/>
        <v>-16.128500000000003</v>
      </c>
      <c r="L827">
        <v>17</v>
      </c>
      <c r="M827">
        <v>484.75099999999998</v>
      </c>
      <c r="N827">
        <f t="shared" si="52"/>
        <v>53.705692803437152</v>
      </c>
      <c r="O827">
        <v>0.57983399999999996</v>
      </c>
      <c r="P827">
        <v>28.945900000000002</v>
      </c>
      <c r="Q827">
        <v>860.50800000000004</v>
      </c>
      <c r="R827">
        <v>1.82918</v>
      </c>
      <c r="S827">
        <v>-11.215199999999999</v>
      </c>
      <c r="T827">
        <f t="shared" si="50"/>
        <v>-11.795033999999999</v>
      </c>
    </row>
    <row r="828" spans="2:20" x14ac:dyDescent="0.3">
      <c r="B828">
        <v>14</v>
      </c>
      <c r="C828">
        <v>430.33600000000001</v>
      </c>
      <c r="D828">
        <f t="shared" si="53"/>
        <v>49.02441415825075</v>
      </c>
      <c r="E828">
        <v>-17.0288</v>
      </c>
      <c r="F828">
        <v>32.195999999999998</v>
      </c>
      <c r="G828">
        <v>852.46400000000006</v>
      </c>
      <c r="H828">
        <v>1.4961199999999999</v>
      </c>
      <c r="I828">
        <v>-33.828699999999998</v>
      </c>
      <c r="J828">
        <f t="shared" si="51"/>
        <v>-16.799899999999997</v>
      </c>
      <c r="L828">
        <v>18</v>
      </c>
      <c r="M828">
        <v>502.82299999999998</v>
      </c>
      <c r="N828">
        <f t="shared" si="52"/>
        <v>55.334218680832215</v>
      </c>
      <c r="O828">
        <v>-0.83923300000000001</v>
      </c>
      <c r="P828">
        <v>30.410799999999998</v>
      </c>
      <c r="Q828">
        <v>940.20399999999995</v>
      </c>
      <c r="R828">
        <v>1.91232</v>
      </c>
      <c r="S828">
        <v>-11.4899</v>
      </c>
      <c r="T828">
        <f t="shared" si="50"/>
        <v>-10.650667</v>
      </c>
    </row>
    <row r="829" spans="2:20" x14ac:dyDescent="0.3">
      <c r="B829">
        <v>15</v>
      </c>
      <c r="C829">
        <v>451.00200000000001</v>
      </c>
      <c r="D829">
        <f t="shared" si="53"/>
        <v>48.388657698635448</v>
      </c>
      <c r="E829">
        <v>-17.456099999999999</v>
      </c>
      <c r="F829">
        <v>32.699599999999997</v>
      </c>
      <c r="G829">
        <v>881.476</v>
      </c>
      <c r="H829">
        <v>1.5023299999999999</v>
      </c>
      <c r="I829">
        <v>-33.798200000000001</v>
      </c>
      <c r="J829">
        <f t="shared" si="51"/>
        <v>-16.342100000000002</v>
      </c>
      <c r="L829">
        <v>19</v>
      </c>
      <c r="M829">
        <v>520.98599999999999</v>
      </c>
      <c r="N829">
        <f t="shared" si="52"/>
        <v>55.056983978417627</v>
      </c>
      <c r="O829">
        <v>-0.80871599999999999</v>
      </c>
      <c r="P829">
        <v>30.181899999999999</v>
      </c>
      <c r="Q829">
        <v>932.53399999999999</v>
      </c>
      <c r="R829">
        <v>1.9446399999999999</v>
      </c>
      <c r="S829">
        <v>-11.505100000000001</v>
      </c>
      <c r="T829">
        <f t="shared" si="50"/>
        <v>-10.696384</v>
      </c>
    </row>
    <row r="830" spans="2:20" x14ac:dyDescent="0.3">
      <c r="B830">
        <v>16</v>
      </c>
      <c r="C830">
        <v>471.40100000000001</v>
      </c>
      <c r="D830">
        <f t="shared" si="53"/>
        <v>49.022010882886413</v>
      </c>
      <c r="E830">
        <v>-17.700199999999999</v>
      </c>
      <c r="F830">
        <v>32.607999999999997</v>
      </c>
      <c r="G830">
        <v>896.04700000000003</v>
      </c>
      <c r="H830">
        <v>1.54027</v>
      </c>
      <c r="I830">
        <v>-33.966099999999997</v>
      </c>
      <c r="J830">
        <f t="shared" si="51"/>
        <v>-16.265899999999998</v>
      </c>
      <c r="L830">
        <v>20</v>
      </c>
      <c r="M830">
        <v>539.73599999999999</v>
      </c>
      <c r="N830">
        <f t="shared" si="52"/>
        <v>53.333333333333336</v>
      </c>
      <c r="O830">
        <v>-0.67138699999999996</v>
      </c>
      <c r="P830">
        <v>29.7394</v>
      </c>
      <c r="Q830">
        <v>916.76199999999994</v>
      </c>
      <c r="R830">
        <v>1.9372199999999999</v>
      </c>
      <c r="S830">
        <v>-11.505100000000001</v>
      </c>
      <c r="T830">
        <f t="shared" si="50"/>
        <v>-10.833713000000001</v>
      </c>
    </row>
    <row r="831" spans="2:20" x14ac:dyDescent="0.3">
      <c r="B831">
        <v>17</v>
      </c>
      <c r="C831">
        <v>492.11500000000001</v>
      </c>
      <c r="D831">
        <f t="shared" si="53"/>
        <v>48.276527952109689</v>
      </c>
      <c r="E831">
        <v>-17.2729</v>
      </c>
      <c r="F831">
        <v>31.829799999999999</v>
      </c>
      <c r="G831">
        <v>883.96799999999996</v>
      </c>
      <c r="H831">
        <v>1.51874</v>
      </c>
      <c r="I831">
        <v>-33.920299999999997</v>
      </c>
      <c r="J831">
        <f t="shared" si="51"/>
        <v>-16.647399999999998</v>
      </c>
      <c r="L831">
        <v>21</v>
      </c>
      <c r="M831">
        <v>558.428</v>
      </c>
      <c r="N831">
        <f t="shared" si="52"/>
        <v>53.498823025893408</v>
      </c>
      <c r="O831">
        <v>-0.96130400000000005</v>
      </c>
      <c r="P831">
        <v>29.7852</v>
      </c>
      <c r="Q831">
        <v>957.84199999999998</v>
      </c>
      <c r="R831">
        <v>1.97465</v>
      </c>
      <c r="S831">
        <v>-11.7035</v>
      </c>
      <c r="T831">
        <f t="shared" si="50"/>
        <v>-10.742196</v>
      </c>
    </row>
    <row r="832" spans="2:20" x14ac:dyDescent="0.3">
      <c r="B832">
        <v>18</v>
      </c>
      <c r="C832">
        <v>514.43100000000004</v>
      </c>
      <c r="D832">
        <f t="shared" si="53"/>
        <v>44.810898010396066</v>
      </c>
      <c r="E832">
        <v>-16.754200000000001</v>
      </c>
      <c r="F832">
        <v>30.227699999999999</v>
      </c>
      <c r="G832">
        <v>894.71400000000006</v>
      </c>
      <c r="H832">
        <v>1.5733200000000001</v>
      </c>
      <c r="I832">
        <v>-33.569299999999998</v>
      </c>
      <c r="J832">
        <f t="shared" si="51"/>
        <v>-16.815099999999997</v>
      </c>
      <c r="L832">
        <v>22</v>
      </c>
      <c r="M832">
        <v>577.53800000000001</v>
      </c>
      <c r="N832">
        <f t="shared" si="52"/>
        <v>52.328623757195146</v>
      </c>
      <c r="O832">
        <v>-1.2206999999999999</v>
      </c>
      <c r="P832">
        <v>29.8767</v>
      </c>
      <c r="Q832">
        <v>935.82899999999995</v>
      </c>
      <c r="R832">
        <v>1.9521500000000001</v>
      </c>
      <c r="S832">
        <v>-11.8103</v>
      </c>
      <c r="T832">
        <f t="shared" si="50"/>
        <v>-10.589600000000001</v>
      </c>
    </row>
    <row r="833" spans="2:20" x14ac:dyDescent="0.3">
      <c r="B833">
        <v>19</v>
      </c>
      <c r="C833">
        <v>534.82100000000003</v>
      </c>
      <c r="D833">
        <f t="shared" si="53"/>
        <v>49.043648847474287</v>
      </c>
      <c r="E833">
        <v>-17.3035</v>
      </c>
      <c r="F833">
        <v>31.3873</v>
      </c>
      <c r="G833">
        <v>892.35199999999998</v>
      </c>
      <c r="H833">
        <v>1.53281</v>
      </c>
      <c r="I833">
        <v>-34.072899999999997</v>
      </c>
      <c r="J833">
        <f t="shared" si="51"/>
        <v>-16.769399999999997</v>
      </c>
      <c r="L833">
        <v>23</v>
      </c>
      <c r="M833">
        <v>596.44100000000003</v>
      </c>
      <c r="N833">
        <f t="shared" si="52"/>
        <v>52.90165582182717</v>
      </c>
      <c r="O833">
        <v>-1.6021700000000001</v>
      </c>
      <c r="P833">
        <v>30.029299999999999</v>
      </c>
      <c r="Q833">
        <v>979.20699999999999</v>
      </c>
      <c r="R833">
        <v>1.9983599999999999</v>
      </c>
      <c r="S833">
        <v>-11.734</v>
      </c>
      <c r="T833">
        <f t="shared" si="50"/>
        <v>-10.131830000000001</v>
      </c>
    </row>
    <row r="834" spans="2:20" x14ac:dyDescent="0.3">
      <c r="B834">
        <v>20</v>
      </c>
      <c r="C834">
        <v>555.48699999999997</v>
      </c>
      <c r="D834">
        <f t="shared" si="53"/>
        <v>48.388657698635583</v>
      </c>
      <c r="E834">
        <v>-17.639199999999999</v>
      </c>
      <c r="F834">
        <v>31.646699999999999</v>
      </c>
      <c r="G834">
        <v>890.77599999999995</v>
      </c>
      <c r="H834">
        <v>1.5581199999999999</v>
      </c>
      <c r="I834">
        <v>-34.042400000000001</v>
      </c>
      <c r="J834">
        <f t="shared" si="51"/>
        <v>-16.403200000000002</v>
      </c>
      <c r="L834">
        <v>24</v>
      </c>
      <c r="M834">
        <v>615.67600000000004</v>
      </c>
      <c r="N834">
        <f t="shared" si="52"/>
        <v>51.98856251624639</v>
      </c>
      <c r="O834">
        <v>-0.50353999999999999</v>
      </c>
      <c r="P834">
        <v>28.640699999999999</v>
      </c>
      <c r="Q834">
        <v>909.55100000000004</v>
      </c>
      <c r="R834">
        <v>1.9238200000000001</v>
      </c>
      <c r="S834">
        <v>-12.008699999999999</v>
      </c>
      <c r="T834">
        <f t="shared" si="50"/>
        <v>-11.50516</v>
      </c>
    </row>
    <row r="835" spans="2:20" x14ac:dyDescent="0.3">
      <c r="B835">
        <v>21</v>
      </c>
      <c r="C835">
        <v>576.64</v>
      </c>
      <c r="D835">
        <f t="shared" si="53"/>
        <v>47.274618257457526</v>
      </c>
      <c r="E835">
        <v>-17.654399999999999</v>
      </c>
      <c r="F835">
        <v>31.616199999999999</v>
      </c>
      <c r="G835">
        <v>902.58799999999997</v>
      </c>
      <c r="H835">
        <v>1.56433</v>
      </c>
      <c r="I835">
        <v>-33.966099999999997</v>
      </c>
      <c r="J835">
        <f t="shared" si="51"/>
        <v>-16.311699999999998</v>
      </c>
      <c r="L835">
        <v>25</v>
      </c>
      <c r="M835">
        <v>634.87</v>
      </c>
      <c r="N835">
        <f t="shared" si="52"/>
        <v>52.099614462853083</v>
      </c>
      <c r="O835">
        <v>-1.31226</v>
      </c>
      <c r="P835">
        <v>29.357900000000001</v>
      </c>
      <c r="Q835">
        <v>977.48900000000003</v>
      </c>
      <c r="R835">
        <v>1.9819199999999999</v>
      </c>
      <c r="S835">
        <v>-11.8408</v>
      </c>
      <c r="T835">
        <f t="shared" si="50"/>
        <v>-10.52854</v>
      </c>
    </row>
    <row r="836" spans="2:20" x14ac:dyDescent="0.3">
      <c r="B836">
        <v>22</v>
      </c>
      <c r="C836">
        <v>597.76199999999994</v>
      </c>
      <c r="D836">
        <f t="shared" si="53"/>
        <v>47.344001515008145</v>
      </c>
      <c r="E836">
        <v>-17.623899999999999</v>
      </c>
      <c r="F836">
        <v>31.2805</v>
      </c>
      <c r="G836">
        <v>904.91499999999996</v>
      </c>
      <c r="H836">
        <v>1.5676000000000001</v>
      </c>
      <c r="I836">
        <v>-34.072899999999997</v>
      </c>
      <c r="J836">
        <f t="shared" si="51"/>
        <v>-16.448999999999998</v>
      </c>
      <c r="L836">
        <v>26</v>
      </c>
      <c r="M836">
        <v>654.19000000000005</v>
      </c>
      <c r="N836">
        <f t="shared" si="52"/>
        <v>51.759834368529887</v>
      </c>
      <c r="O836">
        <v>-0.71716299999999999</v>
      </c>
      <c r="P836">
        <v>28.625499999999999</v>
      </c>
      <c r="Q836">
        <v>927.16600000000005</v>
      </c>
      <c r="R836">
        <v>1.9580200000000001</v>
      </c>
      <c r="S836">
        <v>-12.100199999999999</v>
      </c>
      <c r="T836">
        <f t="shared" si="50"/>
        <v>-11.383037</v>
      </c>
    </row>
    <row r="837" spans="2:20" x14ac:dyDescent="0.3">
      <c r="B837">
        <v>23</v>
      </c>
      <c r="C837">
        <v>618.91300000000001</v>
      </c>
      <c r="D837">
        <f t="shared" si="53"/>
        <v>47.279088459174353</v>
      </c>
      <c r="E837">
        <v>-17.1509</v>
      </c>
      <c r="F837">
        <v>30.410799999999998</v>
      </c>
      <c r="G837">
        <v>905.40899999999999</v>
      </c>
      <c r="H837">
        <v>1.5567</v>
      </c>
      <c r="I837">
        <v>-34.042400000000001</v>
      </c>
      <c r="J837">
        <f t="shared" si="51"/>
        <v>-16.891500000000001</v>
      </c>
      <c r="L837">
        <v>27</v>
      </c>
      <c r="M837">
        <v>672.755</v>
      </c>
      <c r="N837">
        <f t="shared" si="52"/>
        <v>53.86479935362258</v>
      </c>
      <c r="O837">
        <v>-1.6021700000000001</v>
      </c>
      <c r="P837">
        <v>29.373200000000001</v>
      </c>
      <c r="Q837">
        <v>985.59500000000003</v>
      </c>
      <c r="R837">
        <v>1.99776</v>
      </c>
      <c r="S837">
        <v>-12.100199999999999</v>
      </c>
      <c r="T837">
        <f t="shared" ref="T837:T900" si="54">S837-O837</f>
        <v>-10.49803</v>
      </c>
    </row>
    <row r="838" spans="2:20" x14ac:dyDescent="0.3">
      <c r="B838">
        <v>24</v>
      </c>
      <c r="C838">
        <v>640.274</v>
      </c>
      <c r="D838">
        <f t="shared" si="53"/>
        <v>46.814287720612356</v>
      </c>
      <c r="E838">
        <v>-17.1814</v>
      </c>
      <c r="F838">
        <v>29.205300000000001</v>
      </c>
      <c r="G838">
        <v>958.971</v>
      </c>
      <c r="H838">
        <v>1.65377</v>
      </c>
      <c r="I838">
        <v>-33.630400000000002</v>
      </c>
      <c r="J838">
        <f>I838-E838</f>
        <v>-16.449000000000002</v>
      </c>
      <c r="L838">
        <v>28</v>
      </c>
      <c r="M838">
        <v>692.57</v>
      </c>
      <c r="N838">
        <f t="shared" ref="N838:N901" si="55">1000/(M838-M837)</f>
        <v>50.466818067120727</v>
      </c>
      <c r="O838">
        <v>-0.80871599999999999</v>
      </c>
      <c r="P838">
        <v>28.1067</v>
      </c>
      <c r="Q838">
        <v>933.00900000000001</v>
      </c>
      <c r="R838">
        <v>1.9879899999999999</v>
      </c>
      <c r="S838">
        <v>-12.069699999999999</v>
      </c>
      <c r="T838">
        <f t="shared" si="54"/>
        <v>-11.260983999999999</v>
      </c>
    </row>
    <row r="839" spans="2:20" x14ac:dyDescent="0.3">
      <c r="B839">
        <v>25</v>
      </c>
      <c r="C839">
        <v>662.11300000000006</v>
      </c>
      <c r="D839">
        <f t="shared" si="53"/>
        <v>45.789642382892872</v>
      </c>
      <c r="E839">
        <v>-16.9678</v>
      </c>
      <c r="F839">
        <v>29.5715</v>
      </c>
      <c r="G839">
        <v>918.27300000000002</v>
      </c>
      <c r="H839">
        <v>1.60287</v>
      </c>
      <c r="I839">
        <v>-33.828699999999998</v>
      </c>
      <c r="J839">
        <f>I839-E839</f>
        <v>-16.860899999999997</v>
      </c>
      <c r="L839">
        <v>29</v>
      </c>
      <c r="M839">
        <v>711.52300000000002</v>
      </c>
      <c r="N839">
        <f t="shared" si="55"/>
        <v>52.762095710441692</v>
      </c>
      <c r="O839">
        <v>-1.64795</v>
      </c>
      <c r="P839">
        <v>28.732299999999999</v>
      </c>
      <c r="Q839">
        <v>1004.73</v>
      </c>
      <c r="R839">
        <v>2.04528</v>
      </c>
      <c r="S839">
        <v>-12.176500000000001</v>
      </c>
      <c r="T839">
        <f t="shared" si="54"/>
        <v>-10.528550000000001</v>
      </c>
    </row>
    <row r="840" spans="2:20" x14ac:dyDescent="0.3">
      <c r="B840">
        <v>26</v>
      </c>
      <c r="C840">
        <v>683.62</v>
      </c>
      <c r="D840">
        <f t="shared" si="53"/>
        <v>46.496489515041723</v>
      </c>
      <c r="E840">
        <v>-17.761199999999999</v>
      </c>
      <c r="F840">
        <v>30.532800000000002</v>
      </c>
      <c r="G840">
        <v>955.27700000000004</v>
      </c>
      <c r="H840">
        <v>1.63696</v>
      </c>
      <c r="I840">
        <v>-33.813499999999998</v>
      </c>
      <c r="J840">
        <f>I840-E840</f>
        <v>-16.052299999999999</v>
      </c>
      <c r="T840">
        <f t="shared" si="54"/>
        <v>0</v>
      </c>
    </row>
    <row r="841" spans="2:20" x14ac:dyDescent="0.3">
      <c r="K841">
        <v>4</v>
      </c>
      <c r="T841">
        <f t="shared" si="54"/>
        <v>0</v>
      </c>
    </row>
    <row r="842" spans="2:20" x14ac:dyDescent="0.3">
      <c r="L842">
        <v>1</v>
      </c>
      <c r="M842">
        <v>219.81700000000001</v>
      </c>
      <c r="O842">
        <v>-52.017200000000003</v>
      </c>
      <c r="P842">
        <v>94.329800000000006</v>
      </c>
      <c r="Q842">
        <v>1659.67</v>
      </c>
      <c r="R842">
        <v>2.3974099999999998</v>
      </c>
      <c r="S842">
        <v>-11.0321</v>
      </c>
      <c r="T842">
        <f t="shared" si="54"/>
        <v>40.985100000000003</v>
      </c>
    </row>
    <row r="843" spans="2:20" x14ac:dyDescent="0.3">
      <c r="L843">
        <v>2</v>
      </c>
      <c r="M843">
        <v>228.29400000000001</v>
      </c>
      <c r="N843">
        <f t="shared" si="55"/>
        <v>117.96626164916829</v>
      </c>
      <c r="O843">
        <v>1.09863</v>
      </c>
      <c r="P843">
        <v>32.440199999999997</v>
      </c>
      <c r="Q843">
        <v>817.803</v>
      </c>
      <c r="R843">
        <v>1.81185</v>
      </c>
      <c r="S843">
        <v>-6.5155000000000003</v>
      </c>
      <c r="T843">
        <f t="shared" si="54"/>
        <v>-7.6141300000000003</v>
      </c>
    </row>
    <row r="844" spans="2:20" x14ac:dyDescent="0.3">
      <c r="L844">
        <v>3</v>
      </c>
      <c r="M844">
        <v>239.54300000000001</v>
      </c>
      <c r="N844">
        <f t="shared" si="55"/>
        <v>88.896790825851227</v>
      </c>
      <c r="O844">
        <v>3.3416700000000001</v>
      </c>
      <c r="P844">
        <v>27.679400000000001</v>
      </c>
      <c r="Q844">
        <v>918.11300000000006</v>
      </c>
      <c r="R844">
        <v>2.0447899999999999</v>
      </c>
      <c r="S844">
        <v>-5.2185100000000002</v>
      </c>
      <c r="T844">
        <f t="shared" si="54"/>
        <v>-8.5601800000000008</v>
      </c>
    </row>
    <row r="845" spans="2:20" x14ac:dyDescent="0.3">
      <c r="L845">
        <v>4</v>
      </c>
      <c r="M845">
        <v>252.81200000000001</v>
      </c>
      <c r="N845">
        <f t="shared" si="55"/>
        <v>75.363629512397281</v>
      </c>
      <c r="O845">
        <v>4.5776399999999997</v>
      </c>
      <c r="P845">
        <v>25.222799999999999</v>
      </c>
      <c r="Q845">
        <v>945.51</v>
      </c>
      <c r="R845">
        <v>2.07158</v>
      </c>
      <c r="S845">
        <v>-5.7678200000000004</v>
      </c>
      <c r="T845">
        <f t="shared" si="54"/>
        <v>-10.345459999999999</v>
      </c>
    </row>
    <row r="846" spans="2:20" x14ac:dyDescent="0.3">
      <c r="L846">
        <v>5</v>
      </c>
      <c r="M846">
        <v>270.05200000000002</v>
      </c>
      <c r="N846">
        <f t="shared" si="55"/>
        <v>58.004640371229669</v>
      </c>
      <c r="O846">
        <v>2.31934</v>
      </c>
      <c r="P846">
        <v>28.472899999999999</v>
      </c>
      <c r="Q846">
        <v>957.03700000000003</v>
      </c>
      <c r="R846">
        <v>1.9932300000000001</v>
      </c>
      <c r="S846">
        <v>-7.1716300000000004</v>
      </c>
      <c r="T846">
        <f t="shared" si="54"/>
        <v>-9.4909700000000008</v>
      </c>
    </row>
    <row r="847" spans="2:20" x14ac:dyDescent="0.3">
      <c r="L847">
        <v>6</v>
      </c>
      <c r="M847">
        <v>286.96199999999999</v>
      </c>
      <c r="N847">
        <f t="shared" si="55"/>
        <v>59.136605558841033</v>
      </c>
      <c r="O847">
        <v>2.0752000000000002</v>
      </c>
      <c r="P847">
        <v>28.915400000000002</v>
      </c>
      <c r="Q847">
        <v>930.19</v>
      </c>
      <c r="R847">
        <v>1.95841</v>
      </c>
      <c r="S847">
        <v>-8.1024200000000004</v>
      </c>
      <c r="T847">
        <f t="shared" si="54"/>
        <v>-10.177620000000001</v>
      </c>
    </row>
    <row r="848" spans="2:20" x14ac:dyDescent="0.3">
      <c r="L848">
        <v>7</v>
      </c>
      <c r="M848">
        <v>303.85700000000003</v>
      </c>
      <c r="N848">
        <f t="shared" si="55"/>
        <v>59.189109203906348</v>
      </c>
      <c r="O848">
        <v>1.4190700000000001</v>
      </c>
      <c r="P848">
        <v>29.9377</v>
      </c>
      <c r="Q848">
        <v>952.92499999999995</v>
      </c>
      <c r="R848">
        <v>1.9097900000000001</v>
      </c>
      <c r="S848">
        <v>-8.5449199999999994</v>
      </c>
      <c r="T848">
        <f t="shared" si="54"/>
        <v>-9.963989999999999</v>
      </c>
    </row>
    <row r="849" spans="12:20" x14ac:dyDescent="0.3">
      <c r="L849">
        <v>8</v>
      </c>
      <c r="M849">
        <v>320.71800000000002</v>
      </c>
      <c r="N849">
        <f t="shared" si="55"/>
        <v>59.308463317715471</v>
      </c>
      <c r="O849">
        <v>0.97656299999999996</v>
      </c>
      <c r="P849">
        <v>30.197099999999999</v>
      </c>
      <c r="Q849">
        <v>959.57600000000002</v>
      </c>
      <c r="R849">
        <v>1.94394</v>
      </c>
      <c r="S849">
        <v>-9.0026899999999994</v>
      </c>
      <c r="T849">
        <f t="shared" si="54"/>
        <v>-9.9792529999999999</v>
      </c>
    </row>
    <row r="850" spans="12:20" x14ac:dyDescent="0.3">
      <c r="L850">
        <v>9</v>
      </c>
      <c r="M850">
        <v>337.733</v>
      </c>
      <c r="N850">
        <f t="shared" si="55"/>
        <v>58.771672054069988</v>
      </c>
      <c r="O850">
        <v>0.64086900000000002</v>
      </c>
      <c r="P850">
        <v>30.181899999999999</v>
      </c>
      <c r="Q850">
        <v>953.82600000000002</v>
      </c>
      <c r="R850">
        <v>1.9136899999999999</v>
      </c>
      <c r="S850">
        <v>-9.4604499999999998</v>
      </c>
      <c r="T850">
        <f t="shared" si="54"/>
        <v>-10.101319</v>
      </c>
    </row>
    <row r="851" spans="12:20" x14ac:dyDescent="0.3">
      <c r="L851">
        <v>10</v>
      </c>
      <c r="M851">
        <v>355.57</v>
      </c>
      <c r="N851">
        <f t="shared" si="55"/>
        <v>56.063239333968752</v>
      </c>
      <c r="O851">
        <v>1.1291500000000001</v>
      </c>
      <c r="P851">
        <v>29.418900000000001</v>
      </c>
      <c r="Q851">
        <v>904.83</v>
      </c>
      <c r="R851">
        <v>1.8841000000000001</v>
      </c>
      <c r="S851">
        <v>-9.8724399999999992</v>
      </c>
      <c r="T851">
        <f t="shared" si="54"/>
        <v>-11.00159</v>
      </c>
    </row>
    <row r="852" spans="12:20" x14ac:dyDescent="0.3">
      <c r="L852">
        <v>11</v>
      </c>
      <c r="M852">
        <v>373.25</v>
      </c>
      <c r="N852">
        <f t="shared" si="55"/>
        <v>56.561085972850655</v>
      </c>
      <c r="O852">
        <v>0.71716299999999999</v>
      </c>
      <c r="P852">
        <v>29.5105</v>
      </c>
      <c r="Q852">
        <v>924.48400000000004</v>
      </c>
      <c r="R852">
        <v>1.92302</v>
      </c>
      <c r="S852">
        <v>-9.9792500000000004</v>
      </c>
      <c r="T852">
        <f t="shared" si="54"/>
        <v>-10.696413</v>
      </c>
    </row>
    <row r="853" spans="12:20" x14ac:dyDescent="0.3">
      <c r="L853">
        <v>12</v>
      </c>
      <c r="M853">
        <v>391.05099999999999</v>
      </c>
      <c r="N853">
        <f t="shared" si="55"/>
        <v>56.176619291051104</v>
      </c>
      <c r="O853">
        <v>0.67138699999999996</v>
      </c>
      <c r="P853">
        <v>29.6936</v>
      </c>
      <c r="Q853">
        <v>921.95</v>
      </c>
      <c r="R853">
        <v>1.9266000000000001</v>
      </c>
      <c r="S853">
        <v>-10.2386</v>
      </c>
      <c r="T853">
        <f t="shared" si="54"/>
        <v>-10.909986999999999</v>
      </c>
    </row>
    <row r="854" spans="12:20" x14ac:dyDescent="0.3">
      <c r="L854">
        <v>13</v>
      </c>
      <c r="M854">
        <v>409.178</v>
      </c>
      <c r="N854">
        <f t="shared" si="55"/>
        <v>55.166326474320044</v>
      </c>
      <c r="O854">
        <v>0.305176</v>
      </c>
      <c r="P854">
        <v>29.6021</v>
      </c>
      <c r="Q854">
        <v>931.72400000000005</v>
      </c>
      <c r="R854">
        <v>1.8912199999999999</v>
      </c>
      <c r="S854">
        <v>-10.528600000000001</v>
      </c>
      <c r="T854">
        <f t="shared" si="54"/>
        <v>-10.833776</v>
      </c>
    </row>
    <row r="855" spans="12:20" x14ac:dyDescent="0.3">
      <c r="L855">
        <v>14</v>
      </c>
      <c r="M855">
        <v>426.84199999999998</v>
      </c>
      <c r="N855">
        <f t="shared" si="55"/>
        <v>56.612318840579753</v>
      </c>
      <c r="O855">
        <v>-0.457764</v>
      </c>
      <c r="P855">
        <v>30.120799999999999</v>
      </c>
      <c r="Q855">
        <v>985.36099999999999</v>
      </c>
      <c r="R855">
        <v>1.9725200000000001</v>
      </c>
      <c r="S855">
        <v>-10.3149</v>
      </c>
      <c r="T855">
        <f t="shared" si="54"/>
        <v>-9.8571360000000006</v>
      </c>
    </row>
    <row r="856" spans="12:20" x14ac:dyDescent="0.3">
      <c r="L856">
        <v>15</v>
      </c>
      <c r="M856">
        <v>445.09800000000001</v>
      </c>
      <c r="N856">
        <f t="shared" si="55"/>
        <v>54.776511831726467</v>
      </c>
      <c r="O856">
        <v>9.1552700000000001E-2</v>
      </c>
      <c r="P856">
        <v>29.4495</v>
      </c>
      <c r="Q856">
        <v>965.37800000000004</v>
      </c>
      <c r="R856">
        <v>1.95129</v>
      </c>
      <c r="S856">
        <v>-10.589600000000001</v>
      </c>
      <c r="T856">
        <f t="shared" si="54"/>
        <v>-10.6811527</v>
      </c>
    </row>
    <row r="857" spans="12:20" x14ac:dyDescent="0.3">
      <c r="L857">
        <v>16</v>
      </c>
      <c r="M857">
        <v>462.99099999999999</v>
      </c>
      <c r="N857">
        <f t="shared" si="55"/>
        <v>55.887777343095152</v>
      </c>
      <c r="O857">
        <v>0.396729</v>
      </c>
      <c r="P857">
        <v>28.732299999999999</v>
      </c>
      <c r="Q857">
        <v>920.92700000000002</v>
      </c>
      <c r="R857">
        <v>1.91866</v>
      </c>
      <c r="S857">
        <v>-10.7117</v>
      </c>
      <c r="T857">
        <f t="shared" si="54"/>
        <v>-11.108429000000001</v>
      </c>
    </row>
    <row r="858" spans="12:20" x14ac:dyDescent="0.3">
      <c r="L858">
        <v>17</v>
      </c>
      <c r="M858">
        <v>480.99200000000002</v>
      </c>
      <c r="N858">
        <f t="shared" si="55"/>
        <v>55.552469307260608</v>
      </c>
      <c r="O858">
        <v>-0.61035200000000001</v>
      </c>
      <c r="P858">
        <v>29.6783</v>
      </c>
      <c r="Q858">
        <v>978.91899999999998</v>
      </c>
      <c r="R858">
        <v>1.97288</v>
      </c>
      <c r="S858">
        <v>-10.788</v>
      </c>
      <c r="T858">
        <f t="shared" si="54"/>
        <v>-10.177648</v>
      </c>
    </row>
    <row r="859" spans="12:20" x14ac:dyDescent="0.3">
      <c r="L859">
        <v>18</v>
      </c>
      <c r="M859">
        <v>499.286</v>
      </c>
      <c r="N859">
        <f t="shared" si="55"/>
        <v>54.662730950038316</v>
      </c>
      <c r="O859">
        <v>-0.457764</v>
      </c>
      <c r="P859">
        <v>29.418900000000001</v>
      </c>
      <c r="Q859">
        <v>963.5</v>
      </c>
      <c r="R859">
        <v>1.9920899999999999</v>
      </c>
      <c r="S859">
        <v>-10.91</v>
      </c>
      <c r="T859">
        <f t="shared" si="54"/>
        <v>-10.452236000000001</v>
      </c>
    </row>
    <row r="860" spans="12:20" x14ac:dyDescent="0.3">
      <c r="L860">
        <v>19</v>
      </c>
      <c r="M860">
        <v>517.16099999999994</v>
      </c>
      <c r="N860">
        <f t="shared" si="55"/>
        <v>55.944055944056124</v>
      </c>
      <c r="O860">
        <v>-0.96130400000000005</v>
      </c>
      <c r="P860">
        <v>29.296900000000001</v>
      </c>
      <c r="Q860">
        <v>998.54899999999998</v>
      </c>
      <c r="R860">
        <v>2.0270600000000001</v>
      </c>
      <c r="S860">
        <v>-11.215199999999999</v>
      </c>
      <c r="T860">
        <f t="shared" si="54"/>
        <v>-10.253895999999999</v>
      </c>
    </row>
    <row r="861" spans="12:20" x14ac:dyDescent="0.3">
      <c r="L861">
        <v>20</v>
      </c>
      <c r="M861">
        <v>535.95100000000002</v>
      </c>
      <c r="N861">
        <f t="shared" si="55"/>
        <v>53.219797764768273</v>
      </c>
      <c r="O861">
        <v>0.152588</v>
      </c>
      <c r="P861">
        <v>28.0609</v>
      </c>
      <c r="Q861">
        <v>925.83199999999999</v>
      </c>
      <c r="R861">
        <v>1.9540200000000001</v>
      </c>
      <c r="S861">
        <v>-11.337300000000001</v>
      </c>
      <c r="T861">
        <f t="shared" si="54"/>
        <v>-11.489888000000001</v>
      </c>
    </row>
    <row r="862" spans="12:20" x14ac:dyDescent="0.3">
      <c r="L862">
        <v>21</v>
      </c>
      <c r="M862">
        <v>554.33299999999997</v>
      </c>
      <c r="N862">
        <f t="shared" si="55"/>
        <v>54.401044500054553</v>
      </c>
      <c r="O862">
        <v>-0.25939899999999999</v>
      </c>
      <c r="P862">
        <v>28.472899999999999</v>
      </c>
      <c r="Q862">
        <v>936.13300000000004</v>
      </c>
      <c r="R862">
        <v>1.9552400000000001</v>
      </c>
      <c r="S862">
        <v>-11.5509</v>
      </c>
      <c r="T862">
        <f t="shared" si="54"/>
        <v>-11.291501</v>
      </c>
    </row>
    <row r="863" spans="12:20" x14ac:dyDescent="0.3">
      <c r="L863">
        <v>22</v>
      </c>
      <c r="M863">
        <v>573.58100000000002</v>
      </c>
      <c r="N863">
        <f t="shared" si="55"/>
        <v>51.953449709060557</v>
      </c>
      <c r="O863">
        <v>-0.38146999999999998</v>
      </c>
      <c r="P863">
        <v>28.411899999999999</v>
      </c>
      <c r="Q863">
        <v>942.51800000000003</v>
      </c>
      <c r="R863">
        <v>1.9869600000000001</v>
      </c>
      <c r="S863">
        <v>-11.535600000000001</v>
      </c>
      <c r="T863">
        <f t="shared" si="54"/>
        <v>-11.15413</v>
      </c>
    </row>
    <row r="864" spans="12:20" x14ac:dyDescent="0.3">
      <c r="L864">
        <v>23</v>
      </c>
      <c r="M864">
        <v>591.95899999999995</v>
      </c>
      <c r="N864">
        <f t="shared" si="55"/>
        <v>54.412884971161382</v>
      </c>
      <c r="O864">
        <v>-1.1901900000000001</v>
      </c>
      <c r="P864">
        <v>29.083300000000001</v>
      </c>
      <c r="Q864">
        <v>1007.08</v>
      </c>
      <c r="R864">
        <v>2.02989</v>
      </c>
      <c r="S864">
        <v>-11.673</v>
      </c>
      <c r="T864">
        <f t="shared" si="54"/>
        <v>-10.482810000000001</v>
      </c>
    </row>
    <row r="865" spans="11:20" x14ac:dyDescent="0.3">
      <c r="L865">
        <v>24</v>
      </c>
      <c r="M865">
        <v>610.95699999999999</v>
      </c>
      <c r="N865">
        <f t="shared" si="55"/>
        <v>52.637119696810061</v>
      </c>
      <c r="O865">
        <v>-1.6174299999999999</v>
      </c>
      <c r="P865">
        <v>28.991700000000002</v>
      </c>
      <c r="Q865">
        <v>1030.1300000000001</v>
      </c>
      <c r="R865">
        <v>2.0843699999999998</v>
      </c>
      <c r="S865">
        <v>-11.505100000000001</v>
      </c>
      <c r="T865">
        <f t="shared" si="54"/>
        <v>-9.88767</v>
      </c>
    </row>
    <row r="866" spans="11:20" x14ac:dyDescent="0.3">
      <c r="L866">
        <v>25</v>
      </c>
      <c r="M866">
        <v>630.07000000000005</v>
      </c>
      <c r="N866">
        <f t="shared" si="55"/>
        <v>52.32041019201575</v>
      </c>
      <c r="O866">
        <v>-1.2359599999999999</v>
      </c>
      <c r="P866">
        <v>28.305099999999999</v>
      </c>
      <c r="Q866">
        <v>998.16700000000003</v>
      </c>
      <c r="R866">
        <v>2.06609</v>
      </c>
      <c r="S866">
        <v>-11.901899999999999</v>
      </c>
      <c r="T866">
        <f t="shared" si="54"/>
        <v>-10.665939999999999</v>
      </c>
    </row>
    <row r="867" spans="11:20" x14ac:dyDescent="0.3">
      <c r="L867">
        <v>26</v>
      </c>
      <c r="M867">
        <v>649.33699999999999</v>
      </c>
      <c r="N867">
        <f t="shared" si="55"/>
        <v>51.902216224632959</v>
      </c>
      <c r="O867">
        <v>-1.2664800000000001</v>
      </c>
      <c r="P867">
        <v>28.3813</v>
      </c>
      <c r="Q867">
        <v>1013.99</v>
      </c>
      <c r="R867">
        <v>2.0872799999999998</v>
      </c>
      <c r="S867">
        <v>-11.6882</v>
      </c>
      <c r="T867">
        <f t="shared" si="54"/>
        <v>-10.421720000000001</v>
      </c>
    </row>
    <row r="868" spans="11:20" x14ac:dyDescent="0.3">
      <c r="L868">
        <v>27</v>
      </c>
      <c r="M868">
        <v>670.19200000000001</v>
      </c>
      <c r="N868">
        <f t="shared" si="55"/>
        <v>47.950131862862584</v>
      </c>
      <c r="O868">
        <v>-0.32043500000000003</v>
      </c>
      <c r="P868">
        <v>26.7944</v>
      </c>
      <c r="Q868">
        <v>968.85199999999998</v>
      </c>
      <c r="R868">
        <v>2.0667900000000001</v>
      </c>
      <c r="S868">
        <v>-11.734</v>
      </c>
      <c r="T868">
        <f t="shared" si="54"/>
        <v>-11.413565</v>
      </c>
    </row>
    <row r="869" spans="11:20" x14ac:dyDescent="0.3">
      <c r="L869">
        <v>28</v>
      </c>
      <c r="M869">
        <v>689.14700000000005</v>
      </c>
      <c r="N869">
        <f t="shared" si="55"/>
        <v>52.75652862041666</v>
      </c>
      <c r="O869">
        <v>-1.80054</v>
      </c>
      <c r="P869">
        <v>28.411899999999999</v>
      </c>
      <c r="Q869">
        <v>1034.7</v>
      </c>
      <c r="R869">
        <v>2.1015100000000002</v>
      </c>
      <c r="S869">
        <v>-12.039199999999999</v>
      </c>
      <c r="T869">
        <f t="shared" si="54"/>
        <v>-10.238659999999999</v>
      </c>
    </row>
    <row r="870" spans="11:20" x14ac:dyDescent="0.3">
      <c r="L870">
        <v>29</v>
      </c>
      <c r="M870">
        <v>708.63</v>
      </c>
      <c r="N870">
        <f t="shared" si="55"/>
        <v>51.326797721090323</v>
      </c>
      <c r="O870">
        <v>-2.0599400000000001</v>
      </c>
      <c r="P870">
        <v>28.610199999999999</v>
      </c>
      <c r="Q870">
        <v>1051.92</v>
      </c>
      <c r="R870">
        <v>2.09674</v>
      </c>
      <c r="S870">
        <v>-12.207000000000001</v>
      </c>
      <c r="T870">
        <f t="shared" si="54"/>
        <v>-10.14706</v>
      </c>
    </row>
    <row r="871" spans="11:20" x14ac:dyDescent="0.3">
      <c r="T871">
        <f t="shared" si="54"/>
        <v>0</v>
      </c>
    </row>
    <row r="872" spans="11:20" x14ac:dyDescent="0.3">
      <c r="K872">
        <v>4.0999999999999996</v>
      </c>
      <c r="T872">
        <f t="shared" si="54"/>
        <v>0</v>
      </c>
    </row>
    <row r="873" spans="11:20" x14ac:dyDescent="0.3">
      <c r="L873">
        <v>1</v>
      </c>
      <c r="M873">
        <v>219.816</v>
      </c>
      <c r="O873">
        <v>-51.956200000000003</v>
      </c>
      <c r="P873">
        <v>94.497699999999995</v>
      </c>
      <c r="Q873">
        <v>1643.99</v>
      </c>
      <c r="R873">
        <v>2.4520400000000002</v>
      </c>
      <c r="S873">
        <v>-10.3607</v>
      </c>
      <c r="T873">
        <f t="shared" si="54"/>
        <v>41.595500000000001</v>
      </c>
    </row>
    <row r="874" spans="11:20" x14ac:dyDescent="0.3">
      <c r="L874">
        <v>2</v>
      </c>
      <c r="M874">
        <v>228.37700000000001</v>
      </c>
      <c r="N874">
        <f t="shared" si="55"/>
        <v>116.80878402055825</v>
      </c>
      <c r="O874">
        <v>1.40381</v>
      </c>
      <c r="P874">
        <v>31.738299999999999</v>
      </c>
      <c r="Q874">
        <v>827.803</v>
      </c>
      <c r="R874">
        <v>1.8766</v>
      </c>
      <c r="S874">
        <v>-5.7525599999999999</v>
      </c>
      <c r="T874">
        <f t="shared" si="54"/>
        <v>-7.1563699999999999</v>
      </c>
    </row>
    <row r="875" spans="11:20" x14ac:dyDescent="0.3">
      <c r="L875">
        <v>3</v>
      </c>
      <c r="M875">
        <v>239.4</v>
      </c>
      <c r="N875">
        <f t="shared" si="55"/>
        <v>90.719404880704019</v>
      </c>
      <c r="O875">
        <v>3.6773699999999998</v>
      </c>
      <c r="P875">
        <v>26.931799999999999</v>
      </c>
      <c r="Q875">
        <v>975.44</v>
      </c>
      <c r="R875">
        <v>2.15761</v>
      </c>
      <c r="S875">
        <v>-4.5013399999999999</v>
      </c>
      <c r="T875">
        <f t="shared" si="54"/>
        <v>-8.1787099999999988</v>
      </c>
    </row>
    <row r="876" spans="11:20" x14ac:dyDescent="0.3">
      <c r="L876">
        <v>4</v>
      </c>
      <c r="M876">
        <v>252.55500000000001</v>
      </c>
      <c r="N876">
        <f t="shared" si="55"/>
        <v>76.01672367920942</v>
      </c>
      <c r="O876">
        <v>4.1809099999999999</v>
      </c>
      <c r="P876">
        <v>24.8566</v>
      </c>
      <c r="Q876">
        <v>1021.36</v>
      </c>
      <c r="R876">
        <v>2.20933</v>
      </c>
      <c r="S876">
        <v>-4.9743700000000004</v>
      </c>
      <c r="T876">
        <f t="shared" si="54"/>
        <v>-9.1552800000000012</v>
      </c>
    </row>
    <row r="877" spans="11:20" x14ac:dyDescent="0.3">
      <c r="L877">
        <v>5</v>
      </c>
      <c r="M877">
        <v>269.27100000000002</v>
      </c>
      <c r="N877">
        <f t="shared" si="55"/>
        <v>59.822924144532152</v>
      </c>
      <c r="O877">
        <v>2.9296899999999999</v>
      </c>
      <c r="P877">
        <v>27.542100000000001</v>
      </c>
      <c r="Q877">
        <v>981.97500000000002</v>
      </c>
      <c r="R877">
        <v>2.0808800000000001</v>
      </c>
      <c r="S877">
        <v>-6.5765399999999996</v>
      </c>
      <c r="T877">
        <f t="shared" si="54"/>
        <v>-9.5062299999999986</v>
      </c>
    </row>
    <row r="878" spans="11:20" x14ac:dyDescent="0.3">
      <c r="L878">
        <v>6</v>
      </c>
      <c r="M878">
        <v>285.8</v>
      </c>
      <c r="N878">
        <f t="shared" si="55"/>
        <v>60.49972775122513</v>
      </c>
      <c r="O878">
        <v>2.2430400000000001</v>
      </c>
      <c r="P878">
        <v>28.1677</v>
      </c>
      <c r="Q878">
        <v>988.66700000000003</v>
      </c>
      <c r="R878">
        <v>2.044</v>
      </c>
      <c r="S878">
        <v>-7.37</v>
      </c>
      <c r="T878">
        <f t="shared" si="54"/>
        <v>-9.6130399999999998</v>
      </c>
    </row>
    <row r="879" spans="11:20" x14ac:dyDescent="0.3">
      <c r="L879">
        <v>7</v>
      </c>
      <c r="M879">
        <v>302.995</v>
      </c>
      <c r="N879">
        <f t="shared" si="55"/>
        <v>58.156440825821484</v>
      </c>
      <c r="O879">
        <v>1.80054</v>
      </c>
      <c r="P879">
        <v>28.961200000000002</v>
      </c>
      <c r="Q879">
        <v>964.21900000000005</v>
      </c>
      <c r="R879">
        <v>1.9432799999999999</v>
      </c>
      <c r="S879">
        <v>-8.28552</v>
      </c>
      <c r="T879">
        <f t="shared" si="54"/>
        <v>-10.08606</v>
      </c>
    </row>
    <row r="880" spans="11:20" x14ac:dyDescent="0.3">
      <c r="L880">
        <v>8</v>
      </c>
      <c r="M880">
        <v>319.88200000000001</v>
      </c>
      <c r="N880">
        <f t="shared" si="55"/>
        <v>59.217149286433347</v>
      </c>
      <c r="O880">
        <v>1.2206999999999999</v>
      </c>
      <c r="P880">
        <v>29.5715</v>
      </c>
      <c r="Q880">
        <v>987.74300000000005</v>
      </c>
      <c r="R880">
        <v>1.9858899999999999</v>
      </c>
      <c r="S880">
        <v>-8.3465600000000002</v>
      </c>
      <c r="T880">
        <f t="shared" si="54"/>
        <v>-9.567260000000001</v>
      </c>
    </row>
    <row r="881" spans="12:20" x14ac:dyDescent="0.3">
      <c r="L881">
        <v>9</v>
      </c>
      <c r="M881">
        <v>337.47399999999999</v>
      </c>
      <c r="N881">
        <f t="shared" si="55"/>
        <v>56.844020009095097</v>
      </c>
      <c r="O881">
        <v>1.32751</v>
      </c>
      <c r="P881">
        <v>28.808599999999998</v>
      </c>
      <c r="Q881">
        <v>973</v>
      </c>
      <c r="R881">
        <v>1.9765200000000001</v>
      </c>
      <c r="S881">
        <v>-8.9569100000000006</v>
      </c>
      <c r="T881">
        <f t="shared" si="54"/>
        <v>-10.284420000000001</v>
      </c>
    </row>
    <row r="882" spans="12:20" x14ac:dyDescent="0.3">
      <c r="L882">
        <v>10</v>
      </c>
      <c r="M882">
        <v>354.69</v>
      </c>
      <c r="N882">
        <f t="shared" si="55"/>
        <v>58.085501858736031</v>
      </c>
      <c r="O882">
        <v>0.94604500000000002</v>
      </c>
      <c r="P882">
        <v>29.220600000000001</v>
      </c>
      <c r="Q882">
        <v>980.70600000000002</v>
      </c>
      <c r="R882">
        <v>1.9812700000000001</v>
      </c>
      <c r="S882">
        <v>-9.1247600000000002</v>
      </c>
      <c r="T882">
        <f t="shared" si="54"/>
        <v>-10.070805</v>
      </c>
    </row>
    <row r="883" spans="12:20" x14ac:dyDescent="0.3">
      <c r="L883">
        <v>11</v>
      </c>
      <c r="M883">
        <v>372.04500000000002</v>
      </c>
      <c r="N883">
        <f t="shared" si="55"/>
        <v>57.620282339383401</v>
      </c>
      <c r="O883">
        <v>0.65612800000000004</v>
      </c>
      <c r="P883">
        <v>29.312100000000001</v>
      </c>
      <c r="Q883">
        <v>993.88900000000001</v>
      </c>
      <c r="R883">
        <v>1.9744900000000001</v>
      </c>
      <c r="S883">
        <v>-9.3689</v>
      </c>
      <c r="T883">
        <f t="shared" si="54"/>
        <v>-10.025028000000001</v>
      </c>
    </row>
    <row r="884" spans="12:20" x14ac:dyDescent="0.3">
      <c r="L884">
        <v>12</v>
      </c>
      <c r="M884">
        <v>389.63</v>
      </c>
      <c r="N884">
        <f t="shared" si="55"/>
        <v>56.866647711117494</v>
      </c>
      <c r="O884">
        <v>0.61035200000000001</v>
      </c>
      <c r="P884">
        <v>29.144300000000001</v>
      </c>
      <c r="Q884">
        <v>985.12800000000004</v>
      </c>
      <c r="R884">
        <v>1.99952</v>
      </c>
      <c r="S884">
        <v>-9.6740700000000004</v>
      </c>
      <c r="T884">
        <f t="shared" si="54"/>
        <v>-10.284422000000001</v>
      </c>
    </row>
    <row r="885" spans="12:20" x14ac:dyDescent="0.3">
      <c r="L885">
        <v>13</v>
      </c>
      <c r="M885">
        <v>407.21199999999999</v>
      </c>
      <c r="N885">
        <f t="shared" si="55"/>
        <v>56.87635081333184</v>
      </c>
      <c r="O885">
        <v>0.27465800000000001</v>
      </c>
      <c r="P885">
        <v>29.068000000000001</v>
      </c>
      <c r="Q885">
        <v>981.70500000000004</v>
      </c>
      <c r="R885">
        <v>2.0263900000000001</v>
      </c>
      <c r="S885">
        <v>-10.1013</v>
      </c>
      <c r="T885">
        <f t="shared" si="54"/>
        <v>-10.375958000000001</v>
      </c>
    </row>
    <row r="886" spans="12:20" x14ac:dyDescent="0.3">
      <c r="L886">
        <v>14</v>
      </c>
      <c r="M886">
        <v>425.04199999999997</v>
      </c>
      <c r="N886">
        <f t="shared" si="55"/>
        <v>56.085249579360678</v>
      </c>
      <c r="O886">
        <v>7.6293899999999998E-2</v>
      </c>
      <c r="P886">
        <v>29.281600000000001</v>
      </c>
      <c r="Q886">
        <v>1002.05</v>
      </c>
      <c r="R886">
        <v>2.00637</v>
      </c>
      <c r="S886">
        <v>-10.1624</v>
      </c>
      <c r="T886">
        <f t="shared" si="54"/>
        <v>-10.238693899999999</v>
      </c>
    </row>
    <row r="887" spans="12:20" x14ac:dyDescent="0.3">
      <c r="L887">
        <v>15</v>
      </c>
      <c r="M887">
        <v>443.54199999999997</v>
      </c>
      <c r="N887">
        <f t="shared" si="55"/>
        <v>54.054054054054056</v>
      </c>
      <c r="O887">
        <v>0.50353999999999999</v>
      </c>
      <c r="P887">
        <v>28.686499999999999</v>
      </c>
      <c r="Q887">
        <v>971.91399999999999</v>
      </c>
      <c r="R887">
        <v>1.98848</v>
      </c>
      <c r="S887">
        <v>-10.3607</v>
      </c>
      <c r="T887">
        <f t="shared" si="54"/>
        <v>-10.864239999999999</v>
      </c>
    </row>
    <row r="888" spans="12:20" x14ac:dyDescent="0.3">
      <c r="L888">
        <v>16</v>
      </c>
      <c r="M888">
        <v>461.13600000000002</v>
      </c>
      <c r="N888">
        <f t="shared" si="55"/>
        <v>56.837558258497047</v>
      </c>
      <c r="O888">
        <v>-0.33569300000000002</v>
      </c>
      <c r="P888">
        <v>28.808599999999998</v>
      </c>
      <c r="Q888">
        <v>1006.01</v>
      </c>
      <c r="R888">
        <v>2.0422199999999999</v>
      </c>
      <c r="S888">
        <v>-10.406499999999999</v>
      </c>
      <c r="T888">
        <f t="shared" si="54"/>
        <v>-10.070806999999999</v>
      </c>
    </row>
    <row r="889" spans="12:20" x14ac:dyDescent="0.3">
      <c r="L889">
        <v>17</v>
      </c>
      <c r="M889">
        <v>479.45499999999998</v>
      </c>
      <c r="N889">
        <f t="shared" si="55"/>
        <v>54.588132539985928</v>
      </c>
      <c r="O889">
        <v>-0.51879900000000001</v>
      </c>
      <c r="P889">
        <v>28.976400000000002</v>
      </c>
      <c r="Q889">
        <v>1022.08</v>
      </c>
      <c r="R889">
        <v>2.0682499999999999</v>
      </c>
      <c r="S889">
        <v>-10.3302</v>
      </c>
      <c r="T889">
        <f t="shared" si="54"/>
        <v>-9.811401</v>
      </c>
    </row>
    <row r="890" spans="12:20" x14ac:dyDescent="0.3">
      <c r="L890">
        <v>18</v>
      </c>
      <c r="M890">
        <v>497.94200000000001</v>
      </c>
      <c r="N890">
        <f t="shared" si="55"/>
        <v>54.092064694109304</v>
      </c>
      <c r="O890">
        <v>-0.473022</v>
      </c>
      <c r="P890">
        <v>28.610199999999999</v>
      </c>
      <c r="Q890">
        <v>1013.6</v>
      </c>
      <c r="R890">
        <v>2.0631300000000001</v>
      </c>
      <c r="S890">
        <v>-10.559100000000001</v>
      </c>
      <c r="T890">
        <f t="shared" si="54"/>
        <v>-10.086078000000001</v>
      </c>
    </row>
    <row r="891" spans="12:20" x14ac:dyDescent="0.3">
      <c r="L891">
        <v>19</v>
      </c>
      <c r="M891">
        <v>516.00199999999995</v>
      </c>
      <c r="N891">
        <f t="shared" si="55"/>
        <v>55.370985603543907</v>
      </c>
      <c r="O891">
        <v>-1.1444099999999999</v>
      </c>
      <c r="P891">
        <v>28.869599999999998</v>
      </c>
      <c r="Q891">
        <v>1053.8699999999999</v>
      </c>
      <c r="R891">
        <v>2.1059299999999999</v>
      </c>
      <c r="S891">
        <v>-10.665900000000001</v>
      </c>
      <c r="T891">
        <f t="shared" si="54"/>
        <v>-9.52149</v>
      </c>
    </row>
    <row r="892" spans="12:20" x14ac:dyDescent="0.3">
      <c r="L892">
        <v>20</v>
      </c>
      <c r="M892">
        <v>534.678</v>
      </c>
      <c r="N892">
        <f t="shared" si="55"/>
        <v>53.54465624330679</v>
      </c>
      <c r="O892">
        <v>-0.73242200000000002</v>
      </c>
      <c r="P892">
        <v>28.3508</v>
      </c>
      <c r="Q892">
        <v>1024.4100000000001</v>
      </c>
      <c r="R892">
        <v>2.0870799999999998</v>
      </c>
      <c r="S892">
        <v>-10.7727</v>
      </c>
      <c r="T892">
        <f t="shared" si="54"/>
        <v>-10.040278000000001</v>
      </c>
    </row>
    <row r="893" spans="12:20" x14ac:dyDescent="0.3">
      <c r="L893">
        <v>21</v>
      </c>
      <c r="M893">
        <v>552.91099999999994</v>
      </c>
      <c r="N893">
        <f t="shared" si="55"/>
        <v>54.845609608950966</v>
      </c>
      <c r="O893">
        <v>-0.88500999999999996</v>
      </c>
      <c r="P893">
        <v>28.2593</v>
      </c>
      <c r="Q893">
        <v>1053.49</v>
      </c>
      <c r="R893">
        <v>2.1133500000000001</v>
      </c>
      <c r="S893">
        <v>-10.8643</v>
      </c>
      <c r="T893">
        <f t="shared" si="54"/>
        <v>-9.9792900000000007</v>
      </c>
    </row>
    <row r="894" spans="12:20" x14ac:dyDescent="0.3">
      <c r="L894">
        <v>22</v>
      </c>
      <c r="M894">
        <v>571.03</v>
      </c>
      <c r="N894">
        <f t="shared" si="55"/>
        <v>55.190683812572352</v>
      </c>
      <c r="O894">
        <v>-1.25122</v>
      </c>
      <c r="P894">
        <v>28.0609</v>
      </c>
      <c r="Q894">
        <v>1079.22</v>
      </c>
      <c r="R894">
        <v>2.1408999999999998</v>
      </c>
      <c r="S894">
        <v>-10.8795</v>
      </c>
      <c r="T894">
        <f t="shared" si="54"/>
        <v>-9.6282800000000002</v>
      </c>
    </row>
    <row r="895" spans="12:20" x14ac:dyDescent="0.3">
      <c r="L895">
        <v>23</v>
      </c>
      <c r="M895">
        <v>589.577</v>
      </c>
      <c r="N895">
        <f t="shared" si="55"/>
        <v>53.917075537822754</v>
      </c>
      <c r="O895">
        <v>-0.74768100000000004</v>
      </c>
      <c r="P895">
        <v>27.9846</v>
      </c>
      <c r="Q895">
        <v>1043.28</v>
      </c>
      <c r="R895">
        <v>2.1040700000000001</v>
      </c>
      <c r="S895">
        <v>-11.0474</v>
      </c>
      <c r="T895">
        <f t="shared" si="54"/>
        <v>-10.299719</v>
      </c>
    </row>
    <row r="896" spans="12:20" x14ac:dyDescent="0.3">
      <c r="L896">
        <v>24</v>
      </c>
      <c r="M896">
        <v>608.09199999999998</v>
      </c>
      <c r="N896">
        <f t="shared" si="55"/>
        <v>54.010261949770495</v>
      </c>
      <c r="O896">
        <v>-0.94604500000000002</v>
      </c>
      <c r="P896">
        <v>27.862500000000001</v>
      </c>
      <c r="Q896">
        <v>1048.76</v>
      </c>
      <c r="R896">
        <v>2.11714</v>
      </c>
      <c r="S896">
        <v>-11.215199999999999</v>
      </c>
      <c r="T896">
        <f t="shared" si="54"/>
        <v>-10.269155</v>
      </c>
    </row>
    <row r="897" spans="11:20" x14ac:dyDescent="0.3">
      <c r="L897">
        <v>25</v>
      </c>
      <c r="M897">
        <v>626.95100000000002</v>
      </c>
      <c r="N897">
        <f t="shared" si="55"/>
        <v>53.025080863248213</v>
      </c>
      <c r="O897">
        <v>-0.97656299999999996</v>
      </c>
      <c r="P897">
        <v>27.633700000000001</v>
      </c>
      <c r="Q897">
        <v>1053.77</v>
      </c>
      <c r="R897">
        <v>2.1090300000000002</v>
      </c>
      <c r="S897">
        <v>-11.505100000000001</v>
      </c>
      <c r="T897">
        <f t="shared" si="54"/>
        <v>-10.528537</v>
      </c>
    </row>
    <row r="898" spans="11:20" x14ac:dyDescent="0.3">
      <c r="L898">
        <v>26</v>
      </c>
      <c r="M898">
        <v>646.33600000000001</v>
      </c>
      <c r="N898">
        <f t="shared" si="55"/>
        <v>51.586278050038715</v>
      </c>
      <c r="O898">
        <v>-0.71716299999999999</v>
      </c>
      <c r="P898">
        <v>26.992799999999999</v>
      </c>
      <c r="Q898">
        <v>1021.22</v>
      </c>
      <c r="R898">
        <v>2.0851199999999999</v>
      </c>
      <c r="S898">
        <v>-11.6577</v>
      </c>
      <c r="T898">
        <f t="shared" si="54"/>
        <v>-10.940537000000001</v>
      </c>
    </row>
    <row r="899" spans="11:20" x14ac:dyDescent="0.3">
      <c r="L899">
        <v>27</v>
      </c>
      <c r="M899">
        <v>665.78599999999994</v>
      </c>
      <c r="N899">
        <f t="shared" si="55"/>
        <v>51.413881748072157</v>
      </c>
      <c r="O899">
        <v>-0.76293900000000003</v>
      </c>
      <c r="P899">
        <v>27.023299999999999</v>
      </c>
      <c r="Q899">
        <v>1053.72</v>
      </c>
      <c r="R899">
        <v>2.1370100000000001</v>
      </c>
      <c r="S899">
        <v>-11.6119</v>
      </c>
      <c r="T899">
        <f t="shared" si="54"/>
        <v>-10.848961000000001</v>
      </c>
    </row>
    <row r="900" spans="11:20" x14ac:dyDescent="0.3">
      <c r="L900">
        <v>28</v>
      </c>
      <c r="M900">
        <v>684.58799999999997</v>
      </c>
      <c r="N900">
        <f t="shared" si="55"/>
        <v>53.185831294543071</v>
      </c>
      <c r="O900">
        <v>-1.4190700000000001</v>
      </c>
      <c r="P900">
        <v>27.252199999999998</v>
      </c>
      <c r="Q900">
        <v>1083.2</v>
      </c>
      <c r="R900">
        <v>2.1861299999999999</v>
      </c>
      <c r="S900">
        <v>-11.4899</v>
      </c>
      <c r="T900">
        <f t="shared" si="54"/>
        <v>-10.070830000000001</v>
      </c>
    </row>
    <row r="901" spans="11:20" x14ac:dyDescent="0.3">
      <c r="L901">
        <v>29</v>
      </c>
      <c r="M901">
        <v>703.73099999999999</v>
      </c>
      <c r="N901">
        <f t="shared" si="55"/>
        <v>52.23841613122282</v>
      </c>
      <c r="O901">
        <v>-1.1444099999999999</v>
      </c>
      <c r="P901">
        <v>26.992799999999999</v>
      </c>
      <c r="Q901">
        <v>1051.1300000000001</v>
      </c>
      <c r="R901">
        <v>2.15022</v>
      </c>
      <c r="S901">
        <v>-11.7188</v>
      </c>
      <c r="T901">
        <f t="shared" ref="T901:T964" si="56">S901-O901</f>
        <v>-10.574389999999999</v>
      </c>
    </row>
    <row r="902" spans="11:20" x14ac:dyDescent="0.3">
      <c r="T902">
        <f t="shared" si="56"/>
        <v>0</v>
      </c>
    </row>
    <row r="903" spans="11:20" x14ac:dyDescent="0.3">
      <c r="K903">
        <v>4.2</v>
      </c>
      <c r="T903">
        <f t="shared" si="56"/>
        <v>0</v>
      </c>
    </row>
    <row r="904" spans="11:20" x14ac:dyDescent="0.3">
      <c r="L904">
        <v>1</v>
      </c>
      <c r="M904">
        <v>219.816</v>
      </c>
      <c r="O904">
        <v>-51.6357</v>
      </c>
      <c r="P904">
        <v>94.268799999999999</v>
      </c>
      <c r="Q904">
        <v>1608.53</v>
      </c>
      <c r="R904">
        <v>2.4612500000000002</v>
      </c>
      <c r="S904">
        <v>-10.0708</v>
      </c>
      <c r="T904">
        <f t="shared" si="56"/>
        <v>41.564900000000002</v>
      </c>
    </row>
    <row r="905" spans="11:20" x14ac:dyDescent="0.3">
      <c r="L905">
        <v>2</v>
      </c>
      <c r="M905">
        <v>228.06899999999999</v>
      </c>
      <c r="N905">
        <f t="shared" ref="N905:N964" si="57">1000/(M905-M904)</f>
        <v>121.16806009935802</v>
      </c>
      <c r="O905">
        <v>1.2969999999999999</v>
      </c>
      <c r="P905">
        <v>31.936599999999999</v>
      </c>
      <c r="Q905">
        <v>879.25300000000004</v>
      </c>
      <c r="R905">
        <v>1.94215</v>
      </c>
      <c r="S905">
        <v>-5.0506599999999997</v>
      </c>
      <c r="T905">
        <f t="shared" si="56"/>
        <v>-6.3476599999999994</v>
      </c>
    </row>
    <row r="906" spans="11:20" x14ac:dyDescent="0.3">
      <c r="L906">
        <v>3</v>
      </c>
      <c r="M906">
        <v>238.85400000000001</v>
      </c>
      <c r="N906">
        <f t="shared" si="57"/>
        <v>92.721372276309481</v>
      </c>
      <c r="O906">
        <v>4.3640100000000004</v>
      </c>
      <c r="P906">
        <v>25.924700000000001</v>
      </c>
      <c r="Q906">
        <v>979.2</v>
      </c>
      <c r="R906">
        <v>2.1726299999999998</v>
      </c>
      <c r="S906">
        <v>-3.7994400000000002</v>
      </c>
      <c r="T906">
        <f t="shared" si="56"/>
        <v>-8.163450000000001</v>
      </c>
    </row>
    <row r="907" spans="11:20" x14ac:dyDescent="0.3">
      <c r="L907">
        <v>4</v>
      </c>
      <c r="M907">
        <v>251.44</v>
      </c>
      <c r="N907">
        <f t="shared" si="57"/>
        <v>79.45336087716521</v>
      </c>
      <c r="O907">
        <v>4.6539299999999999</v>
      </c>
      <c r="P907">
        <v>23.5901</v>
      </c>
      <c r="Q907">
        <v>1118.04</v>
      </c>
      <c r="R907">
        <v>2.3313199999999998</v>
      </c>
      <c r="S907">
        <v>-4.53186</v>
      </c>
      <c r="T907">
        <f t="shared" si="56"/>
        <v>-9.1857900000000008</v>
      </c>
    </row>
    <row r="908" spans="11:20" x14ac:dyDescent="0.3">
      <c r="L908">
        <v>5</v>
      </c>
      <c r="M908">
        <v>268.363</v>
      </c>
      <c r="N908">
        <f t="shared" si="57"/>
        <v>59.091177687171296</v>
      </c>
      <c r="O908">
        <v>3.3874499999999999</v>
      </c>
      <c r="P908">
        <v>26.5961</v>
      </c>
      <c r="Q908">
        <v>1038.94</v>
      </c>
      <c r="R908">
        <v>2.1487099999999999</v>
      </c>
      <c r="S908">
        <v>-6.1950700000000003</v>
      </c>
      <c r="T908">
        <f t="shared" si="56"/>
        <v>-9.5825200000000006</v>
      </c>
    </row>
    <row r="909" spans="11:20" x14ac:dyDescent="0.3">
      <c r="L909">
        <v>6</v>
      </c>
      <c r="M909">
        <v>284.96499999999997</v>
      </c>
      <c r="N909">
        <f t="shared" si="57"/>
        <v>60.233706782315473</v>
      </c>
      <c r="O909">
        <v>2.6397699999999999</v>
      </c>
      <c r="P909">
        <v>27.572600000000001</v>
      </c>
      <c r="Q909">
        <v>1020.82</v>
      </c>
      <c r="R909">
        <v>2.1051299999999999</v>
      </c>
      <c r="S909">
        <v>-6.9885299999999999</v>
      </c>
      <c r="T909">
        <f t="shared" si="56"/>
        <v>-9.6282999999999994</v>
      </c>
    </row>
    <row r="910" spans="11:20" x14ac:dyDescent="0.3">
      <c r="L910">
        <v>7</v>
      </c>
      <c r="M910">
        <v>301.86599999999999</v>
      </c>
      <c r="N910">
        <f t="shared" si="57"/>
        <v>59.168096562333552</v>
      </c>
      <c r="O910">
        <v>2.0904500000000001</v>
      </c>
      <c r="P910">
        <v>28.0914</v>
      </c>
      <c r="Q910">
        <v>1016.47</v>
      </c>
      <c r="R910">
        <v>2.04236</v>
      </c>
      <c r="S910">
        <v>-7.6751699999999996</v>
      </c>
      <c r="T910">
        <f t="shared" si="56"/>
        <v>-9.7656200000000002</v>
      </c>
    </row>
    <row r="911" spans="11:20" x14ac:dyDescent="0.3">
      <c r="L911">
        <v>8</v>
      </c>
      <c r="M911">
        <v>318.887</v>
      </c>
      <c r="N911">
        <f t="shared" si="57"/>
        <v>58.750954703013875</v>
      </c>
      <c r="O911">
        <v>1.6174299999999999</v>
      </c>
      <c r="P911">
        <v>28.2593</v>
      </c>
      <c r="Q911">
        <v>1000.44</v>
      </c>
      <c r="R911">
        <v>2.0702799999999999</v>
      </c>
      <c r="S911">
        <v>-8.1481899999999996</v>
      </c>
      <c r="T911">
        <f t="shared" si="56"/>
        <v>-9.7656200000000002</v>
      </c>
    </row>
    <row r="912" spans="11:20" x14ac:dyDescent="0.3">
      <c r="L912">
        <v>9</v>
      </c>
      <c r="M912">
        <v>335.726</v>
      </c>
      <c r="N912">
        <f t="shared" si="57"/>
        <v>59.385949284399317</v>
      </c>
      <c r="O912">
        <v>1.1901900000000001</v>
      </c>
      <c r="P912">
        <v>28.839099999999998</v>
      </c>
      <c r="Q912">
        <v>1039.53</v>
      </c>
      <c r="R912">
        <v>2.0488300000000002</v>
      </c>
      <c r="S912">
        <v>-8.6517300000000006</v>
      </c>
      <c r="T912">
        <f t="shared" si="56"/>
        <v>-9.84192</v>
      </c>
    </row>
    <row r="913" spans="12:20" x14ac:dyDescent="0.3">
      <c r="L913">
        <v>10</v>
      </c>
      <c r="M913">
        <v>353.07400000000001</v>
      </c>
      <c r="N913">
        <f t="shared" si="57"/>
        <v>57.643532395665162</v>
      </c>
      <c r="O913">
        <v>1.6784699999999999</v>
      </c>
      <c r="P913">
        <v>28.1525</v>
      </c>
      <c r="Q913">
        <v>985.81399999999996</v>
      </c>
      <c r="R913">
        <v>2.0516999999999999</v>
      </c>
      <c r="S913">
        <v>-8.6669900000000002</v>
      </c>
      <c r="T913">
        <f t="shared" si="56"/>
        <v>-10.345459999999999</v>
      </c>
    </row>
    <row r="914" spans="12:20" x14ac:dyDescent="0.3">
      <c r="L914">
        <v>11</v>
      </c>
      <c r="M914">
        <v>370.73200000000003</v>
      </c>
      <c r="N914">
        <f t="shared" si="57"/>
        <v>56.631555102503064</v>
      </c>
      <c r="O914">
        <v>1.9836400000000001</v>
      </c>
      <c r="P914">
        <v>27.725200000000001</v>
      </c>
      <c r="Q914">
        <v>961.61400000000003</v>
      </c>
      <c r="R914">
        <v>2.0085700000000002</v>
      </c>
      <c r="S914">
        <v>-8.7737999999999996</v>
      </c>
      <c r="T914">
        <f t="shared" si="56"/>
        <v>-10.757439999999999</v>
      </c>
    </row>
    <row r="915" spans="12:20" x14ac:dyDescent="0.3">
      <c r="L915">
        <v>12</v>
      </c>
      <c r="M915">
        <v>387.97500000000002</v>
      </c>
      <c r="N915">
        <f t="shared" si="57"/>
        <v>57.994548512439849</v>
      </c>
      <c r="O915">
        <v>0.90026899999999999</v>
      </c>
      <c r="P915">
        <v>28.518699999999999</v>
      </c>
      <c r="Q915">
        <v>1052.75</v>
      </c>
      <c r="R915">
        <v>2.09172</v>
      </c>
      <c r="S915">
        <v>-9.1095000000000006</v>
      </c>
      <c r="T915">
        <f t="shared" si="56"/>
        <v>-10.009769</v>
      </c>
    </row>
    <row r="916" spans="12:20" x14ac:dyDescent="0.3">
      <c r="L916">
        <v>13</v>
      </c>
      <c r="M916">
        <v>405.43599999999998</v>
      </c>
      <c r="N916">
        <f t="shared" si="57"/>
        <v>57.270488517267196</v>
      </c>
      <c r="O916">
        <v>1.32751</v>
      </c>
      <c r="P916">
        <v>27.786300000000001</v>
      </c>
      <c r="Q916">
        <v>1000.09</v>
      </c>
      <c r="R916">
        <v>2.0524900000000001</v>
      </c>
      <c r="S916">
        <v>-9.06372</v>
      </c>
      <c r="T916">
        <f t="shared" si="56"/>
        <v>-10.39123</v>
      </c>
    </row>
    <row r="917" spans="12:20" x14ac:dyDescent="0.3">
      <c r="L917">
        <v>14</v>
      </c>
      <c r="M917">
        <v>423.09699999999998</v>
      </c>
      <c r="N917">
        <f t="shared" si="57"/>
        <v>56.621935337749839</v>
      </c>
      <c r="O917">
        <v>0.167847</v>
      </c>
      <c r="P917">
        <v>28.579699999999999</v>
      </c>
      <c r="Q917">
        <v>1072.04</v>
      </c>
      <c r="R917">
        <v>2.1352799999999998</v>
      </c>
      <c r="S917">
        <v>-9.2773400000000006</v>
      </c>
      <c r="T917">
        <f t="shared" si="56"/>
        <v>-9.4451870000000007</v>
      </c>
    </row>
    <row r="918" spans="12:20" x14ac:dyDescent="0.3">
      <c r="L918">
        <v>15</v>
      </c>
      <c r="M918">
        <v>441.09</v>
      </c>
      <c r="N918">
        <f t="shared" si="57"/>
        <v>55.5771688990163</v>
      </c>
      <c r="O918">
        <v>0.85449200000000003</v>
      </c>
      <c r="P918">
        <v>27.832000000000001</v>
      </c>
      <c r="Q918">
        <v>1034.93</v>
      </c>
      <c r="R918">
        <v>2.0638700000000001</v>
      </c>
      <c r="S918">
        <v>-9.5672599999999992</v>
      </c>
      <c r="T918">
        <f t="shared" si="56"/>
        <v>-10.421752</v>
      </c>
    </row>
    <row r="919" spans="12:20" x14ac:dyDescent="0.3">
      <c r="L919">
        <v>16</v>
      </c>
      <c r="M919">
        <v>458.358</v>
      </c>
      <c r="N919">
        <f t="shared" si="57"/>
        <v>57.910586055130779</v>
      </c>
      <c r="O919">
        <v>-0.38146999999999998</v>
      </c>
      <c r="P919">
        <v>28.3508</v>
      </c>
      <c r="Q919">
        <v>1110.3</v>
      </c>
      <c r="R919">
        <v>2.1640299999999999</v>
      </c>
      <c r="S919">
        <v>-9.8266600000000004</v>
      </c>
      <c r="T919">
        <f t="shared" si="56"/>
        <v>-9.4451900000000002</v>
      </c>
    </row>
    <row r="920" spans="12:20" x14ac:dyDescent="0.3">
      <c r="L920">
        <v>17</v>
      </c>
      <c r="M920">
        <v>476.60199999999998</v>
      </c>
      <c r="N920">
        <f t="shared" si="57"/>
        <v>54.81254110940592</v>
      </c>
      <c r="O920">
        <v>9.1552700000000001E-2</v>
      </c>
      <c r="P920">
        <v>27.618400000000001</v>
      </c>
      <c r="Q920">
        <v>1058.26</v>
      </c>
      <c r="R920">
        <v>2.1295600000000001</v>
      </c>
      <c r="S920">
        <v>-9.8266600000000004</v>
      </c>
      <c r="T920">
        <f t="shared" si="56"/>
        <v>-9.9182126999999998</v>
      </c>
    </row>
    <row r="921" spans="12:20" x14ac:dyDescent="0.3">
      <c r="L921">
        <v>18</v>
      </c>
      <c r="M921">
        <v>494.93299999999999</v>
      </c>
      <c r="N921">
        <f t="shared" si="57"/>
        <v>54.552397577873499</v>
      </c>
      <c r="O921">
        <v>3.0517599999999999E-2</v>
      </c>
      <c r="P921">
        <v>27.603100000000001</v>
      </c>
      <c r="Q921">
        <v>1078.97</v>
      </c>
      <c r="R921">
        <v>2.15055</v>
      </c>
      <c r="S921">
        <v>-10.1776</v>
      </c>
      <c r="T921">
        <f t="shared" si="56"/>
        <v>-10.2081176</v>
      </c>
    </row>
    <row r="922" spans="12:20" x14ac:dyDescent="0.3">
      <c r="L922">
        <v>19</v>
      </c>
      <c r="M922">
        <v>513.15200000000004</v>
      </c>
      <c r="N922">
        <f t="shared" si="57"/>
        <v>54.887754541961534</v>
      </c>
      <c r="O922">
        <v>0.19836400000000001</v>
      </c>
      <c r="P922">
        <v>27.206399999999999</v>
      </c>
      <c r="Q922">
        <v>1070.24</v>
      </c>
      <c r="R922">
        <v>2.1372800000000001</v>
      </c>
      <c r="S922">
        <v>-10.2692</v>
      </c>
      <c r="T922">
        <f t="shared" si="56"/>
        <v>-10.467563999999999</v>
      </c>
    </row>
    <row r="923" spans="12:20" x14ac:dyDescent="0.3">
      <c r="L923">
        <v>20</v>
      </c>
      <c r="M923">
        <v>531.03700000000003</v>
      </c>
      <c r="N923">
        <f t="shared" si="57"/>
        <v>55.912776069331869</v>
      </c>
      <c r="O923">
        <v>-0.48828100000000002</v>
      </c>
      <c r="P923">
        <v>28.1067</v>
      </c>
      <c r="Q923">
        <v>1095.04</v>
      </c>
      <c r="R923">
        <v>2.1865600000000001</v>
      </c>
      <c r="S923">
        <v>-10.1624</v>
      </c>
      <c r="T923">
        <f t="shared" si="56"/>
        <v>-9.6741189999999992</v>
      </c>
    </row>
    <row r="924" spans="12:20" x14ac:dyDescent="0.3">
      <c r="L924">
        <v>21</v>
      </c>
      <c r="M924">
        <v>549.52200000000005</v>
      </c>
      <c r="N924">
        <f t="shared" si="57"/>
        <v>54.097917230186596</v>
      </c>
      <c r="O924">
        <v>7.6293899999999998E-2</v>
      </c>
      <c r="P924">
        <v>27.053799999999999</v>
      </c>
      <c r="Q924">
        <v>1064.58</v>
      </c>
      <c r="R924">
        <v>2.1660599999999999</v>
      </c>
      <c r="S924">
        <v>-10.3302</v>
      </c>
      <c r="T924">
        <f t="shared" si="56"/>
        <v>-10.406493899999999</v>
      </c>
    </row>
    <row r="925" spans="12:20" x14ac:dyDescent="0.3">
      <c r="L925">
        <v>22</v>
      </c>
      <c r="M925">
        <v>567.84500000000003</v>
      </c>
      <c r="N925">
        <f t="shared" si="57"/>
        <v>54.576215685204453</v>
      </c>
      <c r="O925">
        <v>-0.71716299999999999</v>
      </c>
      <c r="P925">
        <v>27.771000000000001</v>
      </c>
      <c r="Q925">
        <v>1116.6600000000001</v>
      </c>
      <c r="R925">
        <v>2.1923499999999998</v>
      </c>
      <c r="S925">
        <v>-10.2539</v>
      </c>
      <c r="T925">
        <f t="shared" si="56"/>
        <v>-9.5367370000000005</v>
      </c>
    </row>
    <row r="926" spans="12:20" x14ac:dyDescent="0.3">
      <c r="L926">
        <v>23</v>
      </c>
      <c r="M926">
        <v>586.45899999999995</v>
      </c>
      <c r="N926">
        <f t="shared" si="57"/>
        <v>53.723004190394562</v>
      </c>
      <c r="O926">
        <v>-0.38146999999999998</v>
      </c>
      <c r="P926">
        <v>27.297999999999998</v>
      </c>
      <c r="Q926">
        <v>1087.4000000000001</v>
      </c>
      <c r="R926">
        <v>2.19638</v>
      </c>
      <c r="S926">
        <v>-10.3149</v>
      </c>
      <c r="T926">
        <f t="shared" si="56"/>
        <v>-9.9334299999999995</v>
      </c>
    </row>
    <row r="927" spans="12:20" x14ac:dyDescent="0.3">
      <c r="L927">
        <v>24</v>
      </c>
      <c r="M927">
        <v>605.52099999999996</v>
      </c>
      <c r="N927">
        <f t="shared" si="57"/>
        <v>52.460392403735149</v>
      </c>
      <c r="O927">
        <v>-6.1035199999999998E-2</v>
      </c>
      <c r="P927">
        <v>26.6571</v>
      </c>
      <c r="Q927">
        <v>1058.0999999999999</v>
      </c>
      <c r="R927">
        <v>2.1808100000000001</v>
      </c>
      <c r="S927">
        <v>-10.406499999999999</v>
      </c>
      <c r="T927">
        <f t="shared" si="56"/>
        <v>-10.3454648</v>
      </c>
    </row>
    <row r="928" spans="12:20" x14ac:dyDescent="0.3">
      <c r="L928">
        <v>25</v>
      </c>
      <c r="M928">
        <v>624.63199999999995</v>
      </c>
      <c r="N928">
        <f t="shared" si="57"/>
        <v>52.325885615614069</v>
      </c>
      <c r="O928">
        <v>-0.152588</v>
      </c>
      <c r="P928">
        <v>26.5961</v>
      </c>
      <c r="Q928">
        <v>1065.57</v>
      </c>
      <c r="R928">
        <v>2.1901000000000002</v>
      </c>
      <c r="S928">
        <v>-10.559100000000001</v>
      </c>
      <c r="T928">
        <f t="shared" si="56"/>
        <v>-10.406512000000001</v>
      </c>
    </row>
    <row r="929" spans="11:20" x14ac:dyDescent="0.3">
      <c r="L929">
        <v>26</v>
      </c>
      <c r="M929">
        <v>643.53200000000004</v>
      </c>
      <c r="N929">
        <f t="shared" si="57"/>
        <v>52.910052910052656</v>
      </c>
      <c r="O929">
        <v>-0.70190399999999997</v>
      </c>
      <c r="P929">
        <v>26.5961</v>
      </c>
      <c r="Q929">
        <v>1101.08</v>
      </c>
      <c r="R929">
        <v>2.2466599999999999</v>
      </c>
      <c r="S929">
        <v>-10.7422</v>
      </c>
      <c r="T929">
        <f t="shared" si="56"/>
        <v>-10.040296</v>
      </c>
    </row>
    <row r="930" spans="11:20" x14ac:dyDescent="0.3">
      <c r="L930">
        <v>27</v>
      </c>
      <c r="M930">
        <v>662.21199999999999</v>
      </c>
      <c r="N930">
        <f t="shared" si="57"/>
        <v>53.533190578158603</v>
      </c>
      <c r="O930">
        <v>-0.90026899999999999</v>
      </c>
      <c r="P930">
        <v>26.7181</v>
      </c>
      <c r="Q930">
        <v>1132.04</v>
      </c>
      <c r="R930">
        <v>2.2583199999999999</v>
      </c>
      <c r="S930">
        <v>-10.650600000000001</v>
      </c>
      <c r="T930">
        <f t="shared" si="56"/>
        <v>-9.750331000000001</v>
      </c>
    </row>
    <row r="931" spans="11:20" x14ac:dyDescent="0.3">
      <c r="L931">
        <v>28</v>
      </c>
      <c r="M931">
        <v>681.53399999999999</v>
      </c>
      <c r="N931">
        <f t="shared" si="57"/>
        <v>51.754476762239925</v>
      </c>
      <c r="O931">
        <v>-0.57983399999999996</v>
      </c>
      <c r="P931">
        <v>26.062000000000001</v>
      </c>
      <c r="Q931">
        <v>1092.6600000000001</v>
      </c>
      <c r="R931">
        <v>2.2362899999999999</v>
      </c>
      <c r="S931">
        <v>-11.0016</v>
      </c>
      <c r="T931">
        <f t="shared" si="56"/>
        <v>-10.421766</v>
      </c>
    </row>
    <row r="932" spans="11:20" x14ac:dyDescent="0.3">
      <c r="L932">
        <v>29</v>
      </c>
      <c r="M932">
        <v>700.70600000000002</v>
      </c>
      <c r="N932">
        <f t="shared" si="57"/>
        <v>52.159399123722025</v>
      </c>
      <c r="O932">
        <v>-1.32751</v>
      </c>
      <c r="P932">
        <v>26.809699999999999</v>
      </c>
      <c r="Q932">
        <v>1194.23</v>
      </c>
      <c r="R932">
        <v>2.2905199999999999</v>
      </c>
      <c r="S932">
        <v>-10.8948</v>
      </c>
      <c r="T932">
        <f t="shared" si="56"/>
        <v>-9.5672899999999998</v>
      </c>
    </row>
    <row r="933" spans="11:20" x14ac:dyDescent="0.3">
      <c r="T933">
        <f t="shared" si="56"/>
        <v>0</v>
      </c>
    </row>
    <row r="934" spans="11:20" x14ac:dyDescent="0.3">
      <c r="K934">
        <v>4.3</v>
      </c>
      <c r="T934">
        <f t="shared" si="56"/>
        <v>0</v>
      </c>
    </row>
    <row r="935" spans="11:20" x14ac:dyDescent="0.3">
      <c r="L935">
        <v>1</v>
      </c>
      <c r="M935">
        <v>219.81399999999999</v>
      </c>
      <c r="O935">
        <v>-52.108800000000002</v>
      </c>
      <c r="P935">
        <v>94.863900000000001</v>
      </c>
      <c r="Q935">
        <v>1596.91</v>
      </c>
      <c r="R935">
        <v>2.5115500000000002</v>
      </c>
      <c r="S935">
        <v>-9.5825200000000006</v>
      </c>
      <c r="T935">
        <f t="shared" si="56"/>
        <v>42.52628</v>
      </c>
    </row>
    <row r="936" spans="11:20" x14ac:dyDescent="0.3">
      <c r="L936">
        <v>2</v>
      </c>
      <c r="M936">
        <v>227.916</v>
      </c>
      <c r="N936">
        <f t="shared" si="57"/>
        <v>123.42631449024927</v>
      </c>
      <c r="O936">
        <v>1.34277</v>
      </c>
      <c r="P936">
        <v>31.3721</v>
      </c>
      <c r="Q936">
        <v>906.29499999999996</v>
      </c>
      <c r="R936">
        <v>1.9876</v>
      </c>
      <c r="S936">
        <v>-4.8065199999999999</v>
      </c>
      <c r="T936">
        <f t="shared" si="56"/>
        <v>-6.1492899999999997</v>
      </c>
    </row>
    <row r="937" spans="11:20" x14ac:dyDescent="0.3">
      <c r="L937">
        <v>3</v>
      </c>
      <c r="M937">
        <v>238.85599999999999</v>
      </c>
      <c r="N937">
        <f t="shared" si="57"/>
        <v>91.407678244972601</v>
      </c>
      <c r="O937">
        <v>4.1046100000000001</v>
      </c>
      <c r="P937">
        <v>25.802600000000002</v>
      </c>
      <c r="Q937">
        <v>1017.87</v>
      </c>
      <c r="R937">
        <v>2.2293500000000002</v>
      </c>
      <c r="S937">
        <v>-3.5400399999999999</v>
      </c>
      <c r="T937">
        <f t="shared" si="56"/>
        <v>-7.6446500000000004</v>
      </c>
    </row>
    <row r="938" spans="11:20" x14ac:dyDescent="0.3">
      <c r="L938">
        <v>4</v>
      </c>
      <c r="M938">
        <v>251.49199999999999</v>
      </c>
      <c r="N938">
        <f t="shared" si="57"/>
        <v>79.138968027856947</v>
      </c>
      <c r="O938">
        <v>4.5623800000000001</v>
      </c>
      <c r="P938">
        <v>23.4833</v>
      </c>
      <c r="Q938">
        <v>1150.83</v>
      </c>
      <c r="R938">
        <v>2.3736000000000002</v>
      </c>
      <c r="S938">
        <v>-4.05884</v>
      </c>
      <c r="T938">
        <f t="shared" si="56"/>
        <v>-8.621220000000001</v>
      </c>
    </row>
    <row r="939" spans="11:20" x14ac:dyDescent="0.3">
      <c r="L939">
        <v>5</v>
      </c>
      <c r="M939">
        <v>267.452</v>
      </c>
      <c r="N939">
        <f t="shared" si="57"/>
        <v>62.656641604009991</v>
      </c>
      <c r="O939">
        <v>3.6315900000000001</v>
      </c>
      <c r="P939">
        <v>25.985700000000001</v>
      </c>
      <c r="Q939">
        <v>1081.97</v>
      </c>
      <c r="R939">
        <v>2.22031</v>
      </c>
      <c r="S939">
        <v>-5.46265</v>
      </c>
      <c r="T939">
        <f t="shared" si="56"/>
        <v>-9.0942399999999992</v>
      </c>
    </row>
    <row r="940" spans="11:20" x14ac:dyDescent="0.3">
      <c r="L940">
        <v>6</v>
      </c>
      <c r="M940">
        <v>284.09500000000003</v>
      </c>
      <c r="N940">
        <f t="shared" si="57"/>
        <v>60.085321156041474</v>
      </c>
      <c r="O940">
        <v>3.3569300000000002</v>
      </c>
      <c r="P940">
        <v>26.748699999999999</v>
      </c>
      <c r="Q940">
        <v>1010.09</v>
      </c>
      <c r="R940">
        <v>2.1359699999999999</v>
      </c>
      <c r="S940">
        <v>-6.2408400000000004</v>
      </c>
      <c r="T940">
        <f t="shared" si="56"/>
        <v>-9.5977700000000006</v>
      </c>
    </row>
    <row r="941" spans="11:20" x14ac:dyDescent="0.3">
      <c r="L941">
        <v>7</v>
      </c>
      <c r="M941">
        <v>300.49799999999999</v>
      </c>
      <c r="N941">
        <f t="shared" si="57"/>
        <v>60.964457721148705</v>
      </c>
      <c r="O941">
        <v>3.0670199999999999</v>
      </c>
      <c r="P941">
        <v>27.114899999999999</v>
      </c>
      <c r="Q941">
        <v>1018.79</v>
      </c>
      <c r="R941">
        <v>2.0904199999999999</v>
      </c>
      <c r="S941">
        <v>-7.1411100000000003</v>
      </c>
      <c r="T941">
        <f t="shared" si="56"/>
        <v>-10.208130000000001</v>
      </c>
    </row>
    <row r="942" spans="11:20" x14ac:dyDescent="0.3">
      <c r="L942">
        <v>8</v>
      </c>
      <c r="M942">
        <v>317.27800000000002</v>
      </c>
      <c r="N942">
        <f t="shared" si="57"/>
        <v>59.594755661501679</v>
      </c>
      <c r="O942">
        <v>2.4719199999999999</v>
      </c>
      <c r="P942">
        <v>27.053799999999999</v>
      </c>
      <c r="Q942">
        <v>1046.04</v>
      </c>
      <c r="R942">
        <v>2.1145</v>
      </c>
      <c r="S942">
        <v>-7.37</v>
      </c>
      <c r="T942">
        <f t="shared" si="56"/>
        <v>-9.84192</v>
      </c>
    </row>
    <row r="943" spans="11:20" x14ac:dyDescent="0.3">
      <c r="L943">
        <v>9</v>
      </c>
      <c r="M943">
        <v>334.24900000000002</v>
      </c>
      <c r="N943">
        <f t="shared" si="57"/>
        <v>58.924046903541324</v>
      </c>
      <c r="O943">
        <v>2.02942</v>
      </c>
      <c r="P943">
        <v>27.587900000000001</v>
      </c>
      <c r="Q943">
        <v>1064.9100000000001</v>
      </c>
      <c r="R943">
        <v>2.1276799999999998</v>
      </c>
      <c r="S943">
        <v>-7.7209500000000002</v>
      </c>
      <c r="T943">
        <f t="shared" si="56"/>
        <v>-9.7503700000000002</v>
      </c>
    </row>
    <row r="944" spans="11:20" x14ac:dyDescent="0.3">
      <c r="L944">
        <v>10</v>
      </c>
      <c r="M944">
        <v>350.94600000000003</v>
      </c>
      <c r="N944">
        <f t="shared" si="57"/>
        <v>59.890998382943032</v>
      </c>
      <c r="O944">
        <v>1.32751</v>
      </c>
      <c r="P944">
        <v>28.0914</v>
      </c>
      <c r="Q944">
        <v>1100.21</v>
      </c>
      <c r="R944">
        <v>2.1068600000000002</v>
      </c>
      <c r="S944">
        <v>-8.2550000000000008</v>
      </c>
      <c r="T944">
        <f t="shared" si="56"/>
        <v>-9.582510000000001</v>
      </c>
    </row>
    <row r="945" spans="12:20" x14ac:dyDescent="0.3">
      <c r="L945">
        <v>11</v>
      </c>
      <c r="M945">
        <v>367.995</v>
      </c>
      <c r="N945">
        <f t="shared" si="57"/>
        <v>58.654466537626917</v>
      </c>
      <c r="O945">
        <v>1.4801</v>
      </c>
      <c r="P945">
        <v>27.572600000000001</v>
      </c>
      <c r="Q945">
        <v>1059.54</v>
      </c>
      <c r="R945">
        <v>2.13232</v>
      </c>
      <c r="S945">
        <v>-8.2702600000000004</v>
      </c>
      <c r="T945">
        <f t="shared" si="56"/>
        <v>-9.7503600000000006</v>
      </c>
    </row>
    <row r="946" spans="12:20" x14ac:dyDescent="0.3">
      <c r="L946">
        <v>12</v>
      </c>
      <c r="M946">
        <v>384.916</v>
      </c>
      <c r="N946">
        <f t="shared" si="57"/>
        <v>59.098162047160358</v>
      </c>
      <c r="O946">
        <v>0.96130400000000005</v>
      </c>
      <c r="P946">
        <v>27.877800000000001</v>
      </c>
      <c r="Q946">
        <v>1094.33</v>
      </c>
      <c r="R946">
        <v>2.15822</v>
      </c>
      <c r="S946">
        <v>-8.4533699999999996</v>
      </c>
      <c r="T946">
        <f t="shared" si="56"/>
        <v>-9.4146739999999998</v>
      </c>
    </row>
    <row r="947" spans="12:20" x14ac:dyDescent="0.3">
      <c r="L947">
        <v>13</v>
      </c>
      <c r="M947">
        <v>402.23200000000003</v>
      </c>
      <c r="N947">
        <f t="shared" si="57"/>
        <v>57.75005775005765</v>
      </c>
      <c r="O947">
        <v>0.51879900000000001</v>
      </c>
      <c r="P947">
        <v>27.9999</v>
      </c>
      <c r="Q947">
        <v>1114.47</v>
      </c>
      <c r="R947">
        <v>2.1853199999999999</v>
      </c>
      <c r="S947">
        <v>-8.4686299999999992</v>
      </c>
      <c r="T947">
        <f t="shared" si="56"/>
        <v>-8.9874289999999988</v>
      </c>
    </row>
    <row r="948" spans="12:20" x14ac:dyDescent="0.3">
      <c r="L948">
        <v>14</v>
      </c>
      <c r="M948">
        <v>420.62299999999999</v>
      </c>
      <c r="N948">
        <f t="shared" si="57"/>
        <v>54.374422271763471</v>
      </c>
      <c r="O948">
        <v>1.63269</v>
      </c>
      <c r="P948">
        <v>26.7181</v>
      </c>
      <c r="Q948">
        <v>1024.0999999999999</v>
      </c>
      <c r="R948">
        <v>2.16167</v>
      </c>
      <c r="S948">
        <v>-8.6975099999999994</v>
      </c>
      <c r="T948">
        <f t="shared" si="56"/>
        <v>-10.3302</v>
      </c>
    </row>
    <row r="949" spans="12:20" x14ac:dyDescent="0.3">
      <c r="L949">
        <v>15</v>
      </c>
      <c r="M949">
        <v>437.91500000000002</v>
      </c>
      <c r="N949">
        <f t="shared" si="57"/>
        <v>57.830210501966128</v>
      </c>
      <c r="O949">
        <v>0.85449200000000003</v>
      </c>
      <c r="P949">
        <v>26.6724</v>
      </c>
      <c r="Q949">
        <v>1091.25</v>
      </c>
      <c r="R949">
        <v>2.1765099999999999</v>
      </c>
      <c r="S949">
        <v>-8.9874299999999998</v>
      </c>
      <c r="T949">
        <f t="shared" si="56"/>
        <v>-9.8419220000000003</v>
      </c>
    </row>
    <row r="950" spans="12:20" x14ac:dyDescent="0.3">
      <c r="L950">
        <v>16</v>
      </c>
      <c r="M950">
        <v>456.27499999999998</v>
      </c>
      <c r="N950">
        <f t="shared" si="57"/>
        <v>54.466230936819301</v>
      </c>
      <c r="O950">
        <v>1.0528599999999999</v>
      </c>
      <c r="P950">
        <v>26.382400000000001</v>
      </c>
      <c r="Q950">
        <v>1042.9000000000001</v>
      </c>
      <c r="R950">
        <v>2.14812</v>
      </c>
      <c r="S950">
        <v>-9.1705299999999994</v>
      </c>
      <c r="T950">
        <f t="shared" si="56"/>
        <v>-10.223389999999998</v>
      </c>
    </row>
    <row r="951" spans="12:20" x14ac:dyDescent="0.3">
      <c r="L951">
        <v>17</v>
      </c>
      <c r="M951">
        <v>474.37299999999999</v>
      </c>
      <c r="N951">
        <f t="shared" si="57"/>
        <v>55.254724278925806</v>
      </c>
      <c r="O951">
        <v>0.79345699999999997</v>
      </c>
      <c r="P951">
        <v>26.870699999999999</v>
      </c>
      <c r="Q951">
        <v>1076.8699999999999</v>
      </c>
      <c r="R951">
        <v>2.18106</v>
      </c>
      <c r="S951">
        <v>-9.2926000000000002</v>
      </c>
      <c r="T951">
        <f t="shared" si="56"/>
        <v>-10.086057</v>
      </c>
    </row>
    <row r="952" spans="12:20" x14ac:dyDescent="0.3">
      <c r="L952">
        <v>18</v>
      </c>
      <c r="M952">
        <v>492.29399999999998</v>
      </c>
      <c r="N952">
        <f t="shared" si="57"/>
        <v>55.800457563752047</v>
      </c>
      <c r="O952">
        <v>-0.13732900000000001</v>
      </c>
      <c r="P952">
        <v>27.236899999999999</v>
      </c>
      <c r="Q952">
        <v>1120.69</v>
      </c>
      <c r="R952">
        <v>2.2349700000000001</v>
      </c>
      <c r="S952">
        <v>-9.4909700000000008</v>
      </c>
      <c r="T952">
        <f t="shared" si="56"/>
        <v>-9.3536410000000014</v>
      </c>
    </row>
    <row r="953" spans="12:20" x14ac:dyDescent="0.3">
      <c r="L953">
        <v>19</v>
      </c>
      <c r="M953">
        <v>509.97199999999998</v>
      </c>
      <c r="N953">
        <f t="shared" si="57"/>
        <v>56.567485009616483</v>
      </c>
      <c r="O953">
        <v>0.457764</v>
      </c>
      <c r="P953">
        <v>26.6876</v>
      </c>
      <c r="Q953">
        <v>1142.78</v>
      </c>
      <c r="R953">
        <v>2.2440600000000002</v>
      </c>
      <c r="S953">
        <v>-9.5672599999999992</v>
      </c>
      <c r="T953">
        <f t="shared" si="56"/>
        <v>-10.025023999999998</v>
      </c>
    </row>
    <row r="954" spans="12:20" x14ac:dyDescent="0.3">
      <c r="L954">
        <v>20</v>
      </c>
      <c r="M954">
        <v>527.726</v>
      </c>
      <c r="N954">
        <f t="shared" si="57"/>
        <v>56.325335135743998</v>
      </c>
      <c r="O954">
        <v>-0.36621100000000001</v>
      </c>
      <c r="P954">
        <v>27.130099999999999</v>
      </c>
      <c r="Q954">
        <v>1157.28</v>
      </c>
      <c r="R954">
        <v>2.2877399999999999</v>
      </c>
      <c r="S954">
        <v>-9.5977800000000002</v>
      </c>
      <c r="T954">
        <f t="shared" si="56"/>
        <v>-9.2315690000000004</v>
      </c>
    </row>
    <row r="955" spans="12:20" x14ac:dyDescent="0.3">
      <c r="L955">
        <v>21</v>
      </c>
      <c r="M955">
        <v>546.15300000000002</v>
      </c>
      <c r="N955">
        <f t="shared" si="57"/>
        <v>54.26819341184126</v>
      </c>
      <c r="O955">
        <v>-1.5258799999999999E-2</v>
      </c>
      <c r="P955">
        <v>26.5961</v>
      </c>
      <c r="Q955">
        <v>1128.74</v>
      </c>
      <c r="R955">
        <v>2.2550599999999998</v>
      </c>
      <c r="S955">
        <v>-10.1929</v>
      </c>
      <c r="T955">
        <f t="shared" si="56"/>
        <v>-10.1776412</v>
      </c>
    </row>
    <row r="956" spans="12:20" x14ac:dyDescent="0.3">
      <c r="L956">
        <v>22</v>
      </c>
      <c r="M956">
        <v>563.93600000000004</v>
      </c>
      <c r="N956">
        <f t="shared" si="57"/>
        <v>56.233481414834344</v>
      </c>
      <c r="O956">
        <v>-0.396729</v>
      </c>
      <c r="P956">
        <v>26.4587</v>
      </c>
      <c r="Q956">
        <v>1149.25</v>
      </c>
      <c r="R956">
        <v>2.2919399999999999</v>
      </c>
      <c r="S956">
        <v>-9.9334699999999998</v>
      </c>
      <c r="T956">
        <f t="shared" si="56"/>
        <v>-9.5367409999999992</v>
      </c>
    </row>
    <row r="957" spans="12:20" x14ac:dyDescent="0.3">
      <c r="L957">
        <v>23</v>
      </c>
      <c r="M957">
        <v>582.93100000000004</v>
      </c>
      <c r="N957">
        <f t="shared" si="57"/>
        <v>52.645433008686481</v>
      </c>
      <c r="O957">
        <v>0.18310499999999999</v>
      </c>
      <c r="P957">
        <v>25.756799999999998</v>
      </c>
      <c r="Q957">
        <v>1070.47</v>
      </c>
      <c r="R957">
        <v>2.22106</v>
      </c>
      <c r="S957">
        <v>-9.8114000000000008</v>
      </c>
      <c r="T957">
        <f t="shared" si="56"/>
        <v>-9.9945050000000002</v>
      </c>
    </row>
    <row r="958" spans="12:20" x14ac:dyDescent="0.3">
      <c r="L958">
        <v>24</v>
      </c>
      <c r="M958">
        <v>601.23099999999999</v>
      </c>
      <c r="N958">
        <f t="shared" si="57"/>
        <v>54.644808743169534</v>
      </c>
      <c r="O958">
        <v>-1.5258799999999999E-2</v>
      </c>
      <c r="P958">
        <v>25.695799999999998</v>
      </c>
      <c r="Q958">
        <v>1134.7</v>
      </c>
      <c r="R958">
        <v>2.2149200000000002</v>
      </c>
      <c r="S958">
        <v>-10.1471</v>
      </c>
      <c r="T958">
        <f t="shared" si="56"/>
        <v>-10.1318412</v>
      </c>
    </row>
    <row r="959" spans="12:20" x14ac:dyDescent="0.3">
      <c r="L959">
        <v>25</v>
      </c>
      <c r="M959">
        <v>619.99199999999996</v>
      </c>
      <c r="N959">
        <f t="shared" si="57"/>
        <v>53.30206278983006</v>
      </c>
      <c r="O959">
        <v>-0.56457500000000005</v>
      </c>
      <c r="P959">
        <v>25.787400000000002</v>
      </c>
      <c r="Q959">
        <v>1160.8399999999999</v>
      </c>
      <c r="R959">
        <v>2.3088199999999999</v>
      </c>
      <c r="S959">
        <v>-10.1471</v>
      </c>
      <c r="T959">
        <f t="shared" si="56"/>
        <v>-9.5825250000000004</v>
      </c>
    </row>
    <row r="960" spans="12:20" x14ac:dyDescent="0.3">
      <c r="L960">
        <v>26</v>
      </c>
      <c r="M960">
        <v>639.11199999999997</v>
      </c>
      <c r="N960">
        <f t="shared" si="57"/>
        <v>52.301255230125513</v>
      </c>
      <c r="O960">
        <v>-0.35095199999999999</v>
      </c>
      <c r="P960">
        <v>25.65</v>
      </c>
      <c r="Q960">
        <v>1129.81</v>
      </c>
      <c r="R960">
        <v>2.3046799999999998</v>
      </c>
      <c r="S960">
        <v>-10.452299999999999</v>
      </c>
      <c r="T960">
        <f t="shared" si="56"/>
        <v>-10.101348</v>
      </c>
    </row>
    <row r="961" spans="12:20" x14ac:dyDescent="0.3">
      <c r="L961">
        <v>27</v>
      </c>
      <c r="M961">
        <v>657.93399999999997</v>
      </c>
      <c r="N961">
        <f t="shared" si="57"/>
        <v>53.129316756986498</v>
      </c>
      <c r="O961">
        <v>-0.90026899999999999</v>
      </c>
      <c r="P961">
        <v>25.985700000000001</v>
      </c>
      <c r="Q961">
        <v>1200.82</v>
      </c>
      <c r="R961">
        <v>2.3628</v>
      </c>
      <c r="S961">
        <v>-10.2997</v>
      </c>
      <c r="T961">
        <f t="shared" si="56"/>
        <v>-9.3994309999999999</v>
      </c>
    </row>
    <row r="962" spans="12:20" x14ac:dyDescent="0.3">
      <c r="L962">
        <v>28</v>
      </c>
      <c r="M962">
        <v>676.99199999999996</v>
      </c>
      <c r="N962">
        <f t="shared" si="57"/>
        <v>52.471403085318521</v>
      </c>
      <c r="O962">
        <v>-1.25122</v>
      </c>
      <c r="P962">
        <v>26.016200000000001</v>
      </c>
      <c r="Q962">
        <v>1202</v>
      </c>
      <c r="R962">
        <v>2.3826800000000001</v>
      </c>
      <c r="S962">
        <v>-10.421799999999999</v>
      </c>
      <c r="T962">
        <f t="shared" si="56"/>
        <v>-9.1705799999999993</v>
      </c>
    </row>
    <row r="963" spans="12:20" x14ac:dyDescent="0.3">
      <c r="L963">
        <v>29</v>
      </c>
      <c r="M963">
        <v>696.29100000000005</v>
      </c>
      <c r="N963">
        <f t="shared" si="57"/>
        <v>51.816156277527085</v>
      </c>
      <c r="O963">
        <v>-0.61035200000000001</v>
      </c>
      <c r="P963">
        <v>25.344799999999999</v>
      </c>
      <c r="Q963">
        <v>1182.27</v>
      </c>
      <c r="R963">
        <v>2.3515600000000001</v>
      </c>
      <c r="S963">
        <v>-10.452299999999999</v>
      </c>
      <c r="T963">
        <f t="shared" si="56"/>
        <v>-9.8419479999999986</v>
      </c>
    </row>
    <row r="964" spans="12:20" x14ac:dyDescent="0.3">
      <c r="L964">
        <v>30</v>
      </c>
      <c r="M964">
        <v>715.37</v>
      </c>
      <c r="N964">
        <f t="shared" si="57"/>
        <v>52.413648514073202</v>
      </c>
      <c r="O964">
        <v>0.106812</v>
      </c>
      <c r="P964">
        <v>24.292000000000002</v>
      </c>
      <c r="Q964">
        <v>1122.8</v>
      </c>
      <c r="R964">
        <v>2.3135699999999999</v>
      </c>
      <c r="S964">
        <v>-4.4250499999999997</v>
      </c>
      <c r="T964">
        <f t="shared" si="56"/>
        <v>-4.5318619999999994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R2074"/>
  <sheetViews>
    <sheetView topLeftCell="A49" zoomScale="40" zoomScaleNormal="40" workbookViewId="0">
      <selection activeCell="U1" sqref="U1:AA2"/>
    </sheetView>
  </sheetViews>
  <sheetFormatPr defaultRowHeight="14.4" x14ac:dyDescent="0.3"/>
  <cols>
    <col min="21" max="21" width="11.77734375" customWidth="1"/>
    <col min="40" max="40" width="12.5546875" customWidth="1"/>
  </cols>
  <sheetData>
    <row r="1" spans="1:44" x14ac:dyDescent="0.3">
      <c r="A1" t="s">
        <v>16</v>
      </c>
      <c r="K1" t="s">
        <v>18</v>
      </c>
      <c r="U1" t="s">
        <v>16</v>
      </c>
      <c r="AD1" t="s">
        <v>10</v>
      </c>
      <c r="AN1" t="s">
        <v>15</v>
      </c>
      <c r="AO1" t="s">
        <v>26</v>
      </c>
      <c r="AP1" t="s">
        <v>28</v>
      </c>
      <c r="AQ1" t="s">
        <v>31</v>
      </c>
      <c r="AR1" t="s">
        <v>34</v>
      </c>
    </row>
    <row r="2" spans="1:4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12</v>
      </c>
      <c r="W2" t="s">
        <v>15</v>
      </c>
      <c r="X2" t="s">
        <v>19</v>
      </c>
      <c r="Y2" t="s">
        <v>14</v>
      </c>
      <c r="Z2" t="s">
        <v>13</v>
      </c>
      <c r="AA2" t="s">
        <v>17</v>
      </c>
      <c r="AD2" t="s">
        <v>0</v>
      </c>
      <c r="AE2" t="s">
        <v>12</v>
      </c>
      <c r="AF2" t="s">
        <v>15</v>
      </c>
      <c r="AG2" t="s">
        <v>19</v>
      </c>
      <c r="AH2" t="s">
        <v>14</v>
      </c>
      <c r="AI2" t="s">
        <v>13</v>
      </c>
      <c r="AJ2" t="s">
        <v>17</v>
      </c>
      <c r="AN2" t="s">
        <v>25</v>
      </c>
    </row>
    <row r="3" spans="1:44" x14ac:dyDescent="0.3">
      <c r="U3">
        <v>0.9</v>
      </c>
      <c r="AD3">
        <v>0.9</v>
      </c>
      <c r="AE3">
        <f>AVERAGE(N6:N8)</f>
        <v>11.946569964425086</v>
      </c>
      <c r="AF3">
        <f>N6</f>
        <v>10.140239512457288</v>
      </c>
      <c r="AG3">
        <f>N8</f>
        <v>12.878300064391485</v>
      </c>
      <c r="AI3">
        <f>AF3/AG3</f>
        <v>0.78738959814230935</v>
      </c>
      <c r="AJ3">
        <f>L8</f>
        <v>4</v>
      </c>
      <c r="AM3" t="s">
        <v>9</v>
      </c>
      <c r="AO3">
        <f>(X64-X6)/(U64-U6)</f>
        <v>10.036281276022518</v>
      </c>
      <c r="AP3">
        <f>MAX(AA:AA)</f>
        <v>39</v>
      </c>
      <c r="AQ3">
        <f>MAX(X4:X75)</f>
        <v>64.72073004983487</v>
      </c>
      <c r="AR3">
        <f>Z64-Z5</f>
        <v>2.265757113191107</v>
      </c>
    </row>
    <row r="4" spans="1:44" x14ac:dyDescent="0.3">
      <c r="A4">
        <v>0.95</v>
      </c>
      <c r="K4">
        <v>0.9</v>
      </c>
      <c r="U4">
        <v>0.95</v>
      </c>
      <c r="V4">
        <f>AVERAGE(D6:D9)</f>
        <v>13.669862909053395</v>
      </c>
      <c r="W4">
        <f>D6</f>
        <v>12.382980831145678</v>
      </c>
      <c r="X4">
        <f>DF9</f>
        <v>0</v>
      </c>
      <c r="AD4">
        <v>0.95</v>
      </c>
      <c r="AE4">
        <f>AVERAGE(N12:N18)</f>
        <v>17.753411664849036</v>
      </c>
      <c r="AF4">
        <f>N12</f>
        <v>17.232762928880387</v>
      </c>
      <c r="AG4">
        <f>N18</f>
        <v>18.549778330148957</v>
      </c>
      <c r="AI4">
        <f t="shared" ref="AI4:AI67" si="0">AF4/AG4</f>
        <v>0.92900101673301272</v>
      </c>
      <c r="AJ4">
        <f>L18</f>
        <v>8</v>
      </c>
      <c r="AM4" t="s">
        <v>18</v>
      </c>
      <c r="AN4">
        <f>(AF64-AF4)/(AD64-AD4)</f>
        <v>40.726306590043244</v>
      </c>
      <c r="AO4">
        <f>AG64-AG5</f>
        <v>33.536627919268746</v>
      </c>
      <c r="AP4">
        <f>MAX(AJ:AJ)</f>
        <v>30</v>
      </c>
      <c r="AQ4">
        <f>MAX(AG3:AG64)</f>
        <v>55.931539795290504</v>
      </c>
      <c r="AR4">
        <f>AI62-AI4</f>
        <v>2.0218741950117622</v>
      </c>
    </row>
    <row r="5" spans="1:44" x14ac:dyDescent="0.3">
      <c r="B5">
        <v>1</v>
      </c>
      <c r="C5">
        <v>396.48500000000001</v>
      </c>
      <c r="E5">
        <v>-38.116500000000002</v>
      </c>
      <c r="F5">
        <v>62.7136</v>
      </c>
      <c r="G5">
        <v>357.17899999999997</v>
      </c>
      <c r="H5">
        <v>0.72732600000000003</v>
      </c>
      <c r="I5">
        <v>-60.226399999999998</v>
      </c>
      <c r="J5">
        <f>I5-E5</f>
        <v>-22.109899999999996</v>
      </c>
      <c r="L5">
        <v>1</v>
      </c>
      <c r="M5">
        <v>411.85500000000002</v>
      </c>
      <c r="O5">
        <v>-33.828699999999998</v>
      </c>
      <c r="P5">
        <v>64.3005</v>
      </c>
      <c r="Q5">
        <v>411.54500000000002</v>
      </c>
      <c r="R5">
        <v>0.883355</v>
      </c>
      <c r="S5">
        <v>-54.351799999999997</v>
      </c>
      <c r="T5">
        <f>S5-O5</f>
        <v>-20.523099999999999</v>
      </c>
      <c r="U5">
        <v>1</v>
      </c>
      <c r="V5">
        <f>AVERAGE(D13:D18)</f>
        <v>17.295438252536936</v>
      </c>
      <c r="W5">
        <f>D13</f>
        <v>17.173868242082861</v>
      </c>
      <c r="X5">
        <f>D18</f>
        <v>16.953175329739263</v>
      </c>
      <c r="Z5">
        <f>W5/X5</f>
        <v>1.0130177921274994</v>
      </c>
      <c r="AA5">
        <f>B19</f>
        <v>8</v>
      </c>
      <c r="AD5">
        <v>1</v>
      </c>
      <c r="AE5">
        <f>AVERAGE(N22:N30)</f>
        <v>21.737980025673288</v>
      </c>
      <c r="AF5">
        <f>N22</f>
        <v>21.666594444685185</v>
      </c>
      <c r="AG5">
        <f>N30</f>
        <v>22.394911876021759</v>
      </c>
      <c r="AI5">
        <f t="shared" si="0"/>
        <v>0.96747844173852793</v>
      </c>
      <c r="AJ5">
        <f>L30</f>
        <v>10</v>
      </c>
    </row>
    <row r="6" spans="1:44" x14ac:dyDescent="0.3">
      <c r="B6">
        <v>2</v>
      </c>
      <c r="C6">
        <v>477.24099999999999</v>
      </c>
      <c r="D6">
        <f>1000/(C6-C5)</f>
        <v>12.382980831145678</v>
      </c>
      <c r="E6">
        <v>-38.131700000000002</v>
      </c>
      <c r="F6">
        <v>62.927199999999999</v>
      </c>
      <c r="G6">
        <v>355.83800000000002</v>
      </c>
      <c r="H6">
        <v>0.72723499999999996</v>
      </c>
      <c r="I6">
        <v>-60.455300000000001</v>
      </c>
      <c r="J6">
        <f t="shared" ref="J6:J69" si="1">I6-E6</f>
        <v>-22.323599999999999</v>
      </c>
      <c r="L6">
        <v>2</v>
      </c>
      <c r="M6">
        <v>510.47199999999998</v>
      </c>
      <c r="N6">
        <f>1000/(M6-M5)</f>
        <v>10.140239512457288</v>
      </c>
      <c r="O6">
        <v>-32.852200000000003</v>
      </c>
      <c r="P6">
        <v>62.972999999999999</v>
      </c>
      <c r="Q6">
        <v>406.61399999999998</v>
      </c>
      <c r="R6">
        <v>0.87858999999999998</v>
      </c>
      <c r="S6">
        <v>-54.565399999999997</v>
      </c>
      <c r="T6">
        <f t="shared" ref="T6:T69" si="2">S6-O6</f>
        <v>-21.713199999999993</v>
      </c>
      <c r="U6">
        <v>1.05</v>
      </c>
      <c r="V6">
        <f>AVERAGE(D23:D31)</f>
        <v>20.774043461295744</v>
      </c>
      <c r="W6">
        <f>D23</f>
        <v>20.427339951791474</v>
      </c>
      <c r="X6">
        <f>D31</f>
        <v>21.115756577558198</v>
      </c>
      <c r="Z6">
        <f t="shared" ref="Z6:Z69" si="3">W6/X6</f>
        <v>0.96739796543693957</v>
      </c>
      <c r="AA6">
        <f>B31</f>
        <v>10</v>
      </c>
      <c r="AD6">
        <v>1.05</v>
      </c>
      <c r="AE6">
        <f>AVERAGE(N34:N44)</f>
        <v>24.520401882622661</v>
      </c>
      <c r="AF6">
        <f>N34</f>
        <v>24.820054604120152</v>
      </c>
      <c r="AG6">
        <f>N44</f>
        <v>24.360535931790526</v>
      </c>
      <c r="AI6">
        <f t="shared" si="0"/>
        <v>1.0188632414991312</v>
      </c>
      <c r="AJ6">
        <f>L44</f>
        <v>12</v>
      </c>
    </row>
    <row r="7" spans="1:44" x14ac:dyDescent="0.3">
      <c r="B7">
        <v>3</v>
      </c>
      <c r="C7">
        <v>546.33600000000001</v>
      </c>
      <c r="D7">
        <f t="shared" ref="D7:D70" si="4">1000/(C7-C6)</f>
        <v>14.472827266806565</v>
      </c>
      <c r="E7">
        <v>-37.979100000000003</v>
      </c>
      <c r="F7">
        <v>62.896700000000003</v>
      </c>
      <c r="G7">
        <v>353.29599999999999</v>
      </c>
      <c r="H7">
        <v>0.72272099999999995</v>
      </c>
      <c r="I7">
        <v>-60.333300000000001</v>
      </c>
      <c r="J7">
        <f t="shared" si="1"/>
        <v>-22.354199999999999</v>
      </c>
      <c r="L7">
        <v>3</v>
      </c>
      <c r="M7">
        <v>588.46799999999996</v>
      </c>
      <c r="N7">
        <f t="shared" ref="N7:N70" si="5">1000/(M7-M6)</f>
        <v>12.821170316426487</v>
      </c>
      <c r="O7">
        <v>-34.1492</v>
      </c>
      <c r="P7">
        <v>64.254800000000003</v>
      </c>
      <c r="Q7">
        <v>424.11900000000003</v>
      </c>
      <c r="R7">
        <v>0.89246000000000003</v>
      </c>
      <c r="S7">
        <v>-54.656999999999996</v>
      </c>
      <c r="T7">
        <f t="shared" si="2"/>
        <v>-20.507799999999996</v>
      </c>
      <c r="U7">
        <v>1.1000000000000001</v>
      </c>
      <c r="V7">
        <f>AVERAGE(D35:D45)</f>
        <v>23.149070919884281</v>
      </c>
      <c r="W7">
        <f>D35</f>
        <v>22.901112994091498</v>
      </c>
      <c r="X7">
        <f>D45</f>
        <v>23.150827642088178</v>
      </c>
      <c r="Z7">
        <f t="shared" si="3"/>
        <v>0.98921357577978342</v>
      </c>
      <c r="AA7">
        <f>B45</f>
        <v>12</v>
      </c>
      <c r="AD7">
        <v>1.1000000000000001</v>
      </c>
      <c r="AE7">
        <f>AVERAGE(N48:N60)</f>
        <v>26.62446329260543</v>
      </c>
      <c r="AF7">
        <f>N48</f>
        <v>26.487259628118881</v>
      </c>
      <c r="AG7">
        <f>N60</f>
        <v>26.949093163015085</v>
      </c>
      <c r="AI7">
        <f t="shared" si="0"/>
        <v>0.98286274302060661</v>
      </c>
      <c r="AJ7">
        <f>L60</f>
        <v>14</v>
      </c>
    </row>
    <row r="8" spans="1:44" x14ac:dyDescent="0.3">
      <c r="B8">
        <v>4</v>
      </c>
      <c r="C8">
        <v>628.21900000000005</v>
      </c>
      <c r="D8">
        <f t="shared" si="4"/>
        <v>12.212547170963441</v>
      </c>
      <c r="E8">
        <v>-38.268999999999998</v>
      </c>
      <c r="F8">
        <v>62.194800000000001</v>
      </c>
      <c r="G8">
        <v>367.52600000000001</v>
      </c>
      <c r="H8">
        <v>0.74100900000000003</v>
      </c>
      <c r="I8">
        <v>-60.073900000000002</v>
      </c>
      <c r="J8">
        <f t="shared" si="1"/>
        <v>-21.804900000000004</v>
      </c>
      <c r="L8">
        <v>4</v>
      </c>
      <c r="M8">
        <v>666.11800000000005</v>
      </c>
      <c r="N8">
        <f t="shared" si="5"/>
        <v>12.878300064391485</v>
      </c>
      <c r="O8">
        <v>-34.133899999999997</v>
      </c>
      <c r="P8">
        <v>64.1327</v>
      </c>
      <c r="Q8">
        <v>423.71100000000001</v>
      </c>
      <c r="R8">
        <v>0.89561999999999997</v>
      </c>
      <c r="S8">
        <v>-54.5959</v>
      </c>
      <c r="T8">
        <f t="shared" si="2"/>
        <v>-20.462000000000003</v>
      </c>
      <c r="U8">
        <v>1.1499999999999999</v>
      </c>
      <c r="V8">
        <f>AVERAGE(D49:D60)</f>
        <v>24.83872261329789</v>
      </c>
      <c r="W8">
        <f>D49</f>
        <v>24.781919111816016</v>
      </c>
      <c r="X8">
        <f>D60</f>
        <v>24.970035956851778</v>
      </c>
      <c r="Z8">
        <f t="shared" si="3"/>
        <v>0.99246629659000785</v>
      </c>
      <c r="AA8">
        <f>B60</f>
        <v>13</v>
      </c>
      <c r="AD8">
        <v>1.1499999999999999</v>
      </c>
      <c r="AE8">
        <f>AVERAGE(N64:N77)</f>
        <v>28.719918593089044</v>
      </c>
      <c r="AF8">
        <f>N64</f>
        <v>29.642804209278211</v>
      </c>
      <c r="AG8">
        <f>N77</f>
        <v>28.824258495950204</v>
      </c>
      <c r="AI8">
        <f t="shared" si="0"/>
        <v>1.0283978064324886</v>
      </c>
      <c r="AJ8">
        <f>L77</f>
        <v>15</v>
      </c>
    </row>
    <row r="9" spans="1:44" x14ac:dyDescent="0.3">
      <c r="B9">
        <v>5</v>
      </c>
      <c r="C9">
        <v>692.27599999999995</v>
      </c>
      <c r="D9">
        <f t="shared" si="4"/>
        <v>15.611096367297899</v>
      </c>
      <c r="E9">
        <v>-38.268999999999998</v>
      </c>
      <c r="F9">
        <v>62.972999999999999</v>
      </c>
      <c r="G9">
        <v>359.74</v>
      </c>
      <c r="H9">
        <v>0.727715</v>
      </c>
      <c r="I9">
        <v>-60.409500000000001</v>
      </c>
      <c r="J9">
        <f t="shared" si="1"/>
        <v>-22.140500000000003</v>
      </c>
      <c r="T9">
        <f t="shared" si="2"/>
        <v>0</v>
      </c>
      <c r="U9">
        <v>1.2</v>
      </c>
      <c r="V9">
        <f>AVERAGE(D64:D76)</f>
        <v>26.701986791186531</v>
      </c>
      <c r="W9">
        <f>D64</f>
        <v>27.551245316288302</v>
      </c>
      <c r="X9">
        <f>D76</f>
        <v>26.581605528974027</v>
      </c>
      <c r="Z9">
        <f t="shared" si="3"/>
        <v>1.0364778487987629</v>
      </c>
      <c r="AA9">
        <f>B76</f>
        <v>14</v>
      </c>
      <c r="AD9">
        <v>1.2</v>
      </c>
      <c r="AE9">
        <f>AVERAGE(N81:N94)</f>
        <v>30.403448107061585</v>
      </c>
      <c r="AF9">
        <f>N81</f>
        <v>33.285623939020731</v>
      </c>
      <c r="AG9">
        <f>N94</f>
        <v>29.658629178159398</v>
      </c>
      <c r="AI9">
        <f t="shared" si="0"/>
        <v>1.1222913823519616</v>
      </c>
      <c r="AJ9">
        <f>L94</f>
        <v>15</v>
      </c>
    </row>
    <row r="10" spans="1:44" x14ac:dyDescent="0.3">
      <c r="J10">
        <f t="shared" si="1"/>
        <v>0</v>
      </c>
      <c r="K10">
        <v>0.95</v>
      </c>
      <c r="T10">
        <f t="shared" si="2"/>
        <v>0</v>
      </c>
      <c r="U10">
        <v>1.25</v>
      </c>
      <c r="V10">
        <f>AVERAGE(D80:D92)</f>
        <v>28.224417240491405</v>
      </c>
      <c r="W10">
        <f>D80</f>
        <v>30.058915474329684</v>
      </c>
      <c r="X10">
        <f>D92</f>
        <v>28.178539224526556</v>
      </c>
      <c r="Z10">
        <f t="shared" si="3"/>
        <v>1.0667307923530136</v>
      </c>
      <c r="AA10">
        <f>B92</f>
        <v>14</v>
      </c>
      <c r="AD10">
        <v>1.25</v>
      </c>
      <c r="AE10">
        <f>AVERAGE(N98:N112)</f>
        <v>31.758907636982453</v>
      </c>
      <c r="AF10">
        <f>N98</f>
        <v>34.862641193696838</v>
      </c>
      <c r="AG10">
        <f>N112</f>
        <v>30.807147258163859</v>
      </c>
      <c r="AI10">
        <f t="shared" si="0"/>
        <v>1.1316413331474007</v>
      </c>
      <c r="AJ10">
        <f>L112</f>
        <v>16</v>
      </c>
    </row>
    <row r="11" spans="1:44" x14ac:dyDescent="0.3">
      <c r="A11">
        <v>1</v>
      </c>
      <c r="J11">
        <f t="shared" si="1"/>
        <v>0</v>
      </c>
      <c r="L11">
        <v>1</v>
      </c>
      <c r="M11">
        <v>314.40800000000002</v>
      </c>
      <c r="O11">
        <v>-33.874499999999998</v>
      </c>
      <c r="P11">
        <v>64.1327</v>
      </c>
      <c r="Q11">
        <v>409.387</v>
      </c>
      <c r="R11">
        <v>0.88775199999999999</v>
      </c>
      <c r="S11">
        <v>-53.451500000000003</v>
      </c>
      <c r="T11">
        <f t="shared" si="2"/>
        <v>-19.577000000000005</v>
      </c>
      <c r="U11">
        <v>1.3</v>
      </c>
      <c r="V11">
        <f>AVERAGE(D96:D109)</f>
        <v>29.491325245964241</v>
      </c>
      <c r="W11">
        <f>D96</f>
        <v>31.836994587710951</v>
      </c>
      <c r="X11">
        <f>D109</f>
        <v>29.602439240993402</v>
      </c>
      <c r="Z11">
        <f t="shared" si="3"/>
        <v>1.0754855141674657</v>
      </c>
      <c r="AA11">
        <f>B109</f>
        <v>15</v>
      </c>
      <c r="AD11">
        <v>1.3</v>
      </c>
      <c r="AE11">
        <f>AVERAGE(N116:N131)</f>
        <v>33.089425573568015</v>
      </c>
      <c r="AF11">
        <f>N116</f>
        <v>37.384575124303716</v>
      </c>
      <c r="AG11">
        <f>N131</f>
        <v>31.88470490705603</v>
      </c>
      <c r="AI11">
        <f t="shared" si="0"/>
        <v>1.1724924296235395</v>
      </c>
      <c r="AJ11">
        <f>L131</f>
        <v>17</v>
      </c>
    </row>
    <row r="12" spans="1:44" x14ac:dyDescent="0.3">
      <c r="B12">
        <v>1</v>
      </c>
      <c r="C12">
        <v>311.73700000000002</v>
      </c>
      <c r="E12">
        <v>-38.330100000000002</v>
      </c>
      <c r="F12">
        <v>62.957799999999999</v>
      </c>
      <c r="G12">
        <v>349.041</v>
      </c>
      <c r="H12">
        <v>0.72571600000000003</v>
      </c>
      <c r="I12">
        <v>-59.860199999999999</v>
      </c>
      <c r="J12">
        <f t="shared" si="1"/>
        <v>-21.530099999999997</v>
      </c>
      <c r="L12">
        <v>2</v>
      </c>
      <c r="M12">
        <v>372.43700000000001</v>
      </c>
      <c r="N12">
        <f t="shared" si="5"/>
        <v>17.232762928880387</v>
      </c>
      <c r="O12">
        <v>-33.508299999999998</v>
      </c>
      <c r="P12">
        <v>63.705399999999997</v>
      </c>
      <c r="Q12">
        <v>408.11500000000001</v>
      </c>
      <c r="R12">
        <v>0.88325299999999995</v>
      </c>
      <c r="S12">
        <v>-54.351799999999997</v>
      </c>
      <c r="T12">
        <f t="shared" si="2"/>
        <v>-20.843499999999999</v>
      </c>
      <c r="U12">
        <v>1.35</v>
      </c>
      <c r="V12">
        <f>AVERAGE(D113:D127)</f>
        <v>30.66782195916154</v>
      </c>
      <c r="W12">
        <f>D113</f>
        <v>33.57394661742488</v>
      </c>
      <c r="X12">
        <f>D127</f>
        <v>29.564806054872317</v>
      </c>
      <c r="Z12">
        <f t="shared" si="3"/>
        <v>1.1356051703877776</v>
      </c>
      <c r="AA12">
        <f>B127</f>
        <v>16</v>
      </c>
      <c r="AD12">
        <v>1.35</v>
      </c>
      <c r="AE12">
        <f>AVERAGE(N135:N150)</f>
        <v>34.211713886563672</v>
      </c>
      <c r="AF12">
        <f>N135</f>
        <v>39.597687495050302</v>
      </c>
      <c r="AG12">
        <f>N150</f>
        <v>33.13233052812933</v>
      </c>
      <c r="AI12">
        <f t="shared" si="0"/>
        <v>1.1951374039756089</v>
      </c>
      <c r="AJ12">
        <f>L150</f>
        <v>17</v>
      </c>
    </row>
    <row r="13" spans="1:44" x14ac:dyDescent="0.3">
      <c r="B13">
        <v>2</v>
      </c>
      <c r="C13">
        <v>369.96499999999997</v>
      </c>
      <c r="D13">
        <f t="shared" si="4"/>
        <v>17.173868242082861</v>
      </c>
      <c r="E13">
        <v>-38.711500000000001</v>
      </c>
      <c r="F13">
        <v>63.384999999999998</v>
      </c>
      <c r="G13">
        <v>351.75</v>
      </c>
      <c r="H13">
        <v>0.72697400000000001</v>
      </c>
      <c r="I13">
        <v>-60.333300000000001</v>
      </c>
      <c r="J13">
        <f t="shared" si="1"/>
        <v>-21.6218</v>
      </c>
      <c r="L13">
        <v>3</v>
      </c>
      <c r="M13">
        <v>431.73</v>
      </c>
      <c r="N13">
        <f t="shared" si="5"/>
        <v>16.865397264432563</v>
      </c>
      <c r="O13">
        <v>-34.179699999999997</v>
      </c>
      <c r="P13">
        <v>64.315799999999996</v>
      </c>
      <c r="Q13">
        <v>421.22199999999998</v>
      </c>
      <c r="R13">
        <v>0.89517999999999998</v>
      </c>
      <c r="S13">
        <v>-54.565399999999997</v>
      </c>
      <c r="T13">
        <f t="shared" si="2"/>
        <v>-20.3857</v>
      </c>
      <c r="U13">
        <v>1.4</v>
      </c>
      <c r="V13">
        <f>AVERAGE(D131:D145)</f>
        <v>31.421982532927995</v>
      </c>
      <c r="W13">
        <f>D131</f>
        <v>35.351928447696814</v>
      </c>
      <c r="X13">
        <f>D145</f>
        <v>31.105166568166972</v>
      </c>
      <c r="Z13">
        <f t="shared" si="3"/>
        <v>1.1365291476650048</v>
      </c>
      <c r="AA13">
        <f>B145</f>
        <v>16</v>
      </c>
      <c r="AD13">
        <v>1.4</v>
      </c>
      <c r="AE13">
        <f>AVERAGE(N154:N170)</f>
        <v>35.095925293978119</v>
      </c>
      <c r="AF13">
        <f>N154</f>
        <v>41.519618019514205</v>
      </c>
      <c r="AG13">
        <f>N170</f>
        <v>34.062265821922402</v>
      </c>
      <c r="AI13">
        <f t="shared" si="0"/>
        <v>1.2189329458169007</v>
      </c>
      <c r="AJ13">
        <f>L170</f>
        <v>18</v>
      </c>
    </row>
    <row r="14" spans="1:44" x14ac:dyDescent="0.3">
      <c r="B14">
        <v>3</v>
      </c>
      <c r="C14">
        <v>426.55900000000003</v>
      </c>
      <c r="D14">
        <f t="shared" si="4"/>
        <v>17.669717637912129</v>
      </c>
      <c r="E14">
        <v>-39.0167</v>
      </c>
      <c r="F14">
        <v>64.1327</v>
      </c>
      <c r="G14">
        <v>353.274</v>
      </c>
      <c r="H14">
        <v>0.72790200000000005</v>
      </c>
      <c r="I14">
        <v>-60.394300000000001</v>
      </c>
      <c r="J14">
        <f t="shared" si="1"/>
        <v>-21.377600000000001</v>
      </c>
      <c r="L14">
        <v>4</v>
      </c>
      <c r="M14">
        <v>489.73700000000002</v>
      </c>
      <c r="N14">
        <f t="shared" si="5"/>
        <v>17.239298705328665</v>
      </c>
      <c r="O14">
        <v>-33.645600000000002</v>
      </c>
      <c r="P14">
        <v>63.659700000000001</v>
      </c>
      <c r="Q14">
        <v>416.81599999999997</v>
      </c>
      <c r="R14">
        <v>0.89025500000000002</v>
      </c>
      <c r="S14">
        <v>-54.458599999999997</v>
      </c>
      <c r="T14">
        <f t="shared" si="2"/>
        <v>-20.812999999999995</v>
      </c>
      <c r="U14">
        <v>1.45</v>
      </c>
      <c r="V14">
        <f>AVERAGE(D149:D164)</f>
        <v>32.452253980645324</v>
      </c>
      <c r="W14">
        <f>D149</f>
        <v>36.487028861239814</v>
      </c>
      <c r="X14">
        <f>D164</f>
        <v>32.057446944925346</v>
      </c>
      <c r="Z14">
        <f t="shared" si="3"/>
        <v>1.1381763782975134</v>
      </c>
      <c r="AA14">
        <f>B164</f>
        <v>17</v>
      </c>
      <c r="AD14">
        <v>1.45</v>
      </c>
      <c r="AE14">
        <f>AVERAGE(N174:N190)</f>
        <v>36.451688582022662</v>
      </c>
      <c r="AF14">
        <f>N174</f>
        <v>45.612114577631807</v>
      </c>
      <c r="AG14">
        <f>N190</f>
        <v>35.014005602240964</v>
      </c>
      <c r="AI14">
        <f t="shared" si="0"/>
        <v>1.302681992337162</v>
      </c>
      <c r="AJ14">
        <f>L190</f>
        <v>18</v>
      </c>
    </row>
    <row r="15" spans="1:44" x14ac:dyDescent="0.3">
      <c r="B15">
        <v>4</v>
      </c>
      <c r="C15">
        <v>484.26900000000001</v>
      </c>
      <c r="D15">
        <f t="shared" si="4"/>
        <v>17.328019407381742</v>
      </c>
      <c r="E15">
        <v>-39.1083</v>
      </c>
      <c r="F15">
        <v>63.8123</v>
      </c>
      <c r="G15">
        <v>361.79599999999999</v>
      </c>
      <c r="H15">
        <v>0.73530799999999996</v>
      </c>
      <c r="I15">
        <v>-60.287500000000001</v>
      </c>
      <c r="J15">
        <f t="shared" si="1"/>
        <v>-21.179200000000002</v>
      </c>
      <c r="L15">
        <v>5</v>
      </c>
      <c r="M15">
        <v>546.60799999999995</v>
      </c>
      <c r="N15">
        <f t="shared" si="5"/>
        <v>17.583654235023147</v>
      </c>
      <c r="O15">
        <v>-34.561199999999999</v>
      </c>
      <c r="P15">
        <v>64.666700000000006</v>
      </c>
      <c r="Q15">
        <v>432.97199999999998</v>
      </c>
      <c r="R15">
        <v>0.90287200000000001</v>
      </c>
      <c r="S15">
        <v>-54.458599999999997</v>
      </c>
      <c r="T15">
        <f t="shared" si="2"/>
        <v>-19.897399999999998</v>
      </c>
      <c r="U15">
        <v>1.5</v>
      </c>
      <c r="V15">
        <f>AVERAGE(D168:D183)</f>
        <v>33.715688248913281</v>
      </c>
      <c r="W15">
        <f>D168</f>
        <v>33.045834572552131</v>
      </c>
      <c r="X15">
        <f>D183</f>
        <v>33.143311679703011</v>
      </c>
      <c r="Z15">
        <f t="shared" si="3"/>
        <v>0.9970589207230437</v>
      </c>
      <c r="AA15">
        <f>B183</f>
        <v>17</v>
      </c>
      <c r="AD15">
        <v>1.5</v>
      </c>
      <c r="AE15">
        <f>AVERAGE(N194:N210)</f>
        <v>34.902000034101526</v>
      </c>
      <c r="AF15">
        <f>N194</f>
        <v>32.066698733365371</v>
      </c>
      <c r="AG15">
        <f>N210</f>
        <v>34.653636899192605</v>
      </c>
      <c r="AI15">
        <f t="shared" si="0"/>
        <v>0.92534872534872359</v>
      </c>
      <c r="AJ15">
        <f>L210</f>
        <v>18</v>
      </c>
    </row>
    <row r="16" spans="1:44" x14ac:dyDescent="0.3">
      <c r="B16">
        <v>5</v>
      </c>
      <c r="C16">
        <v>542.36400000000003</v>
      </c>
      <c r="D16">
        <f t="shared" si="4"/>
        <v>17.213185299939745</v>
      </c>
      <c r="E16">
        <v>-38.360599999999998</v>
      </c>
      <c r="F16">
        <v>62.850999999999999</v>
      </c>
      <c r="G16">
        <v>357.351</v>
      </c>
      <c r="H16">
        <v>0.73094999999999999</v>
      </c>
      <c r="I16">
        <v>-60.272199999999998</v>
      </c>
      <c r="J16">
        <f t="shared" si="1"/>
        <v>-21.9116</v>
      </c>
      <c r="L16">
        <v>6</v>
      </c>
      <c r="M16">
        <v>600.77300000000002</v>
      </c>
      <c r="N16">
        <f t="shared" si="5"/>
        <v>18.462106526354631</v>
      </c>
      <c r="O16">
        <v>-33.813499999999998</v>
      </c>
      <c r="P16">
        <v>63.995399999999997</v>
      </c>
      <c r="Q16">
        <v>420.43099999999998</v>
      </c>
      <c r="R16">
        <v>0.89814899999999998</v>
      </c>
      <c r="S16">
        <v>-54.6417</v>
      </c>
      <c r="T16">
        <f t="shared" si="2"/>
        <v>-20.828200000000002</v>
      </c>
      <c r="U16">
        <v>1.55</v>
      </c>
      <c r="V16">
        <f>AVERAGE(D187:D202)</f>
        <v>34.308874724338224</v>
      </c>
      <c r="W16">
        <f>D187</f>
        <v>39.331366764995067</v>
      </c>
      <c r="X16">
        <f>D202</f>
        <v>33.271227042853297</v>
      </c>
      <c r="Z16">
        <f t="shared" si="3"/>
        <v>1.1821435594886933</v>
      </c>
      <c r="AA16">
        <f>B202</f>
        <v>17</v>
      </c>
      <c r="AD16">
        <v>1.55</v>
      </c>
      <c r="AE16">
        <f>AVERAGE(N214:N231)</f>
        <v>36.697258080435148</v>
      </c>
      <c r="AF16">
        <f>N214</f>
        <v>40.891433244735204</v>
      </c>
      <c r="AG16">
        <f>N231</f>
        <v>36.360991927859857</v>
      </c>
      <c r="AI16">
        <f t="shared" si="0"/>
        <v>1.1245961970967056</v>
      </c>
      <c r="AJ16">
        <f>L231</f>
        <v>19</v>
      </c>
    </row>
    <row r="17" spans="1:36" x14ac:dyDescent="0.3">
      <c r="B17">
        <v>6</v>
      </c>
      <c r="C17">
        <v>599.721</v>
      </c>
      <c r="D17">
        <f t="shared" si="4"/>
        <v>17.434663598165884</v>
      </c>
      <c r="E17">
        <v>-38.757300000000001</v>
      </c>
      <c r="F17">
        <v>63.445999999999998</v>
      </c>
      <c r="G17">
        <v>360.96699999999998</v>
      </c>
      <c r="H17">
        <v>0.73515900000000001</v>
      </c>
      <c r="I17">
        <v>-60.272199999999998</v>
      </c>
      <c r="J17">
        <f t="shared" si="1"/>
        <v>-21.514899999999997</v>
      </c>
      <c r="L17">
        <v>7</v>
      </c>
      <c r="M17">
        <v>655.29600000000005</v>
      </c>
      <c r="N17">
        <f t="shared" si="5"/>
        <v>18.340883663774914</v>
      </c>
      <c r="O17">
        <v>-33.996600000000001</v>
      </c>
      <c r="P17">
        <v>63.827500000000001</v>
      </c>
      <c r="Q17">
        <v>423.07299999999998</v>
      </c>
      <c r="R17">
        <v>0.90095899999999995</v>
      </c>
      <c r="S17">
        <v>-54.5807</v>
      </c>
      <c r="T17">
        <f t="shared" si="2"/>
        <v>-20.584099999999999</v>
      </c>
      <c r="U17">
        <v>1.6</v>
      </c>
      <c r="V17">
        <f>AVERAGE(D206:D222)</f>
        <v>35.226696351760992</v>
      </c>
      <c r="W17">
        <f>D206</f>
        <v>41.585228926685247</v>
      </c>
      <c r="X17">
        <f>D222</f>
        <v>33.73477718179668</v>
      </c>
      <c r="Z17">
        <f t="shared" si="3"/>
        <v>1.232710941073732</v>
      </c>
      <c r="AA17">
        <f>B222</f>
        <v>18</v>
      </c>
      <c r="AD17">
        <v>1.6</v>
      </c>
      <c r="AE17">
        <f>AVERAGE(N235:N253)</f>
        <v>38.932361115231551</v>
      </c>
      <c r="AF17">
        <f>N235</f>
        <v>47.780591523723061</v>
      </c>
      <c r="AG17">
        <f>N253</f>
        <v>37.860144625752454</v>
      </c>
      <c r="AI17">
        <f t="shared" si="0"/>
        <v>1.2620287639160976</v>
      </c>
      <c r="AJ17">
        <f>L253</f>
        <v>20</v>
      </c>
    </row>
    <row r="18" spans="1:36" x14ac:dyDescent="0.3">
      <c r="B18">
        <v>7</v>
      </c>
      <c r="C18">
        <v>658.70699999999999</v>
      </c>
      <c r="D18">
        <f t="shared" si="4"/>
        <v>16.953175329739263</v>
      </c>
      <c r="E18">
        <v>-38.635300000000001</v>
      </c>
      <c r="F18">
        <v>62.972999999999999</v>
      </c>
      <c r="G18">
        <v>363.28300000000002</v>
      </c>
      <c r="H18">
        <v>0.73865099999999995</v>
      </c>
      <c r="I18">
        <v>-60.089100000000002</v>
      </c>
      <c r="J18">
        <f t="shared" si="1"/>
        <v>-21.453800000000001</v>
      </c>
      <c r="L18">
        <v>8</v>
      </c>
      <c r="M18">
        <v>709.20500000000004</v>
      </c>
      <c r="N18">
        <f t="shared" si="5"/>
        <v>18.549778330148957</v>
      </c>
      <c r="O18">
        <v>-33.905000000000001</v>
      </c>
      <c r="P18">
        <v>63.659700000000001</v>
      </c>
      <c r="Q18">
        <v>425.08800000000002</v>
      </c>
      <c r="R18">
        <v>0.89962200000000003</v>
      </c>
      <c r="S18">
        <v>-54.412799999999997</v>
      </c>
      <c r="T18">
        <f t="shared" si="2"/>
        <v>-20.507799999999996</v>
      </c>
      <c r="U18">
        <v>1.65</v>
      </c>
      <c r="V18">
        <f>AVERAGE(D226:D242)</f>
        <v>35.961975165793469</v>
      </c>
      <c r="W18">
        <f>D226</f>
        <v>44.746733488455376</v>
      </c>
      <c r="X18">
        <f>D242</f>
        <v>35.263417730446356</v>
      </c>
      <c r="Z18">
        <f t="shared" si="3"/>
        <v>1.2689278682656204</v>
      </c>
      <c r="AA18">
        <f>B242</f>
        <v>18</v>
      </c>
      <c r="AD18">
        <v>1.65</v>
      </c>
      <c r="AE18">
        <f>AVERAGE(N257:N276)</f>
        <v>40.580084901917488</v>
      </c>
      <c r="AF18">
        <f>N257</f>
        <v>55.469270024406505</v>
      </c>
      <c r="AG18">
        <f>N276</f>
        <v>39.461741841284862</v>
      </c>
      <c r="AI18">
        <f t="shared" si="0"/>
        <v>1.4056467716884857</v>
      </c>
      <c r="AJ18">
        <f>L276</f>
        <v>21</v>
      </c>
    </row>
    <row r="19" spans="1:36" x14ac:dyDescent="0.3">
      <c r="B19">
        <v>8</v>
      </c>
      <c r="E19">
        <v>-38.421599999999998</v>
      </c>
      <c r="F19">
        <v>62.988300000000002</v>
      </c>
      <c r="G19">
        <v>356.33600000000001</v>
      </c>
      <c r="H19">
        <v>0.73545400000000005</v>
      </c>
      <c r="I19">
        <v>-60.180700000000002</v>
      </c>
      <c r="J19">
        <f t="shared" si="1"/>
        <v>-21.759100000000004</v>
      </c>
      <c r="T19">
        <f t="shared" si="2"/>
        <v>0</v>
      </c>
      <c r="U19">
        <v>1.7</v>
      </c>
      <c r="V19">
        <f>AVERAGE(D246:D263)</f>
        <v>36.900553992273132</v>
      </c>
      <c r="W19">
        <f>D246</f>
        <v>47.472110135295516</v>
      </c>
      <c r="X19">
        <f>D263</f>
        <v>36.513674371052034</v>
      </c>
      <c r="Z19">
        <f t="shared" si="3"/>
        <v>1.3001186802753357</v>
      </c>
      <c r="AA19">
        <f>B263</f>
        <v>19</v>
      </c>
      <c r="AD19">
        <v>1.7</v>
      </c>
      <c r="AE19">
        <f>AVERAGE(N303:N323)</f>
        <v>42.72954401766863</v>
      </c>
      <c r="AF19">
        <f>N303</f>
        <v>62.42976651267324</v>
      </c>
      <c r="AG19">
        <f>N323</f>
        <v>40.709982087607749</v>
      </c>
      <c r="AI19">
        <f t="shared" si="0"/>
        <v>1.5335247846173106</v>
      </c>
      <c r="AJ19">
        <f>L299</f>
        <v>21</v>
      </c>
    </row>
    <row r="20" spans="1:36" x14ac:dyDescent="0.3">
      <c r="J20">
        <f t="shared" si="1"/>
        <v>0</v>
      </c>
      <c r="K20">
        <v>1</v>
      </c>
      <c r="T20">
        <f t="shared" si="2"/>
        <v>0</v>
      </c>
      <c r="U20">
        <v>1.75</v>
      </c>
      <c r="V20">
        <f>AVERAGE(D267:D284)</f>
        <v>38.057712971985062</v>
      </c>
      <c r="W20">
        <f>D267</f>
        <v>50.065084609993015</v>
      </c>
      <c r="X20">
        <f>D284</f>
        <v>36.400698893418777</v>
      </c>
      <c r="Z20">
        <f t="shared" si="3"/>
        <v>1.3753880044057272</v>
      </c>
      <c r="AA20">
        <f>B284</f>
        <v>19</v>
      </c>
      <c r="AD20">
        <v>1.75</v>
      </c>
      <c r="AE20">
        <f>AVERAGE(N303:N323)</f>
        <v>42.72954401766863</v>
      </c>
      <c r="AF20">
        <f>N303</f>
        <v>62.42976651267324</v>
      </c>
      <c r="AG20">
        <f>N323</f>
        <v>40.709982087607749</v>
      </c>
      <c r="AI20">
        <f t="shared" si="0"/>
        <v>1.5335247846173106</v>
      </c>
      <c r="AJ20">
        <f>L323</f>
        <v>22</v>
      </c>
    </row>
    <row r="21" spans="1:36" x14ac:dyDescent="0.3">
      <c r="A21">
        <v>1.05</v>
      </c>
      <c r="J21">
        <f t="shared" si="1"/>
        <v>0</v>
      </c>
      <c r="L21">
        <v>1</v>
      </c>
      <c r="M21">
        <v>274.322</v>
      </c>
      <c r="O21">
        <v>-33.340499999999999</v>
      </c>
      <c r="P21">
        <v>62.759399999999999</v>
      </c>
      <c r="Q21">
        <v>406.35599999999999</v>
      </c>
      <c r="R21">
        <v>0.90658899999999998</v>
      </c>
      <c r="S21">
        <v>-52.413899999999998</v>
      </c>
      <c r="T21">
        <f t="shared" si="2"/>
        <v>-19.073399999999999</v>
      </c>
      <c r="U21">
        <v>1.8</v>
      </c>
      <c r="V21">
        <f>AVERAGE(D288:D306)</f>
        <v>38.905428614233017</v>
      </c>
      <c r="W21">
        <f>D288</f>
        <v>55.084278946788601</v>
      </c>
      <c r="X21">
        <f>D306</f>
        <v>37.255048059012019</v>
      </c>
      <c r="Z21">
        <f t="shared" si="3"/>
        <v>1.4785722154896987</v>
      </c>
      <c r="AA21">
        <f>B306</f>
        <v>20</v>
      </c>
      <c r="AD21">
        <v>1.8</v>
      </c>
      <c r="AE21">
        <f>AVERAGE(N327:N347)</f>
        <v>43.365117735426303</v>
      </c>
      <c r="AF21">
        <f>N327</f>
        <v>65.057575954719894</v>
      </c>
      <c r="AG21">
        <f>N347</f>
        <v>41.094764526999349</v>
      </c>
      <c r="AI21">
        <f t="shared" si="0"/>
        <v>1.5831110532821504</v>
      </c>
      <c r="AJ21">
        <f>L347</f>
        <v>22</v>
      </c>
    </row>
    <row r="22" spans="1:36" x14ac:dyDescent="0.3">
      <c r="B22">
        <v>1</v>
      </c>
      <c r="C22">
        <v>285.43099999999998</v>
      </c>
      <c r="E22">
        <v>-37.460299999999997</v>
      </c>
      <c r="F22">
        <v>61.142000000000003</v>
      </c>
      <c r="G22">
        <v>343.93200000000002</v>
      </c>
      <c r="H22">
        <v>0.73419800000000002</v>
      </c>
      <c r="I22">
        <v>-59.158299999999997</v>
      </c>
      <c r="J22">
        <f t="shared" si="1"/>
        <v>-21.698</v>
      </c>
      <c r="L22">
        <v>2</v>
      </c>
      <c r="M22">
        <v>320.476</v>
      </c>
      <c r="N22">
        <f t="shared" si="5"/>
        <v>21.666594444685185</v>
      </c>
      <c r="O22">
        <v>-33.889800000000001</v>
      </c>
      <c r="P22">
        <v>63.903799999999997</v>
      </c>
      <c r="Q22">
        <v>413.26799999999997</v>
      </c>
      <c r="R22">
        <v>0.89348099999999997</v>
      </c>
      <c r="S22">
        <v>-53.848300000000002</v>
      </c>
      <c r="T22">
        <f t="shared" si="2"/>
        <v>-19.958500000000001</v>
      </c>
      <c r="U22">
        <v>1.85</v>
      </c>
      <c r="V22">
        <f>AVERAGE(D310:D328)</f>
        <v>39.451074625270145</v>
      </c>
      <c r="W22">
        <f>D310</f>
        <v>55.778670236501569</v>
      </c>
      <c r="X22">
        <f>D328</f>
        <v>37.755795514611506</v>
      </c>
      <c r="Z22">
        <f t="shared" si="3"/>
        <v>1.4773538598839799</v>
      </c>
      <c r="AA22">
        <f>B328</f>
        <v>20</v>
      </c>
      <c r="AD22">
        <v>1.85</v>
      </c>
      <c r="AE22">
        <f>AVERAGE(N351:N371)</f>
        <v>43.767717805852342</v>
      </c>
      <c r="AF22">
        <f>N351</f>
        <v>66.720042700827335</v>
      </c>
      <c r="AG22">
        <f>N371</f>
        <v>40.660323656176409</v>
      </c>
      <c r="AI22">
        <f t="shared" si="0"/>
        <v>1.6409127301841433</v>
      </c>
      <c r="AJ22">
        <f>L371</f>
        <v>22</v>
      </c>
    </row>
    <row r="23" spans="1:36" x14ac:dyDescent="0.3">
      <c r="B23">
        <v>2</v>
      </c>
      <c r="C23">
        <v>334.38499999999999</v>
      </c>
      <c r="D23">
        <f t="shared" si="4"/>
        <v>20.427339951791474</v>
      </c>
      <c r="E23">
        <v>-38.9709</v>
      </c>
      <c r="F23">
        <v>63.720700000000001</v>
      </c>
      <c r="G23">
        <v>350.95400000000001</v>
      </c>
      <c r="H23">
        <v>0.72862499999999997</v>
      </c>
      <c r="I23">
        <v>-60.241700000000002</v>
      </c>
      <c r="J23">
        <f t="shared" si="1"/>
        <v>-21.270800000000001</v>
      </c>
      <c r="L23">
        <v>3</v>
      </c>
      <c r="M23">
        <v>367.83</v>
      </c>
      <c r="N23">
        <f t="shared" si="5"/>
        <v>21.117540228914145</v>
      </c>
      <c r="O23">
        <v>-34.011800000000001</v>
      </c>
      <c r="P23">
        <v>63.8733</v>
      </c>
      <c r="Q23">
        <v>421.53500000000003</v>
      </c>
      <c r="R23">
        <v>0.897065</v>
      </c>
      <c r="S23">
        <v>-54.199199999999998</v>
      </c>
      <c r="T23">
        <f t="shared" si="2"/>
        <v>-20.187399999999997</v>
      </c>
      <c r="U23">
        <v>1.9</v>
      </c>
      <c r="V23">
        <f>AVERAGE(D332:D350)</f>
        <v>40.325810178337633</v>
      </c>
      <c r="W23">
        <f>D332</f>
        <v>57.517542850569441</v>
      </c>
      <c r="X23">
        <f>D350</f>
        <v>37.983818893151522</v>
      </c>
      <c r="Z23">
        <f t="shared" si="3"/>
        <v>1.5142643506269415</v>
      </c>
      <c r="AA23">
        <f>B350</f>
        <v>20</v>
      </c>
      <c r="AD23">
        <v>1.9</v>
      </c>
      <c r="AE23">
        <f>AVERAGE(N375:N395)</f>
        <v>44.937999755411866</v>
      </c>
      <c r="AF23">
        <f>N375</f>
        <v>73.464590067587295</v>
      </c>
      <c r="AG23">
        <f>N395</f>
        <v>42.320876888569096</v>
      </c>
      <c r="AI23">
        <f t="shared" si="0"/>
        <v>1.7358947987070217</v>
      </c>
      <c r="AJ23">
        <f>L395</f>
        <v>22</v>
      </c>
    </row>
    <row r="24" spans="1:36" x14ac:dyDescent="0.3">
      <c r="B24">
        <v>3</v>
      </c>
      <c r="C24">
        <v>383.59100000000001</v>
      </c>
      <c r="D24">
        <f t="shared" si="4"/>
        <v>20.32272487095069</v>
      </c>
      <c r="E24">
        <v>-39.0167</v>
      </c>
      <c r="F24">
        <v>63.888500000000001</v>
      </c>
      <c r="G24">
        <v>354.53500000000003</v>
      </c>
      <c r="H24">
        <v>0.73158299999999998</v>
      </c>
      <c r="I24">
        <v>-60.317999999999998</v>
      </c>
      <c r="J24">
        <f t="shared" si="1"/>
        <v>-21.301299999999998</v>
      </c>
      <c r="L24">
        <v>4</v>
      </c>
      <c r="M24">
        <v>413.20600000000002</v>
      </c>
      <c r="N24">
        <f t="shared" si="5"/>
        <v>22.038081805359646</v>
      </c>
      <c r="O24">
        <v>-34.2712</v>
      </c>
      <c r="P24">
        <v>63.995399999999997</v>
      </c>
      <c r="Q24">
        <v>422.60399999999998</v>
      </c>
      <c r="R24">
        <v>0.90057900000000002</v>
      </c>
      <c r="S24">
        <v>-54.443399999999997</v>
      </c>
      <c r="T24">
        <f t="shared" si="2"/>
        <v>-20.172199999999997</v>
      </c>
      <c r="U24">
        <v>1.95</v>
      </c>
      <c r="V24">
        <f>AVERAGE(D354:D373)</f>
        <v>41.287142372117465</v>
      </c>
      <c r="W24">
        <f>D354</f>
        <v>63.171193935565334</v>
      </c>
      <c r="X24">
        <f>D373</f>
        <v>39.240307644011871</v>
      </c>
      <c r="Z24">
        <f t="shared" si="3"/>
        <v>1.6098547062539494</v>
      </c>
      <c r="AA24">
        <f>B373</f>
        <v>21</v>
      </c>
      <c r="AD24">
        <v>1.95</v>
      </c>
      <c r="AE24">
        <f>AVERAGE(N399:N420)</f>
        <v>45.388132631806677</v>
      </c>
      <c r="AF24">
        <f>N399</f>
        <v>78.939059046416133</v>
      </c>
      <c r="AG24">
        <f>N420</f>
        <v>42.392640637585423</v>
      </c>
      <c r="AI24">
        <f t="shared" si="0"/>
        <v>1.8620934638459055</v>
      </c>
      <c r="AJ24">
        <f>L420</f>
        <v>23</v>
      </c>
    </row>
    <row r="25" spans="1:36" x14ac:dyDescent="0.3">
      <c r="B25">
        <v>4</v>
      </c>
      <c r="C25">
        <v>431.97500000000002</v>
      </c>
      <c r="D25">
        <f t="shared" si="4"/>
        <v>20.667989417989411</v>
      </c>
      <c r="E25">
        <v>-39.306600000000003</v>
      </c>
      <c r="F25">
        <v>63.9191</v>
      </c>
      <c r="G25">
        <v>357.54599999999999</v>
      </c>
      <c r="H25">
        <v>0.73515600000000003</v>
      </c>
      <c r="I25">
        <v>-60.394300000000001</v>
      </c>
      <c r="J25">
        <f t="shared" si="1"/>
        <v>-21.087699999999998</v>
      </c>
      <c r="L25">
        <v>5</v>
      </c>
      <c r="M25">
        <v>459.733</v>
      </c>
      <c r="N25">
        <f t="shared" si="5"/>
        <v>21.492896597674473</v>
      </c>
      <c r="O25">
        <v>-34.057600000000001</v>
      </c>
      <c r="P25">
        <v>63.781700000000001</v>
      </c>
      <c r="Q25">
        <v>420.31099999999998</v>
      </c>
      <c r="R25">
        <v>0.90058000000000005</v>
      </c>
      <c r="S25">
        <v>-54.336500000000001</v>
      </c>
      <c r="T25">
        <f t="shared" si="2"/>
        <v>-20.2789</v>
      </c>
      <c r="U25">
        <v>2</v>
      </c>
      <c r="V25">
        <f>AVERAGE(D400:D419)</f>
        <v>42.865892867225512</v>
      </c>
      <c r="W25">
        <f>D400</f>
        <v>70.402703463812969</v>
      </c>
      <c r="X25">
        <f>D419</f>
        <v>41.277965821844298</v>
      </c>
      <c r="Z25">
        <f t="shared" si="3"/>
        <v>1.7055758941143331</v>
      </c>
      <c r="AA25">
        <f>B396</f>
        <v>21</v>
      </c>
      <c r="AD25">
        <v>2</v>
      </c>
      <c r="AE25">
        <f>AVERAGE(N424:N445)</f>
        <v>45.587219750072684</v>
      </c>
      <c r="AF25">
        <f>N424</f>
        <v>77.645779951859495</v>
      </c>
      <c r="AG25">
        <f>N445</f>
        <v>42.345966546686412</v>
      </c>
      <c r="AI25">
        <f t="shared" si="0"/>
        <v>1.8336050935631627</v>
      </c>
      <c r="AJ25">
        <f>L445</f>
        <v>23</v>
      </c>
    </row>
    <row r="26" spans="1:36" x14ac:dyDescent="0.3">
      <c r="B26">
        <v>5</v>
      </c>
      <c r="C26">
        <v>480.733</v>
      </c>
      <c r="D26">
        <f t="shared" si="4"/>
        <v>20.509454858689864</v>
      </c>
      <c r="E26">
        <v>-38.589500000000001</v>
      </c>
      <c r="F26">
        <v>63.171399999999998</v>
      </c>
      <c r="G26">
        <v>353.685</v>
      </c>
      <c r="H26">
        <v>0.73008300000000004</v>
      </c>
      <c r="I26">
        <v>-60.226399999999998</v>
      </c>
      <c r="J26">
        <f t="shared" si="1"/>
        <v>-21.636899999999997</v>
      </c>
      <c r="L26">
        <v>6</v>
      </c>
      <c r="M26">
        <v>506.57</v>
      </c>
      <c r="N26">
        <f t="shared" si="5"/>
        <v>21.350641586779687</v>
      </c>
      <c r="O26">
        <v>-33.935499999999998</v>
      </c>
      <c r="P26">
        <v>63.568100000000001</v>
      </c>
      <c r="Q26">
        <v>425.226</v>
      </c>
      <c r="R26">
        <v>0.90248300000000004</v>
      </c>
      <c r="S26">
        <v>-54.199199999999998</v>
      </c>
      <c r="T26">
        <f t="shared" si="2"/>
        <v>-20.2637</v>
      </c>
      <c r="U26">
        <v>2.0499999999999998</v>
      </c>
      <c r="V26">
        <f>AVERAGE(D400:D419)</f>
        <v>42.865892867225512</v>
      </c>
      <c r="W26">
        <f>D400</f>
        <v>70.402703463812969</v>
      </c>
      <c r="X26">
        <f>D419</f>
        <v>41.277965821844298</v>
      </c>
      <c r="Z26">
        <f t="shared" si="3"/>
        <v>1.7055758941143331</v>
      </c>
      <c r="AA26">
        <f>B419</f>
        <v>21</v>
      </c>
      <c r="AD26">
        <v>2.0499999999999998</v>
      </c>
      <c r="AE26">
        <f>AVERAGE(N449:N470)</f>
        <v>46.354767385498469</v>
      </c>
      <c r="AF26">
        <f>N449</f>
        <v>84.245998315080001</v>
      </c>
      <c r="AG26">
        <f>N470</f>
        <v>42.72591326639612</v>
      </c>
      <c r="AI26">
        <f t="shared" si="0"/>
        <v>1.971777590564445</v>
      </c>
      <c r="AJ26">
        <f>L470</f>
        <v>23</v>
      </c>
    </row>
    <row r="27" spans="1:36" x14ac:dyDescent="0.3">
      <c r="B27">
        <v>6</v>
      </c>
      <c r="C27">
        <v>528.23199999999997</v>
      </c>
      <c r="D27">
        <f t="shared" si="4"/>
        <v>21.053074801574784</v>
      </c>
      <c r="E27">
        <v>-38.345300000000002</v>
      </c>
      <c r="F27">
        <v>62.850999999999999</v>
      </c>
      <c r="G27">
        <v>349.96600000000001</v>
      </c>
      <c r="H27">
        <v>0.73314100000000004</v>
      </c>
      <c r="I27">
        <v>-60.241700000000002</v>
      </c>
      <c r="J27">
        <f t="shared" si="1"/>
        <v>-21.8964</v>
      </c>
      <c r="L27">
        <v>7</v>
      </c>
      <c r="M27">
        <v>551.505</v>
      </c>
      <c r="N27">
        <f t="shared" si="5"/>
        <v>22.254367419606098</v>
      </c>
      <c r="O27">
        <v>-34.454300000000003</v>
      </c>
      <c r="P27">
        <v>64.056399999999996</v>
      </c>
      <c r="Q27">
        <v>430.31700000000001</v>
      </c>
      <c r="R27">
        <v>0.90825199999999995</v>
      </c>
      <c r="S27">
        <v>-54.321300000000001</v>
      </c>
      <c r="T27">
        <f t="shared" si="2"/>
        <v>-19.866999999999997</v>
      </c>
      <c r="U27">
        <v>2.1</v>
      </c>
      <c r="V27">
        <f>AVERAGE(D423:D443)</f>
        <v>43.360847864615529</v>
      </c>
      <c r="W27">
        <f>D423</f>
        <v>69.633033911287427</v>
      </c>
      <c r="X27">
        <f>D443</f>
        <v>41.09814236396516</v>
      </c>
      <c r="Z27">
        <f t="shared" si="3"/>
        <v>1.6943109811294452</v>
      </c>
      <c r="AA27">
        <f>B443</f>
        <v>22</v>
      </c>
      <c r="AD27">
        <v>2.1</v>
      </c>
      <c r="AE27">
        <f>AVERAGE(N474:N495)</f>
        <v>47.072241850076281</v>
      </c>
      <c r="AF27">
        <f>N474</f>
        <v>88.082445168677822</v>
      </c>
      <c r="AG27">
        <f>N495</f>
        <v>42.735042735042775</v>
      </c>
      <c r="AI27">
        <f t="shared" si="0"/>
        <v>2.0611292169470592</v>
      </c>
      <c r="AJ27">
        <f>L495</f>
        <v>23</v>
      </c>
    </row>
    <row r="28" spans="1:36" x14ac:dyDescent="0.3">
      <c r="B28">
        <v>7</v>
      </c>
      <c r="C28">
        <v>577.899</v>
      </c>
      <c r="D28">
        <f t="shared" si="4"/>
        <v>20.13409305977811</v>
      </c>
      <c r="E28">
        <v>-38.711500000000001</v>
      </c>
      <c r="F28">
        <v>62.988300000000002</v>
      </c>
      <c r="G28">
        <v>359.334</v>
      </c>
      <c r="H28">
        <v>0.73482199999999998</v>
      </c>
      <c r="I28">
        <v>-60.241700000000002</v>
      </c>
      <c r="J28">
        <f t="shared" si="1"/>
        <v>-21.530200000000001</v>
      </c>
      <c r="L28">
        <v>8</v>
      </c>
      <c r="M28">
        <v>598.16</v>
      </c>
      <c r="N28">
        <f t="shared" si="5"/>
        <v>21.433929911049205</v>
      </c>
      <c r="O28">
        <v>-33.783000000000001</v>
      </c>
      <c r="P28">
        <v>63.064599999999999</v>
      </c>
      <c r="Q28">
        <v>422.95800000000003</v>
      </c>
      <c r="R28">
        <v>0.90517099999999995</v>
      </c>
      <c r="S28">
        <v>-54.290799999999997</v>
      </c>
      <c r="T28">
        <f t="shared" si="2"/>
        <v>-20.507799999999996</v>
      </c>
      <c r="U28">
        <v>2.15</v>
      </c>
      <c r="V28">
        <f>AVERAGE(D447:D467)</f>
        <v>44.376476180708693</v>
      </c>
      <c r="W28">
        <f>D447</f>
        <v>75.947444368496988</v>
      </c>
      <c r="X28">
        <f>D467</f>
        <v>42.497131443627438</v>
      </c>
      <c r="Z28">
        <f t="shared" si="3"/>
        <v>1.7871193134351075</v>
      </c>
      <c r="AA28">
        <f>B467</f>
        <v>22</v>
      </c>
      <c r="AD28">
        <v>2.15</v>
      </c>
      <c r="AE28">
        <f>AVERAGE(N499:N521)</f>
        <v>47.474113929804133</v>
      </c>
      <c r="AF28">
        <f>N499</f>
        <v>88.245675961877922</v>
      </c>
      <c r="AG28">
        <f>N521</f>
        <v>43.053343092091147</v>
      </c>
      <c r="AI28">
        <f t="shared" si="0"/>
        <v>2.0496823155665362</v>
      </c>
      <c r="AJ28">
        <f>L521</f>
        <v>24</v>
      </c>
    </row>
    <row r="29" spans="1:36" x14ac:dyDescent="0.3">
      <c r="B29">
        <v>8</v>
      </c>
      <c r="C29">
        <v>625.31799999999998</v>
      </c>
      <c r="D29">
        <f t="shared" si="4"/>
        <v>21.088593179948973</v>
      </c>
      <c r="E29">
        <v>-38.940399999999997</v>
      </c>
      <c r="F29">
        <v>63.110399999999998</v>
      </c>
      <c r="G29">
        <v>363.05</v>
      </c>
      <c r="H29">
        <v>0.74431599999999998</v>
      </c>
      <c r="I29">
        <v>-60.211199999999998</v>
      </c>
      <c r="J29">
        <f t="shared" si="1"/>
        <v>-21.270800000000001</v>
      </c>
      <c r="L29">
        <v>9</v>
      </c>
      <c r="M29">
        <v>643.83699999999999</v>
      </c>
      <c r="N29">
        <f t="shared" si="5"/>
        <v>21.892856360969407</v>
      </c>
      <c r="O29">
        <v>-33.523600000000002</v>
      </c>
      <c r="P29">
        <v>62.957799999999999</v>
      </c>
      <c r="Q29">
        <v>419.846</v>
      </c>
      <c r="R29">
        <v>0.90561400000000003</v>
      </c>
      <c r="S29">
        <v>-54.122900000000001</v>
      </c>
      <c r="T29">
        <f t="shared" si="2"/>
        <v>-20.599299999999999</v>
      </c>
      <c r="U29">
        <v>2.2000000000000002</v>
      </c>
      <c r="V29">
        <f>AVERAGE(D471:D492)</f>
        <v>45.358781373265572</v>
      </c>
      <c r="W29">
        <f>D471</f>
        <v>83.829323497359368</v>
      </c>
      <c r="X29">
        <f>D492</f>
        <v>42.238648363252459</v>
      </c>
      <c r="Z29">
        <f t="shared" si="3"/>
        <v>1.9846592337999791</v>
      </c>
      <c r="AA29">
        <f>B492</f>
        <v>23</v>
      </c>
      <c r="AD29">
        <v>2.2000000000000002</v>
      </c>
      <c r="AE29">
        <f>AVERAGE(N525:N547)</f>
        <v>48.200610618745088</v>
      </c>
      <c r="AF29">
        <f>N525</f>
        <v>94.321826070552689</v>
      </c>
      <c r="AG29">
        <f>N547</f>
        <v>44.339999113200022</v>
      </c>
      <c r="AI29">
        <f t="shared" si="0"/>
        <v>2.1272401433691748</v>
      </c>
      <c r="AJ29">
        <f>L547</f>
        <v>24</v>
      </c>
    </row>
    <row r="30" spans="1:36" x14ac:dyDescent="0.3">
      <c r="B30">
        <v>9</v>
      </c>
      <c r="C30">
        <v>671.51300000000003</v>
      </c>
      <c r="D30">
        <f t="shared" si="4"/>
        <v>21.647364433380211</v>
      </c>
      <c r="E30">
        <v>-39.733899999999998</v>
      </c>
      <c r="F30">
        <v>64.27</v>
      </c>
      <c r="G30">
        <v>366.72300000000001</v>
      </c>
      <c r="H30">
        <v>0.74422500000000003</v>
      </c>
      <c r="I30">
        <v>-60.317999999999998</v>
      </c>
      <c r="J30">
        <f t="shared" si="1"/>
        <v>-20.584099999999999</v>
      </c>
      <c r="L30">
        <v>10</v>
      </c>
      <c r="M30">
        <v>688.49</v>
      </c>
      <c r="N30">
        <f t="shared" si="5"/>
        <v>22.394911876021759</v>
      </c>
      <c r="O30">
        <v>-34.774799999999999</v>
      </c>
      <c r="P30">
        <v>64.376800000000003</v>
      </c>
      <c r="Q30">
        <v>439.09699999999998</v>
      </c>
      <c r="R30">
        <v>0.91977699999999996</v>
      </c>
      <c r="S30">
        <v>-54.229700000000001</v>
      </c>
      <c r="T30">
        <f t="shared" si="2"/>
        <v>-19.454900000000002</v>
      </c>
      <c r="U30">
        <v>2.25</v>
      </c>
      <c r="V30">
        <f>AVERAGE(D496:D517)</f>
        <v>46.219840959659891</v>
      </c>
      <c r="W30">
        <f>D496</f>
        <v>88.472087056533681</v>
      </c>
      <c r="X30">
        <f>D517</f>
        <v>43.245113302196806</v>
      </c>
      <c r="Z30">
        <f t="shared" si="3"/>
        <v>2.045828541095287</v>
      </c>
      <c r="AA30">
        <f>B517</f>
        <v>23</v>
      </c>
      <c r="AD30">
        <v>2.25</v>
      </c>
      <c r="AE30">
        <f>AVERAGE(N551:N573)</f>
        <v>48.787624750601779</v>
      </c>
      <c r="AF30">
        <f>N551</f>
        <v>96.824167312161094</v>
      </c>
      <c r="AG30">
        <f>N573</f>
        <v>44.27521473479144</v>
      </c>
      <c r="AI30">
        <f t="shared" si="0"/>
        <v>2.1868706429124716</v>
      </c>
      <c r="AJ30">
        <f>L573</f>
        <v>24</v>
      </c>
    </row>
    <row r="31" spans="1:36" x14ac:dyDescent="0.3">
      <c r="B31">
        <v>10</v>
      </c>
      <c r="C31">
        <v>718.87099999999998</v>
      </c>
      <c r="D31">
        <f t="shared" si="4"/>
        <v>21.115756577558198</v>
      </c>
      <c r="E31">
        <v>-38.680999999999997</v>
      </c>
      <c r="F31">
        <v>62.896700000000003</v>
      </c>
      <c r="G31">
        <v>354.92399999999998</v>
      </c>
      <c r="H31">
        <v>0.74143300000000001</v>
      </c>
      <c r="I31">
        <v>-18.28</v>
      </c>
      <c r="J31">
        <f t="shared" si="1"/>
        <v>20.400999999999996</v>
      </c>
      <c r="T31">
        <f t="shared" si="2"/>
        <v>0</v>
      </c>
      <c r="U31">
        <v>2.2999999999999998</v>
      </c>
      <c r="V31">
        <f>AVERAGE(D521:D542)</f>
        <v>47.343339800531901</v>
      </c>
      <c r="W31">
        <f>D521</f>
        <v>95.923261390887447</v>
      </c>
      <c r="X31">
        <f>D542</f>
        <v>44.30071324148323</v>
      </c>
      <c r="Z31">
        <f t="shared" si="3"/>
        <v>2.1652757793765005</v>
      </c>
      <c r="AA31">
        <f>B542</f>
        <v>23</v>
      </c>
      <c r="AD31">
        <v>2.2999999999999998</v>
      </c>
      <c r="AE31">
        <f>AVERAGE(N577:N599)</f>
        <v>49.70633524177574</v>
      </c>
      <c r="AF31">
        <f>N577</f>
        <v>101.36847440446012</v>
      </c>
      <c r="AG31">
        <f>N599</f>
        <v>44.575198359632765</v>
      </c>
      <c r="AI31">
        <f t="shared" si="0"/>
        <v>2.2741003547896548</v>
      </c>
      <c r="AJ31">
        <f>L599</f>
        <v>24</v>
      </c>
    </row>
    <row r="32" spans="1:36" x14ac:dyDescent="0.3">
      <c r="J32">
        <f t="shared" si="1"/>
        <v>0</v>
      </c>
      <c r="K32">
        <v>1.05</v>
      </c>
      <c r="T32">
        <f t="shared" si="2"/>
        <v>0</v>
      </c>
      <c r="U32">
        <v>2.35</v>
      </c>
      <c r="V32">
        <f>AVERAGE(D546:D568)</f>
        <v>47.957412962229903</v>
      </c>
      <c r="W32">
        <f>D546</f>
        <v>104.31879824744405</v>
      </c>
      <c r="X32">
        <f>D568</f>
        <v>44.399058739954661</v>
      </c>
      <c r="Z32">
        <f t="shared" si="3"/>
        <v>2.3495722929271849</v>
      </c>
      <c r="AA32">
        <f>B568</f>
        <v>24</v>
      </c>
      <c r="AD32">
        <v>2.35</v>
      </c>
      <c r="AE32">
        <f>AVERAGE(N603:N626)</f>
        <v>49.741668370008334</v>
      </c>
      <c r="AF32">
        <f>N603</f>
        <v>102.77492291880762</v>
      </c>
      <c r="AG32">
        <f>N626</f>
        <v>44.96807266840532</v>
      </c>
      <c r="AI32">
        <f t="shared" si="0"/>
        <v>2.2855087358684494</v>
      </c>
      <c r="AJ32">
        <f>L626</f>
        <v>25</v>
      </c>
    </row>
    <row r="33" spans="1:36" x14ac:dyDescent="0.3">
      <c r="A33">
        <v>1.1000000000000001</v>
      </c>
      <c r="J33">
        <f t="shared" si="1"/>
        <v>0</v>
      </c>
      <c r="L33">
        <v>1</v>
      </c>
      <c r="M33">
        <v>257.63600000000002</v>
      </c>
      <c r="O33">
        <v>-33.981299999999997</v>
      </c>
      <c r="P33">
        <v>63.018799999999999</v>
      </c>
      <c r="Q33">
        <v>412.334</v>
      </c>
      <c r="R33">
        <v>0.92444400000000004</v>
      </c>
      <c r="S33">
        <v>-51.803600000000003</v>
      </c>
      <c r="T33">
        <f t="shared" si="2"/>
        <v>-17.822300000000006</v>
      </c>
      <c r="U33">
        <v>2.4</v>
      </c>
      <c r="V33">
        <f>AVERAGE(D572:D594)</f>
        <v>48.343587484805646</v>
      </c>
      <c r="W33">
        <f>D572</f>
        <v>104.4604617152407</v>
      </c>
      <c r="X33">
        <f>D594</f>
        <v>44.917576247585842</v>
      </c>
      <c r="Z33">
        <f t="shared" si="3"/>
        <v>2.3256032591663951</v>
      </c>
      <c r="AA33">
        <f>B594</f>
        <v>24</v>
      </c>
      <c r="AD33">
        <v>2.4</v>
      </c>
      <c r="AE33">
        <f>AVERAGE(N630:N653)</f>
        <v>50.37232362181274</v>
      </c>
      <c r="AF33">
        <f>N630</f>
        <v>104.31879824744436</v>
      </c>
      <c r="AG33">
        <f>N653</f>
        <v>45.448347952551835</v>
      </c>
      <c r="AI33">
        <f t="shared" si="0"/>
        <v>2.2953265178385229</v>
      </c>
      <c r="AJ33">
        <f>L653</f>
        <v>25</v>
      </c>
    </row>
    <row r="34" spans="1:36" x14ac:dyDescent="0.3">
      <c r="B34">
        <v>1</v>
      </c>
      <c r="C34">
        <v>232.48699999999999</v>
      </c>
      <c r="E34">
        <v>-41.717500000000001</v>
      </c>
      <c r="F34">
        <v>67.626999999999995</v>
      </c>
      <c r="G34">
        <v>343.202</v>
      </c>
      <c r="H34">
        <v>0.71914500000000003</v>
      </c>
      <c r="I34">
        <v>-59.3414</v>
      </c>
      <c r="J34">
        <f t="shared" si="1"/>
        <v>-17.623899999999999</v>
      </c>
      <c r="L34">
        <v>2</v>
      </c>
      <c r="M34">
        <v>297.92599999999999</v>
      </c>
      <c r="N34">
        <f t="shared" si="5"/>
        <v>24.820054604120152</v>
      </c>
      <c r="O34">
        <v>-34.561199999999999</v>
      </c>
      <c r="P34">
        <v>64.117400000000004</v>
      </c>
      <c r="Q34">
        <v>424.61</v>
      </c>
      <c r="R34">
        <v>0.90528799999999998</v>
      </c>
      <c r="S34">
        <v>-53.3752</v>
      </c>
      <c r="T34">
        <f t="shared" si="2"/>
        <v>-18.814</v>
      </c>
      <c r="U34">
        <v>2.4500000000000002</v>
      </c>
      <c r="V34">
        <f>AVERAGE(D572:D594)</f>
        <v>48.343587484805646</v>
      </c>
      <c r="W34">
        <f>D572</f>
        <v>104.4604617152407</v>
      </c>
      <c r="X34">
        <f>D594</f>
        <v>44.917576247585842</v>
      </c>
      <c r="Z34">
        <f t="shared" si="3"/>
        <v>2.3256032591663951</v>
      </c>
      <c r="AA34">
        <f>B620</f>
        <v>24</v>
      </c>
      <c r="AD34">
        <v>2.4500000000000002</v>
      </c>
      <c r="AE34">
        <f>AVERAGE(N657:N680)</f>
        <v>51.188056402727547</v>
      </c>
      <c r="AF34">
        <f>N657</f>
        <v>105.9883412824589</v>
      </c>
      <c r="AG34">
        <f>N680</f>
        <v>46.129716763539079</v>
      </c>
      <c r="AI34">
        <f t="shared" si="0"/>
        <v>2.2976152623211439</v>
      </c>
      <c r="AJ34">
        <f>L680</f>
        <v>25</v>
      </c>
    </row>
    <row r="35" spans="1:36" x14ac:dyDescent="0.3">
      <c r="B35">
        <v>2</v>
      </c>
      <c r="C35">
        <v>276.15300000000002</v>
      </c>
      <c r="D35">
        <f t="shared" si="4"/>
        <v>22.901112994091498</v>
      </c>
      <c r="E35">
        <v>-38.9557</v>
      </c>
      <c r="F35">
        <v>63.430799999999998</v>
      </c>
      <c r="G35">
        <v>346.22300000000001</v>
      </c>
      <c r="H35">
        <v>0.73136199999999996</v>
      </c>
      <c r="I35">
        <v>-59.356699999999996</v>
      </c>
      <c r="J35">
        <f t="shared" si="1"/>
        <v>-20.400999999999996</v>
      </c>
      <c r="L35">
        <v>3</v>
      </c>
      <c r="M35">
        <v>340.14</v>
      </c>
      <c r="N35">
        <f t="shared" si="5"/>
        <v>23.688823613019377</v>
      </c>
      <c r="O35">
        <v>-33.813499999999998</v>
      </c>
      <c r="P35">
        <v>63.262900000000002</v>
      </c>
      <c r="Q35">
        <v>419.512</v>
      </c>
      <c r="R35">
        <v>0.90139599999999998</v>
      </c>
      <c r="S35">
        <v>-53.893999999999998</v>
      </c>
      <c r="T35">
        <f t="shared" si="2"/>
        <v>-20.080500000000001</v>
      </c>
      <c r="U35">
        <v>2.5</v>
      </c>
      <c r="V35">
        <f>AVERAGE(D624:D647)</f>
        <v>49.803468977163703</v>
      </c>
      <c r="W35">
        <f>D624</f>
        <v>112.93054771315654</v>
      </c>
      <c r="X35">
        <f>D647</f>
        <v>44.998425055123157</v>
      </c>
      <c r="Z35">
        <f t="shared" si="3"/>
        <v>2.5096555618294731</v>
      </c>
      <c r="AA35">
        <f>B647</f>
        <v>25</v>
      </c>
      <c r="AD35">
        <v>2.5</v>
      </c>
      <c r="AE35">
        <f>AVERAGE(N684:N707)</f>
        <v>51.956958057143105</v>
      </c>
      <c r="AF35">
        <f>N684</f>
        <v>110.92623405435403</v>
      </c>
      <c r="AG35">
        <f>N707</f>
        <v>46.178711613945786</v>
      </c>
      <c r="AI35">
        <f t="shared" si="0"/>
        <v>2.4021075984470461</v>
      </c>
      <c r="AJ35">
        <f>L707</f>
        <v>25</v>
      </c>
    </row>
    <row r="36" spans="1:36" x14ac:dyDescent="0.3">
      <c r="B36">
        <v>3</v>
      </c>
      <c r="C36">
        <v>315.41899999999998</v>
      </c>
      <c r="D36">
        <f t="shared" si="4"/>
        <v>25.467325421484261</v>
      </c>
      <c r="E36">
        <v>-39.398200000000003</v>
      </c>
      <c r="F36">
        <v>64.0869</v>
      </c>
      <c r="G36">
        <v>351.6</v>
      </c>
      <c r="H36">
        <v>0.73222699999999996</v>
      </c>
      <c r="I36">
        <v>-60.073900000000002</v>
      </c>
      <c r="J36">
        <f t="shared" si="1"/>
        <v>-20.675699999999999</v>
      </c>
      <c r="L36">
        <v>4</v>
      </c>
      <c r="M36">
        <v>380.74599999999998</v>
      </c>
      <c r="N36">
        <f t="shared" si="5"/>
        <v>24.626902428212581</v>
      </c>
      <c r="O36">
        <v>-34.774799999999999</v>
      </c>
      <c r="P36">
        <v>64.010599999999997</v>
      </c>
      <c r="Q36">
        <v>434.56</v>
      </c>
      <c r="R36">
        <v>0.916821</v>
      </c>
      <c r="S36">
        <v>-53.939799999999998</v>
      </c>
      <c r="T36">
        <f t="shared" si="2"/>
        <v>-19.164999999999999</v>
      </c>
      <c r="U36">
        <v>2.5499999999999998</v>
      </c>
      <c r="V36">
        <f>AVERAGE(D651:D674)</f>
        <v>50.837503902744146</v>
      </c>
      <c r="W36">
        <f>D651</f>
        <v>116.76786548341906</v>
      </c>
      <c r="X36">
        <f>D674</f>
        <v>46.788003555888416</v>
      </c>
      <c r="Z36">
        <f t="shared" si="3"/>
        <v>2.495679588977108</v>
      </c>
      <c r="AA36">
        <f>B674</f>
        <v>25</v>
      </c>
      <c r="AD36">
        <v>2.5499999999999998</v>
      </c>
      <c r="AE36">
        <f>AVERAGE(N711:N735)</f>
        <v>52.489137617619193</v>
      </c>
      <c r="AF36">
        <f>N711</f>
        <v>110.41183614883531</v>
      </c>
      <c r="AG36">
        <f>N735</f>
        <v>47.566950482804494</v>
      </c>
      <c r="AI36">
        <f t="shared" si="0"/>
        <v>2.3211880313569671</v>
      </c>
      <c r="AJ36">
        <f>L735</f>
        <v>26</v>
      </c>
    </row>
    <row r="37" spans="1:36" x14ac:dyDescent="0.3">
      <c r="B37">
        <v>4</v>
      </c>
      <c r="C37">
        <v>360.24599999999998</v>
      </c>
      <c r="D37">
        <f t="shared" si="4"/>
        <v>22.307984027483439</v>
      </c>
      <c r="E37">
        <v>-39.047199999999997</v>
      </c>
      <c r="F37">
        <v>63.201900000000002</v>
      </c>
      <c r="G37">
        <v>354.505</v>
      </c>
      <c r="H37">
        <v>0.735788</v>
      </c>
      <c r="I37">
        <v>-60.195900000000002</v>
      </c>
      <c r="J37">
        <f t="shared" si="1"/>
        <v>-21.148700000000005</v>
      </c>
      <c r="L37">
        <v>5</v>
      </c>
      <c r="M37">
        <v>421.52600000000001</v>
      </c>
      <c r="N37">
        <f t="shared" si="5"/>
        <v>24.521824423737108</v>
      </c>
      <c r="O37">
        <v>-34.698500000000003</v>
      </c>
      <c r="P37">
        <v>64.010599999999997</v>
      </c>
      <c r="Q37">
        <v>434.26</v>
      </c>
      <c r="R37">
        <v>0.91929899999999998</v>
      </c>
      <c r="S37">
        <v>-53.985599999999998</v>
      </c>
      <c r="T37">
        <f t="shared" si="2"/>
        <v>-19.287099999999995</v>
      </c>
      <c r="U37">
        <v>2.6</v>
      </c>
      <c r="V37">
        <f>AVERAGE(D678:D701)</f>
        <v>51.500606007201704</v>
      </c>
      <c r="W37">
        <f>D678</f>
        <v>116.89070718877839</v>
      </c>
      <c r="X37">
        <f>D701</f>
        <v>46.554934823091209</v>
      </c>
      <c r="Z37">
        <f t="shared" si="3"/>
        <v>2.5108123904149622</v>
      </c>
      <c r="AA37">
        <f>B701</f>
        <v>25</v>
      </c>
      <c r="AD37">
        <v>2.6</v>
      </c>
      <c r="AE37">
        <f>AVERAGE(N739:N763)</f>
        <v>52.420933283739572</v>
      </c>
      <c r="AF37">
        <f>N739</f>
        <v>113.16057485572041</v>
      </c>
      <c r="AG37">
        <f>N763</f>
        <v>45.246821410795896</v>
      </c>
      <c r="AI37">
        <f t="shared" si="0"/>
        <v>2.5009618648862766</v>
      </c>
      <c r="AJ37">
        <f>L763</f>
        <v>26</v>
      </c>
    </row>
    <row r="38" spans="1:36" x14ac:dyDescent="0.3">
      <c r="B38">
        <v>5</v>
      </c>
      <c r="C38">
        <v>403.55500000000001</v>
      </c>
      <c r="D38">
        <f t="shared" si="4"/>
        <v>23.089888937634196</v>
      </c>
      <c r="E38">
        <v>-39.0167</v>
      </c>
      <c r="F38">
        <v>63.049300000000002</v>
      </c>
      <c r="G38">
        <v>355.98200000000003</v>
      </c>
      <c r="H38">
        <v>0.74288399999999999</v>
      </c>
      <c r="I38">
        <v>-60.195900000000002</v>
      </c>
      <c r="J38">
        <f t="shared" si="1"/>
        <v>-21.179200000000002</v>
      </c>
      <c r="L38">
        <v>6</v>
      </c>
      <c r="M38">
        <v>462.55599999999998</v>
      </c>
      <c r="N38">
        <f t="shared" si="5"/>
        <v>24.372410431391682</v>
      </c>
      <c r="O38">
        <v>-33.660899999999998</v>
      </c>
      <c r="P38">
        <v>62.698399999999999</v>
      </c>
      <c r="Q38">
        <v>424.10700000000003</v>
      </c>
      <c r="R38">
        <v>0.90980000000000005</v>
      </c>
      <c r="S38">
        <v>-53.985599999999998</v>
      </c>
      <c r="T38">
        <f t="shared" si="2"/>
        <v>-20.3247</v>
      </c>
      <c r="U38">
        <v>2.65</v>
      </c>
      <c r="V38">
        <f>AVERAGE(D705:D729)</f>
        <v>52.315335056513568</v>
      </c>
      <c r="W38">
        <f>D705</f>
        <v>121.09469605231277</v>
      </c>
      <c r="X38">
        <f>D729</f>
        <v>48.155639025329954</v>
      </c>
      <c r="Z38">
        <f t="shared" si="3"/>
        <v>2.5146524582223222</v>
      </c>
      <c r="AA38">
        <f>B729</f>
        <v>26</v>
      </c>
      <c r="AD38">
        <v>2.65</v>
      </c>
      <c r="AE38">
        <f>AVERAGE(N767:N791)</f>
        <v>53.248382538389585</v>
      </c>
      <c r="AF38">
        <f>N767</f>
        <v>118.28720132481695</v>
      </c>
      <c r="AG38">
        <f>N791</f>
        <v>46.974821495678292</v>
      </c>
      <c r="AI38">
        <f t="shared" si="0"/>
        <v>2.5180979418027043</v>
      </c>
      <c r="AJ38">
        <f>L819</f>
        <v>26</v>
      </c>
    </row>
    <row r="39" spans="1:36" x14ac:dyDescent="0.3">
      <c r="B39">
        <v>6</v>
      </c>
      <c r="C39">
        <v>447.33699999999999</v>
      </c>
      <c r="D39">
        <f t="shared" si="4"/>
        <v>22.840436709149888</v>
      </c>
      <c r="E39">
        <v>-38.9709</v>
      </c>
      <c r="F39">
        <v>63.186599999999999</v>
      </c>
      <c r="G39">
        <v>352.31900000000002</v>
      </c>
      <c r="H39">
        <v>0.73746199999999995</v>
      </c>
      <c r="I39">
        <v>-60.440100000000001</v>
      </c>
      <c r="J39">
        <f t="shared" si="1"/>
        <v>-21.469200000000001</v>
      </c>
      <c r="L39">
        <v>7</v>
      </c>
      <c r="M39">
        <v>503.28300000000002</v>
      </c>
      <c r="N39">
        <f t="shared" si="5"/>
        <v>24.553735850909696</v>
      </c>
      <c r="O39">
        <v>-34.4696</v>
      </c>
      <c r="P39">
        <v>63.9191</v>
      </c>
      <c r="Q39">
        <v>432.18400000000003</v>
      </c>
      <c r="R39">
        <v>0.91430400000000001</v>
      </c>
      <c r="S39">
        <v>-54.077100000000002</v>
      </c>
      <c r="T39">
        <f t="shared" si="2"/>
        <v>-19.607500000000002</v>
      </c>
      <c r="U39">
        <v>2.7</v>
      </c>
      <c r="V39">
        <f>AVERAGE(D733:D757)</f>
        <v>52.876115922052193</v>
      </c>
      <c r="W39">
        <f>D733</f>
        <v>126.53422750854119</v>
      </c>
      <c r="X39">
        <f>D757</f>
        <v>47.100937308652455</v>
      </c>
      <c r="Z39">
        <f t="shared" si="3"/>
        <v>2.6864481842338375</v>
      </c>
      <c r="AA39">
        <f>B757</f>
        <v>26</v>
      </c>
      <c r="AD39">
        <v>2.7</v>
      </c>
      <c r="AE39">
        <f>AVERAGE(N795:N819)</f>
        <v>53.983910551010148</v>
      </c>
      <c r="AF39">
        <f>N795</f>
        <v>119.0901512444922</v>
      </c>
      <c r="AG39">
        <f>N819</f>
        <v>46.757375976060096</v>
      </c>
      <c r="AI39">
        <f t="shared" si="0"/>
        <v>2.5469810646659616</v>
      </c>
      <c r="AJ39">
        <f>L848</f>
        <v>27</v>
      </c>
    </row>
    <row r="40" spans="1:36" x14ac:dyDescent="0.3">
      <c r="B40">
        <v>7</v>
      </c>
      <c r="C40">
        <v>490.452</v>
      </c>
      <c r="D40">
        <f t="shared" si="4"/>
        <v>23.193784065870343</v>
      </c>
      <c r="E40">
        <v>-39.047199999999997</v>
      </c>
      <c r="F40">
        <v>63.110399999999998</v>
      </c>
      <c r="G40">
        <v>357.24599999999998</v>
      </c>
      <c r="H40">
        <v>0.74367300000000003</v>
      </c>
      <c r="I40">
        <v>-60.226399999999998</v>
      </c>
      <c r="J40">
        <f t="shared" si="1"/>
        <v>-21.179200000000002</v>
      </c>
      <c r="L40">
        <v>8</v>
      </c>
      <c r="M40">
        <v>543.70500000000004</v>
      </c>
      <c r="N40">
        <f t="shared" si="5"/>
        <v>24.739003512938485</v>
      </c>
      <c r="O40">
        <v>-34.164400000000001</v>
      </c>
      <c r="P40">
        <v>63.247700000000002</v>
      </c>
      <c r="Q40">
        <v>432.00200000000001</v>
      </c>
      <c r="R40">
        <v>0.92085600000000001</v>
      </c>
      <c r="S40">
        <v>-53.939799999999998</v>
      </c>
      <c r="T40">
        <f t="shared" si="2"/>
        <v>-19.775399999999998</v>
      </c>
      <c r="U40">
        <v>2.75</v>
      </c>
      <c r="V40">
        <f>AVERAGE(D761:D785)</f>
        <v>53.387251672161675</v>
      </c>
      <c r="W40">
        <f>D761</f>
        <v>128.41916013869306</v>
      </c>
      <c r="X40">
        <f>D785</f>
        <v>48.211358596085326</v>
      </c>
      <c r="Z40">
        <f t="shared" si="3"/>
        <v>2.6636702195967668</v>
      </c>
      <c r="AA40">
        <f>B785</f>
        <v>26</v>
      </c>
      <c r="AD40">
        <v>2.75</v>
      </c>
      <c r="AE40">
        <f>AVERAGE(N823:N848)</f>
        <v>55.040554517710532</v>
      </c>
      <c r="AF40">
        <f>N823</f>
        <v>120.3224642040672</v>
      </c>
      <c r="AG40">
        <f>N848</f>
        <v>46.436034362665495</v>
      </c>
      <c r="AI40">
        <f t="shared" si="0"/>
        <v>2.5911442666345836</v>
      </c>
      <c r="AJ40">
        <f>L877</f>
        <v>27</v>
      </c>
    </row>
    <row r="41" spans="1:36" x14ac:dyDescent="0.3">
      <c r="B41">
        <v>8</v>
      </c>
      <c r="C41">
        <v>533.61599999999999</v>
      </c>
      <c r="D41">
        <f t="shared" si="4"/>
        <v>23.167454360114917</v>
      </c>
      <c r="E41">
        <v>-39.2761</v>
      </c>
      <c r="F41">
        <v>63.384999999999998</v>
      </c>
      <c r="G41">
        <v>359.58</v>
      </c>
      <c r="H41">
        <v>0.74671500000000002</v>
      </c>
      <c r="I41">
        <v>-60.150100000000002</v>
      </c>
      <c r="J41">
        <f t="shared" si="1"/>
        <v>-20.874000000000002</v>
      </c>
      <c r="L41">
        <v>9</v>
      </c>
      <c r="M41">
        <v>583.94399999999996</v>
      </c>
      <c r="N41">
        <f t="shared" si="5"/>
        <v>24.851512214518305</v>
      </c>
      <c r="O41">
        <v>-34.439100000000003</v>
      </c>
      <c r="P41">
        <v>63.583399999999997</v>
      </c>
      <c r="Q41">
        <v>434.32299999999998</v>
      </c>
      <c r="R41">
        <v>0.91990499999999997</v>
      </c>
      <c r="S41">
        <v>-53.939799999999998</v>
      </c>
      <c r="T41">
        <f t="shared" si="2"/>
        <v>-19.500699999999995</v>
      </c>
      <c r="U41">
        <v>2.8</v>
      </c>
      <c r="V41">
        <f>AVERAGE(D789:D813)</f>
        <v>53.91116180660012</v>
      </c>
      <c r="W41">
        <f>D789</f>
        <v>131.63090693694915</v>
      </c>
      <c r="X41">
        <f>D813</f>
        <v>47.689446325528301</v>
      </c>
      <c r="Z41">
        <f t="shared" si="3"/>
        <v>2.7601684875608785</v>
      </c>
      <c r="AA41">
        <f>B813</f>
        <v>26</v>
      </c>
      <c r="AD41">
        <v>2.8</v>
      </c>
      <c r="AE41">
        <f>AVERAGE(N852:N877)</f>
        <v>55.63675737615241</v>
      </c>
      <c r="AF41">
        <f>N852</f>
        <v>124.47099825740615</v>
      </c>
      <c r="AG41">
        <f>N877</f>
        <v>48.489550501866738</v>
      </c>
      <c r="AI41">
        <f t="shared" si="0"/>
        <v>2.5669653970624928</v>
      </c>
      <c r="AJ41">
        <f>L906</f>
        <v>27</v>
      </c>
    </row>
    <row r="42" spans="1:36" x14ac:dyDescent="0.3">
      <c r="B42">
        <v>9</v>
      </c>
      <c r="C42">
        <v>577.65099999999995</v>
      </c>
      <c r="D42">
        <f t="shared" si="4"/>
        <v>22.709208584080862</v>
      </c>
      <c r="E42">
        <v>-38.650500000000001</v>
      </c>
      <c r="F42">
        <v>62.774700000000003</v>
      </c>
      <c r="G42">
        <v>353.46100000000001</v>
      </c>
      <c r="H42">
        <v>0.74146000000000001</v>
      </c>
      <c r="I42">
        <v>-60.150100000000002</v>
      </c>
      <c r="J42">
        <f t="shared" si="1"/>
        <v>-21.499600000000001</v>
      </c>
      <c r="L42">
        <v>10</v>
      </c>
      <c r="M42">
        <v>624.74800000000005</v>
      </c>
      <c r="N42">
        <f t="shared" si="5"/>
        <v>24.507401235172971</v>
      </c>
      <c r="O42">
        <v>-34.713700000000003</v>
      </c>
      <c r="P42">
        <v>63.735999999999997</v>
      </c>
      <c r="Q42">
        <v>440.98899999999998</v>
      </c>
      <c r="R42">
        <v>0.92879</v>
      </c>
      <c r="S42">
        <v>-53.985599999999998</v>
      </c>
      <c r="T42">
        <f t="shared" si="2"/>
        <v>-19.271899999999995</v>
      </c>
      <c r="U42">
        <v>2.85</v>
      </c>
      <c r="V42">
        <f>AVERAGE(D817:D842)</f>
        <v>54.442744529035579</v>
      </c>
      <c r="W42">
        <f>D817</f>
        <v>130.83867591259974</v>
      </c>
      <c r="X42">
        <f>D842</f>
        <v>48.716324840453936</v>
      </c>
      <c r="Z42">
        <f t="shared" si="3"/>
        <v>2.6857255004579406</v>
      </c>
      <c r="AA42">
        <f>B842</f>
        <v>27</v>
      </c>
      <c r="AD42">
        <v>2.85</v>
      </c>
      <c r="AE42">
        <f>AVERAGE(N881:N906)</f>
        <v>56.532608892193736</v>
      </c>
      <c r="AF42">
        <f>N881</f>
        <v>127.92631444288078</v>
      </c>
      <c r="AG42">
        <f>N906</f>
        <v>49.205333858190279</v>
      </c>
      <c r="AI42">
        <f t="shared" si="0"/>
        <v>2.5998464884226635</v>
      </c>
      <c r="AJ42">
        <f>L935</f>
        <v>27</v>
      </c>
    </row>
    <row r="43" spans="1:36" x14ac:dyDescent="0.3">
      <c r="B43">
        <v>10</v>
      </c>
      <c r="C43">
        <v>621.678</v>
      </c>
      <c r="D43">
        <f t="shared" si="4"/>
        <v>22.713334998977878</v>
      </c>
      <c r="E43">
        <v>-38.940399999999997</v>
      </c>
      <c r="F43">
        <v>62.881500000000003</v>
      </c>
      <c r="G43">
        <v>359.577</v>
      </c>
      <c r="H43">
        <v>0.74675899999999995</v>
      </c>
      <c r="I43">
        <v>-60.089100000000002</v>
      </c>
      <c r="J43">
        <f t="shared" si="1"/>
        <v>-21.148700000000005</v>
      </c>
      <c r="L43">
        <v>11</v>
      </c>
      <c r="M43">
        <v>665.26300000000003</v>
      </c>
      <c r="N43">
        <f t="shared" si="5"/>
        <v>24.68221646303839</v>
      </c>
      <c r="O43">
        <v>-34.027099999999997</v>
      </c>
      <c r="P43">
        <v>63.049300000000002</v>
      </c>
      <c r="Q43">
        <v>430.83800000000002</v>
      </c>
      <c r="R43">
        <v>0.92308900000000005</v>
      </c>
      <c r="S43">
        <v>-54.031399999999998</v>
      </c>
      <c r="T43">
        <f t="shared" si="2"/>
        <v>-20.004300000000001</v>
      </c>
      <c r="U43">
        <v>2.9</v>
      </c>
      <c r="V43">
        <f>AVERAGE(D846:D871)</f>
        <v>54.803587719369141</v>
      </c>
      <c r="W43">
        <f>D846</f>
        <v>136.05442176870758</v>
      </c>
      <c r="X43">
        <f>D871</f>
        <v>49.144879103597233</v>
      </c>
      <c r="Z43">
        <f t="shared" si="3"/>
        <v>2.7684353741496714</v>
      </c>
      <c r="AA43">
        <f>B871</f>
        <v>27</v>
      </c>
      <c r="AD43">
        <v>2.9</v>
      </c>
      <c r="AE43">
        <f>AVERAGE(N939:N965)</f>
        <v>56.891389473015288</v>
      </c>
      <c r="AF43">
        <f>N939</f>
        <v>127.97542871768631</v>
      </c>
      <c r="AG43">
        <f>N965</f>
        <v>49.190811156476087</v>
      </c>
      <c r="AI43">
        <f t="shared" si="0"/>
        <v>2.601612490401839</v>
      </c>
      <c r="AJ43">
        <f>L965</f>
        <v>28</v>
      </c>
    </row>
    <row r="44" spans="1:36" x14ac:dyDescent="0.3">
      <c r="B44">
        <v>11</v>
      </c>
      <c r="C44">
        <v>664.971</v>
      </c>
      <c r="D44">
        <f t="shared" si="4"/>
        <v>23.098422377751596</v>
      </c>
      <c r="E44">
        <v>-39.444000000000003</v>
      </c>
      <c r="F44">
        <v>63.507100000000001</v>
      </c>
      <c r="G44">
        <v>365.23500000000001</v>
      </c>
      <c r="H44">
        <v>0.75236599999999998</v>
      </c>
      <c r="I44">
        <v>-60.211199999999998</v>
      </c>
      <c r="J44">
        <f t="shared" si="1"/>
        <v>-20.767199999999995</v>
      </c>
      <c r="L44">
        <v>12</v>
      </c>
      <c r="M44">
        <v>706.31299999999999</v>
      </c>
      <c r="N44">
        <f t="shared" si="5"/>
        <v>24.360535931790526</v>
      </c>
      <c r="O44">
        <v>-33.538800000000002</v>
      </c>
      <c r="P44">
        <v>62.5</v>
      </c>
      <c r="Q44">
        <v>424.18400000000003</v>
      </c>
      <c r="R44">
        <v>0.918161</v>
      </c>
      <c r="S44">
        <v>-53.985599999999998</v>
      </c>
      <c r="T44">
        <f t="shared" si="2"/>
        <v>-20.446799999999996</v>
      </c>
      <c r="U44">
        <v>2.95</v>
      </c>
      <c r="V44">
        <f>AVERAGE(D875:D900)</f>
        <v>55.435973046228654</v>
      </c>
      <c r="W44">
        <f>D875</f>
        <v>139.47001394700109</v>
      </c>
      <c r="X44">
        <f>D900</f>
        <v>48.538976798369148</v>
      </c>
      <c r="Z44">
        <f t="shared" si="3"/>
        <v>2.8733612273361131</v>
      </c>
      <c r="AA44">
        <f>B900</f>
        <v>27</v>
      </c>
      <c r="AD44">
        <v>2.95</v>
      </c>
      <c r="AE44">
        <f>AVERAGE(N939:N965)</f>
        <v>56.891389473015288</v>
      </c>
      <c r="AF44">
        <f>N939</f>
        <v>127.97542871768631</v>
      </c>
      <c r="AG44">
        <f>N965</f>
        <v>49.190811156476087</v>
      </c>
      <c r="AI44">
        <f t="shared" si="0"/>
        <v>2.601612490401839</v>
      </c>
      <c r="AJ44">
        <f>L997</f>
        <v>30</v>
      </c>
    </row>
    <row r="45" spans="1:36" x14ac:dyDescent="0.3">
      <c r="B45">
        <v>12</v>
      </c>
      <c r="C45">
        <v>708.16600000000005</v>
      </c>
      <c r="D45">
        <f t="shared" si="4"/>
        <v>23.150827642088178</v>
      </c>
      <c r="E45">
        <v>-39.856000000000002</v>
      </c>
      <c r="F45">
        <v>63.705399999999997</v>
      </c>
      <c r="G45">
        <v>372.03500000000003</v>
      </c>
      <c r="H45">
        <v>0.75318300000000005</v>
      </c>
      <c r="I45">
        <v>-60.165399999999998</v>
      </c>
      <c r="J45">
        <f t="shared" si="1"/>
        <v>-20.309399999999997</v>
      </c>
      <c r="T45">
        <f t="shared" si="2"/>
        <v>0</v>
      </c>
      <c r="U45">
        <v>3</v>
      </c>
      <c r="V45">
        <f>AVERAGE(D904:D932)</f>
        <v>60.485663657704102</v>
      </c>
      <c r="W45">
        <f>D904</f>
        <v>121.59533073929977</v>
      </c>
      <c r="X45">
        <f>D932</f>
        <v>54.226994197711527</v>
      </c>
      <c r="Z45">
        <f t="shared" si="3"/>
        <v>2.2423394941634309</v>
      </c>
      <c r="AA45">
        <f>B932</f>
        <v>30</v>
      </c>
      <c r="AD45">
        <v>3</v>
      </c>
      <c r="AE45">
        <f>AVERAGE(N969:N997)</f>
        <v>62.20742496640181</v>
      </c>
      <c r="AF45">
        <f>N969</f>
        <v>125.91286829513965</v>
      </c>
      <c r="AG45">
        <f>N997</f>
        <v>54.054054054054056</v>
      </c>
      <c r="AI45">
        <f t="shared" si="0"/>
        <v>2.3293880634600832</v>
      </c>
      <c r="AJ45">
        <f>L1028</f>
        <v>29</v>
      </c>
    </row>
    <row r="46" spans="1:36" x14ac:dyDescent="0.3">
      <c r="J46">
        <f t="shared" si="1"/>
        <v>0</v>
      </c>
      <c r="K46">
        <v>1.1000000000000001</v>
      </c>
      <c r="T46">
        <f t="shared" si="2"/>
        <v>0</v>
      </c>
      <c r="U46">
        <v>3.05</v>
      </c>
      <c r="V46">
        <f>AVERAGE(D936:D963)</f>
        <v>58.824021615970139</v>
      </c>
      <c r="W46">
        <f>D936</f>
        <v>142.00511218403858</v>
      </c>
      <c r="X46">
        <f>D963</f>
        <v>52.634349176272373</v>
      </c>
      <c r="Z46">
        <f t="shared" si="3"/>
        <v>2.697955126384552</v>
      </c>
      <c r="AA46">
        <f>B963</f>
        <v>29</v>
      </c>
      <c r="AD46">
        <v>3.05</v>
      </c>
      <c r="AE46">
        <f>AVERAGE(N1001:N1028)</f>
        <v>59.66899239409581</v>
      </c>
      <c r="AF46">
        <f>N1001</f>
        <v>132.2051824431519</v>
      </c>
      <c r="AG46">
        <f>N1028</f>
        <v>49.348598499802584</v>
      </c>
      <c r="AI46">
        <f t="shared" si="0"/>
        <v>2.6790058170280311</v>
      </c>
      <c r="AJ46">
        <f>L1028</f>
        <v>29</v>
      </c>
    </row>
    <row r="47" spans="1:36" x14ac:dyDescent="0.3">
      <c r="A47">
        <v>1.1499999999999999</v>
      </c>
      <c r="J47">
        <f t="shared" si="1"/>
        <v>0</v>
      </c>
      <c r="L47">
        <v>1</v>
      </c>
      <c r="M47">
        <v>231.934</v>
      </c>
      <c r="O47">
        <v>-35.7971</v>
      </c>
      <c r="P47">
        <v>65.933199999999999</v>
      </c>
      <c r="Q47">
        <v>405.375</v>
      </c>
      <c r="R47">
        <v>0.90055700000000005</v>
      </c>
      <c r="S47">
        <v>-52.124000000000002</v>
      </c>
      <c r="T47">
        <f t="shared" si="2"/>
        <v>-16.326900000000002</v>
      </c>
      <c r="U47">
        <v>3.1</v>
      </c>
      <c r="V47">
        <f>AVERAGE(D967:D993)</f>
        <v>58.39058343976366</v>
      </c>
      <c r="W47">
        <f>D967</f>
        <v>143.92630972941839</v>
      </c>
      <c r="X47">
        <f>D993</f>
        <v>51.26364894653215</v>
      </c>
      <c r="Z47">
        <f t="shared" si="3"/>
        <v>2.8075705238917572</v>
      </c>
      <c r="AA47">
        <f>B993</f>
        <v>28</v>
      </c>
      <c r="AD47">
        <v>3.1</v>
      </c>
      <c r="AE47">
        <f>AVERAGE(N1032:N1059)</f>
        <v>58.865719580840974</v>
      </c>
      <c r="AF47">
        <f>N1032</f>
        <v>132.17023526301872</v>
      </c>
      <c r="AG47">
        <f>N1059</f>
        <v>49.500049500049506</v>
      </c>
      <c r="AI47">
        <f t="shared" si="0"/>
        <v>2.6701030927835041</v>
      </c>
      <c r="AJ47">
        <f>L1059</f>
        <v>29</v>
      </c>
    </row>
    <row r="48" spans="1:36" x14ac:dyDescent="0.3">
      <c r="B48">
        <v>1</v>
      </c>
      <c r="C48">
        <v>229.77799999999999</v>
      </c>
      <c r="E48">
        <v>-42.16</v>
      </c>
      <c r="F48">
        <v>68.664599999999993</v>
      </c>
      <c r="G48">
        <v>339.52800000000002</v>
      </c>
      <c r="H48">
        <v>0.71713199999999999</v>
      </c>
      <c r="I48">
        <v>-59.4482</v>
      </c>
      <c r="J48">
        <f t="shared" si="1"/>
        <v>-17.288200000000003</v>
      </c>
      <c r="L48">
        <v>2</v>
      </c>
      <c r="M48">
        <v>269.68799999999999</v>
      </c>
      <c r="N48">
        <f t="shared" si="5"/>
        <v>26.487259628118881</v>
      </c>
      <c r="O48">
        <v>-34.256</v>
      </c>
      <c r="P48">
        <v>63.461300000000001</v>
      </c>
      <c r="Q48">
        <v>419.58499999999998</v>
      </c>
      <c r="R48">
        <v>0.91627000000000003</v>
      </c>
      <c r="S48">
        <v>-52.841200000000001</v>
      </c>
      <c r="T48">
        <f t="shared" si="2"/>
        <v>-18.5852</v>
      </c>
      <c r="U48">
        <v>3.15</v>
      </c>
      <c r="V48">
        <f>AVERAGE(D997:D1023)</f>
        <v>58.220291016597336</v>
      </c>
      <c r="W48">
        <f>D997</f>
        <v>148.9203276247207</v>
      </c>
      <c r="X48">
        <f>D1023</f>
        <v>50.165546302799314</v>
      </c>
      <c r="Z48">
        <f t="shared" si="3"/>
        <v>2.968577810871178</v>
      </c>
      <c r="AA48">
        <f>B1023</f>
        <v>28</v>
      </c>
      <c r="AD48">
        <v>3.15</v>
      </c>
      <c r="AE48">
        <f>AVERAGE(N1063:N1090)</f>
        <v>59.331589152390286</v>
      </c>
      <c r="AF48">
        <f>N1063</f>
        <v>133.85089010841915</v>
      </c>
      <c r="AG48">
        <f>N1090</f>
        <v>50</v>
      </c>
      <c r="AI48">
        <f t="shared" si="0"/>
        <v>2.677017802168383</v>
      </c>
      <c r="AJ48">
        <f>L1090</f>
        <v>29</v>
      </c>
    </row>
    <row r="49" spans="1:36" x14ac:dyDescent="0.3">
      <c r="B49">
        <v>2</v>
      </c>
      <c r="C49">
        <v>270.13</v>
      </c>
      <c r="D49">
        <f t="shared" si="4"/>
        <v>24.781919111816016</v>
      </c>
      <c r="E49">
        <v>-39.413499999999999</v>
      </c>
      <c r="F49">
        <v>63.415500000000002</v>
      </c>
      <c r="G49">
        <v>350.57100000000003</v>
      </c>
      <c r="H49">
        <v>0.74204800000000004</v>
      </c>
      <c r="I49">
        <v>-59.509300000000003</v>
      </c>
      <c r="J49">
        <f t="shared" si="1"/>
        <v>-20.095800000000004</v>
      </c>
      <c r="L49">
        <v>3</v>
      </c>
      <c r="M49">
        <v>307.88499999999999</v>
      </c>
      <c r="N49">
        <f t="shared" si="5"/>
        <v>26.180066497368902</v>
      </c>
      <c r="O49">
        <v>-33.950800000000001</v>
      </c>
      <c r="P49">
        <v>62.759399999999999</v>
      </c>
      <c r="Q49">
        <v>425.72199999999998</v>
      </c>
      <c r="R49">
        <v>0.91396699999999997</v>
      </c>
      <c r="S49">
        <v>-53.36</v>
      </c>
      <c r="T49">
        <f t="shared" si="2"/>
        <v>-19.409199999999998</v>
      </c>
      <c r="U49">
        <v>3.2</v>
      </c>
      <c r="V49">
        <f>AVERAGE(D1027:D1053)</f>
        <v>58.776523146827806</v>
      </c>
      <c r="W49">
        <f>D1027</f>
        <v>150.48908954100804</v>
      </c>
      <c r="X49">
        <f>D1053</f>
        <v>51.395384694454457</v>
      </c>
      <c r="Z49">
        <f t="shared" si="3"/>
        <v>2.9280662151993924</v>
      </c>
      <c r="AA49">
        <f>B1053</f>
        <v>28</v>
      </c>
      <c r="AD49">
        <v>3.2</v>
      </c>
      <c r="AE49">
        <f>AVERAGE(N1094:N1121)</f>
        <v>58.932730972291537</v>
      </c>
      <c r="AF49">
        <f>N1094</f>
        <v>135.31799729363979</v>
      </c>
      <c r="AG49">
        <f>N1121</f>
        <v>48.079234578585556</v>
      </c>
      <c r="AI49">
        <f t="shared" si="0"/>
        <v>2.8144790257104111</v>
      </c>
      <c r="AJ49">
        <f>L1121</f>
        <v>29</v>
      </c>
    </row>
    <row r="50" spans="1:36" x14ac:dyDescent="0.3">
      <c r="B50">
        <v>3</v>
      </c>
      <c r="C50">
        <v>313.04199999999997</v>
      </c>
      <c r="D50">
        <f t="shared" si="4"/>
        <v>23.30350484712902</v>
      </c>
      <c r="E50">
        <v>-38.940399999999997</v>
      </c>
      <c r="F50">
        <v>62.5458</v>
      </c>
      <c r="G50">
        <v>354.09500000000003</v>
      </c>
      <c r="H50">
        <v>0.74468100000000004</v>
      </c>
      <c r="I50">
        <v>-59.875500000000002</v>
      </c>
      <c r="J50">
        <f t="shared" si="1"/>
        <v>-20.935100000000006</v>
      </c>
      <c r="L50">
        <v>4</v>
      </c>
      <c r="M50">
        <v>345.56799999999998</v>
      </c>
      <c r="N50">
        <f t="shared" si="5"/>
        <v>26.537165300002659</v>
      </c>
      <c r="O50">
        <v>-34.500100000000003</v>
      </c>
      <c r="P50">
        <v>63.384999999999998</v>
      </c>
      <c r="Q50">
        <v>432.72</v>
      </c>
      <c r="R50">
        <v>0.92048700000000006</v>
      </c>
      <c r="S50">
        <v>-53.787199999999999</v>
      </c>
      <c r="T50">
        <f t="shared" si="2"/>
        <v>-19.287099999999995</v>
      </c>
      <c r="U50">
        <v>3.25</v>
      </c>
      <c r="V50">
        <f>AVERAGE(D1057:D1084)</f>
        <v>58.717436333694657</v>
      </c>
      <c r="W50">
        <f>D1057</f>
        <v>149.97000599880073</v>
      </c>
      <c r="X50">
        <f>D1084</f>
        <v>51.559680329982001</v>
      </c>
      <c r="Z50">
        <f t="shared" si="3"/>
        <v>2.9086682663467376</v>
      </c>
      <c r="AA50">
        <f>B1084</f>
        <v>29</v>
      </c>
      <c r="AD50">
        <v>3.25</v>
      </c>
      <c r="AE50">
        <f>AVERAGE(N1125:N1152)</f>
        <v>58.747530263892529</v>
      </c>
      <c r="AF50">
        <f>N1125</f>
        <v>131.18194936376722</v>
      </c>
      <c r="AG50">
        <f>N1152</f>
        <v>50.28663381273266</v>
      </c>
      <c r="AI50">
        <f t="shared" si="0"/>
        <v>2.6086842450478707</v>
      </c>
      <c r="AJ50">
        <f>L1152</f>
        <v>29</v>
      </c>
    </row>
    <row r="51" spans="1:36" x14ac:dyDescent="0.3">
      <c r="B51">
        <v>4</v>
      </c>
      <c r="C51">
        <v>352.92</v>
      </c>
      <c r="D51">
        <f t="shared" si="4"/>
        <v>25.07648327398563</v>
      </c>
      <c r="E51">
        <v>-39.199800000000003</v>
      </c>
      <c r="F51">
        <v>63.095100000000002</v>
      </c>
      <c r="G51">
        <v>353.91500000000002</v>
      </c>
      <c r="H51">
        <v>0.74001600000000001</v>
      </c>
      <c r="I51">
        <v>-60.211199999999998</v>
      </c>
      <c r="J51">
        <f t="shared" si="1"/>
        <v>-21.011399999999995</v>
      </c>
      <c r="L51">
        <v>5</v>
      </c>
      <c r="M51">
        <v>382.49599999999998</v>
      </c>
      <c r="N51">
        <f t="shared" si="5"/>
        <v>27.079722703639518</v>
      </c>
      <c r="O51">
        <v>-34.378100000000003</v>
      </c>
      <c r="P51">
        <v>63.247700000000002</v>
      </c>
      <c r="Q51">
        <v>430.31200000000001</v>
      </c>
      <c r="R51">
        <v>0.91752199999999995</v>
      </c>
      <c r="S51">
        <v>-54.000900000000001</v>
      </c>
      <c r="T51">
        <f t="shared" si="2"/>
        <v>-19.622799999999998</v>
      </c>
      <c r="U51">
        <v>3.3</v>
      </c>
      <c r="V51">
        <f>AVERAGE(D1088:D1115)</f>
        <v>59.045504135120431</v>
      </c>
      <c r="W51">
        <f>D1088</f>
        <v>151.99878400972776</v>
      </c>
      <c r="X51">
        <f>D1115</f>
        <v>51.318895617366337</v>
      </c>
      <c r="Z51">
        <f t="shared" si="3"/>
        <v>2.9618483052135538</v>
      </c>
      <c r="AA51">
        <f>B1115</f>
        <v>29</v>
      </c>
      <c r="AD51">
        <v>3.3</v>
      </c>
      <c r="AE51">
        <f>AVERAGE(N1156:N1183)</f>
        <v>59.472018007119082</v>
      </c>
      <c r="AF51">
        <f>N1156</f>
        <v>136.44426251876095</v>
      </c>
      <c r="AG51">
        <f>N1183</f>
        <v>49.012400137234948</v>
      </c>
      <c r="AI51">
        <f t="shared" si="0"/>
        <v>2.7838722881702669</v>
      </c>
      <c r="AJ51">
        <f>L1183</f>
        <v>29</v>
      </c>
    </row>
    <row r="52" spans="1:36" x14ac:dyDescent="0.3">
      <c r="B52">
        <v>5</v>
      </c>
      <c r="C52">
        <v>393.077</v>
      </c>
      <c r="D52">
        <f t="shared" si="4"/>
        <v>24.902258634858192</v>
      </c>
      <c r="E52">
        <v>-39.291400000000003</v>
      </c>
      <c r="F52">
        <v>63.110399999999998</v>
      </c>
      <c r="G52">
        <v>357.18200000000002</v>
      </c>
      <c r="H52">
        <v>0.74314199999999997</v>
      </c>
      <c r="I52">
        <v>-60.256999999999998</v>
      </c>
      <c r="J52">
        <f t="shared" si="1"/>
        <v>-20.965599999999995</v>
      </c>
      <c r="L52">
        <v>6</v>
      </c>
      <c r="M52">
        <v>420.64</v>
      </c>
      <c r="N52">
        <f t="shared" si="5"/>
        <v>26.216442953020131</v>
      </c>
      <c r="O52">
        <v>-34.072899999999997</v>
      </c>
      <c r="P52">
        <v>62.820399999999999</v>
      </c>
      <c r="Q52">
        <v>428.10199999999998</v>
      </c>
      <c r="R52">
        <v>0.916431</v>
      </c>
      <c r="S52">
        <v>-53.924599999999998</v>
      </c>
      <c r="T52">
        <f t="shared" si="2"/>
        <v>-19.851700000000001</v>
      </c>
      <c r="U52">
        <v>3.35</v>
      </c>
      <c r="V52">
        <f>AVERAGE(D1119:D1146)</f>
        <v>59.574669613220117</v>
      </c>
      <c r="W52">
        <f>D1119</f>
        <v>153.0924678505815</v>
      </c>
      <c r="X52">
        <f>D1146</f>
        <v>50.769152662842053</v>
      </c>
      <c r="Z52">
        <f t="shared" si="3"/>
        <v>3.0154623392529039</v>
      </c>
      <c r="AA52">
        <f>B1146</f>
        <v>29</v>
      </c>
      <c r="AD52">
        <v>3.35</v>
      </c>
      <c r="AE52">
        <f>AVERAGE(N1187:N1214)</f>
        <v>60.036067895188253</v>
      </c>
      <c r="AF52">
        <f>N1187</f>
        <v>135.59322033898306</v>
      </c>
      <c r="AG52">
        <f>N1214</f>
        <v>49.336425082638499</v>
      </c>
      <c r="AI52">
        <f t="shared" si="0"/>
        <v>2.7483389830508482</v>
      </c>
      <c r="AJ52">
        <f>L1214</f>
        <v>29</v>
      </c>
    </row>
    <row r="53" spans="1:36" x14ac:dyDescent="0.3">
      <c r="B53">
        <v>6</v>
      </c>
      <c r="C53">
        <v>432.77199999999999</v>
      </c>
      <c r="D53">
        <f t="shared" si="4"/>
        <v>25.192089683839278</v>
      </c>
      <c r="E53">
        <v>-38.986199999999997</v>
      </c>
      <c r="F53">
        <v>62.881500000000003</v>
      </c>
      <c r="G53">
        <v>355.28</v>
      </c>
      <c r="H53">
        <v>0.742232</v>
      </c>
      <c r="I53">
        <v>-60.287500000000001</v>
      </c>
      <c r="J53">
        <f t="shared" si="1"/>
        <v>-21.301300000000005</v>
      </c>
      <c r="L53">
        <v>7</v>
      </c>
      <c r="M53">
        <v>458.26400000000001</v>
      </c>
      <c r="N53">
        <f t="shared" si="5"/>
        <v>26.578779502445229</v>
      </c>
      <c r="O53">
        <v>-34.606900000000003</v>
      </c>
      <c r="P53">
        <v>63.430799999999998</v>
      </c>
      <c r="Q53">
        <v>435.91300000000001</v>
      </c>
      <c r="R53">
        <v>0.92645299999999997</v>
      </c>
      <c r="S53">
        <v>-54.016100000000002</v>
      </c>
      <c r="T53">
        <f t="shared" si="2"/>
        <v>-19.409199999999998</v>
      </c>
      <c r="U53">
        <v>3.4</v>
      </c>
      <c r="V53">
        <f>AVERAGE(D1150:D1177)</f>
        <v>59.654886218654077</v>
      </c>
      <c r="W53">
        <f>D1150</f>
        <v>154.58339774308254</v>
      </c>
      <c r="X53">
        <f>D1177</f>
        <v>50.261359067149279</v>
      </c>
      <c r="Z53">
        <f t="shared" si="3"/>
        <v>3.0755912814963642</v>
      </c>
      <c r="AA53">
        <f>B1177</f>
        <v>29</v>
      </c>
      <c r="AD53">
        <v>3.4</v>
      </c>
      <c r="AE53">
        <f>AVERAGE(N1218:N1245)</f>
        <v>59.95236218750788</v>
      </c>
      <c r="AF53">
        <f>N1218</f>
        <v>136.40703860319212</v>
      </c>
      <c r="AG53">
        <f>N1245</f>
        <v>48.400367842795468</v>
      </c>
      <c r="AI53">
        <f t="shared" si="0"/>
        <v>2.8183058245805603</v>
      </c>
      <c r="AJ53">
        <f>L1245</f>
        <v>29</v>
      </c>
    </row>
    <row r="54" spans="1:36" x14ac:dyDescent="0.3">
      <c r="B54">
        <v>7</v>
      </c>
      <c r="C54">
        <v>472.43</v>
      </c>
      <c r="D54">
        <f t="shared" si="4"/>
        <v>25.215593322910877</v>
      </c>
      <c r="E54">
        <v>-40.39</v>
      </c>
      <c r="F54">
        <v>64.331100000000006</v>
      </c>
      <c r="G54">
        <v>371.74799999999999</v>
      </c>
      <c r="H54">
        <v>0.75592700000000002</v>
      </c>
      <c r="I54">
        <v>-60.287500000000001</v>
      </c>
      <c r="J54">
        <f t="shared" si="1"/>
        <v>-19.897500000000001</v>
      </c>
      <c r="L54">
        <v>8</v>
      </c>
      <c r="M54">
        <v>496.363</v>
      </c>
      <c r="N54">
        <f t="shared" si="5"/>
        <v>26.247408068453247</v>
      </c>
      <c r="O54">
        <v>-34.225499999999997</v>
      </c>
      <c r="P54">
        <v>62.957799999999999</v>
      </c>
      <c r="Q54">
        <v>432.69900000000001</v>
      </c>
      <c r="R54">
        <v>0.92244499999999996</v>
      </c>
      <c r="S54">
        <v>-53.955100000000002</v>
      </c>
      <c r="T54">
        <f t="shared" si="2"/>
        <v>-19.729600000000005</v>
      </c>
      <c r="U54">
        <v>3.45</v>
      </c>
      <c r="V54">
        <f>AVERAGE(D1181:D1208)</f>
        <v>60.347916421699388</v>
      </c>
      <c r="W54">
        <f>D1181</f>
        <v>154.32098765432124</v>
      </c>
      <c r="X54">
        <f>D1208</f>
        <v>51.570316126037952</v>
      </c>
      <c r="Z54">
        <f t="shared" si="3"/>
        <v>2.9924382716049376</v>
      </c>
      <c r="AA54">
        <f>B1208</f>
        <v>29</v>
      </c>
      <c r="AD54">
        <v>3.45</v>
      </c>
      <c r="AE54">
        <f>AVERAGE(N1249:N1276)</f>
        <v>60.14242151820973</v>
      </c>
      <c r="AF54">
        <f>N1249</f>
        <v>139.23698134224475</v>
      </c>
      <c r="AG54">
        <f>N1276</f>
        <v>50.100200400801512</v>
      </c>
      <c r="AI54">
        <f t="shared" si="0"/>
        <v>2.7791701475912101</v>
      </c>
      <c r="AJ54">
        <f>L1276</f>
        <v>29</v>
      </c>
    </row>
    <row r="55" spans="1:36" x14ac:dyDescent="0.3">
      <c r="B55">
        <v>8</v>
      </c>
      <c r="C55">
        <v>511.97399999999999</v>
      </c>
      <c r="D55">
        <f t="shared" si="4"/>
        <v>25.288286465709096</v>
      </c>
      <c r="E55">
        <v>-39.947499999999998</v>
      </c>
      <c r="F55">
        <v>64.025899999999993</v>
      </c>
      <c r="G55">
        <v>365.39499999999998</v>
      </c>
      <c r="H55">
        <v>0.74895800000000001</v>
      </c>
      <c r="I55">
        <v>-60.287500000000001</v>
      </c>
      <c r="J55">
        <f t="shared" si="1"/>
        <v>-20.340000000000003</v>
      </c>
      <c r="L55">
        <v>9</v>
      </c>
      <c r="M55">
        <v>533.87300000000005</v>
      </c>
      <c r="N55">
        <f t="shared" si="5"/>
        <v>26.659557451346274</v>
      </c>
      <c r="O55">
        <v>-33.844000000000001</v>
      </c>
      <c r="P55">
        <v>62.6526</v>
      </c>
      <c r="Q55">
        <v>428.392</v>
      </c>
      <c r="R55">
        <v>0.92134000000000005</v>
      </c>
      <c r="S55">
        <v>-54.122900000000001</v>
      </c>
      <c r="T55">
        <f t="shared" si="2"/>
        <v>-20.2789</v>
      </c>
      <c r="U55">
        <v>3.5</v>
      </c>
      <c r="V55">
        <f>AVERAGE(D1212:D1239)</f>
        <v>60.440186528504164</v>
      </c>
      <c r="W55">
        <f>D1212</f>
        <v>153.46838551258395</v>
      </c>
      <c r="X55">
        <f>D1239</f>
        <v>51.316262123467013</v>
      </c>
      <c r="Z55">
        <f t="shared" si="3"/>
        <v>2.9906384284837184</v>
      </c>
      <c r="AA55">
        <f>B1239</f>
        <v>29</v>
      </c>
      <c r="AD55">
        <v>3.5</v>
      </c>
      <c r="AE55">
        <f>AVERAGE(N1280:N1307)</f>
        <v>59.665499637054928</v>
      </c>
      <c r="AF55">
        <f>N1280</f>
        <v>135.75889220743986</v>
      </c>
      <c r="AG55">
        <f>N1307</f>
        <v>51.49065444621818</v>
      </c>
      <c r="AI55">
        <f t="shared" si="0"/>
        <v>2.6365734455606806</v>
      </c>
      <c r="AJ55">
        <f>L1307</f>
        <v>29</v>
      </c>
    </row>
    <row r="56" spans="1:36" x14ac:dyDescent="0.3">
      <c r="B56">
        <v>9</v>
      </c>
      <c r="C56">
        <v>552.46400000000006</v>
      </c>
      <c r="D56">
        <f t="shared" si="4"/>
        <v>24.697456162015271</v>
      </c>
      <c r="E56">
        <v>-39.978000000000002</v>
      </c>
      <c r="F56">
        <v>63.583399999999997</v>
      </c>
      <c r="G56">
        <v>369.48200000000003</v>
      </c>
      <c r="H56">
        <v>0.75961599999999996</v>
      </c>
      <c r="I56">
        <v>-60.134900000000002</v>
      </c>
      <c r="J56">
        <f t="shared" si="1"/>
        <v>-20.1569</v>
      </c>
      <c r="L56">
        <v>10</v>
      </c>
      <c r="M56">
        <v>571.64499999999998</v>
      </c>
      <c r="N56">
        <f t="shared" si="5"/>
        <v>26.474637297469069</v>
      </c>
      <c r="O56">
        <v>-34.454300000000003</v>
      </c>
      <c r="P56">
        <v>63.262900000000002</v>
      </c>
      <c r="Q56">
        <v>440.03399999999999</v>
      </c>
      <c r="R56">
        <v>0.93017399999999995</v>
      </c>
      <c r="S56">
        <v>-53.802500000000002</v>
      </c>
      <c r="T56">
        <f t="shared" si="2"/>
        <v>-19.348199999999999</v>
      </c>
      <c r="U56">
        <v>3.55</v>
      </c>
      <c r="V56">
        <f>AVERAGE(D1243:D1270)</f>
        <v>61.324853562974269</v>
      </c>
      <c r="W56">
        <f>D1243</f>
        <v>158.20281601012502</v>
      </c>
      <c r="X56">
        <f>D1270</f>
        <v>50.594485201112825</v>
      </c>
      <c r="Z56">
        <f t="shared" si="3"/>
        <v>3.1268786584401367</v>
      </c>
      <c r="AA56">
        <f>B1270</f>
        <v>29</v>
      </c>
      <c r="AD56">
        <v>3.55</v>
      </c>
      <c r="AE56">
        <f>AVERAGE(N1311:N1338)</f>
        <v>59.796461494093151</v>
      </c>
      <c r="AF56">
        <f>N1311</f>
        <v>138.10247203424916</v>
      </c>
      <c r="AG56">
        <f>N1338</f>
        <v>49.070121203199328</v>
      </c>
      <c r="AI56">
        <f t="shared" si="0"/>
        <v>2.8143902775859662</v>
      </c>
      <c r="AJ56">
        <f>L1338</f>
        <v>29</v>
      </c>
    </row>
    <row r="57" spans="1:36" x14ac:dyDescent="0.3">
      <c r="B57">
        <v>10</v>
      </c>
      <c r="C57">
        <v>593.06700000000001</v>
      </c>
      <c r="D57">
        <f t="shared" si="4"/>
        <v>24.628722015614638</v>
      </c>
      <c r="E57">
        <v>-39.779699999999998</v>
      </c>
      <c r="F57">
        <v>63.552900000000001</v>
      </c>
      <c r="G57">
        <v>366.96600000000001</v>
      </c>
      <c r="H57">
        <v>0.75284200000000001</v>
      </c>
      <c r="I57">
        <v>-60.165399999999998</v>
      </c>
      <c r="J57">
        <f t="shared" si="1"/>
        <v>-20.3857</v>
      </c>
      <c r="L57">
        <v>11</v>
      </c>
      <c r="M57">
        <v>609.22500000000002</v>
      </c>
      <c r="N57">
        <f t="shared" si="5"/>
        <v>26.609898882384218</v>
      </c>
      <c r="O57">
        <v>-34.912100000000002</v>
      </c>
      <c r="P57">
        <v>63.491799999999998</v>
      </c>
      <c r="Q57">
        <v>447.53100000000001</v>
      </c>
      <c r="R57">
        <v>0.93829700000000005</v>
      </c>
      <c r="S57">
        <v>-53.802500000000002</v>
      </c>
      <c r="T57">
        <f t="shared" si="2"/>
        <v>-18.8904</v>
      </c>
      <c r="U57">
        <v>3.6</v>
      </c>
      <c r="V57">
        <f>AVERAGE(D1274:D1301)</f>
        <v>61.287711015667789</v>
      </c>
      <c r="W57">
        <f>D1274</f>
        <v>154.89467162329575</v>
      </c>
      <c r="X57">
        <f>D1301</f>
        <v>52.312199204854615</v>
      </c>
      <c r="Z57">
        <f t="shared" si="3"/>
        <v>2.9609665427509193</v>
      </c>
      <c r="AA57">
        <f>B1301</f>
        <v>29</v>
      </c>
      <c r="AD57">
        <v>3.6</v>
      </c>
      <c r="AE57">
        <f>AVERAGE(N1342:N1369)</f>
        <v>60.395917478382515</v>
      </c>
      <c r="AF57">
        <f>N1342</f>
        <v>139.21759710427358</v>
      </c>
      <c r="AG57">
        <f>N1369</f>
        <v>50.576572931418042</v>
      </c>
      <c r="AI57">
        <f t="shared" si="0"/>
        <v>2.7526103299457039</v>
      </c>
      <c r="AJ57">
        <f>L1369</f>
        <v>29</v>
      </c>
    </row>
    <row r="58" spans="1:36" x14ac:dyDescent="0.3">
      <c r="B58">
        <v>11</v>
      </c>
      <c r="C58">
        <v>632.55100000000004</v>
      </c>
      <c r="D58">
        <f t="shared" si="4"/>
        <v>25.326714618579654</v>
      </c>
      <c r="E58">
        <v>-39.184600000000003</v>
      </c>
      <c r="F58">
        <v>62.927199999999999</v>
      </c>
      <c r="G58">
        <v>360.39299999999997</v>
      </c>
      <c r="H58">
        <v>0.75163800000000003</v>
      </c>
      <c r="I58">
        <v>-60.241700000000002</v>
      </c>
      <c r="J58">
        <f t="shared" si="1"/>
        <v>-21.057099999999998</v>
      </c>
      <c r="L58">
        <v>12</v>
      </c>
      <c r="M58">
        <v>645.81200000000001</v>
      </c>
      <c r="N58">
        <f t="shared" si="5"/>
        <v>27.332112498975054</v>
      </c>
      <c r="O58">
        <v>-34.393300000000004</v>
      </c>
      <c r="P58">
        <v>63.003500000000003</v>
      </c>
      <c r="Q58">
        <v>439.44099999999997</v>
      </c>
      <c r="R58">
        <v>0.93393499999999996</v>
      </c>
      <c r="S58">
        <v>-53.802500000000002</v>
      </c>
      <c r="T58">
        <f t="shared" si="2"/>
        <v>-19.409199999999998</v>
      </c>
      <c r="U58">
        <v>3.65</v>
      </c>
      <c r="V58">
        <f>AVERAGE(D1305:D1333)</f>
        <v>61.809373361432506</v>
      </c>
      <c r="W58">
        <f>D1305</f>
        <v>160.64257028112465</v>
      </c>
      <c r="X58">
        <f>D1333</f>
        <v>53.83000484470044</v>
      </c>
      <c r="Z58">
        <f t="shared" si="3"/>
        <v>2.9842570281124523</v>
      </c>
      <c r="AA58">
        <f>B1333</f>
        <v>30</v>
      </c>
      <c r="AD58">
        <v>3.65</v>
      </c>
      <c r="AE58">
        <f>AVERAGE(N1373:N1400)</f>
        <v>60.507621209638685</v>
      </c>
      <c r="AF58">
        <f>N1373</f>
        <v>137.40038472107739</v>
      </c>
      <c r="AG58">
        <f>N1400</f>
        <v>51.615567255084073</v>
      </c>
      <c r="AI58">
        <f t="shared" si="0"/>
        <v>2.6619950535861565</v>
      </c>
      <c r="AJ58">
        <f>L1400</f>
        <v>29</v>
      </c>
    </row>
    <row r="59" spans="1:36" x14ac:dyDescent="0.3">
      <c r="B59">
        <v>12</v>
      </c>
      <c r="C59">
        <v>673.06700000000001</v>
      </c>
      <c r="D59">
        <f t="shared" si="4"/>
        <v>24.681607266265203</v>
      </c>
      <c r="E59">
        <v>-39.993299999999998</v>
      </c>
      <c r="F59">
        <v>63.629199999999997</v>
      </c>
      <c r="G59">
        <v>370.23</v>
      </c>
      <c r="H59">
        <v>0.76144100000000003</v>
      </c>
      <c r="I59">
        <v>-60.165399999999998</v>
      </c>
      <c r="J59">
        <f t="shared" si="1"/>
        <v>-20.1721</v>
      </c>
      <c r="L59">
        <v>13</v>
      </c>
      <c r="M59">
        <v>683.173</v>
      </c>
      <c r="N59">
        <f t="shared" si="5"/>
        <v>26.765878857632298</v>
      </c>
      <c r="O59">
        <v>-34.194899999999997</v>
      </c>
      <c r="P59">
        <v>62.881500000000003</v>
      </c>
      <c r="Q59">
        <v>432.44900000000001</v>
      </c>
      <c r="R59">
        <v>0.92640699999999998</v>
      </c>
      <c r="S59">
        <v>-53.771999999999998</v>
      </c>
      <c r="T59">
        <f t="shared" si="2"/>
        <v>-19.577100000000002</v>
      </c>
      <c r="U59">
        <v>3.7</v>
      </c>
      <c r="V59">
        <f>AVERAGE(D1337:D1365)</f>
        <v>61.7139946073804</v>
      </c>
      <c r="W59">
        <f>D1337</f>
        <v>161.70763260025879</v>
      </c>
      <c r="X59">
        <f>D1365</f>
        <v>52.042674993494579</v>
      </c>
      <c r="Z59">
        <f t="shared" si="3"/>
        <v>3.1072121604139777</v>
      </c>
      <c r="AA59">
        <f>B1365</f>
        <v>30</v>
      </c>
      <c r="AD59">
        <v>3.7</v>
      </c>
      <c r="AE59">
        <f>AVERAGE(N1404:N1431)</f>
        <v>60.465986143015492</v>
      </c>
      <c r="AF59">
        <f>N1404</f>
        <v>138.33171946327266</v>
      </c>
      <c r="AG59">
        <f>N1431</f>
        <v>49.038838760298027</v>
      </c>
      <c r="AI59">
        <f t="shared" si="0"/>
        <v>2.8208604232950636</v>
      </c>
      <c r="AJ59">
        <f>L1431</f>
        <v>29</v>
      </c>
    </row>
    <row r="60" spans="1:36" x14ac:dyDescent="0.3">
      <c r="B60">
        <v>13</v>
      </c>
      <c r="C60">
        <v>713.11500000000001</v>
      </c>
      <c r="D60">
        <f t="shared" si="4"/>
        <v>24.970035956851778</v>
      </c>
      <c r="E60">
        <v>-39.764400000000002</v>
      </c>
      <c r="F60">
        <v>63.491799999999998</v>
      </c>
      <c r="G60">
        <v>367.00200000000001</v>
      </c>
      <c r="H60">
        <v>0.75771599999999995</v>
      </c>
      <c r="I60">
        <v>-60.104399999999998</v>
      </c>
      <c r="J60">
        <f t="shared" si="1"/>
        <v>-20.339999999999996</v>
      </c>
      <c r="L60">
        <v>14</v>
      </c>
      <c r="M60">
        <v>720.28</v>
      </c>
      <c r="N60">
        <f t="shared" si="5"/>
        <v>26.949093163015085</v>
      </c>
      <c r="O60">
        <v>-34.454300000000003</v>
      </c>
      <c r="P60">
        <v>63.949599999999997</v>
      </c>
      <c r="Q60">
        <v>514.30600000000004</v>
      </c>
      <c r="R60">
        <v>0.96653699999999998</v>
      </c>
      <c r="S60">
        <v>-54.656999999999996</v>
      </c>
      <c r="T60">
        <f t="shared" si="2"/>
        <v>-20.202699999999993</v>
      </c>
      <c r="U60">
        <v>3.75</v>
      </c>
      <c r="V60">
        <f>AVERAGE(D1369:D1397)</f>
        <v>62.215729957010907</v>
      </c>
      <c r="W60">
        <f>D1369</f>
        <v>159.28639694170138</v>
      </c>
      <c r="X60">
        <f>D1397</f>
        <v>50.890585241730342</v>
      </c>
      <c r="Z60">
        <f t="shared" si="3"/>
        <v>3.1299776999044284</v>
      </c>
      <c r="AA60">
        <f>B1397</f>
        <v>30</v>
      </c>
      <c r="AD60">
        <v>3.75</v>
      </c>
      <c r="AE60">
        <f>AVERAGE(N1435:N1462)</f>
        <v>60.781197862448266</v>
      </c>
      <c r="AF60">
        <f>N1435</f>
        <v>139.93842709207919</v>
      </c>
      <c r="AG60">
        <f>N1462</f>
        <v>50.040032025620405</v>
      </c>
      <c r="AI60">
        <f t="shared" si="0"/>
        <v>2.7965295270081159</v>
      </c>
      <c r="AJ60">
        <f>L1462</f>
        <v>29</v>
      </c>
    </row>
    <row r="61" spans="1:36" x14ac:dyDescent="0.3">
      <c r="J61">
        <f t="shared" si="1"/>
        <v>0</v>
      </c>
      <c r="T61">
        <f t="shared" si="2"/>
        <v>0</v>
      </c>
      <c r="U61">
        <v>3.8</v>
      </c>
      <c r="V61">
        <f>AVERAGE(D1401:D1429)</f>
        <v>62.527442043671542</v>
      </c>
      <c r="W61">
        <f>D1401</f>
        <v>163.42539630658604</v>
      </c>
      <c r="X61">
        <f>D1429</f>
        <v>50.880227943421197</v>
      </c>
      <c r="Z61">
        <f t="shared" si="3"/>
        <v>3.2119627390096412</v>
      </c>
      <c r="AA61">
        <f>B1429</f>
        <v>30</v>
      </c>
      <c r="AD61">
        <v>3.8</v>
      </c>
      <c r="AE61">
        <f>AVERAGE(N1466:N1493)</f>
        <v>60.266478159988516</v>
      </c>
      <c r="AF61">
        <f>N1466</f>
        <v>138.23610727121908</v>
      </c>
      <c r="AG61">
        <f>N1493</f>
        <v>48.211358596085063</v>
      </c>
      <c r="AI61">
        <f t="shared" si="0"/>
        <v>2.8672933370196367</v>
      </c>
      <c r="AJ61">
        <f>L1493</f>
        <v>29</v>
      </c>
    </row>
    <row r="62" spans="1:36" x14ac:dyDescent="0.3">
      <c r="A62">
        <v>1.2</v>
      </c>
      <c r="J62">
        <f t="shared" si="1"/>
        <v>0</v>
      </c>
      <c r="K62">
        <v>1.1499999999999999</v>
      </c>
      <c r="T62">
        <f t="shared" si="2"/>
        <v>0</v>
      </c>
      <c r="U62">
        <v>3.85</v>
      </c>
      <c r="V62">
        <f>AVERAGE(D1433:D1461)</f>
        <v>62.918494883609327</v>
      </c>
      <c r="W62">
        <f>D1433</f>
        <v>162.9195177582273</v>
      </c>
      <c r="X62">
        <f>D1461</f>
        <v>53.510273972602775</v>
      </c>
      <c r="Z62">
        <f t="shared" si="3"/>
        <v>3.04463994786575</v>
      </c>
      <c r="AA62">
        <f>B1461</f>
        <v>30</v>
      </c>
      <c r="AD62">
        <v>3.85</v>
      </c>
      <c r="AE62">
        <f>AVERAGE(N1497:N1524)</f>
        <v>60.508907856371536</v>
      </c>
      <c r="AF62">
        <f>N1497</f>
        <v>141.16318464144544</v>
      </c>
      <c r="AG62">
        <f>N1524</f>
        <v>47.83773440489859</v>
      </c>
      <c r="AI62">
        <f t="shared" si="0"/>
        <v>2.950875211744775</v>
      </c>
      <c r="AJ62">
        <f>L1524</f>
        <v>29</v>
      </c>
    </row>
    <row r="63" spans="1:36" x14ac:dyDescent="0.3">
      <c r="B63">
        <v>1</v>
      </c>
      <c r="C63">
        <v>228.202</v>
      </c>
      <c r="E63">
        <v>-42.923000000000002</v>
      </c>
      <c r="F63">
        <v>69.824200000000005</v>
      </c>
      <c r="G63">
        <v>341.67500000000001</v>
      </c>
      <c r="H63">
        <v>0.718866</v>
      </c>
      <c r="I63">
        <v>-59.692399999999999</v>
      </c>
      <c r="J63">
        <f t="shared" si="1"/>
        <v>-16.769399999999997</v>
      </c>
      <c r="L63">
        <v>1</v>
      </c>
      <c r="M63">
        <v>228.43199999999999</v>
      </c>
      <c r="O63">
        <v>-35.9955</v>
      </c>
      <c r="P63">
        <v>67.153899999999993</v>
      </c>
      <c r="Q63">
        <v>397.56900000000002</v>
      </c>
      <c r="R63">
        <v>0.88524700000000001</v>
      </c>
      <c r="S63">
        <v>-52.352899999999998</v>
      </c>
      <c r="T63">
        <f t="shared" si="2"/>
        <v>-16.357399999999998</v>
      </c>
      <c r="U63">
        <v>3.9</v>
      </c>
      <c r="V63">
        <f>AVERAGE(D1465:D1493)</f>
        <v>62.913054973169821</v>
      </c>
      <c r="W63">
        <f>D1465</f>
        <v>162.65452179570528</v>
      </c>
      <c r="X63">
        <f>D1493</f>
        <v>51.416525271222291</v>
      </c>
      <c r="Z63">
        <f t="shared" si="3"/>
        <v>3.1634677944046645</v>
      </c>
      <c r="AA63">
        <f>B1493</f>
        <v>30</v>
      </c>
      <c r="AD63">
        <v>3.9</v>
      </c>
      <c r="AE63">
        <f>AVERAGE(N1559:N1585)</f>
        <v>56.555364576633707</v>
      </c>
      <c r="AF63">
        <f>N1559</f>
        <v>139.41168269901013</v>
      </c>
      <c r="AG63">
        <f>N1577</f>
        <v>55.931539795290504</v>
      </c>
      <c r="AI63">
        <f t="shared" si="0"/>
        <v>2.4925414749756047</v>
      </c>
      <c r="AJ63">
        <f>L1586</f>
        <v>29</v>
      </c>
    </row>
    <row r="64" spans="1:36" x14ac:dyDescent="0.3">
      <c r="B64">
        <v>2</v>
      </c>
      <c r="C64">
        <v>264.49799999999999</v>
      </c>
      <c r="D64">
        <f t="shared" si="4"/>
        <v>27.551245316288302</v>
      </c>
      <c r="E64">
        <v>-39.505000000000003</v>
      </c>
      <c r="F64">
        <v>63.354500000000002</v>
      </c>
      <c r="G64">
        <v>348.86700000000002</v>
      </c>
      <c r="H64">
        <v>0.74638199999999999</v>
      </c>
      <c r="I64">
        <v>-59.3872</v>
      </c>
      <c r="J64">
        <f t="shared" si="1"/>
        <v>-19.882199999999997</v>
      </c>
      <c r="L64">
        <v>2</v>
      </c>
      <c r="M64">
        <v>262.16699999999997</v>
      </c>
      <c r="N64">
        <f t="shared" si="5"/>
        <v>29.642804209278211</v>
      </c>
      <c r="O64">
        <v>-33.920299999999997</v>
      </c>
      <c r="P64">
        <v>62.362699999999997</v>
      </c>
      <c r="Q64">
        <v>420.34899999999999</v>
      </c>
      <c r="R64">
        <v>0.92034499999999997</v>
      </c>
      <c r="S64">
        <v>-52.383400000000002</v>
      </c>
      <c r="T64">
        <f t="shared" si="2"/>
        <v>-18.463100000000004</v>
      </c>
      <c r="U64">
        <v>3.95</v>
      </c>
      <c r="V64">
        <f>AVERAGE(D1497:D1525)</f>
        <v>63.54457418927381</v>
      </c>
      <c r="W64">
        <f>D1497</f>
        <v>164.66326362588487</v>
      </c>
      <c r="X64">
        <f>D1525</f>
        <v>50.220972278023503</v>
      </c>
      <c r="Z64">
        <f t="shared" si="3"/>
        <v>3.2787749053186066</v>
      </c>
      <c r="AA64">
        <f>B1525</f>
        <v>30</v>
      </c>
      <c r="AD64">
        <v>3.95</v>
      </c>
      <c r="AE64">
        <f>AVERAGE(N1559:N1585)</f>
        <v>56.555364576633707</v>
      </c>
      <c r="AF64">
        <f>N1559</f>
        <v>139.41168269901013</v>
      </c>
      <c r="AG64">
        <f>N1577</f>
        <v>55.931539795290504</v>
      </c>
      <c r="AI64">
        <f t="shared" si="0"/>
        <v>2.4925414749756047</v>
      </c>
      <c r="AJ64">
        <f>L1586</f>
        <v>29</v>
      </c>
    </row>
    <row r="65" spans="1:36" x14ac:dyDescent="0.3">
      <c r="B65">
        <v>3</v>
      </c>
      <c r="C65">
        <v>303.65699999999998</v>
      </c>
      <c r="D65">
        <f t="shared" si="4"/>
        <v>25.536913608621269</v>
      </c>
      <c r="E65">
        <v>-39.2303</v>
      </c>
      <c r="F65">
        <v>62.759399999999999</v>
      </c>
      <c r="G65">
        <v>355.18299999999999</v>
      </c>
      <c r="H65">
        <v>0.74592800000000004</v>
      </c>
      <c r="I65">
        <v>-59.905999999999999</v>
      </c>
      <c r="J65">
        <f t="shared" si="1"/>
        <v>-20.675699999999999</v>
      </c>
      <c r="L65">
        <v>3</v>
      </c>
      <c r="M65">
        <v>297.517</v>
      </c>
      <c r="N65">
        <f t="shared" si="5"/>
        <v>28.288543140028271</v>
      </c>
      <c r="O65">
        <v>-33.294699999999999</v>
      </c>
      <c r="P65">
        <v>61.416600000000003</v>
      </c>
      <c r="Q65">
        <v>419.4</v>
      </c>
      <c r="R65">
        <v>0.91919799999999996</v>
      </c>
      <c r="S65">
        <v>-53.1464</v>
      </c>
      <c r="T65">
        <f t="shared" si="2"/>
        <v>-19.851700000000001</v>
      </c>
      <c r="U65">
        <v>4</v>
      </c>
      <c r="V65">
        <f>AVERAGE(D1529:D1557)</f>
        <v>63.62450080522305</v>
      </c>
      <c r="W65">
        <f>D1529</f>
        <v>161.39444803098777</v>
      </c>
      <c r="X65">
        <f>D1557</f>
        <v>50.965801946893684</v>
      </c>
      <c r="Z65">
        <f t="shared" si="3"/>
        <v>3.1667204648160081</v>
      </c>
      <c r="AA65">
        <f>B1557</f>
        <v>30</v>
      </c>
      <c r="AD65">
        <v>4</v>
      </c>
      <c r="AE65">
        <f>AVERAGE(N1590:N1606)</f>
        <v>61.522851872248189</v>
      </c>
      <c r="AF65">
        <f>N1590</f>
        <v>140.508641281439</v>
      </c>
      <c r="AG65">
        <f>N1602</f>
        <v>52.105043768236747</v>
      </c>
      <c r="AI65">
        <f t="shared" si="0"/>
        <v>2.6966418434733783</v>
      </c>
      <c r="AJ65">
        <f>L1607</f>
        <v>19</v>
      </c>
    </row>
    <row r="66" spans="1:36" x14ac:dyDescent="0.3">
      <c r="B66">
        <v>4</v>
      </c>
      <c r="C66">
        <v>342.10899999999998</v>
      </c>
      <c r="D66">
        <f t="shared" si="4"/>
        <v>26.006449599500677</v>
      </c>
      <c r="E66">
        <v>-40.115400000000001</v>
      </c>
      <c r="F66">
        <v>63.537599999999998</v>
      </c>
      <c r="G66">
        <v>365.98500000000001</v>
      </c>
      <c r="H66">
        <v>0.75387700000000002</v>
      </c>
      <c r="I66">
        <v>-60.073900000000002</v>
      </c>
      <c r="J66">
        <f t="shared" si="1"/>
        <v>-19.958500000000001</v>
      </c>
      <c r="L66">
        <v>4</v>
      </c>
      <c r="M66">
        <v>331.67399999999998</v>
      </c>
      <c r="N66">
        <f t="shared" si="5"/>
        <v>29.276575811693078</v>
      </c>
      <c r="O66">
        <v>-34.042400000000001</v>
      </c>
      <c r="P66">
        <v>62.576300000000003</v>
      </c>
      <c r="Q66">
        <v>431.15199999999999</v>
      </c>
      <c r="R66">
        <v>0.92573399999999995</v>
      </c>
      <c r="S66">
        <v>-53.512599999999999</v>
      </c>
      <c r="T66">
        <f t="shared" si="2"/>
        <v>-19.470199999999998</v>
      </c>
      <c r="U66">
        <v>4.05</v>
      </c>
      <c r="V66">
        <f>AVERAGE(D1561:D1589)</f>
        <v>64.136928555566271</v>
      </c>
      <c r="W66">
        <f>D1561</f>
        <v>168.97600540723198</v>
      </c>
      <c r="X66">
        <f>D1589</f>
        <v>52.424639580602758</v>
      </c>
      <c r="Z66">
        <f t="shared" si="3"/>
        <v>3.2232173031429578</v>
      </c>
      <c r="AA66">
        <f>B1589</f>
        <v>30</v>
      </c>
      <c r="AD66">
        <v>4.05</v>
      </c>
      <c r="AE66">
        <f>AVERAGE(N1611:N1613,N1615:N1618,N1620:N1626)</f>
        <v>64.71563840437652</v>
      </c>
      <c r="AF66">
        <f>NO1611</f>
        <v>0</v>
      </c>
      <c r="AG66">
        <f>N1623</f>
        <v>58.969218068168523</v>
      </c>
      <c r="AI66">
        <f t="shared" si="0"/>
        <v>0</v>
      </c>
      <c r="AJ66">
        <f>L1628</f>
        <v>19</v>
      </c>
    </row>
    <row r="67" spans="1:36" x14ac:dyDescent="0.3">
      <c r="B67">
        <v>5</v>
      </c>
      <c r="C67">
        <v>379.07799999999997</v>
      </c>
      <c r="D67">
        <f t="shared" si="4"/>
        <v>27.049690281046285</v>
      </c>
      <c r="E67">
        <v>-39.962800000000001</v>
      </c>
      <c r="F67">
        <v>63.796999999999997</v>
      </c>
      <c r="G67">
        <v>363.00099999999998</v>
      </c>
      <c r="H67">
        <v>0.74865099999999996</v>
      </c>
      <c r="I67">
        <v>-60.455300000000001</v>
      </c>
      <c r="J67">
        <f t="shared" si="1"/>
        <v>-20.4925</v>
      </c>
      <c r="L67">
        <v>5</v>
      </c>
      <c r="M67">
        <v>366.47399999999999</v>
      </c>
      <c r="N67">
        <f t="shared" si="5"/>
        <v>28.735632183908038</v>
      </c>
      <c r="O67">
        <v>-34.5154</v>
      </c>
      <c r="P67">
        <v>62.835700000000003</v>
      </c>
      <c r="Q67">
        <v>437.01799999999997</v>
      </c>
      <c r="R67">
        <v>0.93122700000000003</v>
      </c>
      <c r="S67">
        <v>-53.680399999999999</v>
      </c>
      <c r="T67">
        <f t="shared" si="2"/>
        <v>-19.164999999999999</v>
      </c>
      <c r="U67">
        <v>4.0999999999999996</v>
      </c>
      <c r="V67">
        <f>AVERAGE(D1593:D1621)</f>
        <v>63.899495091632012</v>
      </c>
      <c r="W67">
        <f>D1593</f>
        <v>166.30633627141179</v>
      </c>
      <c r="X67">
        <f>D1621</f>
        <v>51.395384694454151</v>
      </c>
      <c r="Z67">
        <f t="shared" si="3"/>
        <v>3.2358223848328773</v>
      </c>
      <c r="AA67">
        <f>B1621</f>
        <v>30</v>
      </c>
      <c r="AD67">
        <v>4.0999999999999996</v>
      </c>
      <c r="AE67">
        <f>AVERAGE(N1632:N1634)</f>
        <v>84.730724106379171</v>
      </c>
      <c r="AF67">
        <f>NO1632</f>
        <v>0</v>
      </c>
      <c r="AG67">
        <f>N1634</f>
        <v>11.050334272611742</v>
      </c>
      <c r="AI67">
        <f t="shared" si="0"/>
        <v>0</v>
      </c>
      <c r="AJ67">
        <f>L1639</f>
        <v>9</v>
      </c>
    </row>
    <row r="68" spans="1:36" x14ac:dyDescent="0.3">
      <c r="B68">
        <v>6</v>
      </c>
      <c r="C68">
        <v>415.91699999999997</v>
      </c>
      <c r="D68">
        <f t="shared" si="4"/>
        <v>27.145145090800511</v>
      </c>
      <c r="E68">
        <v>-39.672899999999998</v>
      </c>
      <c r="F68">
        <v>63.156100000000002</v>
      </c>
      <c r="G68">
        <v>363.017</v>
      </c>
      <c r="H68">
        <v>0.75638399999999995</v>
      </c>
      <c r="I68">
        <v>-60.302700000000002</v>
      </c>
      <c r="J68">
        <f t="shared" si="1"/>
        <v>-20.629800000000003</v>
      </c>
      <c r="L68">
        <v>6</v>
      </c>
      <c r="M68">
        <v>401.22800000000001</v>
      </c>
      <c r="N68">
        <f t="shared" si="5"/>
        <v>28.7736663405651</v>
      </c>
      <c r="O68">
        <v>-34.484900000000003</v>
      </c>
      <c r="P68">
        <v>62.850999999999999</v>
      </c>
      <c r="Q68">
        <v>437.21499999999997</v>
      </c>
      <c r="R68">
        <v>0.93151899999999999</v>
      </c>
      <c r="S68">
        <v>-53.741500000000002</v>
      </c>
      <c r="T68">
        <f t="shared" si="2"/>
        <v>-19.256599999999999</v>
      </c>
      <c r="U68">
        <v>4.1500000000000004</v>
      </c>
      <c r="V68">
        <f>AVERAGE(D1625:D1653)</f>
        <v>64.160577585333129</v>
      </c>
      <c r="W68">
        <f>D1625</f>
        <v>166.08536787909023</v>
      </c>
      <c r="X68">
        <f>D1653</f>
        <v>48.477797168896544</v>
      </c>
      <c r="Z68">
        <f t="shared" si="3"/>
        <v>3.4260089686098802</v>
      </c>
      <c r="AA68">
        <f>B1653</f>
        <v>30</v>
      </c>
      <c r="AD68">
        <v>4.1500000000000004</v>
      </c>
      <c r="AE68">
        <f>AVERAGE(N1643:N1645)</f>
        <v>84.002592412707415</v>
      </c>
      <c r="AF68">
        <f>NO1643</f>
        <v>0</v>
      </c>
      <c r="AG68">
        <f>N1645</f>
        <v>13.244506840787786</v>
      </c>
      <c r="AI68">
        <f>AF68/AG68</f>
        <v>0</v>
      </c>
      <c r="AJ68">
        <f>L1645</f>
        <v>4</v>
      </c>
    </row>
    <row r="69" spans="1:36" x14ac:dyDescent="0.3">
      <c r="B69">
        <v>7</v>
      </c>
      <c r="C69">
        <v>453.47699999999998</v>
      </c>
      <c r="D69">
        <f t="shared" si="4"/>
        <v>26.624068157614481</v>
      </c>
      <c r="E69">
        <v>-39.886499999999998</v>
      </c>
      <c r="F69">
        <v>63.659700000000001</v>
      </c>
      <c r="G69">
        <v>365.52699999999999</v>
      </c>
      <c r="H69">
        <v>0.75715399999999999</v>
      </c>
      <c r="I69">
        <v>-60.333300000000001</v>
      </c>
      <c r="J69">
        <f t="shared" si="1"/>
        <v>-20.446800000000003</v>
      </c>
      <c r="L69">
        <v>7</v>
      </c>
      <c r="M69">
        <v>436.62099999999998</v>
      </c>
      <c r="N69">
        <f t="shared" si="5"/>
        <v>28.254174554290419</v>
      </c>
      <c r="O69">
        <v>-34.347499999999997</v>
      </c>
      <c r="P69">
        <v>62.683100000000003</v>
      </c>
      <c r="Q69">
        <v>437.40800000000002</v>
      </c>
      <c r="R69">
        <v>0.93259300000000001</v>
      </c>
      <c r="S69">
        <v>-53.756700000000002</v>
      </c>
      <c r="T69">
        <f t="shared" si="2"/>
        <v>-19.409200000000006</v>
      </c>
      <c r="U69">
        <v>4.2</v>
      </c>
      <c r="V69">
        <f>AVERAGE(D1657:D1686)</f>
        <v>64.473377534307403</v>
      </c>
      <c r="W69">
        <f>D1657</f>
        <v>170.53206002728584</v>
      </c>
      <c r="X69">
        <f>D1686</f>
        <v>53.536056534075776</v>
      </c>
      <c r="Z69">
        <f t="shared" si="3"/>
        <v>3.1853683492496678</v>
      </c>
      <c r="AA69">
        <f>B1686</f>
        <v>31</v>
      </c>
      <c r="AD69">
        <v>4.2</v>
      </c>
      <c r="AJ69">
        <f>L1650</f>
        <v>3</v>
      </c>
    </row>
    <row r="70" spans="1:36" x14ac:dyDescent="0.3">
      <c r="B70">
        <v>8</v>
      </c>
      <c r="C70">
        <v>490.88900000000001</v>
      </c>
      <c r="D70">
        <f t="shared" si="4"/>
        <v>26.72939163904627</v>
      </c>
      <c r="E70">
        <v>-40.451000000000001</v>
      </c>
      <c r="F70">
        <v>64.010599999999997</v>
      </c>
      <c r="G70">
        <v>374.75400000000002</v>
      </c>
      <c r="H70">
        <v>0.76112599999999997</v>
      </c>
      <c r="I70">
        <v>-60.195900000000002</v>
      </c>
      <c r="J70">
        <f t="shared" ref="J70:J133" si="6">I70-E70</f>
        <v>-19.744900000000001</v>
      </c>
      <c r="L70">
        <v>8</v>
      </c>
      <c r="M70">
        <v>471.33499999999998</v>
      </c>
      <c r="N70">
        <f t="shared" si="5"/>
        <v>28.80682145532062</v>
      </c>
      <c r="O70">
        <v>-33.844000000000001</v>
      </c>
      <c r="P70">
        <v>62.2864</v>
      </c>
      <c r="Q70">
        <v>429.798</v>
      </c>
      <c r="R70">
        <v>0.92652599999999996</v>
      </c>
      <c r="S70">
        <v>-53.771999999999998</v>
      </c>
      <c r="T70">
        <f t="shared" ref="T70:T133" si="7">S70-O70</f>
        <v>-19.927999999999997</v>
      </c>
      <c r="U70">
        <v>4.25</v>
      </c>
      <c r="V70">
        <f>AVERAGE(D1690:D1719)</f>
        <v>64.548791723052986</v>
      </c>
      <c r="W70">
        <f>D1690</f>
        <v>167.28002676480483</v>
      </c>
      <c r="X70">
        <f>D1719</f>
        <v>51.229508196721362</v>
      </c>
      <c r="Z70">
        <f t="shared" ref="Z70:Z83" si="8">W70/X70</f>
        <v>3.2653061224489872</v>
      </c>
      <c r="AA70">
        <f>B1719</f>
        <v>31</v>
      </c>
      <c r="AD70">
        <v>4.25</v>
      </c>
      <c r="AJ70">
        <f>L1654</f>
        <v>2</v>
      </c>
    </row>
    <row r="71" spans="1:36" x14ac:dyDescent="0.3">
      <c r="B71">
        <v>9</v>
      </c>
      <c r="C71">
        <v>528.42100000000005</v>
      </c>
      <c r="D71">
        <f t="shared" ref="D71:D134" si="9">1000/(C71-C70)</f>
        <v>26.643930512629197</v>
      </c>
      <c r="E71">
        <v>-39.962800000000001</v>
      </c>
      <c r="F71">
        <v>63.445999999999998</v>
      </c>
      <c r="G71">
        <v>367.42399999999998</v>
      </c>
      <c r="H71">
        <v>0.75873599999999997</v>
      </c>
      <c r="I71">
        <v>-60.226399999999998</v>
      </c>
      <c r="J71">
        <f t="shared" si="6"/>
        <v>-20.263599999999997</v>
      </c>
      <c r="L71">
        <v>9</v>
      </c>
      <c r="M71">
        <v>506.29399999999998</v>
      </c>
      <c r="N71">
        <f t="shared" ref="N71:N131" si="10">1000/(M71-M70)</f>
        <v>28.604937212162817</v>
      </c>
      <c r="O71">
        <v>-33.905000000000001</v>
      </c>
      <c r="P71">
        <v>62.240600000000001</v>
      </c>
      <c r="Q71">
        <v>431.35500000000002</v>
      </c>
      <c r="R71">
        <v>0.93334399999999995</v>
      </c>
      <c r="S71">
        <v>-53.588900000000002</v>
      </c>
      <c r="T71">
        <f t="shared" si="7"/>
        <v>-19.683900000000001</v>
      </c>
      <c r="U71">
        <v>4.3</v>
      </c>
      <c r="V71">
        <f>AVERAGE(D1723:D1752)</f>
        <v>64.879011836872948</v>
      </c>
      <c r="W71">
        <f>D1723</f>
        <v>169.80811682798492</v>
      </c>
      <c r="X71">
        <f>D1752</f>
        <v>51.124744376278258</v>
      </c>
      <c r="Z71">
        <f t="shared" si="8"/>
        <v>3.3214467651553758</v>
      </c>
      <c r="AA71">
        <f>B1752</f>
        <v>31</v>
      </c>
      <c r="AD71">
        <v>4.3</v>
      </c>
      <c r="AJ71">
        <f>L1661</f>
        <v>5</v>
      </c>
    </row>
    <row r="72" spans="1:36" x14ac:dyDescent="0.3">
      <c r="B72">
        <v>10</v>
      </c>
      <c r="C72">
        <v>565.38400000000001</v>
      </c>
      <c r="D72">
        <f t="shared" si="9"/>
        <v>27.054081108135186</v>
      </c>
      <c r="E72">
        <v>-40.100099999999998</v>
      </c>
      <c r="F72">
        <v>63.598599999999998</v>
      </c>
      <c r="G72">
        <v>367.77699999999999</v>
      </c>
      <c r="H72">
        <v>0.76099000000000006</v>
      </c>
      <c r="I72">
        <v>-60.302700000000002</v>
      </c>
      <c r="J72">
        <f t="shared" si="6"/>
        <v>-20.202600000000004</v>
      </c>
      <c r="L72">
        <v>10</v>
      </c>
      <c r="M72">
        <v>540.94899999999996</v>
      </c>
      <c r="N72">
        <f t="shared" si="10"/>
        <v>28.855864954552036</v>
      </c>
      <c r="O72">
        <v>-34.4238</v>
      </c>
      <c r="P72">
        <v>62.683100000000003</v>
      </c>
      <c r="Q72">
        <v>440.976</v>
      </c>
      <c r="R72">
        <v>0.933338</v>
      </c>
      <c r="S72">
        <v>-53.787199999999999</v>
      </c>
      <c r="T72">
        <f t="shared" si="7"/>
        <v>-19.363399999999999</v>
      </c>
      <c r="U72">
        <v>4.3499999999999996</v>
      </c>
      <c r="V72">
        <f>AVERAGE(D1756:D1786)</f>
        <v>64.25099453465927</v>
      </c>
      <c r="W72">
        <f>D1756</f>
        <v>165.8649859014763</v>
      </c>
      <c r="X72">
        <f>D1785</f>
        <v>51.287311519130043</v>
      </c>
      <c r="Z72">
        <f t="shared" si="8"/>
        <v>3.2340354951069927</v>
      </c>
      <c r="AA72">
        <f>B1785</f>
        <v>31</v>
      </c>
      <c r="AD72">
        <v>4.3499999999999996</v>
      </c>
      <c r="AJ72">
        <f>L1665</f>
        <v>2</v>
      </c>
    </row>
    <row r="73" spans="1:36" x14ac:dyDescent="0.3">
      <c r="B73">
        <v>11</v>
      </c>
      <c r="C73">
        <v>602.41800000000001</v>
      </c>
      <c r="D73">
        <f t="shared" si="9"/>
        <v>27.002214181562895</v>
      </c>
      <c r="E73">
        <v>-39.733899999999998</v>
      </c>
      <c r="F73">
        <v>63.217199999999998</v>
      </c>
      <c r="G73">
        <v>366.21100000000001</v>
      </c>
      <c r="H73">
        <v>0.75895500000000005</v>
      </c>
      <c r="I73">
        <v>-60.256999999999998</v>
      </c>
      <c r="J73">
        <f t="shared" si="6"/>
        <v>-20.523099999999999</v>
      </c>
      <c r="L73">
        <v>11</v>
      </c>
      <c r="M73">
        <v>575.702</v>
      </c>
      <c r="N73">
        <f t="shared" si="10"/>
        <v>28.774494288262847</v>
      </c>
      <c r="O73">
        <v>-34.057600000000001</v>
      </c>
      <c r="P73">
        <v>62.423699999999997</v>
      </c>
      <c r="Q73">
        <v>435.30200000000002</v>
      </c>
      <c r="R73">
        <v>0.93444300000000002</v>
      </c>
      <c r="S73">
        <v>-53.649900000000002</v>
      </c>
      <c r="T73">
        <f t="shared" si="7"/>
        <v>-19.592300000000002</v>
      </c>
      <c r="U73">
        <v>4.4000000000000004</v>
      </c>
      <c r="V73">
        <f>AVERAGE(D1789:D1817)</f>
        <v>64.792896699035452</v>
      </c>
      <c r="W73">
        <f>D1789</f>
        <v>168.49199663016</v>
      </c>
      <c r="X73">
        <f>D1817</f>
        <v>48.593226104280909</v>
      </c>
      <c r="Z73">
        <f t="shared" si="8"/>
        <v>3.4673967986520737</v>
      </c>
      <c r="AA73">
        <f>B1817</f>
        <v>30</v>
      </c>
      <c r="AD73">
        <v>4.4000000000000004</v>
      </c>
    </row>
    <row r="74" spans="1:36" x14ac:dyDescent="0.3">
      <c r="B74">
        <v>12</v>
      </c>
      <c r="C74">
        <v>640.41700000000003</v>
      </c>
      <c r="D74">
        <f t="shared" si="9"/>
        <v>26.316482012684528</v>
      </c>
      <c r="E74">
        <v>-39.505000000000003</v>
      </c>
      <c r="F74">
        <v>62.6526</v>
      </c>
      <c r="G74">
        <v>365.68900000000002</v>
      </c>
      <c r="H74">
        <v>0.75914499999999996</v>
      </c>
      <c r="I74">
        <v>-60.226399999999998</v>
      </c>
      <c r="J74">
        <f t="shared" si="6"/>
        <v>-20.721399999999996</v>
      </c>
      <c r="L74">
        <v>12</v>
      </c>
      <c r="M74">
        <v>610.78</v>
      </c>
      <c r="N74">
        <f t="shared" si="10"/>
        <v>28.507896687382427</v>
      </c>
      <c r="O74">
        <v>-34.484900000000003</v>
      </c>
      <c r="P74">
        <v>62.972999999999999</v>
      </c>
      <c r="Q74">
        <v>442.49299999999999</v>
      </c>
      <c r="R74">
        <v>0.94050599999999995</v>
      </c>
      <c r="S74">
        <v>-53.649900000000002</v>
      </c>
      <c r="T74">
        <f t="shared" si="7"/>
        <v>-19.164999999999999</v>
      </c>
      <c r="U74">
        <v>4.45</v>
      </c>
      <c r="V74">
        <f>AVERAGE(D1821:D1849)</f>
        <v>63.098364382965237</v>
      </c>
      <c r="W74">
        <f>D1821</f>
        <v>173.04031839418596</v>
      </c>
      <c r="X74">
        <f>D1849</f>
        <v>26.097395479931112</v>
      </c>
      <c r="Z74">
        <f t="shared" si="8"/>
        <v>6.630558920228415</v>
      </c>
      <c r="AA74">
        <f>B1849</f>
        <v>30</v>
      </c>
      <c r="AD74">
        <v>4.45</v>
      </c>
    </row>
    <row r="75" spans="1:36" x14ac:dyDescent="0.3">
      <c r="B75">
        <v>13</v>
      </c>
      <c r="C75">
        <v>677.61300000000006</v>
      </c>
      <c r="D75">
        <f t="shared" si="9"/>
        <v>26.884611248521328</v>
      </c>
      <c r="E75">
        <v>-39.917000000000002</v>
      </c>
      <c r="F75">
        <v>63.400300000000001</v>
      </c>
      <c r="G75">
        <v>367.61099999999999</v>
      </c>
      <c r="H75">
        <v>0.76454999999999995</v>
      </c>
      <c r="I75">
        <v>-60.211199999999998</v>
      </c>
      <c r="J75">
        <f t="shared" si="6"/>
        <v>-20.294199999999996</v>
      </c>
      <c r="L75">
        <v>13</v>
      </c>
      <c r="M75">
        <v>646.19799999999998</v>
      </c>
      <c r="N75">
        <f t="shared" si="10"/>
        <v>28.234231181884912</v>
      </c>
      <c r="O75">
        <v>-34.3018</v>
      </c>
      <c r="P75">
        <v>62.439</v>
      </c>
      <c r="Q75">
        <v>439.92200000000003</v>
      </c>
      <c r="R75">
        <v>0.94216200000000005</v>
      </c>
      <c r="S75">
        <v>-53.710900000000002</v>
      </c>
      <c r="T75">
        <f t="shared" si="7"/>
        <v>-19.409100000000002</v>
      </c>
      <c r="U75">
        <v>4.5</v>
      </c>
      <c r="V75">
        <f>AVERAGE(D1853:D1890)</f>
        <v>80.126109123143621</v>
      </c>
      <c r="W75">
        <f>D1853</f>
        <v>175.96339961288075</v>
      </c>
      <c r="X75">
        <f>D1890</f>
        <v>64.72073004983487</v>
      </c>
      <c r="Z75">
        <f t="shared" si="8"/>
        <v>2.7188104874186245</v>
      </c>
      <c r="AA75">
        <f>B1890</f>
        <v>39</v>
      </c>
      <c r="AD75">
        <v>4.5</v>
      </c>
    </row>
    <row r="76" spans="1:36" x14ac:dyDescent="0.3">
      <c r="B76">
        <v>14</v>
      </c>
      <c r="C76">
        <v>715.23299999999995</v>
      </c>
      <c r="D76">
        <f t="shared" si="9"/>
        <v>26.581605528974027</v>
      </c>
      <c r="E76">
        <v>-39.306600000000003</v>
      </c>
      <c r="F76">
        <v>62.5458</v>
      </c>
      <c r="G76">
        <v>364.55599999999998</v>
      </c>
      <c r="H76">
        <v>0.76070199999999999</v>
      </c>
      <c r="I76">
        <v>-60.089100000000002</v>
      </c>
      <c r="J76">
        <f t="shared" si="6"/>
        <v>-20.782499999999999</v>
      </c>
      <c r="L76">
        <v>14</v>
      </c>
      <c r="M76">
        <v>681.28700000000003</v>
      </c>
      <c r="N76">
        <f t="shared" si="10"/>
        <v>28.498959787967696</v>
      </c>
      <c r="O76">
        <v>-34.744300000000003</v>
      </c>
      <c r="P76">
        <v>62.850999999999999</v>
      </c>
      <c r="Q76">
        <v>448.23</v>
      </c>
      <c r="R76">
        <v>0.94381700000000002</v>
      </c>
      <c r="S76">
        <v>-53.604100000000003</v>
      </c>
      <c r="T76">
        <f t="shared" si="7"/>
        <v>-18.8598</v>
      </c>
      <c r="U76">
        <v>4.55</v>
      </c>
      <c r="V76">
        <f>AVERAGE(D1894:D1927)</f>
        <v>72.936963229143643</v>
      </c>
      <c r="W76">
        <f>D1894</f>
        <v>177.84101013693788</v>
      </c>
      <c r="X76">
        <f>D1927</f>
        <v>56.593095642331768</v>
      </c>
      <c r="Z76">
        <f t="shared" si="8"/>
        <v>3.1424506491196849</v>
      </c>
      <c r="AA76">
        <f>B1927</f>
        <v>35</v>
      </c>
      <c r="AD76">
        <v>4.55</v>
      </c>
    </row>
    <row r="77" spans="1:36" x14ac:dyDescent="0.3">
      <c r="J77">
        <f t="shared" si="6"/>
        <v>0</v>
      </c>
      <c r="L77">
        <v>15</v>
      </c>
      <c r="M77">
        <v>715.98</v>
      </c>
      <c r="N77">
        <f t="shared" si="10"/>
        <v>28.824258495950204</v>
      </c>
      <c r="O77">
        <v>-34.256</v>
      </c>
      <c r="P77">
        <v>62.4084</v>
      </c>
      <c r="Q77">
        <v>440.678</v>
      </c>
      <c r="R77">
        <v>0.94506599999999996</v>
      </c>
      <c r="S77">
        <v>-53.634599999999999</v>
      </c>
      <c r="T77">
        <f t="shared" si="7"/>
        <v>-19.378599999999999</v>
      </c>
      <c r="U77">
        <v>4.5999999999999899</v>
      </c>
      <c r="V77">
        <f>AVERAGE(D1931:D1962)</f>
        <v>69.860089727257744</v>
      </c>
      <c r="W77">
        <f>D1931</f>
        <v>175.37706068046305</v>
      </c>
      <c r="X77">
        <f>D1962</f>
        <v>54.244643341469853</v>
      </c>
      <c r="Z77">
        <f t="shared" si="8"/>
        <v>3.2330761136443469</v>
      </c>
      <c r="AA77">
        <f>B1962</f>
        <v>33</v>
      </c>
      <c r="AD77">
        <v>4.5999999999999899</v>
      </c>
    </row>
    <row r="78" spans="1:36" x14ac:dyDescent="0.3">
      <c r="A78">
        <v>1.25</v>
      </c>
      <c r="J78">
        <f t="shared" si="6"/>
        <v>0</v>
      </c>
      <c r="T78">
        <f t="shared" si="7"/>
        <v>0</v>
      </c>
      <c r="U78">
        <v>4.6500000000000004</v>
      </c>
      <c r="V78">
        <f>AVERAGE(D1966:D1996)</f>
        <v>68.03314469227702</v>
      </c>
      <c r="W78">
        <f>D1966</f>
        <v>175.77781683951508</v>
      </c>
      <c r="X78">
        <f>D1996</f>
        <v>52.723150735487998</v>
      </c>
      <c r="Z78">
        <f t="shared" si="8"/>
        <v>3.3339778519950798</v>
      </c>
      <c r="AA78">
        <f>B1996</f>
        <v>32</v>
      </c>
      <c r="AD78">
        <v>4.6500000000000004</v>
      </c>
    </row>
    <row r="79" spans="1:36" x14ac:dyDescent="0.3">
      <c r="B79">
        <v>1</v>
      </c>
      <c r="C79">
        <v>227.482</v>
      </c>
      <c r="E79">
        <v>-43.350200000000001</v>
      </c>
      <c r="F79">
        <v>69.992099999999994</v>
      </c>
      <c r="G79">
        <v>344.06599999999997</v>
      </c>
      <c r="H79">
        <v>0.72631299999999999</v>
      </c>
      <c r="I79">
        <v>-59.692399999999999</v>
      </c>
      <c r="J79">
        <f t="shared" si="6"/>
        <v>-16.342199999999998</v>
      </c>
      <c r="K79">
        <v>1.2</v>
      </c>
      <c r="T79">
        <f t="shared" si="7"/>
        <v>0</v>
      </c>
      <c r="U79">
        <v>4.6999999999999904</v>
      </c>
      <c r="V79">
        <f>AVERAGE(D2000:D2023)</f>
        <v>68.245938034699705</v>
      </c>
      <c r="W79">
        <f>D2000</f>
        <v>176.58484901995374</v>
      </c>
      <c r="X79">
        <f>D2023</f>
        <v>53.350405463081437</v>
      </c>
      <c r="Z79">
        <f t="shared" si="8"/>
        <v>3.3099064100300182</v>
      </c>
      <c r="AA79">
        <f>B2026</f>
        <v>28</v>
      </c>
      <c r="AD79">
        <v>4.6999999999999904</v>
      </c>
    </row>
    <row r="80" spans="1:36" x14ac:dyDescent="0.3">
      <c r="B80">
        <v>2</v>
      </c>
      <c r="C80">
        <v>260.75</v>
      </c>
      <c r="D80">
        <f t="shared" si="9"/>
        <v>30.058915474329684</v>
      </c>
      <c r="E80">
        <v>-40.908799999999999</v>
      </c>
      <c r="F80">
        <v>64.209000000000003</v>
      </c>
      <c r="G80">
        <v>365.25900000000001</v>
      </c>
      <c r="H80">
        <v>0.76527900000000004</v>
      </c>
      <c r="I80">
        <v>-59.4482</v>
      </c>
      <c r="J80">
        <f t="shared" si="6"/>
        <v>-18.539400000000001</v>
      </c>
      <c r="L80">
        <v>1</v>
      </c>
      <c r="M80">
        <v>227.43299999999999</v>
      </c>
      <c r="O80">
        <v>-36.575299999999999</v>
      </c>
      <c r="P80">
        <v>67.611699999999999</v>
      </c>
      <c r="Q80">
        <v>403.10700000000003</v>
      </c>
      <c r="R80">
        <v>0.89920800000000001</v>
      </c>
      <c r="S80">
        <v>-52.383400000000002</v>
      </c>
      <c r="T80">
        <f t="shared" si="7"/>
        <v>-15.808100000000003</v>
      </c>
      <c r="U80">
        <v>4.7499999999999902</v>
      </c>
      <c r="V80">
        <f>AVERAGE(D2030:D2045)</f>
        <v>69.437616612847634</v>
      </c>
      <c r="W80">
        <f>D2030</f>
        <v>172.08742040956869</v>
      </c>
      <c r="X80">
        <f>D2045</f>
        <v>59.315499139925329</v>
      </c>
      <c r="Z80">
        <f t="shared" si="8"/>
        <v>2.9012218206849152</v>
      </c>
      <c r="AA80">
        <f>B2045</f>
        <v>17</v>
      </c>
      <c r="AD80">
        <v>4.7499999999999902</v>
      </c>
    </row>
    <row r="81" spans="1:30" x14ac:dyDescent="0.3">
      <c r="B81">
        <v>3</v>
      </c>
      <c r="C81">
        <v>296.95100000000002</v>
      </c>
      <c r="D81">
        <f t="shared" si="9"/>
        <v>27.623546310875373</v>
      </c>
      <c r="E81">
        <v>-39.550800000000002</v>
      </c>
      <c r="F81">
        <v>62.423699999999997</v>
      </c>
      <c r="G81">
        <v>356.32799999999997</v>
      </c>
      <c r="H81">
        <v>0.75486299999999995</v>
      </c>
      <c r="I81">
        <v>-59.982300000000002</v>
      </c>
      <c r="J81">
        <f t="shared" si="6"/>
        <v>-20.4315</v>
      </c>
      <c r="L81">
        <v>2</v>
      </c>
      <c r="M81">
        <v>257.476</v>
      </c>
      <c r="N81">
        <f t="shared" si="10"/>
        <v>33.285623939020731</v>
      </c>
      <c r="O81">
        <v>-33.981299999999997</v>
      </c>
      <c r="P81">
        <v>62.072800000000001</v>
      </c>
      <c r="Q81">
        <v>426.30200000000002</v>
      </c>
      <c r="R81">
        <v>0.93545</v>
      </c>
      <c r="S81">
        <v>-52.032499999999999</v>
      </c>
      <c r="T81">
        <f t="shared" si="7"/>
        <v>-18.051200000000001</v>
      </c>
      <c r="U81">
        <v>4.8</v>
      </c>
      <c r="V81">
        <f>AVERAGE(D2049:D2060)</f>
        <v>73.821609984329953</v>
      </c>
      <c r="W81">
        <f>D2049</f>
        <v>173.07026652820986</v>
      </c>
      <c r="X81">
        <f>D2060</f>
        <v>58.688890193086493</v>
      </c>
      <c r="Z81">
        <f t="shared" si="8"/>
        <v>2.9489442713741654</v>
      </c>
      <c r="AA81">
        <f>B2060</f>
        <v>13</v>
      </c>
      <c r="AD81">
        <v>4.8</v>
      </c>
    </row>
    <row r="82" spans="1:30" x14ac:dyDescent="0.3">
      <c r="B82">
        <v>4</v>
      </c>
      <c r="C82">
        <v>332.37599999999998</v>
      </c>
      <c r="D82">
        <f t="shared" si="9"/>
        <v>28.228652081863128</v>
      </c>
      <c r="E82">
        <v>-39.627099999999999</v>
      </c>
      <c r="F82">
        <v>62.683100000000003</v>
      </c>
      <c r="G82">
        <v>359.286</v>
      </c>
      <c r="H82">
        <v>0.75623399999999996</v>
      </c>
      <c r="I82">
        <v>-60.134900000000002</v>
      </c>
      <c r="J82">
        <f t="shared" si="6"/>
        <v>-20.507800000000003</v>
      </c>
      <c r="L82">
        <v>3</v>
      </c>
      <c r="M82">
        <v>290.779</v>
      </c>
      <c r="N82">
        <f t="shared" si="10"/>
        <v>30.027324865627723</v>
      </c>
      <c r="O82">
        <v>-33.538800000000002</v>
      </c>
      <c r="P82">
        <v>61.309800000000003</v>
      </c>
      <c r="Q82">
        <v>430.05399999999997</v>
      </c>
      <c r="R82">
        <v>0.93336399999999997</v>
      </c>
      <c r="S82">
        <v>-52.581800000000001</v>
      </c>
      <c r="T82">
        <f t="shared" si="7"/>
        <v>-19.042999999999999</v>
      </c>
      <c r="U82">
        <v>4.8499999999999899</v>
      </c>
      <c r="V82">
        <f>AVERAGE(D2064:D2069)</f>
        <v>74.715226211899932</v>
      </c>
      <c r="W82">
        <f>D2064</f>
        <v>175.5926251097456</v>
      </c>
      <c r="X82">
        <f>D2069</f>
        <v>68.46032724036435</v>
      </c>
      <c r="Z82">
        <f t="shared" si="8"/>
        <v>2.5648814749780486</v>
      </c>
      <c r="AA82">
        <f>B2069</f>
        <v>7</v>
      </c>
      <c r="AD82">
        <v>4.8499999999999899</v>
      </c>
    </row>
    <row r="83" spans="1:30" x14ac:dyDescent="0.3">
      <c r="B83">
        <v>5</v>
      </c>
      <c r="C83">
        <v>368.661</v>
      </c>
      <c r="D83">
        <f t="shared" si="9"/>
        <v>27.559597629874585</v>
      </c>
      <c r="E83">
        <v>-39.688099999999999</v>
      </c>
      <c r="F83">
        <v>62.744100000000003</v>
      </c>
      <c r="G83">
        <v>363.03699999999998</v>
      </c>
      <c r="H83">
        <v>0.75898500000000002</v>
      </c>
      <c r="I83">
        <v>-60.317999999999998</v>
      </c>
      <c r="J83">
        <f t="shared" si="6"/>
        <v>-20.629899999999999</v>
      </c>
      <c r="L83">
        <v>4</v>
      </c>
      <c r="M83">
        <v>324.11599999999999</v>
      </c>
      <c r="N83">
        <f t="shared" si="10"/>
        <v>29.996700362960084</v>
      </c>
      <c r="O83">
        <v>-33.081099999999999</v>
      </c>
      <c r="P83">
        <v>60.638399999999997</v>
      </c>
      <c r="Q83">
        <v>422.30900000000003</v>
      </c>
      <c r="R83">
        <v>0.92874800000000002</v>
      </c>
      <c r="S83">
        <v>-53.131100000000004</v>
      </c>
      <c r="T83">
        <f t="shared" si="7"/>
        <v>-20.050000000000004</v>
      </c>
      <c r="U83">
        <v>4.8999999999999897</v>
      </c>
      <c r="V83">
        <f>AVERAGE(D2073:D2074)</f>
        <v>115.86028541873765</v>
      </c>
      <c r="W83">
        <f>D2073</f>
        <v>176.86593562079955</v>
      </c>
      <c r="X83">
        <f>D2074</f>
        <v>54.854635216675753</v>
      </c>
      <c r="Z83">
        <f t="shared" si="8"/>
        <v>3.2242660063671789</v>
      </c>
      <c r="AD83">
        <v>4.8999999999999897</v>
      </c>
    </row>
    <row r="84" spans="1:30" x14ac:dyDescent="0.3">
      <c r="B84">
        <v>6</v>
      </c>
      <c r="C84">
        <v>404.286</v>
      </c>
      <c r="D84">
        <f t="shared" si="9"/>
        <v>28.07017543859649</v>
      </c>
      <c r="E84">
        <v>-40.466299999999997</v>
      </c>
      <c r="F84">
        <v>63.354500000000002</v>
      </c>
      <c r="G84">
        <v>373.64600000000002</v>
      </c>
      <c r="H84">
        <v>0.76738099999999998</v>
      </c>
      <c r="I84">
        <v>-60.272199999999998</v>
      </c>
      <c r="J84">
        <f t="shared" si="6"/>
        <v>-19.805900000000001</v>
      </c>
      <c r="L84">
        <v>5</v>
      </c>
      <c r="M84">
        <v>357.50400000000002</v>
      </c>
      <c r="N84">
        <f t="shared" si="10"/>
        <v>29.950880555888315</v>
      </c>
      <c r="O84">
        <v>-34.5764</v>
      </c>
      <c r="P84">
        <v>62.3474</v>
      </c>
      <c r="Q84">
        <v>446.38400000000001</v>
      </c>
      <c r="R84">
        <v>0.94749399999999995</v>
      </c>
      <c r="S84">
        <v>-53.527799999999999</v>
      </c>
      <c r="T84">
        <f t="shared" si="7"/>
        <v>-18.9514</v>
      </c>
    </row>
    <row r="85" spans="1:30" x14ac:dyDescent="0.3">
      <c r="B85">
        <v>7</v>
      </c>
      <c r="C85">
        <v>439.65499999999997</v>
      </c>
      <c r="D85">
        <f t="shared" si="9"/>
        <v>28.273346716050803</v>
      </c>
      <c r="E85">
        <v>-39.993299999999998</v>
      </c>
      <c r="F85">
        <v>62.972999999999999</v>
      </c>
      <c r="G85">
        <v>367.44799999999998</v>
      </c>
      <c r="H85">
        <v>0.76301600000000003</v>
      </c>
      <c r="I85">
        <v>-60.333300000000001</v>
      </c>
      <c r="J85">
        <f t="shared" si="6"/>
        <v>-20.340000000000003</v>
      </c>
      <c r="L85">
        <v>6</v>
      </c>
      <c r="M85">
        <v>390.16399999999999</v>
      </c>
      <c r="N85">
        <f t="shared" si="10"/>
        <v>30.618493570116382</v>
      </c>
      <c r="O85">
        <v>-34.866300000000003</v>
      </c>
      <c r="P85">
        <v>62.942500000000003</v>
      </c>
      <c r="Q85">
        <v>449.404</v>
      </c>
      <c r="R85">
        <v>0.952851</v>
      </c>
      <c r="S85">
        <v>-53.451500000000003</v>
      </c>
      <c r="T85">
        <f t="shared" si="7"/>
        <v>-18.5852</v>
      </c>
    </row>
    <row r="86" spans="1:30" x14ac:dyDescent="0.3">
      <c r="B86">
        <v>8</v>
      </c>
      <c r="C86">
        <v>474.53899999999999</v>
      </c>
      <c r="D86">
        <f t="shared" si="9"/>
        <v>28.666437335167974</v>
      </c>
      <c r="E86">
        <v>-39.978000000000002</v>
      </c>
      <c r="F86">
        <v>63.018799999999999</v>
      </c>
      <c r="G86">
        <v>368.22199999999998</v>
      </c>
      <c r="H86">
        <v>0.76320299999999996</v>
      </c>
      <c r="I86">
        <v>-60.409500000000001</v>
      </c>
      <c r="J86">
        <f t="shared" si="6"/>
        <v>-20.4315</v>
      </c>
      <c r="L86">
        <v>7</v>
      </c>
      <c r="M86">
        <v>423.90499999999997</v>
      </c>
      <c r="N86">
        <f t="shared" si="10"/>
        <v>29.637532971755444</v>
      </c>
      <c r="O86">
        <v>-33.966099999999997</v>
      </c>
      <c r="P86">
        <v>61.737099999999998</v>
      </c>
      <c r="Q86">
        <v>434.34100000000001</v>
      </c>
      <c r="R86">
        <v>0.93718100000000004</v>
      </c>
      <c r="S86">
        <v>-53.451500000000003</v>
      </c>
      <c r="T86">
        <f t="shared" si="7"/>
        <v>-19.485400000000006</v>
      </c>
    </row>
    <row r="87" spans="1:30" x14ac:dyDescent="0.3">
      <c r="B87">
        <v>9</v>
      </c>
      <c r="C87">
        <v>508.98599999999999</v>
      </c>
      <c r="D87">
        <f t="shared" si="9"/>
        <v>29.03010421807414</v>
      </c>
      <c r="E87">
        <v>-40.573099999999997</v>
      </c>
      <c r="F87">
        <v>63.659700000000001</v>
      </c>
      <c r="G87">
        <v>374.88900000000001</v>
      </c>
      <c r="H87">
        <v>0.77104200000000001</v>
      </c>
      <c r="I87">
        <v>-60.287500000000001</v>
      </c>
      <c r="J87">
        <f t="shared" si="6"/>
        <v>-19.714400000000005</v>
      </c>
      <c r="L87">
        <v>8</v>
      </c>
      <c r="M87">
        <v>456.709</v>
      </c>
      <c r="N87">
        <f t="shared" si="10"/>
        <v>30.484087306426016</v>
      </c>
      <c r="O87">
        <v>-35.125700000000002</v>
      </c>
      <c r="P87">
        <v>62.988300000000002</v>
      </c>
      <c r="Q87">
        <v>453.32400000000001</v>
      </c>
      <c r="R87">
        <v>0.95630199999999999</v>
      </c>
      <c r="S87">
        <v>-53.634599999999999</v>
      </c>
      <c r="T87">
        <f t="shared" si="7"/>
        <v>-18.508899999999997</v>
      </c>
    </row>
    <row r="88" spans="1:30" x14ac:dyDescent="0.3">
      <c r="B88">
        <v>10</v>
      </c>
      <c r="C88">
        <v>544.52</v>
      </c>
      <c r="D88">
        <f t="shared" si="9"/>
        <v>28.142061124556768</v>
      </c>
      <c r="E88">
        <v>-39.611800000000002</v>
      </c>
      <c r="F88">
        <v>62.423699999999997</v>
      </c>
      <c r="G88">
        <v>366.45400000000001</v>
      </c>
      <c r="H88">
        <v>0.76403100000000002</v>
      </c>
      <c r="I88">
        <v>-60.119599999999998</v>
      </c>
      <c r="J88">
        <f t="shared" si="6"/>
        <v>-20.507799999999996</v>
      </c>
      <c r="L88">
        <v>9</v>
      </c>
      <c r="M88">
        <v>490.14499999999998</v>
      </c>
      <c r="N88">
        <f t="shared" si="10"/>
        <v>29.907883718148124</v>
      </c>
      <c r="O88">
        <v>-34.545900000000003</v>
      </c>
      <c r="P88">
        <v>62.530500000000004</v>
      </c>
      <c r="Q88">
        <v>446.56099999999998</v>
      </c>
      <c r="R88">
        <v>0.95093499999999997</v>
      </c>
      <c r="S88">
        <v>-53.451500000000003</v>
      </c>
      <c r="T88">
        <f t="shared" si="7"/>
        <v>-18.9056</v>
      </c>
    </row>
    <row r="89" spans="1:30" x14ac:dyDescent="0.3">
      <c r="B89">
        <v>11</v>
      </c>
      <c r="C89">
        <v>580.25</v>
      </c>
      <c r="D89">
        <f t="shared" si="9"/>
        <v>27.987685418415882</v>
      </c>
      <c r="E89">
        <v>-40.6952</v>
      </c>
      <c r="F89">
        <v>63.491799999999998</v>
      </c>
      <c r="G89">
        <v>377.66300000000001</v>
      </c>
      <c r="H89">
        <v>0.77551899999999996</v>
      </c>
      <c r="I89">
        <v>-60.119599999999998</v>
      </c>
      <c r="J89">
        <f t="shared" si="6"/>
        <v>-19.424399999999999</v>
      </c>
      <c r="L89">
        <v>10</v>
      </c>
      <c r="M89">
        <v>523.00300000000004</v>
      </c>
      <c r="N89">
        <f t="shared" si="10"/>
        <v>30.433988678556155</v>
      </c>
      <c r="O89">
        <v>-34.484900000000003</v>
      </c>
      <c r="P89">
        <v>62.377899999999997</v>
      </c>
      <c r="Q89">
        <v>445.09699999999998</v>
      </c>
      <c r="R89">
        <v>0.95087500000000003</v>
      </c>
      <c r="S89">
        <v>-53.527799999999999</v>
      </c>
      <c r="T89">
        <f t="shared" si="7"/>
        <v>-19.042899999999996</v>
      </c>
    </row>
    <row r="90" spans="1:30" x14ac:dyDescent="0.3">
      <c r="B90">
        <v>12</v>
      </c>
      <c r="C90">
        <v>616.65</v>
      </c>
      <c r="D90">
        <f t="shared" si="9"/>
        <v>27.472527472527489</v>
      </c>
      <c r="E90">
        <v>-40.145899999999997</v>
      </c>
      <c r="F90">
        <v>62.850999999999999</v>
      </c>
      <c r="G90">
        <v>373.92899999999997</v>
      </c>
      <c r="H90">
        <v>0.76893999999999996</v>
      </c>
      <c r="I90">
        <v>-60.211199999999998</v>
      </c>
      <c r="J90">
        <f t="shared" si="6"/>
        <v>-20.065300000000001</v>
      </c>
      <c r="L90">
        <v>11</v>
      </c>
      <c r="M90">
        <v>555.86300000000006</v>
      </c>
      <c r="N90">
        <f t="shared" si="10"/>
        <v>30.432136335970771</v>
      </c>
      <c r="O90">
        <v>-34.240699999999997</v>
      </c>
      <c r="P90">
        <v>62.103299999999997</v>
      </c>
      <c r="Q90">
        <v>443.39600000000002</v>
      </c>
      <c r="R90">
        <v>0.94835700000000001</v>
      </c>
      <c r="S90">
        <v>-53.482100000000003</v>
      </c>
      <c r="T90">
        <f t="shared" si="7"/>
        <v>-19.241400000000006</v>
      </c>
    </row>
    <row r="91" spans="1:30" x14ac:dyDescent="0.3">
      <c r="B91">
        <v>13</v>
      </c>
      <c r="C91">
        <v>652.84799999999996</v>
      </c>
      <c r="D91">
        <f t="shared" si="9"/>
        <v>27.625835681529381</v>
      </c>
      <c r="E91">
        <v>-40.6036</v>
      </c>
      <c r="F91">
        <v>63.415500000000002</v>
      </c>
      <c r="G91">
        <v>378.60700000000003</v>
      </c>
      <c r="H91">
        <v>0.77480800000000005</v>
      </c>
      <c r="I91">
        <v>-60.165399999999998</v>
      </c>
      <c r="J91">
        <f t="shared" si="6"/>
        <v>-19.561799999999998</v>
      </c>
      <c r="L91">
        <v>12</v>
      </c>
      <c r="M91">
        <v>588.91</v>
      </c>
      <c r="N91">
        <f t="shared" si="10"/>
        <v>30.259932822949214</v>
      </c>
      <c r="O91">
        <v>-35.293599999999998</v>
      </c>
      <c r="P91">
        <v>63.064599999999999</v>
      </c>
      <c r="Q91">
        <v>462.07400000000001</v>
      </c>
      <c r="R91">
        <v>0.96099400000000001</v>
      </c>
      <c r="S91">
        <v>-53.436300000000003</v>
      </c>
      <c r="T91">
        <f t="shared" si="7"/>
        <v>-18.142700000000005</v>
      </c>
    </row>
    <row r="92" spans="1:30" x14ac:dyDescent="0.3">
      <c r="B92">
        <v>14</v>
      </c>
      <c r="C92">
        <v>688.33600000000001</v>
      </c>
      <c r="D92">
        <f t="shared" si="9"/>
        <v>28.178539224526556</v>
      </c>
      <c r="E92">
        <v>-39.703400000000002</v>
      </c>
      <c r="F92">
        <v>62.469499999999996</v>
      </c>
      <c r="G92">
        <v>371.411</v>
      </c>
      <c r="H92">
        <v>0.77071999999999996</v>
      </c>
      <c r="I92">
        <v>-60.134900000000002</v>
      </c>
      <c r="J92">
        <f t="shared" si="6"/>
        <v>-20.4315</v>
      </c>
      <c r="L92">
        <v>13</v>
      </c>
      <c r="M92">
        <v>621.94000000000005</v>
      </c>
      <c r="N92">
        <f t="shared" si="10"/>
        <v>30.275507114744094</v>
      </c>
      <c r="O92">
        <v>-34.3628</v>
      </c>
      <c r="P92">
        <v>62.103299999999997</v>
      </c>
      <c r="Q92">
        <v>446.83300000000003</v>
      </c>
      <c r="R92">
        <v>0.95145400000000002</v>
      </c>
      <c r="S92">
        <v>-53.3752</v>
      </c>
      <c r="T92">
        <f t="shared" si="7"/>
        <v>-19.0124</v>
      </c>
    </row>
    <row r="93" spans="1:30" x14ac:dyDescent="0.3">
      <c r="J93">
        <f t="shared" si="6"/>
        <v>0</v>
      </c>
      <c r="L93">
        <v>14</v>
      </c>
      <c r="M93">
        <v>654.53499999999997</v>
      </c>
      <c r="N93">
        <f t="shared" si="10"/>
        <v>30.679552078539736</v>
      </c>
      <c r="O93">
        <v>-33.721899999999998</v>
      </c>
      <c r="P93">
        <v>61.401400000000002</v>
      </c>
      <c r="Q93">
        <v>437.05</v>
      </c>
      <c r="R93">
        <v>0.94653500000000002</v>
      </c>
      <c r="S93">
        <v>-53.36</v>
      </c>
      <c r="T93">
        <f t="shared" si="7"/>
        <v>-19.638100000000001</v>
      </c>
    </row>
    <row r="94" spans="1:30" x14ac:dyDescent="0.3">
      <c r="A94">
        <v>1.3</v>
      </c>
      <c r="J94">
        <f t="shared" si="6"/>
        <v>0</v>
      </c>
      <c r="L94">
        <v>15</v>
      </c>
      <c r="M94">
        <v>688.25199999999995</v>
      </c>
      <c r="N94">
        <f t="shared" si="10"/>
        <v>29.658629178159398</v>
      </c>
      <c r="O94">
        <v>-34.2712</v>
      </c>
      <c r="P94">
        <v>61.782800000000002</v>
      </c>
      <c r="Q94">
        <v>446.78500000000003</v>
      </c>
      <c r="R94">
        <v>0.95771300000000004</v>
      </c>
      <c r="S94">
        <v>-53.192100000000003</v>
      </c>
      <c r="T94">
        <f t="shared" si="7"/>
        <v>-18.920900000000003</v>
      </c>
    </row>
    <row r="95" spans="1:30" x14ac:dyDescent="0.3">
      <c r="B95">
        <v>1</v>
      </c>
      <c r="C95">
        <v>226.61</v>
      </c>
      <c r="E95">
        <v>-44.448900000000002</v>
      </c>
      <c r="F95">
        <v>70.877099999999999</v>
      </c>
      <c r="G95">
        <v>351.68799999999999</v>
      </c>
      <c r="H95">
        <v>0.7359</v>
      </c>
      <c r="I95">
        <v>-59.783900000000003</v>
      </c>
      <c r="J95">
        <f t="shared" si="6"/>
        <v>-15.335000000000001</v>
      </c>
      <c r="T95">
        <f t="shared" si="7"/>
        <v>0</v>
      </c>
    </row>
    <row r="96" spans="1:30" x14ac:dyDescent="0.3">
      <c r="B96">
        <v>2</v>
      </c>
      <c r="C96">
        <v>258.02</v>
      </c>
      <c r="D96">
        <f t="shared" si="9"/>
        <v>31.836994587710951</v>
      </c>
      <c r="E96">
        <v>-39.993299999999998</v>
      </c>
      <c r="F96">
        <v>62.6678</v>
      </c>
      <c r="G96">
        <v>356.49299999999999</v>
      </c>
      <c r="H96">
        <v>0.76031599999999999</v>
      </c>
      <c r="I96">
        <v>-59.2804</v>
      </c>
      <c r="J96">
        <f t="shared" si="6"/>
        <v>-19.287100000000002</v>
      </c>
      <c r="K96">
        <v>1.25</v>
      </c>
      <c r="T96">
        <f t="shared" si="7"/>
        <v>0</v>
      </c>
    </row>
    <row r="97" spans="1:20" x14ac:dyDescent="0.3">
      <c r="B97">
        <v>3</v>
      </c>
      <c r="C97">
        <v>292.76400000000001</v>
      </c>
      <c r="D97">
        <f t="shared" si="9"/>
        <v>28.781947962238061</v>
      </c>
      <c r="E97">
        <v>-40.191699999999997</v>
      </c>
      <c r="F97">
        <v>62.6678</v>
      </c>
      <c r="G97">
        <v>364.98899999999998</v>
      </c>
      <c r="H97">
        <v>0.76390100000000005</v>
      </c>
      <c r="I97">
        <v>-59.982300000000002</v>
      </c>
      <c r="J97">
        <f t="shared" si="6"/>
        <v>-19.790600000000005</v>
      </c>
      <c r="L97">
        <v>1</v>
      </c>
      <c r="M97">
        <v>226.66300000000001</v>
      </c>
      <c r="O97">
        <v>-36.956800000000001</v>
      </c>
      <c r="P97">
        <v>67.688000000000002</v>
      </c>
      <c r="Q97">
        <v>409.185</v>
      </c>
      <c r="R97">
        <v>0.91056999999999999</v>
      </c>
      <c r="S97">
        <v>-52.124000000000002</v>
      </c>
      <c r="T97">
        <f t="shared" si="7"/>
        <v>-15.167200000000001</v>
      </c>
    </row>
    <row r="98" spans="1:20" x14ac:dyDescent="0.3">
      <c r="B98">
        <v>4</v>
      </c>
      <c r="C98">
        <v>325.68200000000002</v>
      </c>
      <c r="D98">
        <f t="shared" si="9"/>
        <v>30.378516313263255</v>
      </c>
      <c r="E98">
        <v>-40.4968</v>
      </c>
      <c r="F98">
        <v>63.369799999999998</v>
      </c>
      <c r="G98">
        <v>367.40800000000002</v>
      </c>
      <c r="H98">
        <v>0.763826</v>
      </c>
      <c r="I98">
        <v>-60.211199999999998</v>
      </c>
      <c r="J98">
        <f t="shared" si="6"/>
        <v>-19.714399999999998</v>
      </c>
      <c r="L98">
        <v>2</v>
      </c>
      <c r="M98">
        <v>255.34700000000001</v>
      </c>
      <c r="N98">
        <f t="shared" si="10"/>
        <v>34.862641193696838</v>
      </c>
      <c r="O98">
        <v>-33.660899999999998</v>
      </c>
      <c r="P98">
        <v>61.248800000000003</v>
      </c>
      <c r="Q98">
        <v>428.52199999999999</v>
      </c>
      <c r="R98">
        <v>0.94477100000000003</v>
      </c>
      <c r="S98">
        <v>-51.696800000000003</v>
      </c>
      <c r="T98">
        <f t="shared" si="7"/>
        <v>-18.035900000000005</v>
      </c>
    </row>
    <row r="99" spans="1:20" x14ac:dyDescent="0.3">
      <c r="B99">
        <v>5</v>
      </c>
      <c r="C99">
        <v>360.11099999999999</v>
      </c>
      <c r="D99">
        <f t="shared" si="9"/>
        <v>29.045281594005075</v>
      </c>
      <c r="E99">
        <v>-40.267899999999997</v>
      </c>
      <c r="F99">
        <v>62.896700000000003</v>
      </c>
      <c r="G99">
        <v>369.04300000000001</v>
      </c>
      <c r="H99">
        <v>0.76737</v>
      </c>
      <c r="I99">
        <v>-60.134900000000002</v>
      </c>
      <c r="J99">
        <f t="shared" si="6"/>
        <v>-19.867000000000004</v>
      </c>
      <c r="L99">
        <v>3</v>
      </c>
      <c r="M99">
        <v>286.95800000000003</v>
      </c>
      <c r="N99">
        <f t="shared" si="10"/>
        <v>31.634557590712074</v>
      </c>
      <c r="O99">
        <v>-33.584600000000002</v>
      </c>
      <c r="P99">
        <v>60.745199999999997</v>
      </c>
      <c r="Q99">
        <v>434.13600000000002</v>
      </c>
      <c r="R99">
        <v>0.946739</v>
      </c>
      <c r="S99">
        <v>-52.490200000000002</v>
      </c>
      <c r="T99">
        <f t="shared" si="7"/>
        <v>-18.9056</v>
      </c>
    </row>
    <row r="100" spans="1:20" x14ac:dyDescent="0.3">
      <c r="B100">
        <v>6</v>
      </c>
      <c r="C100">
        <v>393.94200000000001</v>
      </c>
      <c r="D100">
        <f t="shared" si="9"/>
        <v>29.558688776565855</v>
      </c>
      <c r="E100">
        <v>-40.359499999999997</v>
      </c>
      <c r="F100">
        <v>62.850999999999999</v>
      </c>
      <c r="G100">
        <v>371.86900000000003</v>
      </c>
      <c r="H100">
        <v>0.77012800000000003</v>
      </c>
      <c r="I100">
        <v>-60.287500000000001</v>
      </c>
      <c r="J100">
        <f t="shared" si="6"/>
        <v>-19.928000000000004</v>
      </c>
      <c r="L100">
        <v>4</v>
      </c>
      <c r="M100">
        <v>318.52</v>
      </c>
      <c r="N100">
        <f t="shared" si="10"/>
        <v>31.683670236360225</v>
      </c>
      <c r="O100">
        <v>-34.027099999999997</v>
      </c>
      <c r="P100">
        <v>61.386099999999999</v>
      </c>
      <c r="Q100">
        <v>436.52</v>
      </c>
      <c r="R100">
        <v>0.94971499999999998</v>
      </c>
      <c r="S100">
        <v>-53.085299999999997</v>
      </c>
      <c r="T100">
        <f t="shared" si="7"/>
        <v>-19.058199999999999</v>
      </c>
    </row>
    <row r="101" spans="1:20" x14ac:dyDescent="0.3">
      <c r="B101">
        <v>7</v>
      </c>
      <c r="C101">
        <v>427.94200000000001</v>
      </c>
      <c r="D101">
        <f t="shared" si="9"/>
        <v>29.411764705882351</v>
      </c>
      <c r="E101">
        <v>-39.962800000000001</v>
      </c>
      <c r="F101">
        <v>62.5458</v>
      </c>
      <c r="G101">
        <v>365.61500000000001</v>
      </c>
      <c r="H101">
        <v>0.76439199999999996</v>
      </c>
      <c r="I101">
        <v>-60.211199999999998</v>
      </c>
      <c r="J101">
        <f t="shared" si="6"/>
        <v>-20.248399999999997</v>
      </c>
      <c r="L101">
        <v>5</v>
      </c>
      <c r="M101">
        <v>350.04500000000002</v>
      </c>
      <c r="N101">
        <f t="shared" si="10"/>
        <v>31.72085646312447</v>
      </c>
      <c r="O101">
        <v>-34.347499999999997</v>
      </c>
      <c r="P101">
        <v>61.737099999999998</v>
      </c>
      <c r="Q101">
        <v>445.46699999999998</v>
      </c>
      <c r="R101">
        <v>0.95797299999999996</v>
      </c>
      <c r="S101">
        <v>-53.085299999999997</v>
      </c>
      <c r="T101">
        <f t="shared" si="7"/>
        <v>-18.7378</v>
      </c>
    </row>
    <row r="102" spans="1:20" x14ac:dyDescent="0.3">
      <c r="B102">
        <v>8</v>
      </c>
      <c r="C102">
        <v>462.21100000000001</v>
      </c>
      <c r="D102">
        <f t="shared" si="9"/>
        <v>29.180892351688112</v>
      </c>
      <c r="E102">
        <v>-39.550800000000002</v>
      </c>
      <c r="F102">
        <v>62.118499999999997</v>
      </c>
      <c r="G102">
        <v>364.79700000000003</v>
      </c>
      <c r="H102">
        <v>0.76383299999999998</v>
      </c>
      <c r="I102">
        <v>-60.302700000000002</v>
      </c>
      <c r="J102">
        <f t="shared" si="6"/>
        <v>-20.751899999999999</v>
      </c>
      <c r="L102">
        <v>6</v>
      </c>
      <c r="M102">
        <v>381.73</v>
      </c>
      <c r="N102">
        <f t="shared" si="10"/>
        <v>31.560675398453526</v>
      </c>
      <c r="O102">
        <v>-33.844000000000001</v>
      </c>
      <c r="P102">
        <v>61.264000000000003</v>
      </c>
      <c r="Q102">
        <v>434.20299999999997</v>
      </c>
      <c r="R102">
        <v>0.94170699999999996</v>
      </c>
      <c r="S102">
        <v>-53.390500000000003</v>
      </c>
      <c r="T102">
        <f t="shared" si="7"/>
        <v>-19.546500000000002</v>
      </c>
    </row>
    <row r="103" spans="1:20" x14ac:dyDescent="0.3">
      <c r="B103">
        <v>9</v>
      </c>
      <c r="C103">
        <v>496.11900000000003</v>
      </c>
      <c r="D103">
        <f t="shared" si="9"/>
        <v>29.491565412292072</v>
      </c>
      <c r="E103">
        <v>-39.901699999999998</v>
      </c>
      <c r="F103">
        <v>62.271099999999997</v>
      </c>
      <c r="G103">
        <v>367.44799999999998</v>
      </c>
      <c r="H103">
        <v>0.769513</v>
      </c>
      <c r="I103">
        <v>-60.317999999999998</v>
      </c>
      <c r="J103">
        <f t="shared" si="6"/>
        <v>-20.4163</v>
      </c>
      <c r="L103">
        <v>7</v>
      </c>
      <c r="M103">
        <v>413.11599999999999</v>
      </c>
      <c r="N103">
        <f t="shared" si="10"/>
        <v>31.861339450710542</v>
      </c>
      <c r="O103">
        <v>-33.889800000000001</v>
      </c>
      <c r="P103">
        <v>61.370800000000003</v>
      </c>
      <c r="Q103">
        <v>439.916</v>
      </c>
      <c r="R103">
        <v>0.94885600000000003</v>
      </c>
      <c r="S103">
        <v>-53.1464</v>
      </c>
      <c r="T103">
        <f t="shared" si="7"/>
        <v>-19.256599999999999</v>
      </c>
    </row>
    <row r="104" spans="1:20" x14ac:dyDescent="0.3">
      <c r="B104">
        <v>10</v>
      </c>
      <c r="C104">
        <v>530.24699999999996</v>
      </c>
      <c r="D104">
        <f t="shared" si="9"/>
        <v>29.301453352086323</v>
      </c>
      <c r="E104">
        <v>-40.512099999999997</v>
      </c>
      <c r="F104">
        <v>62.957799999999999</v>
      </c>
      <c r="G104">
        <v>378.22500000000002</v>
      </c>
      <c r="H104">
        <v>0.77569200000000005</v>
      </c>
      <c r="I104">
        <v>-60.195900000000002</v>
      </c>
      <c r="J104">
        <f t="shared" si="6"/>
        <v>-19.683800000000005</v>
      </c>
      <c r="L104">
        <v>8</v>
      </c>
      <c r="M104">
        <v>445.209</v>
      </c>
      <c r="N104">
        <f t="shared" si="10"/>
        <v>31.159442869161481</v>
      </c>
      <c r="O104">
        <v>-34.286499999999997</v>
      </c>
      <c r="P104">
        <v>61.615000000000002</v>
      </c>
      <c r="Q104">
        <v>447.65</v>
      </c>
      <c r="R104">
        <v>0.95337799999999995</v>
      </c>
      <c r="S104">
        <v>-53.176900000000003</v>
      </c>
      <c r="T104">
        <f t="shared" si="7"/>
        <v>-18.890400000000007</v>
      </c>
    </row>
    <row r="105" spans="1:20" x14ac:dyDescent="0.3">
      <c r="B105">
        <v>11</v>
      </c>
      <c r="C105">
        <v>564.471</v>
      </c>
      <c r="D105">
        <f t="shared" si="9"/>
        <v>29.219261337073359</v>
      </c>
      <c r="E105">
        <v>-40.267899999999997</v>
      </c>
      <c r="F105">
        <v>62.789900000000003</v>
      </c>
      <c r="G105">
        <v>374.834</v>
      </c>
      <c r="H105">
        <v>0.77428900000000001</v>
      </c>
      <c r="I105">
        <v>-60.211199999999998</v>
      </c>
      <c r="J105">
        <f t="shared" si="6"/>
        <v>-19.943300000000001</v>
      </c>
      <c r="L105">
        <v>9</v>
      </c>
      <c r="M105">
        <v>477.2</v>
      </c>
      <c r="N105">
        <f t="shared" si="10"/>
        <v>31.258791535119265</v>
      </c>
      <c r="O105">
        <v>-34.088099999999997</v>
      </c>
      <c r="P105">
        <v>61.538699999999999</v>
      </c>
      <c r="Q105">
        <v>447.26</v>
      </c>
      <c r="R105">
        <v>0.94985399999999998</v>
      </c>
      <c r="S105">
        <v>-53.176900000000003</v>
      </c>
      <c r="T105">
        <f t="shared" si="7"/>
        <v>-19.088800000000006</v>
      </c>
    </row>
    <row r="106" spans="1:20" x14ac:dyDescent="0.3">
      <c r="B106">
        <v>12</v>
      </c>
      <c r="C106">
        <v>598.86500000000001</v>
      </c>
      <c r="D106">
        <f t="shared" si="9"/>
        <v>29.074838634645573</v>
      </c>
      <c r="E106">
        <v>-40.344200000000001</v>
      </c>
      <c r="F106">
        <v>62.744100000000003</v>
      </c>
      <c r="G106">
        <v>376.11599999999999</v>
      </c>
      <c r="H106">
        <v>0.77561899999999995</v>
      </c>
      <c r="I106">
        <v>-60.226399999999998</v>
      </c>
      <c r="J106">
        <f t="shared" si="6"/>
        <v>-19.882199999999997</v>
      </c>
      <c r="L106">
        <v>10</v>
      </c>
      <c r="M106">
        <v>508.85300000000001</v>
      </c>
      <c r="N106">
        <f t="shared" si="10"/>
        <v>31.592582061731886</v>
      </c>
      <c r="O106">
        <v>-33.981299999999997</v>
      </c>
      <c r="P106">
        <v>61.401400000000002</v>
      </c>
      <c r="Q106">
        <v>443.78399999999999</v>
      </c>
      <c r="R106">
        <v>0.95277199999999995</v>
      </c>
      <c r="S106">
        <v>-53.2074</v>
      </c>
      <c r="T106">
        <f t="shared" si="7"/>
        <v>-19.226100000000002</v>
      </c>
    </row>
    <row r="107" spans="1:20" x14ac:dyDescent="0.3">
      <c r="B107">
        <v>13</v>
      </c>
      <c r="C107">
        <v>633.26499999999999</v>
      </c>
      <c r="D107">
        <f t="shared" si="9"/>
        <v>29.069767441860485</v>
      </c>
      <c r="E107">
        <v>-40.786700000000003</v>
      </c>
      <c r="F107">
        <v>63.156100000000002</v>
      </c>
      <c r="G107">
        <v>381.63299999999998</v>
      </c>
      <c r="H107">
        <v>0.78056800000000004</v>
      </c>
      <c r="I107">
        <v>-60.226399999999998</v>
      </c>
      <c r="J107">
        <f t="shared" si="6"/>
        <v>-19.439699999999995</v>
      </c>
      <c r="L107">
        <v>11</v>
      </c>
      <c r="M107">
        <v>540.75599999999997</v>
      </c>
      <c r="N107">
        <f t="shared" si="10"/>
        <v>31.345014575431815</v>
      </c>
      <c r="O107">
        <v>-34.286499999999997</v>
      </c>
      <c r="P107">
        <v>61.752299999999998</v>
      </c>
      <c r="Q107">
        <v>448.94099999999997</v>
      </c>
      <c r="R107">
        <v>0.95279000000000003</v>
      </c>
      <c r="S107">
        <v>-53.2074</v>
      </c>
      <c r="T107">
        <f t="shared" si="7"/>
        <v>-18.920900000000003</v>
      </c>
    </row>
    <row r="108" spans="1:20" x14ac:dyDescent="0.3">
      <c r="B108">
        <v>14</v>
      </c>
      <c r="C108">
        <v>667.83699999999999</v>
      </c>
      <c r="D108">
        <f t="shared" si="9"/>
        <v>28.92514173319449</v>
      </c>
      <c r="E108">
        <v>-40.069600000000001</v>
      </c>
      <c r="F108">
        <v>62.5458</v>
      </c>
      <c r="G108">
        <v>373.435</v>
      </c>
      <c r="H108">
        <v>0.77485199999999999</v>
      </c>
      <c r="I108">
        <v>-60.195900000000002</v>
      </c>
      <c r="J108">
        <f t="shared" si="6"/>
        <v>-20.126300000000001</v>
      </c>
      <c r="L108">
        <v>12</v>
      </c>
      <c r="M108">
        <v>572.1</v>
      </c>
      <c r="N108">
        <f t="shared" si="10"/>
        <v>31.904032669729403</v>
      </c>
      <c r="O108">
        <v>-34.2712</v>
      </c>
      <c r="P108">
        <v>61.721800000000002</v>
      </c>
      <c r="Q108">
        <v>450.56200000000001</v>
      </c>
      <c r="R108">
        <v>0.95896300000000001</v>
      </c>
      <c r="S108">
        <v>-53.1464</v>
      </c>
      <c r="T108">
        <f t="shared" si="7"/>
        <v>-18.8752</v>
      </c>
    </row>
    <row r="109" spans="1:20" x14ac:dyDescent="0.3">
      <c r="B109">
        <v>15</v>
      </c>
      <c r="C109">
        <v>701.61800000000005</v>
      </c>
      <c r="D109">
        <f t="shared" si="9"/>
        <v>29.602439240993402</v>
      </c>
      <c r="E109">
        <v>-40.298499999999997</v>
      </c>
      <c r="F109">
        <v>62.6526</v>
      </c>
      <c r="G109">
        <v>375.64800000000002</v>
      </c>
      <c r="H109">
        <v>0.77879500000000002</v>
      </c>
      <c r="I109">
        <v>-60.226399999999998</v>
      </c>
      <c r="J109">
        <f t="shared" si="6"/>
        <v>-19.927900000000001</v>
      </c>
      <c r="L109">
        <v>13</v>
      </c>
      <c r="M109">
        <v>603.62400000000002</v>
      </c>
      <c r="N109">
        <f t="shared" si="10"/>
        <v>31.7218627077782</v>
      </c>
      <c r="O109">
        <v>-34.545900000000003</v>
      </c>
      <c r="P109">
        <v>61.737099999999998</v>
      </c>
      <c r="Q109">
        <v>453.55700000000002</v>
      </c>
      <c r="R109">
        <v>0.96991899999999998</v>
      </c>
      <c r="S109">
        <v>-53.1464</v>
      </c>
      <c r="T109">
        <f t="shared" si="7"/>
        <v>-18.600499999999997</v>
      </c>
    </row>
    <row r="110" spans="1:20" x14ac:dyDescent="0.3">
      <c r="J110">
        <f t="shared" si="6"/>
        <v>0</v>
      </c>
      <c r="L110">
        <v>14</v>
      </c>
      <c r="M110">
        <v>635.44899999999996</v>
      </c>
      <c r="N110">
        <f t="shared" si="10"/>
        <v>31.421838177533452</v>
      </c>
      <c r="O110">
        <v>-34.164400000000001</v>
      </c>
      <c r="P110">
        <v>61.447099999999999</v>
      </c>
      <c r="Q110">
        <v>449.92399999999998</v>
      </c>
      <c r="R110">
        <v>0.96145199999999997</v>
      </c>
      <c r="S110">
        <v>-53.192100000000003</v>
      </c>
      <c r="T110">
        <f t="shared" si="7"/>
        <v>-19.027700000000003</v>
      </c>
    </row>
    <row r="111" spans="1:20" x14ac:dyDescent="0.3">
      <c r="A111">
        <v>1.35</v>
      </c>
      <c r="J111">
        <f t="shared" si="6"/>
        <v>0</v>
      </c>
      <c r="L111">
        <v>15</v>
      </c>
      <c r="M111">
        <v>666.84699999999998</v>
      </c>
      <c r="N111">
        <f t="shared" si="10"/>
        <v>31.849162367029724</v>
      </c>
      <c r="O111">
        <v>-34.942599999999999</v>
      </c>
      <c r="P111">
        <v>62.179600000000001</v>
      </c>
      <c r="Q111">
        <v>460.661</v>
      </c>
      <c r="R111">
        <v>0.97232799999999997</v>
      </c>
      <c r="S111">
        <v>-53.131100000000004</v>
      </c>
      <c r="T111">
        <f t="shared" si="7"/>
        <v>-18.188500000000005</v>
      </c>
    </row>
    <row r="112" spans="1:20" x14ac:dyDescent="0.3">
      <c r="B112">
        <v>1</v>
      </c>
      <c r="C112">
        <v>226.15600000000001</v>
      </c>
      <c r="E112">
        <v>-44.235199999999999</v>
      </c>
      <c r="F112">
        <v>70.556600000000003</v>
      </c>
      <c r="G112">
        <v>346.38099999999997</v>
      </c>
      <c r="H112">
        <v>0.73399800000000004</v>
      </c>
      <c r="I112">
        <v>-59.905999999999999</v>
      </c>
      <c r="J112">
        <f t="shared" si="6"/>
        <v>-15.6708</v>
      </c>
      <c r="L112">
        <v>16</v>
      </c>
      <c r="M112">
        <v>699.30700000000002</v>
      </c>
      <c r="N112">
        <f t="shared" si="10"/>
        <v>30.807147258163859</v>
      </c>
      <c r="O112">
        <v>-34.057600000000001</v>
      </c>
      <c r="P112">
        <v>61.172499999999999</v>
      </c>
      <c r="Q112">
        <v>452.255</v>
      </c>
      <c r="R112">
        <v>0.96531900000000004</v>
      </c>
      <c r="S112">
        <v>-53.1616</v>
      </c>
      <c r="T112">
        <f t="shared" si="7"/>
        <v>-19.103999999999999</v>
      </c>
    </row>
    <row r="113" spans="2:20" x14ac:dyDescent="0.3">
      <c r="B113">
        <v>2</v>
      </c>
      <c r="C113">
        <v>255.941</v>
      </c>
      <c r="D113">
        <f t="shared" si="9"/>
        <v>33.57394661742488</v>
      </c>
      <c r="E113">
        <v>-40.39</v>
      </c>
      <c r="F113">
        <v>62.820399999999999</v>
      </c>
      <c r="G113">
        <v>361.12700000000001</v>
      </c>
      <c r="H113">
        <v>0.766517</v>
      </c>
      <c r="I113">
        <v>-59.1736</v>
      </c>
      <c r="J113">
        <f t="shared" si="6"/>
        <v>-18.7836</v>
      </c>
      <c r="T113">
        <f t="shared" si="7"/>
        <v>0</v>
      </c>
    </row>
    <row r="114" spans="2:20" x14ac:dyDescent="0.3">
      <c r="B114">
        <v>3</v>
      </c>
      <c r="C114">
        <v>289.43099999999998</v>
      </c>
      <c r="D114">
        <f t="shared" si="9"/>
        <v>29.85965959988058</v>
      </c>
      <c r="E114">
        <v>-39.306600000000003</v>
      </c>
      <c r="F114">
        <v>61.218299999999999</v>
      </c>
      <c r="G114">
        <v>356.78699999999998</v>
      </c>
      <c r="H114">
        <v>0.76416499999999998</v>
      </c>
      <c r="I114">
        <v>-59.738199999999999</v>
      </c>
      <c r="J114">
        <f t="shared" si="6"/>
        <v>-20.431599999999996</v>
      </c>
      <c r="K114">
        <v>1.3</v>
      </c>
      <c r="T114">
        <f t="shared" si="7"/>
        <v>0</v>
      </c>
    </row>
    <row r="115" spans="2:20" x14ac:dyDescent="0.3">
      <c r="B115">
        <v>4</v>
      </c>
      <c r="C115">
        <v>322.17200000000003</v>
      </c>
      <c r="D115">
        <f t="shared" si="9"/>
        <v>30.542744571027114</v>
      </c>
      <c r="E115">
        <v>-40.084800000000001</v>
      </c>
      <c r="F115">
        <v>62.225299999999997</v>
      </c>
      <c r="G115">
        <v>366.27499999999998</v>
      </c>
      <c r="H115">
        <v>0.76668800000000004</v>
      </c>
      <c r="I115">
        <v>-60.241700000000002</v>
      </c>
      <c r="J115">
        <f t="shared" si="6"/>
        <v>-20.1569</v>
      </c>
      <c r="L115">
        <v>1</v>
      </c>
      <c r="M115">
        <v>226.125</v>
      </c>
      <c r="O115">
        <v>-37.887599999999999</v>
      </c>
      <c r="P115">
        <v>68.618799999999993</v>
      </c>
      <c r="Q115">
        <v>418.036</v>
      </c>
      <c r="R115">
        <v>0.91829000000000005</v>
      </c>
      <c r="S115">
        <v>-52.078200000000002</v>
      </c>
      <c r="T115">
        <f t="shared" si="7"/>
        <v>-14.190600000000003</v>
      </c>
    </row>
    <row r="116" spans="2:20" x14ac:dyDescent="0.3">
      <c r="B116">
        <v>5</v>
      </c>
      <c r="C116">
        <v>354.76299999999998</v>
      </c>
      <c r="D116">
        <f t="shared" si="9"/>
        <v>30.683317480286014</v>
      </c>
      <c r="E116">
        <v>-40.573099999999997</v>
      </c>
      <c r="F116">
        <v>62.774700000000003</v>
      </c>
      <c r="G116">
        <v>372.584</v>
      </c>
      <c r="H116">
        <v>0.77158099999999996</v>
      </c>
      <c r="I116">
        <v>-60.211199999999998</v>
      </c>
      <c r="J116">
        <f t="shared" si="6"/>
        <v>-19.638100000000001</v>
      </c>
      <c r="L116">
        <v>2</v>
      </c>
      <c r="M116">
        <v>252.874</v>
      </c>
      <c r="N116">
        <f t="shared" si="10"/>
        <v>37.384575124303716</v>
      </c>
      <c r="O116">
        <v>-33.676099999999998</v>
      </c>
      <c r="P116">
        <v>60.943600000000004</v>
      </c>
      <c r="Q116">
        <v>430.58</v>
      </c>
      <c r="R116">
        <v>0.95885299999999996</v>
      </c>
      <c r="S116">
        <v>-51.391599999999997</v>
      </c>
      <c r="T116">
        <f t="shared" si="7"/>
        <v>-17.715499999999999</v>
      </c>
    </row>
    <row r="117" spans="2:20" x14ac:dyDescent="0.3">
      <c r="B117">
        <v>6</v>
      </c>
      <c r="C117">
        <v>386.99200000000002</v>
      </c>
      <c r="D117">
        <f t="shared" si="9"/>
        <v>31.02795618852582</v>
      </c>
      <c r="E117">
        <v>-40.222200000000001</v>
      </c>
      <c r="F117">
        <v>62.469499999999996</v>
      </c>
      <c r="G117">
        <v>368.90899999999999</v>
      </c>
      <c r="H117">
        <v>0.77067099999999999</v>
      </c>
      <c r="I117">
        <v>-60.272199999999998</v>
      </c>
      <c r="J117">
        <f t="shared" si="6"/>
        <v>-20.049999999999997</v>
      </c>
      <c r="L117">
        <v>3</v>
      </c>
      <c r="M117">
        <v>282.99099999999999</v>
      </c>
      <c r="N117">
        <f t="shared" si="10"/>
        <v>33.203838363714858</v>
      </c>
      <c r="O117">
        <v>-33.126800000000003</v>
      </c>
      <c r="P117">
        <v>59.905999999999999</v>
      </c>
      <c r="Q117">
        <v>429.565</v>
      </c>
      <c r="R117">
        <v>0.95084999999999997</v>
      </c>
      <c r="S117">
        <v>-52.215600000000002</v>
      </c>
      <c r="T117">
        <f t="shared" si="7"/>
        <v>-19.088799999999999</v>
      </c>
    </row>
    <row r="118" spans="2:20" x14ac:dyDescent="0.3">
      <c r="B118">
        <v>7</v>
      </c>
      <c r="C118">
        <v>419.92500000000001</v>
      </c>
      <c r="D118">
        <f t="shared" si="9"/>
        <v>30.36467980445147</v>
      </c>
      <c r="E118">
        <v>-40.527299999999997</v>
      </c>
      <c r="F118">
        <v>62.744100000000003</v>
      </c>
      <c r="G118">
        <v>374.73200000000003</v>
      </c>
      <c r="H118">
        <v>0.773872</v>
      </c>
      <c r="I118">
        <v>-60.455300000000001</v>
      </c>
      <c r="J118">
        <f t="shared" si="6"/>
        <v>-19.928000000000004</v>
      </c>
      <c r="L118">
        <v>4</v>
      </c>
      <c r="M118">
        <v>312.46800000000002</v>
      </c>
      <c r="N118">
        <f t="shared" si="10"/>
        <v>33.924754893645854</v>
      </c>
      <c r="O118">
        <v>-34.439100000000003</v>
      </c>
      <c r="P118">
        <v>61.447099999999999</v>
      </c>
      <c r="Q118">
        <v>453.13200000000001</v>
      </c>
      <c r="R118">
        <v>0.96469199999999999</v>
      </c>
      <c r="S118">
        <v>-52.764899999999997</v>
      </c>
      <c r="T118">
        <f t="shared" si="7"/>
        <v>-18.325799999999994</v>
      </c>
    </row>
    <row r="119" spans="2:20" x14ac:dyDescent="0.3">
      <c r="B119">
        <v>8</v>
      </c>
      <c r="C119">
        <v>452.74900000000002</v>
      </c>
      <c r="D119">
        <f t="shared" si="9"/>
        <v>30.465513039239568</v>
      </c>
      <c r="E119">
        <v>-41.397100000000002</v>
      </c>
      <c r="F119">
        <v>63.568100000000001</v>
      </c>
      <c r="G119">
        <v>386.08600000000001</v>
      </c>
      <c r="H119">
        <v>0.78685099999999997</v>
      </c>
      <c r="I119">
        <v>-60.394300000000001</v>
      </c>
      <c r="J119">
        <f t="shared" si="6"/>
        <v>-18.997199999999999</v>
      </c>
      <c r="L119">
        <v>5</v>
      </c>
      <c r="M119">
        <v>342.73599999999999</v>
      </c>
      <c r="N119">
        <f t="shared" si="10"/>
        <v>33.038192150125575</v>
      </c>
      <c r="O119">
        <v>-34.225499999999997</v>
      </c>
      <c r="P119">
        <v>61.203000000000003</v>
      </c>
      <c r="Q119">
        <v>448.92200000000003</v>
      </c>
      <c r="R119">
        <v>0.95991300000000002</v>
      </c>
      <c r="S119">
        <v>-52.887</v>
      </c>
      <c r="T119">
        <f t="shared" si="7"/>
        <v>-18.661500000000004</v>
      </c>
    </row>
    <row r="120" spans="2:20" x14ac:dyDescent="0.3">
      <c r="B120">
        <v>9</v>
      </c>
      <c r="C120">
        <v>484.88400000000001</v>
      </c>
      <c r="D120">
        <f t="shared" si="9"/>
        <v>31.118717908822166</v>
      </c>
      <c r="E120">
        <v>-41.274999999999999</v>
      </c>
      <c r="F120">
        <v>63.507100000000001</v>
      </c>
      <c r="G120">
        <v>382.40899999999999</v>
      </c>
      <c r="H120">
        <v>0.78313100000000002</v>
      </c>
      <c r="I120">
        <v>-60.394300000000001</v>
      </c>
      <c r="J120">
        <f t="shared" si="6"/>
        <v>-19.119300000000003</v>
      </c>
      <c r="L120">
        <v>6</v>
      </c>
      <c r="M120">
        <v>373.26299999999998</v>
      </c>
      <c r="N120">
        <f t="shared" si="10"/>
        <v>32.75788646116554</v>
      </c>
      <c r="O120">
        <v>-34.774799999999999</v>
      </c>
      <c r="P120">
        <v>61.843899999999998</v>
      </c>
      <c r="Q120">
        <v>459.71699999999998</v>
      </c>
      <c r="R120">
        <v>0.96385699999999996</v>
      </c>
      <c r="S120">
        <v>-52.932699999999997</v>
      </c>
      <c r="T120">
        <f t="shared" si="7"/>
        <v>-18.157899999999998</v>
      </c>
    </row>
    <row r="121" spans="2:20" x14ac:dyDescent="0.3">
      <c r="B121">
        <v>10</v>
      </c>
      <c r="C121">
        <v>517.13300000000004</v>
      </c>
      <c r="D121">
        <f t="shared" si="9"/>
        <v>31.008713448479</v>
      </c>
      <c r="E121">
        <v>-40.802</v>
      </c>
      <c r="F121">
        <v>63.003500000000003</v>
      </c>
      <c r="G121">
        <v>380.80500000000001</v>
      </c>
      <c r="H121">
        <v>0.78090899999999996</v>
      </c>
      <c r="I121">
        <v>-60.256999999999998</v>
      </c>
      <c r="J121">
        <f t="shared" si="6"/>
        <v>-19.454999999999998</v>
      </c>
      <c r="L121">
        <v>7</v>
      </c>
      <c r="M121">
        <v>403.00299999999999</v>
      </c>
      <c r="N121">
        <f t="shared" si="10"/>
        <v>33.624747814391384</v>
      </c>
      <c r="O121">
        <v>-35.110500000000002</v>
      </c>
      <c r="P121">
        <v>62.301600000000001</v>
      </c>
      <c r="Q121">
        <v>462.42700000000002</v>
      </c>
      <c r="R121">
        <v>0.96912600000000004</v>
      </c>
      <c r="S121">
        <v>-53.0396</v>
      </c>
      <c r="T121">
        <f t="shared" si="7"/>
        <v>-17.929099999999998</v>
      </c>
    </row>
    <row r="122" spans="2:20" x14ac:dyDescent="0.3">
      <c r="B122">
        <v>11</v>
      </c>
      <c r="C122">
        <v>549.97199999999998</v>
      </c>
      <c r="D122">
        <f t="shared" si="9"/>
        <v>30.451597186272473</v>
      </c>
      <c r="E122">
        <v>-40.664700000000003</v>
      </c>
      <c r="F122">
        <v>62.805199999999999</v>
      </c>
      <c r="G122">
        <v>379.31799999999998</v>
      </c>
      <c r="H122">
        <v>0.78270600000000001</v>
      </c>
      <c r="I122">
        <v>-60.241700000000002</v>
      </c>
      <c r="J122">
        <f t="shared" si="6"/>
        <v>-19.576999999999998</v>
      </c>
      <c r="L122">
        <v>8</v>
      </c>
      <c r="M122">
        <v>433.697</v>
      </c>
      <c r="N122">
        <f t="shared" si="10"/>
        <v>32.579657262005583</v>
      </c>
      <c r="O122">
        <v>-34.057600000000001</v>
      </c>
      <c r="P122">
        <v>61.233499999999999</v>
      </c>
      <c r="Q122">
        <v>446.45800000000003</v>
      </c>
      <c r="R122">
        <v>0.95491599999999999</v>
      </c>
      <c r="S122">
        <v>-53.222700000000003</v>
      </c>
      <c r="T122">
        <f t="shared" si="7"/>
        <v>-19.165100000000002</v>
      </c>
    </row>
    <row r="123" spans="2:20" x14ac:dyDescent="0.3">
      <c r="B123">
        <v>12</v>
      </c>
      <c r="C123">
        <v>582.51700000000005</v>
      </c>
      <c r="D123">
        <f t="shared" si="9"/>
        <v>30.726686126901146</v>
      </c>
      <c r="E123">
        <v>-40.832500000000003</v>
      </c>
      <c r="F123">
        <v>62.820399999999999</v>
      </c>
      <c r="G123">
        <v>381.27600000000001</v>
      </c>
      <c r="H123">
        <v>0.78475700000000004</v>
      </c>
      <c r="I123">
        <v>-60.302700000000002</v>
      </c>
      <c r="J123">
        <f t="shared" si="6"/>
        <v>-19.470199999999998</v>
      </c>
      <c r="L123">
        <v>9</v>
      </c>
      <c r="M123">
        <v>464.05399999999997</v>
      </c>
      <c r="N123">
        <f t="shared" si="10"/>
        <v>32.9413314886188</v>
      </c>
      <c r="O123">
        <v>-33.935499999999998</v>
      </c>
      <c r="P123">
        <v>60.9283</v>
      </c>
      <c r="Q123">
        <v>447.55099999999999</v>
      </c>
      <c r="R123">
        <v>0.96243299999999998</v>
      </c>
      <c r="S123">
        <v>-52.871699999999997</v>
      </c>
      <c r="T123">
        <f t="shared" si="7"/>
        <v>-18.936199999999999</v>
      </c>
    </row>
    <row r="124" spans="2:20" x14ac:dyDescent="0.3">
      <c r="B124">
        <v>13</v>
      </c>
      <c r="C124">
        <v>615.18799999999999</v>
      </c>
      <c r="D124">
        <f t="shared" si="9"/>
        <v>30.608184628569742</v>
      </c>
      <c r="E124">
        <v>-41.259799999999998</v>
      </c>
      <c r="F124">
        <v>63.384999999999998</v>
      </c>
      <c r="G124">
        <v>386.911</v>
      </c>
      <c r="H124">
        <v>0.787018</v>
      </c>
      <c r="I124">
        <v>-60.226399999999998</v>
      </c>
      <c r="J124">
        <f t="shared" si="6"/>
        <v>-18.9666</v>
      </c>
      <c r="L124">
        <v>10</v>
      </c>
      <c r="M124">
        <v>494.83199999999999</v>
      </c>
      <c r="N124">
        <f t="shared" si="10"/>
        <v>32.49074013906035</v>
      </c>
      <c r="O124">
        <v>-34.1492</v>
      </c>
      <c r="P124">
        <v>61.1267</v>
      </c>
      <c r="Q124">
        <v>448.78399999999999</v>
      </c>
      <c r="R124">
        <v>0.96459600000000001</v>
      </c>
      <c r="S124">
        <v>-53.1158</v>
      </c>
      <c r="T124">
        <f t="shared" si="7"/>
        <v>-18.9666</v>
      </c>
    </row>
    <row r="125" spans="2:20" x14ac:dyDescent="0.3">
      <c r="B125">
        <v>14</v>
      </c>
      <c r="C125">
        <v>648.596</v>
      </c>
      <c r="D125">
        <f t="shared" si="9"/>
        <v>29.932950191570868</v>
      </c>
      <c r="E125">
        <v>-40.725700000000003</v>
      </c>
      <c r="F125">
        <v>62.637300000000003</v>
      </c>
      <c r="G125">
        <v>381.90800000000002</v>
      </c>
      <c r="H125">
        <v>0.78771199999999997</v>
      </c>
      <c r="I125">
        <v>-60.180700000000002</v>
      </c>
      <c r="J125">
        <f t="shared" si="6"/>
        <v>-19.454999999999998</v>
      </c>
      <c r="L125">
        <v>11</v>
      </c>
      <c r="M125">
        <v>525.58399999999995</v>
      </c>
      <c r="N125">
        <f t="shared" si="10"/>
        <v>32.518210197710765</v>
      </c>
      <c r="O125">
        <v>-34.286499999999997</v>
      </c>
      <c r="P125">
        <v>61.416600000000003</v>
      </c>
      <c r="Q125">
        <v>451.60300000000001</v>
      </c>
      <c r="R125">
        <v>0.96664000000000005</v>
      </c>
      <c r="S125">
        <v>-53.024299999999997</v>
      </c>
      <c r="T125">
        <f t="shared" si="7"/>
        <v>-18.7378</v>
      </c>
    </row>
    <row r="126" spans="2:20" x14ac:dyDescent="0.3">
      <c r="B126">
        <v>15</v>
      </c>
      <c r="C126">
        <v>681.83199999999999</v>
      </c>
      <c r="D126">
        <f t="shared" si="9"/>
        <v>30.08785654110002</v>
      </c>
      <c r="E126">
        <v>-39.581299999999999</v>
      </c>
      <c r="F126">
        <v>61.340299999999999</v>
      </c>
      <c r="G126">
        <v>366.63200000000001</v>
      </c>
      <c r="H126">
        <v>0.77626399999999995</v>
      </c>
      <c r="I126">
        <v>-60.180700000000002</v>
      </c>
      <c r="J126">
        <f t="shared" si="6"/>
        <v>-20.599400000000003</v>
      </c>
      <c r="L126">
        <v>12</v>
      </c>
      <c r="M126">
        <v>556.29899999999998</v>
      </c>
      <c r="N126">
        <f t="shared" si="10"/>
        <v>32.557382386456098</v>
      </c>
      <c r="O126">
        <v>-34.3018</v>
      </c>
      <c r="P126">
        <v>61.142000000000003</v>
      </c>
      <c r="Q126">
        <v>453.47899999999998</v>
      </c>
      <c r="R126">
        <v>0.96850499999999995</v>
      </c>
      <c r="S126">
        <v>-53.0548</v>
      </c>
      <c r="T126">
        <f t="shared" si="7"/>
        <v>-18.753</v>
      </c>
    </row>
    <row r="127" spans="2:20" x14ac:dyDescent="0.3">
      <c r="B127">
        <v>16</v>
      </c>
      <c r="C127">
        <v>715.65599999999995</v>
      </c>
      <c r="D127">
        <f t="shared" si="9"/>
        <v>29.564806054872317</v>
      </c>
      <c r="E127">
        <v>-40.3748</v>
      </c>
      <c r="F127">
        <v>62.027000000000001</v>
      </c>
      <c r="G127">
        <v>380.87400000000002</v>
      </c>
      <c r="H127">
        <v>0.78672200000000003</v>
      </c>
      <c r="I127">
        <v>-60.134900000000002</v>
      </c>
      <c r="J127">
        <f t="shared" si="6"/>
        <v>-19.760100000000001</v>
      </c>
      <c r="L127">
        <v>13</v>
      </c>
      <c r="M127">
        <v>586.98599999999999</v>
      </c>
      <c r="N127">
        <f t="shared" si="10"/>
        <v>32.587088995340032</v>
      </c>
      <c r="O127">
        <v>-34.4086</v>
      </c>
      <c r="P127">
        <v>61.416600000000003</v>
      </c>
      <c r="Q127">
        <v>455.85300000000001</v>
      </c>
      <c r="R127">
        <v>0.97193700000000005</v>
      </c>
      <c r="S127">
        <v>-53.024299999999997</v>
      </c>
      <c r="T127">
        <f t="shared" si="7"/>
        <v>-18.615699999999997</v>
      </c>
    </row>
    <row r="128" spans="2:20" x14ac:dyDescent="0.3">
      <c r="J128">
        <f t="shared" si="6"/>
        <v>0</v>
      </c>
      <c r="L128">
        <v>14</v>
      </c>
      <c r="M128">
        <v>617.87900000000002</v>
      </c>
      <c r="N128">
        <f t="shared" si="10"/>
        <v>32.369792509629981</v>
      </c>
      <c r="O128">
        <v>-35.095199999999998</v>
      </c>
      <c r="P128">
        <v>61.996499999999997</v>
      </c>
      <c r="Q128">
        <v>465.029</v>
      </c>
      <c r="R128">
        <v>0.98159200000000002</v>
      </c>
      <c r="S128">
        <v>-52.871699999999997</v>
      </c>
      <c r="T128">
        <f t="shared" si="7"/>
        <v>-17.776499999999999</v>
      </c>
    </row>
    <row r="129" spans="1:20" x14ac:dyDescent="0.3">
      <c r="A129">
        <v>1.4</v>
      </c>
      <c r="J129">
        <f t="shared" si="6"/>
        <v>0</v>
      </c>
      <c r="L129">
        <v>15</v>
      </c>
      <c r="M129">
        <v>648.58000000000004</v>
      </c>
      <c r="N129">
        <f t="shared" si="10"/>
        <v>32.572228917624813</v>
      </c>
      <c r="O129">
        <v>-34.5306</v>
      </c>
      <c r="P129">
        <v>61.538699999999999</v>
      </c>
      <c r="Q129">
        <v>459.36500000000001</v>
      </c>
      <c r="R129">
        <v>0.97302200000000005</v>
      </c>
      <c r="S129">
        <v>-52.795400000000001</v>
      </c>
      <c r="T129">
        <f t="shared" si="7"/>
        <v>-18.264800000000001</v>
      </c>
    </row>
    <row r="130" spans="1:20" x14ac:dyDescent="0.3">
      <c r="B130">
        <v>1</v>
      </c>
      <c r="C130">
        <v>225.834</v>
      </c>
      <c r="E130">
        <v>-44.22</v>
      </c>
      <c r="F130">
        <v>70.205699999999993</v>
      </c>
      <c r="G130">
        <v>344.98</v>
      </c>
      <c r="H130">
        <v>0.73597100000000004</v>
      </c>
      <c r="I130">
        <v>-59.982300000000002</v>
      </c>
      <c r="J130">
        <f t="shared" si="6"/>
        <v>-15.762300000000003</v>
      </c>
      <c r="L130">
        <v>16</v>
      </c>
      <c r="M130">
        <v>678.88699999999994</v>
      </c>
      <c r="N130">
        <f t="shared" si="10"/>
        <v>32.995677566238932</v>
      </c>
      <c r="O130">
        <v>-35.278300000000002</v>
      </c>
      <c r="P130">
        <v>62.179600000000001</v>
      </c>
      <c r="Q130">
        <v>470.41</v>
      </c>
      <c r="R130">
        <v>0.98391899999999999</v>
      </c>
      <c r="S130">
        <v>-53.0396</v>
      </c>
      <c r="T130">
        <f t="shared" si="7"/>
        <v>-17.761299999999999</v>
      </c>
    </row>
    <row r="131" spans="1:20" x14ac:dyDescent="0.3">
      <c r="B131">
        <v>2</v>
      </c>
      <c r="C131">
        <v>254.12100000000001</v>
      </c>
      <c r="D131">
        <f t="shared" si="9"/>
        <v>35.351928447696814</v>
      </c>
      <c r="E131">
        <v>-40.5884</v>
      </c>
      <c r="F131">
        <v>62.423699999999997</v>
      </c>
      <c r="G131">
        <v>365.75700000000001</v>
      </c>
      <c r="H131">
        <v>0.77874699999999997</v>
      </c>
      <c r="I131">
        <v>-59.2346</v>
      </c>
      <c r="J131">
        <f t="shared" si="6"/>
        <v>-18.6462</v>
      </c>
      <c r="L131">
        <v>17</v>
      </c>
      <c r="M131">
        <v>710.25</v>
      </c>
      <c r="N131">
        <f t="shared" si="10"/>
        <v>31.88470490705603</v>
      </c>
      <c r="O131">
        <v>-34.1492</v>
      </c>
      <c r="P131">
        <v>61.0199</v>
      </c>
      <c r="Q131">
        <v>453.11200000000002</v>
      </c>
      <c r="R131">
        <v>0.96603399999999995</v>
      </c>
      <c r="S131">
        <v>-52.932699999999997</v>
      </c>
      <c r="T131">
        <f t="shared" si="7"/>
        <v>-18.783499999999997</v>
      </c>
    </row>
    <row r="132" spans="1:20" x14ac:dyDescent="0.3">
      <c r="B132">
        <v>3</v>
      </c>
      <c r="C132">
        <v>286.63099999999997</v>
      </c>
      <c r="D132">
        <f t="shared" si="9"/>
        <v>30.759766225776719</v>
      </c>
      <c r="E132">
        <v>-39.825400000000002</v>
      </c>
      <c r="F132">
        <v>61.431899999999999</v>
      </c>
      <c r="G132">
        <v>362.971</v>
      </c>
      <c r="H132">
        <v>0.77107499999999995</v>
      </c>
      <c r="I132">
        <v>-59.692399999999999</v>
      </c>
      <c r="J132">
        <f t="shared" si="6"/>
        <v>-19.866999999999997</v>
      </c>
      <c r="T132">
        <f t="shared" si="7"/>
        <v>0</v>
      </c>
    </row>
    <row r="133" spans="1:20" x14ac:dyDescent="0.3">
      <c r="B133">
        <v>4</v>
      </c>
      <c r="C133">
        <v>318.803</v>
      </c>
      <c r="D133">
        <f t="shared" si="9"/>
        <v>31.082929255252992</v>
      </c>
      <c r="E133">
        <v>-40.771500000000003</v>
      </c>
      <c r="F133">
        <v>62.271099999999997</v>
      </c>
      <c r="G133">
        <v>376.26299999999998</v>
      </c>
      <c r="H133">
        <v>0.78048399999999996</v>
      </c>
      <c r="I133">
        <v>-60.089100000000002</v>
      </c>
      <c r="J133">
        <f t="shared" si="6"/>
        <v>-19.317599999999999</v>
      </c>
      <c r="K133">
        <v>1.35</v>
      </c>
      <c r="T133">
        <f t="shared" si="7"/>
        <v>0</v>
      </c>
    </row>
    <row r="134" spans="1:20" x14ac:dyDescent="0.3">
      <c r="B134">
        <v>5</v>
      </c>
      <c r="C134">
        <v>350.73700000000002</v>
      </c>
      <c r="D134">
        <f t="shared" si="9"/>
        <v>31.314586334314498</v>
      </c>
      <c r="E134">
        <v>-40.237400000000001</v>
      </c>
      <c r="F134">
        <v>62.027000000000001</v>
      </c>
      <c r="G134">
        <v>369.98599999999999</v>
      </c>
      <c r="H134">
        <v>0.77780700000000003</v>
      </c>
      <c r="I134">
        <v>-60.394300000000001</v>
      </c>
      <c r="J134">
        <f t="shared" ref="J134:J197" si="11">I134-E134</f>
        <v>-20.1569</v>
      </c>
      <c r="L134">
        <v>1</v>
      </c>
      <c r="M134">
        <v>225.524</v>
      </c>
      <c r="O134">
        <v>-37.658700000000003</v>
      </c>
      <c r="P134">
        <v>68.359399999999994</v>
      </c>
      <c r="Q134">
        <v>414.31400000000002</v>
      </c>
      <c r="R134">
        <v>0.91409399999999996</v>
      </c>
      <c r="S134">
        <v>-51.971400000000003</v>
      </c>
      <c r="T134">
        <f t="shared" ref="T134:T197" si="12">S134-O134</f>
        <v>-14.3127</v>
      </c>
    </row>
    <row r="135" spans="1:20" x14ac:dyDescent="0.3">
      <c r="B135">
        <v>6</v>
      </c>
      <c r="C135">
        <v>382.69</v>
      </c>
      <c r="D135">
        <f t="shared" ref="D135:D198" si="13">1000/(C135-C134)</f>
        <v>31.295965949989071</v>
      </c>
      <c r="E135">
        <v>-41.107199999999999</v>
      </c>
      <c r="F135">
        <v>62.850999999999999</v>
      </c>
      <c r="G135">
        <v>380.65600000000001</v>
      </c>
      <c r="H135">
        <v>0.78439199999999998</v>
      </c>
      <c r="I135">
        <v>-60.333300000000001</v>
      </c>
      <c r="J135">
        <f t="shared" si="11"/>
        <v>-19.226100000000002</v>
      </c>
      <c r="L135">
        <v>2</v>
      </c>
      <c r="M135">
        <v>250.77799999999999</v>
      </c>
      <c r="N135">
        <f t="shared" ref="N135:N198" si="14">1000/(M135-M134)</f>
        <v>39.597687495050302</v>
      </c>
      <c r="O135">
        <v>-33.615099999999998</v>
      </c>
      <c r="P135">
        <v>60.272199999999998</v>
      </c>
      <c r="Q135">
        <v>434.80099999999999</v>
      </c>
      <c r="R135">
        <v>0.97062599999999999</v>
      </c>
      <c r="S135">
        <v>-50.933799999999998</v>
      </c>
      <c r="T135">
        <f t="shared" si="12"/>
        <v>-17.3187</v>
      </c>
    </row>
    <row r="136" spans="1:20" x14ac:dyDescent="0.3">
      <c r="B136">
        <v>7</v>
      </c>
      <c r="C136">
        <v>414.19099999999997</v>
      </c>
      <c r="D136">
        <f t="shared" si="13"/>
        <v>31.745023967493118</v>
      </c>
      <c r="E136">
        <v>-40.466299999999997</v>
      </c>
      <c r="F136">
        <v>62.225299999999997</v>
      </c>
      <c r="G136">
        <v>373.02600000000001</v>
      </c>
      <c r="H136">
        <v>0.77950299999999995</v>
      </c>
      <c r="I136">
        <v>-60.348500000000001</v>
      </c>
      <c r="J136">
        <f t="shared" si="11"/>
        <v>-19.882200000000005</v>
      </c>
      <c r="L136">
        <v>3</v>
      </c>
      <c r="M136">
        <v>280.20400000000001</v>
      </c>
      <c r="N136">
        <f t="shared" si="14"/>
        <v>33.983551960850932</v>
      </c>
      <c r="O136">
        <v>-33.599899999999998</v>
      </c>
      <c r="P136">
        <v>60.012799999999999</v>
      </c>
      <c r="Q136">
        <v>442.47899999999998</v>
      </c>
      <c r="R136">
        <v>0.96321199999999996</v>
      </c>
      <c r="S136">
        <v>-52.047699999999999</v>
      </c>
      <c r="T136">
        <f t="shared" si="12"/>
        <v>-18.447800000000001</v>
      </c>
    </row>
    <row r="137" spans="1:20" x14ac:dyDescent="0.3">
      <c r="B137">
        <v>8</v>
      </c>
      <c r="C137">
        <v>446.35</v>
      </c>
      <c r="D137">
        <f t="shared" si="13"/>
        <v>31.09549426288126</v>
      </c>
      <c r="E137">
        <v>-40.420499999999997</v>
      </c>
      <c r="F137">
        <v>61.935400000000001</v>
      </c>
      <c r="G137">
        <v>374.25400000000002</v>
      </c>
      <c r="H137">
        <v>0.78113200000000005</v>
      </c>
      <c r="I137">
        <v>-60.165399999999998</v>
      </c>
      <c r="J137">
        <f t="shared" si="11"/>
        <v>-19.744900000000001</v>
      </c>
      <c r="L137">
        <v>4</v>
      </c>
      <c r="M137">
        <v>309.79500000000002</v>
      </c>
      <c r="N137">
        <f t="shared" si="14"/>
        <v>33.794059004427012</v>
      </c>
      <c r="O137">
        <v>-33.523600000000002</v>
      </c>
      <c r="P137">
        <v>60.028100000000002</v>
      </c>
      <c r="Q137">
        <v>443.62299999999999</v>
      </c>
      <c r="R137">
        <v>0.962036</v>
      </c>
      <c r="S137">
        <v>-52.307099999999998</v>
      </c>
      <c r="T137">
        <f t="shared" si="12"/>
        <v>-18.783499999999997</v>
      </c>
    </row>
    <row r="138" spans="1:20" x14ac:dyDescent="0.3">
      <c r="B138">
        <v>9</v>
      </c>
      <c r="C138">
        <v>478.81400000000002</v>
      </c>
      <c r="D138">
        <f t="shared" si="13"/>
        <v>30.803351404632824</v>
      </c>
      <c r="E138">
        <v>-40.161099999999998</v>
      </c>
      <c r="F138">
        <v>61.782800000000002</v>
      </c>
      <c r="G138">
        <v>371.87400000000002</v>
      </c>
      <c r="H138">
        <v>0.77999099999999999</v>
      </c>
      <c r="I138">
        <v>-60.378999999999998</v>
      </c>
      <c r="J138">
        <f t="shared" si="11"/>
        <v>-20.2179</v>
      </c>
      <c r="L138">
        <v>5</v>
      </c>
      <c r="M138">
        <v>339.20400000000001</v>
      </c>
      <c r="N138">
        <f t="shared" si="14"/>
        <v>34.003196300452252</v>
      </c>
      <c r="O138">
        <v>-33.844000000000001</v>
      </c>
      <c r="P138">
        <v>60.333300000000001</v>
      </c>
      <c r="Q138">
        <v>446.14499999999998</v>
      </c>
      <c r="R138">
        <v>0.97170999999999996</v>
      </c>
      <c r="S138">
        <v>-52.612299999999998</v>
      </c>
      <c r="T138">
        <f t="shared" si="12"/>
        <v>-18.768299999999996</v>
      </c>
    </row>
    <row r="139" spans="1:20" x14ac:dyDescent="0.3">
      <c r="B139">
        <v>10</v>
      </c>
      <c r="C139">
        <v>510.46699999999998</v>
      </c>
      <c r="D139">
        <f t="shared" si="13"/>
        <v>31.592582061731942</v>
      </c>
      <c r="E139">
        <v>-40.863</v>
      </c>
      <c r="F139">
        <v>62.5458</v>
      </c>
      <c r="G139">
        <v>381.74200000000002</v>
      </c>
      <c r="H139">
        <v>0.78655299999999995</v>
      </c>
      <c r="I139">
        <v>-60.302700000000002</v>
      </c>
      <c r="J139">
        <f t="shared" si="11"/>
        <v>-19.439700000000002</v>
      </c>
      <c r="L139">
        <v>6</v>
      </c>
      <c r="M139">
        <v>368.11</v>
      </c>
      <c r="N139">
        <f t="shared" si="14"/>
        <v>34.594893793676043</v>
      </c>
      <c r="O139">
        <v>-35.08</v>
      </c>
      <c r="P139">
        <v>61.752299999999998</v>
      </c>
      <c r="Q139">
        <v>464.87599999999998</v>
      </c>
      <c r="R139">
        <v>0.98072499999999996</v>
      </c>
      <c r="S139">
        <v>-52.825899999999997</v>
      </c>
      <c r="T139">
        <f t="shared" si="12"/>
        <v>-17.745899999999999</v>
      </c>
    </row>
    <row r="140" spans="1:20" x14ac:dyDescent="0.3">
      <c r="B140">
        <v>11</v>
      </c>
      <c r="C140">
        <v>543.28800000000001</v>
      </c>
      <c r="D140">
        <f t="shared" si="13"/>
        <v>30.468297736205454</v>
      </c>
      <c r="E140">
        <v>-41.336100000000002</v>
      </c>
      <c r="F140">
        <v>62.850999999999999</v>
      </c>
      <c r="G140">
        <v>388.67200000000003</v>
      </c>
      <c r="H140">
        <v>0.79527800000000004</v>
      </c>
      <c r="I140">
        <v>-60.363799999999998</v>
      </c>
      <c r="J140">
        <f t="shared" si="11"/>
        <v>-19.027699999999996</v>
      </c>
      <c r="L140">
        <v>7</v>
      </c>
      <c r="M140">
        <v>396.85899999999998</v>
      </c>
      <c r="N140">
        <f t="shared" si="14"/>
        <v>34.783818567602388</v>
      </c>
      <c r="O140">
        <v>-34.774799999999999</v>
      </c>
      <c r="P140">
        <v>61.645499999999998</v>
      </c>
      <c r="Q140">
        <v>462.43700000000001</v>
      </c>
      <c r="R140">
        <v>0.97484099999999996</v>
      </c>
      <c r="S140">
        <v>-52.810699999999997</v>
      </c>
      <c r="T140">
        <f t="shared" si="12"/>
        <v>-18.035899999999998</v>
      </c>
    </row>
    <row r="141" spans="1:20" x14ac:dyDescent="0.3">
      <c r="B141">
        <v>12</v>
      </c>
      <c r="C141">
        <v>575.77300000000002</v>
      </c>
      <c r="D141">
        <f t="shared" si="13"/>
        <v>30.783438510081563</v>
      </c>
      <c r="E141">
        <v>-40.5426</v>
      </c>
      <c r="F141">
        <v>61.981200000000001</v>
      </c>
      <c r="G141">
        <v>380.82600000000002</v>
      </c>
      <c r="H141">
        <v>0.78757500000000003</v>
      </c>
      <c r="I141">
        <v>-60.348500000000001</v>
      </c>
      <c r="J141">
        <f t="shared" si="11"/>
        <v>-19.805900000000001</v>
      </c>
      <c r="L141">
        <v>8</v>
      </c>
      <c r="M141">
        <v>426.37</v>
      </c>
      <c r="N141">
        <f t="shared" si="14"/>
        <v>33.885669750262586</v>
      </c>
      <c r="O141">
        <v>-33.783000000000001</v>
      </c>
      <c r="P141">
        <v>60.607900000000001</v>
      </c>
      <c r="Q141">
        <v>448.94299999999998</v>
      </c>
      <c r="R141">
        <v>0.95883099999999999</v>
      </c>
      <c r="S141">
        <v>-52.719099999999997</v>
      </c>
      <c r="T141">
        <f t="shared" si="12"/>
        <v>-18.936099999999996</v>
      </c>
    </row>
    <row r="142" spans="1:20" x14ac:dyDescent="0.3">
      <c r="B142">
        <v>13</v>
      </c>
      <c r="C142">
        <v>607.375</v>
      </c>
      <c r="D142">
        <f t="shared" si="13"/>
        <v>31.643566862856805</v>
      </c>
      <c r="E142">
        <v>-40.817300000000003</v>
      </c>
      <c r="F142">
        <v>62.423699999999997</v>
      </c>
      <c r="G142">
        <v>383.15699999999998</v>
      </c>
      <c r="H142">
        <v>0.79144999999999999</v>
      </c>
      <c r="I142">
        <v>-60.043300000000002</v>
      </c>
      <c r="J142">
        <f t="shared" si="11"/>
        <v>-19.225999999999999</v>
      </c>
      <c r="L142">
        <v>9</v>
      </c>
      <c r="M142">
        <v>455.56900000000002</v>
      </c>
      <c r="N142">
        <f t="shared" si="14"/>
        <v>34.247748210555145</v>
      </c>
      <c r="O142">
        <v>-35.018900000000002</v>
      </c>
      <c r="P142">
        <v>61.782800000000002</v>
      </c>
      <c r="Q142">
        <v>465.65699999999998</v>
      </c>
      <c r="R142">
        <v>0.98164099999999999</v>
      </c>
      <c r="S142">
        <v>-52.841200000000001</v>
      </c>
      <c r="T142">
        <f t="shared" si="12"/>
        <v>-17.822299999999998</v>
      </c>
    </row>
    <row r="143" spans="1:20" x14ac:dyDescent="0.3">
      <c r="B143">
        <v>14</v>
      </c>
      <c r="C143">
        <v>639.37099999999998</v>
      </c>
      <c r="D143">
        <f t="shared" si="13"/>
        <v>31.253906738342312</v>
      </c>
      <c r="E143">
        <v>-40.7562</v>
      </c>
      <c r="F143">
        <v>62.255899999999997</v>
      </c>
      <c r="G143">
        <v>379.10500000000002</v>
      </c>
      <c r="H143">
        <v>0.79122899999999996</v>
      </c>
      <c r="I143">
        <v>-60.287500000000001</v>
      </c>
      <c r="J143">
        <f t="shared" si="11"/>
        <v>-19.531300000000002</v>
      </c>
      <c r="L143">
        <v>10</v>
      </c>
      <c r="M143">
        <v>484.99400000000003</v>
      </c>
      <c r="N143">
        <f t="shared" si="14"/>
        <v>33.984706881903129</v>
      </c>
      <c r="O143">
        <v>-34.622199999999999</v>
      </c>
      <c r="P143">
        <v>61.294600000000003</v>
      </c>
      <c r="Q143">
        <v>460.68700000000001</v>
      </c>
      <c r="R143">
        <v>0.97385100000000002</v>
      </c>
      <c r="S143">
        <v>-52.688600000000001</v>
      </c>
      <c r="T143">
        <f t="shared" si="12"/>
        <v>-18.066400000000002</v>
      </c>
    </row>
    <row r="144" spans="1:20" x14ac:dyDescent="0.3">
      <c r="B144">
        <v>15</v>
      </c>
      <c r="C144">
        <v>671.59400000000005</v>
      </c>
      <c r="D144">
        <f t="shared" si="13"/>
        <v>31.03373366849759</v>
      </c>
      <c r="E144">
        <v>-40.878300000000003</v>
      </c>
      <c r="F144">
        <v>62.377899999999997</v>
      </c>
      <c r="G144">
        <v>385.11599999999999</v>
      </c>
      <c r="H144">
        <v>0.79464900000000005</v>
      </c>
      <c r="I144">
        <v>-60.165399999999998</v>
      </c>
      <c r="J144">
        <f t="shared" si="11"/>
        <v>-19.287099999999995</v>
      </c>
      <c r="L144">
        <v>11</v>
      </c>
      <c r="M144">
        <v>514.66300000000001</v>
      </c>
      <c r="N144">
        <f t="shared" si="14"/>
        <v>33.705214196636241</v>
      </c>
      <c r="O144">
        <v>-34.4086</v>
      </c>
      <c r="P144">
        <v>61.172499999999999</v>
      </c>
      <c r="Q144">
        <v>458.24900000000002</v>
      </c>
      <c r="R144">
        <v>0.98058900000000004</v>
      </c>
      <c r="S144">
        <v>-52.780200000000001</v>
      </c>
      <c r="T144">
        <f t="shared" si="12"/>
        <v>-18.371600000000001</v>
      </c>
    </row>
    <row r="145" spans="1:20" x14ac:dyDescent="0.3">
      <c r="B145">
        <v>16</v>
      </c>
      <c r="C145">
        <v>703.74300000000005</v>
      </c>
      <c r="D145">
        <f t="shared" si="13"/>
        <v>31.105166568166972</v>
      </c>
      <c r="E145">
        <v>-41.046100000000003</v>
      </c>
      <c r="F145">
        <v>62.362699999999997</v>
      </c>
      <c r="G145">
        <v>387.18200000000002</v>
      </c>
      <c r="H145">
        <v>0.79922899999999997</v>
      </c>
      <c r="I145">
        <v>-60.195900000000002</v>
      </c>
      <c r="J145">
        <f t="shared" si="11"/>
        <v>-19.149799999999999</v>
      </c>
      <c r="L145">
        <v>12</v>
      </c>
      <c r="M145">
        <v>544.67100000000005</v>
      </c>
      <c r="N145">
        <f t="shared" si="14"/>
        <v>33.324446814182842</v>
      </c>
      <c r="O145">
        <v>-34.2102</v>
      </c>
      <c r="P145">
        <v>60.8063</v>
      </c>
      <c r="Q145">
        <v>454.726</v>
      </c>
      <c r="R145">
        <v>0.97377400000000003</v>
      </c>
      <c r="S145">
        <v>-52.673299999999998</v>
      </c>
      <c r="T145">
        <f t="shared" si="12"/>
        <v>-18.463099999999997</v>
      </c>
    </row>
    <row r="146" spans="1:20" x14ac:dyDescent="0.3">
      <c r="J146">
        <f t="shared" si="11"/>
        <v>0</v>
      </c>
      <c r="L146">
        <v>13</v>
      </c>
      <c r="M146">
        <v>574.10400000000004</v>
      </c>
      <c r="N146">
        <f t="shared" si="14"/>
        <v>33.975469710868758</v>
      </c>
      <c r="O146">
        <v>-34.866300000000003</v>
      </c>
      <c r="P146">
        <v>61.554000000000002</v>
      </c>
      <c r="Q146">
        <v>467.40499999999997</v>
      </c>
      <c r="R146">
        <v>0.98400900000000002</v>
      </c>
      <c r="S146">
        <v>-52.825899999999997</v>
      </c>
      <c r="T146">
        <f t="shared" si="12"/>
        <v>-17.959599999999995</v>
      </c>
    </row>
    <row r="147" spans="1:20" x14ac:dyDescent="0.3">
      <c r="A147">
        <v>1.45</v>
      </c>
      <c r="J147">
        <f t="shared" si="11"/>
        <v>0</v>
      </c>
      <c r="L147">
        <v>14</v>
      </c>
      <c r="M147">
        <v>604.03200000000004</v>
      </c>
      <c r="N147">
        <f t="shared" si="14"/>
        <v>33.413525795241917</v>
      </c>
      <c r="O147">
        <v>-34.698500000000003</v>
      </c>
      <c r="P147">
        <v>61.218299999999999</v>
      </c>
      <c r="Q147">
        <v>463.27499999999998</v>
      </c>
      <c r="R147">
        <v>0.98724500000000004</v>
      </c>
      <c r="S147">
        <v>-52.734400000000001</v>
      </c>
      <c r="T147">
        <f t="shared" si="12"/>
        <v>-18.035899999999998</v>
      </c>
    </row>
    <row r="148" spans="1:20" x14ac:dyDescent="0.3">
      <c r="B148">
        <v>1</v>
      </c>
      <c r="C148">
        <v>225.441</v>
      </c>
      <c r="E148">
        <v>-45.1813</v>
      </c>
      <c r="F148">
        <v>70.831299999999999</v>
      </c>
      <c r="G148">
        <v>353.68700000000001</v>
      </c>
      <c r="H148">
        <v>0.74564399999999997</v>
      </c>
      <c r="I148">
        <v>-60.119599999999998</v>
      </c>
      <c r="J148">
        <f t="shared" si="11"/>
        <v>-14.938299999999998</v>
      </c>
      <c r="L148">
        <v>15</v>
      </c>
      <c r="M148">
        <v>633.69600000000003</v>
      </c>
      <c r="N148">
        <f t="shared" si="14"/>
        <v>33.710895361380814</v>
      </c>
      <c r="O148">
        <v>-34.484900000000003</v>
      </c>
      <c r="P148">
        <v>61.157200000000003</v>
      </c>
      <c r="Q148">
        <v>461.21899999999999</v>
      </c>
      <c r="R148">
        <v>0.98011000000000004</v>
      </c>
      <c r="S148">
        <v>-52.841200000000001</v>
      </c>
      <c r="T148">
        <f t="shared" si="12"/>
        <v>-18.356299999999997</v>
      </c>
    </row>
    <row r="149" spans="1:20" x14ac:dyDescent="0.3">
      <c r="B149">
        <v>2</v>
      </c>
      <c r="C149">
        <v>252.84800000000001</v>
      </c>
      <c r="D149">
        <f t="shared" si="13"/>
        <v>36.487028861239814</v>
      </c>
      <c r="E149">
        <v>-41.000399999999999</v>
      </c>
      <c r="F149">
        <v>62.164299999999997</v>
      </c>
      <c r="G149">
        <v>368.25099999999998</v>
      </c>
      <c r="H149">
        <v>0.78881800000000002</v>
      </c>
      <c r="I149">
        <v>-58.975200000000001</v>
      </c>
      <c r="J149">
        <f t="shared" si="11"/>
        <v>-17.974800000000002</v>
      </c>
      <c r="L149">
        <v>16</v>
      </c>
      <c r="M149">
        <v>663.77099999999996</v>
      </c>
      <c r="N149">
        <f t="shared" si="14"/>
        <v>33.250207813798909</v>
      </c>
      <c r="O149">
        <v>-34.179699999999997</v>
      </c>
      <c r="P149">
        <v>60.623199999999997</v>
      </c>
      <c r="Q149">
        <v>457.26600000000002</v>
      </c>
      <c r="R149">
        <v>0.97726999999999997</v>
      </c>
      <c r="S149">
        <v>-52.673299999999998</v>
      </c>
      <c r="T149">
        <f t="shared" si="12"/>
        <v>-18.493600000000001</v>
      </c>
    </row>
    <row r="150" spans="1:20" x14ac:dyDescent="0.3">
      <c r="B150">
        <v>3</v>
      </c>
      <c r="C150">
        <v>283.88499999999999</v>
      </c>
      <c r="D150">
        <f t="shared" si="13"/>
        <v>32.219608853948536</v>
      </c>
      <c r="E150">
        <v>-40.6036</v>
      </c>
      <c r="F150">
        <v>61.874400000000001</v>
      </c>
      <c r="G150">
        <v>370.84699999999998</v>
      </c>
      <c r="H150">
        <v>0.78010000000000002</v>
      </c>
      <c r="I150">
        <v>-59.829700000000003</v>
      </c>
      <c r="J150">
        <f t="shared" si="11"/>
        <v>-19.226100000000002</v>
      </c>
      <c r="L150">
        <v>17</v>
      </c>
      <c r="M150">
        <v>693.95299999999997</v>
      </c>
      <c r="N150">
        <f t="shared" si="14"/>
        <v>33.13233052812933</v>
      </c>
      <c r="O150">
        <v>-33.111600000000003</v>
      </c>
      <c r="P150">
        <v>59.570300000000003</v>
      </c>
      <c r="Q150">
        <v>445.12700000000001</v>
      </c>
      <c r="R150">
        <v>0.96785500000000002</v>
      </c>
      <c r="S150">
        <v>-52.658099999999997</v>
      </c>
      <c r="T150">
        <f t="shared" si="12"/>
        <v>-19.546499999999995</v>
      </c>
    </row>
    <row r="151" spans="1:20" x14ac:dyDescent="0.3">
      <c r="B151">
        <v>4</v>
      </c>
      <c r="C151">
        <v>315.13200000000001</v>
      </c>
      <c r="D151">
        <f t="shared" si="13"/>
        <v>32.003072294940303</v>
      </c>
      <c r="E151">
        <v>-40.344200000000001</v>
      </c>
      <c r="F151">
        <v>61.1877</v>
      </c>
      <c r="G151">
        <v>371.02199999999999</v>
      </c>
      <c r="H151">
        <v>0.78563099999999997</v>
      </c>
      <c r="I151">
        <v>-60.043300000000002</v>
      </c>
      <c r="J151">
        <f t="shared" si="11"/>
        <v>-19.699100000000001</v>
      </c>
      <c r="T151">
        <f t="shared" si="12"/>
        <v>0</v>
      </c>
    </row>
    <row r="152" spans="1:20" x14ac:dyDescent="0.3">
      <c r="B152">
        <v>5</v>
      </c>
      <c r="C152">
        <v>345.536</v>
      </c>
      <c r="D152">
        <f t="shared" si="13"/>
        <v>32.890409156689913</v>
      </c>
      <c r="E152">
        <v>-40.5884</v>
      </c>
      <c r="F152">
        <v>61.843899999999998</v>
      </c>
      <c r="G152">
        <v>378.07900000000001</v>
      </c>
      <c r="H152">
        <v>0.78360700000000005</v>
      </c>
      <c r="I152">
        <v>-60.348500000000001</v>
      </c>
      <c r="J152">
        <f t="shared" si="11"/>
        <v>-19.760100000000001</v>
      </c>
      <c r="K152">
        <v>1.4</v>
      </c>
      <c r="T152">
        <f t="shared" si="12"/>
        <v>0</v>
      </c>
    </row>
    <row r="153" spans="1:20" x14ac:dyDescent="0.3">
      <c r="B153">
        <v>6</v>
      </c>
      <c r="C153">
        <v>376.20800000000003</v>
      </c>
      <c r="D153">
        <f t="shared" si="13"/>
        <v>32.603025560772011</v>
      </c>
      <c r="E153">
        <v>-41.885399999999997</v>
      </c>
      <c r="F153">
        <v>63.278199999999998</v>
      </c>
      <c r="G153">
        <v>389.18799999999999</v>
      </c>
      <c r="H153">
        <v>0.79569400000000001</v>
      </c>
      <c r="I153">
        <v>-60.409500000000001</v>
      </c>
      <c r="J153">
        <f t="shared" si="11"/>
        <v>-18.524100000000004</v>
      </c>
      <c r="L153">
        <v>1</v>
      </c>
      <c r="M153">
        <v>225.101</v>
      </c>
      <c r="O153">
        <v>-38.238500000000002</v>
      </c>
      <c r="P153">
        <v>69.137600000000006</v>
      </c>
      <c r="Q153">
        <v>424.983</v>
      </c>
      <c r="R153">
        <v>0.92346899999999998</v>
      </c>
      <c r="S153">
        <v>-51.895099999999999</v>
      </c>
      <c r="T153">
        <f t="shared" si="12"/>
        <v>-13.656599999999997</v>
      </c>
    </row>
    <row r="154" spans="1:20" x14ac:dyDescent="0.3">
      <c r="B154">
        <v>7</v>
      </c>
      <c r="C154">
        <v>407.846</v>
      </c>
      <c r="D154">
        <f t="shared" si="13"/>
        <v>31.607560528478434</v>
      </c>
      <c r="E154">
        <v>-40.969799999999999</v>
      </c>
      <c r="F154">
        <v>62.316899999999997</v>
      </c>
      <c r="G154">
        <v>379.92500000000001</v>
      </c>
      <c r="H154">
        <v>0.78781599999999996</v>
      </c>
      <c r="I154">
        <v>-60.333300000000001</v>
      </c>
      <c r="J154">
        <f t="shared" si="11"/>
        <v>-19.363500000000002</v>
      </c>
      <c r="L154">
        <v>2</v>
      </c>
      <c r="M154">
        <v>249.18600000000001</v>
      </c>
      <c r="N154">
        <f t="shared" si="14"/>
        <v>41.519618019514205</v>
      </c>
      <c r="O154">
        <v>-33.996600000000001</v>
      </c>
      <c r="P154">
        <v>60.424799999999998</v>
      </c>
      <c r="Q154">
        <v>446.28300000000002</v>
      </c>
      <c r="R154">
        <v>0.98823700000000003</v>
      </c>
      <c r="S154">
        <v>-50.796500000000002</v>
      </c>
      <c r="T154">
        <f t="shared" si="12"/>
        <v>-16.799900000000001</v>
      </c>
    </row>
    <row r="155" spans="1:20" x14ac:dyDescent="0.3">
      <c r="B155">
        <v>8</v>
      </c>
      <c r="C155">
        <v>438.79599999999999</v>
      </c>
      <c r="D155">
        <f t="shared" si="13"/>
        <v>32.310177705977395</v>
      </c>
      <c r="E155">
        <v>-40.985100000000003</v>
      </c>
      <c r="F155">
        <v>62.103299999999997</v>
      </c>
      <c r="G155">
        <v>381.51600000000002</v>
      </c>
      <c r="H155">
        <v>0.79108400000000001</v>
      </c>
      <c r="I155">
        <v>-60.333300000000001</v>
      </c>
      <c r="J155">
        <f t="shared" si="11"/>
        <v>-19.348199999999999</v>
      </c>
      <c r="L155">
        <v>3</v>
      </c>
      <c r="M155">
        <v>276.71699999999998</v>
      </c>
      <c r="N155">
        <f t="shared" si="14"/>
        <v>36.322690784933378</v>
      </c>
      <c r="O155">
        <v>-33.783000000000001</v>
      </c>
      <c r="P155">
        <v>59.799199999999999</v>
      </c>
      <c r="Q155">
        <v>452.04899999999998</v>
      </c>
      <c r="R155">
        <v>0.97887000000000002</v>
      </c>
      <c r="S155">
        <v>-51.6357</v>
      </c>
      <c r="T155">
        <f t="shared" si="12"/>
        <v>-17.852699999999999</v>
      </c>
    </row>
    <row r="156" spans="1:20" x14ac:dyDescent="0.3">
      <c r="B156">
        <v>9</v>
      </c>
      <c r="C156">
        <v>469.78300000000002</v>
      </c>
      <c r="D156">
        <f t="shared" si="13"/>
        <v>32.271597766805414</v>
      </c>
      <c r="E156">
        <v>-41.183500000000002</v>
      </c>
      <c r="F156">
        <v>62.271099999999997</v>
      </c>
      <c r="G156">
        <v>384.96800000000002</v>
      </c>
      <c r="H156">
        <v>0.79383000000000004</v>
      </c>
      <c r="I156">
        <v>-60.424799999999998</v>
      </c>
      <c r="J156">
        <f t="shared" si="11"/>
        <v>-19.241299999999995</v>
      </c>
      <c r="L156">
        <v>4</v>
      </c>
      <c r="M156">
        <v>304.98099999999999</v>
      </c>
      <c r="N156">
        <f t="shared" si="14"/>
        <v>35.380696292103018</v>
      </c>
      <c r="O156">
        <v>-34.4238</v>
      </c>
      <c r="P156">
        <v>60.516399999999997</v>
      </c>
      <c r="Q156">
        <v>461.92399999999998</v>
      </c>
      <c r="R156">
        <v>0.98373299999999997</v>
      </c>
      <c r="S156">
        <v>-52.017200000000003</v>
      </c>
      <c r="T156">
        <f t="shared" si="12"/>
        <v>-17.593400000000003</v>
      </c>
    </row>
    <row r="157" spans="1:20" x14ac:dyDescent="0.3">
      <c r="B157">
        <v>10</v>
      </c>
      <c r="C157">
        <v>500.83</v>
      </c>
      <c r="D157">
        <f t="shared" si="13"/>
        <v>32.209231165652106</v>
      </c>
      <c r="E157">
        <v>-41.183500000000002</v>
      </c>
      <c r="F157">
        <v>62.210099999999997</v>
      </c>
      <c r="G157">
        <v>385.78300000000002</v>
      </c>
      <c r="H157">
        <v>0.79887699999999995</v>
      </c>
      <c r="I157">
        <v>-60.195900000000002</v>
      </c>
      <c r="J157">
        <f t="shared" si="11"/>
        <v>-19.0124</v>
      </c>
      <c r="L157">
        <v>5</v>
      </c>
      <c r="M157">
        <v>333.24599999999998</v>
      </c>
      <c r="N157">
        <f t="shared" si="14"/>
        <v>35.379444542720698</v>
      </c>
      <c r="O157">
        <v>-34.728999999999999</v>
      </c>
      <c r="P157">
        <v>60.943600000000004</v>
      </c>
      <c r="Q157">
        <v>462.452</v>
      </c>
      <c r="R157">
        <v>0.990124</v>
      </c>
      <c r="S157">
        <v>-52.398699999999998</v>
      </c>
      <c r="T157">
        <f t="shared" si="12"/>
        <v>-17.669699999999999</v>
      </c>
    </row>
    <row r="158" spans="1:20" x14ac:dyDescent="0.3">
      <c r="B158">
        <v>11</v>
      </c>
      <c r="C158">
        <v>532.47400000000005</v>
      </c>
      <c r="D158">
        <f t="shared" si="13"/>
        <v>31.601567437744851</v>
      </c>
      <c r="E158">
        <v>-40.359499999999997</v>
      </c>
      <c r="F158">
        <v>61.142000000000003</v>
      </c>
      <c r="G158">
        <v>377.28300000000002</v>
      </c>
      <c r="H158">
        <v>0.79281299999999999</v>
      </c>
      <c r="I158">
        <v>-60.241700000000002</v>
      </c>
      <c r="J158">
        <f t="shared" si="11"/>
        <v>-19.882200000000005</v>
      </c>
      <c r="L158">
        <v>6</v>
      </c>
      <c r="M158">
        <v>361.83600000000001</v>
      </c>
      <c r="N158">
        <f t="shared" si="14"/>
        <v>34.977264777894327</v>
      </c>
      <c r="O158">
        <v>-33.889800000000001</v>
      </c>
      <c r="P158">
        <v>60.073900000000002</v>
      </c>
      <c r="Q158">
        <v>453.017</v>
      </c>
      <c r="R158">
        <v>0.97794000000000003</v>
      </c>
      <c r="S158">
        <v>-52.505499999999998</v>
      </c>
      <c r="T158">
        <f t="shared" si="12"/>
        <v>-18.615699999999997</v>
      </c>
    </row>
    <row r="159" spans="1:20" x14ac:dyDescent="0.3">
      <c r="B159">
        <v>12</v>
      </c>
      <c r="C159">
        <v>563.88099999999997</v>
      </c>
      <c r="D159">
        <f t="shared" si="13"/>
        <v>31.840035660840016</v>
      </c>
      <c r="E159">
        <v>-40.817300000000003</v>
      </c>
      <c r="F159">
        <v>61.782800000000002</v>
      </c>
      <c r="G159">
        <v>386.07499999999999</v>
      </c>
      <c r="H159">
        <v>0.79589799999999999</v>
      </c>
      <c r="I159">
        <v>-60.180700000000002</v>
      </c>
      <c r="J159">
        <f t="shared" si="11"/>
        <v>-19.363399999999999</v>
      </c>
      <c r="L159">
        <v>7</v>
      </c>
      <c r="M159">
        <v>390.61200000000002</v>
      </c>
      <c r="N159">
        <f t="shared" si="14"/>
        <v>34.751181540172354</v>
      </c>
      <c r="O159">
        <v>-33.828699999999998</v>
      </c>
      <c r="P159">
        <v>60.470599999999997</v>
      </c>
      <c r="Q159">
        <v>452.59899999999999</v>
      </c>
      <c r="R159">
        <v>0.972302</v>
      </c>
      <c r="S159">
        <v>-52.612299999999998</v>
      </c>
      <c r="T159">
        <f t="shared" si="12"/>
        <v>-18.7836</v>
      </c>
    </row>
    <row r="160" spans="1:20" x14ac:dyDescent="0.3">
      <c r="B160">
        <v>13</v>
      </c>
      <c r="C160">
        <v>594.995</v>
      </c>
      <c r="D160">
        <f t="shared" si="13"/>
        <v>32.139872726103974</v>
      </c>
      <c r="E160">
        <v>-40.618899999999996</v>
      </c>
      <c r="F160">
        <v>61.523400000000002</v>
      </c>
      <c r="G160">
        <v>380.63600000000002</v>
      </c>
      <c r="H160">
        <v>0.79710899999999996</v>
      </c>
      <c r="I160">
        <v>-60.150100000000002</v>
      </c>
      <c r="J160">
        <f t="shared" si="11"/>
        <v>-19.531200000000005</v>
      </c>
      <c r="L160">
        <v>8</v>
      </c>
      <c r="M160">
        <v>419.13</v>
      </c>
      <c r="N160">
        <f t="shared" si="14"/>
        <v>35.065572620800928</v>
      </c>
      <c r="O160">
        <v>-34.881599999999999</v>
      </c>
      <c r="P160">
        <v>61.172499999999999</v>
      </c>
      <c r="Q160">
        <v>469.51</v>
      </c>
      <c r="R160">
        <v>0.99015500000000001</v>
      </c>
      <c r="S160">
        <v>-52.520800000000001</v>
      </c>
      <c r="T160">
        <f t="shared" si="12"/>
        <v>-17.639200000000002</v>
      </c>
    </row>
    <row r="161" spans="1:20" x14ac:dyDescent="0.3">
      <c r="B161">
        <v>14</v>
      </c>
      <c r="C161">
        <v>625.78399999999999</v>
      </c>
      <c r="D161">
        <f t="shared" si="13"/>
        <v>32.479132157588765</v>
      </c>
      <c r="E161">
        <v>-41.061399999999999</v>
      </c>
      <c r="F161">
        <v>61.981200000000001</v>
      </c>
      <c r="G161">
        <v>387.666</v>
      </c>
      <c r="H161">
        <v>0.800095</v>
      </c>
      <c r="I161">
        <v>-60.165399999999998</v>
      </c>
      <c r="J161">
        <f t="shared" si="11"/>
        <v>-19.103999999999999</v>
      </c>
      <c r="L161">
        <v>9</v>
      </c>
      <c r="M161">
        <v>448.16</v>
      </c>
      <c r="N161">
        <f t="shared" si="14"/>
        <v>34.447123665173926</v>
      </c>
      <c r="O161">
        <v>-34.79</v>
      </c>
      <c r="P161">
        <v>61.309800000000003</v>
      </c>
      <c r="Q161">
        <v>468.42</v>
      </c>
      <c r="R161">
        <v>0.98325899999999999</v>
      </c>
      <c r="S161">
        <v>-52.597000000000001</v>
      </c>
      <c r="T161">
        <f t="shared" si="12"/>
        <v>-17.807000000000002</v>
      </c>
    </row>
    <row r="162" spans="1:20" x14ac:dyDescent="0.3">
      <c r="B162">
        <v>15</v>
      </c>
      <c r="C162">
        <v>656.83399999999995</v>
      </c>
      <c r="D162">
        <f t="shared" si="13"/>
        <v>32.206119162640952</v>
      </c>
      <c r="E162">
        <v>-40.512099999999997</v>
      </c>
      <c r="F162">
        <v>61.538699999999999</v>
      </c>
      <c r="G162">
        <v>377.79300000000001</v>
      </c>
      <c r="H162">
        <v>0.79260299999999995</v>
      </c>
      <c r="I162">
        <v>-60.302700000000002</v>
      </c>
      <c r="J162">
        <f t="shared" si="11"/>
        <v>-19.790600000000005</v>
      </c>
      <c r="L162">
        <v>10</v>
      </c>
      <c r="M162">
        <v>477.07100000000003</v>
      </c>
      <c r="N162">
        <f t="shared" si="14"/>
        <v>34.588910795199055</v>
      </c>
      <c r="O162">
        <v>-33.706699999999998</v>
      </c>
      <c r="P162">
        <v>59.890700000000002</v>
      </c>
      <c r="Q162">
        <v>451.22899999999998</v>
      </c>
      <c r="R162">
        <v>0.97667400000000004</v>
      </c>
      <c r="S162">
        <v>-52.642800000000001</v>
      </c>
      <c r="T162">
        <f t="shared" si="12"/>
        <v>-18.936100000000003</v>
      </c>
    </row>
    <row r="163" spans="1:20" x14ac:dyDescent="0.3">
      <c r="B163">
        <v>16</v>
      </c>
      <c r="C163">
        <v>687.78399999999999</v>
      </c>
      <c r="D163">
        <f t="shared" si="13"/>
        <v>32.310177705977338</v>
      </c>
      <c r="E163">
        <v>-41.015599999999999</v>
      </c>
      <c r="F163">
        <v>62.011699999999998</v>
      </c>
      <c r="G163">
        <v>386.37400000000002</v>
      </c>
      <c r="H163">
        <v>0.80193300000000001</v>
      </c>
      <c r="I163">
        <v>-60.241700000000002</v>
      </c>
      <c r="J163">
        <f t="shared" si="11"/>
        <v>-19.226100000000002</v>
      </c>
      <c r="L163">
        <v>11</v>
      </c>
      <c r="M163">
        <v>505.92099999999999</v>
      </c>
      <c r="N163">
        <f t="shared" si="14"/>
        <v>34.66204506065862</v>
      </c>
      <c r="O163">
        <v>-34.439100000000003</v>
      </c>
      <c r="P163">
        <v>60.6995</v>
      </c>
      <c r="Q163">
        <v>461.42599999999999</v>
      </c>
      <c r="R163">
        <v>0.98869799999999997</v>
      </c>
      <c r="S163">
        <v>-52.597000000000001</v>
      </c>
      <c r="T163">
        <f t="shared" si="12"/>
        <v>-18.157899999999998</v>
      </c>
    </row>
    <row r="164" spans="1:20" x14ac:dyDescent="0.3">
      <c r="B164">
        <v>17</v>
      </c>
      <c r="C164">
        <v>718.97799999999995</v>
      </c>
      <c r="D164">
        <f t="shared" si="13"/>
        <v>32.057446944925346</v>
      </c>
      <c r="E164">
        <v>-40.924100000000003</v>
      </c>
      <c r="F164">
        <v>61.843899999999998</v>
      </c>
      <c r="G164">
        <v>386.23399999999998</v>
      </c>
      <c r="H164">
        <v>0.87120399999999998</v>
      </c>
      <c r="I164">
        <v>-67.443799999999996</v>
      </c>
      <c r="J164">
        <f t="shared" si="11"/>
        <v>-26.519699999999993</v>
      </c>
      <c r="L164">
        <v>12</v>
      </c>
      <c r="M164">
        <v>534.96199999999999</v>
      </c>
      <c r="N164">
        <f t="shared" si="14"/>
        <v>34.434075961571573</v>
      </c>
      <c r="O164">
        <v>-34.1492</v>
      </c>
      <c r="P164">
        <v>60.455300000000001</v>
      </c>
      <c r="Q164">
        <v>460.23099999999999</v>
      </c>
      <c r="R164">
        <v>0.98562499999999997</v>
      </c>
      <c r="S164">
        <v>-52.612299999999998</v>
      </c>
      <c r="T164">
        <f t="shared" si="12"/>
        <v>-18.463099999999997</v>
      </c>
    </row>
    <row r="165" spans="1:20" x14ac:dyDescent="0.3">
      <c r="J165">
        <f t="shared" si="11"/>
        <v>0</v>
      </c>
      <c r="L165">
        <v>13</v>
      </c>
      <c r="M165">
        <v>564.178</v>
      </c>
      <c r="N165">
        <f t="shared" si="14"/>
        <v>34.227820372398675</v>
      </c>
      <c r="O165">
        <v>-33.996600000000001</v>
      </c>
      <c r="P165">
        <v>60.150100000000002</v>
      </c>
      <c r="Q165">
        <v>459.36399999999998</v>
      </c>
      <c r="R165">
        <v>0.98564499999999999</v>
      </c>
      <c r="S165">
        <v>-52.490200000000002</v>
      </c>
      <c r="T165">
        <f t="shared" si="12"/>
        <v>-18.493600000000001</v>
      </c>
    </row>
    <row r="166" spans="1:20" x14ac:dyDescent="0.3">
      <c r="A166">
        <v>1.5</v>
      </c>
      <c r="J166">
        <f t="shared" si="11"/>
        <v>0</v>
      </c>
      <c r="L166">
        <v>14</v>
      </c>
      <c r="M166">
        <v>593.13599999999997</v>
      </c>
      <c r="N166">
        <f t="shared" si="14"/>
        <v>34.532771600248672</v>
      </c>
      <c r="O166">
        <v>-34.347499999999997</v>
      </c>
      <c r="P166">
        <v>60.745199999999997</v>
      </c>
      <c r="Q166">
        <v>464.86700000000002</v>
      </c>
      <c r="R166">
        <v>0.99048700000000001</v>
      </c>
      <c r="S166">
        <v>-52.612299999999998</v>
      </c>
      <c r="T166">
        <f t="shared" si="12"/>
        <v>-18.264800000000001</v>
      </c>
    </row>
    <row r="167" spans="1:20" x14ac:dyDescent="0.3">
      <c r="B167">
        <v>1</v>
      </c>
      <c r="C167">
        <v>224.828</v>
      </c>
      <c r="E167">
        <v>-45.791600000000003</v>
      </c>
      <c r="F167">
        <v>71.868899999999996</v>
      </c>
      <c r="G167">
        <v>347.65800000000002</v>
      </c>
      <c r="H167">
        <v>0.72751299999999997</v>
      </c>
      <c r="I167">
        <v>-60.989400000000003</v>
      </c>
      <c r="J167">
        <f t="shared" si="11"/>
        <v>-15.197800000000001</v>
      </c>
      <c r="L167">
        <v>15</v>
      </c>
      <c r="M167">
        <v>622.53099999999995</v>
      </c>
      <c r="N167">
        <f t="shared" si="14"/>
        <v>34.019391052900176</v>
      </c>
      <c r="O167">
        <v>-34.027099999999997</v>
      </c>
      <c r="P167">
        <v>60.287500000000001</v>
      </c>
      <c r="Q167">
        <v>462.14</v>
      </c>
      <c r="R167">
        <v>0.985927</v>
      </c>
      <c r="S167">
        <v>-52.505499999999998</v>
      </c>
      <c r="T167">
        <f t="shared" si="12"/>
        <v>-18.478400000000001</v>
      </c>
    </row>
    <row r="168" spans="1:20" x14ac:dyDescent="0.3">
      <c r="B168">
        <v>2</v>
      </c>
      <c r="C168">
        <v>255.089</v>
      </c>
      <c r="D168">
        <f t="shared" si="13"/>
        <v>33.045834572552131</v>
      </c>
      <c r="E168">
        <v>-41.137700000000002</v>
      </c>
      <c r="F168">
        <v>62.896700000000003</v>
      </c>
      <c r="G168">
        <v>360.06400000000002</v>
      </c>
      <c r="H168">
        <v>0.76837699999999998</v>
      </c>
      <c r="I168">
        <v>-59.6008</v>
      </c>
      <c r="J168">
        <f t="shared" si="11"/>
        <v>-18.463099999999997</v>
      </c>
      <c r="L168">
        <v>16</v>
      </c>
      <c r="M168">
        <v>651.90800000000002</v>
      </c>
      <c r="N168">
        <f t="shared" si="14"/>
        <v>34.040235558429984</v>
      </c>
      <c r="O168">
        <v>-34.942599999999999</v>
      </c>
      <c r="P168">
        <v>61.0657</v>
      </c>
      <c r="Q168">
        <v>474.20800000000003</v>
      </c>
      <c r="R168">
        <v>1.00041</v>
      </c>
      <c r="S168">
        <v>-52.429200000000002</v>
      </c>
      <c r="T168">
        <f t="shared" si="12"/>
        <v>-17.486600000000003</v>
      </c>
    </row>
    <row r="169" spans="1:20" x14ac:dyDescent="0.3">
      <c r="B169">
        <v>3</v>
      </c>
      <c r="C169">
        <v>284.66399999999999</v>
      </c>
      <c r="D169">
        <f t="shared" si="13"/>
        <v>33.812341504649211</v>
      </c>
      <c r="E169">
        <v>-41.305500000000002</v>
      </c>
      <c r="F169">
        <v>62.622100000000003</v>
      </c>
      <c r="G169">
        <v>370.58100000000002</v>
      </c>
      <c r="H169">
        <v>0.773756</v>
      </c>
      <c r="I169">
        <v>-60.348500000000001</v>
      </c>
      <c r="J169">
        <f t="shared" si="11"/>
        <v>-19.042999999999999</v>
      </c>
      <c r="L169">
        <v>17</v>
      </c>
      <c r="M169">
        <v>681.13099999999997</v>
      </c>
      <c r="N169">
        <f t="shared" si="14"/>
        <v>34.219621530985918</v>
      </c>
      <c r="O169">
        <v>-34.317</v>
      </c>
      <c r="P169">
        <v>60.317999999999998</v>
      </c>
      <c r="Q169">
        <v>464.41699999999997</v>
      </c>
      <c r="R169">
        <v>0.99595699999999998</v>
      </c>
      <c r="S169">
        <v>-52.444499999999998</v>
      </c>
      <c r="T169">
        <f t="shared" si="12"/>
        <v>-18.127499999999998</v>
      </c>
    </row>
    <row r="170" spans="1:20" x14ac:dyDescent="0.3">
      <c r="B170">
        <v>4</v>
      </c>
      <c r="C170">
        <v>314.57900000000001</v>
      </c>
      <c r="D170">
        <f t="shared" si="13"/>
        <v>33.428046130703635</v>
      </c>
      <c r="E170">
        <v>-41.107199999999999</v>
      </c>
      <c r="F170">
        <v>62.439</v>
      </c>
      <c r="G170">
        <v>370.99400000000003</v>
      </c>
      <c r="H170">
        <v>0.77315299999999998</v>
      </c>
      <c r="I170">
        <v>-60.516399999999997</v>
      </c>
      <c r="J170">
        <f t="shared" si="11"/>
        <v>-19.409199999999998</v>
      </c>
      <c r="L170">
        <v>18</v>
      </c>
      <c r="M170">
        <v>710.48900000000003</v>
      </c>
      <c r="N170">
        <f t="shared" si="14"/>
        <v>34.062265821922402</v>
      </c>
      <c r="O170">
        <v>-34.881599999999999</v>
      </c>
      <c r="P170">
        <v>60.882599999999996</v>
      </c>
      <c r="Q170">
        <v>479.38099999999997</v>
      </c>
      <c r="R170">
        <v>1.0060899999999999</v>
      </c>
      <c r="S170">
        <v>-52.444499999999998</v>
      </c>
      <c r="T170">
        <f t="shared" si="12"/>
        <v>-17.562899999999999</v>
      </c>
    </row>
    <row r="171" spans="1:20" x14ac:dyDescent="0.3">
      <c r="B171">
        <v>5</v>
      </c>
      <c r="C171">
        <v>343.529</v>
      </c>
      <c r="D171">
        <f t="shared" si="13"/>
        <v>34.54231433506046</v>
      </c>
      <c r="E171">
        <v>-41.320799999999998</v>
      </c>
      <c r="F171">
        <v>62.6526</v>
      </c>
      <c r="G171">
        <v>375.39100000000002</v>
      </c>
      <c r="H171">
        <v>0.77820599999999995</v>
      </c>
      <c r="I171">
        <v>-60.745199999999997</v>
      </c>
      <c r="J171">
        <f t="shared" si="11"/>
        <v>-19.424399999999999</v>
      </c>
      <c r="T171">
        <f t="shared" si="12"/>
        <v>0</v>
      </c>
    </row>
    <row r="172" spans="1:20" x14ac:dyDescent="0.3">
      <c r="B172">
        <v>6</v>
      </c>
      <c r="C172">
        <v>372.42099999999999</v>
      </c>
      <c r="D172">
        <f t="shared" si="13"/>
        <v>34.611657206147036</v>
      </c>
      <c r="E172">
        <v>-41.763300000000001</v>
      </c>
      <c r="F172">
        <v>63.125599999999999</v>
      </c>
      <c r="G172">
        <v>381.36799999999999</v>
      </c>
      <c r="H172">
        <v>0.78161499999999995</v>
      </c>
      <c r="I172">
        <v>-60.836799999999997</v>
      </c>
      <c r="J172">
        <f t="shared" si="11"/>
        <v>-19.073499999999996</v>
      </c>
      <c r="K172">
        <v>1.45</v>
      </c>
      <c r="T172">
        <f t="shared" si="12"/>
        <v>0</v>
      </c>
    </row>
    <row r="173" spans="1:20" x14ac:dyDescent="0.3">
      <c r="B173">
        <v>7</v>
      </c>
      <c r="C173">
        <v>401.85</v>
      </c>
      <c r="D173">
        <f t="shared" si="13"/>
        <v>33.980087668626147</v>
      </c>
      <c r="E173">
        <v>-41.747999999999998</v>
      </c>
      <c r="F173">
        <v>63.049300000000002</v>
      </c>
      <c r="G173">
        <v>383.94200000000001</v>
      </c>
      <c r="H173">
        <v>0.78518900000000003</v>
      </c>
      <c r="I173">
        <v>-60.745199999999997</v>
      </c>
      <c r="J173">
        <f t="shared" si="11"/>
        <v>-18.997199999999999</v>
      </c>
      <c r="L173">
        <v>1</v>
      </c>
      <c r="M173">
        <v>224.51900000000001</v>
      </c>
      <c r="O173">
        <v>-37.811300000000003</v>
      </c>
      <c r="P173">
        <v>68.634</v>
      </c>
      <c r="Q173">
        <v>418.14600000000002</v>
      </c>
      <c r="R173">
        <v>0.92052500000000004</v>
      </c>
      <c r="S173">
        <v>-51.803600000000003</v>
      </c>
      <c r="T173">
        <f t="shared" si="12"/>
        <v>-13.9923</v>
      </c>
    </row>
    <row r="174" spans="1:20" x14ac:dyDescent="0.3">
      <c r="B174">
        <v>8</v>
      </c>
      <c r="C174">
        <v>431.19099999999997</v>
      </c>
      <c r="D174">
        <f t="shared" si="13"/>
        <v>34.082001295116108</v>
      </c>
      <c r="E174">
        <v>-40.741</v>
      </c>
      <c r="F174">
        <v>61.935400000000001</v>
      </c>
      <c r="G174">
        <v>372.411</v>
      </c>
      <c r="H174">
        <v>0.77719499999999997</v>
      </c>
      <c r="I174">
        <v>-60.8063</v>
      </c>
      <c r="J174">
        <f t="shared" si="11"/>
        <v>-20.065300000000001</v>
      </c>
      <c r="L174">
        <v>2</v>
      </c>
      <c r="M174">
        <v>246.44300000000001</v>
      </c>
      <c r="N174">
        <f t="shared" si="14"/>
        <v>45.612114577631807</v>
      </c>
      <c r="O174">
        <v>-34.118699999999997</v>
      </c>
      <c r="P174">
        <v>59.936500000000002</v>
      </c>
      <c r="Q174">
        <v>453.79399999999998</v>
      </c>
      <c r="R174">
        <v>1.00431</v>
      </c>
      <c r="S174">
        <v>-50.460799999999999</v>
      </c>
      <c r="T174">
        <f t="shared" si="12"/>
        <v>-16.342100000000002</v>
      </c>
    </row>
    <row r="175" spans="1:20" x14ac:dyDescent="0.3">
      <c r="B175">
        <v>9</v>
      </c>
      <c r="C175">
        <v>460.84199999999998</v>
      </c>
      <c r="D175">
        <f t="shared" si="13"/>
        <v>33.725675356649006</v>
      </c>
      <c r="E175">
        <v>-40.863</v>
      </c>
      <c r="F175">
        <v>62.027000000000001</v>
      </c>
      <c r="G175">
        <v>375.97300000000001</v>
      </c>
      <c r="H175">
        <v>0.78108500000000003</v>
      </c>
      <c r="I175">
        <v>-60.836799999999997</v>
      </c>
      <c r="J175">
        <f t="shared" si="11"/>
        <v>-19.973799999999997</v>
      </c>
      <c r="L175">
        <v>3</v>
      </c>
      <c r="M175">
        <v>273.75299999999999</v>
      </c>
      <c r="N175">
        <f t="shared" si="14"/>
        <v>36.616623947272096</v>
      </c>
      <c r="O175">
        <v>-32.867400000000004</v>
      </c>
      <c r="P175">
        <v>57.983400000000003</v>
      </c>
      <c r="Q175">
        <v>441.80799999999999</v>
      </c>
      <c r="R175">
        <v>0.985653</v>
      </c>
      <c r="S175">
        <v>-51.254300000000001</v>
      </c>
      <c r="T175">
        <f t="shared" si="12"/>
        <v>-18.386899999999997</v>
      </c>
    </row>
    <row r="176" spans="1:20" x14ac:dyDescent="0.3">
      <c r="B176">
        <v>10</v>
      </c>
      <c r="C176">
        <v>490.702</v>
      </c>
      <c r="D176">
        <f t="shared" si="13"/>
        <v>33.489618218352298</v>
      </c>
      <c r="E176">
        <v>-41.076700000000002</v>
      </c>
      <c r="F176">
        <v>62.149000000000001</v>
      </c>
      <c r="G176">
        <v>377.15699999999998</v>
      </c>
      <c r="H176">
        <v>0.78324899999999997</v>
      </c>
      <c r="I176">
        <v>-60.745199999999997</v>
      </c>
      <c r="J176">
        <f t="shared" si="11"/>
        <v>-19.668499999999995</v>
      </c>
      <c r="L176">
        <v>4</v>
      </c>
      <c r="M176">
        <v>300.62799999999999</v>
      </c>
      <c r="N176">
        <f t="shared" si="14"/>
        <v>37.209302325581397</v>
      </c>
      <c r="O176">
        <v>-34.027099999999997</v>
      </c>
      <c r="P176">
        <v>59.433</v>
      </c>
      <c r="Q176">
        <v>465.108</v>
      </c>
      <c r="R176">
        <v>0.99885599999999997</v>
      </c>
      <c r="S176">
        <v>-51.5747</v>
      </c>
      <c r="T176">
        <f t="shared" si="12"/>
        <v>-17.547600000000003</v>
      </c>
    </row>
    <row r="177" spans="1:20" x14ac:dyDescent="0.3">
      <c r="B177">
        <v>11</v>
      </c>
      <c r="C177">
        <v>520.26199999999994</v>
      </c>
      <c r="D177">
        <f t="shared" si="13"/>
        <v>33.829499323410076</v>
      </c>
      <c r="E177">
        <v>-41.213999999999999</v>
      </c>
      <c r="F177">
        <v>62.3322</v>
      </c>
      <c r="G177">
        <v>382.34199999999998</v>
      </c>
      <c r="H177">
        <v>0.78501699999999996</v>
      </c>
      <c r="I177">
        <v>-60.714700000000001</v>
      </c>
      <c r="J177">
        <f t="shared" si="11"/>
        <v>-19.500700000000002</v>
      </c>
      <c r="L177">
        <v>5</v>
      </c>
      <c r="M177">
        <v>328.411</v>
      </c>
      <c r="N177">
        <f t="shared" si="14"/>
        <v>35.993233272144813</v>
      </c>
      <c r="O177">
        <v>-33.401499999999999</v>
      </c>
      <c r="P177">
        <v>59.051499999999997</v>
      </c>
      <c r="Q177">
        <v>450.17899999999997</v>
      </c>
      <c r="R177">
        <v>0.98349500000000001</v>
      </c>
      <c r="S177">
        <v>-52.139299999999999</v>
      </c>
      <c r="T177">
        <f t="shared" si="12"/>
        <v>-18.7378</v>
      </c>
    </row>
    <row r="178" spans="1:20" x14ac:dyDescent="0.3">
      <c r="B178">
        <v>12</v>
      </c>
      <c r="C178">
        <v>550.06299999999999</v>
      </c>
      <c r="D178">
        <f t="shared" si="13"/>
        <v>33.555920942250211</v>
      </c>
      <c r="E178">
        <v>-41.259799999999998</v>
      </c>
      <c r="F178">
        <v>62.2864</v>
      </c>
      <c r="G178">
        <v>382.72</v>
      </c>
      <c r="H178">
        <v>0.78572600000000004</v>
      </c>
      <c r="I178">
        <v>-60.790999999999997</v>
      </c>
      <c r="J178">
        <f t="shared" si="11"/>
        <v>-19.531199999999998</v>
      </c>
      <c r="L178">
        <v>6</v>
      </c>
      <c r="M178">
        <v>356.363</v>
      </c>
      <c r="N178">
        <f t="shared" si="14"/>
        <v>35.775615340583862</v>
      </c>
      <c r="O178">
        <v>-34.225499999999997</v>
      </c>
      <c r="P178">
        <v>60.180700000000002</v>
      </c>
      <c r="Q178">
        <v>460.34800000000001</v>
      </c>
      <c r="R178">
        <v>0.99068400000000001</v>
      </c>
      <c r="S178">
        <v>-52.337600000000002</v>
      </c>
      <c r="T178">
        <f t="shared" si="12"/>
        <v>-18.112100000000005</v>
      </c>
    </row>
    <row r="179" spans="1:20" x14ac:dyDescent="0.3">
      <c r="B179">
        <v>13</v>
      </c>
      <c r="C179">
        <v>579.59699999999998</v>
      </c>
      <c r="D179">
        <f t="shared" si="13"/>
        <v>33.859280828875207</v>
      </c>
      <c r="E179">
        <v>-41.336100000000002</v>
      </c>
      <c r="F179">
        <v>62.469499999999996</v>
      </c>
      <c r="G179">
        <v>382.40699999999998</v>
      </c>
      <c r="H179">
        <v>0.78744000000000003</v>
      </c>
      <c r="I179">
        <v>-60.6995</v>
      </c>
      <c r="J179">
        <f t="shared" si="11"/>
        <v>-19.363399999999999</v>
      </c>
      <c r="L179">
        <v>7</v>
      </c>
      <c r="M179">
        <v>383.86399999999998</v>
      </c>
      <c r="N179">
        <f t="shared" si="14"/>
        <v>36.362314097669206</v>
      </c>
      <c r="O179">
        <v>-34.4696</v>
      </c>
      <c r="P179">
        <v>60.516399999999997</v>
      </c>
      <c r="Q179">
        <v>466.73899999999998</v>
      </c>
      <c r="R179">
        <v>0.99476799999999999</v>
      </c>
      <c r="S179">
        <v>-52.337600000000002</v>
      </c>
      <c r="T179">
        <f t="shared" si="12"/>
        <v>-17.868000000000002</v>
      </c>
    </row>
    <row r="180" spans="1:20" x14ac:dyDescent="0.3">
      <c r="B180">
        <v>14</v>
      </c>
      <c r="C180">
        <v>609.59199999999998</v>
      </c>
      <c r="D180">
        <f t="shared" si="13"/>
        <v>33.338889814969157</v>
      </c>
      <c r="E180">
        <v>-40.863</v>
      </c>
      <c r="F180">
        <v>61.752299999999998</v>
      </c>
      <c r="G180">
        <v>379.69799999999998</v>
      </c>
      <c r="H180">
        <v>0.78763399999999995</v>
      </c>
      <c r="I180">
        <v>-60.638399999999997</v>
      </c>
      <c r="J180">
        <f t="shared" si="11"/>
        <v>-19.775399999999998</v>
      </c>
      <c r="L180">
        <v>8</v>
      </c>
      <c r="M180">
        <v>411.899</v>
      </c>
      <c r="N180">
        <f t="shared" si="14"/>
        <v>35.669698591046874</v>
      </c>
      <c r="O180">
        <v>-34.3628</v>
      </c>
      <c r="P180">
        <v>60.378999999999998</v>
      </c>
      <c r="Q180">
        <v>462.86799999999999</v>
      </c>
      <c r="R180">
        <v>0.988846</v>
      </c>
      <c r="S180">
        <v>-52.475000000000001</v>
      </c>
      <c r="T180">
        <f t="shared" si="12"/>
        <v>-18.112200000000001</v>
      </c>
    </row>
    <row r="181" spans="1:20" x14ac:dyDescent="0.3">
      <c r="B181">
        <v>15</v>
      </c>
      <c r="C181">
        <v>639.37</v>
      </c>
      <c r="D181">
        <f t="shared" si="13"/>
        <v>33.581838941500415</v>
      </c>
      <c r="E181">
        <v>-41.610700000000001</v>
      </c>
      <c r="F181">
        <v>62.728900000000003</v>
      </c>
      <c r="G181">
        <v>389.03</v>
      </c>
      <c r="H181">
        <v>0.79193999999999998</v>
      </c>
      <c r="I181">
        <v>-60.638399999999997</v>
      </c>
      <c r="J181">
        <f t="shared" si="11"/>
        <v>-19.027699999999996</v>
      </c>
      <c r="L181">
        <v>9</v>
      </c>
      <c r="M181">
        <v>439.59800000000001</v>
      </c>
      <c r="N181">
        <f t="shared" si="14"/>
        <v>36.102386367738895</v>
      </c>
      <c r="O181">
        <v>-34.3018</v>
      </c>
      <c r="P181">
        <v>60.302700000000002</v>
      </c>
      <c r="Q181">
        <v>466.57799999999997</v>
      </c>
      <c r="R181">
        <v>0.99234900000000004</v>
      </c>
      <c r="S181">
        <v>-52.413899999999998</v>
      </c>
      <c r="T181">
        <f t="shared" si="12"/>
        <v>-18.112099999999998</v>
      </c>
    </row>
    <row r="182" spans="1:20" x14ac:dyDescent="0.3">
      <c r="B182">
        <v>16</v>
      </c>
      <c r="C182">
        <v>669.28800000000001</v>
      </c>
      <c r="D182">
        <f t="shared" si="13"/>
        <v>33.42469416404839</v>
      </c>
      <c r="E182">
        <v>-41.885399999999997</v>
      </c>
      <c r="F182">
        <v>62.728900000000003</v>
      </c>
      <c r="G182">
        <v>393.49799999999999</v>
      </c>
      <c r="H182">
        <v>0.80261099999999996</v>
      </c>
      <c r="I182">
        <v>-60.638399999999997</v>
      </c>
      <c r="J182">
        <f t="shared" si="11"/>
        <v>-18.753</v>
      </c>
      <c r="L182">
        <v>10</v>
      </c>
      <c r="M182">
        <v>467.61200000000002</v>
      </c>
      <c r="N182">
        <f t="shared" si="14"/>
        <v>35.696437495537936</v>
      </c>
      <c r="O182">
        <v>-33.905000000000001</v>
      </c>
      <c r="P182">
        <v>59.738199999999999</v>
      </c>
      <c r="Q182">
        <v>462.36099999999999</v>
      </c>
      <c r="R182">
        <v>0.99241900000000005</v>
      </c>
      <c r="S182">
        <v>-52.413899999999998</v>
      </c>
      <c r="T182">
        <f t="shared" si="12"/>
        <v>-18.508899999999997</v>
      </c>
    </row>
    <row r="183" spans="1:20" x14ac:dyDescent="0.3">
      <c r="B183">
        <v>17</v>
      </c>
      <c r="C183">
        <v>699.46</v>
      </c>
      <c r="D183">
        <f t="shared" si="13"/>
        <v>33.143311679703011</v>
      </c>
      <c r="E183">
        <v>-41.336100000000002</v>
      </c>
      <c r="F183">
        <v>62.362699999999997</v>
      </c>
      <c r="G183">
        <v>386.185</v>
      </c>
      <c r="H183">
        <v>0.793354</v>
      </c>
      <c r="I183">
        <v>-60.592700000000001</v>
      </c>
      <c r="J183">
        <f t="shared" si="11"/>
        <v>-19.256599999999999</v>
      </c>
      <c r="L183">
        <v>11</v>
      </c>
      <c r="M183">
        <v>495.238</v>
      </c>
      <c r="N183">
        <f t="shared" si="14"/>
        <v>36.197784695576665</v>
      </c>
      <c r="O183">
        <v>-34.439100000000003</v>
      </c>
      <c r="P183">
        <v>60.256999999999998</v>
      </c>
      <c r="Q183">
        <v>464.17099999999999</v>
      </c>
      <c r="R183">
        <v>0.99385599999999996</v>
      </c>
      <c r="S183">
        <v>-52.246099999999998</v>
      </c>
      <c r="T183">
        <f t="shared" si="12"/>
        <v>-17.806999999999995</v>
      </c>
    </row>
    <row r="184" spans="1:20" x14ac:dyDescent="0.3">
      <c r="J184">
        <f t="shared" si="11"/>
        <v>0</v>
      </c>
      <c r="L184">
        <v>12</v>
      </c>
      <c r="M184">
        <v>523.22199999999998</v>
      </c>
      <c r="N184">
        <f t="shared" si="14"/>
        <v>35.734705546026326</v>
      </c>
      <c r="O184">
        <v>-35.003700000000002</v>
      </c>
      <c r="P184">
        <v>60.897799999999997</v>
      </c>
      <c r="Q184">
        <v>478.48899999999998</v>
      </c>
      <c r="R184">
        <v>1.0096700000000001</v>
      </c>
      <c r="S184">
        <v>-52.276600000000002</v>
      </c>
      <c r="T184">
        <f t="shared" si="12"/>
        <v>-17.2729</v>
      </c>
    </row>
    <row r="185" spans="1:20" x14ac:dyDescent="0.3">
      <c r="A185">
        <v>1.55</v>
      </c>
      <c r="J185">
        <f t="shared" si="11"/>
        <v>0</v>
      </c>
      <c r="L185">
        <v>13</v>
      </c>
      <c r="M185">
        <v>551.24099999999999</v>
      </c>
      <c r="N185">
        <f t="shared" si="14"/>
        <v>35.690067454227481</v>
      </c>
      <c r="O185">
        <v>-34.347499999999997</v>
      </c>
      <c r="P185">
        <v>60.165399999999998</v>
      </c>
      <c r="Q185">
        <v>468.59199999999998</v>
      </c>
      <c r="R185">
        <v>1.0018899999999999</v>
      </c>
      <c r="S185">
        <v>-52.368200000000002</v>
      </c>
      <c r="T185">
        <f t="shared" si="12"/>
        <v>-18.020700000000005</v>
      </c>
    </row>
    <row r="186" spans="1:20" x14ac:dyDescent="0.3">
      <c r="B186">
        <v>1</v>
      </c>
      <c r="C186">
        <v>224.75</v>
      </c>
      <c r="E186">
        <v>-46.279899999999998</v>
      </c>
      <c r="F186">
        <v>71.716300000000004</v>
      </c>
      <c r="G186">
        <v>356.84199999999998</v>
      </c>
      <c r="H186">
        <v>0.74570199999999998</v>
      </c>
      <c r="I186">
        <v>-60.562100000000001</v>
      </c>
      <c r="J186">
        <f t="shared" si="11"/>
        <v>-14.282200000000003</v>
      </c>
      <c r="L186">
        <v>14</v>
      </c>
      <c r="M186">
        <v>579.33799999999997</v>
      </c>
      <c r="N186">
        <f t="shared" si="14"/>
        <v>35.590988361746831</v>
      </c>
      <c r="O186">
        <v>-34.2102</v>
      </c>
      <c r="P186">
        <v>60.028100000000002</v>
      </c>
      <c r="Q186">
        <v>470.50900000000001</v>
      </c>
      <c r="R186">
        <v>1.0000199999999999</v>
      </c>
      <c r="S186">
        <v>-52.307099999999998</v>
      </c>
      <c r="T186">
        <f t="shared" si="12"/>
        <v>-18.096899999999998</v>
      </c>
    </row>
    <row r="187" spans="1:20" x14ac:dyDescent="0.3">
      <c r="B187">
        <v>2</v>
      </c>
      <c r="C187">
        <v>250.17500000000001</v>
      </c>
      <c r="D187">
        <f t="shared" si="13"/>
        <v>39.331366764995067</v>
      </c>
      <c r="E187">
        <v>-40.420499999999997</v>
      </c>
      <c r="F187">
        <v>61.0809</v>
      </c>
      <c r="G187">
        <v>361.34899999999999</v>
      </c>
      <c r="H187">
        <v>0.781829</v>
      </c>
      <c r="I187">
        <v>-59.2804</v>
      </c>
      <c r="J187">
        <f t="shared" si="11"/>
        <v>-18.859900000000003</v>
      </c>
      <c r="L187">
        <v>15</v>
      </c>
      <c r="M187">
        <v>607.16600000000005</v>
      </c>
      <c r="N187">
        <f t="shared" si="14"/>
        <v>35.935029466724046</v>
      </c>
      <c r="O187">
        <v>-34.774799999999999</v>
      </c>
      <c r="P187">
        <v>60.501100000000001</v>
      </c>
      <c r="Q187">
        <v>478.38400000000001</v>
      </c>
      <c r="R187">
        <v>1.0099</v>
      </c>
      <c r="S187">
        <v>-52.215600000000002</v>
      </c>
      <c r="T187">
        <f t="shared" si="12"/>
        <v>-17.440800000000003</v>
      </c>
    </row>
    <row r="188" spans="1:20" x14ac:dyDescent="0.3">
      <c r="B188">
        <v>3</v>
      </c>
      <c r="C188">
        <v>279.75799999999998</v>
      </c>
      <c r="D188">
        <f t="shared" si="13"/>
        <v>33.80319778251026</v>
      </c>
      <c r="E188">
        <v>-40.908799999999999</v>
      </c>
      <c r="F188">
        <v>61.523400000000002</v>
      </c>
      <c r="G188">
        <v>371.113</v>
      </c>
      <c r="H188">
        <v>0.78488899999999995</v>
      </c>
      <c r="I188">
        <v>-60.241700000000002</v>
      </c>
      <c r="J188">
        <f t="shared" si="11"/>
        <v>-19.332900000000002</v>
      </c>
      <c r="L188">
        <v>16</v>
      </c>
      <c r="M188">
        <v>635.56100000000004</v>
      </c>
      <c r="N188">
        <f t="shared" si="14"/>
        <v>35.217467864060595</v>
      </c>
      <c r="O188">
        <v>-34.332299999999996</v>
      </c>
      <c r="P188">
        <v>59.829700000000003</v>
      </c>
      <c r="Q188">
        <v>471.72800000000001</v>
      </c>
      <c r="R188">
        <v>1.00562</v>
      </c>
      <c r="S188">
        <v>-52.185099999999998</v>
      </c>
      <c r="T188">
        <f t="shared" si="12"/>
        <v>-17.852800000000002</v>
      </c>
    </row>
    <row r="189" spans="1:20" x14ac:dyDescent="0.3">
      <c r="B189">
        <v>4</v>
      </c>
      <c r="C189">
        <v>309.483</v>
      </c>
      <c r="D189">
        <f t="shared" si="13"/>
        <v>33.641715727502074</v>
      </c>
      <c r="E189">
        <v>-41.091900000000003</v>
      </c>
      <c r="F189">
        <v>61.630200000000002</v>
      </c>
      <c r="G189">
        <v>377.32799999999997</v>
      </c>
      <c r="H189">
        <v>0.78660600000000003</v>
      </c>
      <c r="I189">
        <v>-60.348500000000001</v>
      </c>
      <c r="J189">
        <f t="shared" si="11"/>
        <v>-19.256599999999999</v>
      </c>
      <c r="L189">
        <v>17</v>
      </c>
      <c r="M189">
        <v>663.92100000000005</v>
      </c>
      <c r="N189">
        <f t="shared" si="14"/>
        <v>35.260930888575444</v>
      </c>
      <c r="O189">
        <v>-34.683199999999999</v>
      </c>
      <c r="P189">
        <v>60.378999999999998</v>
      </c>
      <c r="Q189">
        <v>480.8</v>
      </c>
      <c r="R189">
        <v>1.0126299999999999</v>
      </c>
      <c r="S189">
        <v>-52.139299999999999</v>
      </c>
      <c r="T189">
        <f t="shared" si="12"/>
        <v>-17.456099999999999</v>
      </c>
    </row>
    <row r="190" spans="1:20" x14ac:dyDescent="0.3">
      <c r="B190">
        <v>5</v>
      </c>
      <c r="C190">
        <v>338.36099999999999</v>
      </c>
      <c r="D190">
        <f t="shared" si="13"/>
        <v>34.6284368723596</v>
      </c>
      <c r="E190">
        <v>-41.442900000000002</v>
      </c>
      <c r="F190">
        <v>61.813400000000001</v>
      </c>
      <c r="G190">
        <v>381.53</v>
      </c>
      <c r="H190">
        <v>0.79269599999999996</v>
      </c>
      <c r="I190">
        <v>-60.592700000000001</v>
      </c>
      <c r="J190">
        <f t="shared" si="11"/>
        <v>-19.149799999999999</v>
      </c>
      <c r="L190">
        <v>18</v>
      </c>
      <c r="M190">
        <v>692.48099999999999</v>
      </c>
      <c r="N190">
        <f t="shared" si="14"/>
        <v>35.014005602240964</v>
      </c>
      <c r="O190">
        <v>-34.347499999999997</v>
      </c>
      <c r="P190">
        <v>59.966999999999999</v>
      </c>
      <c r="Q190">
        <v>476.553</v>
      </c>
      <c r="R190">
        <v>1.0045900000000001</v>
      </c>
      <c r="S190">
        <v>-52.124000000000002</v>
      </c>
      <c r="T190">
        <f t="shared" si="12"/>
        <v>-17.776500000000006</v>
      </c>
    </row>
    <row r="191" spans="1:20" x14ac:dyDescent="0.3">
      <c r="B191">
        <v>6</v>
      </c>
      <c r="C191">
        <v>367.41699999999997</v>
      </c>
      <c r="D191">
        <f t="shared" si="13"/>
        <v>34.416299559471383</v>
      </c>
      <c r="E191">
        <v>-41.458100000000002</v>
      </c>
      <c r="F191">
        <v>62.027000000000001</v>
      </c>
      <c r="G191">
        <v>383.04199999999997</v>
      </c>
      <c r="H191">
        <v>0.78946099999999997</v>
      </c>
      <c r="I191">
        <v>-60.592700000000001</v>
      </c>
      <c r="J191">
        <f t="shared" si="11"/>
        <v>-19.134599999999999</v>
      </c>
      <c r="T191">
        <f t="shared" si="12"/>
        <v>0</v>
      </c>
    </row>
    <row r="192" spans="1:20" x14ac:dyDescent="0.3">
      <c r="B192">
        <v>7</v>
      </c>
      <c r="C192">
        <v>396.76299999999998</v>
      </c>
      <c r="D192">
        <f t="shared" si="13"/>
        <v>34.076194370612683</v>
      </c>
      <c r="E192">
        <v>-41.702300000000001</v>
      </c>
      <c r="F192">
        <v>62.255899999999997</v>
      </c>
      <c r="G192">
        <v>386.36900000000003</v>
      </c>
      <c r="H192">
        <v>0.79549999999999998</v>
      </c>
      <c r="I192">
        <v>-60.638399999999997</v>
      </c>
      <c r="J192">
        <f t="shared" si="11"/>
        <v>-18.936099999999996</v>
      </c>
      <c r="K192">
        <v>1.5</v>
      </c>
      <c r="T192">
        <f t="shared" si="12"/>
        <v>0</v>
      </c>
    </row>
    <row r="193" spans="1:20" x14ac:dyDescent="0.3">
      <c r="B193">
        <v>8</v>
      </c>
      <c r="C193">
        <v>426.16699999999997</v>
      </c>
      <c r="D193">
        <f t="shared" si="13"/>
        <v>34.008978370289761</v>
      </c>
      <c r="E193">
        <v>-41.229199999999999</v>
      </c>
      <c r="F193">
        <v>61.874400000000001</v>
      </c>
      <c r="G193">
        <v>381.16899999999998</v>
      </c>
      <c r="H193">
        <v>0.79134099999999996</v>
      </c>
      <c r="I193">
        <v>-60.6995</v>
      </c>
      <c r="J193">
        <f t="shared" si="11"/>
        <v>-19.470300000000002</v>
      </c>
      <c r="L193">
        <v>1</v>
      </c>
      <c r="M193">
        <v>225.16499999999999</v>
      </c>
      <c r="O193">
        <v>-39.901699999999998</v>
      </c>
      <c r="P193">
        <v>70.694000000000003</v>
      </c>
      <c r="Q193">
        <v>393.875</v>
      </c>
      <c r="R193">
        <v>0.86894199999999999</v>
      </c>
      <c r="S193">
        <v>-55.419899999999998</v>
      </c>
      <c r="T193">
        <f t="shared" si="12"/>
        <v>-15.5182</v>
      </c>
    </row>
    <row r="194" spans="1:20" x14ac:dyDescent="0.3">
      <c r="B194">
        <v>9</v>
      </c>
      <c r="C194">
        <v>455.10300000000001</v>
      </c>
      <c r="D194">
        <f t="shared" si="13"/>
        <v>34.559026817804771</v>
      </c>
      <c r="E194">
        <v>-41.442900000000002</v>
      </c>
      <c r="F194">
        <v>61.828600000000002</v>
      </c>
      <c r="G194">
        <v>388.51799999999997</v>
      </c>
      <c r="H194">
        <v>0.79868600000000001</v>
      </c>
      <c r="I194">
        <v>-60.607900000000001</v>
      </c>
      <c r="J194">
        <f t="shared" si="11"/>
        <v>-19.164999999999999</v>
      </c>
      <c r="L194">
        <v>2</v>
      </c>
      <c r="M194">
        <v>256.35000000000002</v>
      </c>
      <c r="N194">
        <f t="shared" si="14"/>
        <v>32.066698733365371</v>
      </c>
      <c r="O194">
        <v>-35.720799999999997</v>
      </c>
      <c r="P194">
        <v>63.171399999999998</v>
      </c>
      <c r="Q194">
        <v>401.98899999999998</v>
      </c>
      <c r="R194">
        <v>0.91000800000000004</v>
      </c>
      <c r="S194">
        <v>-54.656999999999996</v>
      </c>
      <c r="T194">
        <f t="shared" si="12"/>
        <v>-18.936199999999999</v>
      </c>
    </row>
    <row r="195" spans="1:20" x14ac:dyDescent="0.3">
      <c r="B195">
        <v>10</v>
      </c>
      <c r="C195">
        <v>484.69499999999999</v>
      </c>
      <c r="D195">
        <f t="shared" si="13"/>
        <v>33.792917004595857</v>
      </c>
      <c r="E195">
        <v>-41.397100000000002</v>
      </c>
      <c r="F195">
        <v>61.706499999999998</v>
      </c>
      <c r="G195">
        <v>385.483</v>
      </c>
      <c r="H195">
        <v>0.79987399999999997</v>
      </c>
      <c r="I195">
        <v>-60.607900000000001</v>
      </c>
      <c r="J195">
        <f t="shared" si="11"/>
        <v>-19.210799999999999</v>
      </c>
      <c r="L195">
        <v>3</v>
      </c>
      <c r="M195">
        <v>284.91000000000003</v>
      </c>
      <c r="N195">
        <f t="shared" si="14"/>
        <v>35.014005602240893</v>
      </c>
      <c r="O195">
        <v>-36.239600000000003</v>
      </c>
      <c r="P195">
        <v>62.789900000000003</v>
      </c>
      <c r="Q195">
        <v>425.24200000000002</v>
      </c>
      <c r="R195">
        <v>0.92119799999999996</v>
      </c>
      <c r="S195">
        <v>-55.267299999999999</v>
      </c>
      <c r="T195">
        <f t="shared" si="12"/>
        <v>-19.027699999999996</v>
      </c>
    </row>
    <row r="196" spans="1:20" x14ac:dyDescent="0.3">
      <c r="B196">
        <v>11</v>
      </c>
      <c r="C196">
        <v>513.68799999999999</v>
      </c>
      <c r="D196">
        <f t="shared" si="13"/>
        <v>34.491084054771846</v>
      </c>
      <c r="E196">
        <v>-41.488599999999998</v>
      </c>
      <c r="F196">
        <v>61.813400000000001</v>
      </c>
      <c r="G196">
        <v>390.44900000000001</v>
      </c>
      <c r="H196">
        <v>0.80111600000000005</v>
      </c>
      <c r="I196">
        <v>-60.501100000000001</v>
      </c>
      <c r="J196">
        <f t="shared" si="11"/>
        <v>-19.012500000000003</v>
      </c>
      <c r="L196">
        <v>4</v>
      </c>
      <c r="M196">
        <v>314.702</v>
      </c>
      <c r="N196">
        <f t="shared" si="14"/>
        <v>33.56605800214826</v>
      </c>
      <c r="O196">
        <v>-35.613999999999997</v>
      </c>
      <c r="P196">
        <v>62.027000000000001</v>
      </c>
      <c r="Q196">
        <v>424.91699999999997</v>
      </c>
      <c r="R196">
        <v>0.91764699999999999</v>
      </c>
      <c r="S196">
        <v>-55.465699999999998</v>
      </c>
      <c r="T196">
        <f t="shared" si="12"/>
        <v>-19.851700000000001</v>
      </c>
    </row>
    <row r="197" spans="1:20" x14ac:dyDescent="0.3">
      <c r="B197">
        <v>12</v>
      </c>
      <c r="C197">
        <v>543.03800000000001</v>
      </c>
      <c r="D197">
        <f t="shared" si="13"/>
        <v>34.0715502555366</v>
      </c>
      <c r="E197">
        <v>-41.305500000000002</v>
      </c>
      <c r="F197">
        <v>61.630200000000002</v>
      </c>
      <c r="G197">
        <v>385.75700000000001</v>
      </c>
      <c r="H197">
        <v>0.79813500000000004</v>
      </c>
      <c r="I197">
        <v>-60.531599999999997</v>
      </c>
      <c r="J197">
        <f t="shared" si="11"/>
        <v>-19.226099999999995</v>
      </c>
      <c r="L197">
        <v>5</v>
      </c>
      <c r="M197">
        <v>343.05599999999998</v>
      </c>
      <c r="N197">
        <f t="shared" si="14"/>
        <v>35.268392466671386</v>
      </c>
      <c r="O197">
        <v>-35.919199999999996</v>
      </c>
      <c r="P197">
        <v>62.118499999999997</v>
      </c>
      <c r="Q197">
        <v>431.68299999999999</v>
      </c>
      <c r="R197">
        <v>0.926624</v>
      </c>
      <c r="S197">
        <v>-55.618299999999998</v>
      </c>
      <c r="T197">
        <f t="shared" si="12"/>
        <v>-19.699100000000001</v>
      </c>
    </row>
    <row r="198" spans="1:20" x14ac:dyDescent="0.3">
      <c r="B198">
        <v>13</v>
      </c>
      <c r="C198">
        <v>573.30999999999995</v>
      </c>
      <c r="D198">
        <f t="shared" si="13"/>
        <v>33.033826638477876</v>
      </c>
      <c r="E198">
        <v>-41.229199999999999</v>
      </c>
      <c r="F198">
        <v>61.492899999999999</v>
      </c>
      <c r="G198">
        <v>389.70299999999997</v>
      </c>
      <c r="H198">
        <v>0.80156799999999995</v>
      </c>
      <c r="I198">
        <v>-60.470599999999997</v>
      </c>
      <c r="J198">
        <f t="shared" ref="J198:J261" si="15">I198-E198</f>
        <v>-19.241399999999999</v>
      </c>
      <c r="L198">
        <v>6</v>
      </c>
      <c r="M198">
        <v>371.67200000000003</v>
      </c>
      <c r="N198">
        <f t="shared" si="14"/>
        <v>34.945485043332347</v>
      </c>
      <c r="O198">
        <v>-35.980200000000004</v>
      </c>
      <c r="P198">
        <v>62.210099999999997</v>
      </c>
      <c r="Q198">
        <v>435.096</v>
      </c>
      <c r="R198">
        <v>0.93193400000000004</v>
      </c>
      <c r="S198">
        <v>-55.587800000000001</v>
      </c>
      <c r="T198">
        <f t="shared" ref="T198:T261" si="16">S198-O198</f>
        <v>-19.607599999999998</v>
      </c>
    </row>
    <row r="199" spans="1:20" x14ac:dyDescent="0.3">
      <c r="B199">
        <v>14</v>
      </c>
      <c r="C199">
        <v>602.75800000000004</v>
      </c>
      <c r="D199">
        <f t="shared" ref="D199:D262" si="17">1000/(C199-C198)</f>
        <v>33.958163542515514</v>
      </c>
      <c r="E199">
        <v>-41.320799999999998</v>
      </c>
      <c r="F199">
        <v>61.569200000000002</v>
      </c>
      <c r="G199">
        <v>389.78500000000003</v>
      </c>
      <c r="H199">
        <v>0.805091</v>
      </c>
      <c r="I199">
        <v>-60.607900000000001</v>
      </c>
      <c r="J199">
        <f t="shared" si="15"/>
        <v>-19.287100000000002</v>
      </c>
      <c r="L199">
        <v>7</v>
      </c>
      <c r="M199">
        <v>400.75799999999998</v>
      </c>
      <c r="N199">
        <f t="shared" ref="N199:N262" si="18">1000/(M199-M198)</f>
        <v>34.380801760297103</v>
      </c>
      <c r="O199">
        <v>-35.8429</v>
      </c>
      <c r="P199">
        <v>62.011699999999998</v>
      </c>
      <c r="Q199">
        <v>432.28199999999998</v>
      </c>
      <c r="R199">
        <v>0.93085899999999999</v>
      </c>
      <c r="S199">
        <v>-55.816699999999997</v>
      </c>
      <c r="T199">
        <f t="shared" si="16"/>
        <v>-19.973799999999997</v>
      </c>
    </row>
    <row r="200" spans="1:20" x14ac:dyDescent="0.3">
      <c r="B200">
        <v>15</v>
      </c>
      <c r="C200">
        <v>632.04499999999996</v>
      </c>
      <c r="D200">
        <f t="shared" si="17"/>
        <v>34.144842421552319</v>
      </c>
      <c r="E200">
        <v>-41.809100000000001</v>
      </c>
      <c r="F200">
        <v>62.3474</v>
      </c>
      <c r="G200">
        <v>395.70499999999998</v>
      </c>
      <c r="H200">
        <v>0.807562</v>
      </c>
      <c r="I200">
        <v>-60.455300000000001</v>
      </c>
      <c r="J200">
        <f t="shared" si="15"/>
        <v>-18.6462</v>
      </c>
      <c r="L200">
        <v>8</v>
      </c>
      <c r="M200">
        <v>428.39800000000002</v>
      </c>
      <c r="N200">
        <f t="shared" si="18"/>
        <v>36.179450072358847</v>
      </c>
      <c r="O200">
        <v>-36.438000000000002</v>
      </c>
      <c r="P200">
        <v>62.576300000000003</v>
      </c>
      <c r="Q200">
        <v>441.56599999999997</v>
      </c>
      <c r="R200">
        <v>0.94305300000000003</v>
      </c>
      <c r="S200">
        <v>-55.709800000000001</v>
      </c>
      <c r="T200">
        <f t="shared" si="16"/>
        <v>-19.271799999999999</v>
      </c>
    </row>
    <row r="201" spans="1:20" x14ac:dyDescent="0.3">
      <c r="B201">
        <v>16</v>
      </c>
      <c r="C201">
        <v>661.70699999999999</v>
      </c>
      <c r="D201">
        <f t="shared" si="17"/>
        <v>33.713168363562765</v>
      </c>
      <c r="E201">
        <v>-41.610700000000001</v>
      </c>
      <c r="F201">
        <v>61.889600000000002</v>
      </c>
      <c r="G201">
        <v>391.303</v>
      </c>
      <c r="H201">
        <v>0.801709</v>
      </c>
      <c r="I201">
        <v>-60.470599999999997</v>
      </c>
      <c r="J201">
        <f t="shared" si="15"/>
        <v>-18.859899999999996</v>
      </c>
      <c r="L201">
        <v>9</v>
      </c>
      <c r="M201">
        <v>457.32400000000001</v>
      </c>
      <c r="N201">
        <f t="shared" si="18"/>
        <v>34.570974210053251</v>
      </c>
      <c r="O201">
        <v>-35.9497</v>
      </c>
      <c r="P201">
        <v>62.042200000000001</v>
      </c>
      <c r="Q201">
        <v>437.81799999999998</v>
      </c>
      <c r="R201">
        <v>0.93596299999999999</v>
      </c>
      <c r="S201">
        <v>-55.679299999999998</v>
      </c>
      <c r="T201">
        <f t="shared" si="16"/>
        <v>-19.729599999999998</v>
      </c>
    </row>
    <row r="202" spans="1:20" x14ac:dyDescent="0.3">
      <c r="B202">
        <v>17</v>
      </c>
      <c r="C202">
        <v>691.76300000000003</v>
      </c>
      <c r="D202">
        <f t="shared" si="17"/>
        <v>33.271227042853297</v>
      </c>
      <c r="E202">
        <v>-40.863</v>
      </c>
      <c r="F202">
        <v>60.9589</v>
      </c>
      <c r="G202">
        <v>385.75799999999998</v>
      </c>
      <c r="H202">
        <v>0.80218900000000004</v>
      </c>
      <c r="I202">
        <v>-60.424799999999998</v>
      </c>
      <c r="J202">
        <f t="shared" si="15"/>
        <v>-19.561799999999998</v>
      </c>
      <c r="L202">
        <v>10</v>
      </c>
      <c r="M202">
        <v>486.22</v>
      </c>
      <c r="N202">
        <f t="shared" si="18"/>
        <v>34.606866002214822</v>
      </c>
      <c r="O202">
        <v>-35.7361</v>
      </c>
      <c r="P202">
        <v>61.828600000000002</v>
      </c>
      <c r="Q202">
        <v>432.16399999999999</v>
      </c>
      <c r="R202">
        <v>0.93555999999999995</v>
      </c>
      <c r="S202">
        <v>-55.664099999999998</v>
      </c>
      <c r="T202">
        <f t="shared" si="16"/>
        <v>-19.927999999999997</v>
      </c>
    </row>
    <row r="203" spans="1:20" x14ac:dyDescent="0.3">
      <c r="J203">
        <f t="shared" si="15"/>
        <v>0</v>
      </c>
      <c r="L203">
        <v>11</v>
      </c>
      <c r="M203">
        <v>514.24800000000005</v>
      </c>
      <c r="N203">
        <f t="shared" si="18"/>
        <v>35.678607107178507</v>
      </c>
      <c r="O203">
        <v>-36.254899999999999</v>
      </c>
      <c r="P203">
        <v>62.3474</v>
      </c>
      <c r="Q203">
        <v>446.233</v>
      </c>
      <c r="R203">
        <v>0.94701900000000006</v>
      </c>
      <c r="S203">
        <v>-55.557299999999998</v>
      </c>
      <c r="T203">
        <f t="shared" si="16"/>
        <v>-19.302399999999999</v>
      </c>
    </row>
    <row r="204" spans="1:20" x14ac:dyDescent="0.3">
      <c r="A204">
        <v>1.6</v>
      </c>
      <c r="J204">
        <f t="shared" si="15"/>
        <v>0</v>
      </c>
      <c r="L204">
        <v>12</v>
      </c>
      <c r="M204">
        <v>542.45399999999995</v>
      </c>
      <c r="N204">
        <f t="shared" si="18"/>
        <v>35.453449620648207</v>
      </c>
      <c r="O204">
        <v>-36.0107</v>
      </c>
      <c r="P204">
        <v>62.011699999999998</v>
      </c>
      <c r="Q204">
        <v>440.81400000000002</v>
      </c>
      <c r="R204">
        <v>0.93472900000000003</v>
      </c>
      <c r="S204">
        <v>-55.664099999999998</v>
      </c>
      <c r="T204">
        <f t="shared" si="16"/>
        <v>-19.653399999999998</v>
      </c>
    </row>
    <row r="205" spans="1:20" x14ac:dyDescent="0.3">
      <c r="B205">
        <v>1</v>
      </c>
      <c r="C205">
        <v>224.47200000000001</v>
      </c>
      <c r="E205">
        <v>-45.99</v>
      </c>
      <c r="F205">
        <v>71.273799999999994</v>
      </c>
      <c r="G205">
        <v>351.98700000000002</v>
      </c>
      <c r="H205">
        <v>0.74256900000000003</v>
      </c>
      <c r="I205">
        <v>-60.607900000000001</v>
      </c>
      <c r="J205">
        <f t="shared" si="15"/>
        <v>-14.617899999999999</v>
      </c>
      <c r="L205">
        <v>13</v>
      </c>
      <c r="M205">
        <v>570.49599999999998</v>
      </c>
      <c r="N205">
        <f t="shared" si="18"/>
        <v>35.660794522501924</v>
      </c>
      <c r="O205">
        <v>-36.315899999999999</v>
      </c>
      <c r="P205">
        <v>62.4084</v>
      </c>
      <c r="Q205">
        <v>445.82600000000002</v>
      </c>
      <c r="R205">
        <v>0.94490399999999997</v>
      </c>
      <c r="S205">
        <v>-55.511499999999998</v>
      </c>
      <c r="T205">
        <f t="shared" si="16"/>
        <v>-19.195599999999999</v>
      </c>
    </row>
    <row r="206" spans="1:20" x14ac:dyDescent="0.3">
      <c r="B206">
        <v>2</v>
      </c>
      <c r="C206">
        <v>248.51900000000001</v>
      </c>
      <c r="D206">
        <f t="shared" si="17"/>
        <v>41.585228926685247</v>
      </c>
      <c r="E206">
        <v>-40.7104</v>
      </c>
      <c r="F206">
        <v>60.897799999999997</v>
      </c>
      <c r="G206">
        <v>367.04199999999997</v>
      </c>
      <c r="H206">
        <v>0.79523299999999997</v>
      </c>
      <c r="I206">
        <v>-59.2194</v>
      </c>
      <c r="J206">
        <f t="shared" si="15"/>
        <v>-18.509</v>
      </c>
      <c r="L206">
        <v>14</v>
      </c>
      <c r="M206">
        <v>598.90700000000004</v>
      </c>
      <c r="N206">
        <f t="shared" si="18"/>
        <v>35.197634718946816</v>
      </c>
      <c r="O206">
        <v>-36.788899999999998</v>
      </c>
      <c r="P206">
        <v>62.896700000000003</v>
      </c>
      <c r="Q206">
        <v>454.88200000000001</v>
      </c>
      <c r="R206">
        <v>0.95276099999999997</v>
      </c>
      <c r="S206">
        <v>-55.587800000000001</v>
      </c>
      <c r="T206">
        <f t="shared" si="16"/>
        <v>-18.798900000000003</v>
      </c>
    </row>
    <row r="207" spans="1:20" x14ac:dyDescent="0.3">
      <c r="B207">
        <v>3</v>
      </c>
      <c r="C207">
        <v>277.2</v>
      </c>
      <c r="D207">
        <f t="shared" si="17"/>
        <v>34.866287786339406</v>
      </c>
      <c r="E207">
        <v>-40.985100000000003</v>
      </c>
      <c r="F207">
        <v>60.9589</v>
      </c>
      <c r="G207">
        <v>378.11</v>
      </c>
      <c r="H207">
        <v>0.79295700000000002</v>
      </c>
      <c r="I207">
        <v>-60.012799999999999</v>
      </c>
      <c r="J207">
        <f t="shared" si="15"/>
        <v>-19.027699999999996</v>
      </c>
      <c r="L207">
        <v>15</v>
      </c>
      <c r="M207">
        <v>627.54700000000003</v>
      </c>
      <c r="N207">
        <f t="shared" si="18"/>
        <v>34.916201117318451</v>
      </c>
      <c r="O207">
        <v>-36.422699999999999</v>
      </c>
      <c r="P207">
        <v>62.4084</v>
      </c>
      <c r="Q207">
        <v>445.71100000000001</v>
      </c>
      <c r="R207">
        <v>0.94626699999999997</v>
      </c>
      <c r="S207">
        <v>-55.557299999999998</v>
      </c>
      <c r="T207">
        <f t="shared" si="16"/>
        <v>-19.134599999999999</v>
      </c>
    </row>
    <row r="208" spans="1:20" x14ac:dyDescent="0.3">
      <c r="B208">
        <v>4</v>
      </c>
      <c r="C208">
        <v>305.553</v>
      </c>
      <c r="D208">
        <f t="shared" si="17"/>
        <v>35.269636370049014</v>
      </c>
      <c r="E208">
        <v>-40.817300000000003</v>
      </c>
      <c r="F208">
        <v>60.8521</v>
      </c>
      <c r="G208">
        <v>374.084</v>
      </c>
      <c r="H208">
        <v>0.78992899999999999</v>
      </c>
      <c r="I208">
        <v>-60.409500000000001</v>
      </c>
      <c r="J208">
        <f t="shared" si="15"/>
        <v>-19.592199999999998</v>
      </c>
      <c r="L208">
        <v>16</v>
      </c>
      <c r="M208">
        <v>655.899</v>
      </c>
      <c r="N208">
        <f t="shared" si="18"/>
        <v>35.270880361173845</v>
      </c>
      <c r="O208">
        <v>-36.270099999999999</v>
      </c>
      <c r="P208">
        <v>62.301600000000001</v>
      </c>
      <c r="Q208">
        <v>448.11099999999999</v>
      </c>
      <c r="R208">
        <v>0.94916</v>
      </c>
      <c r="S208">
        <v>-55.358899999999998</v>
      </c>
      <c r="T208">
        <f t="shared" si="16"/>
        <v>-19.088799999999999</v>
      </c>
    </row>
    <row r="209" spans="1:20" x14ac:dyDescent="0.3">
      <c r="B209">
        <v>5</v>
      </c>
      <c r="C209">
        <v>333.88900000000001</v>
      </c>
      <c r="D209">
        <f t="shared" si="17"/>
        <v>35.29079616036136</v>
      </c>
      <c r="E209">
        <v>-41.534399999999998</v>
      </c>
      <c r="F209">
        <v>61.706499999999998</v>
      </c>
      <c r="G209">
        <v>384.63799999999998</v>
      </c>
      <c r="H209">
        <v>0.79958499999999999</v>
      </c>
      <c r="I209">
        <v>-60.394300000000001</v>
      </c>
      <c r="J209">
        <f t="shared" si="15"/>
        <v>-18.859900000000003</v>
      </c>
      <c r="L209">
        <v>17</v>
      </c>
      <c r="M209">
        <v>683.75099999999998</v>
      </c>
      <c r="N209">
        <f t="shared" si="18"/>
        <v>35.90406434008333</v>
      </c>
      <c r="O209">
        <v>-35.827599999999997</v>
      </c>
      <c r="P209">
        <v>61.599699999999999</v>
      </c>
      <c r="Q209">
        <v>442.24400000000003</v>
      </c>
      <c r="R209">
        <v>0.94274000000000002</v>
      </c>
      <c r="S209">
        <v>-55.389400000000002</v>
      </c>
      <c r="T209">
        <f t="shared" si="16"/>
        <v>-19.561800000000005</v>
      </c>
    </row>
    <row r="210" spans="1:20" x14ac:dyDescent="0.3">
      <c r="B210">
        <v>6</v>
      </c>
      <c r="C210">
        <v>363.12900000000002</v>
      </c>
      <c r="D210">
        <f t="shared" si="17"/>
        <v>34.199726402188773</v>
      </c>
      <c r="E210">
        <v>-41.610700000000001</v>
      </c>
      <c r="F210">
        <v>61.508200000000002</v>
      </c>
      <c r="G210">
        <v>388.24299999999999</v>
      </c>
      <c r="H210">
        <v>0.80435400000000001</v>
      </c>
      <c r="I210">
        <v>-60.668900000000001</v>
      </c>
      <c r="J210">
        <f t="shared" si="15"/>
        <v>-19.058199999999999</v>
      </c>
      <c r="L210">
        <v>18</v>
      </c>
      <c r="M210">
        <v>712.60799999999995</v>
      </c>
      <c r="N210">
        <f t="shared" si="18"/>
        <v>34.653636899192605</v>
      </c>
      <c r="O210">
        <v>-36.361699999999999</v>
      </c>
      <c r="P210">
        <v>62.439</v>
      </c>
      <c r="Q210">
        <v>449.56400000000002</v>
      </c>
      <c r="R210">
        <v>0.949438</v>
      </c>
      <c r="S210">
        <v>-55.297899999999998</v>
      </c>
      <c r="T210">
        <f t="shared" si="16"/>
        <v>-18.936199999999999</v>
      </c>
    </row>
    <row r="211" spans="1:20" x14ac:dyDescent="0.3">
      <c r="B211">
        <v>7</v>
      </c>
      <c r="C211">
        <v>390.964</v>
      </c>
      <c r="D211">
        <f t="shared" si="17"/>
        <v>35.925992455541611</v>
      </c>
      <c r="E211">
        <v>-41.946399999999997</v>
      </c>
      <c r="F211">
        <v>62.164299999999997</v>
      </c>
      <c r="G211">
        <v>391.38600000000002</v>
      </c>
      <c r="H211">
        <v>0.80750100000000002</v>
      </c>
      <c r="I211">
        <v>-60.562100000000001</v>
      </c>
      <c r="J211">
        <f t="shared" si="15"/>
        <v>-18.615700000000004</v>
      </c>
      <c r="T211">
        <f t="shared" si="16"/>
        <v>0</v>
      </c>
    </row>
    <row r="212" spans="1:20" x14ac:dyDescent="0.3">
      <c r="B212">
        <v>8</v>
      </c>
      <c r="C212">
        <v>419.76299999999998</v>
      </c>
      <c r="D212">
        <f t="shared" si="17"/>
        <v>34.723427896802001</v>
      </c>
      <c r="E212">
        <v>-41.747999999999998</v>
      </c>
      <c r="F212">
        <v>61.782800000000002</v>
      </c>
      <c r="G212">
        <v>391.517</v>
      </c>
      <c r="H212">
        <v>0.806925</v>
      </c>
      <c r="I212">
        <v>-60.592700000000001</v>
      </c>
      <c r="J212">
        <f t="shared" si="15"/>
        <v>-18.844700000000003</v>
      </c>
      <c r="K212">
        <v>1.55</v>
      </c>
      <c r="T212">
        <f t="shared" si="16"/>
        <v>0</v>
      </c>
    </row>
    <row r="213" spans="1:20" x14ac:dyDescent="0.3">
      <c r="B213">
        <v>9</v>
      </c>
      <c r="C213">
        <v>448.36700000000002</v>
      </c>
      <c r="D213">
        <f t="shared" si="17"/>
        <v>34.960145434204954</v>
      </c>
      <c r="E213">
        <v>-42.297400000000003</v>
      </c>
      <c r="F213">
        <v>62.3474</v>
      </c>
      <c r="G213">
        <v>398.12099999999998</v>
      </c>
      <c r="H213">
        <v>0.81437700000000002</v>
      </c>
      <c r="I213">
        <v>-60.531599999999997</v>
      </c>
      <c r="J213">
        <f t="shared" si="15"/>
        <v>-18.234199999999994</v>
      </c>
      <c r="L213">
        <v>1</v>
      </c>
      <c r="M213">
        <v>224.577</v>
      </c>
      <c r="O213">
        <v>-40.069600000000001</v>
      </c>
      <c r="P213">
        <v>70.1447</v>
      </c>
      <c r="Q213">
        <v>407.41199999999998</v>
      </c>
      <c r="R213">
        <v>0.89916200000000002</v>
      </c>
      <c r="S213">
        <v>-54.5197</v>
      </c>
      <c r="T213">
        <f t="shared" si="16"/>
        <v>-14.450099999999999</v>
      </c>
    </row>
    <row r="214" spans="1:20" x14ac:dyDescent="0.3">
      <c r="B214">
        <v>10</v>
      </c>
      <c r="C214">
        <v>477.21600000000001</v>
      </c>
      <c r="D214">
        <f t="shared" si="17"/>
        <v>34.663246559672793</v>
      </c>
      <c r="E214">
        <v>-41.183500000000002</v>
      </c>
      <c r="F214">
        <v>61.248800000000003</v>
      </c>
      <c r="G214">
        <v>387.39699999999999</v>
      </c>
      <c r="H214">
        <v>0.79898000000000002</v>
      </c>
      <c r="I214">
        <v>-60.592700000000001</v>
      </c>
      <c r="J214">
        <f t="shared" si="15"/>
        <v>-19.409199999999998</v>
      </c>
      <c r="L214">
        <v>2</v>
      </c>
      <c r="M214">
        <v>249.03200000000001</v>
      </c>
      <c r="N214">
        <f t="shared" si="18"/>
        <v>40.891433244735204</v>
      </c>
      <c r="O214">
        <v>-34.942599999999999</v>
      </c>
      <c r="P214">
        <v>60.424799999999998</v>
      </c>
      <c r="Q214">
        <v>420.24599999999998</v>
      </c>
      <c r="R214">
        <v>0.95389400000000002</v>
      </c>
      <c r="S214">
        <v>-53.2532</v>
      </c>
      <c r="T214">
        <f t="shared" si="16"/>
        <v>-18.310600000000001</v>
      </c>
    </row>
    <row r="215" spans="1:20" x14ac:dyDescent="0.3">
      <c r="B215">
        <v>11</v>
      </c>
      <c r="C215">
        <v>505.29700000000003</v>
      </c>
      <c r="D215">
        <f t="shared" si="17"/>
        <v>35.61126740500692</v>
      </c>
      <c r="E215">
        <v>-41.824300000000001</v>
      </c>
      <c r="F215">
        <v>61.904899999999998</v>
      </c>
      <c r="G215">
        <v>393.851</v>
      </c>
      <c r="H215">
        <v>0.80581199999999997</v>
      </c>
      <c r="I215">
        <v>-60.684199999999997</v>
      </c>
      <c r="J215">
        <f t="shared" si="15"/>
        <v>-18.859899999999996</v>
      </c>
      <c r="L215">
        <v>3</v>
      </c>
      <c r="M215">
        <v>276.94799999999998</v>
      </c>
      <c r="N215">
        <f t="shared" si="18"/>
        <v>35.82175096718732</v>
      </c>
      <c r="O215">
        <v>-35.537700000000001</v>
      </c>
      <c r="P215">
        <v>60.7605</v>
      </c>
      <c r="Q215">
        <v>437.13799999999998</v>
      </c>
      <c r="R215">
        <v>0.95237499999999997</v>
      </c>
      <c r="S215">
        <v>-54.275500000000001</v>
      </c>
      <c r="T215">
        <f t="shared" si="16"/>
        <v>-18.7378</v>
      </c>
    </row>
    <row r="216" spans="1:20" x14ac:dyDescent="0.3">
      <c r="B216">
        <v>12</v>
      </c>
      <c r="C216">
        <v>533.96199999999999</v>
      </c>
      <c r="D216">
        <f t="shared" si="17"/>
        <v>34.885749171463502</v>
      </c>
      <c r="E216">
        <v>-41.290300000000002</v>
      </c>
      <c r="F216">
        <v>61.1877</v>
      </c>
      <c r="G216">
        <v>390.16699999999997</v>
      </c>
      <c r="H216">
        <v>0.80855900000000003</v>
      </c>
      <c r="I216">
        <v>-60.333300000000001</v>
      </c>
      <c r="J216">
        <f t="shared" si="15"/>
        <v>-19.042999999999999</v>
      </c>
      <c r="L216">
        <v>4</v>
      </c>
      <c r="M216">
        <v>304.19299999999998</v>
      </c>
      <c r="N216">
        <f t="shared" si="18"/>
        <v>36.703982382088448</v>
      </c>
      <c r="O216">
        <v>-35.186799999999998</v>
      </c>
      <c r="P216">
        <v>60.485799999999998</v>
      </c>
      <c r="Q216">
        <v>434.41</v>
      </c>
      <c r="R216">
        <v>0.94295200000000001</v>
      </c>
      <c r="S216">
        <v>-54.718000000000004</v>
      </c>
      <c r="T216">
        <f t="shared" si="16"/>
        <v>-19.531200000000005</v>
      </c>
    </row>
    <row r="217" spans="1:20" x14ac:dyDescent="0.3">
      <c r="B217">
        <v>13</v>
      </c>
      <c r="C217">
        <v>562.70000000000005</v>
      </c>
      <c r="D217">
        <f t="shared" si="17"/>
        <v>34.797132716264109</v>
      </c>
      <c r="E217">
        <v>-41.473399999999998</v>
      </c>
      <c r="F217">
        <v>61.248800000000003</v>
      </c>
      <c r="G217">
        <v>391.60899999999998</v>
      </c>
      <c r="H217">
        <v>0.80720999999999998</v>
      </c>
      <c r="I217">
        <v>-60.485799999999998</v>
      </c>
      <c r="J217">
        <f t="shared" si="15"/>
        <v>-19.0124</v>
      </c>
      <c r="L217">
        <v>5</v>
      </c>
      <c r="M217">
        <v>332.03899999999999</v>
      </c>
      <c r="N217">
        <f t="shared" si="18"/>
        <v>35.911800617682964</v>
      </c>
      <c r="O217">
        <v>-35.568199999999997</v>
      </c>
      <c r="P217">
        <v>61.004600000000003</v>
      </c>
      <c r="Q217">
        <v>441.29300000000001</v>
      </c>
      <c r="R217">
        <v>0.94521900000000003</v>
      </c>
      <c r="S217">
        <v>-54.885899999999999</v>
      </c>
      <c r="T217">
        <f t="shared" si="16"/>
        <v>-19.317700000000002</v>
      </c>
    </row>
    <row r="218" spans="1:20" x14ac:dyDescent="0.3">
      <c r="B218">
        <v>14</v>
      </c>
      <c r="C218">
        <v>591.27800000000002</v>
      </c>
      <c r="D218">
        <f t="shared" si="17"/>
        <v>34.991951851074283</v>
      </c>
      <c r="E218">
        <v>-41.290300000000002</v>
      </c>
      <c r="F218">
        <v>61.0809</v>
      </c>
      <c r="G218">
        <v>388.76299999999998</v>
      </c>
      <c r="H218">
        <v>0.80700499999999997</v>
      </c>
      <c r="I218">
        <v>-60.485799999999998</v>
      </c>
      <c r="J218">
        <f t="shared" si="15"/>
        <v>-19.195499999999996</v>
      </c>
      <c r="L218">
        <v>6</v>
      </c>
      <c r="M218">
        <v>359.262</v>
      </c>
      <c r="N218">
        <f t="shared" si="18"/>
        <v>36.733644344855435</v>
      </c>
      <c r="O218">
        <v>-36.117600000000003</v>
      </c>
      <c r="P218">
        <v>61.538699999999999</v>
      </c>
      <c r="Q218">
        <v>446.65199999999999</v>
      </c>
      <c r="R218">
        <v>0.95638299999999998</v>
      </c>
      <c r="S218">
        <v>-55.038499999999999</v>
      </c>
      <c r="T218">
        <f t="shared" si="16"/>
        <v>-18.920899999999996</v>
      </c>
    </row>
    <row r="219" spans="1:20" x14ac:dyDescent="0.3">
      <c r="B219">
        <v>15</v>
      </c>
      <c r="C219">
        <v>620.08299999999997</v>
      </c>
      <c r="D219">
        <f t="shared" si="17"/>
        <v>34.716195105016553</v>
      </c>
      <c r="E219">
        <v>-41.366599999999998</v>
      </c>
      <c r="F219">
        <v>61.0809</v>
      </c>
      <c r="G219">
        <v>393.68799999999999</v>
      </c>
      <c r="H219">
        <v>0.81292900000000001</v>
      </c>
      <c r="I219">
        <v>-60.455300000000001</v>
      </c>
      <c r="J219">
        <f t="shared" si="15"/>
        <v>-19.088700000000003</v>
      </c>
      <c r="L219">
        <v>7</v>
      </c>
      <c r="M219">
        <v>386.46199999999999</v>
      </c>
      <c r="N219">
        <f t="shared" si="18"/>
        <v>36.764705882352956</v>
      </c>
      <c r="O219">
        <v>-36.422699999999999</v>
      </c>
      <c r="P219">
        <v>61.889600000000002</v>
      </c>
      <c r="Q219">
        <v>451.33300000000003</v>
      </c>
      <c r="R219">
        <v>0.96069300000000002</v>
      </c>
      <c r="S219">
        <v>-55.160499999999999</v>
      </c>
      <c r="T219">
        <f t="shared" si="16"/>
        <v>-18.7378</v>
      </c>
    </row>
    <row r="220" spans="1:20" x14ac:dyDescent="0.3">
      <c r="B220">
        <v>16</v>
      </c>
      <c r="C220">
        <v>648.92200000000003</v>
      </c>
      <c r="D220">
        <f t="shared" si="17"/>
        <v>34.675266132667502</v>
      </c>
      <c r="E220">
        <v>-41.213999999999999</v>
      </c>
      <c r="F220">
        <v>60.9589</v>
      </c>
      <c r="G220">
        <v>392.86900000000003</v>
      </c>
      <c r="H220">
        <v>0.813276</v>
      </c>
      <c r="I220">
        <v>-60.424799999999998</v>
      </c>
      <c r="J220">
        <f t="shared" si="15"/>
        <v>-19.210799999999999</v>
      </c>
      <c r="L220">
        <v>8</v>
      </c>
      <c r="M220">
        <v>414.3</v>
      </c>
      <c r="N220">
        <f t="shared" si="18"/>
        <v>35.922120842014486</v>
      </c>
      <c r="O220">
        <v>-35.7971</v>
      </c>
      <c r="P220">
        <v>61.294600000000003</v>
      </c>
      <c r="Q220">
        <v>441.92700000000002</v>
      </c>
      <c r="R220">
        <v>0.95487699999999998</v>
      </c>
      <c r="S220">
        <v>-55.053699999999999</v>
      </c>
      <c r="T220">
        <f t="shared" si="16"/>
        <v>-19.256599999999999</v>
      </c>
    </row>
    <row r="221" spans="1:20" x14ac:dyDescent="0.3">
      <c r="B221">
        <v>17</v>
      </c>
      <c r="C221">
        <v>678.37099999999998</v>
      </c>
      <c r="D221">
        <f t="shared" si="17"/>
        <v>33.957010424802249</v>
      </c>
      <c r="E221">
        <v>-41.091900000000003</v>
      </c>
      <c r="F221">
        <v>60.8673</v>
      </c>
      <c r="G221">
        <v>387.51299999999998</v>
      </c>
      <c r="H221">
        <v>0.80929600000000002</v>
      </c>
      <c r="I221">
        <v>-60.378999999999998</v>
      </c>
      <c r="J221">
        <f t="shared" si="15"/>
        <v>-19.287099999999995</v>
      </c>
      <c r="L221">
        <v>9</v>
      </c>
      <c r="M221">
        <v>441.89800000000002</v>
      </c>
      <c r="N221">
        <f t="shared" si="18"/>
        <v>36.234509747083102</v>
      </c>
      <c r="O221">
        <v>-36.239600000000003</v>
      </c>
      <c r="P221">
        <v>61.508200000000002</v>
      </c>
      <c r="Q221">
        <v>450.46699999999998</v>
      </c>
      <c r="R221">
        <v>0.96011299999999999</v>
      </c>
      <c r="S221">
        <v>-55.145299999999999</v>
      </c>
      <c r="T221">
        <f t="shared" si="16"/>
        <v>-18.905699999999996</v>
      </c>
    </row>
    <row r="222" spans="1:20" x14ac:dyDescent="0.3">
      <c r="B222">
        <v>18</v>
      </c>
      <c r="C222">
        <v>708.01400000000001</v>
      </c>
      <c r="D222">
        <f t="shared" si="17"/>
        <v>33.73477718179668</v>
      </c>
      <c r="E222">
        <v>-40.664700000000003</v>
      </c>
      <c r="F222">
        <v>60.165399999999998</v>
      </c>
      <c r="G222">
        <v>389.02</v>
      </c>
      <c r="H222">
        <v>0.80896299999999999</v>
      </c>
      <c r="I222">
        <v>-60.241700000000002</v>
      </c>
      <c r="J222">
        <f t="shared" si="15"/>
        <v>-19.576999999999998</v>
      </c>
      <c r="L222">
        <v>10</v>
      </c>
      <c r="M222">
        <v>469.07499999999999</v>
      </c>
      <c r="N222">
        <f t="shared" si="18"/>
        <v>36.795819994848635</v>
      </c>
      <c r="O222">
        <v>-35.9497</v>
      </c>
      <c r="P222">
        <v>61.233499999999999</v>
      </c>
      <c r="Q222">
        <v>447.49099999999999</v>
      </c>
      <c r="R222">
        <v>0.95831200000000005</v>
      </c>
      <c r="S222">
        <v>-54.992699999999999</v>
      </c>
      <c r="T222">
        <f t="shared" si="16"/>
        <v>-19.042999999999999</v>
      </c>
    </row>
    <row r="223" spans="1:20" x14ac:dyDescent="0.3">
      <c r="J223">
        <f t="shared" si="15"/>
        <v>0</v>
      </c>
      <c r="L223">
        <v>11</v>
      </c>
      <c r="M223">
        <v>496.166</v>
      </c>
      <c r="N223">
        <f t="shared" si="18"/>
        <v>36.912627809973777</v>
      </c>
      <c r="O223">
        <v>-36.514299999999999</v>
      </c>
      <c r="P223">
        <v>61.813400000000001</v>
      </c>
      <c r="Q223">
        <v>458.33800000000002</v>
      </c>
      <c r="R223">
        <v>0.96718499999999996</v>
      </c>
      <c r="S223">
        <v>-55.084200000000003</v>
      </c>
      <c r="T223">
        <f t="shared" si="16"/>
        <v>-18.569900000000004</v>
      </c>
    </row>
    <row r="224" spans="1:20" x14ac:dyDescent="0.3">
      <c r="A224">
        <v>1.65</v>
      </c>
      <c r="J224">
        <f t="shared" si="15"/>
        <v>0</v>
      </c>
      <c r="L224">
        <v>12</v>
      </c>
      <c r="M224">
        <v>523.47799999999995</v>
      </c>
      <c r="N224">
        <f t="shared" si="18"/>
        <v>36.61394258933808</v>
      </c>
      <c r="O224">
        <v>-36.026000000000003</v>
      </c>
      <c r="P224">
        <v>61.218299999999999</v>
      </c>
      <c r="Q224">
        <v>449.76499999999999</v>
      </c>
      <c r="R224">
        <v>0.96255199999999996</v>
      </c>
      <c r="S224">
        <v>-54.962200000000003</v>
      </c>
      <c r="T224">
        <f t="shared" si="16"/>
        <v>-18.936199999999999</v>
      </c>
    </row>
    <row r="225" spans="2:20" x14ac:dyDescent="0.3">
      <c r="B225">
        <v>1</v>
      </c>
      <c r="C225">
        <v>224.18100000000001</v>
      </c>
      <c r="E225">
        <v>-46.218899999999998</v>
      </c>
      <c r="F225">
        <v>71.029700000000005</v>
      </c>
      <c r="G225">
        <v>356.63099999999997</v>
      </c>
      <c r="H225">
        <v>0.75025600000000003</v>
      </c>
      <c r="I225">
        <v>-60.577399999999997</v>
      </c>
      <c r="J225">
        <f t="shared" si="15"/>
        <v>-14.358499999999999</v>
      </c>
      <c r="L225">
        <v>13</v>
      </c>
      <c r="M225">
        <v>551.05999999999995</v>
      </c>
      <c r="N225">
        <f t="shared" si="18"/>
        <v>36.255528968167653</v>
      </c>
      <c r="O225">
        <v>-36.193800000000003</v>
      </c>
      <c r="P225">
        <v>61.233499999999999</v>
      </c>
      <c r="Q225">
        <v>457.62099999999998</v>
      </c>
      <c r="R225">
        <v>0.97464899999999999</v>
      </c>
      <c r="S225">
        <v>-54.824800000000003</v>
      </c>
      <c r="T225">
        <f t="shared" si="16"/>
        <v>-18.631</v>
      </c>
    </row>
    <row r="226" spans="2:20" x14ac:dyDescent="0.3">
      <c r="B226">
        <v>2</v>
      </c>
      <c r="C226">
        <v>246.529</v>
      </c>
      <c r="D226">
        <f t="shared" si="17"/>
        <v>44.746733488455376</v>
      </c>
      <c r="E226">
        <v>-41.244500000000002</v>
      </c>
      <c r="F226">
        <v>60.302700000000002</v>
      </c>
      <c r="G226">
        <v>379.80599999999998</v>
      </c>
      <c r="H226">
        <v>0.817631</v>
      </c>
      <c r="I226">
        <v>-58.990499999999997</v>
      </c>
      <c r="J226">
        <f t="shared" si="15"/>
        <v>-17.745999999999995</v>
      </c>
      <c r="L226">
        <v>14</v>
      </c>
      <c r="M226">
        <v>578.33799999999997</v>
      </c>
      <c r="N226">
        <f t="shared" si="18"/>
        <v>36.659579148031355</v>
      </c>
      <c r="O226">
        <v>-36.422699999999999</v>
      </c>
      <c r="P226">
        <v>61.370800000000003</v>
      </c>
      <c r="Q226">
        <v>460.81299999999999</v>
      </c>
      <c r="R226">
        <v>0.97604999999999997</v>
      </c>
      <c r="S226">
        <v>-54.992699999999999</v>
      </c>
      <c r="T226">
        <f t="shared" si="16"/>
        <v>-18.57</v>
      </c>
    </row>
    <row r="227" spans="2:20" x14ac:dyDescent="0.3">
      <c r="B227">
        <v>3</v>
      </c>
      <c r="C227">
        <v>274.52499999999998</v>
      </c>
      <c r="D227">
        <f t="shared" si="17"/>
        <v>35.719388484069178</v>
      </c>
      <c r="E227">
        <v>-41.473399999999998</v>
      </c>
      <c r="F227">
        <v>60.745199999999997</v>
      </c>
      <c r="G227">
        <v>385.72199999999998</v>
      </c>
      <c r="H227">
        <v>0.807666</v>
      </c>
      <c r="I227">
        <v>-59.890700000000002</v>
      </c>
      <c r="J227">
        <f t="shared" si="15"/>
        <v>-18.417300000000004</v>
      </c>
      <c r="L227">
        <v>15</v>
      </c>
      <c r="M227">
        <v>605.90899999999999</v>
      </c>
      <c r="N227">
        <f t="shared" si="18"/>
        <v>36.269993834101015</v>
      </c>
      <c r="O227">
        <v>-36.346400000000003</v>
      </c>
      <c r="P227">
        <v>61.248800000000003</v>
      </c>
      <c r="Q227">
        <v>460.85399999999998</v>
      </c>
      <c r="R227">
        <v>0.98016899999999996</v>
      </c>
      <c r="S227">
        <v>-54.718000000000004</v>
      </c>
      <c r="T227">
        <f t="shared" si="16"/>
        <v>-18.371600000000001</v>
      </c>
    </row>
    <row r="228" spans="2:20" x14ac:dyDescent="0.3">
      <c r="B228">
        <v>4</v>
      </c>
      <c r="C228">
        <v>301.88799999999998</v>
      </c>
      <c r="D228">
        <f t="shared" si="17"/>
        <v>36.545700398348131</v>
      </c>
      <c r="E228">
        <v>-41.595500000000001</v>
      </c>
      <c r="F228">
        <v>61.0809</v>
      </c>
      <c r="G228">
        <v>387.16199999999998</v>
      </c>
      <c r="H228">
        <v>0.81059700000000001</v>
      </c>
      <c r="I228">
        <v>-60.287500000000001</v>
      </c>
      <c r="J228">
        <f t="shared" si="15"/>
        <v>-18.692</v>
      </c>
      <c r="L228">
        <v>16</v>
      </c>
      <c r="M228">
        <v>633.24099999999999</v>
      </c>
      <c r="N228">
        <f t="shared" si="18"/>
        <v>36.587150592711851</v>
      </c>
      <c r="O228">
        <v>-36.0565</v>
      </c>
      <c r="P228">
        <v>61.050400000000003</v>
      </c>
      <c r="Q228">
        <v>458.31200000000001</v>
      </c>
      <c r="R228">
        <v>0.97381700000000004</v>
      </c>
      <c r="S228">
        <v>-54.656999999999996</v>
      </c>
      <c r="T228">
        <f t="shared" si="16"/>
        <v>-18.600499999999997</v>
      </c>
    </row>
    <row r="229" spans="2:20" x14ac:dyDescent="0.3">
      <c r="B229">
        <v>5</v>
      </c>
      <c r="C229">
        <v>329.76100000000002</v>
      </c>
      <c r="D229">
        <f t="shared" si="17"/>
        <v>35.877013597388093</v>
      </c>
      <c r="E229">
        <v>-41.473399999999998</v>
      </c>
      <c r="F229">
        <v>60.882599999999996</v>
      </c>
      <c r="G229">
        <v>383.69600000000003</v>
      </c>
      <c r="H229">
        <v>0.80663600000000002</v>
      </c>
      <c r="I229">
        <v>-60.424799999999998</v>
      </c>
      <c r="J229">
        <f t="shared" si="15"/>
        <v>-18.9514</v>
      </c>
      <c r="L229">
        <v>17</v>
      </c>
      <c r="M229">
        <v>660.37300000000005</v>
      </c>
      <c r="N229">
        <f t="shared" si="18"/>
        <v>36.856848002358753</v>
      </c>
      <c r="O229">
        <v>-36.422699999999999</v>
      </c>
      <c r="P229">
        <v>61.355600000000003</v>
      </c>
      <c r="Q229">
        <v>460.44400000000002</v>
      </c>
      <c r="R229">
        <v>0.97663699999999998</v>
      </c>
      <c r="S229">
        <v>-54.809600000000003</v>
      </c>
      <c r="T229">
        <f t="shared" si="16"/>
        <v>-18.386900000000004</v>
      </c>
    </row>
    <row r="230" spans="2:20" x14ac:dyDescent="0.3">
      <c r="B230">
        <v>6</v>
      </c>
      <c r="C230">
        <v>357.86</v>
      </c>
      <c r="D230">
        <f t="shared" si="17"/>
        <v>35.588455105163895</v>
      </c>
      <c r="E230">
        <v>-41.671799999999998</v>
      </c>
      <c r="F230">
        <v>61.035200000000003</v>
      </c>
      <c r="G230">
        <v>392.25900000000001</v>
      </c>
      <c r="H230">
        <v>0.80921600000000005</v>
      </c>
      <c r="I230">
        <v>-60.348500000000001</v>
      </c>
      <c r="J230">
        <f t="shared" si="15"/>
        <v>-18.676700000000004</v>
      </c>
      <c r="L230">
        <v>18</v>
      </c>
      <c r="M230">
        <v>687.95600000000002</v>
      </c>
      <c r="N230">
        <f t="shared" si="18"/>
        <v>36.254214552441759</v>
      </c>
      <c r="O230">
        <v>-36.0565</v>
      </c>
      <c r="P230">
        <v>60.9131</v>
      </c>
      <c r="Q230">
        <v>458.61700000000002</v>
      </c>
      <c r="R230">
        <v>0.976186</v>
      </c>
      <c r="S230">
        <v>-54.565399999999997</v>
      </c>
      <c r="T230">
        <f t="shared" si="16"/>
        <v>-18.508899999999997</v>
      </c>
    </row>
    <row r="231" spans="2:20" x14ac:dyDescent="0.3">
      <c r="B231">
        <v>7</v>
      </c>
      <c r="C231">
        <v>386.25599999999997</v>
      </c>
      <c r="D231">
        <f t="shared" si="17"/>
        <v>35.216227637695503</v>
      </c>
      <c r="E231">
        <v>-41.152999999999999</v>
      </c>
      <c r="F231">
        <v>60.287500000000001</v>
      </c>
      <c r="G231">
        <v>382.012</v>
      </c>
      <c r="H231">
        <v>0.80823699999999998</v>
      </c>
      <c r="I231">
        <v>-60.546900000000001</v>
      </c>
      <c r="J231">
        <f t="shared" si="15"/>
        <v>-19.393900000000002</v>
      </c>
      <c r="L231">
        <v>19</v>
      </c>
      <c r="M231">
        <v>715.45799999999997</v>
      </c>
      <c r="N231">
        <f t="shared" si="18"/>
        <v>36.360991927859857</v>
      </c>
      <c r="O231">
        <v>-36.1633</v>
      </c>
      <c r="P231">
        <v>61.035200000000003</v>
      </c>
      <c r="Q231">
        <v>460.94499999999999</v>
      </c>
      <c r="R231">
        <v>0.97871600000000003</v>
      </c>
      <c r="S231">
        <v>-54.7333</v>
      </c>
      <c r="T231">
        <f t="shared" si="16"/>
        <v>-18.57</v>
      </c>
    </row>
    <row r="232" spans="2:20" x14ac:dyDescent="0.3">
      <c r="B232">
        <v>8</v>
      </c>
      <c r="C232">
        <v>414.48099999999999</v>
      </c>
      <c r="D232">
        <f t="shared" si="17"/>
        <v>35.429583702391469</v>
      </c>
      <c r="E232">
        <v>-41.351300000000002</v>
      </c>
      <c r="F232">
        <v>60.592700000000001</v>
      </c>
      <c r="G232">
        <v>386.71199999999999</v>
      </c>
      <c r="H232">
        <v>0.81115700000000002</v>
      </c>
      <c r="I232">
        <v>-60.440100000000001</v>
      </c>
      <c r="J232">
        <f t="shared" si="15"/>
        <v>-19.088799999999999</v>
      </c>
      <c r="T232">
        <f t="shared" si="16"/>
        <v>0</v>
      </c>
    </row>
    <row r="233" spans="2:20" x14ac:dyDescent="0.3">
      <c r="B233">
        <v>9</v>
      </c>
      <c r="C233">
        <v>442.99400000000003</v>
      </c>
      <c r="D233">
        <f t="shared" si="17"/>
        <v>35.071721670816778</v>
      </c>
      <c r="E233">
        <v>-41.000399999999999</v>
      </c>
      <c r="F233">
        <v>60.134900000000002</v>
      </c>
      <c r="G233">
        <v>384.57100000000003</v>
      </c>
      <c r="H233">
        <v>0.80568399999999996</v>
      </c>
      <c r="I233">
        <v>-60.501100000000001</v>
      </c>
      <c r="J233">
        <f t="shared" si="15"/>
        <v>-19.500700000000002</v>
      </c>
      <c r="K233">
        <v>1.6</v>
      </c>
      <c r="T233">
        <f t="shared" si="16"/>
        <v>0</v>
      </c>
    </row>
    <row r="234" spans="2:20" x14ac:dyDescent="0.3">
      <c r="B234">
        <v>10</v>
      </c>
      <c r="C234">
        <v>471.17399999999998</v>
      </c>
      <c r="D234">
        <f t="shared" si="17"/>
        <v>35.486160397445062</v>
      </c>
      <c r="E234">
        <v>-41.152999999999999</v>
      </c>
      <c r="F234">
        <v>60.394300000000001</v>
      </c>
      <c r="G234">
        <v>385.05599999999998</v>
      </c>
      <c r="H234">
        <v>0.81069400000000003</v>
      </c>
      <c r="I234">
        <v>-60.501100000000001</v>
      </c>
      <c r="J234">
        <f t="shared" si="15"/>
        <v>-19.348100000000002</v>
      </c>
      <c r="L234">
        <v>1</v>
      </c>
      <c r="M234">
        <v>224.02600000000001</v>
      </c>
      <c r="O234">
        <v>-40.115400000000001</v>
      </c>
      <c r="P234">
        <v>69.641099999999994</v>
      </c>
      <c r="Q234">
        <v>410.29</v>
      </c>
      <c r="R234">
        <v>0.91129700000000002</v>
      </c>
      <c r="S234">
        <v>-54.367100000000001</v>
      </c>
      <c r="T234">
        <f t="shared" si="16"/>
        <v>-14.2517</v>
      </c>
    </row>
    <row r="235" spans="2:20" x14ac:dyDescent="0.3">
      <c r="B235">
        <v>11</v>
      </c>
      <c r="C235">
        <v>499.32499999999999</v>
      </c>
      <c r="D235">
        <f t="shared" si="17"/>
        <v>35.522716777379124</v>
      </c>
      <c r="E235">
        <v>-42.0227</v>
      </c>
      <c r="F235">
        <v>61.294600000000003</v>
      </c>
      <c r="G235">
        <v>401.83199999999999</v>
      </c>
      <c r="H235">
        <v>0.82334700000000005</v>
      </c>
      <c r="I235">
        <v>-60.333300000000001</v>
      </c>
      <c r="J235">
        <f t="shared" si="15"/>
        <v>-18.310600000000001</v>
      </c>
      <c r="L235">
        <v>2</v>
      </c>
      <c r="M235">
        <v>244.95500000000001</v>
      </c>
      <c r="N235">
        <f t="shared" si="18"/>
        <v>47.780591523723061</v>
      </c>
      <c r="O235">
        <v>-35.613999999999997</v>
      </c>
      <c r="P235">
        <v>59.936500000000002</v>
      </c>
      <c r="Q235">
        <v>438.20600000000002</v>
      </c>
      <c r="R235">
        <v>0.98759200000000003</v>
      </c>
      <c r="S235">
        <v>-52.581800000000001</v>
      </c>
      <c r="T235">
        <f t="shared" si="16"/>
        <v>-16.967800000000004</v>
      </c>
    </row>
    <row r="236" spans="2:20" x14ac:dyDescent="0.3">
      <c r="B236">
        <v>12</v>
      </c>
      <c r="C236">
        <v>527.48599999999999</v>
      </c>
      <c r="D236">
        <f t="shared" si="17"/>
        <v>35.510102624196584</v>
      </c>
      <c r="E236">
        <v>-42.251600000000003</v>
      </c>
      <c r="F236">
        <v>61.447099999999999</v>
      </c>
      <c r="G236">
        <v>402.33699999999999</v>
      </c>
      <c r="H236">
        <v>0.82299599999999995</v>
      </c>
      <c r="I236">
        <v>-60.470599999999997</v>
      </c>
      <c r="J236">
        <f t="shared" si="15"/>
        <v>-18.218999999999994</v>
      </c>
      <c r="L236">
        <v>3</v>
      </c>
      <c r="M236">
        <v>270.75900000000001</v>
      </c>
      <c r="N236">
        <f t="shared" si="18"/>
        <v>38.753681599751971</v>
      </c>
      <c r="O236">
        <v>-35.7971</v>
      </c>
      <c r="P236">
        <v>59.860199999999999</v>
      </c>
      <c r="Q236">
        <v>452.47199999999998</v>
      </c>
      <c r="R236">
        <v>0.98236800000000002</v>
      </c>
      <c r="S236">
        <v>-53.497300000000003</v>
      </c>
      <c r="T236">
        <f t="shared" si="16"/>
        <v>-17.700200000000002</v>
      </c>
    </row>
    <row r="237" spans="2:20" x14ac:dyDescent="0.3">
      <c r="B237">
        <v>13</v>
      </c>
      <c r="C237">
        <v>555.87900000000002</v>
      </c>
      <c r="D237">
        <f t="shared" si="17"/>
        <v>35.219948578875041</v>
      </c>
      <c r="E237">
        <v>-41.854900000000001</v>
      </c>
      <c r="F237">
        <v>61.004600000000003</v>
      </c>
      <c r="G237">
        <v>401.20299999999997</v>
      </c>
      <c r="H237">
        <v>0.82496800000000003</v>
      </c>
      <c r="I237">
        <v>-60.256999999999998</v>
      </c>
      <c r="J237">
        <f t="shared" si="15"/>
        <v>-18.402099999999997</v>
      </c>
      <c r="L237">
        <v>4</v>
      </c>
      <c r="M237">
        <v>296.44400000000002</v>
      </c>
      <c r="N237">
        <f t="shared" si="18"/>
        <v>38.933229511387964</v>
      </c>
      <c r="O237">
        <v>-36.361699999999999</v>
      </c>
      <c r="P237">
        <v>60.562100000000001</v>
      </c>
      <c r="Q237">
        <v>457.76299999999998</v>
      </c>
      <c r="R237">
        <v>0.988452</v>
      </c>
      <c r="S237">
        <v>-54.046599999999998</v>
      </c>
      <c r="T237">
        <f t="shared" si="16"/>
        <v>-17.684899999999999</v>
      </c>
    </row>
    <row r="238" spans="2:20" x14ac:dyDescent="0.3">
      <c r="B238">
        <v>14</v>
      </c>
      <c r="C238">
        <v>584.19000000000005</v>
      </c>
      <c r="D238">
        <f t="shared" si="17"/>
        <v>35.321959662322023</v>
      </c>
      <c r="E238">
        <v>-42.1295</v>
      </c>
      <c r="F238">
        <v>61.386099999999999</v>
      </c>
      <c r="G238">
        <v>404.08600000000001</v>
      </c>
      <c r="H238">
        <v>0.82955100000000004</v>
      </c>
      <c r="I238">
        <v>-60.348500000000001</v>
      </c>
      <c r="J238">
        <f t="shared" si="15"/>
        <v>-18.219000000000001</v>
      </c>
      <c r="L238">
        <v>5</v>
      </c>
      <c r="M238">
        <v>321.92</v>
      </c>
      <c r="N238">
        <f t="shared" si="18"/>
        <v>39.25262992620506</v>
      </c>
      <c r="O238">
        <v>-36.666899999999998</v>
      </c>
      <c r="P238">
        <v>60.714700000000001</v>
      </c>
      <c r="Q238">
        <v>466.76400000000001</v>
      </c>
      <c r="R238">
        <v>0.99221199999999998</v>
      </c>
      <c r="S238">
        <v>-54.260300000000001</v>
      </c>
      <c r="T238">
        <f t="shared" si="16"/>
        <v>-17.593400000000003</v>
      </c>
    </row>
    <row r="239" spans="2:20" x14ac:dyDescent="0.3">
      <c r="B239">
        <v>15</v>
      </c>
      <c r="C239">
        <v>612.79300000000001</v>
      </c>
      <c r="D239">
        <f t="shared" si="17"/>
        <v>34.961367688704044</v>
      </c>
      <c r="E239">
        <v>-41.595500000000001</v>
      </c>
      <c r="F239">
        <v>60.592700000000001</v>
      </c>
      <c r="G239">
        <v>396.54</v>
      </c>
      <c r="H239">
        <v>0.82265100000000002</v>
      </c>
      <c r="I239">
        <v>-60.165399999999998</v>
      </c>
      <c r="J239">
        <f t="shared" si="15"/>
        <v>-18.569899999999997</v>
      </c>
      <c r="L239">
        <v>6</v>
      </c>
      <c r="M239">
        <v>347.66500000000002</v>
      </c>
      <c r="N239">
        <f t="shared" si="18"/>
        <v>38.84249368809477</v>
      </c>
      <c r="O239">
        <v>-36.285400000000003</v>
      </c>
      <c r="P239">
        <v>60.302700000000002</v>
      </c>
      <c r="Q239">
        <v>463.78</v>
      </c>
      <c r="R239">
        <v>0.99122299999999997</v>
      </c>
      <c r="S239">
        <v>-54.138199999999998</v>
      </c>
      <c r="T239">
        <f t="shared" si="16"/>
        <v>-17.852799999999995</v>
      </c>
    </row>
    <row r="240" spans="2:20" x14ac:dyDescent="0.3">
      <c r="B240">
        <v>16</v>
      </c>
      <c r="C240">
        <v>641.93799999999999</v>
      </c>
      <c r="D240">
        <f t="shared" si="17"/>
        <v>34.311202607651417</v>
      </c>
      <c r="E240">
        <v>-41.366599999999998</v>
      </c>
      <c r="F240">
        <v>60.317999999999998</v>
      </c>
      <c r="G240">
        <v>397.82600000000002</v>
      </c>
      <c r="H240">
        <v>0.82187200000000005</v>
      </c>
      <c r="I240">
        <v>-60.211199999999998</v>
      </c>
      <c r="J240">
        <f t="shared" si="15"/>
        <v>-18.8446</v>
      </c>
      <c r="L240">
        <v>7</v>
      </c>
      <c r="M240">
        <v>374.161</v>
      </c>
      <c r="N240">
        <f t="shared" si="18"/>
        <v>37.741545893719831</v>
      </c>
      <c r="O240">
        <v>-35.934399999999997</v>
      </c>
      <c r="P240">
        <v>60.180700000000002</v>
      </c>
      <c r="Q240">
        <v>456.928</v>
      </c>
      <c r="R240">
        <v>0.982761</v>
      </c>
      <c r="S240">
        <v>-54.183999999999997</v>
      </c>
      <c r="T240">
        <f t="shared" si="16"/>
        <v>-18.249600000000001</v>
      </c>
    </row>
    <row r="241" spans="1:20" x14ac:dyDescent="0.3">
      <c r="B241">
        <v>17</v>
      </c>
      <c r="C241">
        <v>670.05799999999999</v>
      </c>
      <c r="D241">
        <f t="shared" si="17"/>
        <v>35.56187766714082</v>
      </c>
      <c r="E241">
        <v>-41.442900000000002</v>
      </c>
      <c r="F241">
        <v>60.455300000000001</v>
      </c>
      <c r="G241">
        <v>396.15600000000001</v>
      </c>
      <c r="H241">
        <v>0.82384599999999997</v>
      </c>
      <c r="I241">
        <v>-60.195900000000002</v>
      </c>
      <c r="J241">
        <f t="shared" si="15"/>
        <v>-18.753</v>
      </c>
      <c r="L241">
        <v>8</v>
      </c>
      <c r="M241">
        <v>400.28699999999998</v>
      </c>
      <c r="N241">
        <f t="shared" si="18"/>
        <v>38.276046849881382</v>
      </c>
      <c r="O241">
        <v>-36.575299999999999</v>
      </c>
      <c r="P241">
        <v>60.836799999999997</v>
      </c>
      <c r="Q241">
        <v>465.96600000000001</v>
      </c>
      <c r="R241">
        <v>0.98753400000000002</v>
      </c>
      <c r="S241">
        <v>-54.458599999999997</v>
      </c>
      <c r="T241">
        <f t="shared" si="16"/>
        <v>-17.883299999999998</v>
      </c>
    </row>
    <row r="242" spans="1:20" x14ac:dyDescent="0.3">
      <c r="B242">
        <v>18</v>
      </c>
      <c r="C242">
        <v>698.41600000000005</v>
      </c>
      <c r="D242">
        <f t="shared" si="17"/>
        <v>35.263417730446356</v>
      </c>
      <c r="E242">
        <v>-41.336100000000002</v>
      </c>
      <c r="F242">
        <v>60.378999999999998</v>
      </c>
      <c r="G242">
        <v>396.69499999999999</v>
      </c>
      <c r="H242">
        <v>0.82421100000000003</v>
      </c>
      <c r="I242">
        <v>-60.195900000000002</v>
      </c>
      <c r="J242">
        <f t="shared" si="15"/>
        <v>-18.8598</v>
      </c>
      <c r="L242">
        <v>9</v>
      </c>
      <c r="M242">
        <v>426.34399999999999</v>
      </c>
      <c r="N242">
        <f t="shared" si="18"/>
        <v>38.377403384886954</v>
      </c>
      <c r="O242">
        <v>-36.117600000000003</v>
      </c>
      <c r="P242">
        <v>60.333300000000001</v>
      </c>
      <c r="Q242">
        <v>462.39</v>
      </c>
      <c r="R242">
        <v>0.98513200000000001</v>
      </c>
      <c r="S242">
        <v>-54.397599999999997</v>
      </c>
      <c r="T242">
        <f t="shared" si="16"/>
        <v>-18.279999999999994</v>
      </c>
    </row>
    <row r="243" spans="1:20" x14ac:dyDescent="0.3">
      <c r="J243">
        <f t="shared" si="15"/>
        <v>0</v>
      </c>
      <c r="L243">
        <v>10</v>
      </c>
      <c r="M243">
        <v>452.02199999999999</v>
      </c>
      <c r="N243">
        <f t="shared" si="18"/>
        <v>38.943842978425117</v>
      </c>
      <c r="O243">
        <v>-36.239600000000003</v>
      </c>
      <c r="P243">
        <v>60.638399999999997</v>
      </c>
      <c r="Q243">
        <v>463.34</v>
      </c>
      <c r="R243">
        <v>0.99299400000000004</v>
      </c>
      <c r="S243">
        <v>-54.336500000000001</v>
      </c>
      <c r="T243">
        <f t="shared" si="16"/>
        <v>-18.096899999999998</v>
      </c>
    </row>
    <row r="244" spans="1:20" x14ac:dyDescent="0.3">
      <c r="A244">
        <v>1.7</v>
      </c>
      <c r="J244">
        <f t="shared" si="15"/>
        <v>0</v>
      </c>
      <c r="L244">
        <v>11</v>
      </c>
      <c r="M244">
        <v>477.72899999999998</v>
      </c>
      <c r="N244">
        <f t="shared" si="18"/>
        <v>38.899910530205787</v>
      </c>
      <c r="O244">
        <v>-36.743200000000002</v>
      </c>
      <c r="P244">
        <v>61.0199</v>
      </c>
      <c r="Q244">
        <v>472.23099999999999</v>
      </c>
      <c r="R244">
        <v>0.99628499999999998</v>
      </c>
      <c r="S244">
        <v>-54.443399999999997</v>
      </c>
      <c r="T244">
        <f t="shared" si="16"/>
        <v>-17.700199999999995</v>
      </c>
    </row>
    <row r="245" spans="1:20" x14ac:dyDescent="0.3">
      <c r="B245">
        <v>1</v>
      </c>
      <c r="C245">
        <v>224.08500000000001</v>
      </c>
      <c r="E245">
        <v>-45.99</v>
      </c>
      <c r="F245">
        <v>70.3583</v>
      </c>
      <c r="G245">
        <v>352.37700000000001</v>
      </c>
      <c r="H245">
        <v>0.75616799999999995</v>
      </c>
      <c r="I245">
        <v>-60.577399999999997</v>
      </c>
      <c r="J245">
        <f t="shared" si="15"/>
        <v>-14.587399999999995</v>
      </c>
      <c r="L245">
        <v>12</v>
      </c>
      <c r="M245">
        <v>503.29700000000003</v>
      </c>
      <c r="N245">
        <f t="shared" si="18"/>
        <v>39.111389236545619</v>
      </c>
      <c r="O245">
        <v>-36.651600000000002</v>
      </c>
      <c r="P245">
        <v>60.8521</v>
      </c>
      <c r="Q245">
        <v>470.036</v>
      </c>
      <c r="R245">
        <v>0.999421</v>
      </c>
      <c r="S245">
        <v>-54.428100000000001</v>
      </c>
      <c r="T245">
        <f t="shared" si="16"/>
        <v>-17.776499999999999</v>
      </c>
    </row>
    <row r="246" spans="1:20" x14ac:dyDescent="0.3">
      <c r="B246">
        <v>2</v>
      </c>
      <c r="C246">
        <v>245.15</v>
      </c>
      <c r="D246">
        <f t="shared" si="17"/>
        <v>47.472110135295516</v>
      </c>
      <c r="E246">
        <v>-41.412399999999998</v>
      </c>
      <c r="F246">
        <v>60.089100000000002</v>
      </c>
      <c r="G246">
        <v>382.31700000000001</v>
      </c>
      <c r="H246">
        <v>0.82166099999999997</v>
      </c>
      <c r="I246">
        <v>-58.990499999999997</v>
      </c>
      <c r="J246">
        <f t="shared" si="15"/>
        <v>-17.578099999999999</v>
      </c>
      <c r="L246">
        <v>13</v>
      </c>
      <c r="M246">
        <v>529.59</v>
      </c>
      <c r="N246">
        <f t="shared" si="18"/>
        <v>38.032936523028937</v>
      </c>
      <c r="O246">
        <v>-36.132800000000003</v>
      </c>
      <c r="P246">
        <v>60.287500000000001</v>
      </c>
      <c r="Q246">
        <v>465.60300000000001</v>
      </c>
      <c r="R246">
        <v>0.99349500000000002</v>
      </c>
      <c r="S246">
        <v>-54.260300000000001</v>
      </c>
      <c r="T246">
        <f t="shared" si="16"/>
        <v>-18.127499999999998</v>
      </c>
    </row>
    <row r="247" spans="1:20" x14ac:dyDescent="0.3">
      <c r="B247">
        <v>3</v>
      </c>
      <c r="C247">
        <v>272.517</v>
      </c>
      <c r="D247">
        <f t="shared" si="17"/>
        <v>36.54035882632369</v>
      </c>
      <c r="E247">
        <v>-41.580199999999998</v>
      </c>
      <c r="F247">
        <v>60.195900000000002</v>
      </c>
      <c r="G247">
        <v>386.93200000000002</v>
      </c>
      <c r="H247">
        <v>0.82003700000000002</v>
      </c>
      <c r="I247">
        <v>-59.860199999999999</v>
      </c>
      <c r="J247">
        <f t="shared" si="15"/>
        <v>-18.28</v>
      </c>
      <c r="L247">
        <v>14</v>
      </c>
      <c r="M247">
        <v>555.81399999999996</v>
      </c>
      <c r="N247">
        <f t="shared" si="18"/>
        <v>38.133007931665745</v>
      </c>
      <c r="O247">
        <v>-35.751300000000001</v>
      </c>
      <c r="P247">
        <v>59.936500000000002</v>
      </c>
      <c r="Q247">
        <v>458.04399999999998</v>
      </c>
      <c r="R247">
        <v>0.988703</v>
      </c>
      <c r="S247">
        <v>-54.336500000000001</v>
      </c>
      <c r="T247">
        <f t="shared" si="16"/>
        <v>-18.5852</v>
      </c>
    </row>
    <row r="248" spans="1:20" x14ac:dyDescent="0.3">
      <c r="B248">
        <v>4</v>
      </c>
      <c r="C248">
        <v>300.29599999999999</v>
      </c>
      <c r="D248">
        <f t="shared" si="17"/>
        <v>35.998416069692937</v>
      </c>
      <c r="E248">
        <v>-41.137700000000002</v>
      </c>
      <c r="F248">
        <v>59.6008</v>
      </c>
      <c r="G248">
        <v>382.94</v>
      </c>
      <c r="H248">
        <v>0.81596999999999997</v>
      </c>
      <c r="I248">
        <v>-60.211199999999998</v>
      </c>
      <c r="J248">
        <f t="shared" si="15"/>
        <v>-19.073499999999996</v>
      </c>
      <c r="L248">
        <v>15</v>
      </c>
      <c r="M248">
        <v>581.99</v>
      </c>
      <c r="N248">
        <f t="shared" si="18"/>
        <v>38.202933985330006</v>
      </c>
      <c r="O248">
        <v>-36.666899999999998</v>
      </c>
      <c r="P248">
        <v>60.638399999999997</v>
      </c>
      <c r="Q248">
        <v>475.786</v>
      </c>
      <c r="R248">
        <v>1.00529</v>
      </c>
      <c r="S248">
        <v>-54.275500000000001</v>
      </c>
      <c r="T248">
        <f t="shared" si="16"/>
        <v>-17.608600000000003</v>
      </c>
    </row>
    <row r="249" spans="1:20" x14ac:dyDescent="0.3">
      <c r="B249">
        <v>5</v>
      </c>
      <c r="C249">
        <v>327.983</v>
      </c>
      <c r="D249">
        <f t="shared" si="17"/>
        <v>36.11803373424349</v>
      </c>
      <c r="E249">
        <v>-41.213999999999999</v>
      </c>
      <c r="F249">
        <v>59.860199999999999</v>
      </c>
      <c r="G249">
        <v>387.98399999999998</v>
      </c>
      <c r="H249">
        <v>0.81432400000000005</v>
      </c>
      <c r="I249">
        <v>-60.287500000000001</v>
      </c>
      <c r="J249">
        <f t="shared" si="15"/>
        <v>-19.073500000000003</v>
      </c>
      <c r="L249">
        <v>16</v>
      </c>
      <c r="M249">
        <v>608.42200000000003</v>
      </c>
      <c r="N249">
        <f t="shared" si="18"/>
        <v>37.832929782082303</v>
      </c>
      <c r="O249">
        <v>-36.071800000000003</v>
      </c>
      <c r="P249">
        <v>60.028100000000002</v>
      </c>
      <c r="Q249">
        <v>464.78899999999999</v>
      </c>
      <c r="R249">
        <v>1.0013000000000001</v>
      </c>
      <c r="S249">
        <v>-54.061900000000001</v>
      </c>
      <c r="T249">
        <f t="shared" si="16"/>
        <v>-17.990099999999998</v>
      </c>
    </row>
    <row r="250" spans="1:20" x14ac:dyDescent="0.3">
      <c r="B250">
        <v>6</v>
      </c>
      <c r="C250">
        <v>355.50799999999998</v>
      </c>
      <c r="D250">
        <f t="shared" si="17"/>
        <v>36.330608537693038</v>
      </c>
      <c r="E250">
        <v>-41.458100000000002</v>
      </c>
      <c r="F250">
        <v>60.256999999999998</v>
      </c>
      <c r="G250">
        <v>390.94499999999999</v>
      </c>
      <c r="H250">
        <v>0.81561399999999995</v>
      </c>
      <c r="I250">
        <v>-60.409500000000001</v>
      </c>
      <c r="J250">
        <f t="shared" si="15"/>
        <v>-18.9514</v>
      </c>
      <c r="L250">
        <v>17</v>
      </c>
      <c r="M250">
        <v>634.45100000000002</v>
      </c>
      <c r="N250">
        <f t="shared" si="18"/>
        <v>38.418686849283496</v>
      </c>
      <c r="O250">
        <v>-35.980200000000004</v>
      </c>
      <c r="P250">
        <v>60.073900000000002</v>
      </c>
      <c r="Q250">
        <v>466.02300000000002</v>
      </c>
      <c r="R250">
        <v>0.99936100000000005</v>
      </c>
      <c r="S250">
        <v>-54.168700000000001</v>
      </c>
      <c r="T250">
        <f t="shared" si="16"/>
        <v>-18.188499999999998</v>
      </c>
    </row>
    <row r="251" spans="1:20" x14ac:dyDescent="0.3">
      <c r="B251">
        <v>7</v>
      </c>
      <c r="C251">
        <v>383.10700000000003</v>
      </c>
      <c r="D251">
        <f t="shared" si="17"/>
        <v>36.23319685495845</v>
      </c>
      <c r="E251">
        <v>-41.992199999999997</v>
      </c>
      <c r="F251">
        <v>60.745199999999997</v>
      </c>
      <c r="G251">
        <v>397.08100000000002</v>
      </c>
      <c r="H251">
        <v>0.82203000000000004</v>
      </c>
      <c r="I251">
        <v>-60.409500000000001</v>
      </c>
      <c r="J251">
        <f t="shared" si="15"/>
        <v>-18.417300000000004</v>
      </c>
      <c r="L251">
        <v>18</v>
      </c>
      <c r="M251">
        <v>660.85900000000004</v>
      </c>
      <c r="N251">
        <f t="shared" si="18"/>
        <v>37.867312935474075</v>
      </c>
      <c r="O251">
        <v>-36.026000000000003</v>
      </c>
      <c r="P251">
        <v>59.905999999999999</v>
      </c>
      <c r="Q251">
        <v>467.15600000000001</v>
      </c>
      <c r="R251">
        <v>0.998054</v>
      </c>
      <c r="S251">
        <v>-54.199199999999998</v>
      </c>
      <c r="T251">
        <f t="shared" si="16"/>
        <v>-18.173199999999994</v>
      </c>
    </row>
    <row r="252" spans="1:20" x14ac:dyDescent="0.3">
      <c r="B252">
        <v>8</v>
      </c>
      <c r="C252">
        <v>410.17700000000002</v>
      </c>
      <c r="D252">
        <f t="shared" si="17"/>
        <v>36.94126339120799</v>
      </c>
      <c r="E252">
        <v>-41.610700000000001</v>
      </c>
      <c r="F252">
        <v>60.577399999999997</v>
      </c>
      <c r="G252">
        <v>390.959</v>
      </c>
      <c r="H252">
        <v>0.81742400000000004</v>
      </c>
      <c r="I252">
        <v>-60.485799999999998</v>
      </c>
      <c r="J252">
        <f t="shared" si="15"/>
        <v>-18.875099999999996</v>
      </c>
      <c r="L252">
        <v>19</v>
      </c>
      <c r="M252">
        <v>686.86400000000003</v>
      </c>
      <c r="N252">
        <f t="shared" si="18"/>
        <v>38.454143433955018</v>
      </c>
      <c r="O252">
        <v>-36.544800000000002</v>
      </c>
      <c r="P252">
        <v>60.501100000000001</v>
      </c>
      <c r="Q252">
        <v>476.12</v>
      </c>
      <c r="R252">
        <v>1.0097700000000001</v>
      </c>
      <c r="S252">
        <v>-54.153399999999998</v>
      </c>
      <c r="T252">
        <f t="shared" si="16"/>
        <v>-17.608599999999996</v>
      </c>
    </row>
    <row r="253" spans="1:20" x14ac:dyDescent="0.3">
      <c r="B253">
        <v>9</v>
      </c>
      <c r="C253">
        <v>437.47</v>
      </c>
      <c r="D253">
        <f t="shared" si="17"/>
        <v>36.639431356025348</v>
      </c>
      <c r="E253">
        <v>-41.854900000000001</v>
      </c>
      <c r="F253">
        <v>60.607900000000001</v>
      </c>
      <c r="G253">
        <v>397.2</v>
      </c>
      <c r="H253">
        <v>0.82359899999999997</v>
      </c>
      <c r="I253">
        <v>-60.546900000000001</v>
      </c>
      <c r="J253">
        <f t="shared" si="15"/>
        <v>-18.692</v>
      </c>
      <c r="L253">
        <v>20</v>
      </c>
      <c r="M253">
        <v>713.27700000000004</v>
      </c>
      <c r="N253">
        <f t="shared" si="18"/>
        <v>37.860144625752454</v>
      </c>
      <c r="O253">
        <v>-36.346400000000003</v>
      </c>
      <c r="P253">
        <v>60.272199999999998</v>
      </c>
      <c r="Q253">
        <v>477.01799999999997</v>
      </c>
      <c r="R253">
        <v>1.01034</v>
      </c>
      <c r="S253">
        <v>-53.985599999999998</v>
      </c>
      <c r="T253">
        <f t="shared" si="16"/>
        <v>-17.639199999999995</v>
      </c>
    </row>
    <row r="254" spans="1:20" x14ac:dyDescent="0.3">
      <c r="B254">
        <v>10</v>
      </c>
      <c r="C254">
        <v>464.52100000000002</v>
      </c>
      <c r="D254">
        <f t="shared" si="17"/>
        <v>36.96721008465493</v>
      </c>
      <c r="E254">
        <v>-42.2211</v>
      </c>
      <c r="F254">
        <v>61.0657</v>
      </c>
      <c r="G254">
        <v>402.07799999999997</v>
      </c>
      <c r="H254">
        <v>0.83085900000000001</v>
      </c>
      <c r="I254">
        <v>-60.409500000000001</v>
      </c>
      <c r="J254">
        <f t="shared" si="15"/>
        <v>-18.188400000000001</v>
      </c>
      <c r="T254">
        <f t="shared" si="16"/>
        <v>0</v>
      </c>
    </row>
    <row r="255" spans="1:20" x14ac:dyDescent="0.3">
      <c r="B255">
        <v>11</v>
      </c>
      <c r="C255">
        <v>491.66300000000001</v>
      </c>
      <c r="D255">
        <f t="shared" si="17"/>
        <v>36.843268734802159</v>
      </c>
      <c r="E255">
        <v>-42.251600000000003</v>
      </c>
      <c r="F255">
        <v>61.142000000000003</v>
      </c>
      <c r="G255">
        <v>405.322</v>
      </c>
      <c r="H255">
        <v>0.83129600000000003</v>
      </c>
      <c r="I255">
        <v>-60.440100000000001</v>
      </c>
      <c r="J255">
        <f t="shared" si="15"/>
        <v>-18.188499999999998</v>
      </c>
      <c r="K255">
        <v>1.65</v>
      </c>
      <c r="T255">
        <f t="shared" si="16"/>
        <v>0</v>
      </c>
    </row>
    <row r="256" spans="1:20" x14ac:dyDescent="0.3">
      <c r="B256">
        <v>12</v>
      </c>
      <c r="C256">
        <v>519.35599999999999</v>
      </c>
      <c r="D256">
        <f t="shared" si="17"/>
        <v>36.110208355902238</v>
      </c>
      <c r="E256">
        <v>-41.671799999999998</v>
      </c>
      <c r="F256">
        <v>60.363799999999998</v>
      </c>
      <c r="G256">
        <v>397.59100000000001</v>
      </c>
      <c r="H256">
        <v>0.82374999999999998</v>
      </c>
      <c r="I256">
        <v>-60.516399999999997</v>
      </c>
      <c r="J256">
        <f t="shared" si="15"/>
        <v>-18.8446</v>
      </c>
      <c r="L256">
        <v>1</v>
      </c>
      <c r="M256">
        <v>223.547</v>
      </c>
      <c r="O256">
        <v>-40.573099999999997</v>
      </c>
      <c r="P256">
        <v>69.946299999999994</v>
      </c>
      <c r="Q256">
        <v>416.42099999999999</v>
      </c>
      <c r="R256">
        <v>0.92685600000000001</v>
      </c>
      <c r="S256">
        <v>-54.168700000000001</v>
      </c>
      <c r="T256">
        <f t="shared" si="16"/>
        <v>-13.595600000000005</v>
      </c>
    </row>
    <row r="257" spans="1:20" x14ac:dyDescent="0.3">
      <c r="B257">
        <v>13</v>
      </c>
      <c r="C257">
        <v>547.245</v>
      </c>
      <c r="D257">
        <f t="shared" si="17"/>
        <v>35.856430850873089</v>
      </c>
      <c r="E257">
        <v>-41.717500000000001</v>
      </c>
      <c r="F257">
        <v>60.455300000000001</v>
      </c>
      <c r="G257">
        <v>398.78</v>
      </c>
      <c r="H257">
        <v>0.82616699999999998</v>
      </c>
      <c r="I257">
        <v>-60.317999999999998</v>
      </c>
      <c r="J257">
        <f t="shared" si="15"/>
        <v>-18.600499999999997</v>
      </c>
      <c r="L257">
        <v>2</v>
      </c>
      <c r="M257">
        <v>241.57499999999999</v>
      </c>
      <c r="N257">
        <f t="shared" si="18"/>
        <v>55.469270024406505</v>
      </c>
      <c r="O257">
        <v>-35.064700000000002</v>
      </c>
      <c r="P257">
        <v>58.273299999999999</v>
      </c>
      <c r="Q257">
        <v>440.94799999999998</v>
      </c>
      <c r="R257">
        <v>1.01102</v>
      </c>
      <c r="S257">
        <v>-52.002000000000002</v>
      </c>
      <c r="T257">
        <f t="shared" si="16"/>
        <v>-16.9373</v>
      </c>
    </row>
    <row r="258" spans="1:20" x14ac:dyDescent="0.3">
      <c r="B258">
        <v>14</v>
      </c>
      <c r="C258">
        <v>575.09100000000001</v>
      </c>
      <c r="D258">
        <f t="shared" si="17"/>
        <v>35.911800617682964</v>
      </c>
      <c r="E258">
        <v>-41.503900000000002</v>
      </c>
      <c r="F258">
        <v>60.211199999999998</v>
      </c>
      <c r="G258">
        <v>398.58600000000001</v>
      </c>
      <c r="H258">
        <v>0.82475299999999996</v>
      </c>
      <c r="I258">
        <v>-60.348500000000001</v>
      </c>
      <c r="J258">
        <f t="shared" si="15"/>
        <v>-18.8446</v>
      </c>
      <c r="L258">
        <v>3</v>
      </c>
      <c r="M258">
        <v>266.18900000000002</v>
      </c>
      <c r="N258">
        <f t="shared" si="18"/>
        <v>40.627285284797217</v>
      </c>
      <c r="O258">
        <v>-35.8429</v>
      </c>
      <c r="P258">
        <v>58.822600000000001</v>
      </c>
      <c r="Q258">
        <v>466.97199999999998</v>
      </c>
      <c r="R258">
        <v>1.0161500000000001</v>
      </c>
      <c r="S258">
        <v>-52.948</v>
      </c>
      <c r="T258">
        <f t="shared" si="16"/>
        <v>-17.1051</v>
      </c>
    </row>
    <row r="259" spans="1:20" x14ac:dyDescent="0.3">
      <c r="B259">
        <v>15</v>
      </c>
      <c r="C259">
        <v>602.42999999999995</v>
      </c>
      <c r="D259">
        <f t="shared" si="17"/>
        <v>36.577782654815543</v>
      </c>
      <c r="E259">
        <v>-42.1753</v>
      </c>
      <c r="F259">
        <v>60.790999999999997</v>
      </c>
      <c r="G259">
        <v>407.51299999999998</v>
      </c>
      <c r="H259">
        <v>0.83607299999999996</v>
      </c>
      <c r="I259">
        <v>-60.272199999999998</v>
      </c>
      <c r="J259">
        <f t="shared" si="15"/>
        <v>-18.096899999999998</v>
      </c>
      <c r="L259">
        <v>4</v>
      </c>
      <c r="M259">
        <v>291.71800000000002</v>
      </c>
      <c r="N259">
        <f t="shared" si="18"/>
        <v>39.171138705002157</v>
      </c>
      <c r="O259">
        <v>-35.385100000000001</v>
      </c>
      <c r="P259">
        <v>58.532699999999998</v>
      </c>
      <c r="Q259">
        <v>458.11900000000003</v>
      </c>
      <c r="R259">
        <v>0.99834000000000001</v>
      </c>
      <c r="S259">
        <v>-53.543100000000003</v>
      </c>
      <c r="T259">
        <f t="shared" si="16"/>
        <v>-18.158000000000001</v>
      </c>
    </row>
    <row r="260" spans="1:20" x14ac:dyDescent="0.3">
      <c r="B260">
        <v>16</v>
      </c>
      <c r="C260">
        <v>630.19200000000001</v>
      </c>
      <c r="D260">
        <f t="shared" si="17"/>
        <v>36.020459621064688</v>
      </c>
      <c r="E260">
        <v>-41.320799999999998</v>
      </c>
      <c r="F260">
        <v>60.012799999999999</v>
      </c>
      <c r="G260">
        <v>398.81400000000002</v>
      </c>
      <c r="H260">
        <v>0.82891700000000001</v>
      </c>
      <c r="I260">
        <v>-60.272199999999998</v>
      </c>
      <c r="J260">
        <f t="shared" si="15"/>
        <v>-18.9514</v>
      </c>
      <c r="L260">
        <v>5</v>
      </c>
      <c r="M260">
        <v>316.19200000000001</v>
      </c>
      <c r="N260">
        <f t="shared" si="18"/>
        <v>40.859687831984978</v>
      </c>
      <c r="O260">
        <v>-36.193800000000003</v>
      </c>
      <c r="P260">
        <v>59.204099999999997</v>
      </c>
      <c r="Q260">
        <v>472.52100000000002</v>
      </c>
      <c r="R260">
        <v>1.00787</v>
      </c>
      <c r="S260">
        <v>-53.558300000000003</v>
      </c>
      <c r="T260">
        <f t="shared" si="16"/>
        <v>-17.3645</v>
      </c>
    </row>
    <row r="261" spans="1:20" x14ac:dyDescent="0.3">
      <c r="B261">
        <v>17</v>
      </c>
      <c r="C261">
        <v>658.74900000000002</v>
      </c>
      <c r="D261">
        <f t="shared" si="17"/>
        <v>35.017683930384827</v>
      </c>
      <c r="E261">
        <v>-42.0837</v>
      </c>
      <c r="F261">
        <v>60.592700000000001</v>
      </c>
      <c r="G261">
        <v>406.262</v>
      </c>
      <c r="H261">
        <v>0.83254600000000001</v>
      </c>
      <c r="I261">
        <v>-60.317999999999998</v>
      </c>
      <c r="J261">
        <f t="shared" si="15"/>
        <v>-18.234299999999998</v>
      </c>
      <c r="L261">
        <v>6</v>
      </c>
      <c r="M261">
        <v>340.988</v>
      </c>
      <c r="N261">
        <f t="shared" si="18"/>
        <v>40.329085336344583</v>
      </c>
      <c r="O261">
        <v>-36.285400000000003</v>
      </c>
      <c r="P261">
        <v>59.799199999999999</v>
      </c>
      <c r="Q261">
        <v>471.62099999999998</v>
      </c>
      <c r="R261">
        <v>1.0066999999999999</v>
      </c>
      <c r="S261">
        <v>-53.848300000000002</v>
      </c>
      <c r="T261">
        <f t="shared" si="16"/>
        <v>-17.562899999999999</v>
      </c>
    </row>
    <row r="262" spans="1:20" x14ac:dyDescent="0.3">
      <c r="B262">
        <v>18</v>
      </c>
      <c r="C262">
        <v>686.43600000000004</v>
      </c>
      <c r="D262">
        <f t="shared" si="17"/>
        <v>36.11803373424349</v>
      </c>
      <c r="E262">
        <v>-40.786700000000003</v>
      </c>
      <c r="F262">
        <v>59.249899999999997</v>
      </c>
      <c r="G262">
        <v>390.76299999999998</v>
      </c>
      <c r="H262">
        <v>0.82330400000000004</v>
      </c>
      <c r="I262">
        <v>-60.089100000000002</v>
      </c>
      <c r="J262">
        <f t="shared" ref="J262:J325" si="19">I262-E262</f>
        <v>-19.302399999999999</v>
      </c>
      <c r="L262">
        <v>7</v>
      </c>
      <c r="M262">
        <v>366.20600000000002</v>
      </c>
      <c r="N262">
        <f t="shared" si="18"/>
        <v>39.654215243080309</v>
      </c>
      <c r="O262">
        <v>-36.209099999999999</v>
      </c>
      <c r="P262">
        <v>59.738199999999999</v>
      </c>
      <c r="Q262">
        <v>470.49299999999999</v>
      </c>
      <c r="R262">
        <v>1.0061800000000001</v>
      </c>
      <c r="S262">
        <v>-54.000900000000001</v>
      </c>
      <c r="T262">
        <f t="shared" ref="T262:T325" si="20">S262-O262</f>
        <v>-17.791800000000002</v>
      </c>
    </row>
    <row r="263" spans="1:20" x14ac:dyDescent="0.3">
      <c r="B263">
        <v>19</v>
      </c>
      <c r="C263">
        <v>713.82299999999998</v>
      </c>
      <c r="D263">
        <f t="shared" ref="D263:D326" si="21">1000/(C263-C262)</f>
        <v>36.513674371052034</v>
      </c>
      <c r="E263">
        <v>-42.16</v>
      </c>
      <c r="F263">
        <v>60.8673</v>
      </c>
      <c r="G263">
        <v>407.375</v>
      </c>
      <c r="H263">
        <v>0.84090900000000002</v>
      </c>
      <c r="I263">
        <v>-60.241700000000002</v>
      </c>
      <c r="J263">
        <f t="shared" si="19"/>
        <v>-18.081700000000005</v>
      </c>
      <c r="L263">
        <v>8</v>
      </c>
      <c r="M263">
        <v>390.40499999999997</v>
      </c>
      <c r="N263">
        <f t="shared" ref="N263:N323" si="22">1000/(M263-M262)</f>
        <v>41.324021653787426</v>
      </c>
      <c r="O263">
        <v>-36.911000000000001</v>
      </c>
      <c r="P263">
        <v>60.348500000000001</v>
      </c>
      <c r="Q263">
        <v>478.35199999999998</v>
      </c>
      <c r="R263">
        <v>1.0177099999999999</v>
      </c>
      <c r="S263">
        <v>-54.077100000000002</v>
      </c>
      <c r="T263">
        <f t="shared" si="20"/>
        <v>-17.1661</v>
      </c>
    </row>
    <row r="264" spans="1:20" x14ac:dyDescent="0.3">
      <c r="J264">
        <f t="shared" si="19"/>
        <v>0</v>
      </c>
      <c r="L264">
        <v>9</v>
      </c>
      <c r="M264">
        <v>415.54700000000003</v>
      </c>
      <c r="N264">
        <f t="shared" si="22"/>
        <v>39.774083207381985</v>
      </c>
      <c r="O264">
        <v>-36.895800000000001</v>
      </c>
      <c r="P264">
        <v>60.470599999999997</v>
      </c>
      <c r="Q264">
        <v>482.44499999999999</v>
      </c>
      <c r="R264">
        <v>1.0129699999999999</v>
      </c>
      <c r="S264">
        <v>-54.077100000000002</v>
      </c>
      <c r="T264">
        <f t="shared" si="20"/>
        <v>-17.1813</v>
      </c>
    </row>
    <row r="265" spans="1:20" x14ac:dyDescent="0.3">
      <c r="A265">
        <v>1.75</v>
      </c>
      <c r="J265">
        <f t="shared" si="19"/>
        <v>0</v>
      </c>
      <c r="L265">
        <v>10</v>
      </c>
      <c r="M265">
        <v>440.685</v>
      </c>
      <c r="N265">
        <f t="shared" si="22"/>
        <v>39.780412125069653</v>
      </c>
      <c r="O265">
        <v>-36.0565</v>
      </c>
      <c r="P265">
        <v>59.417700000000004</v>
      </c>
      <c r="Q265">
        <v>468.399</v>
      </c>
      <c r="R265">
        <v>1.01275</v>
      </c>
      <c r="S265">
        <v>-53.970300000000002</v>
      </c>
      <c r="T265">
        <f t="shared" si="20"/>
        <v>-17.913800000000002</v>
      </c>
    </row>
    <row r="266" spans="1:20" x14ac:dyDescent="0.3">
      <c r="B266">
        <v>1</v>
      </c>
      <c r="C266">
        <v>223.69900000000001</v>
      </c>
      <c r="E266">
        <v>-46.508800000000001</v>
      </c>
      <c r="F266">
        <v>70.861800000000002</v>
      </c>
      <c r="G266">
        <v>356.71</v>
      </c>
      <c r="H266">
        <v>0.75866699999999998</v>
      </c>
      <c r="I266">
        <v>-60.668900000000001</v>
      </c>
      <c r="J266">
        <f t="shared" si="19"/>
        <v>-14.1601</v>
      </c>
      <c r="L266">
        <v>11</v>
      </c>
      <c r="M266">
        <v>465.41199999999998</v>
      </c>
      <c r="N266">
        <f t="shared" si="22"/>
        <v>40.44162251789546</v>
      </c>
      <c r="O266">
        <v>-36.178600000000003</v>
      </c>
      <c r="P266">
        <v>59.677100000000003</v>
      </c>
      <c r="Q266">
        <v>473.55</v>
      </c>
      <c r="R266">
        <v>1.0146200000000001</v>
      </c>
      <c r="S266">
        <v>-54.077100000000002</v>
      </c>
      <c r="T266">
        <f t="shared" si="20"/>
        <v>-17.898499999999999</v>
      </c>
    </row>
    <row r="267" spans="1:20" x14ac:dyDescent="0.3">
      <c r="B267">
        <v>2</v>
      </c>
      <c r="C267">
        <v>243.673</v>
      </c>
      <c r="D267">
        <f t="shared" si="21"/>
        <v>50.065084609993015</v>
      </c>
      <c r="E267">
        <v>-41.168199999999999</v>
      </c>
      <c r="F267">
        <v>59.158299999999997</v>
      </c>
      <c r="G267">
        <v>381.04</v>
      </c>
      <c r="H267">
        <v>0.83184499999999995</v>
      </c>
      <c r="I267">
        <v>-58.868400000000001</v>
      </c>
      <c r="J267">
        <f t="shared" si="19"/>
        <v>-17.700200000000002</v>
      </c>
      <c r="L267">
        <v>12</v>
      </c>
      <c r="M267">
        <v>490.14600000000002</v>
      </c>
      <c r="N267">
        <f t="shared" si="22"/>
        <v>40.430177084175568</v>
      </c>
      <c r="O267">
        <v>-36.834699999999998</v>
      </c>
      <c r="P267">
        <v>60.272199999999998</v>
      </c>
      <c r="Q267">
        <v>483.375</v>
      </c>
      <c r="R267">
        <v>1.02274</v>
      </c>
      <c r="S267">
        <v>-54.016100000000002</v>
      </c>
      <c r="T267">
        <f t="shared" si="20"/>
        <v>-17.181400000000004</v>
      </c>
    </row>
    <row r="268" spans="1:20" x14ac:dyDescent="0.3">
      <c r="B268">
        <v>3</v>
      </c>
      <c r="C268">
        <v>270.44099999999997</v>
      </c>
      <c r="D268">
        <f t="shared" si="21"/>
        <v>37.358039450089699</v>
      </c>
      <c r="E268">
        <v>-41.747999999999998</v>
      </c>
      <c r="F268">
        <v>59.905999999999999</v>
      </c>
      <c r="G268">
        <v>388.06099999999998</v>
      </c>
      <c r="H268">
        <v>0.82231600000000005</v>
      </c>
      <c r="I268">
        <v>-59.905999999999999</v>
      </c>
      <c r="J268">
        <f t="shared" si="19"/>
        <v>-18.158000000000001</v>
      </c>
      <c r="L268">
        <v>13</v>
      </c>
      <c r="M268">
        <v>515.18200000000002</v>
      </c>
      <c r="N268">
        <f t="shared" si="22"/>
        <v>39.94248282473238</v>
      </c>
      <c r="O268">
        <v>-36.773699999999998</v>
      </c>
      <c r="P268">
        <v>60.195900000000002</v>
      </c>
      <c r="Q268">
        <v>482.34899999999999</v>
      </c>
      <c r="R268">
        <v>1.01813</v>
      </c>
      <c r="S268">
        <v>-53.771999999999998</v>
      </c>
      <c r="T268">
        <f t="shared" si="20"/>
        <v>-16.9983</v>
      </c>
    </row>
    <row r="269" spans="1:20" x14ac:dyDescent="0.3">
      <c r="B269">
        <v>4</v>
      </c>
      <c r="C269">
        <v>296.87700000000001</v>
      </c>
      <c r="D269">
        <f t="shared" si="21"/>
        <v>37.827205326070462</v>
      </c>
      <c r="E269">
        <v>-41.610700000000001</v>
      </c>
      <c r="F269">
        <v>59.814500000000002</v>
      </c>
      <c r="G269">
        <v>390.56900000000002</v>
      </c>
      <c r="H269">
        <v>0.82380600000000004</v>
      </c>
      <c r="I269">
        <v>-60.089100000000002</v>
      </c>
      <c r="J269">
        <f t="shared" si="19"/>
        <v>-18.478400000000001</v>
      </c>
      <c r="L269">
        <v>14</v>
      </c>
      <c r="M269">
        <v>540.54200000000003</v>
      </c>
      <c r="N269">
        <f t="shared" si="22"/>
        <v>39.432176656151398</v>
      </c>
      <c r="O269">
        <v>-36.377000000000002</v>
      </c>
      <c r="P269">
        <v>59.677100000000003</v>
      </c>
      <c r="Q269">
        <v>478.91199999999998</v>
      </c>
      <c r="R269">
        <v>1.0216400000000001</v>
      </c>
      <c r="S269">
        <v>-53.787199999999999</v>
      </c>
      <c r="T269">
        <f t="shared" si="20"/>
        <v>-17.410199999999996</v>
      </c>
    </row>
    <row r="270" spans="1:20" x14ac:dyDescent="0.3">
      <c r="B270">
        <v>5</v>
      </c>
      <c r="C270">
        <v>323.05900000000003</v>
      </c>
      <c r="D270">
        <f t="shared" si="21"/>
        <v>38.194179207088816</v>
      </c>
      <c r="E270">
        <v>-41.809100000000001</v>
      </c>
      <c r="F270">
        <v>60.165399999999998</v>
      </c>
      <c r="G270">
        <v>396.18099999999998</v>
      </c>
      <c r="H270">
        <v>0.82423900000000005</v>
      </c>
      <c r="I270">
        <v>-60.302700000000002</v>
      </c>
      <c r="J270">
        <f t="shared" si="19"/>
        <v>-18.493600000000001</v>
      </c>
      <c r="L270">
        <v>15</v>
      </c>
      <c r="M270">
        <v>566.35</v>
      </c>
      <c r="N270">
        <f t="shared" si="22"/>
        <v>38.747675139491641</v>
      </c>
      <c r="O270">
        <v>-36.529499999999999</v>
      </c>
      <c r="P270">
        <v>59.814500000000002</v>
      </c>
      <c r="Q270">
        <v>482.05</v>
      </c>
      <c r="R270">
        <v>1.0200400000000001</v>
      </c>
      <c r="S270">
        <v>-53.985599999999998</v>
      </c>
      <c r="T270">
        <f t="shared" si="20"/>
        <v>-17.456099999999999</v>
      </c>
    </row>
    <row r="271" spans="1:20" x14ac:dyDescent="0.3">
      <c r="B271">
        <v>6</v>
      </c>
      <c r="C271">
        <v>349.755</v>
      </c>
      <c r="D271">
        <f t="shared" si="21"/>
        <v>37.458795325142383</v>
      </c>
      <c r="E271">
        <v>-41.656500000000001</v>
      </c>
      <c r="F271">
        <v>59.921300000000002</v>
      </c>
      <c r="G271">
        <v>396.04899999999998</v>
      </c>
      <c r="H271">
        <v>0.82322399999999996</v>
      </c>
      <c r="I271">
        <v>-60.424799999999998</v>
      </c>
      <c r="J271">
        <f t="shared" si="19"/>
        <v>-18.768299999999996</v>
      </c>
      <c r="L271">
        <v>16</v>
      </c>
      <c r="M271">
        <v>591.69899999999996</v>
      </c>
      <c r="N271">
        <f t="shared" si="22"/>
        <v>39.449287940352782</v>
      </c>
      <c r="O271">
        <v>-35.7361</v>
      </c>
      <c r="P271">
        <v>59.021000000000001</v>
      </c>
      <c r="Q271">
        <v>470.62599999999998</v>
      </c>
      <c r="R271">
        <v>1.0159199999999999</v>
      </c>
      <c r="S271">
        <v>-53.878799999999998</v>
      </c>
      <c r="T271">
        <f t="shared" si="20"/>
        <v>-18.142699999999998</v>
      </c>
    </row>
    <row r="272" spans="1:20" x14ac:dyDescent="0.3">
      <c r="B272">
        <v>7</v>
      </c>
      <c r="C272">
        <v>375.88200000000001</v>
      </c>
      <c r="D272">
        <f t="shared" si="21"/>
        <v>38.274581850193272</v>
      </c>
      <c r="E272">
        <v>-42.037999999999997</v>
      </c>
      <c r="F272">
        <v>60.302700000000002</v>
      </c>
      <c r="G272">
        <v>401.83199999999999</v>
      </c>
      <c r="H272">
        <v>0.827237</v>
      </c>
      <c r="I272">
        <v>-60.317999999999998</v>
      </c>
      <c r="J272">
        <f t="shared" si="19"/>
        <v>-18.28</v>
      </c>
      <c r="L272">
        <v>17</v>
      </c>
      <c r="M272">
        <v>617.24300000000005</v>
      </c>
      <c r="N272">
        <f t="shared" si="22"/>
        <v>39.148136548700137</v>
      </c>
      <c r="O272">
        <v>-36.148099999999999</v>
      </c>
      <c r="P272">
        <v>59.494</v>
      </c>
      <c r="Q272">
        <v>476.82</v>
      </c>
      <c r="R272">
        <v>1.0194399999999999</v>
      </c>
      <c r="S272">
        <v>-53.817700000000002</v>
      </c>
      <c r="T272">
        <f t="shared" si="20"/>
        <v>-17.669600000000003</v>
      </c>
    </row>
    <row r="273" spans="1:20" x14ac:dyDescent="0.3">
      <c r="B273">
        <v>8</v>
      </c>
      <c r="C273">
        <v>402.43099999999998</v>
      </c>
      <c r="D273">
        <f t="shared" si="21"/>
        <v>37.666202116840587</v>
      </c>
      <c r="E273">
        <v>-41.503900000000002</v>
      </c>
      <c r="F273">
        <v>59.875500000000002</v>
      </c>
      <c r="G273">
        <v>394.35899999999998</v>
      </c>
      <c r="H273">
        <v>0.82568600000000003</v>
      </c>
      <c r="I273">
        <v>-60.394300000000001</v>
      </c>
      <c r="J273">
        <f t="shared" si="19"/>
        <v>-18.8904</v>
      </c>
      <c r="L273">
        <v>18</v>
      </c>
      <c r="M273">
        <v>642.43700000000001</v>
      </c>
      <c r="N273">
        <f t="shared" si="22"/>
        <v>39.691990156386503</v>
      </c>
      <c r="O273">
        <v>-36.178600000000003</v>
      </c>
      <c r="P273">
        <v>59.417700000000004</v>
      </c>
      <c r="Q273">
        <v>478.21899999999999</v>
      </c>
      <c r="R273">
        <v>1.0237099999999999</v>
      </c>
      <c r="S273">
        <v>-53.787199999999999</v>
      </c>
      <c r="T273">
        <f t="shared" si="20"/>
        <v>-17.608599999999996</v>
      </c>
    </row>
    <row r="274" spans="1:20" x14ac:dyDescent="0.3">
      <c r="B274">
        <v>9</v>
      </c>
      <c r="C274">
        <v>429.05599999999998</v>
      </c>
      <c r="D274">
        <f t="shared" si="21"/>
        <v>37.558685446009392</v>
      </c>
      <c r="E274">
        <v>-42.007399999999997</v>
      </c>
      <c r="F274">
        <v>60.226399999999998</v>
      </c>
      <c r="G274">
        <v>401.99900000000002</v>
      </c>
      <c r="H274">
        <v>0.83132799999999996</v>
      </c>
      <c r="I274">
        <v>-60.470599999999997</v>
      </c>
      <c r="J274">
        <f t="shared" si="19"/>
        <v>-18.463200000000001</v>
      </c>
      <c r="L274">
        <v>19</v>
      </c>
      <c r="M274">
        <v>668.65800000000002</v>
      </c>
      <c r="N274">
        <f t="shared" si="22"/>
        <v>38.137370809656375</v>
      </c>
      <c r="O274">
        <v>-35.919199999999996</v>
      </c>
      <c r="P274">
        <v>58.776899999999998</v>
      </c>
      <c r="Q274">
        <v>474.10599999999999</v>
      </c>
      <c r="R274">
        <v>1.02826</v>
      </c>
      <c r="S274">
        <v>-53.710900000000002</v>
      </c>
      <c r="T274">
        <f t="shared" si="20"/>
        <v>-17.791700000000006</v>
      </c>
    </row>
    <row r="275" spans="1:20" x14ac:dyDescent="0.3">
      <c r="B275">
        <v>10</v>
      </c>
      <c r="C275">
        <v>455.60599999999999</v>
      </c>
      <c r="D275">
        <f t="shared" si="21"/>
        <v>37.664783427495273</v>
      </c>
      <c r="E275">
        <v>-42.465200000000003</v>
      </c>
      <c r="F275">
        <v>60.8063</v>
      </c>
      <c r="G275">
        <v>407.48</v>
      </c>
      <c r="H275">
        <v>0.83592200000000005</v>
      </c>
      <c r="I275">
        <v>-60.455300000000001</v>
      </c>
      <c r="J275">
        <f t="shared" si="19"/>
        <v>-17.990099999999998</v>
      </c>
      <c r="L275">
        <v>20</v>
      </c>
      <c r="M275">
        <v>693.82799999999997</v>
      </c>
      <c r="N275">
        <f t="shared" si="22"/>
        <v>39.729837107667926</v>
      </c>
      <c r="O275">
        <v>-36.636400000000002</v>
      </c>
      <c r="P275">
        <v>59.783900000000003</v>
      </c>
      <c r="Q275">
        <v>490.315</v>
      </c>
      <c r="R275">
        <v>1.0363800000000001</v>
      </c>
      <c r="S275">
        <v>-53.619399999999999</v>
      </c>
      <c r="T275">
        <f t="shared" si="20"/>
        <v>-16.982999999999997</v>
      </c>
    </row>
    <row r="276" spans="1:20" x14ac:dyDescent="0.3">
      <c r="B276">
        <v>11</v>
      </c>
      <c r="C276">
        <v>482.88200000000001</v>
      </c>
      <c r="D276">
        <f t="shared" si="21"/>
        <v>36.662267194603302</v>
      </c>
      <c r="E276">
        <v>-41.992199999999997</v>
      </c>
      <c r="F276">
        <v>60.180700000000002</v>
      </c>
      <c r="G276">
        <v>405.77800000000002</v>
      </c>
      <c r="H276">
        <v>0.83567599999999997</v>
      </c>
      <c r="I276">
        <v>-60.287500000000001</v>
      </c>
      <c r="J276">
        <f t="shared" si="19"/>
        <v>-18.295300000000005</v>
      </c>
      <c r="L276">
        <v>21</v>
      </c>
      <c r="M276">
        <v>719.16899999999998</v>
      </c>
      <c r="N276">
        <f t="shared" si="22"/>
        <v>39.461741841284862</v>
      </c>
      <c r="O276">
        <v>-36.560099999999998</v>
      </c>
      <c r="P276">
        <v>59.829700000000003</v>
      </c>
      <c r="Q276">
        <v>489.81700000000001</v>
      </c>
      <c r="R276">
        <v>1.10528</v>
      </c>
      <c r="S276">
        <v>-53.970300000000002</v>
      </c>
      <c r="T276">
        <f t="shared" si="20"/>
        <v>-17.410200000000003</v>
      </c>
    </row>
    <row r="277" spans="1:20" x14ac:dyDescent="0.3">
      <c r="B277">
        <v>12</v>
      </c>
      <c r="C277">
        <v>509.42899999999997</v>
      </c>
      <c r="D277">
        <f t="shared" si="21"/>
        <v>37.669039816175129</v>
      </c>
      <c r="E277">
        <v>-42.434699999999999</v>
      </c>
      <c r="F277">
        <v>60.577399999999997</v>
      </c>
      <c r="G277">
        <v>410.56599999999997</v>
      </c>
      <c r="H277">
        <v>0.838642</v>
      </c>
      <c r="I277">
        <v>-60.363799999999998</v>
      </c>
      <c r="J277">
        <f t="shared" si="19"/>
        <v>-17.929099999999998</v>
      </c>
      <c r="T277">
        <f t="shared" si="20"/>
        <v>0</v>
      </c>
    </row>
    <row r="278" spans="1:20" x14ac:dyDescent="0.3">
      <c r="B278">
        <v>13</v>
      </c>
      <c r="C278">
        <v>536.47900000000004</v>
      </c>
      <c r="D278">
        <f t="shared" si="21"/>
        <v>36.968576709796579</v>
      </c>
      <c r="E278">
        <v>-41.778599999999997</v>
      </c>
      <c r="F278">
        <v>59.905999999999999</v>
      </c>
      <c r="G278">
        <v>405.12599999999998</v>
      </c>
      <c r="H278">
        <v>0.83628000000000002</v>
      </c>
      <c r="I278">
        <v>-60.348500000000001</v>
      </c>
      <c r="J278">
        <f t="shared" si="19"/>
        <v>-18.569900000000004</v>
      </c>
      <c r="K278">
        <v>1.7</v>
      </c>
      <c r="T278">
        <f t="shared" si="20"/>
        <v>0</v>
      </c>
    </row>
    <row r="279" spans="1:20" x14ac:dyDescent="0.3">
      <c r="B279">
        <v>14</v>
      </c>
      <c r="C279">
        <v>563.22400000000005</v>
      </c>
      <c r="D279">
        <f t="shared" si="21"/>
        <v>37.390166386240409</v>
      </c>
      <c r="E279">
        <v>-42.373699999999999</v>
      </c>
      <c r="F279">
        <v>60.684199999999997</v>
      </c>
      <c r="G279">
        <v>412.15600000000001</v>
      </c>
      <c r="H279">
        <v>0.84133899999999995</v>
      </c>
      <c r="I279">
        <v>-60.348500000000001</v>
      </c>
      <c r="J279">
        <f t="shared" si="19"/>
        <v>-17.974800000000002</v>
      </c>
      <c r="L279">
        <v>1</v>
      </c>
      <c r="M279">
        <v>223.374</v>
      </c>
      <c r="O279">
        <v>-39.886499999999998</v>
      </c>
      <c r="P279">
        <v>68.969700000000003</v>
      </c>
      <c r="Q279">
        <v>410.38600000000002</v>
      </c>
      <c r="R279">
        <v>0.92500000000000004</v>
      </c>
      <c r="S279">
        <v>-53.726199999999999</v>
      </c>
      <c r="T279">
        <f t="shared" si="20"/>
        <v>-13.839700000000001</v>
      </c>
    </row>
    <row r="280" spans="1:20" x14ac:dyDescent="0.3">
      <c r="B280">
        <v>15</v>
      </c>
      <c r="C280">
        <v>590.00199999999995</v>
      </c>
      <c r="D280">
        <f t="shared" si="21"/>
        <v>37.344088430801534</v>
      </c>
      <c r="E280">
        <v>-42.251600000000003</v>
      </c>
      <c r="F280">
        <v>60.470599999999997</v>
      </c>
      <c r="G280">
        <v>408.20800000000003</v>
      </c>
      <c r="H280">
        <v>0.83813199999999999</v>
      </c>
      <c r="I280">
        <v>-60.424799999999998</v>
      </c>
      <c r="J280">
        <f t="shared" si="19"/>
        <v>-18.173199999999994</v>
      </c>
      <c r="L280">
        <v>2</v>
      </c>
      <c r="M280">
        <v>240.81</v>
      </c>
      <c r="N280">
        <f t="shared" si="22"/>
        <v>57.352603808212869</v>
      </c>
      <c r="O280">
        <v>-35.110500000000002</v>
      </c>
      <c r="P280">
        <v>57.342500000000001</v>
      </c>
      <c r="Q280">
        <v>454.197</v>
      </c>
      <c r="R280">
        <v>1.03407</v>
      </c>
      <c r="S280">
        <v>-51.452599999999997</v>
      </c>
      <c r="T280">
        <f t="shared" si="20"/>
        <v>-16.342099999999995</v>
      </c>
    </row>
    <row r="281" spans="1:20" x14ac:dyDescent="0.3">
      <c r="B281">
        <v>16</v>
      </c>
      <c r="C281">
        <v>617.09799999999996</v>
      </c>
      <c r="D281">
        <f t="shared" si="21"/>
        <v>36.905816356657802</v>
      </c>
      <c r="E281">
        <v>-41.793799999999997</v>
      </c>
      <c r="F281">
        <v>59.921300000000002</v>
      </c>
      <c r="G281">
        <v>403.44400000000002</v>
      </c>
      <c r="H281">
        <v>0.83617300000000006</v>
      </c>
      <c r="I281">
        <v>-60.226399999999998</v>
      </c>
      <c r="J281">
        <f t="shared" si="19"/>
        <v>-18.432600000000001</v>
      </c>
      <c r="L281">
        <v>3</v>
      </c>
      <c r="M281">
        <v>263.262</v>
      </c>
      <c r="N281">
        <f t="shared" si="22"/>
        <v>44.539461963299487</v>
      </c>
      <c r="O281">
        <v>-35.8887</v>
      </c>
      <c r="P281">
        <v>57.998699999999999</v>
      </c>
      <c r="Q281">
        <v>480.24299999999999</v>
      </c>
      <c r="R281">
        <v>1.0424100000000001</v>
      </c>
      <c r="S281">
        <v>-52.261400000000002</v>
      </c>
      <c r="T281">
        <f t="shared" si="20"/>
        <v>-16.372700000000002</v>
      </c>
    </row>
    <row r="282" spans="1:20" x14ac:dyDescent="0.3">
      <c r="B282">
        <v>17</v>
      </c>
      <c r="C282">
        <v>644.48900000000003</v>
      </c>
      <c r="D282">
        <f t="shared" si="21"/>
        <v>36.508342156182586</v>
      </c>
      <c r="E282">
        <v>-42.2821</v>
      </c>
      <c r="F282">
        <v>60.409500000000001</v>
      </c>
      <c r="G282">
        <v>411.28500000000003</v>
      </c>
      <c r="H282">
        <v>0.84367700000000001</v>
      </c>
      <c r="I282">
        <v>-60.195900000000002</v>
      </c>
      <c r="J282">
        <f t="shared" si="19"/>
        <v>-17.913800000000002</v>
      </c>
      <c r="L282">
        <v>4</v>
      </c>
      <c r="M282">
        <v>287.08600000000001</v>
      </c>
      <c r="N282">
        <f t="shared" si="22"/>
        <v>41.974479516453975</v>
      </c>
      <c r="O282">
        <v>-36.224400000000003</v>
      </c>
      <c r="P282">
        <v>58.593800000000002</v>
      </c>
      <c r="Q282">
        <v>480.83600000000001</v>
      </c>
      <c r="R282">
        <v>1.0363899999999999</v>
      </c>
      <c r="S282">
        <v>-52.871699999999997</v>
      </c>
      <c r="T282">
        <f t="shared" si="20"/>
        <v>-16.647299999999994</v>
      </c>
    </row>
    <row r="283" spans="1:20" x14ac:dyDescent="0.3">
      <c r="B283">
        <v>18</v>
      </c>
      <c r="C283">
        <v>671.42700000000002</v>
      </c>
      <c r="D283">
        <f t="shared" si="21"/>
        <v>37.122280792931932</v>
      </c>
      <c r="E283">
        <v>-41.976900000000001</v>
      </c>
      <c r="F283">
        <v>59.921300000000002</v>
      </c>
      <c r="G283">
        <v>407.19499999999999</v>
      </c>
      <c r="H283">
        <v>0.84615399999999996</v>
      </c>
      <c r="I283">
        <v>-60.226399999999998</v>
      </c>
      <c r="J283">
        <f t="shared" si="19"/>
        <v>-18.249499999999998</v>
      </c>
      <c r="L283">
        <v>5</v>
      </c>
      <c r="M283">
        <v>310.83300000000003</v>
      </c>
      <c r="N283">
        <f t="shared" si="22"/>
        <v>42.11058238935442</v>
      </c>
      <c r="O283">
        <v>-35.369900000000001</v>
      </c>
      <c r="P283">
        <v>57.937600000000003</v>
      </c>
      <c r="Q283">
        <v>466.14699999999999</v>
      </c>
      <c r="R283">
        <v>1.0191300000000001</v>
      </c>
      <c r="S283">
        <v>-53.192100000000003</v>
      </c>
      <c r="T283">
        <f t="shared" si="20"/>
        <v>-17.822200000000002</v>
      </c>
    </row>
    <row r="284" spans="1:20" x14ac:dyDescent="0.3">
      <c r="B284">
        <v>19</v>
      </c>
      <c r="C284">
        <v>698.899</v>
      </c>
      <c r="D284">
        <f t="shared" si="21"/>
        <v>36.400698893418777</v>
      </c>
      <c r="E284">
        <v>-41.763300000000001</v>
      </c>
      <c r="F284">
        <v>59.692399999999999</v>
      </c>
      <c r="G284">
        <v>406.54700000000003</v>
      </c>
      <c r="H284">
        <v>0.84467899999999996</v>
      </c>
      <c r="I284">
        <v>-60.043300000000002</v>
      </c>
      <c r="J284">
        <f t="shared" si="19"/>
        <v>-18.28</v>
      </c>
      <c r="L284">
        <v>6</v>
      </c>
      <c r="M284">
        <v>334.85899999999998</v>
      </c>
      <c r="N284">
        <f t="shared" si="22"/>
        <v>41.621576625322646</v>
      </c>
      <c r="O284">
        <v>-36.117600000000003</v>
      </c>
      <c r="P284">
        <v>58.731099999999998</v>
      </c>
      <c r="Q284">
        <v>477.24299999999999</v>
      </c>
      <c r="R284">
        <v>1.0247599999999999</v>
      </c>
      <c r="S284">
        <v>-53.573599999999999</v>
      </c>
      <c r="T284">
        <f t="shared" si="20"/>
        <v>-17.455999999999996</v>
      </c>
    </row>
    <row r="285" spans="1:20" x14ac:dyDescent="0.3">
      <c r="J285">
        <f t="shared" si="19"/>
        <v>0</v>
      </c>
      <c r="L285">
        <v>7</v>
      </c>
      <c r="M285">
        <v>359.786</v>
      </c>
      <c r="N285">
        <f t="shared" si="22"/>
        <v>40.117142054799984</v>
      </c>
      <c r="O285">
        <v>-35.919199999999996</v>
      </c>
      <c r="P285">
        <v>58.746299999999998</v>
      </c>
      <c r="Q285">
        <v>471.19799999999998</v>
      </c>
      <c r="R285">
        <v>1.01695</v>
      </c>
      <c r="S285">
        <v>-53.543100000000003</v>
      </c>
      <c r="T285">
        <f t="shared" si="20"/>
        <v>-17.623900000000006</v>
      </c>
    </row>
    <row r="286" spans="1:20" x14ac:dyDescent="0.3">
      <c r="A286">
        <v>1.8</v>
      </c>
      <c r="J286">
        <f t="shared" si="19"/>
        <v>0</v>
      </c>
      <c r="L286">
        <v>8</v>
      </c>
      <c r="M286">
        <v>384.07400000000001</v>
      </c>
      <c r="N286">
        <f t="shared" si="22"/>
        <v>41.172595520421588</v>
      </c>
      <c r="O286">
        <v>-36.193800000000003</v>
      </c>
      <c r="P286">
        <v>59.158299999999997</v>
      </c>
      <c r="Q286">
        <v>477.44499999999999</v>
      </c>
      <c r="R286">
        <v>1.0224800000000001</v>
      </c>
      <c r="S286">
        <v>-53.588900000000002</v>
      </c>
      <c r="T286">
        <f t="shared" si="20"/>
        <v>-17.395099999999999</v>
      </c>
    </row>
    <row r="287" spans="1:20" x14ac:dyDescent="0.3">
      <c r="B287">
        <v>1</v>
      </c>
      <c r="C287">
        <v>223.61199999999999</v>
      </c>
      <c r="E287">
        <v>-46.264600000000002</v>
      </c>
      <c r="F287">
        <v>70.281999999999996</v>
      </c>
      <c r="G287">
        <v>353.87599999999998</v>
      </c>
      <c r="H287">
        <v>0.75741099999999995</v>
      </c>
      <c r="I287">
        <v>-60.714700000000001</v>
      </c>
      <c r="J287">
        <f t="shared" si="19"/>
        <v>-14.450099999999999</v>
      </c>
      <c r="L287">
        <v>9</v>
      </c>
      <c r="M287">
        <v>408.77199999999999</v>
      </c>
      <c r="N287">
        <f t="shared" si="22"/>
        <v>40.489108429832406</v>
      </c>
      <c r="O287">
        <v>-35.674999999999997</v>
      </c>
      <c r="P287">
        <v>58.532699999999998</v>
      </c>
      <c r="Q287">
        <v>471.798</v>
      </c>
      <c r="R287">
        <v>1.0169900000000001</v>
      </c>
      <c r="S287">
        <v>-53.710900000000002</v>
      </c>
      <c r="T287">
        <f t="shared" si="20"/>
        <v>-18.035900000000005</v>
      </c>
    </row>
    <row r="288" spans="1:20" x14ac:dyDescent="0.3">
      <c r="B288">
        <v>2</v>
      </c>
      <c r="C288">
        <v>241.76599999999999</v>
      </c>
      <c r="D288">
        <f t="shared" si="21"/>
        <v>55.084278946788601</v>
      </c>
      <c r="E288">
        <v>-42.1295</v>
      </c>
      <c r="F288">
        <v>59.646599999999999</v>
      </c>
      <c r="G288">
        <v>395.40600000000001</v>
      </c>
      <c r="H288">
        <v>0.849634</v>
      </c>
      <c r="I288">
        <v>-58.746299999999998</v>
      </c>
      <c r="J288">
        <f t="shared" si="19"/>
        <v>-16.616799999999998</v>
      </c>
      <c r="L288">
        <v>10</v>
      </c>
      <c r="M288">
        <v>433.25099999999998</v>
      </c>
      <c r="N288">
        <f t="shared" si="22"/>
        <v>40.851341966583625</v>
      </c>
      <c r="O288">
        <v>-36.499000000000002</v>
      </c>
      <c r="P288">
        <v>59.4482</v>
      </c>
      <c r="Q288">
        <v>485.07100000000003</v>
      </c>
      <c r="R288">
        <v>1.02783</v>
      </c>
      <c r="S288">
        <v>-53.741500000000002</v>
      </c>
      <c r="T288">
        <f t="shared" si="20"/>
        <v>-17.2425</v>
      </c>
    </row>
    <row r="289" spans="2:20" x14ac:dyDescent="0.3">
      <c r="B289">
        <v>3</v>
      </c>
      <c r="C289">
        <v>268.05099999999999</v>
      </c>
      <c r="D289">
        <f t="shared" si="21"/>
        <v>38.044512079132588</v>
      </c>
      <c r="E289">
        <v>-41.458100000000002</v>
      </c>
      <c r="F289">
        <v>59.1736</v>
      </c>
      <c r="G289">
        <v>389.01799999999997</v>
      </c>
      <c r="H289">
        <v>0.82534700000000005</v>
      </c>
      <c r="I289">
        <v>-59.875500000000002</v>
      </c>
      <c r="J289">
        <f t="shared" si="19"/>
        <v>-18.417400000000001</v>
      </c>
      <c r="L289">
        <v>11</v>
      </c>
      <c r="M289">
        <v>457.28199999999998</v>
      </c>
      <c r="N289">
        <f t="shared" si="22"/>
        <v>41.612916649327943</v>
      </c>
      <c r="O289">
        <v>-36.636400000000002</v>
      </c>
      <c r="P289">
        <v>59.3262</v>
      </c>
      <c r="Q289">
        <v>487.94299999999998</v>
      </c>
      <c r="R289">
        <v>1.03782</v>
      </c>
      <c r="S289">
        <v>-53.604100000000003</v>
      </c>
      <c r="T289">
        <f t="shared" si="20"/>
        <v>-16.967700000000001</v>
      </c>
    </row>
    <row r="290" spans="2:20" x14ac:dyDescent="0.3">
      <c r="B290">
        <v>4</v>
      </c>
      <c r="C290">
        <v>294.28100000000001</v>
      </c>
      <c r="D290">
        <f t="shared" si="21"/>
        <v>38.124285169653042</v>
      </c>
      <c r="E290">
        <v>-42.037999999999997</v>
      </c>
      <c r="F290">
        <v>59.738199999999999</v>
      </c>
      <c r="G290">
        <v>396.74200000000002</v>
      </c>
      <c r="H290">
        <v>0.83367899999999995</v>
      </c>
      <c r="I290">
        <v>-60.195900000000002</v>
      </c>
      <c r="J290">
        <f t="shared" si="19"/>
        <v>-18.157900000000005</v>
      </c>
      <c r="L290">
        <v>12</v>
      </c>
      <c r="M290">
        <v>481.50099999999998</v>
      </c>
      <c r="N290">
        <f t="shared" si="22"/>
        <v>41.289896362360139</v>
      </c>
      <c r="O290">
        <v>-36.712600000000002</v>
      </c>
      <c r="P290">
        <v>59.570300000000003</v>
      </c>
      <c r="Q290">
        <v>489.029</v>
      </c>
      <c r="R290">
        <v>1.0353399999999999</v>
      </c>
      <c r="S290">
        <v>-53.665199999999999</v>
      </c>
      <c r="T290">
        <f t="shared" si="20"/>
        <v>-16.952599999999997</v>
      </c>
    </row>
    <row r="291" spans="2:20" x14ac:dyDescent="0.3">
      <c r="B291">
        <v>5</v>
      </c>
      <c r="C291">
        <v>320.12900000000002</v>
      </c>
      <c r="D291">
        <f t="shared" si="21"/>
        <v>38.687712782420284</v>
      </c>
      <c r="E291">
        <v>-41.931199999999997</v>
      </c>
      <c r="F291">
        <v>59.799199999999999</v>
      </c>
      <c r="G291">
        <v>398.28699999999998</v>
      </c>
      <c r="H291">
        <v>0.832206</v>
      </c>
      <c r="I291">
        <v>-60.272199999999998</v>
      </c>
      <c r="J291">
        <f t="shared" si="19"/>
        <v>-18.341000000000001</v>
      </c>
      <c r="L291">
        <v>13</v>
      </c>
      <c r="M291">
        <v>506.07600000000002</v>
      </c>
      <c r="N291">
        <f t="shared" si="22"/>
        <v>40.691759918616405</v>
      </c>
      <c r="O291">
        <v>-36.300699999999999</v>
      </c>
      <c r="P291">
        <v>59.2194</v>
      </c>
      <c r="Q291">
        <v>483.89100000000002</v>
      </c>
      <c r="R291">
        <v>1.0310900000000001</v>
      </c>
      <c r="S291">
        <v>-53.604100000000003</v>
      </c>
      <c r="T291">
        <f t="shared" si="20"/>
        <v>-17.303400000000003</v>
      </c>
    </row>
    <row r="292" spans="2:20" x14ac:dyDescent="0.3">
      <c r="B292">
        <v>6</v>
      </c>
      <c r="C292">
        <v>345.97800000000001</v>
      </c>
      <c r="D292">
        <f t="shared" si="21"/>
        <v>38.686216101203158</v>
      </c>
      <c r="E292">
        <v>-42.2363</v>
      </c>
      <c r="F292">
        <v>60.134900000000002</v>
      </c>
      <c r="G292">
        <v>400.98899999999998</v>
      </c>
      <c r="H292">
        <v>0.83611800000000003</v>
      </c>
      <c r="I292">
        <v>-60.409500000000001</v>
      </c>
      <c r="J292">
        <f t="shared" si="19"/>
        <v>-18.173200000000001</v>
      </c>
      <c r="L292">
        <v>14</v>
      </c>
      <c r="M292">
        <v>531.00900000000001</v>
      </c>
      <c r="N292">
        <f t="shared" si="22"/>
        <v>40.107488068022313</v>
      </c>
      <c r="O292">
        <v>-36.911000000000001</v>
      </c>
      <c r="P292">
        <v>59.5398</v>
      </c>
      <c r="Q292">
        <v>499.33699999999999</v>
      </c>
      <c r="R292">
        <v>1.0477399999999999</v>
      </c>
      <c r="S292">
        <v>-53.695700000000002</v>
      </c>
      <c r="T292">
        <f t="shared" si="20"/>
        <v>-16.784700000000001</v>
      </c>
    </row>
    <row r="293" spans="2:20" x14ac:dyDescent="0.3">
      <c r="B293">
        <v>7</v>
      </c>
      <c r="C293">
        <v>372.13799999999998</v>
      </c>
      <c r="D293">
        <f t="shared" si="21"/>
        <v>38.226299694189649</v>
      </c>
      <c r="E293">
        <v>-42.053199999999997</v>
      </c>
      <c r="F293">
        <v>59.783900000000003</v>
      </c>
      <c r="G293">
        <v>401.14</v>
      </c>
      <c r="H293">
        <v>0.83701599999999998</v>
      </c>
      <c r="I293">
        <v>-60.363799999999998</v>
      </c>
      <c r="J293">
        <f t="shared" si="19"/>
        <v>-18.310600000000001</v>
      </c>
      <c r="L293">
        <v>15</v>
      </c>
      <c r="M293">
        <v>555.84699999999998</v>
      </c>
      <c r="N293">
        <f t="shared" si="22"/>
        <v>40.260890570899484</v>
      </c>
      <c r="O293">
        <v>-37.033099999999997</v>
      </c>
      <c r="P293">
        <v>59.5398</v>
      </c>
      <c r="Q293">
        <v>496.88499999999999</v>
      </c>
      <c r="R293">
        <v>1.05148</v>
      </c>
      <c r="S293">
        <v>-53.482100000000003</v>
      </c>
      <c r="T293">
        <f t="shared" si="20"/>
        <v>-16.449000000000005</v>
      </c>
    </row>
    <row r="294" spans="2:20" x14ac:dyDescent="0.3">
      <c r="B294">
        <v>8</v>
      </c>
      <c r="C294">
        <v>398.53100000000001</v>
      </c>
      <c r="D294">
        <f t="shared" si="21"/>
        <v>37.888834160572834</v>
      </c>
      <c r="E294">
        <v>-41.244500000000002</v>
      </c>
      <c r="F294">
        <v>59.005699999999997</v>
      </c>
      <c r="G294">
        <v>394.36599999999999</v>
      </c>
      <c r="H294">
        <v>0.83174899999999996</v>
      </c>
      <c r="I294">
        <v>-60.287500000000001</v>
      </c>
      <c r="J294">
        <f t="shared" si="19"/>
        <v>-19.042999999999999</v>
      </c>
      <c r="L294">
        <v>16</v>
      </c>
      <c r="M294">
        <v>580.96299999999997</v>
      </c>
      <c r="N294">
        <f t="shared" si="22"/>
        <v>39.815257206561576</v>
      </c>
      <c r="O294">
        <v>-36.0413</v>
      </c>
      <c r="P294">
        <v>58.624299999999998</v>
      </c>
      <c r="Q294">
        <v>483.61200000000002</v>
      </c>
      <c r="R294">
        <v>1.03738</v>
      </c>
      <c r="S294">
        <v>-53.3752</v>
      </c>
      <c r="T294">
        <f t="shared" si="20"/>
        <v>-17.3339</v>
      </c>
    </row>
    <row r="295" spans="2:20" x14ac:dyDescent="0.3">
      <c r="B295">
        <v>9</v>
      </c>
      <c r="C295">
        <v>424.70100000000002</v>
      </c>
      <c r="D295">
        <f t="shared" si="21"/>
        <v>38.211692777990045</v>
      </c>
      <c r="E295">
        <v>-42.007399999999997</v>
      </c>
      <c r="F295">
        <v>59.799199999999999</v>
      </c>
      <c r="G295">
        <v>405.50400000000002</v>
      </c>
      <c r="H295">
        <v>0.83849200000000002</v>
      </c>
      <c r="I295">
        <v>-60.394300000000001</v>
      </c>
      <c r="J295">
        <f t="shared" si="19"/>
        <v>-18.386900000000004</v>
      </c>
      <c r="L295">
        <v>17</v>
      </c>
      <c r="M295">
        <v>605.55399999999997</v>
      </c>
      <c r="N295">
        <f t="shared" si="22"/>
        <v>40.665284047009052</v>
      </c>
      <c r="O295">
        <v>-36.026000000000003</v>
      </c>
      <c r="P295">
        <v>58.624299999999998</v>
      </c>
      <c r="Q295">
        <v>487.61500000000001</v>
      </c>
      <c r="R295">
        <v>1.0394699999999999</v>
      </c>
      <c r="S295">
        <v>-53.405799999999999</v>
      </c>
      <c r="T295">
        <f t="shared" si="20"/>
        <v>-17.379799999999996</v>
      </c>
    </row>
    <row r="296" spans="2:20" x14ac:dyDescent="0.3">
      <c r="B296">
        <v>10</v>
      </c>
      <c r="C296">
        <v>450.82600000000002</v>
      </c>
      <c r="D296">
        <f t="shared" si="21"/>
        <v>38.277511961722489</v>
      </c>
      <c r="E296">
        <v>-42.556800000000003</v>
      </c>
      <c r="F296">
        <v>60.104399999999998</v>
      </c>
      <c r="G296">
        <v>411.61599999999999</v>
      </c>
      <c r="H296">
        <v>0.84322399999999997</v>
      </c>
      <c r="I296">
        <v>-60.409500000000001</v>
      </c>
      <c r="J296">
        <f t="shared" si="19"/>
        <v>-17.852699999999999</v>
      </c>
      <c r="L296">
        <v>18</v>
      </c>
      <c r="M296">
        <v>630.66099999999994</v>
      </c>
      <c r="N296">
        <f t="shared" si="22"/>
        <v>39.82952961325531</v>
      </c>
      <c r="O296">
        <v>-36.148099999999999</v>
      </c>
      <c r="P296">
        <v>58.639499999999998</v>
      </c>
      <c r="Q296">
        <v>489.22199999999998</v>
      </c>
      <c r="R296">
        <v>1.04155</v>
      </c>
      <c r="S296">
        <v>-53.573599999999999</v>
      </c>
      <c r="T296">
        <f t="shared" si="20"/>
        <v>-17.4255</v>
      </c>
    </row>
    <row r="297" spans="2:20" x14ac:dyDescent="0.3">
      <c r="B297">
        <v>11</v>
      </c>
      <c r="C297">
        <v>476.85199999999998</v>
      </c>
      <c r="D297">
        <f t="shared" si="21"/>
        <v>38.42311534619234</v>
      </c>
      <c r="E297">
        <v>-41.595500000000001</v>
      </c>
      <c r="F297">
        <v>59.371899999999997</v>
      </c>
      <c r="G297">
        <v>396.17899999999997</v>
      </c>
      <c r="H297">
        <v>0.83392200000000005</v>
      </c>
      <c r="I297">
        <v>-60.256999999999998</v>
      </c>
      <c r="J297">
        <f t="shared" si="19"/>
        <v>-18.661499999999997</v>
      </c>
      <c r="L297">
        <v>19</v>
      </c>
      <c r="M297">
        <v>655.19500000000005</v>
      </c>
      <c r="N297">
        <f t="shared" si="22"/>
        <v>40.759761962989963</v>
      </c>
      <c r="O297">
        <v>-36.315899999999999</v>
      </c>
      <c r="P297">
        <v>58.776899999999998</v>
      </c>
      <c r="Q297">
        <v>489.86700000000002</v>
      </c>
      <c r="R297">
        <v>1.0435000000000001</v>
      </c>
      <c r="S297">
        <v>-53.3142</v>
      </c>
      <c r="T297">
        <f t="shared" si="20"/>
        <v>-16.9983</v>
      </c>
    </row>
    <row r="298" spans="2:20" x14ac:dyDescent="0.3">
      <c r="B298">
        <v>12</v>
      </c>
      <c r="C298">
        <v>503.03100000000001</v>
      </c>
      <c r="D298">
        <f t="shared" si="21"/>
        <v>38.19855609457958</v>
      </c>
      <c r="E298">
        <v>-42.0685</v>
      </c>
      <c r="F298">
        <v>59.783900000000003</v>
      </c>
      <c r="G298">
        <v>406.96199999999999</v>
      </c>
      <c r="H298">
        <v>0.84428499999999995</v>
      </c>
      <c r="I298">
        <v>-60.363799999999998</v>
      </c>
      <c r="J298">
        <f t="shared" si="19"/>
        <v>-18.295299999999997</v>
      </c>
      <c r="L298">
        <v>20</v>
      </c>
      <c r="M298">
        <v>679.99099999999999</v>
      </c>
      <c r="N298">
        <f t="shared" si="22"/>
        <v>40.329085336344676</v>
      </c>
      <c r="O298">
        <v>-36.071800000000003</v>
      </c>
      <c r="P298">
        <v>58.532699999999998</v>
      </c>
      <c r="Q298">
        <v>484.983</v>
      </c>
      <c r="R298">
        <v>1.04291</v>
      </c>
      <c r="S298">
        <v>-53.2684</v>
      </c>
      <c r="T298">
        <f t="shared" si="20"/>
        <v>-17.196599999999997</v>
      </c>
    </row>
    <row r="299" spans="2:20" x14ac:dyDescent="0.3">
      <c r="B299">
        <v>13</v>
      </c>
      <c r="C299">
        <v>529.37199999999996</v>
      </c>
      <c r="D299">
        <f t="shared" si="21"/>
        <v>37.963630841653767</v>
      </c>
      <c r="E299">
        <v>-42.0837</v>
      </c>
      <c r="F299">
        <v>59.463500000000003</v>
      </c>
      <c r="G299">
        <v>409.23500000000001</v>
      </c>
      <c r="H299">
        <v>0.84459799999999996</v>
      </c>
      <c r="I299">
        <v>-60.424799999999998</v>
      </c>
      <c r="J299">
        <f t="shared" si="19"/>
        <v>-18.341099999999997</v>
      </c>
      <c r="L299">
        <v>21</v>
      </c>
      <c r="M299">
        <v>705.28800000000001</v>
      </c>
      <c r="N299">
        <f t="shared" si="22"/>
        <v>39.530379096335494</v>
      </c>
      <c r="O299">
        <v>-36.300699999999999</v>
      </c>
      <c r="P299">
        <v>58.761600000000001</v>
      </c>
      <c r="Q299">
        <v>494.66199999999998</v>
      </c>
      <c r="R299">
        <v>1.05742</v>
      </c>
      <c r="S299">
        <v>-53.283700000000003</v>
      </c>
      <c r="T299">
        <f t="shared" si="20"/>
        <v>-16.983000000000004</v>
      </c>
    </row>
    <row r="300" spans="2:20" x14ac:dyDescent="0.3">
      <c r="B300">
        <v>14</v>
      </c>
      <c r="C300">
        <v>555.46900000000005</v>
      </c>
      <c r="D300">
        <f t="shared" si="21"/>
        <v>38.318580679771486</v>
      </c>
      <c r="E300">
        <v>-42.373699999999999</v>
      </c>
      <c r="F300">
        <v>59.905999999999999</v>
      </c>
      <c r="G300">
        <v>415.16500000000002</v>
      </c>
      <c r="H300">
        <v>0.85033000000000003</v>
      </c>
      <c r="I300">
        <v>-60.226399999999998</v>
      </c>
      <c r="J300">
        <f t="shared" si="19"/>
        <v>-17.852699999999999</v>
      </c>
      <c r="T300">
        <f t="shared" si="20"/>
        <v>0</v>
      </c>
    </row>
    <row r="301" spans="2:20" x14ac:dyDescent="0.3">
      <c r="B301">
        <v>15</v>
      </c>
      <c r="C301">
        <v>581.86500000000001</v>
      </c>
      <c r="D301">
        <f t="shared" si="21"/>
        <v>37.884527958781696</v>
      </c>
      <c r="E301">
        <v>-42.205800000000004</v>
      </c>
      <c r="F301">
        <v>59.646599999999999</v>
      </c>
      <c r="G301">
        <v>413.536</v>
      </c>
      <c r="H301">
        <v>0.84702500000000003</v>
      </c>
      <c r="I301">
        <v>-60.165399999999998</v>
      </c>
      <c r="J301">
        <f t="shared" si="19"/>
        <v>-17.959599999999995</v>
      </c>
      <c r="K301">
        <v>1.75</v>
      </c>
      <c r="T301">
        <f t="shared" si="20"/>
        <v>0</v>
      </c>
    </row>
    <row r="302" spans="2:20" x14ac:dyDescent="0.3">
      <c r="B302">
        <v>16</v>
      </c>
      <c r="C302">
        <v>608.77599999999995</v>
      </c>
      <c r="D302">
        <f t="shared" si="21"/>
        <v>37.1595258444503</v>
      </c>
      <c r="E302">
        <v>-41.397100000000002</v>
      </c>
      <c r="F302">
        <v>58.624299999999998</v>
      </c>
      <c r="G302">
        <v>403.733</v>
      </c>
      <c r="H302">
        <v>0.84260500000000005</v>
      </c>
      <c r="I302">
        <v>-60.272199999999998</v>
      </c>
      <c r="J302">
        <f t="shared" si="19"/>
        <v>-18.875099999999996</v>
      </c>
      <c r="L302">
        <v>1</v>
      </c>
      <c r="M302">
        <v>222.97499999999999</v>
      </c>
      <c r="O302">
        <v>-40.527299999999997</v>
      </c>
      <c r="P302">
        <v>69.473299999999995</v>
      </c>
      <c r="Q302">
        <v>418.42899999999997</v>
      </c>
      <c r="R302">
        <v>0.93885200000000002</v>
      </c>
      <c r="S302">
        <v>-53.649900000000002</v>
      </c>
      <c r="T302">
        <f t="shared" si="20"/>
        <v>-13.122600000000006</v>
      </c>
    </row>
    <row r="303" spans="2:20" x14ac:dyDescent="0.3">
      <c r="B303">
        <v>17</v>
      </c>
      <c r="C303">
        <v>634.97799999999995</v>
      </c>
      <c r="D303">
        <f t="shared" si="21"/>
        <v>38.165025570567138</v>
      </c>
      <c r="E303">
        <v>-41.900599999999997</v>
      </c>
      <c r="F303">
        <v>59.463500000000003</v>
      </c>
      <c r="G303">
        <v>407.565</v>
      </c>
      <c r="H303">
        <v>0.84842200000000001</v>
      </c>
      <c r="I303">
        <v>-60.241700000000002</v>
      </c>
      <c r="J303">
        <f t="shared" si="19"/>
        <v>-18.341100000000004</v>
      </c>
      <c r="L303">
        <v>2</v>
      </c>
      <c r="M303">
        <v>238.99299999999999</v>
      </c>
      <c r="N303">
        <f t="shared" si="22"/>
        <v>62.42976651267324</v>
      </c>
      <c r="O303">
        <v>-35.400399999999998</v>
      </c>
      <c r="P303">
        <v>57.311999999999998</v>
      </c>
      <c r="Q303">
        <v>460.69799999999998</v>
      </c>
      <c r="R303">
        <v>1.0528999999999999</v>
      </c>
      <c r="S303">
        <v>-51.223799999999997</v>
      </c>
      <c r="T303">
        <f t="shared" si="20"/>
        <v>-15.823399999999999</v>
      </c>
    </row>
    <row r="304" spans="2:20" x14ac:dyDescent="0.3">
      <c r="B304">
        <v>18</v>
      </c>
      <c r="C304">
        <v>661.92499999999995</v>
      </c>
      <c r="D304">
        <f t="shared" si="21"/>
        <v>37.109882361672909</v>
      </c>
      <c r="E304">
        <v>-42.190600000000003</v>
      </c>
      <c r="F304">
        <v>59.707599999999999</v>
      </c>
      <c r="G304">
        <v>414.88900000000001</v>
      </c>
      <c r="H304">
        <v>0.85415399999999997</v>
      </c>
      <c r="I304">
        <v>-60.089100000000002</v>
      </c>
      <c r="J304">
        <f t="shared" si="19"/>
        <v>-17.898499999999999</v>
      </c>
      <c r="L304">
        <v>3</v>
      </c>
      <c r="M304">
        <v>261.45100000000002</v>
      </c>
      <c r="N304">
        <f t="shared" si="22"/>
        <v>44.527562561225345</v>
      </c>
      <c r="O304">
        <v>-34.957900000000002</v>
      </c>
      <c r="P304">
        <v>56.3354</v>
      </c>
      <c r="Q304">
        <v>465.86500000000001</v>
      </c>
      <c r="R304">
        <v>1.05437</v>
      </c>
      <c r="S304">
        <v>-51.864600000000003</v>
      </c>
      <c r="T304">
        <f t="shared" si="20"/>
        <v>-16.906700000000001</v>
      </c>
    </row>
    <row r="305" spans="1:20" x14ac:dyDescent="0.3">
      <c r="B305">
        <v>19</v>
      </c>
      <c r="C305">
        <v>688.596</v>
      </c>
      <c r="D305">
        <f t="shared" si="21"/>
        <v>37.493907240073419</v>
      </c>
      <c r="E305">
        <v>-41.366599999999998</v>
      </c>
      <c r="F305">
        <v>58.548000000000002</v>
      </c>
      <c r="G305">
        <v>403.99900000000002</v>
      </c>
      <c r="H305">
        <v>0.84797299999999998</v>
      </c>
      <c r="I305">
        <v>-60.180700000000002</v>
      </c>
      <c r="J305">
        <f t="shared" si="19"/>
        <v>-18.814100000000003</v>
      </c>
      <c r="L305">
        <v>4</v>
      </c>
      <c r="M305">
        <v>284.34300000000002</v>
      </c>
      <c r="N305">
        <f t="shared" si="22"/>
        <v>43.68338284116723</v>
      </c>
      <c r="O305">
        <v>-35.430900000000001</v>
      </c>
      <c r="P305">
        <v>56.869500000000002</v>
      </c>
      <c r="Q305">
        <v>478.78100000000001</v>
      </c>
      <c r="R305">
        <v>1.0533399999999999</v>
      </c>
      <c r="S305">
        <v>-52.246099999999998</v>
      </c>
      <c r="T305">
        <f t="shared" si="20"/>
        <v>-16.815199999999997</v>
      </c>
    </row>
    <row r="306" spans="1:20" x14ac:dyDescent="0.3">
      <c r="B306">
        <v>20</v>
      </c>
      <c r="C306">
        <v>715.43799999999999</v>
      </c>
      <c r="D306">
        <f t="shared" si="21"/>
        <v>37.255048059012019</v>
      </c>
      <c r="E306">
        <v>-41.992199999999997</v>
      </c>
      <c r="F306">
        <v>59.3872</v>
      </c>
      <c r="G306">
        <v>410.15600000000001</v>
      </c>
      <c r="H306">
        <v>0.85661100000000001</v>
      </c>
      <c r="I306">
        <v>-60.241700000000002</v>
      </c>
      <c r="J306">
        <f t="shared" si="19"/>
        <v>-18.249500000000005</v>
      </c>
      <c r="L306">
        <v>5</v>
      </c>
      <c r="M306">
        <v>307.85500000000002</v>
      </c>
      <c r="N306">
        <f t="shared" si="22"/>
        <v>42.531473290234771</v>
      </c>
      <c r="O306">
        <v>-35.537700000000001</v>
      </c>
      <c r="P306">
        <v>57.189900000000002</v>
      </c>
      <c r="Q306">
        <v>479.54700000000003</v>
      </c>
      <c r="R306">
        <v>1.0484800000000001</v>
      </c>
      <c r="S306">
        <v>-52.673299999999998</v>
      </c>
      <c r="T306">
        <f t="shared" si="20"/>
        <v>-17.135599999999997</v>
      </c>
    </row>
    <row r="307" spans="1:20" x14ac:dyDescent="0.3">
      <c r="J307">
        <f t="shared" si="19"/>
        <v>0</v>
      </c>
      <c r="L307">
        <v>6</v>
      </c>
      <c r="M307">
        <v>330.916</v>
      </c>
      <c r="N307">
        <f t="shared" si="22"/>
        <v>43.363253978578591</v>
      </c>
      <c r="O307">
        <v>-35.858199999999997</v>
      </c>
      <c r="P307">
        <v>57.678199999999997</v>
      </c>
      <c r="Q307">
        <v>484.762</v>
      </c>
      <c r="R307">
        <v>1.0462100000000001</v>
      </c>
      <c r="S307">
        <v>-53.070099999999996</v>
      </c>
      <c r="T307">
        <f t="shared" si="20"/>
        <v>-17.2119</v>
      </c>
    </row>
    <row r="308" spans="1:20" x14ac:dyDescent="0.3">
      <c r="A308">
        <v>1.85</v>
      </c>
      <c r="J308">
        <f t="shared" si="19"/>
        <v>0</v>
      </c>
      <c r="L308">
        <v>7</v>
      </c>
      <c r="M308">
        <v>354.78199999999998</v>
      </c>
      <c r="N308">
        <f t="shared" si="22"/>
        <v>41.90061174893156</v>
      </c>
      <c r="O308">
        <v>-36.270099999999999</v>
      </c>
      <c r="P308">
        <v>58.364899999999999</v>
      </c>
      <c r="Q308">
        <v>483.73599999999999</v>
      </c>
      <c r="R308">
        <v>1.04447</v>
      </c>
      <c r="S308">
        <v>-53.2684</v>
      </c>
      <c r="T308">
        <f t="shared" si="20"/>
        <v>-16.9983</v>
      </c>
    </row>
    <row r="309" spans="1:20" x14ac:dyDescent="0.3">
      <c r="B309">
        <v>1</v>
      </c>
      <c r="C309">
        <v>223.41499999999999</v>
      </c>
      <c r="E309">
        <v>-46.890300000000003</v>
      </c>
      <c r="F309">
        <v>70.4803</v>
      </c>
      <c r="G309">
        <v>357.45699999999999</v>
      </c>
      <c r="H309">
        <v>0.76402400000000004</v>
      </c>
      <c r="I309">
        <v>-60.836799999999997</v>
      </c>
      <c r="J309">
        <f t="shared" si="19"/>
        <v>-13.946499999999993</v>
      </c>
      <c r="L309">
        <v>8</v>
      </c>
      <c r="M309">
        <v>378.59100000000001</v>
      </c>
      <c r="N309">
        <f t="shared" si="22"/>
        <v>42.000924020328398</v>
      </c>
      <c r="O309">
        <v>-35.9039</v>
      </c>
      <c r="P309">
        <v>58.212299999999999</v>
      </c>
      <c r="Q309">
        <v>476.697</v>
      </c>
      <c r="R309">
        <v>1.0431699999999999</v>
      </c>
      <c r="S309">
        <v>-53.222700000000003</v>
      </c>
      <c r="T309">
        <f t="shared" si="20"/>
        <v>-17.318800000000003</v>
      </c>
    </row>
    <row r="310" spans="1:20" x14ac:dyDescent="0.3">
      <c r="B310">
        <v>2</v>
      </c>
      <c r="C310">
        <v>241.34299999999999</v>
      </c>
      <c r="D310">
        <f t="shared" si="21"/>
        <v>55.778670236501569</v>
      </c>
      <c r="E310">
        <v>-42.16</v>
      </c>
      <c r="F310">
        <v>59.036299999999997</v>
      </c>
      <c r="G310">
        <v>398.654</v>
      </c>
      <c r="H310">
        <v>0.85423199999999999</v>
      </c>
      <c r="I310">
        <v>-58.776899999999998</v>
      </c>
      <c r="J310">
        <f t="shared" si="19"/>
        <v>-16.616900000000001</v>
      </c>
      <c r="L310">
        <v>9</v>
      </c>
      <c r="M310">
        <v>402.73399999999998</v>
      </c>
      <c r="N310">
        <f t="shared" si="22"/>
        <v>41.419873255187888</v>
      </c>
      <c r="O310">
        <v>-35.644500000000001</v>
      </c>
      <c r="P310">
        <v>57.922400000000003</v>
      </c>
      <c r="Q310">
        <v>479.81799999999998</v>
      </c>
      <c r="R310">
        <v>1.0405599999999999</v>
      </c>
      <c r="S310">
        <v>-53.36</v>
      </c>
      <c r="T310">
        <f t="shared" si="20"/>
        <v>-17.715499999999999</v>
      </c>
    </row>
    <row r="311" spans="1:20" x14ac:dyDescent="0.3">
      <c r="B311">
        <v>3</v>
      </c>
      <c r="C311">
        <v>267.77</v>
      </c>
      <c r="D311">
        <f t="shared" si="21"/>
        <v>37.840087789003682</v>
      </c>
      <c r="E311">
        <v>-40.878300000000003</v>
      </c>
      <c r="F311">
        <v>57.6477</v>
      </c>
      <c r="G311">
        <v>388.44600000000003</v>
      </c>
      <c r="H311">
        <v>0.83539799999999997</v>
      </c>
      <c r="I311">
        <v>-59.692399999999999</v>
      </c>
      <c r="J311">
        <f t="shared" si="19"/>
        <v>-18.814099999999996</v>
      </c>
      <c r="L311">
        <v>10</v>
      </c>
      <c r="M311">
        <v>426.209</v>
      </c>
      <c r="N311">
        <f t="shared" si="22"/>
        <v>42.598509052183132</v>
      </c>
      <c r="O311">
        <v>-36.636400000000002</v>
      </c>
      <c r="P311">
        <v>58.975200000000001</v>
      </c>
      <c r="Q311">
        <v>497.65</v>
      </c>
      <c r="R311">
        <v>1.0510900000000001</v>
      </c>
      <c r="S311">
        <v>-53.3752</v>
      </c>
      <c r="T311">
        <f t="shared" si="20"/>
        <v>-16.738799999999998</v>
      </c>
    </row>
    <row r="312" spans="1:20" x14ac:dyDescent="0.3">
      <c r="B312">
        <v>4</v>
      </c>
      <c r="C312">
        <v>293.26</v>
      </c>
      <c r="D312">
        <f t="shared" si="21"/>
        <v>39.231071008238509</v>
      </c>
      <c r="E312">
        <v>-41.458100000000002</v>
      </c>
      <c r="F312">
        <v>58.685299999999998</v>
      </c>
      <c r="G312">
        <v>396.15800000000002</v>
      </c>
      <c r="H312">
        <v>0.83357300000000001</v>
      </c>
      <c r="I312">
        <v>-60.134900000000002</v>
      </c>
      <c r="J312">
        <f t="shared" si="19"/>
        <v>-18.6768</v>
      </c>
      <c r="L312">
        <v>11</v>
      </c>
      <c r="M312">
        <v>450.21100000000001</v>
      </c>
      <c r="N312">
        <f t="shared" si="22"/>
        <v>41.663194733772166</v>
      </c>
      <c r="O312">
        <v>-35.491900000000001</v>
      </c>
      <c r="P312">
        <v>57.6935</v>
      </c>
      <c r="Q312">
        <v>473.12099999999998</v>
      </c>
      <c r="R312">
        <v>1.03931</v>
      </c>
      <c r="S312">
        <v>-53.36</v>
      </c>
      <c r="T312">
        <f t="shared" si="20"/>
        <v>-17.868099999999998</v>
      </c>
    </row>
    <row r="313" spans="1:20" x14ac:dyDescent="0.3">
      <c r="B313">
        <v>5</v>
      </c>
      <c r="C313">
        <v>318.65300000000002</v>
      </c>
      <c r="D313">
        <f t="shared" si="21"/>
        <v>39.380931752845228</v>
      </c>
      <c r="E313">
        <v>-42.098999999999997</v>
      </c>
      <c r="F313">
        <v>59.356699999999996</v>
      </c>
      <c r="G313">
        <v>402.35300000000001</v>
      </c>
      <c r="H313">
        <v>0.838202</v>
      </c>
      <c r="I313">
        <v>-60.333300000000001</v>
      </c>
      <c r="J313">
        <f t="shared" si="19"/>
        <v>-18.234300000000005</v>
      </c>
      <c r="L313">
        <v>12</v>
      </c>
      <c r="M313">
        <v>474.62400000000002</v>
      </c>
      <c r="N313">
        <f t="shared" si="22"/>
        <v>40.961782656781203</v>
      </c>
      <c r="O313">
        <v>-36.1023</v>
      </c>
      <c r="P313">
        <v>58.319099999999999</v>
      </c>
      <c r="Q313">
        <v>483.28399999999999</v>
      </c>
      <c r="R313">
        <v>1.0438400000000001</v>
      </c>
      <c r="S313">
        <v>-53.2684</v>
      </c>
      <c r="T313">
        <f t="shared" si="20"/>
        <v>-17.1661</v>
      </c>
    </row>
    <row r="314" spans="1:20" x14ac:dyDescent="0.3">
      <c r="B314">
        <v>6</v>
      </c>
      <c r="C314">
        <v>344.40699999999998</v>
      </c>
      <c r="D314">
        <f t="shared" si="21"/>
        <v>38.828919779451795</v>
      </c>
      <c r="E314">
        <v>-42.511000000000003</v>
      </c>
      <c r="F314">
        <v>59.753399999999999</v>
      </c>
      <c r="G314">
        <v>408.51600000000002</v>
      </c>
      <c r="H314">
        <v>0.84693499999999999</v>
      </c>
      <c r="I314">
        <v>-60.409500000000001</v>
      </c>
      <c r="J314">
        <f t="shared" si="19"/>
        <v>-17.898499999999999</v>
      </c>
      <c r="L314">
        <v>13</v>
      </c>
      <c r="M314">
        <v>498.33499999999998</v>
      </c>
      <c r="N314">
        <f t="shared" si="22"/>
        <v>42.174518156130148</v>
      </c>
      <c r="O314">
        <v>-36.270099999999999</v>
      </c>
      <c r="P314">
        <v>58.380099999999999</v>
      </c>
      <c r="Q314">
        <v>495.13600000000002</v>
      </c>
      <c r="R314">
        <v>1.05888</v>
      </c>
      <c r="S314">
        <v>-53.283700000000003</v>
      </c>
      <c r="T314">
        <f t="shared" si="20"/>
        <v>-17.013600000000004</v>
      </c>
    </row>
    <row r="315" spans="1:20" x14ac:dyDescent="0.3">
      <c r="B315">
        <v>7</v>
      </c>
      <c r="C315">
        <v>370.12099999999998</v>
      </c>
      <c r="D315">
        <f t="shared" si="21"/>
        <v>38.889320992455474</v>
      </c>
      <c r="E315">
        <v>-42.266800000000003</v>
      </c>
      <c r="F315">
        <v>59.6008</v>
      </c>
      <c r="G315">
        <v>406.19400000000002</v>
      </c>
      <c r="H315">
        <v>0.84106999999999998</v>
      </c>
      <c r="I315">
        <v>-60.302700000000002</v>
      </c>
      <c r="J315">
        <f t="shared" si="19"/>
        <v>-18.035899999999998</v>
      </c>
      <c r="L315">
        <v>14</v>
      </c>
      <c r="M315">
        <v>522.71100000000001</v>
      </c>
      <c r="N315">
        <f t="shared" si="22"/>
        <v>41.023957991466958</v>
      </c>
      <c r="O315">
        <v>-35.430900000000001</v>
      </c>
      <c r="P315">
        <v>57.525599999999997</v>
      </c>
      <c r="Q315">
        <v>478.05599999999998</v>
      </c>
      <c r="R315">
        <v>1.04236</v>
      </c>
      <c r="S315">
        <v>-53.1616</v>
      </c>
      <c r="T315">
        <f t="shared" si="20"/>
        <v>-17.730699999999999</v>
      </c>
    </row>
    <row r="316" spans="1:20" x14ac:dyDescent="0.3">
      <c r="B316">
        <v>8</v>
      </c>
      <c r="C316">
        <v>395.96600000000001</v>
      </c>
      <c r="D316">
        <f t="shared" si="21"/>
        <v>38.692203520990482</v>
      </c>
      <c r="E316">
        <v>-42.266800000000003</v>
      </c>
      <c r="F316">
        <v>59.524500000000003</v>
      </c>
      <c r="G316">
        <v>408.40600000000001</v>
      </c>
      <c r="H316">
        <v>0.84553400000000001</v>
      </c>
      <c r="I316">
        <v>-60.424799999999998</v>
      </c>
      <c r="J316">
        <f t="shared" si="19"/>
        <v>-18.157999999999994</v>
      </c>
      <c r="L316">
        <v>15</v>
      </c>
      <c r="M316">
        <v>546.84299999999996</v>
      </c>
      <c r="N316">
        <f t="shared" si="22"/>
        <v>41.438753522294135</v>
      </c>
      <c r="O316">
        <v>-36.651600000000002</v>
      </c>
      <c r="P316">
        <v>58.731099999999998</v>
      </c>
      <c r="Q316">
        <v>497.69299999999998</v>
      </c>
      <c r="R316">
        <v>1.0612900000000001</v>
      </c>
      <c r="S316">
        <v>-53.222700000000003</v>
      </c>
      <c r="T316">
        <f t="shared" si="20"/>
        <v>-16.571100000000001</v>
      </c>
    </row>
    <row r="317" spans="1:20" x14ac:dyDescent="0.3">
      <c r="B317">
        <v>9</v>
      </c>
      <c r="C317">
        <v>422.04700000000003</v>
      </c>
      <c r="D317">
        <f t="shared" si="21"/>
        <v>38.342088110118453</v>
      </c>
      <c r="E317">
        <v>-42.312600000000003</v>
      </c>
      <c r="F317">
        <v>59.3414</v>
      </c>
      <c r="G317">
        <v>409.053</v>
      </c>
      <c r="H317">
        <v>0.84715499999999999</v>
      </c>
      <c r="I317">
        <v>-60.348500000000001</v>
      </c>
      <c r="J317">
        <f t="shared" si="19"/>
        <v>-18.035899999999998</v>
      </c>
      <c r="L317">
        <v>16</v>
      </c>
      <c r="M317">
        <v>571.44500000000005</v>
      </c>
      <c r="N317">
        <f t="shared" si="22"/>
        <v>40.647101861637118</v>
      </c>
      <c r="O317">
        <v>-36.239600000000003</v>
      </c>
      <c r="P317">
        <v>58.364899999999999</v>
      </c>
      <c r="Q317">
        <v>493.95400000000001</v>
      </c>
      <c r="R317">
        <v>1.0551600000000001</v>
      </c>
      <c r="S317">
        <v>-53.222700000000003</v>
      </c>
      <c r="T317">
        <f t="shared" si="20"/>
        <v>-16.9831</v>
      </c>
    </row>
    <row r="318" spans="1:20" x14ac:dyDescent="0.3">
      <c r="B318">
        <v>10</v>
      </c>
      <c r="C318">
        <v>447.49900000000002</v>
      </c>
      <c r="D318">
        <f t="shared" si="21"/>
        <v>39.28964325003929</v>
      </c>
      <c r="E318">
        <v>-42.3279</v>
      </c>
      <c r="F318">
        <v>59.433</v>
      </c>
      <c r="G318">
        <v>411.81200000000001</v>
      </c>
      <c r="H318">
        <v>0.85290100000000002</v>
      </c>
      <c r="I318">
        <v>-60.424799999999998</v>
      </c>
      <c r="J318">
        <f t="shared" si="19"/>
        <v>-18.096899999999998</v>
      </c>
      <c r="L318">
        <v>17</v>
      </c>
      <c r="M318">
        <v>595.97799999999995</v>
      </c>
      <c r="N318">
        <f t="shared" si="22"/>
        <v>40.761423388904902</v>
      </c>
      <c r="O318">
        <v>-36.270099999999999</v>
      </c>
      <c r="P318">
        <v>58.227499999999999</v>
      </c>
      <c r="Q318">
        <v>493.14</v>
      </c>
      <c r="R318">
        <v>1.06318</v>
      </c>
      <c r="S318">
        <v>-53.1464</v>
      </c>
      <c r="T318">
        <f t="shared" si="20"/>
        <v>-16.876300000000001</v>
      </c>
    </row>
    <row r="319" spans="1:20" x14ac:dyDescent="0.3">
      <c r="B319">
        <v>11</v>
      </c>
      <c r="C319">
        <v>473.30099999999999</v>
      </c>
      <c r="D319">
        <f t="shared" si="21"/>
        <v>38.756685528253676</v>
      </c>
      <c r="E319">
        <v>-41.9617</v>
      </c>
      <c r="F319">
        <v>59.097299999999997</v>
      </c>
      <c r="G319">
        <v>408.774</v>
      </c>
      <c r="H319">
        <v>0.84905600000000003</v>
      </c>
      <c r="I319">
        <v>-60.302700000000002</v>
      </c>
      <c r="J319">
        <f t="shared" si="19"/>
        <v>-18.341000000000001</v>
      </c>
      <c r="L319">
        <v>18</v>
      </c>
      <c r="M319">
        <v>620.43799999999999</v>
      </c>
      <c r="N319">
        <f t="shared" si="22"/>
        <v>40.883074407195359</v>
      </c>
      <c r="O319">
        <v>-36.483800000000002</v>
      </c>
      <c r="P319">
        <v>58.425899999999999</v>
      </c>
      <c r="Q319">
        <v>496.36099999999999</v>
      </c>
      <c r="R319">
        <v>1.0629299999999999</v>
      </c>
      <c r="S319">
        <v>-53.009</v>
      </c>
      <c r="T319">
        <f t="shared" si="20"/>
        <v>-16.525199999999998</v>
      </c>
    </row>
    <row r="320" spans="1:20" x14ac:dyDescent="0.3">
      <c r="B320">
        <v>12</v>
      </c>
      <c r="C320">
        <v>499.37200000000001</v>
      </c>
      <c r="D320">
        <f t="shared" si="21"/>
        <v>38.356794906217594</v>
      </c>
      <c r="E320">
        <v>-41.595500000000001</v>
      </c>
      <c r="F320">
        <v>58.685299999999998</v>
      </c>
      <c r="G320">
        <v>402.673</v>
      </c>
      <c r="H320">
        <v>0.84419</v>
      </c>
      <c r="I320">
        <v>-60.455300000000001</v>
      </c>
      <c r="J320">
        <f t="shared" si="19"/>
        <v>-18.8598</v>
      </c>
      <c r="L320">
        <v>19</v>
      </c>
      <c r="M320">
        <v>645.05200000000002</v>
      </c>
      <c r="N320">
        <f t="shared" si="22"/>
        <v>40.627285284797217</v>
      </c>
      <c r="O320">
        <v>-35.690300000000001</v>
      </c>
      <c r="P320">
        <v>57.769799999999996</v>
      </c>
      <c r="Q320">
        <v>490.12</v>
      </c>
      <c r="R320">
        <v>1.05216</v>
      </c>
      <c r="S320">
        <v>-53.1464</v>
      </c>
      <c r="T320">
        <f t="shared" si="20"/>
        <v>-17.456099999999999</v>
      </c>
    </row>
    <row r="321" spans="1:20" x14ac:dyDescent="0.3">
      <c r="B321">
        <v>13</v>
      </c>
      <c r="C321">
        <v>525.46</v>
      </c>
      <c r="D321">
        <f t="shared" si="21"/>
        <v>38.331800061330846</v>
      </c>
      <c r="E321">
        <v>-41.839599999999997</v>
      </c>
      <c r="F321">
        <v>58.807400000000001</v>
      </c>
      <c r="G321">
        <v>403.37799999999999</v>
      </c>
      <c r="H321">
        <v>0.84696899999999997</v>
      </c>
      <c r="I321">
        <v>-60.241700000000002</v>
      </c>
      <c r="J321">
        <f t="shared" si="19"/>
        <v>-18.402100000000004</v>
      </c>
      <c r="L321">
        <v>20</v>
      </c>
      <c r="M321">
        <v>669.471</v>
      </c>
      <c r="N321">
        <f t="shared" si="22"/>
        <v>40.951717924566964</v>
      </c>
      <c r="O321">
        <v>-36.0107</v>
      </c>
      <c r="P321">
        <v>57.8461</v>
      </c>
      <c r="Q321">
        <v>496.97</v>
      </c>
      <c r="R321">
        <v>1.06382</v>
      </c>
      <c r="S321">
        <v>-53.0396</v>
      </c>
      <c r="T321">
        <f t="shared" si="20"/>
        <v>-17.0289</v>
      </c>
    </row>
    <row r="322" spans="1:20" x14ac:dyDescent="0.3">
      <c r="B322">
        <v>14</v>
      </c>
      <c r="C322">
        <v>551.42100000000005</v>
      </c>
      <c r="D322">
        <f t="shared" si="21"/>
        <v>38.519317437694987</v>
      </c>
      <c r="E322">
        <v>-41.534399999999998</v>
      </c>
      <c r="F322">
        <v>58.593800000000002</v>
      </c>
      <c r="G322">
        <v>405.84899999999999</v>
      </c>
      <c r="H322">
        <v>0.84979300000000002</v>
      </c>
      <c r="I322">
        <v>-60.119599999999998</v>
      </c>
      <c r="J322">
        <f t="shared" si="19"/>
        <v>-18.5852</v>
      </c>
      <c r="L322">
        <v>21</v>
      </c>
      <c r="M322">
        <v>693.84799999999996</v>
      </c>
      <c r="N322">
        <f t="shared" si="22"/>
        <v>41.02227509537687</v>
      </c>
      <c r="O322">
        <v>-36.743200000000002</v>
      </c>
      <c r="P322">
        <v>58.425899999999999</v>
      </c>
      <c r="Q322">
        <v>504.57900000000001</v>
      </c>
      <c r="R322">
        <v>1.07185</v>
      </c>
      <c r="S322">
        <v>-53.024299999999997</v>
      </c>
      <c r="T322">
        <f t="shared" si="20"/>
        <v>-16.281099999999995</v>
      </c>
    </row>
    <row r="323" spans="1:20" x14ac:dyDescent="0.3">
      <c r="B323">
        <v>15</v>
      </c>
      <c r="C323">
        <v>578.63800000000003</v>
      </c>
      <c r="D323">
        <f t="shared" si="21"/>
        <v>36.741742293419577</v>
      </c>
      <c r="E323">
        <v>-42.358400000000003</v>
      </c>
      <c r="F323">
        <v>59.2194</v>
      </c>
      <c r="G323">
        <v>415.74099999999999</v>
      </c>
      <c r="H323">
        <v>0.85643400000000003</v>
      </c>
      <c r="I323">
        <v>-60.104399999999998</v>
      </c>
      <c r="J323">
        <f t="shared" si="19"/>
        <v>-17.745999999999995</v>
      </c>
      <c r="L323">
        <v>22</v>
      </c>
      <c r="M323">
        <v>718.41200000000003</v>
      </c>
      <c r="N323">
        <f t="shared" si="22"/>
        <v>40.709982087607749</v>
      </c>
      <c r="O323">
        <v>-35.476700000000001</v>
      </c>
      <c r="P323">
        <v>57.311999999999998</v>
      </c>
      <c r="Q323">
        <v>488.41699999999997</v>
      </c>
      <c r="R323">
        <v>1.0541799999999999</v>
      </c>
      <c r="S323">
        <v>-19.195599999999999</v>
      </c>
      <c r="T323">
        <f t="shared" si="20"/>
        <v>16.281100000000002</v>
      </c>
    </row>
    <row r="324" spans="1:20" x14ac:dyDescent="0.3">
      <c r="B324">
        <v>16</v>
      </c>
      <c r="C324">
        <v>603.76499999999999</v>
      </c>
      <c r="D324">
        <f t="shared" si="21"/>
        <v>39.797827038643767</v>
      </c>
      <c r="E324">
        <v>-43.014499999999998</v>
      </c>
      <c r="F324">
        <v>60.058599999999998</v>
      </c>
      <c r="G324">
        <v>425.04300000000001</v>
      </c>
      <c r="H324">
        <v>0.86782700000000002</v>
      </c>
      <c r="I324">
        <v>-60.256999999999998</v>
      </c>
      <c r="J324">
        <f t="shared" si="19"/>
        <v>-17.2425</v>
      </c>
      <c r="T324">
        <f t="shared" si="20"/>
        <v>0</v>
      </c>
    </row>
    <row r="325" spans="1:20" x14ac:dyDescent="0.3">
      <c r="B325">
        <v>17</v>
      </c>
      <c r="C325">
        <v>630.42200000000003</v>
      </c>
      <c r="D325">
        <f t="shared" si="21"/>
        <v>37.513598679521273</v>
      </c>
      <c r="E325">
        <v>-42.251600000000003</v>
      </c>
      <c r="F325">
        <v>59.188800000000001</v>
      </c>
      <c r="G325">
        <v>419.03199999999998</v>
      </c>
      <c r="H325">
        <v>0.86001499999999997</v>
      </c>
      <c r="I325">
        <v>-59.936500000000002</v>
      </c>
      <c r="J325">
        <f t="shared" si="19"/>
        <v>-17.684899999999999</v>
      </c>
      <c r="K325">
        <v>1.8</v>
      </c>
      <c r="T325">
        <f t="shared" si="20"/>
        <v>0</v>
      </c>
    </row>
    <row r="326" spans="1:20" x14ac:dyDescent="0.3">
      <c r="B326">
        <v>18</v>
      </c>
      <c r="C326">
        <v>656.06</v>
      </c>
      <c r="D326">
        <f t="shared" si="21"/>
        <v>39.004602543100205</v>
      </c>
      <c r="E326">
        <v>-42.617800000000003</v>
      </c>
      <c r="F326">
        <v>59.570300000000003</v>
      </c>
      <c r="G326">
        <v>420.46300000000002</v>
      </c>
      <c r="H326">
        <v>0.860541</v>
      </c>
      <c r="I326">
        <v>-60.150100000000002</v>
      </c>
      <c r="J326">
        <f t="shared" ref="J326:J389" si="23">I326-E326</f>
        <v>-17.532299999999999</v>
      </c>
      <c r="L326">
        <v>1</v>
      </c>
      <c r="M326">
        <v>222.92</v>
      </c>
      <c r="O326">
        <v>-40.771500000000003</v>
      </c>
      <c r="P326">
        <v>69.351200000000006</v>
      </c>
      <c r="Q326">
        <v>423.488</v>
      </c>
      <c r="R326">
        <v>0.94804100000000002</v>
      </c>
      <c r="S326">
        <v>-53.634599999999999</v>
      </c>
      <c r="T326">
        <f t="shared" ref="T326:T389" si="24">S326-O326</f>
        <v>-12.863099999999996</v>
      </c>
    </row>
    <row r="327" spans="1:20" x14ac:dyDescent="0.3">
      <c r="B327">
        <v>19</v>
      </c>
      <c r="C327">
        <v>682.02099999999996</v>
      </c>
      <c r="D327">
        <f t="shared" ref="D327:D390" si="25">1000/(C327-C326)</f>
        <v>38.519317437694987</v>
      </c>
      <c r="E327">
        <v>-41.915900000000001</v>
      </c>
      <c r="F327">
        <v>58.67</v>
      </c>
      <c r="G327">
        <v>413.95499999999998</v>
      </c>
      <c r="H327">
        <v>0.86145300000000002</v>
      </c>
      <c r="I327">
        <v>-60.073900000000002</v>
      </c>
      <c r="J327">
        <f t="shared" si="23"/>
        <v>-18.158000000000001</v>
      </c>
      <c r="L327">
        <v>2</v>
      </c>
      <c r="M327">
        <v>238.291</v>
      </c>
      <c r="N327">
        <f t="shared" ref="N327:N390" si="26">1000/(M327-M326)</f>
        <v>65.057575954719894</v>
      </c>
      <c r="O327">
        <v>-35.552999999999997</v>
      </c>
      <c r="P327">
        <v>56.838999999999999</v>
      </c>
      <c r="Q327">
        <v>468.46899999999999</v>
      </c>
      <c r="R327">
        <v>1.0728899999999999</v>
      </c>
      <c r="S327">
        <v>-50.903300000000002</v>
      </c>
      <c r="T327">
        <f t="shared" si="24"/>
        <v>-15.350300000000004</v>
      </c>
    </row>
    <row r="328" spans="1:20" x14ac:dyDescent="0.3">
      <c r="B328">
        <v>20</v>
      </c>
      <c r="C328">
        <v>708.50699999999995</v>
      </c>
      <c r="D328">
        <f t="shared" si="25"/>
        <v>37.755795514611506</v>
      </c>
      <c r="E328">
        <v>-42.0837</v>
      </c>
      <c r="F328">
        <v>58.914200000000001</v>
      </c>
      <c r="G328">
        <v>416.262</v>
      </c>
      <c r="H328">
        <v>0.86338099999999995</v>
      </c>
      <c r="I328">
        <v>-60.028100000000002</v>
      </c>
      <c r="J328">
        <f t="shared" si="23"/>
        <v>-17.944400000000002</v>
      </c>
      <c r="L328">
        <v>3</v>
      </c>
      <c r="M328">
        <v>260.69900000000001</v>
      </c>
      <c r="N328">
        <f t="shared" si="26"/>
        <v>44.626918957515144</v>
      </c>
      <c r="O328">
        <v>-35.568199999999997</v>
      </c>
      <c r="P328">
        <v>56.350700000000003</v>
      </c>
      <c r="Q328">
        <v>487.34800000000001</v>
      </c>
      <c r="R328">
        <v>1.07118</v>
      </c>
      <c r="S328">
        <v>-51.59</v>
      </c>
      <c r="T328">
        <f t="shared" si="24"/>
        <v>-16.021800000000006</v>
      </c>
    </row>
    <row r="329" spans="1:20" x14ac:dyDescent="0.3">
      <c r="J329">
        <f t="shared" si="23"/>
        <v>0</v>
      </c>
      <c r="L329">
        <v>4</v>
      </c>
      <c r="M329">
        <v>283.42700000000002</v>
      </c>
      <c r="N329">
        <f t="shared" si="26"/>
        <v>43.998592045054544</v>
      </c>
      <c r="O329">
        <v>-35.629300000000001</v>
      </c>
      <c r="P329">
        <v>56.3812</v>
      </c>
      <c r="Q329">
        <v>488.67</v>
      </c>
      <c r="R329">
        <v>1.0692900000000001</v>
      </c>
      <c r="S329">
        <v>-51.956200000000003</v>
      </c>
      <c r="T329">
        <f t="shared" si="24"/>
        <v>-16.326900000000002</v>
      </c>
    </row>
    <row r="330" spans="1:20" x14ac:dyDescent="0.3">
      <c r="A330">
        <v>1.9</v>
      </c>
      <c r="J330">
        <f t="shared" si="23"/>
        <v>0</v>
      </c>
      <c r="L330">
        <v>5</v>
      </c>
      <c r="M330">
        <v>306.39600000000002</v>
      </c>
      <c r="N330">
        <f t="shared" si="26"/>
        <v>43.53694109451871</v>
      </c>
      <c r="O330">
        <v>-35.873399999999997</v>
      </c>
      <c r="P330">
        <v>57.113599999999998</v>
      </c>
      <c r="Q330">
        <v>490.58</v>
      </c>
      <c r="R330">
        <v>1.0672900000000001</v>
      </c>
      <c r="S330">
        <v>-52.475000000000001</v>
      </c>
      <c r="T330">
        <f t="shared" si="24"/>
        <v>-16.601600000000005</v>
      </c>
    </row>
    <row r="331" spans="1:20" x14ac:dyDescent="0.3">
      <c r="B331">
        <v>1</v>
      </c>
      <c r="C331">
        <v>223.27</v>
      </c>
      <c r="E331">
        <v>-47.744799999999998</v>
      </c>
      <c r="F331">
        <v>71.212800000000001</v>
      </c>
      <c r="G331">
        <v>364.69200000000001</v>
      </c>
      <c r="H331">
        <v>0.773451</v>
      </c>
      <c r="I331">
        <v>-60.9589</v>
      </c>
      <c r="J331">
        <f t="shared" si="23"/>
        <v>-13.214100000000002</v>
      </c>
      <c r="L331">
        <v>6</v>
      </c>
      <c r="M331">
        <v>329.274</v>
      </c>
      <c r="N331">
        <f t="shared" si="26"/>
        <v>43.710114520500071</v>
      </c>
      <c r="O331">
        <v>-36.560099999999998</v>
      </c>
      <c r="P331">
        <v>57.9681</v>
      </c>
      <c r="Q331">
        <v>502.2</v>
      </c>
      <c r="R331">
        <v>1.0706500000000001</v>
      </c>
      <c r="S331">
        <v>-52.963299999999997</v>
      </c>
      <c r="T331">
        <f t="shared" si="24"/>
        <v>-16.403199999999998</v>
      </c>
    </row>
    <row r="332" spans="1:20" x14ac:dyDescent="0.3">
      <c r="B332">
        <v>2</v>
      </c>
      <c r="C332">
        <v>240.65600000000001</v>
      </c>
      <c r="D332">
        <f t="shared" si="25"/>
        <v>57.517542850569441</v>
      </c>
      <c r="E332">
        <v>-41.564900000000002</v>
      </c>
      <c r="F332">
        <v>57.617199999999997</v>
      </c>
      <c r="G332">
        <v>396.26600000000002</v>
      </c>
      <c r="H332">
        <v>0.86309899999999995</v>
      </c>
      <c r="I332">
        <v>-58.517499999999998</v>
      </c>
      <c r="J332">
        <f t="shared" si="23"/>
        <v>-16.952599999999997</v>
      </c>
      <c r="L332">
        <v>7</v>
      </c>
      <c r="M332">
        <v>352.40600000000001</v>
      </c>
      <c r="N332">
        <f t="shared" si="26"/>
        <v>43.230157357772775</v>
      </c>
      <c r="O332">
        <v>-36.758400000000002</v>
      </c>
      <c r="P332">
        <v>58.242800000000003</v>
      </c>
      <c r="Q332">
        <v>503.65600000000001</v>
      </c>
      <c r="R332">
        <v>1.0737399999999999</v>
      </c>
      <c r="S332">
        <v>-53.1006</v>
      </c>
      <c r="T332">
        <f t="shared" si="24"/>
        <v>-16.342199999999998</v>
      </c>
    </row>
    <row r="333" spans="1:20" x14ac:dyDescent="0.3">
      <c r="B333">
        <v>3</v>
      </c>
      <c r="C333">
        <v>265.74900000000002</v>
      </c>
      <c r="D333">
        <f t="shared" si="25"/>
        <v>39.851751484477717</v>
      </c>
      <c r="E333">
        <v>-42.1753</v>
      </c>
      <c r="F333">
        <v>58.700600000000001</v>
      </c>
      <c r="G333">
        <v>405.89299999999997</v>
      </c>
      <c r="H333">
        <v>0.850908</v>
      </c>
      <c r="I333">
        <v>-59.570300000000003</v>
      </c>
      <c r="J333">
        <f t="shared" si="23"/>
        <v>-17.395000000000003</v>
      </c>
      <c r="L333">
        <v>8</v>
      </c>
      <c r="M333">
        <v>376.04199999999997</v>
      </c>
      <c r="N333">
        <f t="shared" si="26"/>
        <v>42.308343205280138</v>
      </c>
      <c r="O333">
        <v>-36.239600000000003</v>
      </c>
      <c r="P333">
        <v>57.7545</v>
      </c>
      <c r="Q333">
        <v>490.76499999999999</v>
      </c>
      <c r="R333">
        <v>1.0595399999999999</v>
      </c>
      <c r="S333">
        <v>-53.1006</v>
      </c>
      <c r="T333">
        <f t="shared" si="24"/>
        <v>-16.860999999999997</v>
      </c>
    </row>
    <row r="334" spans="1:20" x14ac:dyDescent="0.3">
      <c r="B334">
        <v>4</v>
      </c>
      <c r="C334">
        <v>291.06799999999998</v>
      </c>
      <c r="D334">
        <f t="shared" si="25"/>
        <v>39.496030648919849</v>
      </c>
      <c r="E334">
        <v>-42.312600000000003</v>
      </c>
      <c r="F334">
        <v>58.898899999999998</v>
      </c>
      <c r="G334">
        <v>406.40499999999997</v>
      </c>
      <c r="H334">
        <v>0.85399099999999994</v>
      </c>
      <c r="I334">
        <v>-60.028100000000002</v>
      </c>
      <c r="J334">
        <f t="shared" si="23"/>
        <v>-17.715499999999999</v>
      </c>
      <c r="L334">
        <v>9</v>
      </c>
      <c r="M334">
        <v>399.18</v>
      </c>
      <c r="N334">
        <f t="shared" si="26"/>
        <v>43.218947186446478</v>
      </c>
      <c r="O334">
        <v>-36.544800000000002</v>
      </c>
      <c r="P334">
        <v>58.136000000000003</v>
      </c>
      <c r="Q334">
        <v>498.34500000000003</v>
      </c>
      <c r="R334">
        <v>1.0630999999999999</v>
      </c>
      <c r="S334">
        <v>-53.024299999999997</v>
      </c>
      <c r="T334">
        <f t="shared" si="24"/>
        <v>-16.479499999999994</v>
      </c>
    </row>
    <row r="335" spans="1:20" x14ac:dyDescent="0.3">
      <c r="B335">
        <v>5</v>
      </c>
      <c r="C335">
        <v>315.93599999999998</v>
      </c>
      <c r="D335">
        <f t="shared" si="25"/>
        <v>40.212321055171316</v>
      </c>
      <c r="E335">
        <v>-42.098999999999997</v>
      </c>
      <c r="F335">
        <v>58.731099999999998</v>
      </c>
      <c r="G335">
        <v>404.44099999999997</v>
      </c>
      <c r="H335">
        <v>0.84733000000000003</v>
      </c>
      <c r="I335">
        <v>-60.241700000000002</v>
      </c>
      <c r="J335">
        <f t="shared" si="23"/>
        <v>-18.142700000000005</v>
      </c>
      <c r="L335">
        <v>10</v>
      </c>
      <c r="M335">
        <v>423.202</v>
      </c>
      <c r="N335">
        <f t="shared" si="26"/>
        <v>41.628507201731757</v>
      </c>
      <c r="O335">
        <v>-35.9497</v>
      </c>
      <c r="P335">
        <v>57.525599999999997</v>
      </c>
      <c r="Q335">
        <v>490.32799999999997</v>
      </c>
      <c r="R335">
        <v>1.0539099999999999</v>
      </c>
      <c r="S335">
        <v>-53.009</v>
      </c>
      <c r="T335">
        <f t="shared" si="24"/>
        <v>-17.0593</v>
      </c>
    </row>
    <row r="336" spans="1:20" x14ac:dyDescent="0.3">
      <c r="B336">
        <v>6</v>
      </c>
      <c r="C336">
        <v>341.29199999999997</v>
      </c>
      <c r="D336">
        <f t="shared" si="25"/>
        <v>39.438397223536846</v>
      </c>
      <c r="E336">
        <v>-41.564900000000002</v>
      </c>
      <c r="F336">
        <v>58.151200000000003</v>
      </c>
      <c r="G336">
        <v>400.26</v>
      </c>
      <c r="H336">
        <v>0.84236200000000006</v>
      </c>
      <c r="I336">
        <v>-60.241700000000002</v>
      </c>
      <c r="J336">
        <f t="shared" si="23"/>
        <v>-18.6768</v>
      </c>
      <c r="L336">
        <v>11</v>
      </c>
      <c r="M336">
        <v>446.86900000000003</v>
      </c>
      <c r="N336">
        <f t="shared" si="26"/>
        <v>42.252926015126491</v>
      </c>
      <c r="O336">
        <v>-36.438000000000002</v>
      </c>
      <c r="P336">
        <v>57.937600000000003</v>
      </c>
      <c r="Q336">
        <v>502.55500000000001</v>
      </c>
      <c r="R336">
        <v>1.0732999999999999</v>
      </c>
      <c r="S336">
        <v>-52.948</v>
      </c>
      <c r="T336">
        <f t="shared" si="24"/>
        <v>-16.509999999999998</v>
      </c>
    </row>
    <row r="337" spans="1:20" x14ac:dyDescent="0.3">
      <c r="B337">
        <v>7</v>
      </c>
      <c r="C337">
        <v>366.21600000000001</v>
      </c>
      <c r="D337">
        <f t="shared" si="25"/>
        <v>40.121970791205207</v>
      </c>
      <c r="E337">
        <v>-42.0837</v>
      </c>
      <c r="F337">
        <v>59.097299999999997</v>
      </c>
      <c r="G337">
        <v>408.916</v>
      </c>
      <c r="H337">
        <v>0.84794800000000004</v>
      </c>
      <c r="I337">
        <v>-60.302700000000002</v>
      </c>
      <c r="J337">
        <f t="shared" si="23"/>
        <v>-18.219000000000001</v>
      </c>
      <c r="L337">
        <v>12</v>
      </c>
      <c r="M337">
        <v>470.69600000000003</v>
      </c>
      <c r="N337">
        <f t="shared" si="26"/>
        <v>41.969194611155416</v>
      </c>
      <c r="O337">
        <v>-36.270099999999999</v>
      </c>
      <c r="P337">
        <v>57.723999999999997</v>
      </c>
      <c r="Q337">
        <v>496.935</v>
      </c>
      <c r="R337">
        <v>1.06595</v>
      </c>
      <c r="S337">
        <v>-53.070099999999996</v>
      </c>
      <c r="T337">
        <f t="shared" si="24"/>
        <v>-16.799999999999997</v>
      </c>
    </row>
    <row r="338" spans="1:20" x14ac:dyDescent="0.3">
      <c r="B338">
        <v>8</v>
      </c>
      <c r="C338">
        <v>391.15699999999998</v>
      </c>
      <c r="D338">
        <f t="shared" si="25"/>
        <v>40.094623311014033</v>
      </c>
      <c r="E338">
        <v>-42.205800000000004</v>
      </c>
      <c r="F338">
        <v>58.944699999999997</v>
      </c>
      <c r="G338">
        <v>407.59899999999999</v>
      </c>
      <c r="H338">
        <v>0.85343400000000003</v>
      </c>
      <c r="I338">
        <v>-60.348500000000001</v>
      </c>
      <c r="J338">
        <f t="shared" si="23"/>
        <v>-18.142699999999998</v>
      </c>
      <c r="L338">
        <v>13</v>
      </c>
      <c r="M338">
        <v>494.29399999999998</v>
      </c>
      <c r="N338">
        <f t="shared" si="26"/>
        <v>42.376472582422316</v>
      </c>
      <c r="O338">
        <v>-36.636400000000002</v>
      </c>
      <c r="P338">
        <v>58.059699999999999</v>
      </c>
      <c r="Q338">
        <v>505.60899999999998</v>
      </c>
      <c r="R338">
        <v>1.0774999999999999</v>
      </c>
      <c r="S338">
        <v>-53.009</v>
      </c>
      <c r="T338">
        <f t="shared" si="24"/>
        <v>-16.372599999999998</v>
      </c>
    </row>
    <row r="339" spans="1:20" x14ac:dyDescent="0.3">
      <c r="B339">
        <v>9</v>
      </c>
      <c r="C339">
        <v>416.38299999999998</v>
      </c>
      <c r="D339">
        <f t="shared" si="25"/>
        <v>39.64163957821296</v>
      </c>
      <c r="E339">
        <v>-42.480499999999999</v>
      </c>
      <c r="F339">
        <v>59.1736</v>
      </c>
      <c r="G339">
        <v>412.053</v>
      </c>
      <c r="H339">
        <v>0.85582899999999995</v>
      </c>
      <c r="I339">
        <v>-60.470599999999997</v>
      </c>
      <c r="J339">
        <f t="shared" si="23"/>
        <v>-17.990099999999998</v>
      </c>
      <c r="L339">
        <v>14</v>
      </c>
      <c r="M339">
        <v>518.26800000000003</v>
      </c>
      <c r="N339">
        <f t="shared" si="26"/>
        <v>41.711854509051392</v>
      </c>
      <c r="O339">
        <v>-36.727899999999998</v>
      </c>
      <c r="P339">
        <v>58.105499999999999</v>
      </c>
      <c r="Q339">
        <v>508.03399999999999</v>
      </c>
      <c r="R339">
        <v>1.07741</v>
      </c>
      <c r="S339">
        <v>-52.932699999999997</v>
      </c>
      <c r="T339">
        <f t="shared" si="24"/>
        <v>-16.204799999999999</v>
      </c>
    </row>
    <row r="340" spans="1:20" x14ac:dyDescent="0.3">
      <c r="B340">
        <v>10</v>
      </c>
      <c r="C340">
        <v>441.74200000000002</v>
      </c>
      <c r="D340">
        <f t="shared" si="25"/>
        <v>39.433731614022577</v>
      </c>
      <c r="E340">
        <v>-42.846699999999998</v>
      </c>
      <c r="F340">
        <v>59.494</v>
      </c>
      <c r="G340">
        <v>420.37299999999999</v>
      </c>
      <c r="H340">
        <v>0.86123000000000005</v>
      </c>
      <c r="I340">
        <v>-60.363799999999998</v>
      </c>
      <c r="J340">
        <f t="shared" si="23"/>
        <v>-17.517099999999999</v>
      </c>
      <c r="L340">
        <v>15</v>
      </c>
      <c r="M340">
        <v>542.024</v>
      </c>
      <c r="N340">
        <f t="shared" si="26"/>
        <v>42.09462872537469</v>
      </c>
      <c r="O340">
        <v>-36.621099999999998</v>
      </c>
      <c r="P340">
        <v>57.937600000000003</v>
      </c>
      <c r="Q340">
        <v>509.375</v>
      </c>
      <c r="R340">
        <v>1.0849599999999999</v>
      </c>
      <c r="S340">
        <v>-52.902200000000001</v>
      </c>
      <c r="T340">
        <f t="shared" si="24"/>
        <v>-16.281100000000002</v>
      </c>
    </row>
    <row r="341" spans="1:20" x14ac:dyDescent="0.3">
      <c r="B341">
        <v>11</v>
      </c>
      <c r="C341">
        <v>466.77699999999999</v>
      </c>
      <c r="D341">
        <f t="shared" si="25"/>
        <v>39.944078290393499</v>
      </c>
      <c r="E341">
        <v>-42.0685</v>
      </c>
      <c r="F341">
        <v>58.731099999999998</v>
      </c>
      <c r="G341">
        <v>409.34800000000001</v>
      </c>
      <c r="H341">
        <v>0.85609299999999999</v>
      </c>
      <c r="I341">
        <v>-60.226399999999998</v>
      </c>
      <c r="J341">
        <f t="shared" si="23"/>
        <v>-18.157899999999998</v>
      </c>
      <c r="L341">
        <v>16</v>
      </c>
      <c r="M341">
        <v>566.51800000000003</v>
      </c>
      <c r="N341">
        <f t="shared" si="26"/>
        <v>40.826324814240174</v>
      </c>
      <c r="O341">
        <v>-35.690300000000001</v>
      </c>
      <c r="P341">
        <v>57.067900000000002</v>
      </c>
      <c r="Q341">
        <v>493.58100000000002</v>
      </c>
      <c r="R341">
        <v>1.07307</v>
      </c>
      <c r="S341">
        <v>-52.780200000000001</v>
      </c>
      <c r="T341">
        <f t="shared" si="24"/>
        <v>-17.0899</v>
      </c>
    </row>
    <row r="342" spans="1:20" x14ac:dyDescent="0.3">
      <c r="B342">
        <v>12</v>
      </c>
      <c r="C342">
        <v>492.53800000000001</v>
      </c>
      <c r="D342">
        <f t="shared" si="25"/>
        <v>38.8183688521408</v>
      </c>
      <c r="E342">
        <v>-41.946399999999997</v>
      </c>
      <c r="F342">
        <v>58.502200000000002</v>
      </c>
      <c r="G342">
        <v>409.31799999999998</v>
      </c>
      <c r="H342">
        <v>0.85477499999999995</v>
      </c>
      <c r="I342">
        <v>-60.211199999999998</v>
      </c>
      <c r="J342">
        <f t="shared" si="23"/>
        <v>-18.264800000000001</v>
      </c>
      <c r="L342">
        <v>17</v>
      </c>
      <c r="M342">
        <v>590.55999999999995</v>
      </c>
      <c r="N342">
        <f t="shared" si="26"/>
        <v>41.593877381249627</v>
      </c>
      <c r="O342">
        <v>-36.1023</v>
      </c>
      <c r="P342">
        <v>57.357799999999997</v>
      </c>
      <c r="Q342">
        <v>503.053</v>
      </c>
      <c r="R342">
        <v>1.08046</v>
      </c>
      <c r="S342">
        <v>-52.490200000000002</v>
      </c>
      <c r="T342">
        <f t="shared" si="24"/>
        <v>-16.387900000000002</v>
      </c>
    </row>
    <row r="343" spans="1:20" x14ac:dyDescent="0.3">
      <c r="B343">
        <v>13</v>
      </c>
      <c r="C343">
        <v>518.03899999999999</v>
      </c>
      <c r="D343">
        <f t="shared" si="25"/>
        <v>39.214148464766126</v>
      </c>
      <c r="E343">
        <v>-41.976900000000001</v>
      </c>
      <c r="F343">
        <v>58.441200000000002</v>
      </c>
      <c r="G343">
        <v>411.14800000000002</v>
      </c>
      <c r="H343">
        <v>0.855881</v>
      </c>
      <c r="I343">
        <v>-60.272199999999998</v>
      </c>
      <c r="J343">
        <f t="shared" si="23"/>
        <v>-18.295299999999997</v>
      </c>
      <c r="L343">
        <v>18</v>
      </c>
      <c r="M343">
        <v>614.58799999999997</v>
      </c>
      <c r="N343">
        <f t="shared" si="26"/>
        <v>41.61811220243046</v>
      </c>
      <c r="O343">
        <v>-36.422699999999999</v>
      </c>
      <c r="P343">
        <v>57.540900000000001</v>
      </c>
      <c r="Q343">
        <v>511.83499999999998</v>
      </c>
      <c r="R343">
        <v>1.08663</v>
      </c>
      <c r="S343">
        <v>-52.475000000000001</v>
      </c>
      <c r="T343">
        <f t="shared" si="24"/>
        <v>-16.052300000000002</v>
      </c>
    </row>
    <row r="344" spans="1:20" x14ac:dyDescent="0.3">
      <c r="B344">
        <v>14</v>
      </c>
      <c r="C344">
        <v>543.10699999999997</v>
      </c>
      <c r="D344">
        <f t="shared" si="25"/>
        <v>39.891495133237619</v>
      </c>
      <c r="E344">
        <v>-42.678800000000003</v>
      </c>
      <c r="F344">
        <v>59.249899999999997</v>
      </c>
      <c r="G344">
        <v>420.82299999999998</v>
      </c>
      <c r="H344">
        <v>0.86455499999999996</v>
      </c>
      <c r="I344">
        <v>-60.211199999999998</v>
      </c>
      <c r="J344">
        <f t="shared" si="23"/>
        <v>-17.532399999999996</v>
      </c>
      <c r="L344">
        <v>19</v>
      </c>
      <c r="M344">
        <v>638.65899999999999</v>
      </c>
      <c r="N344">
        <f t="shared" si="26"/>
        <v>41.543766357857955</v>
      </c>
      <c r="O344">
        <v>-36.804200000000002</v>
      </c>
      <c r="P344">
        <v>57.937600000000003</v>
      </c>
      <c r="Q344">
        <v>513.76599999999996</v>
      </c>
      <c r="R344">
        <v>1.0924</v>
      </c>
      <c r="S344">
        <v>-52.749600000000001</v>
      </c>
      <c r="T344">
        <f t="shared" si="24"/>
        <v>-15.945399999999999</v>
      </c>
    </row>
    <row r="345" spans="1:20" x14ac:dyDescent="0.3">
      <c r="B345">
        <v>15</v>
      </c>
      <c r="C345">
        <v>568.64400000000001</v>
      </c>
      <c r="D345">
        <f t="shared" si="25"/>
        <v>39.158867525551109</v>
      </c>
      <c r="E345">
        <v>-42.266800000000003</v>
      </c>
      <c r="F345">
        <v>58.822600000000001</v>
      </c>
      <c r="G345">
        <v>417.31099999999998</v>
      </c>
      <c r="H345">
        <v>0.86628799999999995</v>
      </c>
      <c r="I345">
        <v>-60.104399999999998</v>
      </c>
      <c r="J345">
        <f t="shared" si="23"/>
        <v>-17.837599999999995</v>
      </c>
      <c r="L345">
        <v>20</v>
      </c>
      <c r="M345">
        <v>663.13699999999994</v>
      </c>
      <c r="N345">
        <f t="shared" si="26"/>
        <v>40.853010866900973</v>
      </c>
      <c r="O345">
        <v>-36.483800000000002</v>
      </c>
      <c r="P345">
        <v>57.662999999999997</v>
      </c>
      <c r="Q345">
        <v>509.96800000000002</v>
      </c>
      <c r="R345">
        <v>1.0882400000000001</v>
      </c>
      <c r="S345">
        <v>-52.642800000000001</v>
      </c>
      <c r="T345">
        <f t="shared" si="24"/>
        <v>-16.158999999999999</v>
      </c>
    </row>
    <row r="346" spans="1:20" x14ac:dyDescent="0.3">
      <c r="B346">
        <v>16</v>
      </c>
      <c r="C346">
        <v>594.43299999999999</v>
      </c>
      <c r="D346">
        <f t="shared" si="25"/>
        <v>38.77622242041182</v>
      </c>
      <c r="E346">
        <v>-42.205800000000004</v>
      </c>
      <c r="F346">
        <v>58.700600000000001</v>
      </c>
      <c r="G346">
        <v>417.548</v>
      </c>
      <c r="H346">
        <v>0.86283799999999999</v>
      </c>
      <c r="I346">
        <v>-60.180700000000002</v>
      </c>
      <c r="J346">
        <f t="shared" si="23"/>
        <v>-17.974899999999998</v>
      </c>
      <c r="L346">
        <v>21</v>
      </c>
      <c r="M346">
        <v>687.28200000000004</v>
      </c>
      <c r="N346">
        <f t="shared" si="26"/>
        <v>41.416442327603896</v>
      </c>
      <c r="O346">
        <v>-36.407499999999999</v>
      </c>
      <c r="P346">
        <v>57.6477</v>
      </c>
      <c r="Q346">
        <v>511.56299999999999</v>
      </c>
      <c r="R346">
        <v>1.09226</v>
      </c>
      <c r="S346">
        <v>-52.688600000000001</v>
      </c>
      <c r="T346">
        <f t="shared" si="24"/>
        <v>-16.281100000000002</v>
      </c>
    </row>
    <row r="347" spans="1:20" x14ac:dyDescent="0.3">
      <c r="B347">
        <v>17</v>
      </c>
      <c r="C347">
        <v>619.99099999999999</v>
      </c>
      <c r="D347">
        <f t="shared" si="25"/>
        <v>39.126692229438937</v>
      </c>
      <c r="E347">
        <v>-41.809100000000001</v>
      </c>
      <c r="F347">
        <v>58.288600000000002</v>
      </c>
      <c r="G347">
        <v>413.04399999999998</v>
      </c>
      <c r="H347">
        <v>0.85949600000000004</v>
      </c>
      <c r="I347">
        <v>-60.119599999999998</v>
      </c>
      <c r="J347">
        <f t="shared" si="23"/>
        <v>-18.310499999999998</v>
      </c>
      <c r="L347">
        <v>22</v>
      </c>
      <c r="M347">
        <v>711.61599999999999</v>
      </c>
      <c r="N347">
        <f t="shared" si="26"/>
        <v>41.094764526999349</v>
      </c>
      <c r="O347">
        <v>-36.483800000000002</v>
      </c>
      <c r="P347">
        <v>57.510399999999997</v>
      </c>
      <c r="Q347">
        <v>513.46400000000006</v>
      </c>
      <c r="R347">
        <v>1.09934</v>
      </c>
      <c r="S347">
        <v>-52.810699999999997</v>
      </c>
      <c r="T347">
        <f t="shared" si="24"/>
        <v>-16.326899999999995</v>
      </c>
    </row>
    <row r="348" spans="1:20" x14ac:dyDescent="0.3">
      <c r="B348">
        <v>18</v>
      </c>
      <c r="C348">
        <v>645.63900000000001</v>
      </c>
      <c r="D348">
        <f t="shared" si="25"/>
        <v>38.989394884591356</v>
      </c>
      <c r="E348">
        <v>-42.1143</v>
      </c>
      <c r="F348">
        <v>58.532699999999998</v>
      </c>
      <c r="G348">
        <v>418.29300000000001</v>
      </c>
      <c r="H348">
        <v>0.86878999999999995</v>
      </c>
      <c r="I348">
        <v>-59.982300000000002</v>
      </c>
      <c r="J348">
        <f t="shared" si="23"/>
        <v>-17.868000000000002</v>
      </c>
      <c r="T348">
        <f t="shared" si="24"/>
        <v>0</v>
      </c>
    </row>
    <row r="349" spans="1:20" x14ac:dyDescent="0.3">
      <c r="B349">
        <v>19</v>
      </c>
      <c r="C349">
        <v>671.62699999999995</v>
      </c>
      <c r="D349">
        <f t="shared" si="25"/>
        <v>38.479298137602058</v>
      </c>
      <c r="E349">
        <v>-42.2211</v>
      </c>
      <c r="F349">
        <v>58.410600000000002</v>
      </c>
      <c r="G349">
        <v>419.55599999999998</v>
      </c>
      <c r="H349">
        <v>0.87305299999999997</v>
      </c>
      <c r="I349">
        <v>-59.997599999999998</v>
      </c>
      <c r="J349">
        <f t="shared" si="23"/>
        <v>-17.776499999999999</v>
      </c>
      <c r="K349">
        <v>1.85</v>
      </c>
      <c r="T349">
        <f t="shared" si="24"/>
        <v>0</v>
      </c>
    </row>
    <row r="350" spans="1:20" x14ac:dyDescent="0.3">
      <c r="B350">
        <v>20</v>
      </c>
      <c r="C350">
        <v>697.95399999999995</v>
      </c>
      <c r="D350">
        <f t="shared" si="25"/>
        <v>37.983818893151522</v>
      </c>
      <c r="E350">
        <v>-41.747999999999998</v>
      </c>
      <c r="F350">
        <v>57.876600000000003</v>
      </c>
      <c r="G350">
        <v>415.29899999999998</v>
      </c>
      <c r="H350">
        <v>0.86425799999999997</v>
      </c>
      <c r="I350">
        <v>-59.936500000000002</v>
      </c>
      <c r="J350">
        <f t="shared" si="23"/>
        <v>-18.188500000000005</v>
      </c>
      <c r="L350">
        <v>1</v>
      </c>
      <c r="M350">
        <v>222.86199999999999</v>
      </c>
      <c r="O350">
        <v>-41.503900000000002</v>
      </c>
      <c r="P350">
        <v>69.747900000000001</v>
      </c>
      <c r="Q350">
        <v>433.61599999999999</v>
      </c>
      <c r="R350">
        <v>0.95671099999999998</v>
      </c>
      <c r="S350">
        <v>-53.344700000000003</v>
      </c>
      <c r="T350">
        <f t="shared" si="24"/>
        <v>-11.840800000000002</v>
      </c>
    </row>
    <row r="351" spans="1:20" x14ac:dyDescent="0.3">
      <c r="J351">
        <f t="shared" si="23"/>
        <v>0</v>
      </c>
      <c r="L351">
        <v>2</v>
      </c>
      <c r="M351">
        <v>237.85</v>
      </c>
      <c r="N351">
        <f t="shared" si="26"/>
        <v>66.720042700827335</v>
      </c>
      <c r="O351">
        <v>-35.400399999999998</v>
      </c>
      <c r="P351">
        <v>55.877699999999997</v>
      </c>
      <c r="Q351">
        <v>472.59800000000001</v>
      </c>
      <c r="R351">
        <v>1.0915299999999999</v>
      </c>
      <c r="S351">
        <v>-50.552399999999999</v>
      </c>
      <c r="T351">
        <f t="shared" si="24"/>
        <v>-15.152000000000001</v>
      </c>
    </row>
    <row r="352" spans="1:20" x14ac:dyDescent="0.3">
      <c r="A352">
        <v>1.95</v>
      </c>
      <c r="J352">
        <f t="shared" si="23"/>
        <v>0</v>
      </c>
      <c r="L352">
        <v>3</v>
      </c>
      <c r="M352">
        <v>259.06599999999997</v>
      </c>
      <c r="N352">
        <f t="shared" si="26"/>
        <v>47.134238310708945</v>
      </c>
      <c r="O352">
        <v>-35.7971</v>
      </c>
      <c r="P352">
        <v>55.633499999999998</v>
      </c>
      <c r="Q352">
        <v>496.88099999999997</v>
      </c>
      <c r="R352">
        <v>1.1073599999999999</v>
      </c>
      <c r="S352">
        <v>-51.101700000000001</v>
      </c>
      <c r="T352">
        <f t="shared" si="24"/>
        <v>-15.304600000000001</v>
      </c>
    </row>
    <row r="353" spans="2:20" x14ac:dyDescent="0.3">
      <c r="B353">
        <v>1</v>
      </c>
      <c r="C353">
        <v>223.19499999999999</v>
      </c>
      <c r="E353">
        <v>-47.256500000000003</v>
      </c>
      <c r="F353">
        <v>70.205699999999993</v>
      </c>
      <c r="G353">
        <v>359.03</v>
      </c>
      <c r="H353">
        <v>0.77078599999999997</v>
      </c>
      <c r="I353">
        <v>-60.9283</v>
      </c>
      <c r="J353">
        <f t="shared" si="23"/>
        <v>-13.671799999999998</v>
      </c>
      <c r="L353">
        <v>4</v>
      </c>
      <c r="M353">
        <v>281.65199999999999</v>
      </c>
      <c r="N353">
        <f t="shared" si="26"/>
        <v>44.27521473479144</v>
      </c>
      <c r="O353">
        <v>-35.156300000000002</v>
      </c>
      <c r="P353">
        <v>55.282600000000002</v>
      </c>
      <c r="Q353">
        <v>493.53100000000001</v>
      </c>
      <c r="R353">
        <v>1.0817600000000001</v>
      </c>
      <c r="S353">
        <v>-51.6205</v>
      </c>
      <c r="T353">
        <f t="shared" si="24"/>
        <v>-16.464199999999998</v>
      </c>
    </row>
    <row r="354" spans="2:20" x14ac:dyDescent="0.3">
      <c r="B354">
        <v>2</v>
      </c>
      <c r="C354">
        <v>239.02500000000001</v>
      </c>
      <c r="D354">
        <f t="shared" si="25"/>
        <v>63.171193935565334</v>
      </c>
      <c r="E354">
        <v>-42.2363</v>
      </c>
      <c r="F354">
        <v>57.8461</v>
      </c>
      <c r="G354">
        <v>403.15899999999999</v>
      </c>
      <c r="H354">
        <v>0.87136100000000005</v>
      </c>
      <c r="I354">
        <v>-58.532699999999998</v>
      </c>
      <c r="J354">
        <f t="shared" si="23"/>
        <v>-16.296399999999998</v>
      </c>
      <c r="L354">
        <v>5</v>
      </c>
      <c r="M354">
        <v>304.15499999999997</v>
      </c>
      <c r="N354">
        <f t="shared" si="26"/>
        <v>44.438519308536669</v>
      </c>
      <c r="O354">
        <v>-35.751300000000001</v>
      </c>
      <c r="P354">
        <v>56.030299999999997</v>
      </c>
      <c r="Q354">
        <v>502.17700000000002</v>
      </c>
      <c r="R354">
        <v>1.08921</v>
      </c>
      <c r="S354">
        <v>-52.154499999999999</v>
      </c>
      <c r="T354">
        <f t="shared" si="24"/>
        <v>-16.403199999999998</v>
      </c>
    </row>
    <row r="355" spans="2:20" x14ac:dyDescent="0.3">
      <c r="B355">
        <v>3</v>
      </c>
      <c r="C355">
        <v>263.88400000000001</v>
      </c>
      <c r="D355">
        <f t="shared" si="25"/>
        <v>40.226879600949339</v>
      </c>
      <c r="E355">
        <v>-42.266800000000003</v>
      </c>
      <c r="F355">
        <v>58.059699999999999</v>
      </c>
      <c r="G355">
        <v>408.55500000000001</v>
      </c>
      <c r="H355">
        <v>0.85699499999999995</v>
      </c>
      <c r="I355">
        <v>-59.6008</v>
      </c>
      <c r="J355">
        <f t="shared" si="23"/>
        <v>-17.333999999999996</v>
      </c>
      <c r="L355">
        <v>6</v>
      </c>
      <c r="M355">
        <v>327.14699999999999</v>
      </c>
      <c r="N355">
        <f t="shared" si="26"/>
        <v>43.493389004871226</v>
      </c>
      <c r="O355">
        <v>-36.193800000000003</v>
      </c>
      <c r="P355">
        <v>56.976300000000002</v>
      </c>
      <c r="Q355">
        <v>506.27199999999999</v>
      </c>
      <c r="R355">
        <v>1.08081</v>
      </c>
      <c r="S355">
        <v>-52.581800000000001</v>
      </c>
      <c r="T355">
        <f t="shared" si="24"/>
        <v>-16.387999999999998</v>
      </c>
    </row>
    <row r="356" spans="2:20" x14ac:dyDescent="0.3">
      <c r="B356">
        <v>4</v>
      </c>
      <c r="C356">
        <v>288.54500000000002</v>
      </c>
      <c r="D356">
        <f t="shared" si="25"/>
        <v>40.54985604801103</v>
      </c>
      <c r="E356">
        <v>-42.0837</v>
      </c>
      <c r="F356">
        <v>57.9529</v>
      </c>
      <c r="G356">
        <v>407.03399999999999</v>
      </c>
      <c r="H356">
        <v>0.85810200000000003</v>
      </c>
      <c r="I356">
        <v>-59.997599999999998</v>
      </c>
      <c r="J356">
        <f t="shared" si="23"/>
        <v>-17.913899999999998</v>
      </c>
      <c r="L356">
        <v>7</v>
      </c>
      <c r="M356">
        <v>349.87799999999999</v>
      </c>
      <c r="N356">
        <f t="shared" si="26"/>
        <v>43.992785183229962</v>
      </c>
      <c r="O356">
        <v>-36.315899999999999</v>
      </c>
      <c r="P356">
        <v>57.220500000000001</v>
      </c>
      <c r="Q356">
        <v>503.75</v>
      </c>
      <c r="R356">
        <v>1.0827199999999999</v>
      </c>
      <c r="S356">
        <v>-52.749600000000001</v>
      </c>
      <c r="T356">
        <f t="shared" si="24"/>
        <v>-16.433700000000002</v>
      </c>
    </row>
    <row r="357" spans="2:20" x14ac:dyDescent="0.3">
      <c r="B357">
        <v>5</v>
      </c>
      <c r="C357">
        <v>313.19799999999998</v>
      </c>
      <c r="D357">
        <f t="shared" si="25"/>
        <v>40.563014643248344</v>
      </c>
      <c r="E357">
        <v>-42.0227</v>
      </c>
      <c r="F357">
        <v>58.090200000000003</v>
      </c>
      <c r="G357">
        <v>406.52600000000001</v>
      </c>
      <c r="H357">
        <v>0.85619400000000001</v>
      </c>
      <c r="I357">
        <v>-60.150100000000002</v>
      </c>
      <c r="J357">
        <f t="shared" si="23"/>
        <v>-18.127400000000002</v>
      </c>
      <c r="L357">
        <v>8</v>
      </c>
      <c r="M357">
        <v>373.37900000000002</v>
      </c>
      <c r="N357">
        <f t="shared" si="26"/>
        <v>42.551380792306652</v>
      </c>
      <c r="O357">
        <v>-36.346400000000003</v>
      </c>
      <c r="P357">
        <v>57.311999999999998</v>
      </c>
      <c r="Q357">
        <v>503.17500000000001</v>
      </c>
      <c r="R357">
        <v>1.07701</v>
      </c>
      <c r="S357">
        <v>-53.070099999999996</v>
      </c>
      <c r="T357">
        <f t="shared" si="24"/>
        <v>-16.723699999999994</v>
      </c>
    </row>
    <row r="358" spans="2:20" x14ac:dyDescent="0.3">
      <c r="B358">
        <v>6</v>
      </c>
      <c r="C358">
        <v>338.12799999999999</v>
      </c>
      <c r="D358">
        <f t="shared" si="25"/>
        <v>40.112314480545514</v>
      </c>
      <c r="E358">
        <v>-42.877200000000002</v>
      </c>
      <c r="F358">
        <v>59.143099999999997</v>
      </c>
      <c r="G358">
        <v>419.13600000000002</v>
      </c>
      <c r="H358">
        <v>0.86371100000000001</v>
      </c>
      <c r="I358">
        <v>-60.317999999999998</v>
      </c>
      <c r="J358">
        <f t="shared" si="23"/>
        <v>-17.440799999999996</v>
      </c>
      <c r="L358">
        <v>9</v>
      </c>
      <c r="M358">
        <v>397.00299999999999</v>
      </c>
      <c r="N358">
        <f t="shared" si="26"/>
        <v>42.32983406705052</v>
      </c>
      <c r="O358">
        <v>-36.407499999999999</v>
      </c>
      <c r="P358">
        <v>57.327300000000001</v>
      </c>
      <c r="Q358">
        <v>503.18900000000002</v>
      </c>
      <c r="R358">
        <v>1.0768500000000001</v>
      </c>
      <c r="S358">
        <v>-52.825899999999997</v>
      </c>
      <c r="T358">
        <f t="shared" si="24"/>
        <v>-16.418399999999998</v>
      </c>
    </row>
    <row r="359" spans="2:20" x14ac:dyDescent="0.3">
      <c r="B359">
        <v>7</v>
      </c>
      <c r="C359">
        <v>363.07600000000002</v>
      </c>
      <c r="D359">
        <f t="shared" si="25"/>
        <v>40.083373416706692</v>
      </c>
      <c r="E359">
        <v>-41.9617</v>
      </c>
      <c r="F359">
        <v>58.029200000000003</v>
      </c>
      <c r="G359">
        <v>409.35199999999998</v>
      </c>
      <c r="H359">
        <v>0.85235499999999997</v>
      </c>
      <c r="I359">
        <v>-60.378999999999998</v>
      </c>
      <c r="J359">
        <f t="shared" si="23"/>
        <v>-18.417299999999997</v>
      </c>
      <c r="L359">
        <v>10</v>
      </c>
      <c r="M359">
        <v>420.82100000000003</v>
      </c>
      <c r="N359">
        <f t="shared" si="26"/>
        <v>41.985053321017645</v>
      </c>
      <c r="O359">
        <v>-36.071800000000003</v>
      </c>
      <c r="P359">
        <v>57.220500000000001</v>
      </c>
      <c r="Q359">
        <v>500.81900000000002</v>
      </c>
      <c r="R359">
        <v>1.07247</v>
      </c>
      <c r="S359">
        <v>-52.810699999999997</v>
      </c>
      <c r="T359">
        <f t="shared" si="24"/>
        <v>-16.738899999999994</v>
      </c>
    </row>
    <row r="360" spans="2:20" x14ac:dyDescent="0.3">
      <c r="B360">
        <v>8</v>
      </c>
      <c r="C360">
        <v>387.84</v>
      </c>
      <c r="D360">
        <f t="shared" si="25"/>
        <v>40.381198513971974</v>
      </c>
      <c r="E360">
        <v>-42.587299999999999</v>
      </c>
      <c r="F360">
        <v>58.746299999999998</v>
      </c>
      <c r="G360">
        <v>415.71699999999998</v>
      </c>
      <c r="H360">
        <v>0.86196799999999996</v>
      </c>
      <c r="I360">
        <v>-60.317999999999998</v>
      </c>
      <c r="J360">
        <f t="shared" si="23"/>
        <v>-17.730699999999999</v>
      </c>
      <c r="L360">
        <v>11</v>
      </c>
      <c r="M360">
        <v>444.47199999999998</v>
      </c>
      <c r="N360">
        <f t="shared" si="26"/>
        <v>42.281510295547839</v>
      </c>
      <c r="O360">
        <v>-35.690300000000001</v>
      </c>
      <c r="P360">
        <v>56.579599999999999</v>
      </c>
      <c r="Q360">
        <v>496.71300000000002</v>
      </c>
      <c r="R360">
        <v>1.0766</v>
      </c>
      <c r="S360">
        <v>-52.734400000000001</v>
      </c>
      <c r="T360">
        <f t="shared" si="24"/>
        <v>-17.0441</v>
      </c>
    </row>
    <row r="361" spans="2:20" x14ac:dyDescent="0.3">
      <c r="B361">
        <v>9</v>
      </c>
      <c r="C361">
        <v>412.79199999999997</v>
      </c>
      <c r="D361">
        <f t="shared" si="25"/>
        <v>40.076947739660149</v>
      </c>
      <c r="E361">
        <v>-42.053199999999997</v>
      </c>
      <c r="F361">
        <v>58.212299999999999</v>
      </c>
      <c r="G361">
        <v>410.32499999999999</v>
      </c>
      <c r="H361">
        <v>0.85714400000000002</v>
      </c>
      <c r="I361">
        <v>-60.226399999999998</v>
      </c>
      <c r="J361">
        <f t="shared" si="23"/>
        <v>-18.173200000000001</v>
      </c>
      <c r="L361">
        <v>12</v>
      </c>
      <c r="M361">
        <v>467.80099999999999</v>
      </c>
      <c r="N361">
        <f t="shared" si="26"/>
        <v>42.865103519224988</v>
      </c>
      <c r="O361">
        <v>-36.407499999999999</v>
      </c>
      <c r="P361">
        <v>57.510399999999997</v>
      </c>
      <c r="Q361">
        <v>505.23099999999999</v>
      </c>
      <c r="R361">
        <v>1.0850500000000001</v>
      </c>
      <c r="S361">
        <v>-52.719099999999997</v>
      </c>
      <c r="T361">
        <f t="shared" si="24"/>
        <v>-16.311599999999999</v>
      </c>
    </row>
    <row r="362" spans="2:20" x14ac:dyDescent="0.3">
      <c r="B362">
        <v>10</v>
      </c>
      <c r="C362">
        <v>437.47899999999998</v>
      </c>
      <c r="D362">
        <f t="shared" si="25"/>
        <v>40.507149511888827</v>
      </c>
      <c r="E362">
        <v>-42.3279</v>
      </c>
      <c r="F362">
        <v>58.532699999999998</v>
      </c>
      <c r="G362">
        <v>414.78</v>
      </c>
      <c r="H362">
        <v>0.86165700000000001</v>
      </c>
      <c r="I362">
        <v>-60.409500000000001</v>
      </c>
      <c r="J362">
        <f t="shared" si="23"/>
        <v>-18.081600000000002</v>
      </c>
      <c r="L362">
        <v>13</v>
      </c>
      <c r="M362">
        <v>491.78199999999998</v>
      </c>
      <c r="N362">
        <f t="shared" si="26"/>
        <v>41.699678912472386</v>
      </c>
      <c r="O362">
        <v>-36.270099999999999</v>
      </c>
      <c r="P362">
        <v>57.189900000000002</v>
      </c>
      <c r="Q362">
        <v>505.72</v>
      </c>
      <c r="R362">
        <v>1.0926800000000001</v>
      </c>
      <c r="S362">
        <v>-52.749600000000001</v>
      </c>
      <c r="T362">
        <f t="shared" si="24"/>
        <v>-16.479500000000002</v>
      </c>
    </row>
    <row r="363" spans="2:20" x14ac:dyDescent="0.3">
      <c r="B363">
        <v>11</v>
      </c>
      <c r="C363">
        <v>462.37599999999998</v>
      </c>
      <c r="D363">
        <f t="shared" si="25"/>
        <v>40.165481784954025</v>
      </c>
      <c r="E363">
        <v>-42.3431</v>
      </c>
      <c r="F363">
        <v>58.456400000000002</v>
      </c>
      <c r="G363">
        <v>417.24700000000001</v>
      </c>
      <c r="H363">
        <v>0.86350099999999996</v>
      </c>
      <c r="I363">
        <v>-60.333300000000001</v>
      </c>
      <c r="J363">
        <f t="shared" si="23"/>
        <v>-17.990200000000002</v>
      </c>
      <c r="L363">
        <v>14</v>
      </c>
      <c r="M363">
        <v>515.53</v>
      </c>
      <c r="N363">
        <f t="shared" si="26"/>
        <v>42.108809162876888</v>
      </c>
      <c r="O363">
        <v>-36.514299999999999</v>
      </c>
      <c r="P363">
        <v>57.281500000000001</v>
      </c>
      <c r="Q363">
        <v>513.01300000000003</v>
      </c>
      <c r="R363">
        <v>1.09087</v>
      </c>
      <c r="S363">
        <v>-52.764899999999997</v>
      </c>
      <c r="T363">
        <f t="shared" si="24"/>
        <v>-16.250599999999999</v>
      </c>
    </row>
    <row r="364" spans="2:20" x14ac:dyDescent="0.3">
      <c r="B364">
        <v>12</v>
      </c>
      <c r="C364">
        <v>486.92399999999998</v>
      </c>
      <c r="D364">
        <f t="shared" si="25"/>
        <v>40.736516213133449</v>
      </c>
      <c r="E364">
        <v>-42.572000000000003</v>
      </c>
      <c r="F364">
        <v>58.715800000000002</v>
      </c>
      <c r="G364">
        <v>417.11500000000001</v>
      </c>
      <c r="H364">
        <v>0.86862300000000003</v>
      </c>
      <c r="I364">
        <v>-60.256999999999998</v>
      </c>
      <c r="J364">
        <f t="shared" si="23"/>
        <v>-17.684999999999995</v>
      </c>
      <c r="L364">
        <v>15</v>
      </c>
      <c r="M364">
        <v>539.47799999999995</v>
      </c>
      <c r="N364">
        <f t="shared" si="26"/>
        <v>41.757140471020584</v>
      </c>
      <c r="O364">
        <v>-36.071800000000003</v>
      </c>
      <c r="P364">
        <v>56.915300000000002</v>
      </c>
      <c r="Q364">
        <v>502.21199999999999</v>
      </c>
      <c r="R364">
        <v>1.0864400000000001</v>
      </c>
      <c r="S364">
        <v>-52.627600000000001</v>
      </c>
      <c r="T364">
        <f t="shared" si="24"/>
        <v>-16.555799999999998</v>
      </c>
    </row>
    <row r="365" spans="2:20" x14ac:dyDescent="0.3">
      <c r="B365">
        <v>13</v>
      </c>
      <c r="C365">
        <v>511.38900000000001</v>
      </c>
      <c r="D365">
        <f t="shared" si="25"/>
        <v>40.874718986306917</v>
      </c>
      <c r="E365">
        <v>-43.212899999999998</v>
      </c>
      <c r="F365">
        <v>59.433</v>
      </c>
      <c r="G365">
        <v>428.995</v>
      </c>
      <c r="H365">
        <v>0.87439699999999998</v>
      </c>
      <c r="I365">
        <v>-60.180700000000002</v>
      </c>
      <c r="J365">
        <f t="shared" si="23"/>
        <v>-16.967800000000004</v>
      </c>
      <c r="L365">
        <v>16</v>
      </c>
      <c r="M365">
        <v>563.40700000000004</v>
      </c>
      <c r="N365">
        <f t="shared" si="26"/>
        <v>41.790296293200569</v>
      </c>
      <c r="O365">
        <v>-36.590600000000002</v>
      </c>
      <c r="P365">
        <v>57.403599999999997</v>
      </c>
      <c r="Q365">
        <v>512.88400000000001</v>
      </c>
      <c r="R365">
        <v>1.09805</v>
      </c>
      <c r="S365">
        <v>-52.627600000000001</v>
      </c>
      <c r="T365">
        <f t="shared" si="24"/>
        <v>-16.036999999999999</v>
      </c>
    </row>
    <row r="366" spans="2:20" x14ac:dyDescent="0.3">
      <c r="B366">
        <v>14</v>
      </c>
      <c r="C366">
        <v>536.096</v>
      </c>
      <c r="D366">
        <f t="shared" si="25"/>
        <v>40.474359493261026</v>
      </c>
      <c r="E366">
        <v>-42.602499999999999</v>
      </c>
      <c r="F366">
        <v>58.776899999999998</v>
      </c>
      <c r="G366">
        <v>420.98399999999998</v>
      </c>
      <c r="H366">
        <v>0.870197</v>
      </c>
      <c r="I366">
        <v>-60.226399999999998</v>
      </c>
      <c r="J366">
        <f t="shared" si="23"/>
        <v>-17.623899999999999</v>
      </c>
      <c r="L366">
        <v>17</v>
      </c>
      <c r="M366">
        <v>587.28700000000003</v>
      </c>
      <c r="N366">
        <f t="shared" si="26"/>
        <v>41.876046901172536</v>
      </c>
      <c r="O366">
        <v>-36.361699999999999</v>
      </c>
      <c r="P366">
        <v>57.434100000000001</v>
      </c>
      <c r="Q366">
        <v>511.62900000000002</v>
      </c>
      <c r="R366">
        <v>1.0884199999999999</v>
      </c>
      <c r="S366">
        <v>-52.642800000000001</v>
      </c>
      <c r="T366">
        <f t="shared" si="24"/>
        <v>-16.281100000000002</v>
      </c>
    </row>
    <row r="367" spans="2:20" x14ac:dyDescent="0.3">
      <c r="B367">
        <v>15</v>
      </c>
      <c r="C367">
        <v>560.94500000000005</v>
      </c>
      <c r="D367">
        <f t="shared" si="25"/>
        <v>40.243068131514271</v>
      </c>
      <c r="E367">
        <v>-42.266800000000003</v>
      </c>
      <c r="F367">
        <v>58.288600000000002</v>
      </c>
      <c r="G367">
        <v>418.86</v>
      </c>
      <c r="H367">
        <v>0.87201399999999996</v>
      </c>
      <c r="I367">
        <v>-60.226399999999998</v>
      </c>
      <c r="J367">
        <f t="shared" si="23"/>
        <v>-17.959599999999995</v>
      </c>
      <c r="L367">
        <v>18</v>
      </c>
      <c r="M367">
        <v>611.06700000000001</v>
      </c>
      <c r="N367">
        <f t="shared" si="26"/>
        <v>42.052144659377674</v>
      </c>
      <c r="O367">
        <v>-36.941499999999998</v>
      </c>
      <c r="P367">
        <v>57.7393</v>
      </c>
      <c r="Q367">
        <v>523.29399999999998</v>
      </c>
      <c r="R367">
        <v>1.1101799999999999</v>
      </c>
      <c r="S367">
        <v>-52.627600000000001</v>
      </c>
      <c r="T367">
        <f t="shared" si="24"/>
        <v>-15.686100000000003</v>
      </c>
    </row>
    <row r="368" spans="2:20" x14ac:dyDescent="0.3">
      <c r="B368">
        <v>16</v>
      </c>
      <c r="C368">
        <v>585.87900000000002</v>
      </c>
      <c r="D368">
        <f t="shared" si="25"/>
        <v>40.105879521937965</v>
      </c>
      <c r="E368">
        <v>-42.724600000000002</v>
      </c>
      <c r="F368">
        <v>58.67</v>
      </c>
      <c r="G368">
        <v>424.755</v>
      </c>
      <c r="H368">
        <v>0.87529500000000005</v>
      </c>
      <c r="I368">
        <v>-60.119599999999998</v>
      </c>
      <c r="J368">
        <f t="shared" si="23"/>
        <v>-17.394999999999996</v>
      </c>
      <c r="L368">
        <v>19</v>
      </c>
      <c r="M368">
        <v>635.02300000000002</v>
      </c>
      <c r="N368">
        <f t="shared" si="26"/>
        <v>41.743195859074937</v>
      </c>
      <c r="O368">
        <v>-36.087000000000003</v>
      </c>
      <c r="P368">
        <v>56.671100000000003</v>
      </c>
      <c r="Q368">
        <v>505.197</v>
      </c>
      <c r="R368">
        <v>1.0955699999999999</v>
      </c>
      <c r="S368">
        <v>-52.566499999999998</v>
      </c>
      <c r="T368">
        <f t="shared" si="24"/>
        <v>-16.479499999999994</v>
      </c>
    </row>
    <row r="369" spans="1:20" x14ac:dyDescent="0.3">
      <c r="B369">
        <v>17</v>
      </c>
      <c r="C369">
        <v>611.07899999999995</v>
      </c>
      <c r="D369">
        <f t="shared" si="25"/>
        <v>39.68253968253979</v>
      </c>
      <c r="E369">
        <v>-42.633099999999999</v>
      </c>
      <c r="F369">
        <v>58.685299999999998</v>
      </c>
      <c r="G369">
        <v>427.48899999999998</v>
      </c>
      <c r="H369">
        <v>0.87670800000000004</v>
      </c>
      <c r="I369">
        <v>-60.089100000000002</v>
      </c>
      <c r="J369">
        <f t="shared" si="23"/>
        <v>-17.456000000000003</v>
      </c>
      <c r="L369">
        <v>20</v>
      </c>
      <c r="M369">
        <v>658.92899999999997</v>
      </c>
      <c r="N369">
        <f t="shared" si="26"/>
        <v>41.830502802643778</v>
      </c>
      <c r="O369">
        <v>-36.804200000000002</v>
      </c>
      <c r="P369">
        <v>57.525599999999997</v>
      </c>
      <c r="Q369">
        <v>522.226</v>
      </c>
      <c r="R369">
        <v>1.1065</v>
      </c>
      <c r="S369">
        <v>-52.520800000000001</v>
      </c>
      <c r="T369">
        <f t="shared" si="24"/>
        <v>-15.7166</v>
      </c>
    </row>
    <row r="370" spans="1:20" x14ac:dyDescent="0.3">
      <c r="B370">
        <v>18</v>
      </c>
      <c r="C370">
        <v>636.71699999999998</v>
      </c>
      <c r="D370">
        <f t="shared" si="25"/>
        <v>39.004602543100034</v>
      </c>
      <c r="E370">
        <v>-42.358400000000003</v>
      </c>
      <c r="F370">
        <v>58.319099999999999</v>
      </c>
      <c r="G370">
        <v>422.79500000000002</v>
      </c>
      <c r="H370">
        <v>0.87666699999999997</v>
      </c>
      <c r="I370">
        <v>-60.104399999999998</v>
      </c>
      <c r="J370">
        <f t="shared" si="23"/>
        <v>-17.745999999999995</v>
      </c>
      <c r="L370">
        <v>21</v>
      </c>
      <c r="M370">
        <v>683.00400000000002</v>
      </c>
      <c r="N370">
        <f t="shared" si="26"/>
        <v>41.536863966770433</v>
      </c>
      <c r="O370">
        <v>-36.575299999999999</v>
      </c>
      <c r="P370">
        <v>57.342500000000001</v>
      </c>
      <c r="Q370">
        <v>520.77800000000002</v>
      </c>
      <c r="R370">
        <v>1.1093999999999999</v>
      </c>
      <c r="S370">
        <v>-52.368200000000002</v>
      </c>
      <c r="T370">
        <f t="shared" si="24"/>
        <v>-15.792900000000003</v>
      </c>
    </row>
    <row r="371" spans="1:20" x14ac:dyDescent="0.3">
      <c r="B371">
        <v>19</v>
      </c>
      <c r="C371">
        <v>661.97400000000005</v>
      </c>
      <c r="D371">
        <f t="shared" si="25"/>
        <v>39.59298412321327</v>
      </c>
      <c r="E371">
        <v>-42.373699999999999</v>
      </c>
      <c r="F371">
        <v>58.349600000000002</v>
      </c>
      <c r="G371">
        <v>420.91699999999997</v>
      </c>
      <c r="H371">
        <v>0.87285100000000004</v>
      </c>
      <c r="I371">
        <v>-60.195900000000002</v>
      </c>
      <c r="J371">
        <f t="shared" si="23"/>
        <v>-17.822200000000002</v>
      </c>
      <c r="L371">
        <v>22</v>
      </c>
      <c r="M371">
        <v>707.59799999999996</v>
      </c>
      <c r="N371">
        <f t="shared" si="26"/>
        <v>40.660323656176409</v>
      </c>
      <c r="O371">
        <v>-36.071800000000003</v>
      </c>
      <c r="P371">
        <v>56.732199999999999</v>
      </c>
      <c r="Q371">
        <v>513.31899999999996</v>
      </c>
      <c r="R371">
        <v>1.1055200000000001</v>
      </c>
      <c r="S371">
        <v>-52.215600000000002</v>
      </c>
      <c r="T371">
        <f t="shared" si="24"/>
        <v>-16.143799999999999</v>
      </c>
    </row>
    <row r="372" spans="1:20" x14ac:dyDescent="0.3">
      <c r="B372">
        <v>20</v>
      </c>
      <c r="C372">
        <v>687.005</v>
      </c>
      <c r="D372">
        <f t="shared" si="25"/>
        <v>39.950461427829573</v>
      </c>
      <c r="E372">
        <v>-42.709400000000002</v>
      </c>
      <c r="F372">
        <v>58.654800000000002</v>
      </c>
      <c r="G372">
        <v>426.24599999999998</v>
      </c>
      <c r="H372">
        <v>0.87705100000000003</v>
      </c>
      <c r="I372">
        <v>-60.073900000000002</v>
      </c>
      <c r="J372">
        <f t="shared" si="23"/>
        <v>-17.3645</v>
      </c>
      <c r="T372">
        <f t="shared" si="24"/>
        <v>0</v>
      </c>
    </row>
    <row r="373" spans="1:20" x14ac:dyDescent="0.3">
      <c r="B373">
        <v>21</v>
      </c>
      <c r="C373">
        <v>712.48900000000003</v>
      </c>
      <c r="D373">
        <f t="shared" si="25"/>
        <v>39.240307644011871</v>
      </c>
      <c r="E373">
        <v>-42.633099999999999</v>
      </c>
      <c r="F373">
        <v>58.563200000000002</v>
      </c>
      <c r="G373">
        <v>428.39400000000001</v>
      </c>
      <c r="H373">
        <v>0.88652699999999995</v>
      </c>
      <c r="I373">
        <v>-59.905999999999999</v>
      </c>
      <c r="J373">
        <f t="shared" si="23"/>
        <v>-17.2729</v>
      </c>
      <c r="K373">
        <v>1.9</v>
      </c>
      <c r="T373">
        <f t="shared" si="24"/>
        <v>0</v>
      </c>
    </row>
    <row r="374" spans="1:20" x14ac:dyDescent="0.3">
      <c r="J374">
        <f t="shared" si="23"/>
        <v>0</v>
      </c>
      <c r="L374">
        <v>1</v>
      </c>
      <c r="M374">
        <v>222.71199999999999</v>
      </c>
      <c r="O374">
        <v>-40.206899999999997</v>
      </c>
      <c r="P374">
        <v>68.145799999999994</v>
      </c>
      <c r="Q374">
        <v>418.00099999999998</v>
      </c>
      <c r="R374">
        <v>0.945886</v>
      </c>
      <c r="S374">
        <v>-53.131100000000004</v>
      </c>
      <c r="T374">
        <f t="shared" si="24"/>
        <v>-12.924200000000006</v>
      </c>
    </row>
    <row r="375" spans="1:20" x14ac:dyDescent="0.3">
      <c r="A375">
        <v>2</v>
      </c>
      <c r="J375">
        <f t="shared" si="23"/>
        <v>0</v>
      </c>
      <c r="L375">
        <v>2</v>
      </c>
      <c r="M375">
        <v>236.32400000000001</v>
      </c>
      <c r="N375">
        <f t="shared" si="26"/>
        <v>73.464590067587295</v>
      </c>
      <c r="O375">
        <v>-35.9497</v>
      </c>
      <c r="P375">
        <v>55.877699999999997</v>
      </c>
      <c r="Q375">
        <v>485.80599999999998</v>
      </c>
      <c r="R375">
        <v>1.11843</v>
      </c>
      <c r="S375">
        <v>-50.353999999999999</v>
      </c>
      <c r="T375">
        <f t="shared" si="24"/>
        <v>-14.404299999999999</v>
      </c>
    </row>
    <row r="376" spans="1:20" x14ac:dyDescent="0.3">
      <c r="B376">
        <v>1</v>
      </c>
      <c r="C376">
        <v>223.054</v>
      </c>
      <c r="E376">
        <v>-47.149700000000003</v>
      </c>
      <c r="F376">
        <v>70.037800000000004</v>
      </c>
      <c r="G376">
        <v>357.77100000000002</v>
      </c>
      <c r="H376">
        <v>0.76914099999999996</v>
      </c>
      <c r="I376">
        <v>-61.050400000000003</v>
      </c>
      <c r="J376">
        <f t="shared" si="23"/>
        <v>-13.900700000000001</v>
      </c>
      <c r="L376">
        <v>3</v>
      </c>
      <c r="M376">
        <v>256.78399999999999</v>
      </c>
      <c r="N376">
        <f t="shared" si="26"/>
        <v>48.87585532746828</v>
      </c>
      <c r="O376">
        <v>-35.476700000000001</v>
      </c>
      <c r="P376">
        <v>54.550199999999997</v>
      </c>
      <c r="Q376">
        <v>507.58199999999999</v>
      </c>
      <c r="R376">
        <v>1.1323399999999999</v>
      </c>
      <c r="S376">
        <v>-50.750700000000002</v>
      </c>
      <c r="T376">
        <f t="shared" si="24"/>
        <v>-15.274000000000001</v>
      </c>
    </row>
    <row r="377" spans="1:20" x14ac:dyDescent="0.3">
      <c r="B377">
        <v>2</v>
      </c>
      <c r="C377">
        <v>238.58099999999999</v>
      </c>
      <c r="D377">
        <f t="shared" si="25"/>
        <v>64.403941521221157</v>
      </c>
      <c r="E377">
        <v>-41.458100000000002</v>
      </c>
      <c r="F377">
        <v>56.686399999999999</v>
      </c>
      <c r="G377">
        <v>394.55399999999997</v>
      </c>
      <c r="H377">
        <v>0.87111300000000003</v>
      </c>
      <c r="I377">
        <v>-58.425899999999999</v>
      </c>
      <c r="J377">
        <f t="shared" si="23"/>
        <v>-16.967799999999997</v>
      </c>
      <c r="L377">
        <v>4</v>
      </c>
      <c r="M377">
        <v>278.28100000000001</v>
      </c>
      <c r="N377">
        <f t="shared" si="26"/>
        <v>46.518118807275407</v>
      </c>
      <c r="O377">
        <v>-35.659799999999997</v>
      </c>
      <c r="P377">
        <v>54.809600000000003</v>
      </c>
      <c r="Q377">
        <v>513.33100000000002</v>
      </c>
      <c r="R377">
        <v>1.1243799999999999</v>
      </c>
      <c r="S377">
        <v>-51.116900000000001</v>
      </c>
      <c r="T377">
        <f t="shared" si="24"/>
        <v>-15.457100000000004</v>
      </c>
    </row>
    <row r="378" spans="1:20" x14ac:dyDescent="0.3">
      <c r="B378">
        <v>3</v>
      </c>
      <c r="C378">
        <v>262.80599999999998</v>
      </c>
      <c r="D378">
        <f t="shared" si="25"/>
        <v>41.279669762641909</v>
      </c>
      <c r="E378">
        <v>-42.3431</v>
      </c>
      <c r="F378">
        <v>57.937600000000003</v>
      </c>
      <c r="G378">
        <v>410.74599999999998</v>
      </c>
      <c r="H378">
        <v>0.86492500000000005</v>
      </c>
      <c r="I378">
        <v>-59.524500000000003</v>
      </c>
      <c r="J378">
        <f t="shared" si="23"/>
        <v>-17.181400000000004</v>
      </c>
      <c r="L378">
        <v>5</v>
      </c>
      <c r="M378">
        <v>299.87099999999998</v>
      </c>
      <c r="N378">
        <f t="shared" si="26"/>
        <v>46.317739694302972</v>
      </c>
      <c r="O378">
        <v>-35.491900000000001</v>
      </c>
      <c r="P378">
        <v>55.358899999999998</v>
      </c>
      <c r="Q378">
        <v>501.858</v>
      </c>
      <c r="R378">
        <v>1.10589</v>
      </c>
      <c r="S378">
        <v>-51.7883</v>
      </c>
      <c r="T378">
        <f t="shared" si="24"/>
        <v>-16.296399999999998</v>
      </c>
    </row>
    <row r="379" spans="1:20" x14ac:dyDescent="0.3">
      <c r="B379">
        <v>4</v>
      </c>
      <c r="C379">
        <v>286.88200000000001</v>
      </c>
      <c r="D379">
        <f t="shared" si="25"/>
        <v>41.535138727363311</v>
      </c>
      <c r="E379">
        <v>-42.511000000000003</v>
      </c>
      <c r="F379">
        <v>57.983400000000003</v>
      </c>
      <c r="G379">
        <v>415.9</v>
      </c>
      <c r="H379">
        <v>0.86916800000000005</v>
      </c>
      <c r="I379">
        <v>-60.043300000000002</v>
      </c>
      <c r="J379">
        <f t="shared" si="23"/>
        <v>-17.532299999999999</v>
      </c>
      <c r="L379">
        <v>6</v>
      </c>
      <c r="M379">
        <v>322.42700000000002</v>
      </c>
      <c r="N379">
        <f t="shared" si="26"/>
        <v>44.33410179109763</v>
      </c>
      <c r="O379">
        <v>-36.0565</v>
      </c>
      <c r="P379">
        <v>56.3354</v>
      </c>
      <c r="Q379">
        <v>507.66300000000001</v>
      </c>
      <c r="R379">
        <v>1.09392</v>
      </c>
      <c r="S379">
        <v>-52.230800000000002</v>
      </c>
      <c r="T379">
        <f t="shared" si="24"/>
        <v>-16.174300000000002</v>
      </c>
    </row>
    <row r="380" spans="1:20" x14ac:dyDescent="0.3">
      <c r="B380">
        <v>5</v>
      </c>
      <c r="C380">
        <v>311.70299999999997</v>
      </c>
      <c r="D380">
        <f t="shared" si="25"/>
        <v>40.288465412352494</v>
      </c>
      <c r="E380">
        <v>-42.297400000000003</v>
      </c>
      <c r="F380">
        <v>57.891800000000003</v>
      </c>
      <c r="G380">
        <v>413.83699999999999</v>
      </c>
      <c r="H380">
        <v>0.86296499999999998</v>
      </c>
      <c r="I380">
        <v>-60.256999999999998</v>
      </c>
      <c r="J380">
        <f t="shared" si="23"/>
        <v>-17.959599999999995</v>
      </c>
      <c r="L380">
        <v>7</v>
      </c>
      <c r="M380">
        <v>345.459</v>
      </c>
      <c r="N380">
        <f t="shared" si="26"/>
        <v>43.417853421326882</v>
      </c>
      <c r="O380">
        <v>-35.965000000000003</v>
      </c>
      <c r="P380">
        <v>56.472799999999999</v>
      </c>
      <c r="Q380">
        <v>505.51799999999997</v>
      </c>
      <c r="R380">
        <v>1.0933999999999999</v>
      </c>
      <c r="S380">
        <v>-52.352899999999998</v>
      </c>
      <c r="T380">
        <f t="shared" si="24"/>
        <v>-16.387899999999995</v>
      </c>
    </row>
    <row r="381" spans="1:20" x14ac:dyDescent="0.3">
      <c r="B381">
        <v>6</v>
      </c>
      <c r="C381">
        <v>336.33199999999999</v>
      </c>
      <c r="D381">
        <f t="shared" si="25"/>
        <v>40.602541719111585</v>
      </c>
      <c r="E381">
        <v>-42.053199999999997</v>
      </c>
      <c r="F381">
        <v>57.617199999999997</v>
      </c>
      <c r="G381">
        <v>411.13499999999999</v>
      </c>
      <c r="H381">
        <v>0.86508300000000005</v>
      </c>
      <c r="I381">
        <v>-60.226399999999998</v>
      </c>
      <c r="J381">
        <f t="shared" si="23"/>
        <v>-18.173200000000001</v>
      </c>
      <c r="L381">
        <v>8</v>
      </c>
      <c r="M381">
        <v>368.16</v>
      </c>
      <c r="N381">
        <f t="shared" si="26"/>
        <v>44.050922866834021</v>
      </c>
      <c r="O381">
        <v>-36.529499999999999</v>
      </c>
      <c r="P381">
        <v>57.067900000000002</v>
      </c>
      <c r="Q381">
        <v>515.21199999999999</v>
      </c>
      <c r="R381">
        <v>1.10368</v>
      </c>
      <c r="S381">
        <v>-52.459699999999998</v>
      </c>
      <c r="T381">
        <f t="shared" si="24"/>
        <v>-15.930199999999999</v>
      </c>
    </row>
    <row r="382" spans="1:20" x14ac:dyDescent="0.3">
      <c r="B382">
        <v>7</v>
      </c>
      <c r="C382">
        <v>360.36900000000003</v>
      </c>
      <c r="D382">
        <f t="shared" si="25"/>
        <v>41.602529433789513</v>
      </c>
      <c r="E382">
        <v>-43.029800000000002</v>
      </c>
      <c r="F382">
        <v>58.990499999999997</v>
      </c>
      <c r="G382">
        <v>424.01799999999997</v>
      </c>
      <c r="H382">
        <v>0.86673199999999995</v>
      </c>
      <c r="I382">
        <v>-60.378999999999998</v>
      </c>
      <c r="J382">
        <f t="shared" si="23"/>
        <v>-17.349199999999996</v>
      </c>
      <c r="L382">
        <v>9</v>
      </c>
      <c r="M382">
        <v>390.97300000000001</v>
      </c>
      <c r="N382">
        <f t="shared" si="26"/>
        <v>43.834655678779669</v>
      </c>
      <c r="O382">
        <v>-36.300699999999999</v>
      </c>
      <c r="P382">
        <v>56.854199999999999</v>
      </c>
      <c r="Q382">
        <v>507.322</v>
      </c>
      <c r="R382">
        <v>1.09938</v>
      </c>
      <c r="S382">
        <v>-52.688600000000001</v>
      </c>
      <c r="T382">
        <f t="shared" si="24"/>
        <v>-16.387900000000002</v>
      </c>
    </row>
    <row r="383" spans="1:20" x14ac:dyDescent="0.3">
      <c r="B383">
        <v>8</v>
      </c>
      <c r="C383">
        <v>384.74</v>
      </c>
      <c r="D383">
        <f t="shared" si="25"/>
        <v>41.032374543514862</v>
      </c>
      <c r="E383">
        <v>-42.434699999999999</v>
      </c>
      <c r="F383">
        <v>58.288600000000002</v>
      </c>
      <c r="G383">
        <v>413.14</v>
      </c>
      <c r="H383">
        <v>0.86287999999999998</v>
      </c>
      <c r="I383">
        <v>-60.378999999999998</v>
      </c>
      <c r="J383">
        <f t="shared" si="23"/>
        <v>-17.944299999999998</v>
      </c>
      <c r="L383">
        <v>10</v>
      </c>
      <c r="M383">
        <v>413.84199999999998</v>
      </c>
      <c r="N383">
        <f t="shared" si="26"/>
        <v>43.727316454589236</v>
      </c>
      <c r="O383">
        <v>-36.895800000000001</v>
      </c>
      <c r="P383">
        <v>57.418799999999997</v>
      </c>
      <c r="Q383">
        <v>520.61500000000001</v>
      </c>
      <c r="R383">
        <v>1.1055699999999999</v>
      </c>
      <c r="S383">
        <v>-52.520800000000001</v>
      </c>
      <c r="T383">
        <f t="shared" si="24"/>
        <v>-15.625</v>
      </c>
    </row>
    <row r="384" spans="1:20" x14ac:dyDescent="0.3">
      <c r="B384">
        <v>9</v>
      </c>
      <c r="C384">
        <v>409.26100000000002</v>
      </c>
      <c r="D384">
        <f t="shared" si="25"/>
        <v>40.781371069695339</v>
      </c>
      <c r="E384">
        <v>-42.3431</v>
      </c>
      <c r="F384">
        <v>57.8613</v>
      </c>
      <c r="G384">
        <v>414.23899999999998</v>
      </c>
      <c r="H384">
        <v>0.86560599999999999</v>
      </c>
      <c r="I384">
        <v>-60.378999999999998</v>
      </c>
      <c r="J384">
        <f t="shared" si="23"/>
        <v>-18.035899999999998</v>
      </c>
      <c r="L384">
        <v>11</v>
      </c>
      <c r="M384">
        <v>437.09</v>
      </c>
      <c r="N384">
        <f t="shared" si="26"/>
        <v>43.014452856159686</v>
      </c>
      <c r="O384">
        <v>-36.331200000000003</v>
      </c>
      <c r="P384">
        <v>56.808500000000002</v>
      </c>
      <c r="Q384">
        <v>510.35399999999998</v>
      </c>
      <c r="R384">
        <v>1.0964100000000001</v>
      </c>
      <c r="S384">
        <v>-52.658099999999997</v>
      </c>
      <c r="T384">
        <f t="shared" si="24"/>
        <v>-16.326899999999995</v>
      </c>
    </row>
    <row r="385" spans="1:20" x14ac:dyDescent="0.3">
      <c r="B385">
        <v>10</v>
      </c>
      <c r="C385">
        <v>434.04899999999998</v>
      </c>
      <c r="D385">
        <f t="shared" si="25"/>
        <v>40.342101016621022</v>
      </c>
      <c r="E385">
        <v>-42.648299999999999</v>
      </c>
      <c r="F385">
        <v>58.120699999999999</v>
      </c>
      <c r="G385">
        <v>422.05900000000003</v>
      </c>
      <c r="H385">
        <v>0.87981100000000001</v>
      </c>
      <c r="I385">
        <v>-60.394300000000001</v>
      </c>
      <c r="J385">
        <f t="shared" si="23"/>
        <v>-17.746000000000002</v>
      </c>
      <c r="L385">
        <v>12</v>
      </c>
      <c r="M385">
        <v>460.24599999999998</v>
      </c>
      <c r="N385">
        <f t="shared" si="26"/>
        <v>43.18535152876143</v>
      </c>
      <c r="O385">
        <v>-36.651600000000002</v>
      </c>
      <c r="P385">
        <v>57.220500000000001</v>
      </c>
      <c r="Q385">
        <v>520.17600000000004</v>
      </c>
      <c r="R385">
        <v>1.1080399999999999</v>
      </c>
      <c r="S385">
        <v>-52.337600000000002</v>
      </c>
      <c r="T385">
        <f t="shared" si="24"/>
        <v>-15.686</v>
      </c>
    </row>
    <row r="386" spans="1:20" x14ac:dyDescent="0.3">
      <c r="B386">
        <v>11</v>
      </c>
      <c r="C386">
        <v>458.53199999999998</v>
      </c>
      <c r="D386">
        <f t="shared" si="25"/>
        <v>40.844667728628018</v>
      </c>
      <c r="E386">
        <v>-42.2211</v>
      </c>
      <c r="F386">
        <v>57.8003</v>
      </c>
      <c r="G386">
        <v>418.52300000000002</v>
      </c>
      <c r="H386">
        <v>0.87306700000000004</v>
      </c>
      <c r="I386">
        <v>-60.195900000000002</v>
      </c>
      <c r="J386">
        <f t="shared" si="23"/>
        <v>-17.974800000000002</v>
      </c>
      <c r="L386">
        <v>13</v>
      </c>
      <c r="M386">
        <v>483.31599999999997</v>
      </c>
      <c r="N386">
        <f t="shared" si="26"/>
        <v>43.3463372345037</v>
      </c>
      <c r="O386">
        <v>-36.560099999999998</v>
      </c>
      <c r="P386">
        <v>57.067900000000002</v>
      </c>
      <c r="Q386">
        <v>513.97500000000002</v>
      </c>
      <c r="R386">
        <v>1.10938</v>
      </c>
      <c r="S386">
        <v>-52.459699999999998</v>
      </c>
      <c r="T386">
        <f t="shared" si="24"/>
        <v>-15.8996</v>
      </c>
    </row>
    <row r="387" spans="1:20" x14ac:dyDescent="0.3">
      <c r="B387">
        <v>12</v>
      </c>
      <c r="C387">
        <v>482.87200000000001</v>
      </c>
      <c r="D387">
        <f t="shared" si="25"/>
        <v>41.084634346754257</v>
      </c>
      <c r="E387">
        <v>-42.2211</v>
      </c>
      <c r="F387">
        <v>57.8461</v>
      </c>
      <c r="G387">
        <v>419.54199999999997</v>
      </c>
      <c r="H387">
        <v>0.87195699999999998</v>
      </c>
      <c r="I387">
        <v>-60.317999999999998</v>
      </c>
      <c r="J387">
        <f t="shared" si="23"/>
        <v>-18.096899999999998</v>
      </c>
      <c r="L387">
        <v>14</v>
      </c>
      <c r="M387">
        <v>506.68200000000002</v>
      </c>
      <c r="N387">
        <f t="shared" si="26"/>
        <v>42.797226739707192</v>
      </c>
      <c r="O387">
        <v>-36.346400000000003</v>
      </c>
      <c r="P387">
        <v>56.762700000000002</v>
      </c>
      <c r="Q387">
        <v>517.63599999999997</v>
      </c>
      <c r="R387">
        <v>1.10978</v>
      </c>
      <c r="S387">
        <v>-52.429200000000002</v>
      </c>
      <c r="T387">
        <f t="shared" si="24"/>
        <v>-16.082799999999999</v>
      </c>
    </row>
    <row r="388" spans="1:20" x14ac:dyDescent="0.3">
      <c r="B388">
        <v>13</v>
      </c>
      <c r="C388">
        <v>507.44499999999999</v>
      </c>
      <c r="D388">
        <f t="shared" si="25"/>
        <v>40.695071826801808</v>
      </c>
      <c r="E388">
        <v>-42.770400000000002</v>
      </c>
      <c r="F388">
        <v>58.517499999999998</v>
      </c>
      <c r="G388">
        <v>426.62400000000002</v>
      </c>
      <c r="H388">
        <v>0.87334199999999995</v>
      </c>
      <c r="I388">
        <v>-60.287500000000001</v>
      </c>
      <c r="J388">
        <f t="shared" si="23"/>
        <v>-17.517099999999999</v>
      </c>
      <c r="L388">
        <v>15</v>
      </c>
      <c r="M388">
        <v>530.58299999999997</v>
      </c>
      <c r="N388">
        <f t="shared" si="26"/>
        <v>41.83925358771608</v>
      </c>
      <c r="O388">
        <v>-35.8429</v>
      </c>
      <c r="P388">
        <v>56.1218</v>
      </c>
      <c r="Q388">
        <v>511.60599999999999</v>
      </c>
      <c r="R388">
        <v>1.1010800000000001</v>
      </c>
      <c r="S388">
        <v>-52.444499999999998</v>
      </c>
      <c r="T388">
        <f t="shared" si="24"/>
        <v>-16.601599999999998</v>
      </c>
    </row>
    <row r="389" spans="1:20" x14ac:dyDescent="0.3">
      <c r="B389">
        <v>14</v>
      </c>
      <c r="C389">
        <v>531.86699999999996</v>
      </c>
      <c r="D389">
        <f t="shared" si="25"/>
        <v>40.946687412988339</v>
      </c>
      <c r="E389">
        <v>-42.831400000000002</v>
      </c>
      <c r="F389">
        <v>58.471699999999998</v>
      </c>
      <c r="G389">
        <v>428.51299999999998</v>
      </c>
      <c r="H389">
        <v>0.88447299999999995</v>
      </c>
      <c r="I389">
        <v>-60.134900000000002</v>
      </c>
      <c r="J389">
        <f t="shared" si="23"/>
        <v>-17.3035</v>
      </c>
      <c r="L389">
        <v>16</v>
      </c>
      <c r="M389">
        <v>554.33699999999999</v>
      </c>
      <c r="N389">
        <f t="shared" si="26"/>
        <v>42.0981729392944</v>
      </c>
      <c r="O389">
        <v>-36.514299999999999</v>
      </c>
      <c r="P389">
        <v>56.671100000000003</v>
      </c>
      <c r="Q389">
        <v>520.92600000000004</v>
      </c>
      <c r="R389">
        <v>1.1136200000000001</v>
      </c>
      <c r="S389">
        <v>-52.398699999999998</v>
      </c>
      <c r="T389">
        <f t="shared" si="24"/>
        <v>-15.884399999999999</v>
      </c>
    </row>
    <row r="390" spans="1:20" x14ac:dyDescent="0.3">
      <c r="B390">
        <v>15</v>
      </c>
      <c r="C390">
        <v>556.82899999999995</v>
      </c>
      <c r="D390">
        <f t="shared" si="25"/>
        <v>40.060892556686177</v>
      </c>
      <c r="E390">
        <v>-43.121299999999998</v>
      </c>
      <c r="F390">
        <v>58.685299999999998</v>
      </c>
      <c r="G390">
        <v>432.66399999999999</v>
      </c>
      <c r="H390">
        <v>0.89030900000000002</v>
      </c>
      <c r="I390">
        <v>-59.997599999999998</v>
      </c>
      <c r="J390">
        <f t="shared" ref="J390:J453" si="27">I390-E390</f>
        <v>-16.876300000000001</v>
      </c>
      <c r="L390">
        <v>17</v>
      </c>
      <c r="M390">
        <v>578.06200000000001</v>
      </c>
      <c r="N390">
        <f t="shared" si="26"/>
        <v>42.149631190727042</v>
      </c>
      <c r="O390">
        <v>-36.804200000000002</v>
      </c>
      <c r="P390">
        <v>57.189900000000002</v>
      </c>
      <c r="Q390">
        <v>530.78099999999995</v>
      </c>
      <c r="R390">
        <v>1.1249899999999999</v>
      </c>
      <c r="S390">
        <v>-52.368200000000002</v>
      </c>
      <c r="T390">
        <f t="shared" ref="T390:T453" si="28">S390-O390</f>
        <v>-15.564</v>
      </c>
    </row>
    <row r="391" spans="1:20" x14ac:dyDescent="0.3">
      <c r="B391">
        <v>16</v>
      </c>
      <c r="C391">
        <v>581.38599999999997</v>
      </c>
      <c r="D391">
        <f t="shared" ref="D391:D454" si="29">1000/(C391-C390)</f>
        <v>40.721586513010521</v>
      </c>
      <c r="E391">
        <v>-42.648299999999999</v>
      </c>
      <c r="F391">
        <v>58.227499999999999</v>
      </c>
      <c r="G391">
        <v>429.55200000000002</v>
      </c>
      <c r="H391">
        <v>0.88752299999999995</v>
      </c>
      <c r="I391">
        <v>-60.119599999999998</v>
      </c>
      <c r="J391">
        <f t="shared" si="27"/>
        <v>-17.471299999999999</v>
      </c>
      <c r="L391">
        <v>18</v>
      </c>
      <c r="M391">
        <v>601.96100000000001</v>
      </c>
      <c r="N391">
        <f t="shared" ref="N391:N454" si="30">1000/(M391-M390)</f>
        <v>41.842754926984391</v>
      </c>
      <c r="O391">
        <v>-36.117600000000003</v>
      </c>
      <c r="P391">
        <v>56.488</v>
      </c>
      <c r="Q391">
        <v>517.86599999999999</v>
      </c>
      <c r="R391">
        <v>1.1168800000000001</v>
      </c>
      <c r="S391">
        <v>-52.322400000000002</v>
      </c>
      <c r="T391">
        <f t="shared" si="28"/>
        <v>-16.204799999999999</v>
      </c>
    </row>
    <row r="392" spans="1:20" x14ac:dyDescent="0.3">
      <c r="B392">
        <v>17</v>
      </c>
      <c r="C392">
        <v>606.52499999999998</v>
      </c>
      <c r="D392">
        <f t="shared" si="29"/>
        <v>39.77882970683001</v>
      </c>
      <c r="E392">
        <v>-43.090800000000002</v>
      </c>
      <c r="F392">
        <v>58.410600000000002</v>
      </c>
      <c r="G392">
        <v>436.65699999999998</v>
      </c>
      <c r="H392">
        <v>0.89182099999999997</v>
      </c>
      <c r="I392">
        <v>-60.073900000000002</v>
      </c>
      <c r="J392">
        <f t="shared" si="27"/>
        <v>-16.9831</v>
      </c>
      <c r="L392">
        <v>19</v>
      </c>
      <c r="M392">
        <v>625.24699999999996</v>
      </c>
      <c r="N392">
        <f t="shared" si="30"/>
        <v>42.944258352658352</v>
      </c>
      <c r="O392">
        <v>-36.666899999999998</v>
      </c>
      <c r="P392">
        <v>56.915300000000002</v>
      </c>
      <c r="Q392">
        <v>532.05200000000002</v>
      </c>
      <c r="R392">
        <v>1.1287799999999999</v>
      </c>
      <c r="S392">
        <v>-52.307099999999998</v>
      </c>
      <c r="T392">
        <f t="shared" si="28"/>
        <v>-15.6402</v>
      </c>
    </row>
    <row r="393" spans="1:20" x14ac:dyDescent="0.3">
      <c r="B393">
        <v>18</v>
      </c>
      <c r="C393">
        <v>631.16800000000001</v>
      </c>
      <c r="D393">
        <f t="shared" si="29"/>
        <v>40.579474901594729</v>
      </c>
      <c r="E393">
        <v>-43.243400000000001</v>
      </c>
      <c r="F393">
        <v>58.609000000000002</v>
      </c>
      <c r="G393">
        <v>435.85700000000003</v>
      </c>
      <c r="H393">
        <v>0.89615699999999998</v>
      </c>
      <c r="I393">
        <v>-60.073900000000002</v>
      </c>
      <c r="J393">
        <f t="shared" si="27"/>
        <v>-16.830500000000001</v>
      </c>
      <c r="L393">
        <v>20</v>
      </c>
      <c r="M393">
        <v>649.30899999999997</v>
      </c>
      <c r="N393">
        <f t="shared" si="30"/>
        <v>41.559305128418231</v>
      </c>
      <c r="O393">
        <v>-36.697400000000002</v>
      </c>
      <c r="P393">
        <v>56.777999999999999</v>
      </c>
      <c r="Q393">
        <v>533.97299999999996</v>
      </c>
      <c r="R393">
        <v>1.1323700000000001</v>
      </c>
      <c r="S393">
        <v>-52.185099999999998</v>
      </c>
      <c r="T393">
        <f t="shared" si="28"/>
        <v>-15.487699999999997</v>
      </c>
    </row>
    <row r="394" spans="1:20" x14ac:dyDescent="0.3">
      <c r="B394">
        <v>19</v>
      </c>
      <c r="C394">
        <v>656.08600000000001</v>
      </c>
      <c r="D394">
        <f t="shared" si="29"/>
        <v>40.13163175214703</v>
      </c>
      <c r="E394">
        <v>-42.907699999999998</v>
      </c>
      <c r="F394">
        <v>58.364899999999999</v>
      </c>
      <c r="G394">
        <v>430.96600000000001</v>
      </c>
      <c r="H394">
        <v>0.88914300000000002</v>
      </c>
      <c r="I394">
        <v>-60.043300000000002</v>
      </c>
      <c r="J394">
        <f t="shared" si="27"/>
        <v>-17.135600000000004</v>
      </c>
      <c r="L394">
        <v>21</v>
      </c>
      <c r="M394">
        <v>673.08500000000004</v>
      </c>
      <c r="N394">
        <f t="shared" si="30"/>
        <v>42.059219380888173</v>
      </c>
      <c r="O394">
        <v>-37.094099999999997</v>
      </c>
      <c r="P394">
        <v>57.128900000000002</v>
      </c>
      <c r="Q394">
        <v>543.12300000000005</v>
      </c>
      <c r="R394">
        <v>1.1393800000000001</v>
      </c>
      <c r="S394">
        <v>-52.383400000000002</v>
      </c>
      <c r="T394">
        <f t="shared" si="28"/>
        <v>-15.289300000000004</v>
      </c>
    </row>
    <row r="395" spans="1:20" x14ac:dyDescent="0.3">
      <c r="B395">
        <v>20</v>
      </c>
      <c r="C395">
        <v>681.45</v>
      </c>
      <c r="D395">
        <f t="shared" si="29"/>
        <v>39.425958050780586</v>
      </c>
      <c r="E395">
        <v>-42.2821</v>
      </c>
      <c r="F395">
        <v>57.525599999999997</v>
      </c>
      <c r="G395">
        <v>425.19799999999998</v>
      </c>
      <c r="H395">
        <v>0.88386100000000001</v>
      </c>
      <c r="I395">
        <v>-59.860199999999999</v>
      </c>
      <c r="J395">
        <f t="shared" si="27"/>
        <v>-17.578099999999999</v>
      </c>
      <c r="L395">
        <v>22</v>
      </c>
      <c r="M395">
        <v>696.71400000000006</v>
      </c>
      <c r="N395">
        <f t="shared" si="30"/>
        <v>42.320876888569096</v>
      </c>
      <c r="O395">
        <v>-36.651600000000002</v>
      </c>
      <c r="P395">
        <v>56.762700000000002</v>
      </c>
      <c r="Q395">
        <v>530.37599999999998</v>
      </c>
      <c r="R395">
        <v>1.12703</v>
      </c>
      <c r="S395">
        <v>-52.108800000000002</v>
      </c>
      <c r="T395">
        <f t="shared" si="28"/>
        <v>-15.4572</v>
      </c>
    </row>
    <row r="396" spans="1:20" x14ac:dyDescent="0.3">
      <c r="B396">
        <v>21</v>
      </c>
      <c r="C396">
        <v>706.88699999999994</v>
      </c>
      <c r="D396">
        <f t="shared" si="29"/>
        <v>39.312812045445767</v>
      </c>
      <c r="E396">
        <v>-42.037999999999997</v>
      </c>
      <c r="F396">
        <v>57.220500000000001</v>
      </c>
      <c r="G396">
        <v>424.47699999999998</v>
      </c>
      <c r="H396">
        <v>0.88629100000000005</v>
      </c>
      <c r="I396">
        <v>-59.997599999999998</v>
      </c>
      <c r="J396">
        <f t="shared" si="27"/>
        <v>-17.959600000000002</v>
      </c>
      <c r="T396">
        <f t="shared" si="28"/>
        <v>0</v>
      </c>
    </row>
    <row r="397" spans="1:20" x14ac:dyDescent="0.3">
      <c r="J397">
        <f t="shared" si="27"/>
        <v>0</v>
      </c>
      <c r="K397">
        <v>1.95</v>
      </c>
      <c r="T397">
        <f t="shared" si="28"/>
        <v>0</v>
      </c>
    </row>
    <row r="398" spans="1:20" x14ac:dyDescent="0.3">
      <c r="A398">
        <v>2.0499999999999998</v>
      </c>
      <c r="J398">
        <f t="shared" si="27"/>
        <v>0</v>
      </c>
      <c r="L398">
        <v>1</v>
      </c>
      <c r="M398">
        <v>222.59399999999999</v>
      </c>
      <c r="O398">
        <v>-40.206899999999997</v>
      </c>
      <c r="P398">
        <v>68.054199999999994</v>
      </c>
      <c r="Q398">
        <v>421.18599999999998</v>
      </c>
      <c r="R398">
        <v>0.94994900000000004</v>
      </c>
      <c r="S398">
        <v>-53.024299999999997</v>
      </c>
      <c r="T398">
        <f t="shared" si="28"/>
        <v>-12.817399999999999</v>
      </c>
    </row>
    <row r="399" spans="1:20" x14ac:dyDescent="0.3">
      <c r="B399">
        <v>1</v>
      </c>
      <c r="C399">
        <v>222.92099999999999</v>
      </c>
      <c r="E399">
        <v>-47.988900000000001</v>
      </c>
      <c r="F399">
        <v>70.4041</v>
      </c>
      <c r="G399">
        <v>364.49</v>
      </c>
      <c r="H399">
        <v>0.78001600000000004</v>
      </c>
      <c r="I399">
        <v>-61.0657</v>
      </c>
      <c r="J399">
        <f t="shared" si="27"/>
        <v>-13.076799999999999</v>
      </c>
      <c r="L399">
        <v>2</v>
      </c>
      <c r="M399">
        <v>235.262</v>
      </c>
      <c r="N399">
        <f t="shared" si="30"/>
        <v>78.939059046416133</v>
      </c>
      <c r="O399">
        <v>-36.361699999999999</v>
      </c>
      <c r="P399">
        <v>55.679299999999998</v>
      </c>
      <c r="Q399">
        <v>504.44299999999998</v>
      </c>
      <c r="R399">
        <v>1.1442600000000001</v>
      </c>
      <c r="S399">
        <v>-50.0336</v>
      </c>
      <c r="T399">
        <f t="shared" si="28"/>
        <v>-13.671900000000001</v>
      </c>
    </row>
    <row r="400" spans="1:20" x14ac:dyDescent="0.3">
      <c r="B400">
        <v>2</v>
      </c>
      <c r="C400">
        <v>237.125</v>
      </c>
      <c r="D400">
        <f t="shared" si="29"/>
        <v>70.402703463812969</v>
      </c>
      <c r="E400">
        <v>-42.16</v>
      </c>
      <c r="F400">
        <v>56.854199999999999</v>
      </c>
      <c r="G400">
        <v>406.18900000000002</v>
      </c>
      <c r="H400">
        <v>0.89127199999999995</v>
      </c>
      <c r="I400">
        <v>-58.410600000000002</v>
      </c>
      <c r="J400">
        <f t="shared" si="27"/>
        <v>-16.250600000000006</v>
      </c>
      <c r="L400">
        <v>3</v>
      </c>
      <c r="M400">
        <v>256.03699999999998</v>
      </c>
      <c r="N400">
        <f t="shared" si="30"/>
        <v>48.134777376654682</v>
      </c>
      <c r="O400">
        <v>-35.049399999999999</v>
      </c>
      <c r="P400">
        <v>53.802500000000002</v>
      </c>
      <c r="Q400">
        <v>507.46699999999998</v>
      </c>
      <c r="R400">
        <v>1.1335500000000001</v>
      </c>
      <c r="S400">
        <v>-50.628700000000002</v>
      </c>
      <c r="T400">
        <f t="shared" si="28"/>
        <v>-15.579300000000003</v>
      </c>
    </row>
    <row r="401" spans="2:20" x14ac:dyDescent="0.3">
      <c r="B401">
        <v>3</v>
      </c>
      <c r="C401">
        <v>261.45499999999998</v>
      </c>
      <c r="D401">
        <f t="shared" si="29"/>
        <v>41.101520756268009</v>
      </c>
      <c r="E401">
        <v>-41.915900000000001</v>
      </c>
      <c r="F401">
        <v>56.610100000000003</v>
      </c>
      <c r="G401">
        <v>408.62700000000001</v>
      </c>
      <c r="H401">
        <v>0.87473699999999999</v>
      </c>
      <c r="I401">
        <v>-59.433</v>
      </c>
      <c r="J401">
        <f t="shared" si="27"/>
        <v>-17.517099999999999</v>
      </c>
      <c r="L401">
        <v>4</v>
      </c>
      <c r="M401">
        <v>277.62299999999999</v>
      </c>
      <c r="N401">
        <f t="shared" si="30"/>
        <v>46.326322616510673</v>
      </c>
      <c r="O401">
        <v>-35.629300000000001</v>
      </c>
      <c r="P401">
        <v>54.275500000000001</v>
      </c>
      <c r="Q401">
        <v>519.03099999999995</v>
      </c>
      <c r="R401">
        <v>1.1437999999999999</v>
      </c>
      <c r="S401">
        <v>-51.223799999999997</v>
      </c>
      <c r="T401">
        <f t="shared" si="28"/>
        <v>-15.594499999999996</v>
      </c>
    </row>
    <row r="402" spans="2:20" x14ac:dyDescent="0.3">
      <c r="B402">
        <v>4</v>
      </c>
      <c r="C402">
        <v>285.17200000000003</v>
      </c>
      <c r="D402">
        <f t="shared" si="29"/>
        <v>42.163848716110735</v>
      </c>
      <c r="E402">
        <v>-42.312600000000003</v>
      </c>
      <c r="F402">
        <v>57.083100000000002</v>
      </c>
      <c r="G402">
        <v>413.80200000000002</v>
      </c>
      <c r="H402">
        <v>0.87058100000000005</v>
      </c>
      <c r="I402">
        <v>-59.921300000000002</v>
      </c>
      <c r="J402">
        <f t="shared" si="27"/>
        <v>-17.608699999999999</v>
      </c>
      <c r="L402">
        <v>5</v>
      </c>
      <c r="M402">
        <v>299.34800000000001</v>
      </c>
      <c r="N402">
        <f t="shared" si="30"/>
        <v>46.029919447640921</v>
      </c>
      <c r="O402">
        <v>-36.529499999999999</v>
      </c>
      <c r="P402">
        <v>55.740400000000001</v>
      </c>
      <c r="Q402">
        <v>533.58500000000004</v>
      </c>
      <c r="R402">
        <v>1.14063</v>
      </c>
      <c r="S402">
        <v>-51.7273</v>
      </c>
      <c r="T402">
        <f t="shared" si="28"/>
        <v>-15.197800000000001</v>
      </c>
    </row>
    <row r="403" spans="2:20" x14ac:dyDescent="0.3">
      <c r="B403">
        <v>5</v>
      </c>
      <c r="C403">
        <v>308.96600000000001</v>
      </c>
      <c r="D403">
        <f t="shared" si="29"/>
        <v>42.027401866016675</v>
      </c>
      <c r="E403">
        <v>-42.465200000000003</v>
      </c>
      <c r="F403">
        <v>57.311999999999998</v>
      </c>
      <c r="G403">
        <v>413.06299999999999</v>
      </c>
      <c r="H403">
        <v>0.87705699999999998</v>
      </c>
      <c r="I403">
        <v>-60.119599999999998</v>
      </c>
      <c r="J403">
        <f t="shared" si="27"/>
        <v>-17.654399999999995</v>
      </c>
      <c r="L403">
        <v>6</v>
      </c>
      <c r="M403">
        <v>321.81099999999998</v>
      </c>
      <c r="N403">
        <f t="shared" si="30"/>
        <v>44.517651248720185</v>
      </c>
      <c r="O403">
        <v>-36.132800000000003</v>
      </c>
      <c r="P403">
        <v>55.877699999999997</v>
      </c>
      <c r="Q403">
        <v>515.47</v>
      </c>
      <c r="R403">
        <v>1.1124000000000001</v>
      </c>
      <c r="S403">
        <v>-52.291899999999998</v>
      </c>
      <c r="T403">
        <f t="shared" si="28"/>
        <v>-16.159099999999995</v>
      </c>
    </row>
    <row r="404" spans="2:20" x14ac:dyDescent="0.3">
      <c r="B404">
        <v>6</v>
      </c>
      <c r="C404">
        <v>333.08499999999998</v>
      </c>
      <c r="D404">
        <f t="shared" si="29"/>
        <v>41.461088768191104</v>
      </c>
      <c r="E404">
        <v>-42.45</v>
      </c>
      <c r="F404">
        <v>57.571399999999997</v>
      </c>
      <c r="G404">
        <v>416.59199999999998</v>
      </c>
      <c r="H404">
        <v>0.87290599999999996</v>
      </c>
      <c r="I404">
        <v>-60.134900000000002</v>
      </c>
      <c r="J404">
        <f t="shared" si="27"/>
        <v>-17.684899999999999</v>
      </c>
      <c r="L404">
        <v>7</v>
      </c>
      <c r="M404">
        <v>344.14299999999997</v>
      </c>
      <c r="N404">
        <f t="shared" si="30"/>
        <v>44.778792763747099</v>
      </c>
      <c r="O404">
        <v>-36.422699999999999</v>
      </c>
      <c r="P404">
        <v>56.304900000000004</v>
      </c>
      <c r="Q404">
        <v>517.08399999999995</v>
      </c>
      <c r="R404">
        <v>1.1181399999999999</v>
      </c>
      <c r="S404">
        <v>-52.276600000000002</v>
      </c>
      <c r="T404">
        <f t="shared" si="28"/>
        <v>-15.853900000000003</v>
      </c>
    </row>
    <row r="405" spans="2:20" x14ac:dyDescent="0.3">
      <c r="B405">
        <v>7</v>
      </c>
      <c r="C405">
        <v>357.11099999999999</v>
      </c>
      <c r="D405">
        <f t="shared" si="29"/>
        <v>41.621576625322547</v>
      </c>
      <c r="E405">
        <v>-42.0685</v>
      </c>
      <c r="F405">
        <v>57.220500000000001</v>
      </c>
      <c r="G405">
        <v>412.274</v>
      </c>
      <c r="H405">
        <v>0.871614</v>
      </c>
      <c r="I405">
        <v>-60.195900000000002</v>
      </c>
      <c r="J405">
        <f t="shared" si="27"/>
        <v>-18.127400000000002</v>
      </c>
      <c r="L405">
        <v>8</v>
      </c>
      <c r="M405">
        <v>366.827</v>
      </c>
      <c r="N405">
        <f t="shared" si="30"/>
        <v>44.083935813789402</v>
      </c>
      <c r="O405">
        <v>-36.361699999999999</v>
      </c>
      <c r="P405">
        <v>56.2592</v>
      </c>
      <c r="Q405">
        <v>520.65</v>
      </c>
      <c r="R405">
        <v>1.11839</v>
      </c>
      <c r="S405">
        <v>-52.139299999999999</v>
      </c>
      <c r="T405">
        <f t="shared" si="28"/>
        <v>-15.7776</v>
      </c>
    </row>
    <row r="406" spans="2:20" x14ac:dyDescent="0.3">
      <c r="B406">
        <v>8</v>
      </c>
      <c r="C406">
        <v>381.03699999999998</v>
      </c>
      <c r="D406">
        <f t="shared" si="29"/>
        <v>41.795536236729937</v>
      </c>
      <c r="E406">
        <v>-42.770400000000002</v>
      </c>
      <c r="F406">
        <v>57.7393</v>
      </c>
      <c r="G406">
        <v>425.33</v>
      </c>
      <c r="H406">
        <v>0.88194099999999997</v>
      </c>
      <c r="I406">
        <v>-60.180700000000002</v>
      </c>
      <c r="J406">
        <f t="shared" si="27"/>
        <v>-17.410299999999999</v>
      </c>
      <c r="L406">
        <v>9</v>
      </c>
      <c r="M406">
        <v>389.26100000000002</v>
      </c>
      <c r="N406">
        <f t="shared" si="30"/>
        <v>44.575198359632651</v>
      </c>
      <c r="O406">
        <v>-36.605800000000002</v>
      </c>
      <c r="P406">
        <v>56.518599999999999</v>
      </c>
      <c r="Q406">
        <v>522.995</v>
      </c>
      <c r="R406">
        <v>1.12483</v>
      </c>
      <c r="S406">
        <v>-52.215600000000002</v>
      </c>
      <c r="T406">
        <f t="shared" si="28"/>
        <v>-15.6098</v>
      </c>
    </row>
    <row r="407" spans="2:20" x14ac:dyDescent="0.3">
      <c r="B407">
        <v>9</v>
      </c>
      <c r="C407">
        <v>405.18099999999998</v>
      </c>
      <c r="D407">
        <f t="shared" si="29"/>
        <v>41.418157720344588</v>
      </c>
      <c r="E407">
        <v>-42.739899999999999</v>
      </c>
      <c r="F407">
        <v>57.662999999999997</v>
      </c>
      <c r="G407">
        <v>425.20800000000003</v>
      </c>
      <c r="H407">
        <v>0.87880199999999997</v>
      </c>
      <c r="I407">
        <v>-60.302700000000002</v>
      </c>
      <c r="J407">
        <f t="shared" si="27"/>
        <v>-17.562800000000003</v>
      </c>
      <c r="L407">
        <v>10</v>
      </c>
      <c r="M407">
        <v>412.30200000000002</v>
      </c>
      <c r="N407">
        <f t="shared" si="30"/>
        <v>43.400894058417606</v>
      </c>
      <c r="O407">
        <v>-35.965000000000003</v>
      </c>
      <c r="P407">
        <v>56.076000000000001</v>
      </c>
      <c r="Q407">
        <v>516.09299999999996</v>
      </c>
      <c r="R407">
        <v>1.11439</v>
      </c>
      <c r="S407">
        <v>-52.413899999999998</v>
      </c>
      <c r="T407">
        <f t="shared" si="28"/>
        <v>-16.448899999999995</v>
      </c>
    </row>
    <row r="408" spans="2:20" x14ac:dyDescent="0.3">
      <c r="B408">
        <v>10</v>
      </c>
      <c r="C408">
        <v>429.20800000000003</v>
      </c>
      <c r="D408">
        <f t="shared" si="29"/>
        <v>41.619844341782084</v>
      </c>
      <c r="E408">
        <v>-42.617800000000003</v>
      </c>
      <c r="F408">
        <v>57.479900000000001</v>
      </c>
      <c r="G408">
        <v>428.06200000000001</v>
      </c>
      <c r="H408">
        <v>0.885745</v>
      </c>
      <c r="I408">
        <v>-60.073900000000002</v>
      </c>
      <c r="J408">
        <f t="shared" si="27"/>
        <v>-17.456099999999999</v>
      </c>
      <c r="L408">
        <v>11</v>
      </c>
      <c r="M408">
        <v>435.08</v>
      </c>
      <c r="N408">
        <f t="shared" si="30"/>
        <v>43.902010712090686</v>
      </c>
      <c r="O408">
        <v>-36.254899999999999</v>
      </c>
      <c r="P408">
        <v>56.2592</v>
      </c>
      <c r="Q408">
        <v>517.66</v>
      </c>
      <c r="R408">
        <v>1.1135999999999999</v>
      </c>
      <c r="S408">
        <v>-52.154499999999999</v>
      </c>
      <c r="T408">
        <f t="shared" si="28"/>
        <v>-15.8996</v>
      </c>
    </row>
    <row r="409" spans="2:20" x14ac:dyDescent="0.3">
      <c r="B409">
        <v>11</v>
      </c>
      <c r="C409">
        <v>453.45</v>
      </c>
      <c r="D409">
        <f t="shared" si="29"/>
        <v>41.250721887633098</v>
      </c>
      <c r="E409">
        <v>-42.556800000000003</v>
      </c>
      <c r="F409">
        <v>57.5867</v>
      </c>
      <c r="G409">
        <v>423.404</v>
      </c>
      <c r="H409">
        <v>0.88280400000000003</v>
      </c>
      <c r="I409">
        <v>-60.180700000000002</v>
      </c>
      <c r="J409">
        <f t="shared" si="27"/>
        <v>-17.623899999999999</v>
      </c>
      <c r="L409">
        <v>12</v>
      </c>
      <c r="M409">
        <v>457.89800000000002</v>
      </c>
      <c r="N409">
        <f t="shared" si="30"/>
        <v>43.825050398807882</v>
      </c>
      <c r="O409">
        <v>-36.209099999999999</v>
      </c>
      <c r="P409">
        <v>55.984499999999997</v>
      </c>
      <c r="Q409">
        <v>520.48</v>
      </c>
      <c r="R409">
        <v>1.11771</v>
      </c>
      <c r="S409">
        <v>-52.230800000000002</v>
      </c>
      <c r="T409">
        <f t="shared" si="28"/>
        <v>-16.021700000000003</v>
      </c>
    </row>
    <row r="410" spans="2:20" x14ac:dyDescent="0.3">
      <c r="B410">
        <v>12</v>
      </c>
      <c r="C410">
        <v>477.39100000000002</v>
      </c>
      <c r="D410">
        <f t="shared" si="29"/>
        <v>41.769349651225873</v>
      </c>
      <c r="E410">
        <v>-42.511000000000003</v>
      </c>
      <c r="F410">
        <v>57.7545</v>
      </c>
      <c r="G410">
        <v>428.28899999999999</v>
      </c>
      <c r="H410">
        <v>0.881915</v>
      </c>
      <c r="I410">
        <v>-60.287500000000001</v>
      </c>
      <c r="J410">
        <f t="shared" si="27"/>
        <v>-17.776499999999999</v>
      </c>
      <c r="L410">
        <v>13</v>
      </c>
      <c r="M410">
        <v>480.846</v>
      </c>
      <c r="N410">
        <f t="shared" si="30"/>
        <v>43.57678229039572</v>
      </c>
      <c r="O410">
        <v>-36.819499999999998</v>
      </c>
      <c r="P410">
        <v>56.503300000000003</v>
      </c>
      <c r="Q410">
        <v>533.31200000000001</v>
      </c>
      <c r="R410">
        <v>1.1396299999999999</v>
      </c>
      <c r="S410">
        <v>-52.185099999999998</v>
      </c>
      <c r="T410">
        <f t="shared" si="28"/>
        <v>-15.365600000000001</v>
      </c>
    </row>
    <row r="411" spans="2:20" x14ac:dyDescent="0.3">
      <c r="B411">
        <v>13</v>
      </c>
      <c r="C411">
        <v>501.04700000000003</v>
      </c>
      <c r="D411">
        <f t="shared" si="29"/>
        <v>42.272573554277976</v>
      </c>
      <c r="E411">
        <v>-43.640099999999997</v>
      </c>
      <c r="F411">
        <v>58.746299999999998</v>
      </c>
      <c r="G411">
        <v>441.85899999999998</v>
      </c>
      <c r="H411">
        <v>0.89631899999999998</v>
      </c>
      <c r="I411">
        <v>-60.302700000000002</v>
      </c>
      <c r="J411">
        <f t="shared" si="27"/>
        <v>-16.662600000000005</v>
      </c>
      <c r="L411">
        <v>14</v>
      </c>
      <c r="M411">
        <v>504.12299999999999</v>
      </c>
      <c r="N411">
        <f t="shared" si="30"/>
        <v>42.960862654122117</v>
      </c>
      <c r="O411">
        <v>-36.575299999999999</v>
      </c>
      <c r="P411">
        <v>56.396500000000003</v>
      </c>
      <c r="Q411">
        <v>529.84</v>
      </c>
      <c r="R411">
        <v>1.13439</v>
      </c>
      <c r="S411">
        <v>-52.169800000000002</v>
      </c>
      <c r="T411">
        <f t="shared" si="28"/>
        <v>-15.594500000000004</v>
      </c>
    </row>
    <row r="412" spans="2:20" x14ac:dyDescent="0.3">
      <c r="B412">
        <v>14</v>
      </c>
      <c r="C412">
        <v>525.26599999999996</v>
      </c>
      <c r="D412">
        <f t="shared" si="29"/>
        <v>41.289896362360238</v>
      </c>
      <c r="E412">
        <v>-42.617800000000003</v>
      </c>
      <c r="F412">
        <v>57.403599999999997</v>
      </c>
      <c r="G412">
        <v>429.54700000000003</v>
      </c>
      <c r="H412">
        <v>0.88994099999999998</v>
      </c>
      <c r="I412">
        <v>-60.256999999999998</v>
      </c>
      <c r="J412">
        <f t="shared" si="27"/>
        <v>-17.639199999999995</v>
      </c>
      <c r="L412">
        <v>15</v>
      </c>
      <c r="M412">
        <v>527.505</v>
      </c>
      <c r="N412">
        <f t="shared" si="30"/>
        <v>42.767941151312968</v>
      </c>
      <c r="O412">
        <v>-36.636400000000002</v>
      </c>
      <c r="P412">
        <v>56.3812</v>
      </c>
      <c r="Q412">
        <v>536.76900000000001</v>
      </c>
      <c r="R412">
        <v>1.1366499999999999</v>
      </c>
      <c r="S412">
        <v>-52.093499999999999</v>
      </c>
      <c r="T412">
        <f t="shared" si="28"/>
        <v>-15.457099999999997</v>
      </c>
    </row>
    <row r="413" spans="2:20" x14ac:dyDescent="0.3">
      <c r="B413">
        <v>15</v>
      </c>
      <c r="C413">
        <v>549.66800000000001</v>
      </c>
      <c r="D413">
        <f t="shared" si="29"/>
        <v>40.980247520694952</v>
      </c>
      <c r="E413">
        <v>-42.968800000000002</v>
      </c>
      <c r="F413">
        <v>57.769799999999996</v>
      </c>
      <c r="G413">
        <v>432.69600000000003</v>
      </c>
      <c r="H413">
        <v>0.89489099999999999</v>
      </c>
      <c r="I413">
        <v>-60.104399999999998</v>
      </c>
      <c r="J413">
        <f t="shared" si="27"/>
        <v>-17.135599999999997</v>
      </c>
      <c r="L413">
        <v>16</v>
      </c>
      <c r="M413">
        <v>550.88199999999995</v>
      </c>
      <c r="N413">
        <f t="shared" si="30"/>
        <v>42.777088591350562</v>
      </c>
      <c r="O413">
        <v>-36.224400000000003</v>
      </c>
      <c r="P413">
        <v>56.030299999999997</v>
      </c>
      <c r="Q413">
        <v>526.702</v>
      </c>
      <c r="R413">
        <v>1.13635</v>
      </c>
      <c r="S413">
        <v>-51.956200000000003</v>
      </c>
      <c r="T413">
        <f t="shared" si="28"/>
        <v>-15.7318</v>
      </c>
    </row>
    <row r="414" spans="2:20" x14ac:dyDescent="0.3">
      <c r="B414">
        <v>16</v>
      </c>
      <c r="C414">
        <v>574.21400000000006</v>
      </c>
      <c r="D414">
        <f t="shared" si="29"/>
        <v>40.73983541106486</v>
      </c>
      <c r="E414">
        <v>-42.037999999999997</v>
      </c>
      <c r="F414">
        <v>56.793199999999999</v>
      </c>
      <c r="G414">
        <v>420.76100000000002</v>
      </c>
      <c r="H414">
        <v>0.88709499999999997</v>
      </c>
      <c r="I414">
        <v>-59.860199999999999</v>
      </c>
      <c r="J414">
        <f t="shared" si="27"/>
        <v>-17.822200000000002</v>
      </c>
      <c r="L414">
        <v>17</v>
      </c>
      <c r="M414">
        <v>574.20899999999995</v>
      </c>
      <c r="N414">
        <f t="shared" si="30"/>
        <v>42.868778668495736</v>
      </c>
      <c r="O414">
        <v>-36.773699999999998</v>
      </c>
      <c r="P414">
        <v>56.411700000000003</v>
      </c>
      <c r="Q414">
        <v>541.02</v>
      </c>
      <c r="R414">
        <v>1.1500699999999999</v>
      </c>
      <c r="S414">
        <v>-52.078200000000002</v>
      </c>
      <c r="T414">
        <f t="shared" si="28"/>
        <v>-15.304500000000004</v>
      </c>
    </row>
    <row r="415" spans="2:20" x14ac:dyDescent="0.3">
      <c r="B415">
        <v>17</v>
      </c>
      <c r="C415">
        <v>598.49900000000002</v>
      </c>
      <c r="D415">
        <f t="shared" si="29"/>
        <v>41.177681696520537</v>
      </c>
      <c r="E415">
        <v>-42.877200000000002</v>
      </c>
      <c r="F415">
        <v>57.7393</v>
      </c>
      <c r="G415">
        <v>435.01</v>
      </c>
      <c r="H415">
        <v>0.89754400000000001</v>
      </c>
      <c r="I415">
        <v>-60.073900000000002</v>
      </c>
      <c r="J415">
        <f t="shared" si="27"/>
        <v>-17.1967</v>
      </c>
      <c r="L415">
        <v>18</v>
      </c>
      <c r="M415">
        <v>598.11099999999999</v>
      </c>
      <c r="N415">
        <f t="shared" si="30"/>
        <v>41.837503137812661</v>
      </c>
      <c r="O415">
        <v>-35.766599999999997</v>
      </c>
      <c r="P415">
        <v>55.572499999999998</v>
      </c>
      <c r="Q415">
        <v>518.774</v>
      </c>
      <c r="R415">
        <v>1.1184499999999999</v>
      </c>
      <c r="S415">
        <v>-52.154499999999999</v>
      </c>
      <c r="T415">
        <f t="shared" si="28"/>
        <v>-16.387900000000002</v>
      </c>
    </row>
    <row r="416" spans="2:20" x14ac:dyDescent="0.3">
      <c r="B416">
        <v>18</v>
      </c>
      <c r="C416">
        <v>623.30499999999995</v>
      </c>
      <c r="D416">
        <f t="shared" si="29"/>
        <v>40.312827541723898</v>
      </c>
      <c r="E416">
        <v>-42.465200000000003</v>
      </c>
      <c r="F416">
        <v>57.174700000000001</v>
      </c>
      <c r="G416">
        <v>433.14600000000002</v>
      </c>
      <c r="H416">
        <v>0.89746999999999999</v>
      </c>
      <c r="I416">
        <v>-60.028100000000002</v>
      </c>
      <c r="J416">
        <f t="shared" si="27"/>
        <v>-17.562899999999999</v>
      </c>
      <c r="L416">
        <v>19</v>
      </c>
      <c r="M416">
        <v>621.61599999999999</v>
      </c>
      <c r="N416">
        <f t="shared" si="30"/>
        <v>42.544139544777714</v>
      </c>
      <c r="O416">
        <v>-36.422699999999999</v>
      </c>
      <c r="P416">
        <v>55.862400000000001</v>
      </c>
      <c r="Q416">
        <v>531.45699999999999</v>
      </c>
      <c r="R416">
        <v>1.1491800000000001</v>
      </c>
      <c r="S416">
        <v>-52.002000000000002</v>
      </c>
      <c r="T416">
        <f t="shared" si="28"/>
        <v>-15.579300000000003</v>
      </c>
    </row>
    <row r="417" spans="1:20" x14ac:dyDescent="0.3">
      <c r="B417">
        <v>19</v>
      </c>
      <c r="C417">
        <v>647.37800000000004</v>
      </c>
      <c r="D417">
        <f t="shared" si="29"/>
        <v>41.540314875586596</v>
      </c>
      <c r="E417">
        <v>-42.648299999999999</v>
      </c>
      <c r="F417">
        <v>57.205199999999998</v>
      </c>
      <c r="G417">
        <v>434.79300000000001</v>
      </c>
      <c r="H417">
        <v>0.90262100000000001</v>
      </c>
      <c r="I417">
        <v>-59.860199999999999</v>
      </c>
      <c r="J417">
        <f t="shared" si="27"/>
        <v>-17.2119</v>
      </c>
      <c r="L417">
        <v>20</v>
      </c>
      <c r="M417">
        <v>644.83000000000004</v>
      </c>
      <c r="N417">
        <f t="shared" si="30"/>
        <v>43.077453260963111</v>
      </c>
      <c r="O417">
        <v>-37.170400000000001</v>
      </c>
      <c r="P417">
        <v>56.701700000000002</v>
      </c>
      <c r="Q417">
        <v>547.06899999999996</v>
      </c>
      <c r="R417">
        <v>1.1625399999999999</v>
      </c>
      <c r="S417">
        <v>-52.063000000000002</v>
      </c>
      <c r="T417">
        <f t="shared" si="28"/>
        <v>-14.892600000000002</v>
      </c>
    </row>
    <row r="418" spans="1:20" x14ac:dyDescent="0.3">
      <c r="B418">
        <v>20</v>
      </c>
      <c r="C418">
        <v>671.71199999999999</v>
      </c>
      <c r="D418">
        <f t="shared" si="29"/>
        <v>41.094764526999349</v>
      </c>
      <c r="E418">
        <v>-42.266800000000003</v>
      </c>
      <c r="F418">
        <v>56.945799999999998</v>
      </c>
      <c r="G418">
        <v>430.16699999999997</v>
      </c>
      <c r="H418">
        <v>0.89293299999999998</v>
      </c>
      <c r="I418">
        <v>-60.028100000000002</v>
      </c>
      <c r="J418">
        <f t="shared" si="27"/>
        <v>-17.761299999999999</v>
      </c>
      <c r="L418">
        <v>21</v>
      </c>
      <c r="M418">
        <v>668.39700000000005</v>
      </c>
      <c r="N418">
        <f t="shared" si="30"/>
        <v>42.432214537276685</v>
      </c>
      <c r="O418">
        <v>-36.0107</v>
      </c>
      <c r="P418">
        <v>55.557299999999998</v>
      </c>
      <c r="Q418">
        <v>524.92100000000005</v>
      </c>
      <c r="R418">
        <v>1.14405</v>
      </c>
      <c r="S418">
        <v>-51.895099999999999</v>
      </c>
      <c r="T418">
        <f t="shared" si="28"/>
        <v>-15.884399999999999</v>
      </c>
    </row>
    <row r="419" spans="1:20" x14ac:dyDescent="0.3">
      <c r="B419">
        <v>21</v>
      </c>
      <c r="C419">
        <v>695.93799999999999</v>
      </c>
      <c r="D419">
        <f t="shared" si="29"/>
        <v>41.277965821844298</v>
      </c>
      <c r="E419">
        <v>-42.739899999999999</v>
      </c>
      <c r="F419">
        <v>57.6477</v>
      </c>
      <c r="G419">
        <v>436.56900000000002</v>
      </c>
      <c r="H419">
        <v>0.89873800000000004</v>
      </c>
      <c r="I419">
        <v>-60.134900000000002</v>
      </c>
      <c r="J419">
        <f t="shared" si="27"/>
        <v>-17.395000000000003</v>
      </c>
      <c r="L419">
        <v>22</v>
      </c>
      <c r="M419">
        <v>691.76700000000005</v>
      </c>
      <c r="N419">
        <f t="shared" si="30"/>
        <v>42.789901583226353</v>
      </c>
      <c r="O419">
        <v>-36.0107</v>
      </c>
      <c r="P419">
        <v>55.572499999999998</v>
      </c>
      <c r="Q419">
        <v>530.76900000000001</v>
      </c>
      <c r="R419">
        <v>1.151</v>
      </c>
      <c r="S419">
        <v>-51.696800000000003</v>
      </c>
      <c r="T419">
        <f t="shared" si="28"/>
        <v>-15.686100000000003</v>
      </c>
    </row>
    <row r="420" spans="1:20" x14ac:dyDescent="0.3">
      <c r="J420">
        <f t="shared" si="27"/>
        <v>0</v>
      </c>
      <c r="L420">
        <v>23</v>
      </c>
      <c r="M420">
        <v>715.35599999999999</v>
      </c>
      <c r="N420">
        <f t="shared" si="30"/>
        <v>42.392640637585423</v>
      </c>
      <c r="O420">
        <v>-36.193800000000003</v>
      </c>
      <c r="P420">
        <v>55.450400000000002</v>
      </c>
      <c r="Q420">
        <v>536.05700000000002</v>
      </c>
      <c r="R420">
        <v>1.15764</v>
      </c>
      <c r="S420">
        <v>-51.849400000000003</v>
      </c>
      <c r="T420">
        <f t="shared" si="28"/>
        <v>-15.6556</v>
      </c>
    </row>
    <row r="421" spans="1:20" x14ac:dyDescent="0.3">
      <c r="A421">
        <v>2.1</v>
      </c>
      <c r="J421">
        <f t="shared" si="27"/>
        <v>0</v>
      </c>
      <c r="T421">
        <f t="shared" si="28"/>
        <v>0</v>
      </c>
    </row>
    <row r="422" spans="1:20" x14ac:dyDescent="0.3">
      <c r="B422">
        <v>1</v>
      </c>
      <c r="C422">
        <v>222.87299999999999</v>
      </c>
      <c r="E422">
        <v>-47.378500000000003</v>
      </c>
      <c r="F422">
        <v>69.656400000000005</v>
      </c>
      <c r="G422">
        <v>356.95800000000003</v>
      </c>
      <c r="H422">
        <v>0.77839700000000001</v>
      </c>
      <c r="I422">
        <v>-61.096200000000003</v>
      </c>
      <c r="J422">
        <f t="shared" si="27"/>
        <v>-13.717700000000001</v>
      </c>
      <c r="K422">
        <v>2</v>
      </c>
      <c r="T422">
        <f t="shared" si="28"/>
        <v>0</v>
      </c>
    </row>
    <row r="423" spans="1:20" x14ac:dyDescent="0.3">
      <c r="B423">
        <v>2</v>
      </c>
      <c r="C423">
        <v>237.23400000000001</v>
      </c>
      <c r="D423">
        <f t="shared" si="29"/>
        <v>69.633033911287427</v>
      </c>
      <c r="E423">
        <v>-41.702300000000001</v>
      </c>
      <c r="F423">
        <v>55.313099999999999</v>
      </c>
      <c r="G423">
        <v>404.96300000000002</v>
      </c>
      <c r="H423">
        <v>0.89738200000000001</v>
      </c>
      <c r="I423">
        <v>-58.242800000000003</v>
      </c>
      <c r="J423">
        <f t="shared" si="27"/>
        <v>-16.540500000000002</v>
      </c>
      <c r="L423">
        <v>1</v>
      </c>
      <c r="M423">
        <v>222.52099999999999</v>
      </c>
      <c r="O423">
        <v>-40.985100000000003</v>
      </c>
      <c r="P423">
        <v>68.328900000000004</v>
      </c>
      <c r="Q423">
        <v>433.56700000000001</v>
      </c>
      <c r="R423">
        <v>0.970414</v>
      </c>
      <c r="S423">
        <v>-52.856400000000001</v>
      </c>
      <c r="T423">
        <f t="shared" si="28"/>
        <v>-11.871299999999998</v>
      </c>
    </row>
    <row r="424" spans="1:20" x14ac:dyDescent="0.3">
      <c r="B424">
        <v>3</v>
      </c>
      <c r="C424">
        <v>261.18299999999999</v>
      </c>
      <c r="D424">
        <f t="shared" si="29"/>
        <v>41.755396885047418</v>
      </c>
      <c r="E424">
        <v>-41.854900000000001</v>
      </c>
      <c r="F424">
        <v>55.908200000000001</v>
      </c>
      <c r="G424">
        <v>416.34500000000003</v>
      </c>
      <c r="H424">
        <v>0.88484200000000002</v>
      </c>
      <c r="I424">
        <v>-59.188800000000001</v>
      </c>
      <c r="J424">
        <f t="shared" si="27"/>
        <v>-17.3339</v>
      </c>
      <c r="L424">
        <v>2</v>
      </c>
      <c r="M424">
        <v>235.4</v>
      </c>
      <c r="N424">
        <f t="shared" si="30"/>
        <v>77.645779951859495</v>
      </c>
      <c r="O424">
        <v>-35.934399999999997</v>
      </c>
      <c r="P424">
        <v>54.6875</v>
      </c>
      <c r="Q424">
        <v>503.87200000000001</v>
      </c>
      <c r="R424">
        <v>1.1629799999999999</v>
      </c>
      <c r="S424">
        <v>-49.682600000000001</v>
      </c>
      <c r="T424">
        <f t="shared" si="28"/>
        <v>-13.748200000000004</v>
      </c>
    </row>
    <row r="425" spans="1:20" x14ac:dyDescent="0.3">
      <c r="B425">
        <v>4</v>
      </c>
      <c r="C425">
        <v>284.596</v>
      </c>
      <c r="D425">
        <f t="shared" si="29"/>
        <v>42.71131422713875</v>
      </c>
      <c r="E425">
        <v>-42.1295</v>
      </c>
      <c r="F425">
        <v>56.518599999999999</v>
      </c>
      <c r="G425">
        <v>417.36200000000002</v>
      </c>
      <c r="H425">
        <v>0.87835300000000005</v>
      </c>
      <c r="I425">
        <v>-59.921300000000002</v>
      </c>
      <c r="J425">
        <f t="shared" si="27"/>
        <v>-17.791800000000002</v>
      </c>
      <c r="L425">
        <v>3</v>
      </c>
      <c r="M425">
        <v>255.18100000000001</v>
      </c>
      <c r="N425">
        <f t="shared" si="30"/>
        <v>50.553561498407547</v>
      </c>
      <c r="O425">
        <v>-35.8887</v>
      </c>
      <c r="P425">
        <v>53.771999999999998</v>
      </c>
      <c r="Q425">
        <v>531.73599999999999</v>
      </c>
      <c r="R425">
        <v>1.17964</v>
      </c>
      <c r="S425">
        <v>-50.079300000000003</v>
      </c>
      <c r="T425">
        <f t="shared" si="28"/>
        <v>-14.190600000000003</v>
      </c>
    </row>
    <row r="426" spans="1:20" x14ac:dyDescent="0.3">
      <c r="B426">
        <v>5</v>
      </c>
      <c r="C426">
        <v>307.68299999999999</v>
      </c>
      <c r="D426">
        <f t="shared" si="29"/>
        <v>43.314419370208363</v>
      </c>
      <c r="E426">
        <v>-43.212899999999998</v>
      </c>
      <c r="F426">
        <v>57.784999999999997</v>
      </c>
      <c r="G426">
        <v>428.50200000000001</v>
      </c>
      <c r="H426">
        <v>0.88714199999999999</v>
      </c>
      <c r="I426">
        <v>-60.165399999999998</v>
      </c>
      <c r="J426">
        <f t="shared" si="27"/>
        <v>-16.952500000000001</v>
      </c>
      <c r="L426">
        <v>4</v>
      </c>
      <c r="M426">
        <v>275.70999999999998</v>
      </c>
      <c r="N426">
        <f t="shared" si="30"/>
        <v>48.711578742267115</v>
      </c>
      <c r="O426">
        <v>-35.659799999999997</v>
      </c>
      <c r="P426">
        <v>53.741500000000002</v>
      </c>
      <c r="Q426">
        <v>530.90099999999995</v>
      </c>
      <c r="R426">
        <v>1.1740299999999999</v>
      </c>
      <c r="S426">
        <v>-50.598100000000002</v>
      </c>
      <c r="T426">
        <f t="shared" si="28"/>
        <v>-14.938300000000005</v>
      </c>
    </row>
    <row r="427" spans="1:20" x14ac:dyDescent="0.3">
      <c r="B427">
        <v>6</v>
      </c>
      <c r="C427">
        <v>331.55799999999999</v>
      </c>
      <c r="D427">
        <f t="shared" si="29"/>
        <v>41.8848167539267</v>
      </c>
      <c r="E427">
        <v>-42.556800000000003</v>
      </c>
      <c r="F427">
        <v>56.976300000000002</v>
      </c>
      <c r="G427">
        <v>420.96199999999999</v>
      </c>
      <c r="H427">
        <v>0.88474799999999998</v>
      </c>
      <c r="I427">
        <v>-60.226399999999998</v>
      </c>
      <c r="J427">
        <f t="shared" si="27"/>
        <v>-17.669599999999996</v>
      </c>
      <c r="L427">
        <v>5</v>
      </c>
      <c r="M427">
        <v>297.97899999999998</v>
      </c>
      <c r="N427">
        <f t="shared" si="30"/>
        <v>44.905473977277822</v>
      </c>
      <c r="O427">
        <v>-35.415599999999998</v>
      </c>
      <c r="P427">
        <v>54.260300000000001</v>
      </c>
      <c r="Q427">
        <v>520.71799999999996</v>
      </c>
      <c r="R427">
        <v>1.1381600000000001</v>
      </c>
      <c r="S427">
        <v>-51.315300000000001</v>
      </c>
      <c r="T427">
        <f t="shared" si="28"/>
        <v>-15.899700000000003</v>
      </c>
    </row>
    <row r="428" spans="1:20" x14ac:dyDescent="0.3">
      <c r="B428">
        <v>7</v>
      </c>
      <c r="C428">
        <v>354.82499999999999</v>
      </c>
      <c r="D428">
        <f t="shared" si="29"/>
        <v>42.97932694374007</v>
      </c>
      <c r="E428">
        <v>-43.121299999999998</v>
      </c>
      <c r="F428">
        <v>57.6935</v>
      </c>
      <c r="G428">
        <v>427.57400000000001</v>
      </c>
      <c r="H428">
        <v>0.88891900000000001</v>
      </c>
      <c r="I428">
        <v>-60.226399999999998</v>
      </c>
      <c r="J428">
        <f t="shared" si="27"/>
        <v>-17.1051</v>
      </c>
      <c r="L428">
        <v>6</v>
      </c>
      <c r="M428">
        <v>320.64400000000001</v>
      </c>
      <c r="N428">
        <f t="shared" si="30"/>
        <v>44.120891242003047</v>
      </c>
      <c r="O428">
        <v>-36.087000000000003</v>
      </c>
      <c r="P428">
        <v>55.023200000000003</v>
      </c>
      <c r="Q428">
        <v>529.72900000000004</v>
      </c>
      <c r="R428">
        <v>1.14181</v>
      </c>
      <c r="S428">
        <v>-51.6815</v>
      </c>
      <c r="T428">
        <f t="shared" si="28"/>
        <v>-15.594499999999996</v>
      </c>
    </row>
    <row r="429" spans="1:20" x14ac:dyDescent="0.3">
      <c r="B429">
        <v>8</v>
      </c>
      <c r="C429">
        <v>378.49599999999998</v>
      </c>
      <c r="D429">
        <f t="shared" si="29"/>
        <v>42.245785982848226</v>
      </c>
      <c r="E429">
        <v>-42.541499999999999</v>
      </c>
      <c r="F429">
        <v>57.098399999999998</v>
      </c>
      <c r="G429">
        <v>425.81700000000001</v>
      </c>
      <c r="H429">
        <v>0.890625</v>
      </c>
      <c r="I429">
        <v>-60.104399999999998</v>
      </c>
      <c r="J429">
        <f t="shared" si="27"/>
        <v>-17.562899999999999</v>
      </c>
      <c r="L429">
        <v>7</v>
      </c>
      <c r="M429">
        <v>342.61099999999999</v>
      </c>
      <c r="N429">
        <f t="shared" si="30"/>
        <v>45.522829699094125</v>
      </c>
      <c r="O429">
        <v>-35.858199999999997</v>
      </c>
      <c r="P429">
        <v>55.038499999999999</v>
      </c>
      <c r="Q429">
        <v>514.63499999999999</v>
      </c>
      <c r="R429">
        <v>1.13591</v>
      </c>
      <c r="S429">
        <v>-52.032499999999999</v>
      </c>
      <c r="T429">
        <f t="shared" si="28"/>
        <v>-16.174300000000002</v>
      </c>
    </row>
    <row r="430" spans="1:20" x14ac:dyDescent="0.3">
      <c r="B430">
        <v>9</v>
      </c>
      <c r="C430">
        <v>402.06799999999998</v>
      </c>
      <c r="D430">
        <f t="shared" si="29"/>
        <v>42.423213982691323</v>
      </c>
      <c r="E430">
        <v>-42.694099999999999</v>
      </c>
      <c r="F430">
        <v>57.266199999999998</v>
      </c>
      <c r="G430">
        <v>432.11700000000002</v>
      </c>
      <c r="H430">
        <v>0.89152799999999999</v>
      </c>
      <c r="I430">
        <v>-60.104399999999998</v>
      </c>
      <c r="J430">
        <f t="shared" si="27"/>
        <v>-17.410299999999999</v>
      </c>
      <c r="L430">
        <v>8</v>
      </c>
      <c r="M430">
        <v>365.38400000000001</v>
      </c>
      <c r="N430">
        <f t="shared" si="30"/>
        <v>43.911649760681463</v>
      </c>
      <c r="O430">
        <v>-36.621099999999998</v>
      </c>
      <c r="P430">
        <v>55.877699999999997</v>
      </c>
      <c r="Q430">
        <v>535.66099999999994</v>
      </c>
      <c r="R430">
        <v>1.13489</v>
      </c>
      <c r="S430">
        <v>-52.002000000000002</v>
      </c>
      <c r="T430">
        <f t="shared" si="28"/>
        <v>-15.380900000000004</v>
      </c>
    </row>
    <row r="431" spans="1:20" x14ac:dyDescent="0.3">
      <c r="B431">
        <v>10</v>
      </c>
      <c r="C431">
        <v>425.75</v>
      </c>
      <c r="D431">
        <f t="shared" si="29"/>
        <v>42.226163330799736</v>
      </c>
      <c r="E431">
        <v>-42.526200000000003</v>
      </c>
      <c r="F431">
        <v>57.037399999999998</v>
      </c>
      <c r="G431">
        <v>427.38600000000002</v>
      </c>
      <c r="H431">
        <v>0.88851500000000005</v>
      </c>
      <c r="I431">
        <v>-60.134900000000002</v>
      </c>
      <c r="J431">
        <f t="shared" si="27"/>
        <v>-17.608699999999999</v>
      </c>
      <c r="L431">
        <v>9</v>
      </c>
      <c r="M431">
        <v>387.495</v>
      </c>
      <c r="N431">
        <f t="shared" si="30"/>
        <v>45.226357921396612</v>
      </c>
      <c r="O431">
        <v>-36.85</v>
      </c>
      <c r="P431">
        <v>56.0608</v>
      </c>
      <c r="Q431">
        <v>538.42700000000002</v>
      </c>
      <c r="R431">
        <v>1.1510899999999999</v>
      </c>
      <c r="S431">
        <v>-52.017200000000003</v>
      </c>
      <c r="T431">
        <f t="shared" si="28"/>
        <v>-15.167200000000001</v>
      </c>
    </row>
    <row r="432" spans="1:20" x14ac:dyDescent="0.3">
      <c r="B432">
        <v>11</v>
      </c>
      <c r="C432">
        <v>449.52199999999999</v>
      </c>
      <c r="D432">
        <f t="shared" si="29"/>
        <v>42.066296483257631</v>
      </c>
      <c r="E432">
        <v>-42.724600000000002</v>
      </c>
      <c r="F432">
        <v>57.144199999999998</v>
      </c>
      <c r="G432">
        <v>431.69299999999998</v>
      </c>
      <c r="H432">
        <v>0.89536000000000004</v>
      </c>
      <c r="I432">
        <v>-60.226399999999998</v>
      </c>
      <c r="J432">
        <f t="shared" si="27"/>
        <v>-17.501799999999996</v>
      </c>
      <c r="L432">
        <v>10</v>
      </c>
      <c r="M432">
        <v>410.07799999999997</v>
      </c>
      <c r="N432">
        <f t="shared" si="30"/>
        <v>44.281096399946918</v>
      </c>
      <c r="O432">
        <v>-36.422699999999999</v>
      </c>
      <c r="P432">
        <v>55.786099999999998</v>
      </c>
      <c r="Q432">
        <v>528.11900000000003</v>
      </c>
      <c r="R432">
        <v>1.13547</v>
      </c>
      <c r="S432">
        <v>-52.078200000000002</v>
      </c>
      <c r="T432">
        <f t="shared" si="28"/>
        <v>-15.655500000000004</v>
      </c>
    </row>
    <row r="433" spans="1:20" x14ac:dyDescent="0.3">
      <c r="B433">
        <v>12</v>
      </c>
      <c r="C433">
        <v>473.07400000000001</v>
      </c>
      <c r="D433">
        <f t="shared" si="29"/>
        <v>42.459239130434746</v>
      </c>
      <c r="E433">
        <v>-42.968800000000002</v>
      </c>
      <c r="F433">
        <v>57.418799999999997</v>
      </c>
      <c r="G433">
        <v>435.62599999999998</v>
      </c>
      <c r="H433">
        <v>0.89457900000000001</v>
      </c>
      <c r="I433">
        <v>-60.165399999999998</v>
      </c>
      <c r="J433">
        <f t="shared" si="27"/>
        <v>-17.196599999999997</v>
      </c>
      <c r="L433">
        <v>11</v>
      </c>
      <c r="M433">
        <v>433</v>
      </c>
      <c r="N433">
        <f t="shared" si="30"/>
        <v>43.626210627344861</v>
      </c>
      <c r="O433">
        <v>-36.529499999999999</v>
      </c>
      <c r="P433">
        <v>55.831899999999997</v>
      </c>
      <c r="Q433">
        <v>528.32000000000005</v>
      </c>
      <c r="R433">
        <v>1.15126</v>
      </c>
      <c r="S433">
        <v>-51.834099999999999</v>
      </c>
      <c r="T433">
        <f t="shared" si="28"/>
        <v>-15.304600000000001</v>
      </c>
    </row>
    <row r="434" spans="1:20" x14ac:dyDescent="0.3">
      <c r="B434">
        <v>13</v>
      </c>
      <c r="C434">
        <v>496.84399999999999</v>
      </c>
      <c r="D434">
        <f t="shared" si="29"/>
        <v>42.069835927639915</v>
      </c>
      <c r="E434">
        <v>-42.511000000000003</v>
      </c>
      <c r="F434">
        <v>56.915300000000002</v>
      </c>
      <c r="G434">
        <v>432.27499999999998</v>
      </c>
      <c r="H434">
        <v>0.89413699999999996</v>
      </c>
      <c r="I434">
        <v>-60.165399999999998</v>
      </c>
      <c r="J434">
        <f t="shared" si="27"/>
        <v>-17.654399999999995</v>
      </c>
      <c r="L434">
        <v>12</v>
      </c>
      <c r="M434">
        <v>456.315</v>
      </c>
      <c r="N434">
        <f t="shared" si="30"/>
        <v>42.890842805061126</v>
      </c>
      <c r="O434">
        <v>-35.674999999999997</v>
      </c>
      <c r="P434">
        <v>55.099499999999999</v>
      </c>
      <c r="Q434">
        <v>517.90499999999997</v>
      </c>
      <c r="R434">
        <v>1.12998</v>
      </c>
      <c r="S434">
        <v>-52.047699999999999</v>
      </c>
      <c r="T434">
        <f t="shared" si="28"/>
        <v>-16.372700000000002</v>
      </c>
    </row>
    <row r="435" spans="1:20" x14ac:dyDescent="0.3">
      <c r="B435">
        <v>14</v>
      </c>
      <c r="C435">
        <v>520.49099999999999</v>
      </c>
      <c r="D435">
        <f t="shared" si="29"/>
        <v>42.288662409608001</v>
      </c>
      <c r="E435">
        <v>-42.205800000000004</v>
      </c>
      <c r="F435">
        <v>56.671100000000003</v>
      </c>
      <c r="G435">
        <v>424.983</v>
      </c>
      <c r="H435">
        <v>0.88940699999999995</v>
      </c>
      <c r="I435">
        <v>-60.012799999999999</v>
      </c>
      <c r="J435">
        <f t="shared" si="27"/>
        <v>-17.806999999999995</v>
      </c>
      <c r="L435">
        <v>13</v>
      </c>
      <c r="M435">
        <v>479.14100000000002</v>
      </c>
      <c r="N435">
        <f t="shared" si="30"/>
        <v>43.809690703583591</v>
      </c>
      <c r="O435">
        <v>-36.422699999999999</v>
      </c>
      <c r="P435">
        <v>55.709800000000001</v>
      </c>
      <c r="Q435">
        <v>534.23400000000004</v>
      </c>
      <c r="R435">
        <v>1.1486700000000001</v>
      </c>
      <c r="S435">
        <v>-51.971400000000003</v>
      </c>
      <c r="T435">
        <f t="shared" si="28"/>
        <v>-15.548700000000004</v>
      </c>
    </row>
    <row r="436" spans="1:20" x14ac:dyDescent="0.3">
      <c r="B436">
        <v>15</v>
      </c>
      <c r="C436">
        <v>544.14599999999996</v>
      </c>
      <c r="D436">
        <f t="shared" si="29"/>
        <v>42.274360600295971</v>
      </c>
      <c r="E436">
        <v>-43.136600000000001</v>
      </c>
      <c r="F436">
        <v>56.930500000000002</v>
      </c>
      <c r="G436">
        <v>447.86900000000003</v>
      </c>
      <c r="H436">
        <v>0.91622800000000004</v>
      </c>
      <c r="I436">
        <v>-59.875500000000002</v>
      </c>
      <c r="J436">
        <f t="shared" si="27"/>
        <v>-16.738900000000001</v>
      </c>
      <c r="L436">
        <v>14</v>
      </c>
      <c r="M436">
        <v>502.26400000000001</v>
      </c>
      <c r="N436">
        <f t="shared" si="30"/>
        <v>43.246983522899299</v>
      </c>
      <c r="O436">
        <v>-36.956800000000001</v>
      </c>
      <c r="P436">
        <v>56.182899999999997</v>
      </c>
      <c r="Q436">
        <v>543.73400000000004</v>
      </c>
      <c r="R436">
        <v>1.1536500000000001</v>
      </c>
      <c r="S436">
        <v>-51.925699999999999</v>
      </c>
      <c r="T436">
        <f t="shared" si="28"/>
        <v>-14.968899999999998</v>
      </c>
    </row>
    <row r="437" spans="1:20" x14ac:dyDescent="0.3">
      <c r="B437">
        <v>16</v>
      </c>
      <c r="C437">
        <v>567.85299999999995</v>
      </c>
      <c r="D437">
        <f t="shared" si="29"/>
        <v>42.181634116505684</v>
      </c>
      <c r="E437">
        <v>-42.694099999999999</v>
      </c>
      <c r="F437">
        <v>56.976300000000002</v>
      </c>
      <c r="G437">
        <v>433.31299999999999</v>
      </c>
      <c r="H437">
        <v>0.89904300000000004</v>
      </c>
      <c r="I437">
        <v>-60.134900000000002</v>
      </c>
      <c r="J437">
        <f t="shared" si="27"/>
        <v>-17.440800000000003</v>
      </c>
      <c r="L437">
        <v>15</v>
      </c>
      <c r="M437">
        <v>525.25300000000004</v>
      </c>
      <c r="N437">
        <f t="shared" si="30"/>
        <v>43.499064770107381</v>
      </c>
      <c r="O437">
        <v>-36.0413</v>
      </c>
      <c r="P437">
        <v>55.175800000000002</v>
      </c>
      <c r="Q437">
        <v>528.40499999999997</v>
      </c>
      <c r="R437">
        <v>1.1410400000000001</v>
      </c>
      <c r="S437">
        <v>-51.940899999999999</v>
      </c>
      <c r="T437">
        <f t="shared" si="28"/>
        <v>-15.8996</v>
      </c>
    </row>
    <row r="438" spans="1:20" x14ac:dyDescent="0.3">
      <c r="B438">
        <v>17</v>
      </c>
      <c r="C438">
        <v>592.09199999999998</v>
      </c>
      <c r="D438">
        <f t="shared" si="29"/>
        <v>41.255827385618161</v>
      </c>
      <c r="E438">
        <v>-42.572000000000003</v>
      </c>
      <c r="F438">
        <v>56.808500000000002</v>
      </c>
      <c r="G438">
        <v>435.78699999999998</v>
      </c>
      <c r="H438">
        <v>0.90075799999999995</v>
      </c>
      <c r="I438">
        <v>-60.043300000000002</v>
      </c>
      <c r="J438">
        <f t="shared" si="27"/>
        <v>-17.471299999999999</v>
      </c>
      <c r="L438">
        <v>16</v>
      </c>
      <c r="M438">
        <v>548.77200000000005</v>
      </c>
      <c r="N438">
        <f t="shared" si="30"/>
        <v>42.518814575449625</v>
      </c>
      <c r="O438">
        <v>-36.0107</v>
      </c>
      <c r="P438">
        <v>55.099499999999999</v>
      </c>
      <c r="Q438">
        <v>525.92499999999995</v>
      </c>
      <c r="R438">
        <v>1.15001</v>
      </c>
      <c r="S438">
        <v>-51.7883</v>
      </c>
      <c r="T438">
        <f t="shared" si="28"/>
        <v>-15.7776</v>
      </c>
    </row>
    <row r="439" spans="1:20" x14ac:dyDescent="0.3">
      <c r="B439">
        <v>18</v>
      </c>
      <c r="C439">
        <v>616.32299999999998</v>
      </c>
      <c r="D439">
        <f t="shared" si="29"/>
        <v>41.269448227477206</v>
      </c>
      <c r="E439">
        <v>-42.2821</v>
      </c>
      <c r="F439">
        <v>56.488</v>
      </c>
      <c r="G439">
        <v>431.38900000000001</v>
      </c>
      <c r="H439">
        <v>0.90350900000000001</v>
      </c>
      <c r="I439">
        <v>-60.043300000000002</v>
      </c>
      <c r="J439">
        <f t="shared" si="27"/>
        <v>-17.761200000000002</v>
      </c>
      <c r="L439">
        <v>17</v>
      </c>
      <c r="M439">
        <v>571.72500000000002</v>
      </c>
      <c r="N439">
        <f t="shared" si="30"/>
        <v>43.567289678909127</v>
      </c>
      <c r="O439">
        <v>-36.636400000000002</v>
      </c>
      <c r="P439">
        <v>55.755600000000001</v>
      </c>
      <c r="Q439">
        <v>540.60900000000004</v>
      </c>
      <c r="R439">
        <v>1.1663600000000001</v>
      </c>
      <c r="S439">
        <v>-51.925699999999999</v>
      </c>
      <c r="T439">
        <f t="shared" si="28"/>
        <v>-15.289299999999997</v>
      </c>
    </row>
    <row r="440" spans="1:20" x14ac:dyDescent="0.3">
      <c r="B440">
        <v>19</v>
      </c>
      <c r="C440">
        <v>640.30200000000002</v>
      </c>
      <c r="D440">
        <f t="shared" si="29"/>
        <v>41.703156928979453</v>
      </c>
      <c r="E440">
        <v>-42.587299999999999</v>
      </c>
      <c r="F440">
        <v>56.823700000000002</v>
      </c>
      <c r="G440">
        <v>439.19499999999999</v>
      </c>
      <c r="H440">
        <v>0.90233699999999994</v>
      </c>
      <c r="I440">
        <v>-59.768700000000003</v>
      </c>
      <c r="J440">
        <f t="shared" si="27"/>
        <v>-17.181400000000004</v>
      </c>
      <c r="L440">
        <v>18</v>
      </c>
      <c r="M440">
        <v>595.26199999999994</v>
      </c>
      <c r="N440">
        <f t="shared" si="30"/>
        <v>42.48629816884069</v>
      </c>
      <c r="O440">
        <v>-36.544800000000002</v>
      </c>
      <c r="P440">
        <v>55.603000000000002</v>
      </c>
      <c r="Q440">
        <v>537.09799999999996</v>
      </c>
      <c r="R440">
        <v>1.15893</v>
      </c>
      <c r="S440">
        <v>-51.864600000000003</v>
      </c>
      <c r="T440">
        <f t="shared" si="28"/>
        <v>-15.319800000000001</v>
      </c>
    </row>
    <row r="441" spans="1:20" x14ac:dyDescent="0.3">
      <c r="B441">
        <v>20</v>
      </c>
      <c r="C441">
        <v>664.024</v>
      </c>
      <c r="D441">
        <f t="shared" si="29"/>
        <v>42.154961638984943</v>
      </c>
      <c r="E441">
        <v>-42.846699999999998</v>
      </c>
      <c r="F441">
        <v>57.189900000000002</v>
      </c>
      <c r="G441">
        <v>441.71899999999999</v>
      </c>
      <c r="H441">
        <v>0.90660300000000005</v>
      </c>
      <c r="I441">
        <v>-60.043300000000002</v>
      </c>
      <c r="J441">
        <f t="shared" si="27"/>
        <v>-17.196600000000004</v>
      </c>
      <c r="L441">
        <v>19</v>
      </c>
      <c r="M441">
        <v>618.69399999999996</v>
      </c>
      <c r="N441">
        <f t="shared" si="30"/>
        <v>42.676681461249544</v>
      </c>
      <c r="O441">
        <v>-35.9955</v>
      </c>
      <c r="P441">
        <v>54.962200000000003</v>
      </c>
      <c r="Q441">
        <v>533.28</v>
      </c>
      <c r="R441">
        <v>1.15781</v>
      </c>
      <c r="S441">
        <v>-51.773099999999999</v>
      </c>
      <c r="T441">
        <f t="shared" si="28"/>
        <v>-15.7776</v>
      </c>
    </row>
    <row r="442" spans="1:20" x14ac:dyDescent="0.3">
      <c r="B442">
        <v>21</v>
      </c>
      <c r="C442">
        <v>688.66499999999996</v>
      </c>
      <c r="D442">
        <f t="shared" si="29"/>
        <v>40.582768556470981</v>
      </c>
      <c r="E442">
        <v>-42.892499999999998</v>
      </c>
      <c r="F442">
        <v>56.991599999999998</v>
      </c>
      <c r="G442">
        <v>443.084</v>
      </c>
      <c r="H442">
        <v>0.91306200000000004</v>
      </c>
      <c r="I442">
        <v>-60.028100000000002</v>
      </c>
      <c r="J442">
        <f t="shared" si="27"/>
        <v>-17.135600000000004</v>
      </c>
      <c r="L442">
        <v>20</v>
      </c>
      <c r="M442">
        <v>642.15499999999997</v>
      </c>
      <c r="N442">
        <f t="shared" si="30"/>
        <v>42.623929073782001</v>
      </c>
      <c r="O442">
        <v>-36.377000000000002</v>
      </c>
      <c r="P442">
        <v>55.328400000000002</v>
      </c>
      <c r="Q442">
        <v>536.04499999999996</v>
      </c>
      <c r="R442">
        <v>1.1637999999999999</v>
      </c>
      <c r="S442">
        <v>-51.7883</v>
      </c>
      <c r="T442">
        <f t="shared" si="28"/>
        <v>-15.411299999999997</v>
      </c>
    </row>
    <row r="443" spans="1:20" x14ac:dyDescent="0.3">
      <c r="B443">
        <v>22</v>
      </c>
      <c r="C443">
        <v>712.99699999999996</v>
      </c>
      <c r="D443">
        <f t="shared" si="29"/>
        <v>41.09814236396516</v>
      </c>
      <c r="E443">
        <v>-42.1143</v>
      </c>
      <c r="F443">
        <v>56.1676</v>
      </c>
      <c r="G443">
        <v>428.81799999999998</v>
      </c>
      <c r="H443">
        <v>0.89981299999999997</v>
      </c>
      <c r="I443">
        <v>-59.875500000000002</v>
      </c>
      <c r="J443">
        <f t="shared" si="27"/>
        <v>-17.761200000000002</v>
      </c>
      <c r="L443">
        <v>21</v>
      </c>
      <c r="M443">
        <v>665.22199999999998</v>
      </c>
      <c r="N443">
        <f t="shared" si="30"/>
        <v>43.351974682446773</v>
      </c>
      <c r="O443">
        <v>-36.315899999999999</v>
      </c>
      <c r="P443">
        <v>55.084200000000003</v>
      </c>
      <c r="Q443">
        <v>538.29399999999998</v>
      </c>
      <c r="R443">
        <v>1.16944</v>
      </c>
      <c r="S443">
        <v>-51.773099999999999</v>
      </c>
      <c r="T443">
        <f t="shared" si="28"/>
        <v>-15.4572</v>
      </c>
    </row>
    <row r="444" spans="1:20" x14ac:dyDescent="0.3">
      <c r="J444">
        <f t="shared" si="27"/>
        <v>0</v>
      </c>
      <c r="L444">
        <v>22</v>
      </c>
      <c r="M444">
        <v>689.37900000000002</v>
      </c>
      <c r="N444">
        <f t="shared" si="30"/>
        <v>41.39586869230444</v>
      </c>
      <c r="O444">
        <v>-35.980200000000004</v>
      </c>
      <c r="P444">
        <v>54.656999999999996</v>
      </c>
      <c r="Q444">
        <v>539.37599999999998</v>
      </c>
      <c r="R444">
        <v>1.16717</v>
      </c>
      <c r="S444">
        <v>-51.6663</v>
      </c>
      <c r="T444">
        <f t="shared" si="28"/>
        <v>-15.686099999999996</v>
      </c>
    </row>
    <row r="445" spans="1:20" x14ac:dyDescent="0.3">
      <c r="A445">
        <v>2.15</v>
      </c>
      <c r="J445">
        <f t="shared" si="27"/>
        <v>0</v>
      </c>
      <c r="L445">
        <v>23</v>
      </c>
      <c r="M445">
        <v>712.99400000000003</v>
      </c>
      <c r="N445">
        <f t="shared" si="30"/>
        <v>42.345966546686412</v>
      </c>
      <c r="O445">
        <v>-35.7361</v>
      </c>
      <c r="P445">
        <v>54.5197</v>
      </c>
      <c r="Q445">
        <v>532.32299999999998</v>
      </c>
      <c r="R445">
        <v>1.16449</v>
      </c>
      <c r="S445">
        <v>-51.6663</v>
      </c>
      <c r="T445">
        <f t="shared" si="28"/>
        <v>-15.930199999999999</v>
      </c>
    </row>
    <row r="446" spans="1:20" x14ac:dyDescent="0.3">
      <c r="B446">
        <v>1</v>
      </c>
      <c r="C446">
        <v>222.684</v>
      </c>
      <c r="E446">
        <v>-48.2941</v>
      </c>
      <c r="F446">
        <v>70.4041</v>
      </c>
      <c r="G446">
        <v>364.125</v>
      </c>
      <c r="H446">
        <v>0.77860700000000005</v>
      </c>
      <c r="I446">
        <v>-61.203000000000003</v>
      </c>
      <c r="J446">
        <f t="shared" si="27"/>
        <v>-12.908900000000003</v>
      </c>
      <c r="T446">
        <f t="shared" si="28"/>
        <v>0</v>
      </c>
    </row>
    <row r="447" spans="1:20" x14ac:dyDescent="0.3">
      <c r="B447">
        <v>2</v>
      </c>
      <c r="C447">
        <v>235.851</v>
      </c>
      <c r="D447">
        <f t="shared" si="29"/>
        <v>75.947444368496988</v>
      </c>
      <c r="E447">
        <v>-42.511000000000003</v>
      </c>
      <c r="F447">
        <v>56.045499999999997</v>
      </c>
      <c r="G447">
        <v>417.25</v>
      </c>
      <c r="H447">
        <v>0.90793500000000005</v>
      </c>
      <c r="I447">
        <v>-58.319099999999999</v>
      </c>
      <c r="J447">
        <f t="shared" si="27"/>
        <v>-15.808099999999996</v>
      </c>
      <c r="K447">
        <v>2.0499999999999998</v>
      </c>
      <c r="T447">
        <f t="shared" si="28"/>
        <v>0</v>
      </c>
    </row>
    <row r="448" spans="1:20" x14ac:dyDescent="0.3">
      <c r="B448">
        <v>3</v>
      </c>
      <c r="C448">
        <v>259.19900000000001</v>
      </c>
      <c r="D448">
        <f t="shared" si="29"/>
        <v>42.830221003940359</v>
      </c>
      <c r="E448">
        <v>-42.480499999999999</v>
      </c>
      <c r="F448">
        <v>55.908200000000001</v>
      </c>
      <c r="G448">
        <v>425.19299999999998</v>
      </c>
      <c r="H448">
        <v>0.89624700000000002</v>
      </c>
      <c r="I448">
        <v>-59.310899999999997</v>
      </c>
      <c r="J448">
        <f t="shared" si="27"/>
        <v>-16.830399999999997</v>
      </c>
      <c r="L448">
        <v>1</v>
      </c>
      <c r="M448">
        <v>222.393</v>
      </c>
      <c r="O448">
        <v>-40.786700000000003</v>
      </c>
      <c r="P448">
        <v>67.916899999999998</v>
      </c>
      <c r="Q448">
        <v>427.55599999999998</v>
      </c>
      <c r="R448">
        <v>0.966638</v>
      </c>
      <c r="S448">
        <v>-52.703899999999997</v>
      </c>
      <c r="T448">
        <f t="shared" si="28"/>
        <v>-11.917199999999994</v>
      </c>
    </row>
    <row r="449" spans="2:20" x14ac:dyDescent="0.3">
      <c r="B449">
        <v>4</v>
      </c>
      <c r="C449">
        <v>282.03399999999999</v>
      </c>
      <c r="D449">
        <f t="shared" si="29"/>
        <v>43.792423910663494</v>
      </c>
      <c r="E449">
        <v>-42.495699999999999</v>
      </c>
      <c r="F449">
        <v>56.350700000000003</v>
      </c>
      <c r="G449">
        <v>421.19799999999998</v>
      </c>
      <c r="H449">
        <v>0.88947900000000002</v>
      </c>
      <c r="I449">
        <v>-59.921300000000002</v>
      </c>
      <c r="J449">
        <f t="shared" si="27"/>
        <v>-17.425600000000003</v>
      </c>
      <c r="L449">
        <v>2</v>
      </c>
      <c r="M449">
        <v>234.26300000000001</v>
      </c>
      <c r="N449">
        <f t="shared" si="30"/>
        <v>84.245998315080001</v>
      </c>
      <c r="O449">
        <v>-36.605800000000002</v>
      </c>
      <c r="P449">
        <v>54.565399999999997</v>
      </c>
      <c r="Q449">
        <v>520.44399999999996</v>
      </c>
      <c r="R449">
        <v>1.1933</v>
      </c>
      <c r="S449">
        <v>-49.438499999999998</v>
      </c>
      <c r="T449">
        <f t="shared" si="28"/>
        <v>-12.832699999999996</v>
      </c>
    </row>
    <row r="450" spans="2:20" x14ac:dyDescent="0.3">
      <c r="B450">
        <v>5</v>
      </c>
      <c r="C450">
        <v>305.036</v>
      </c>
      <c r="D450">
        <f t="shared" si="29"/>
        <v>43.474480479958245</v>
      </c>
      <c r="E450">
        <v>-42.541499999999999</v>
      </c>
      <c r="F450">
        <v>56.640599999999999</v>
      </c>
      <c r="G450">
        <v>418.55399999999997</v>
      </c>
      <c r="H450">
        <v>0.881687</v>
      </c>
      <c r="I450">
        <v>-60.333300000000001</v>
      </c>
      <c r="J450">
        <f t="shared" si="27"/>
        <v>-17.791800000000002</v>
      </c>
      <c r="L450">
        <v>3</v>
      </c>
      <c r="M450">
        <v>254.435</v>
      </c>
      <c r="N450">
        <f t="shared" si="30"/>
        <v>49.573666468372011</v>
      </c>
      <c r="O450">
        <v>-35.278300000000002</v>
      </c>
      <c r="P450">
        <v>52.505499999999998</v>
      </c>
      <c r="Q450">
        <v>525.15899999999999</v>
      </c>
      <c r="R450">
        <v>1.1835899999999999</v>
      </c>
      <c r="S450">
        <v>-50.018300000000004</v>
      </c>
      <c r="T450">
        <f t="shared" si="28"/>
        <v>-14.740000000000002</v>
      </c>
    </row>
    <row r="451" spans="2:20" x14ac:dyDescent="0.3">
      <c r="B451">
        <v>6</v>
      </c>
      <c r="C451">
        <v>327.637</v>
      </c>
      <c r="D451">
        <f t="shared" si="29"/>
        <v>44.245829830538476</v>
      </c>
      <c r="E451">
        <v>-42.739899999999999</v>
      </c>
      <c r="F451">
        <v>56.945799999999998</v>
      </c>
      <c r="G451">
        <v>425.30799999999999</v>
      </c>
      <c r="H451">
        <v>0.89254100000000003</v>
      </c>
      <c r="I451">
        <v>-60.455300000000001</v>
      </c>
      <c r="J451">
        <f t="shared" si="27"/>
        <v>-17.715400000000002</v>
      </c>
      <c r="L451">
        <v>4</v>
      </c>
      <c r="M451">
        <v>274.44099999999997</v>
      </c>
      <c r="N451">
        <f t="shared" si="30"/>
        <v>49.985004498650476</v>
      </c>
      <c r="O451">
        <v>-35.446199999999997</v>
      </c>
      <c r="P451">
        <v>52.627600000000001</v>
      </c>
      <c r="Q451">
        <v>533.45799999999997</v>
      </c>
      <c r="R451">
        <v>1.1953</v>
      </c>
      <c r="S451">
        <v>-50.384500000000003</v>
      </c>
      <c r="T451">
        <f t="shared" si="28"/>
        <v>-14.938300000000005</v>
      </c>
    </row>
    <row r="452" spans="2:20" x14ac:dyDescent="0.3">
      <c r="B452">
        <v>7</v>
      </c>
      <c r="C452">
        <v>350.79700000000003</v>
      </c>
      <c r="D452">
        <f t="shared" si="29"/>
        <v>43.177892918825513</v>
      </c>
      <c r="E452">
        <v>-42.724600000000002</v>
      </c>
      <c r="F452">
        <v>56.762700000000002</v>
      </c>
      <c r="G452">
        <v>427.80399999999997</v>
      </c>
      <c r="H452">
        <v>0.89220500000000003</v>
      </c>
      <c r="I452">
        <v>-60.165399999999998</v>
      </c>
      <c r="J452">
        <f t="shared" si="27"/>
        <v>-17.440799999999996</v>
      </c>
      <c r="L452">
        <v>5</v>
      </c>
      <c r="M452">
        <v>296.322</v>
      </c>
      <c r="N452">
        <f t="shared" si="30"/>
        <v>45.701750377039382</v>
      </c>
      <c r="O452">
        <v>-35.9039</v>
      </c>
      <c r="P452">
        <v>53.787199999999999</v>
      </c>
      <c r="Q452">
        <v>532.81200000000001</v>
      </c>
      <c r="R452">
        <v>1.16957</v>
      </c>
      <c r="S452">
        <v>-51.162700000000001</v>
      </c>
      <c r="T452">
        <f t="shared" si="28"/>
        <v>-15.258800000000001</v>
      </c>
    </row>
    <row r="453" spans="2:20" x14ac:dyDescent="0.3">
      <c r="B453">
        <v>8</v>
      </c>
      <c r="C453">
        <v>374.49799999999999</v>
      </c>
      <c r="D453">
        <f t="shared" si="29"/>
        <v>42.192312560651509</v>
      </c>
      <c r="E453">
        <v>-42.800899999999999</v>
      </c>
      <c r="F453">
        <v>56.884799999999998</v>
      </c>
      <c r="G453">
        <v>431.99</v>
      </c>
      <c r="H453">
        <v>0.89065300000000003</v>
      </c>
      <c r="I453">
        <v>-60.256999999999998</v>
      </c>
      <c r="J453">
        <f t="shared" si="27"/>
        <v>-17.456099999999999</v>
      </c>
      <c r="L453">
        <v>6</v>
      </c>
      <c r="M453">
        <v>318.50599999999997</v>
      </c>
      <c r="N453">
        <f t="shared" si="30"/>
        <v>45.077533357374747</v>
      </c>
      <c r="O453">
        <v>-36.178600000000003</v>
      </c>
      <c r="P453">
        <v>54.702800000000003</v>
      </c>
      <c r="Q453">
        <v>533.93299999999999</v>
      </c>
      <c r="R453">
        <v>1.15628</v>
      </c>
      <c r="S453">
        <v>-51.6663</v>
      </c>
      <c r="T453">
        <f t="shared" si="28"/>
        <v>-15.487699999999997</v>
      </c>
    </row>
    <row r="454" spans="2:20" x14ac:dyDescent="0.3">
      <c r="B454">
        <v>9</v>
      </c>
      <c r="C454">
        <v>397.20699999999999</v>
      </c>
      <c r="D454">
        <f t="shared" si="29"/>
        <v>44.035404465190005</v>
      </c>
      <c r="E454">
        <v>-43.685899999999997</v>
      </c>
      <c r="F454">
        <v>57.830800000000004</v>
      </c>
      <c r="G454">
        <v>445.76900000000001</v>
      </c>
      <c r="H454">
        <v>0.906304</v>
      </c>
      <c r="I454">
        <v>-60.287500000000001</v>
      </c>
      <c r="J454">
        <f t="shared" ref="J454:J517" si="31">I454-E454</f>
        <v>-16.601600000000005</v>
      </c>
      <c r="L454">
        <v>7</v>
      </c>
      <c r="M454">
        <v>340.67899999999997</v>
      </c>
      <c r="N454">
        <f t="shared" si="30"/>
        <v>45.099896270238574</v>
      </c>
      <c r="O454">
        <v>-36.575299999999999</v>
      </c>
      <c r="P454">
        <v>55.313099999999999</v>
      </c>
      <c r="Q454">
        <v>535.06899999999996</v>
      </c>
      <c r="R454">
        <v>1.15964</v>
      </c>
      <c r="S454">
        <v>-51.864600000000003</v>
      </c>
      <c r="T454">
        <f t="shared" ref="T454:T517" si="32">S454-O454</f>
        <v>-15.289300000000004</v>
      </c>
    </row>
    <row r="455" spans="2:20" x14ac:dyDescent="0.3">
      <c r="B455">
        <v>10</v>
      </c>
      <c r="C455">
        <v>420.21</v>
      </c>
      <c r="D455">
        <f t="shared" ref="D455:D517" si="33">1000/(C455-C454)</f>
        <v>43.472590531669809</v>
      </c>
      <c r="E455">
        <v>-43.258699999999997</v>
      </c>
      <c r="F455">
        <v>57.220500000000001</v>
      </c>
      <c r="G455">
        <v>440.97</v>
      </c>
      <c r="H455">
        <v>0.90666400000000003</v>
      </c>
      <c r="I455">
        <v>-60.180700000000002</v>
      </c>
      <c r="J455">
        <f t="shared" si="31"/>
        <v>-16.922000000000004</v>
      </c>
      <c r="L455">
        <v>8</v>
      </c>
      <c r="M455">
        <v>363.23099999999999</v>
      </c>
      <c r="N455">
        <f t="shared" ref="N455:N518" si="34">1000/(M455-M454)</f>
        <v>44.341965235899217</v>
      </c>
      <c r="O455">
        <v>-36.026000000000003</v>
      </c>
      <c r="P455">
        <v>54.946899999999999</v>
      </c>
      <c r="Q455">
        <v>521.702</v>
      </c>
      <c r="R455">
        <v>1.14144</v>
      </c>
      <c r="S455">
        <v>-51.864600000000003</v>
      </c>
      <c r="T455">
        <f t="shared" si="32"/>
        <v>-15.8386</v>
      </c>
    </row>
    <row r="456" spans="2:20" x14ac:dyDescent="0.3">
      <c r="B456">
        <v>11</v>
      </c>
      <c r="C456">
        <v>443.60599999999999</v>
      </c>
      <c r="D456">
        <f t="shared" si="33"/>
        <v>42.74234911950758</v>
      </c>
      <c r="E456">
        <v>-43.136600000000001</v>
      </c>
      <c r="F456">
        <v>57.189900000000002</v>
      </c>
      <c r="G456">
        <v>440.54</v>
      </c>
      <c r="H456">
        <v>0.90345699999999995</v>
      </c>
      <c r="I456">
        <v>-60.195900000000002</v>
      </c>
      <c r="J456">
        <f t="shared" si="31"/>
        <v>-17.0593</v>
      </c>
      <c r="L456">
        <v>9</v>
      </c>
      <c r="M456">
        <v>385.30200000000002</v>
      </c>
      <c r="N456">
        <f t="shared" si="34"/>
        <v>45.308323138960574</v>
      </c>
      <c r="O456">
        <v>-36.666899999999998</v>
      </c>
      <c r="P456">
        <v>55.664099999999998</v>
      </c>
      <c r="Q456">
        <v>541.923</v>
      </c>
      <c r="R456">
        <v>1.1542399999999999</v>
      </c>
      <c r="S456">
        <v>-51.879899999999999</v>
      </c>
      <c r="T456">
        <f t="shared" si="32"/>
        <v>-15.213000000000001</v>
      </c>
    </row>
    <row r="457" spans="2:20" x14ac:dyDescent="0.3">
      <c r="B457">
        <v>12</v>
      </c>
      <c r="C457">
        <v>466.762</v>
      </c>
      <c r="D457">
        <f t="shared" si="33"/>
        <v>43.18535152876143</v>
      </c>
      <c r="E457">
        <v>-42.709400000000002</v>
      </c>
      <c r="F457">
        <v>56.610100000000003</v>
      </c>
      <c r="G457">
        <v>431.25599999999997</v>
      </c>
      <c r="H457">
        <v>0.90087300000000003</v>
      </c>
      <c r="I457">
        <v>-60.028100000000002</v>
      </c>
      <c r="J457">
        <f t="shared" si="31"/>
        <v>-17.3187</v>
      </c>
      <c r="L457">
        <v>10</v>
      </c>
      <c r="M457">
        <v>407.86900000000003</v>
      </c>
      <c r="N457">
        <f t="shared" si="34"/>
        <v>44.312491691407793</v>
      </c>
      <c r="O457">
        <v>-36.758400000000002</v>
      </c>
      <c r="P457">
        <v>55.892899999999997</v>
      </c>
      <c r="Q457">
        <v>543.37400000000002</v>
      </c>
      <c r="R457">
        <v>1.15073</v>
      </c>
      <c r="S457">
        <v>-51.986699999999999</v>
      </c>
      <c r="T457">
        <f t="shared" si="32"/>
        <v>-15.228299999999997</v>
      </c>
    </row>
    <row r="458" spans="2:20" x14ac:dyDescent="0.3">
      <c r="B458">
        <v>13</v>
      </c>
      <c r="C458">
        <v>490.512</v>
      </c>
      <c r="D458">
        <f t="shared" si="33"/>
        <v>42.10526315789474</v>
      </c>
      <c r="E458">
        <v>-42.694099999999999</v>
      </c>
      <c r="F458">
        <v>56.579599999999999</v>
      </c>
      <c r="G458">
        <v>437.88400000000001</v>
      </c>
      <c r="H458">
        <v>0.90426499999999999</v>
      </c>
      <c r="I458">
        <v>-60.134900000000002</v>
      </c>
      <c r="J458">
        <f t="shared" si="31"/>
        <v>-17.440800000000003</v>
      </c>
      <c r="L458">
        <v>11</v>
      </c>
      <c r="M458">
        <v>430.38600000000002</v>
      </c>
      <c r="N458">
        <f t="shared" si="34"/>
        <v>44.410889550117695</v>
      </c>
      <c r="O458">
        <v>-36.590600000000002</v>
      </c>
      <c r="P458">
        <v>55.435200000000002</v>
      </c>
      <c r="Q458">
        <v>538.81299999999999</v>
      </c>
      <c r="R458">
        <v>1.1552199999999999</v>
      </c>
      <c r="S458">
        <v>-51.956200000000003</v>
      </c>
      <c r="T458">
        <f t="shared" si="32"/>
        <v>-15.365600000000001</v>
      </c>
    </row>
    <row r="459" spans="2:20" x14ac:dyDescent="0.3">
      <c r="B459">
        <v>14</v>
      </c>
      <c r="C459">
        <v>514.15499999999997</v>
      </c>
      <c r="D459">
        <f t="shared" si="33"/>
        <v>42.295816943704317</v>
      </c>
      <c r="E459">
        <v>-42.556800000000003</v>
      </c>
      <c r="F459">
        <v>56.366</v>
      </c>
      <c r="G459">
        <v>432.77100000000002</v>
      </c>
      <c r="H459">
        <v>0.90763000000000005</v>
      </c>
      <c r="I459">
        <v>-60.058599999999998</v>
      </c>
      <c r="J459">
        <f t="shared" si="31"/>
        <v>-17.501799999999996</v>
      </c>
      <c r="L459">
        <v>12</v>
      </c>
      <c r="M459">
        <v>453.10500000000002</v>
      </c>
      <c r="N459">
        <f t="shared" si="34"/>
        <v>44.016021831946837</v>
      </c>
      <c r="O459">
        <v>-36.788899999999998</v>
      </c>
      <c r="P459">
        <v>55.618299999999998</v>
      </c>
      <c r="Q459">
        <v>543.85</v>
      </c>
      <c r="R459">
        <v>1.1643300000000001</v>
      </c>
      <c r="S459">
        <v>-51.986699999999999</v>
      </c>
      <c r="T459">
        <f t="shared" si="32"/>
        <v>-15.197800000000001</v>
      </c>
    </row>
    <row r="460" spans="2:20" x14ac:dyDescent="0.3">
      <c r="B460">
        <v>15</v>
      </c>
      <c r="C460">
        <v>537.53</v>
      </c>
      <c r="D460">
        <f t="shared" si="33"/>
        <v>42.780748663101605</v>
      </c>
      <c r="E460">
        <v>-43.380699999999997</v>
      </c>
      <c r="F460">
        <v>57.342500000000001</v>
      </c>
      <c r="G460">
        <v>445.88099999999997</v>
      </c>
      <c r="H460">
        <v>0.91185300000000002</v>
      </c>
      <c r="I460">
        <v>-60.134900000000002</v>
      </c>
      <c r="J460">
        <f t="shared" si="31"/>
        <v>-16.754200000000004</v>
      </c>
      <c r="L460">
        <v>13</v>
      </c>
      <c r="M460">
        <v>476.05900000000003</v>
      </c>
      <c r="N460">
        <f t="shared" si="34"/>
        <v>43.565391652870943</v>
      </c>
      <c r="O460">
        <v>-36.239600000000003</v>
      </c>
      <c r="P460">
        <v>54.962200000000003</v>
      </c>
      <c r="Q460">
        <v>536.19200000000001</v>
      </c>
      <c r="R460">
        <v>1.1573500000000001</v>
      </c>
      <c r="S460">
        <v>-51.6663</v>
      </c>
      <c r="T460">
        <f t="shared" si="32"/>
        <v>-15.426699999999997</v>
      </c>
    </row>
    <row r="461" spans="2:20" x14ac:dyDescent="0.3">
      <c r="B461">
        <v>16</v>
      </c>
      <c r="C461">
        <v>561.09299999999996</v>
      </c>
      <c r="D461">
        <f t="shared" si="33"/>
        <v>42.439417731188747</v>
      </c>
      <c r="E461">
        <v>-42.678800000000003</v>
      </c>
      <c r="F461">
        <v>56.686399999999999</v>
      </c>
      <c r="G461">
        <v>434.77100000000002</v>
      </c>
      <c r="H461">
        <v>0.90163700000000002</v>
      </c>
      <c r="I461">
        <v>-60.089100000000002</v>
      </c>
      <c r="J461">
        <f t="shared" si="31"/>
        <v>-17.410299999999999</v>
      </c>
      <c r="L461">
        <v>14</v>
      </c>
      <c r="M461">
        <v>498.33600000000001</v>
      </c>
      <c r="N461">
        <f t="shared" si="34"/>
        <v>44.889347757777109</v>
      </c>
      <c r="O461">
        <v>-36.407499999999999</v>
      </c>
      <c r="P461">
        <v>55.099499999999999</v>
      </c>
      <c r="Q461">
        <v>546.12</v>
      </c>
      <c r="R461">
        <v>1.17235</v>
      </c>
      <c r="S461">
        <v>-51.7883</v>
      </c>
      <c r="T461">
        <f t="shared" si="32"/>
        <v>-15.380800000000001</v>
      </c>
    </row>
    <row r="462" spans="2:20" x14ac:dyDescent="0.3">
      <c r="B462">
        <v>17</v>
      </c>
      <c r="C462">
        <v>584.48299999999995</v>
      </c>
      <c r="D462">
        <f t="shared" si="33"/>
        <v>42.753313381787116</v>
      </c>
      <c r="E462">
        <v>-42.877200000000002</v>
      </c>
      <c r="F462">
        <v>56.549100000000003</v>
      </c>
      <c r="G462">
        <v>439.40699999999998</v>
      </c>
      <c r="H462">
        <v>0.911659</v>
      </c>
      <c r="I462">
        <v>-60.043300000000002</v>
      </c>
      <c r="J462">
        <f t="shared" si="31"/>
        <v>-17.1661</v>
      </c>
      <c r="L462">
        <v>15</v>
      </c>
      <c r="M462">
        <v>520.97699999999998</v>
      </c>
      <c r="N462">
        <f t="shared" si="34"/>
        <v>44.167660439026619</v>
      </c>
      <c r="O462">
        <v>-36.1633</v>
      </c>
      <c r="P462">
        <v>54.7943</v>
      </c>
      <c r="Q462">
        <v>537.45699999999999</v>
      </c>
      <c r="R462">
        <v>1.16276</v>
      </c>
      <c r="S462">
        <v>-51.5747</v>
      </c>
      <c r="T462">
        <f t="shared" si="32"/>
        <v>-15.4114</v>
      </c>
    </row>
    <row r="463" spans="2:20" x14ac:dyDescent="0.3">
      <c r="B463">
        <v>18</v>
      </c>
      <c r="C463">
        <v>607.82600000000002</v>
      </c>
      <c r="D463">
        <f t="shared" si="33"/>
        <v>42.839395107740941</v>
      </c>
      <c r="E463">
        <v>-43.533299999999997</v>
      </c>
      <c r="F463">
        <v>57.357799999999997</v>
      </c>
      <c r="G463">
        <v>450.55399999999997</v>
      </c>
      <c r="H463">
        <v>0.91686500000000004</v>
      </c>
      <c r="I463">
        <v>-60.119599999999998</v>
      </c>
      <c r="J463">
        <f t="shared" si="31"/>
        <v>-16.586300000000001</v>
      </c>
      <c r="L463">
        <v>16</v>
      </c>
      <c r="M463">
        <v>544.26099999999997</v>
      </c>
      <c r="N463">
        <f t="shared" si="34"/>
        <v>42.947947088129204</v>
      </c>
      <c r="O463">
        <v>-36.270099999999999</v>
      </c>
      <c r="P463">
        <v>54.870600000000003</v>
      </c>
      <c r="Q463">
        <v>542.48800000000006</v>
      </c>
      <c r="R463">
        <v>1.1748499999999999</v>
      </c>
      <c r="S463">
        <v>-51.559399999999997</v>
      </c>
      <c r="T463">
        <f t="shared" si="32"/>
        <v>-15.289299999999997</v>
      </c>
    </row>
    <row r="464" spans="2:20" x14ac:dyDescent="0.3">
      <c r="B464">
        <v>19</v>
      </c>
      <c r="C464">
        <v>631.69799999999998</v>
      </c>
      <c r="D464">
        <f t="shared" si="33"/>
        <v>41.890080428954498</v>
      </c>
      <c r="E464">
        <v>-42.526200000000003</v>
      </c>
      <c r="F464">
        <v>56.1218</v>
      </c>
      <c r="G464">
        <v>437.37099999999998</v>
      </c>
      <c r="H464">
        <v>0.91722199999999998</v>
      </c>
      <c r="I464">
        <v>-59.921300000000002</v>
      </c>
      <c r="J464">
        <f t="shared" si="31"/>
        <v>-17.395099999999999</v>
      </c>
      <c r="L464">
        <v>17</v>
      </c>
      <c r="M464">
        <v>566.94500000000005</v>
      </c>
      <c r="N464">
        <f t="shared" si="34"/>
        <v>44.083935813789296</v>
      </c>
      <c r="O464">
        <v>-37.262</v>
      </c>
      <c r="P464">
        <v>55.984499999999997</v>
      </c>
      <c r="Q464">
        <v>566.11699999999996</v>
      </c>
      <c r="R464">
        <v>1.1851400000000001</v>
      </c>
      <c r="S464">
        <v>-51.742600000000003</v>
      </c>
      <c r="T464">
        <f t="shared" si="32"/>
        <v>-14.480600000000003</v>
      </c>
    </row>
    <row r="465" spans="1:20" x14ac:dyDescent="0.3">
      <c r="B465">
        <v>20</v>
      </c>
      <c r="C465">
        <v>655.72500000000002</v>
      </c>
      <c r="D465">
        <f t="shared" si="33"/>
        <v>41.619844341782084</v>
      </c>
      <c r="E465">
        <v>-42.3279</v>
      </c>
      <c r="F465">
        <v>55.969200000000001</v>
      </c>
      <c r="G465">
        <v>438.17099999999999</v>
      </c>
      <c r="H465">
        <v>0.91395899999999997</v>
      </c>
      <c r="I465">
        <v>-59.783900000000003</v>
      </c>
      <c r="J465">
        <f t="shared" si="31"/>
        <v>-17.456000000000003</v>
      </c>
      <c r="L465">
        <v>18</v>
      </c>
      <c r="M465">
        <v>590.03800000000001</v>
      </c>
      <c r="N465">
        <f t="shared" si="34"/>
        <v>43.303165461395302</v>
      </c>
      <c r="O465">
        <v>-36.132800000000003</v>
      </c>
      <c r="P465">
        <v>54.6417</v>
      </c>
      <c r="Q465">
        <v>537.47900000000004</v>
      </c>
      <c r="R465">
        <v>1.1734800000000001</v>
      </c>
      <c r="S465">
        <v>-51.651000000000003</v>
      </c>
      <c r="T465">
        <f t="shared" si="32"/>
        <v>-15.5182</v>
      </c>
    </row>
    <row r="466" spans="1:20" x14ac:dyDescent="0.3">
      <c r="B466">
        <v>21</v>
      </c>
      <c r="C466">
        <v>679.77</v>
      </c>
      <c r="D466">
        <f t="shared" si="33"/>
        <v>41.588687876897552</v>
      </c>
      <c r="E466">
        <v>-42.923000000000002</v>
      </c>
      <c r="F466">
        <v>55.954000000000001</v>
      </c>
      <c r="G466">
        <v>455.97300000000001</v>
      </c>
      <c r="H466">
        <v>0.932755</v>
      </c>
      <c r="I466">
        <v>-59.646599999999999</v>
      </c>
      <c r="J466">
        <f t="shared" si="31"/>
        <v>-16.723599999999998</v>
      </c>
      <c r="L466">
        <v>19</v>
      </c>
      <c r="M466">
        <v>613.19799999999998</v>
      </c>
      <c r="N466">
        <f t="shared" si="34"/>
        <v>43.17789291882562</v>
      </c>
      <c r="O466">
        <v>-36.0413</v>
      </c>
      <c r="P466">
        <v>54.4739</v>
      </c>
      <c r="Q466">
        <v>543.56299999999999</v>
      </c>
      <c r="R466">
        <v>1.1788000000000001</v>
      </c>
      <c r="S466">
        <v>-51.6357</v>
      </c>
      <c r="T466">
        <f t="shared" si="32"/>
        <v>-15.5944</v>
      </c>
    </row>
    <row r="467" spans="1:20" x14ac:dyDescent="0.3">
      <c r="B467">
        <v>22</v>
      </c>
      <c r="C467">
        <v>703.30100000000004</v>
      </c>
      <c r="D467">
        <f t="shared" si="33"/>
        <v>42.497131443627438</v>
      </c>
      <c r="E467">
        <v>-43.014499999999998</v>
      </c>
      <c r="F467">
        <v>56.579599999999999</v>
      </c>
      <c r="G467">
        <v>448.245</v>
      </c>
      <c r="H467">
        <v>0.92352800000000002</v>
      </c>
      <c r="I467">
        <v>-59.844999999999999</v>
      </c>
      <c r="J467">
        <f t="shared" si="31"/>
        <v>-16.830500000000001</v>
      </c>
      <c r="L467">
        <v>20</v>
      </c>
      <c r="M467">
        <v>636.54700000000003</v>
      </c>
      <c r="N467">
        <f t="shared" si="34"/>
        <v>42.828386654674631</v>
      </c>
      <c r="O467">
        <v>-36.727899999999998</v>
      </c>
      <c r="P467">
        <v>55.099499999999999</v>
      </c>
      <c r="Q467">
        <v>551.77200000000005</v>
      </c>
      <c r="R467">
        <v>1.1909000000000001</v>
      </c>
      <c r="S467">
        <v>-51.544199999999996</v>
      </c>
      <c r="T467">
        <f t="shared" si="32"/>
        <v>-14.816299999999998</v>
      </c>
    </row>
    <row r="468" spans="1:20" x14ac:dyDescent="0.3">
      <c r="J468">
        <f t="shared" si="31"/>
        <v>0</v>
      </c>
      <c r="L468">
        <v>21</v>
      </c>
      <c r="M468">
        <v>660.03300000000002</v>
      </c>
      <c r="N468">
        <f t="shared" si="34"/>
        <v>42.578557438474</v>
      </c>
      <c r="O468">
        <v>-35.965000000000003</v>
      </c>
      <c r="P468">
        <v>54.305999999999997</v>
      </c>
      <c r="Q468">
        <v>541.78399999999999</v>
      </c>
      <c r="R468">
        <v>1.1869000000000001</v>
      </c>
      <c r="S468">
        <v>-51.544199999999996</v>
      </c>
      <c r="T468">
        <f t="shared" si="32"/>
        <v>-15.579199999999993</v>
      </c>
    </row>
    <row r="469" spans="1:20" x14ac:dyDescent="0.3">
      <c r="A469">
        <v>2.2000000000000002</v>
      </c>
      <c r="J469">
        <f t="shared" si="31"/>
        <v>0</v>
      </c>
      <c r="L469">
        <v>22</v>
      </c>
      <c r="M469">
        <v>683.04100000000005</v>
      </c>
      <c r="N469">
        <f t="shared" si="34"/>
        <v>43.463143254520098</v>
      </c>
      <c r="O469">
        <v>-36.468499999999999</v>
      </c>
      <c r="P469">
        <v>54.7485</v>
      </c>
      <c r="Q469">
        <v>551.22799999999995</v>
      </c>
      <c r="R469">
        <v>1.2031099999999999</v>
      </c>
      <c r="S469">
        <v>-51.284799999999997</v>
      </c>
      <c r="T469">
        <f t="shared" si="32"/>
        <v>-14.816299999999998</v>
      </c>
    </row>
    <row r="470" spans="1:20" x14ac:dyDescent="0.3">
      <c r="B470">
        <v>1</v>
      </c>
      <c r="C470">
        <v>222.60300000000001</v>
      </c>
      <c r="E470">
        <v>-48.370399999999997</v>
      </c>
      <c r="F470">
        <v>70.1447</v>
      </c>
      <c r="G470">
        <v>362.39400000000001</v>
      </c>
      <c r="H470">
        <v>0.78486900000000004</v>
      </c>
      <c r="I470">
        <v>-61.401400000000002</v>
      </c>
      <c r="J470">
        <f t="shared" si="31"/>
        <v>-13.031000000000006</v>
      </c>
      <c r="L470">
        <v>23</v>
      </c>
      <c r="M470">
        <v>706.44600000000003</v>
      </c>
      <c r="N470">
        <f t="shared" si="34"/>
        <v>42.72591326639612</v>
      </c>
      <c r="O470">
        <v>-36.697400000000002</v>
      </c>
      <c r="P470">
        <v>54.992699999999999</v>
      </c>
      <c r="Q470">
        <v>563.38099999999997</v>
      </c>
      <c r="R470">
        <v>1.2034</v>
      </c>
      <c r="S470">
        <v>-51.498399999999997</v>
      </c>
      <c r="T470">
        <f t="shared" si="32"/>
        <v>-14.800999999999995</v>
      </c>
    </row>
    <row r="471" spans="1:20" x14ac:dyDescent="0.3">
      <c r="B471">
        <v>2</v>
      </c>
      <c r="C471">
        <v>234.53200000000001</v>
      </c>
      <c r="D471">
        <f t="shared" si="33"/>
        <v>83.829323497359368</v>
      </c>
      <c r="E471">
        <v>-42.0685</v>
      </c>
      <c r="F471">
        <v>54.992699999999999</v>
      </c>
      <c r="G471">
        <v>415.47199999999998</v>
      </c>
      <c r="H471">
        <v>0.91192200000000001</v>
      </c>
      <c r="I471">
        <v>-58.090200000000003</v>
      </c>
      <c r="J471">
        <f t="shared" si="31"/>
        <v>-16.021700000000003</v>
      </c>
      <c r="T471">
        <f t="shared" si="32"/>
        <v>0</v>
      </c>
    </row>
    <row r="472" spans="1:20" x14ac:dyDescent="0.3">
      <c r="B472">
        <v>3</v>
      </c>
      <c r="C472">
        <v>256.971</v>
      </c>
      <c r="D472">
        <f t="shared" si="33"/>
        <v>44.565265831810699</v>
      </c>
      <c r="E472">
        <v>-42.205800000000004</v>
      </c>
      <c r="F472">
        <v>55.175800000000002</v>
      </c>
      <c r="G472">
        <v>424.50400000000002</v>
      </c>
      <c r="H472">
        <v>0.90135299999999996</v>
      </c>
      <c r="I472">
        <v>-59.204099999999997</v>
      </c>
      <c r="J472">
        <f t="shared" si="31"/>
        <v>-16.998299999999993</v>
      </c>
      <c r="K472">
        <v>2.1</v>
      </c>
      <c r="T472">
        <f t="shared" si="32"/>
        <v>0</v>
      </c>
    </row>
    <row r="473" spans="1:20" x14ac:dyDescent="0.3">
      <c r="B473">
        <v>4</v>
      </c>
      <c r="C473">
        <v>280.06599999999997</v>
      </c>
      <c r="D473">
        <f t="shared" si="33"/>
        <v>43.299415457891371</v>
      </c>
      <c r="E473">
        <v>-42.251600000000003</v>
      </c>
      <c r="F473">
        <v>55.023200000000003</v>
      </c>
      <c r="G473">
        <v>428.14100000000002</v>
      </c>
      <c r="H473">
        <v>0.90211600000000003</v>
      </c>
      <c r="I473">
        <v>-59.631300000000003</v>
      </c>
      <c r="J473">
        <f t="shared" si="31"/>
        <v>-17.3797</v>
      </c>
      <c r="L473">
        <v>1</v>
      </c>
      <c r="M473">
        <v>222.32499999999999</v>
      </c>
      <c r="O473">
        <v>-41.702300000000001</v>
      </c>
      <c r="P473">
        <v>68.6798</v>
      </c>
      <c r="Q473">
        <v>439.08</v>
      </c>
      <c r="R473">
        <v>0.98295200000000005</v>
      </c>
      <c r="S473">
        <v>-52.642800000000001</v>
      </c>
      <c r="T473">
        <f t="shared" si="32"/>
        <v>-10.9405</v>
      </c>
    </row>
    <row r="474" spans="1:20" x14ac:dyDescent="0.3">
      <c r="B474">
        <v>5</v>
      </c>
      <c r="C474">
        <v>302.92599999999999</v>
      </c>
      <c r="D474">
        <f t="shared" si="33"/>
        <v>43.744531933508284</v>
      </c>
      <c r="E474">
        <v>-42.495699999999999</v>
      </c>
      <c r="F474">
        <v>55.664099999999998</v>
      </c>
      <c r="G474">
        <v>428.59100000000001</v>
      </c>
      <c r="H474">
        <v>0.90049299999999999</v>
      </c>
      <c r="I474">
        <v>-59.936500000000002</v>
      </c>
      <c r="J474">
        <f t="shared" si="31"/>
        <v>-17.440800000000003</v>
      </c>
      <c r="L474">
        <v>2</v>
      </c>
      <c r="M474">
        <v>233.678</v>
      </c>
      <c r="N474">
        <f t="shared" si="34"/>
        <v>88.082445168677822</v>
      </c>
      <c r="O474">
        <v>-36.285400000000003</v>
      </c>
      <c r="P474">
        <v>53.512599999999999</v>
      </c>
      <c r="Q474">
        <v>526.90300000000002</v>
      </c>
      <c r="R474">
        <v>1.2142500000000001</v>
      </c>
      <c r="S474">
        <v>-49.362200000000001</v>
      </c>
      <c r="T474">
        <f t="shared" si="32"/>
        <v>-13.076799999999999</v>
      </c>
    </row>
    <row r="475" spans="1:20" x14ac:dyDescent="0.3">
      <c r="B475">
        <v>6</v>
      </c>
      <c r="C475">
        <v>325.64400000000001</v>
      </c>
      <c r="D475">
        <f t="shared" si="33"/>
        <v>44.017959327405549</v>
      </c>
      <c r="E475">
        <v>-43.197600000000001</v>
      </c>
      <c r="F475">
        <v>56.533799999999999</v>
      </c>
      <c r="G475">
        <v>435.08499999999998</v>
      </c>
      <c r="H475">
        <v>0.90470799999999996</v>
      </c>
      <c r="I475">
        <v>-60.211199999999998</v>
      </c>
      <c r="J475">
        <f t="shared" si="31"/>
        <v>-17.013599999999997</v>
      </c>
      <c r="L475">
        <v>3</v>
      </c>
      <c r="M475">
        <v>252.351</v>
      </c>
      <c r="N475">
        <f t="shared" si="34"/>
        <v>53.55325871579285</v>
      </c>
      <c r="O475">
        <v>-35.461399999999998</v>
      </c>
      <c r="P475">
        <v>52.108800000000002</v>
      </c>
      <c r="Q475">
        <v>537.34299999999996</v>
      </c>
      <c r="R475">
        <v>1.2118100000000001</v>
      </c>
      <c r="S475">
        <v>-49.743699999999997</v>
      </c>
      <c r="T475">
        <f t="shared" si="32"/>
        <v>-14.282299999999999</v>
      </c>
    </row>
    <row r="476" spans="1:20" x14ac:dyDescent="0.3">
      <c r="B476">
        <v>7</v>
      </c>
      <c r="C476">
        <v>347.93299999999999</v>
      </c>
      <c r="D476">
        <f t="shared" si="33"/>
        <v>44.86518013369826</v>
      </c>
      <c r="E476">
        <v>-43.045000000000002</v>
      </c>
      <c r="F476">
        <v>56.396500000000003</v>
      </c>
      <c r="G476">
        <v>439.37200000000001</v>
      </c>
      <c r="H476">
        <v>0.907914</v>
      </c>
      <c r="I476">
        <v>-59.966999999999999</v>
      </c>
      <c r="J476">
        <f t="shared" si="31"/>
        <v>-16.921999999999997</v>
      </c>
      <c r="L476">
        <v>4</v>
      </c>
      <c r="M476">
        <v>272.26</v>
      </c>
      <c r="N476">
        <f t="shared" si="34"/>
        <v>50.228539856346394</v>
      </c>
      <c r="O476">
        <v>-36.0107</v>
      </c>
      <c r="P476">
        <v>52.688600000000001</v>
      </c>
      <c r="Q476">
        <v>553.69899999999996</v>
      </c>
      <c r="R476">
        <v>1.2208399999999999</v>
      </c>
      <c r="S476">
        <v>-50.170900000000003</v>
      </c>
      <c r="T476">
        <f t="shared" si="32"/>
        <v>-14.160200000000003</v>
      </c>
    </row>
    <row r="477" spans="1:20" x14ac:dyDescent="0.3">
      <c r="B477">
        <v>8</v>
      </c>
      <c r="C477">
        <v>370.916</v>
      </c>
      <c r="D477">
        <f t="shared" si="33"/>
        <v>43.510420745768606</v>
      </c>
      <c r="E477">
        <v>-42.2211</v>
      </c>
      <c r="F477">
        <v>55.618299999999998</v>
      </c>
      <c r="G477">
        <v>426.74200000000002</v>
      </c>
      <c r="H477">
        <v>0.89236199999999999</v>
      </c>
      <c r="I477">
        <v>-59.982300000000002</v>
      </c>
      <c r="J477">
        <f t="shared" si="31"/>
        <v>-17.761200000000002</v>
      </c>
      <c r="L477">
        <v>5</v>
      </c>
      <c r="M477">
        <v>294.24099999999999</v>
      </c>
      <c r="N477">
        <f t="shared" si="34"/>
        <v>45.493835585278205</v>
      </c>
      <c r="O477">
        <v>-35.629300000000001</v>
      </c>
      <c r="P477">
        <v>52.841200000000001</v>
      </c>
      <c r="Q477">
        <v>541.28</v>
      </c>
      <c r="R477">
        <v>1.1897599999999999</v>
      </c>
      <c r="S477">
        <v>-50.979599999999998</v>
      </c>
      <c r="T477">
        <f t="shared" si="32"/>
        <v>-15.350299999999997</v>
      </c>
    </row>
    <row r="478" spans="1:20" x14ac:dyDescent="0.3">
      <c r="B478">
        <v>9</v>
      </c>
      <c r="C478">
        <v>393.19499999999999</v>
      </c>
      <c r="D478">
        <f t="shared" si="33"/>
        <v>44.885318012478123</v>
      </c>
      <c r="E478">
        <v>-43.029800000000002</v>
      </c>
      <c r="F478">
        <v>56.549100000000003</v>
      </c>
      <c r="G478">
        <v>442.06700000000001</v>
      </c>
      <c r="H478">
        <v>0.91237299999999999</v>
      </c>
      <c r="I478">
        <v>-60.134900000000002</v>
      </c>
      <c r="J478">
        <f t="shared" si="31"/>
        <v>-17.1051</v>
      </c>
      <c r="L478">
        <v>6</v>
      </c>
      <c r="M478">
        <v>316.11099999999999</v>
      </c>
      <c r="N478">
        <f t="shared" si="34"/>
        <v>45.724737082761763</v>
      </c>
      <c r="O478">
        <v>-36.132800000000003</v>
      </c>
      <c r="P478">
        <v>54.031399999999998</v>
      </c>
      <c r="Q478">
        <v>537.81600000000003</v>
      </c>
      <c r="R478">
        <v>1.17117</v>
      </c>
      <c r="S478">
        <v>-51.559399999999997</v>
      </c>
      <c r="T478">
        <f t="shared" si="32"/>
        <v>-15.426599999999993</v>
      </c>
    </row>
    <row r="479" spans="1:20" x14ac:dyDescent="0.3">
      <c r="B479">
        <v>10</v>
      </c>
      <c r="C479">
        <v>416.19600000000003</v>
      </c>
      <c r="D479">
        <f t="shared" si="33"/>
        <v>43.476370592582867</v>
      </c>
      <c r="E479">
        <v>-42.831400000000002</v>
      </c>
      <c r="F479">
        <v>56.2286</v>
      </c>
      <c r="G479">
        <v>435.86799999999999</v>
      </c>
      <c r="H479">
        <v>0.90592799999999996</v>
      </c>
      <c r="I479">
        <v>-60.043300000000002</v>
      </c>
      <c r="J479">
        <f t="shared" si="31"/>
        <v>-17.2119</v>
      </c>
      <c r="L479">
        <v>7</v>
      </c>
      <c r="M479">
        <v>338.178</v>
      </c>
      <c r="N479">
        <f t="shared" si="34"/>
        <v>45.316536003987842</v>
      </c>
      <c r="O479">
        <v>-36.285400000000003</v>
      </c>
      <c r="P479">
        <v>54.321300000000001</v>
      </c>
      <c r="Q479">
        <v>539.41499999999996</v>
      </c>
      <c r="R479">
        <v>1.1689400000000001</v>
      </c>
      <c r="S479">
        <v>-51.544199999999996</v>
      </c>
      <c r="T479">
        <f t="shared" si="32"/>
        <v>-15.258799999999994</v>
      </c>
    </row>
    <row r="480" spans="1:20" x14ac:dyDescent="0.3">
      <c r="B480">
        <v>11</v>
      </c>
      <c r="C480">
        <v>439.154</v>
      </c>
      <c r="D480">
        <f t="shared" si="33"/>
        <v>43.557801202195371</v>
      </c>
      <c r="E480">
        <v>-42.541499999999999</v>
      </c>
      <c r="F480">
        <v>55.877699999999997</v>
      </c>
      <c r="G480">
        <v>436.33600000000001</v>
      </c>
      <c r="H480">
        <v>0.90718200000000004</v>
      </c>
      <c r="I480">
        <v>-60.058599999999998</v>
      </c>
      <c r="J480">
        <f t="shared" si="31"/>
        <v>-17.517099999999999</v>
      </c>
      <c r="L480">
        <v>8</v>
      </c>
      <c r="M480">
        <v>360.14</v>
      </c>
      <c r="N480">
        <f t="shared" si="34"/>
        <v>45.533193698206013</v>
      </c>
      <c r="O480">
        <v>-36.193800000000003</v>
      </c>
      <c r="P480">
        <v>54.305999999999997</v>
      </c>
      <c r="Q480">
        <v>540.06700000000001</v>
      </c>
      <c r="R480">
        <v>1.17042</v>
      </c>
      <c r="S480">
        <v>-51.452599999999997</v>
      </c>
      <c r="T480">
        <f t="shared" si="32"/>
        <v>-15.258799999999994</v>
      </c>
    </row>
    <row r="481" spans="1:20" x14ac:dyDescent="0.3">
      <c r="B481">
        <v>12</v>
      </c>
      <c r="C481">
        <v>461.5</v>
      </c>
      <c r="D481">
        <f t="shared" si="33"/>
        <v>44.750738387183382</v>
      </c>
      <c r="E481">
        <v>-42.923000000000002</v>
      </c>
      <c r="F481">
        <v>56.289700000000003</v>
      </c>
      <c r="G481">
        <v>441.45699999999999</v>
      </c>
      <c r="H481">
        <v>0.91242299999999998</v>
      </c>
      <c r="I481">
        <v>-60.028100000000002</v>
      </c>
      <c r="J481">
        <f t="shared" si="31"/>
        <v>-17.1051</v>
      </c>
      <c r="L481">
        <v>9</v>
      </c>
      <c r="M481">
        <v>382.22199999999998</v>
      </c>
      <c r="N481">
        <f t="shared" si="34"/>
        <v>45.285753102074104</v>
      </c>
      <c r="O481">
        <v>-36.377000000000002</v>
      </c>
      <c r="P481">
        <v>54.6875</v>
      </c>
      <c r="Q481">
        <v>538.94899999999996</v>
      </c>
      <c r="R481">
        <v>1.17689</v>
      </c>
      <c r="S481">
        <v>-51.605200000000004</v>
      </c>
      <c r="T481">
        <f t="shared" si="32"/>
        <v>-15.228200000000001</v>
      </c>
    </row>
    <row r="482" spans="1:20" x14ac:dyDescent="0.3">
      <c r="B482">
        <v>13</v>
      </c>
      <c r="C482">
        <v>484.98200000000003</v>
      </c>
      <c r="D482">
        <f t="shared" si="33"/>
        <v>42.585810407972012</v>
      </c>
      <c r="E482">
        <v>-43.243400000000001</v>
      </c>
      <c r="F482">
        <v>56.396500000000003</v>
      </c>
      <c r="G482">
        <v>447.88200000000001</v>
      </c>
      <c r="H482">
        <v>0.91797799999999996</v>
      </c>
      <c r="I482">
        <v>-59.982300000000002</v>
      </c>
      <c r="J482">
        <f t="shared" si="31"/>
        <v>-16.738900000000001</v>
      </c>
      <c r="L482">
        <v>10</v>
      </c>
      <c r="M482">
        <v>404.351</v>
      </c>
      <c r="N482">
        <f t="shared" si="34"/>
        <v>45.189570247186907</v>
      </c>
      <c r="O482">
        <v>-36.117600000000003</v>
      </c>
      <c r="P482">
        <v>54.229700000000001</v>
      </c>
      <c r="Q482">
        <v>537.51499999999999</v>
      </c>
      <c r="R482">
        <v>1.17841</v>
      </c>
      <c r="S482">
        <v>-51.4679</v>
      </c>
      <c r="T482">
        <f t="shared" si="32"/>
        <v>-15.350299999999997</v>
      </c>
    </row>
    <row r="483" spans="1:20" x14ac:dyDescent="0.3">
      <c r="B483">
        <v>14</v>
      </c>
      <c r="C483">
        <v>507.87900000000002</v>
      </c>
      <c r="D483">
        <f t="shared" si="33"/>
        <v>43.67384373498713</v>
      </c>
      <c r="E483">
        <v>-42.602499999999999</v>
      </c>
      <c r="F483">
        <v>55.831899999999997</v>
      </c>
      <c r="G483">
        <v>438.62099999999998</v>
      </c>
      <c r="H483">
        <v>0.91282399999999997</v>
      </c>
      <c r="I483">
        <v>-59.997599999999998</v>
      </c>
      <c r="J483">
        <f t="shared" si="31"/>
        <v>-17.395099999999999</v>
      </c>
      <c r="L483">
        <v>11</v>
      </c>
      <c r="M483">
        <v>426.678</v>
      </c>
      <c r="N483">
        <f t="shared" si="34"/>
        <v>44.788820710350699</v>
      </c>
      <c r="O483">
        <v>-36.438000000000002</v>
      </c>
      <c r="P483">
        <v>54.5807</v>
      </c>
      <c r="Q483">
        <v>548.32100000000003</v>
      </c>
      <c r="R483">
        <v>1.1880599999999999</v>
      </c>
      <c r="S483">
        <v>-51.483199999999997</v>
      </c>
      <c r="T483">
        <f t="shared" si="32"/>
        <v>-15.045199999999994</v>
      </c>
    </row>
    <row r="484" spans="1:20" x14ac:dyDescent="0.3">
      <c r="B484">
        <v>15</v>
      </c>
      <c r="C484">
        <v>531.51099999999997</v>
      </c>
      <c r="D484">
        <f t="shared" si="33"/>
        <v>42.31550440081255</v>
      </c>
      <c r="E484">
        <v>-42.358400000000003</v>
      </c>
      <c r="F484">
        <v>55.297899999999998</v>
      </c>
      <c r="G484">
        <v>439.17399999999998</v>
      </c>
      <c r="H484">
        <v>0.91714300000000004</v>
      </c>
      <c r="I484">
        <v>-59.799199999999999</v>
      </c>
      <c r="J484">
        <f t="shared" si="31"/>
        <v>-17.440799999999996</v>
      </c>
      <c r="L484">
        <v>12</v>
      </c>
      <c r="M484">
        <v>449.214</v>
      </c>
      <c r="N484">
        <f t="shared" si="34"/>
        <v>44.37344692935747</v>
      </c>
      <c r="O484">
        <v>-36.392200000000003</v>
      </c>
      <c r="P484">
        <v>54.428100000000001</v>
      </c>
      <c r="Q484">
        <v>554.19399999999996</v>
      </c>
      <c r="R484">
        <v>1.19493</v>
      </c>
      <c r="S484">
        <v>-51.483199999999997</v>
      </c>
      <c r="T484">
        <f t="shared" si="32"/>
        <v>-15.090999999999994</v>
      </c>
    </row>
    <row r="485" spans="1:20" x14ac:dyDescent="0.3">
      <c r="B485">
        <v>16</v>
      </c>
      <c r="C485">
        <v>554.23400000000004</v>
      </c>
      <c r="D485">
        <f t="shared" si="33"/>
        <v>44.008273555428282</v>
      </c>
      <c r="E485">
        <v>-42.694099999999999</v>
      </c>
      <c r="F485">
        <v>55.877699999999997</v>
      </c>
      <c r="G485">
        <v>445.14699999999999</v>
      </c>
      <c r="H485">
        <v>0.92177500000000001</v>
      </c>
      <c r="I485">
        <v>-59.951799999999999</v>
      </c>
      <c r="J485">
        <f t="shared" si="31"/>
        <v>-17.2577</v>
      </c>
      <c r="L485">
        <v>13</v>
      </c>
      <c r="M485">
        <v>471.697</v>
      </c>
      <c r="N485">
        <f t="shared" si="34"/>
        <v>44.478050082284383</v>
      </c>
      <c r="O485">
        <v>-36.178600000000003</v>
      </c>
      <c r="P485">
        <v>54.260300000000001</v>
      </c>
      <c r="Q485">
        <v>542.87400000000002</v>
      </c>
      <c r="R485">
        <v>1.1850799999999999</v>
      </c>
      <c r="S485">
        <v>-51.498399999999997</v>
      </c>
      <c r="T485">
        <f t="shared" si="32"/>
        <v>-15.319799999999994</v>
      </c>
    </row>
    <row r="486" spans="1:20" x14ac:dyDescent="0.3">
      <c r="B486">
        <v>17</v>
      </c>
      <c r="C486">
        <v>577.11300000000006</v>
      </c>
      <c r="D486">
        <f t="shared" si="33"/>
        <v>43.708204029896372</v>
      </c>
      <c r="E486">
        <v>-42.831400000000002</v>
      </c>
      <c r="F486">
        <v>55.801400000000001</v>
      </c>
      <c r="G486">
        <v>443.62700000000001</v>
      </c>
      <c r="H486">
        <v>0.92386599999999997</v>
      </c>
      <c r="I486">
        <v>-59.860199999999999</v>
      </c>
      <c r="J486">
        <f t="shared" si="31"/>
        <v>-17.028799999999997</v>
      </c>
      <c r="L486">
        <v>14</v>
      </c>
      <c r="M486">
        <v>493.79899999999998</v>
      </c>
      <c r="N486">
        <f t="shared" si="34"/>
        <v>45.244774228576652</v>
      </c>
      <c r="O486">
        <v>-36.514299999999999</v>
      </c>
      <c r="P486">
        <v>54.4739</v>
      </c>
      <c r="Q486">
        <v>554.25900000000001</v>
      </c>
      <c r="R486">
        <v>1.1929399999999999</v>
      </c>
      <c r="S486">
        <v>-51.498399999999997</v>
      </c>
      <c r="T486">
        <f t="shared" si="32"/>
        <v>-14.984099999999998</v>
      </c>
    </row>
    <row r="487" spans="1:20" x14ac:dyDescent="0.3">
      <c r="B487">
        <v>18</v>
      </c>
      <c r="C487">
        <v>600.755</v>
      </c>
      <c r="D487">
        <f t="shared" si="33"/>
        <v>42.29760595550303</v>
      </c>
      <c r="E487">
        <v>-42.923000000000002</v>
      </c>
      <c r="F487">
        <v>56.0608</v>
      </c>
      <c r="G487">
        <v>445.55</v>
      </c>
      <c r="H487">
        <v>0.92142000000000002</v>
      </c>
      <c r="I487">
        <v>-59.982300000000002</v>
      </c>
      <c r="J487">
        <f t="shared" si="31"/>
        <v>-17.0593</v>
      </c>
      <c r="L487">
        <v>15</v>
      </c>
      <c r="M487">
        <v>516.78800000000001</v>
      </c>
      <c r="N487">
        <f t="shared" si="34"/>
        <v>43.499064770107381</v>
      </c>
      <c r="O487">
        <v>-36.560099999999998</v>
      </c>
      <c r="P487">
        <v>54.5197</v>
      </c>
      <c r="Q487">
        <v>554.50199999999995</v>
      </c>
      <c r="R487">
        <v>1.19397</v>
      </c>
      <c r="S487">
        <v>-51.452599999999997</v>
      </c>
      <c r="T487">
        <f t="shared" si="32"/>
        <v>-14.892499999999998</v>
      </c>
    </row>
    <row r="488" spans="1:20" x14ac:dyDescent="0.3">
      <c r="B488">
        <v>19</v>
      </c>
      <c r="C488">
        <v>623.74900000000002</v>
      </c>
      <c r="D488">
        <f t="shared" si="33"/>
        <v>43.489605984169728</v>
      </c>
      <c r="E488">
        <v>-43.151899999999998</v>
      </c>
      <c r="F488">
        <v>56.0608</v>
      </c>
      <c r="G488">
        <v>456.512</v>
      </c>
      <c r="H488">
        <v>0.93223599999999995</v>
      </c>
      <c r="I488">
        <v>-59.860199999999999</v>
      </c>
      <c r="J488">
        <f t="shared" si="31"/>
        <v>-16.708300000000001</v>
      </c>
      <c r="L488">
        <v>16</v>
      </c>
      <c r="M488">
        <v>539.46699999999998</v>
      </c>
      <c r="N488">
        <f t="shared" si="34"/>
        <v>44.093654923056626</v>
      </c>
      <c r="O488">
        <v>-36.743200000000002</v>
      </c>
      <c r="P488">
        <v>54.672199999999997</v>
      </c>
      <c r="Q488">
        <v>555.25400000000002</v>
      </c>
      <c r="R488">
        <v>1.2061999999999999</v>
      </c>
      <c r="S488">
        <v>-51.376300000000001</v>
      </c>
      <c r="T488">
        <f t="shared" si="32"/>
        <v>-14.633099999999999</v>
      </c>
    </row>
    <row r="489" spans="1:20" x14ac:dyDescent="0.3">
      <c r="B489">
        <v>20</v>
      </c>
      <c r="C489">
        <v>646.69600000000003</v>
      </c>
      <c r="D489">
        <f t="shared" si="33"/>
        <v>43.57868130910358</v>
      </c>
      <c r="E489">
        <v>-42.846699999999998</v>
      </c>
      <c r="F489">
        <v>55.877699999999997</v>
      </c>
      <c r="G489">
        <v>449.38600000000002</v>
      </c>
      <c r="H489">
        <v>0.93039899999999998</v>
      </c>
      <c r="I489">
        <v>-59.844999999999999</v>
      </c>
      <c r="J489">
        <f t="shared" si="31"/>
        <v>-16.9983</v>
      </c>
      <c r="L489">
        <v>17</v>
      </c>
      <c r="M489">
        <v>561.75400000000002</v>
      </c>
      <c r="N489">
        <f t="shared" si="34"/>
        <v>44.869206263741127</v>
      </c>
      <c r="O489">
        <v>-36.453200000000002</v>
      </c>
      <c r="P489">
        <v>54.275500000000001</v>
      </c>
      <c r="Q489">
        <v>553.62400000000002</v>
      </c>
      <c r="R489">
        <v>1.2030099999999999</v>
      </c>
      <c r="S489">
        <v>-51.391599999999997</v>
      </c>
      <c r="T489">
        <f t="shared" si="32"/>
        <v>-14.938399999999994</v>
      </c>
    </row>
    <row r="490" spans="1:20" x14ac:dyDescent="0.3">
      <c r="B490">
        <v>21</v>
      </c>
      <c r="C490">
        <v>670.221</v>
      </c>
      <c r="D490">
        <f t="shared" si="33"/>
        <v>42.507970244420868</v>
      </c>
      <c r="E490">
        <v>-42.907699999999998</v>
      </c>
      <c r="F490">
        <v>55.877699999999997</v>
      </c>
      <c r="G490">
        <v>451.68900000000002</v>
      </c>
      <c r="H490">
        <v>0.93163399999999996</v>
      </c>
      <c r="I490">
        <v>-59.692399999999999</v>
      </c>
      <c r="J490">
        <f t="shared" si="31"/>
        <v>-16.784700000000001</v>
      </c>
      <c r="L490">
        <v>18</v>
      </c>
      <c r="M490">
        <v>584.78099999999995</v>
      </c>
      <c r="N490">
        <f t="shared" si="34"/>
        <v>43.427281017935599</v>
      </c>
      <c r="O490">
        <v>-36.575299999999999</v>
      </c>
      <c r="P490">
        <v>54.443399999999997</v>
      </c>
      <c r="Q490">
        <v>560.51099999999997</v>
      </c>
      <c r="R490">
        <v>1.20455</v>
      </c>
      <c r="S490">
        <v>-51.223799999999997</v>
      </c>
      <c r="T490">
        <f t="shared" si="32"/>
        <v>-14.648499999999999</v>
      </c>
    </row>
    <row r="491" spans="1:20" x14ac:dyDescent="0.3">
      <c r="B491">
        <v>22</v>
      </c>
      <c r="C491">
        <v>693.48400000000004</v>
      </c>
      <c r="D491">
        <f t="shared" si="33"/>
        <v>42.986717104414673</v>
      </c>
      <c r="E491">
        <v>-43.182400000000001</v>
      </c>
      <c r="F491">
        <v>56.0608</v>
      </c>
      <c r="G491">
        <v>457.72</v>
      </c>
      <c r="H491">
        <v>0.94390300000000005</v>
      </c>
      <c r="I491">
        <v>-59.677100000000003</v>
      </c>
      <c r="J491">
        <f t="shared" si="31"/>
        <v>-16.494700000000002</v>
      </c>
      <c r="L491">
        <v>19</v>
      </c>
      <c r="M491">
        <v>607.51900000000001</v>
      </c>
      <c r="N491">
        <f t="shared" si="34"/>
        <v>43.979241797871296</v>
      </c>
      <c r="O491">
        <v>-36.666899999999998</v>
      </c>
      <c r="P491">
        <v>54.5959</v>
      </c>
      <c r="Q491">
        <v>560.26800000000003</v>
      </c>
      <c r="R491">
        <v>1.2172000000000001</v>
      </c>
      <c r="S491">
        <v>-51.177999999999997</v>
      </c>
      <c r="T491">
        <f t="shared" si="32"/>
        <v>-14.511099999999999</v>
      </c>
    </row>
    <row r="492" spans="1:20" x14ac:dyDescent="0.3">
      <c r="B492">
        <v>23</v>
      </c>
      <c r="C492">
        <v>717.15899999999999</v>
      </c>
      <c r="D492">
        <f t="shared" si="33"/>
        <v>42.238648363252459</v>
      </c>
      <c r="E492">
        <v>-42.663600000000002</v>
      </c>
      <c r="F492">
        <v>55.511499999999998</v>
      </c>
      <c r="G492">
        <v>446.42500000000001</v>
      </c>
      <c r="H492">
        <v>0.935392</v>
      </c>
      <c r="I492">
        <v>-59.371899999999997</v>
      </c>
      <c r="J492">
        <f t="shared" si="31"/>
        <v>-16.708299999999994</v>
      </c>
      <c r="L492">
        <v>20</v>
      </c>
      <c r="M492">
        <v>630.59900000000005</v>
      </c>
      <c r="N492">
        <f t="shared" si="34"/>
        <v>43.327556325823146</v>
      </c>
      <c r="O492">
        <v>-36.453200000000002</v>
      </c>
      <c r="P492">
        <v>54.305999999999997</v>
      </c>
      <c r="Q492">
        <v>557.50400000000002</v>
      </c>
      <c r="R492">
        <v>1.2112000000000001</v>
      </c>
      <c r="S492">
        <v>-51.284799999999997</v>
      </c>
      <c r="T492">
        <f t="shared" si="32"/>
        <v>-14.831599999999995</v>
      </c>
    </row>
    <row r="493" spans="1:20" x14ac:dyDescent="0.3">
      <c r="J493">
        <f t="shared" si="31"/>
        <v>0</v>
      </c>
      <c r="L493">
        <v>21</v>
      </c>
      <c r="M493">
        <v>653.721</v>
      </c>
      <c r="N493">
        <f t="shared" si="34"/>
        <v>43.24885390537159</v>
      </c>
      <c r="O493">
        <v>-36.331200000000003</v>
      </c>
      <c r="P493">
        <v>53.878799999999998</v>
      </c>
      <c r="Q493">
        <v>563.00199999999995</v>
      </c>
      <c r="R493">
        <v>1.2160299999999999</v>
      </c>
      <c r="S493">
        <v>-51.208500000000001</v>
      </c>
      <c r="T493">
        <f t="shared" si="32"/>
        <v>-14.877299999999998</v>
      </c>
    </row>
    <row r="494" spans="1:20" x14ac:dyDescent="0.3">
      <c r="A494">
        <v>2.25</v>
      </c>
      <c r="J494">
        <f t="shared" si="31"/>
        <v>0</v>
      </c>
      <c r="L494">
        <v>22</v>
      </c>
      <c r="M494">
        <v>676.91399999999999</v>
      </c>
      <c r="N494">
        <f t="shared" si="34"/>
        <v>43.116457551847567</v>
      </c>
      <c r="O494">
        <v>-36.087000000000003</v>
      </c>
      <c r="P494">
        <v>53.649900000000002</v>
      </c>
      <c r="Q494">
        <v>552.08799999999997</v>
      </c>
      <c r="R494">
        <v>1.2165699999999999</v>
      </c>
      <c r="S494">
        <v>-51.223799999999997</v>
      </c>
      <c r="T494">
        <f t="shared" si="32"/>
        <v>-15.136799999999994</v>
      </c>
    </row>
    <row r="495" spans="1:20" x14ac:dyDescent="0.3">
      <c r="B495">
        <v>1</v>
      </c>
      <c r="C495">
        <v>222.476</v>
      </c>
      <c r="E495">
        <v>-48.263500000000001</v>
      </c>
      <c r="F495">
        <v>69.885300000000001</v>
      </c>
      <c r="G495">
        <v>361.65499999999997</v>
      </c>
      <c r="H495">
        <v>0.78253799999999996</v>
      </c>
      <c r="I495">
        <v>-61.431899999999999</v>
      </c>
      <c r="J495">
        <f t="shared" si="31"/>
        <v>-13.168399999999998</v>
      </c>
      <c r="L495">
        <v>23</v>
      </c>
      <c r="M495">
        <v>700.31399999999996</v>
      </c>
      <c r="N495">
        <f t="shared" si="34"/>
        <v>42.735042735042775</v>
      </c>
      <c r="O495">
        <v>-36.270099999999999</v>
      </c>
      <c r="P495">
        <v>53.787199999999999</v>
      </c>
      <c r="Q495">
        <v>560.68299999999999</v>
      </c>
      <c r="R495">
        <v>1.2199199999999999</v>
      </c>
      <c r="S495">
        <v>-51.177999999999997</v>
      </c>
      <c r="T495">
        <f t="shared" si="32"/>
        <v>-14.907899999999998</v>
      </c>
    </row>
    <row r="496" spans="1:20" x14ac:dyDescent="0.3">
      <c r="B496">
        <v>2</v>
      </c>
      <c r="C496">
        <v>233.779</v>
      </c>
      <c r="D496">
        <f t="shared" si="33"/>
        <v>88.472087056533681</v>
      </c>
      <c r="E496">
        <v>-43.029800000000002</v>
      </c>
      <c r="F496">
        <v>55.297899999999998</v>
      </c>
      <c r="G496">
        <v>426.30200000000002</v>
      </c>
      <c r="H496">
        <v>0.93190300000000004</v>
      </c>
      <c r="I496">
        <v>-58.120699999999999</v>
      </c>
      <c r="J496">
        <f t="shared" si="31"/>
        <v>-15.090899999999998</v>
      </c>
      <c r="T496">
        <f t="shared" si="32"/>
        <v>0</v>
      </c>
    </row>
    <row r="497" spans="2:20" x14ac:dyDescent="0.3">
      <c r="B497">
        <v>3</v>
      </c>
      <c r="C497">
        <v>255.703</v>
      </c>
      <c r="D497">
        <f t="shared" si="33"/>
        <v>45.612114577631807</v>
      </c>
      <c r="E497">
        <v>-42.831400000000002</v>
      </c>
      <c r="F497">
        <v>55.053699999999999</v>
      </c>
      <c r="G497">
        <v>439.02100000000002</v>
      </c>
      <c r="H497">
        <v>0.926037</v>
      </c>
      <c r="I497">
        <v>-59.1736</v>
      </c>
      <c r="J497">
        <f t="shared" si="31"/>
        <v>-16.342199999999998</v>
      </c>
      <c r="K497">
        <v>2.15</v>
      </c>
      <c r="T497">
        <f t="shared" si="32"/>
        <v>0</v>
      </c>
    </row>
    <row r="498" spans="2:20" x14ac:dyDescent="0.3">
      <c r="B498">
        <v>4</v>
      </c>
      <c r="C498">
        <v>278.49799999999999</v>
      </c>
      <c r="D498">
        <f t="shared" si="33"/>
        <v>43.869269576661573</v>
      </c>
      <c r="E498">
        <v>-42.45</v>
      </c>
      <c r="F498">
        <v>54.916400000000003</v>
      </c>
      <c r="G498">
        <v>432.58699999999999</v>
      </c>
      <c r="H498">
        <v>0.90834199999999998</v>
      </c>
      <c r="I498">
        <v>-59.509300000000003</v>
      </c>
      <c r="J498">
        <f t="shared" si="31"/>
        <v>-17.0593</v>
      </c>
      <c r="L498">
        <v>1</v>
      </c>
      <c r="M498">
        <v>222.185</v>
      </c>
      <c r="O498">
        <v>-41.656500000000001</v>
      </c>
      <c r="P498">
        <v>68.359399999999994</v>
      </c>
      <c r="Q498">
        <v>440.65600000000001</v>
      </c>
      <c r="R498">
        <v>0.984016</v>
      </c>
      <c r="S498">
        <v>-52.459699999999998</v>
      </c>
      <c r="T498">
        <f t="shared" si="32"/>
        <v>-10.803199999999997</v>
      </c>
    </row>
    <row r="499" spans="2:20" x14ac:dyDescent="0.3">
      <c r="B499">
        <v>5</v>
      </c>
      <c r="C499">
        <v>300.96899999999999</v>
      </c>
      <c r="D499">
        <f t="shared" si="33"/>
        <v>44.501802322994074</v>
      </c>
      <c r="E499">
        <v>-42.648299999999999</v>
      </c>
      <c r="F499">
        <v>55.282600000000002</v>
      </c>
      <c r="G499">
        <v>437.315</v>
      </c>
      <c r="H499">
        <v>0.91440600000000005</v>
      </c>
      <c r="I499">
        <v>-59.768700000000003</v>
      </c>
      <c r="J499">
        <f t="shared" si="31"/>
        <v>-17.120400000000004</v>
      </c>
      <c r="L499">
        <v>2</v>
      </c>
      <c r="M499">
        <v>233.517</v>
      </c>
      <c r="N499">
        <f t="shared" si="34"/>
        <v>88.245675961877922</v>
      </c>
      <c r="O499">
        <v>-36.544800000000002</v>
      </c>
      <c r="P499">
        <v>53.436300000000003</v>
      </c>
      <c r="Q499">
        <v>530.73500000000001</v>
      </c>
      <c r="R499">
        <v>1.22912</v>
      </c>
      <c r="S499">
        <v>-49.118000000000002</v>
      </c>
      <c r="T499">
        <f t="shared" si="32"/>
        <v>-12.5732</v>
      </c>
    </row>
    <row r="500" spans="2:20" x14ac:dyDescent="0.3">
      <c r="B500">
        <v>6</v>
      </c>
      <c r="C500">
        <v>322.88299999999998</v>
      </c>
      <c r="D500">
        <f t="shared" si="33"/>
        <v>45.632928721365367</v>
      </c>
      <c r="E500">
        <v>-43.014499999999998</v>
      </c>
      <c r="F500">
        <v>55.786099999999998</v>
      </c>
      <c r="G500">
        <v>439.84699999999998</v>
      </c>
      <c r="H500">
        <v>0.91765200000000002</v>
      </c>
      <c r="I500">
        <v>-60.073900000000002</v>
      </c>
      <c r="J500">
        <f t="shared" si="31"/>
        <v>-17.059400000000004</v>
      </c>
      <c r="L500">
        <v>3</v>
      </c>
      <c r="M500">
        <v>252.512</v>
      </c>
      <c r="N500">
        <f t="shared" si="34"/>
        <v>52.645433008686481</v>
      </c>
      <c r="O500">
        <v>-35.247799999999998</v>
      </c>
      <c r="P500">
        <v>51.223799999999997</v>
      </c>
      <c r="Q500">
        <v>541.44500000000005</v>
      </c>
      <c r="R500">
        <v>1.23037</v>
      </c>
      <c r="S500">
        <v>-49.484299999999998</v>
      </c>
      <c r="T500">
        <f t="shared" si="32"/>
        <v>-14.236499999999999</v>
      </c>
    </row>
    <row r="501" spans="2:20" x14ac:dyDescent="0.3">
      <c r="B501">
        <v>7</v>
      </c>
      <c r="C501">
        <v>345.18799999999999</v>
      </c>
      <c r="D501">
        <f t="shared" si="33"/>
        <v>44.832997085855176</v>
      </c>
      <c r="E501">
        <v>-43.380699999999997</v>
      </c>
      <c r="F501">
        <v>56.2286</v>
      </c>
      <c r="G501">
        <v>446.97399999999999</v>
      </c>
      <c r="H501">
        <v>0.91741700000000004</v>
      </c>
      <c r="I501">
        <v>-60.058599999999998</v>
      </c>
      <c r="J501">
        <f t="shared" si="31"/>
        <v>-16.677900000000001</v>
      </c>
      <c r="L501">
        <v>4</v>
      </c>
      <c r="M501">
        <v>271.50799999999998</v>
      </c>
      <c r="N501">
        <f t="shared" si="34"/>
        <v>52.642661612971203</v>
      </c>
      <c r="O501">
        <v>-35.720799999999997</v>
      </c>
      <c r="P501">
        <v>51.5289</v>
      </c>
      <c r="Q501">
        <v>560.78099999999995</v>
      </c>
      <c r="R501">
        <v>1.25478</v>
      </c>
      <c r="S501">
        <v>-49.819899999999997</v>
      </c>
      <c r="T501">
        <f t="shared" si="32"/>
        <v>-14.0991</v>
      </c>
    </row>
    <row r="502" spans="2:20" x14ac:dyDescent="0.3">
      <c r="B502">
        <v>8</v>
      </c>
      <c r="C502">
        <v>367.4</v>
      </c>
      <c r="D502">
        <f t="shared" si="33"/>
        <v>45.020709526382156</v>
      </c>
      <c r="E502">
        <v>-43.121299999999998</v>
      </c>
      <c r="F502">
        <v>56.045499999999997</v>
      </c>
      <c r="G502">
        <v>443.69</v>
      </c>
      <c r="H502">
        <v>0.91297700000000004</v>
      </c>
      <c r="I502">
        <v>-59.982300000000002</v>
      </c>
      <c r="J502">
        <f t="shared" si="31"/>
        <v>-16.861000000000004</v>
      </c>
      <c r="L502">
        <v>5</v>
      </c>
      <c r="M502">
        <v>293.35700000000003</v>
      </c>
      <c r="N502">
        <f t="shared" si="34"/>
        <v>45.768685065677964</v>
      </c>
      <c r="O502">
        <v>-35.629300000000001</v>
      </c>
      <c r="P502">
        <v>52.276600000000002</v>
      </c>
      <c r="Q502">
        <v>541.98500000000001</v>
      </c>
      <c r="R502">
        <v>1.2018599999999999</v>
      </c>
      <c r="S502">
        <v>-50.765999999999998</v>
      </c>
      <c r="T502">
        <f t="shared" si="32"/>
        <v>-15.136699999999998</v>
      </c>
    </row>
    <row r="503" spans="2:20" x14ac:dyDescent="0.3">
      <c r="B503">
        <v>9</v>
      </c>
      <c r="C503">
        <v>389.47399999999999</v>
      </c>
      <c r="D503">
        <f t="shared" si="33"/>
        <v>45.302165443508173</v>
      </c>
      <c r="E503">
        <v>-43.106099999999998</v>
      </c>
      <c r="F503">
        <v>56.0608</v>
      </c>
      <c r="G503">
        <v>443.97699999999998</v>
      </c>
      <c r="H503">
        <v>0.91335</v>
      </c>
      <c r="I503">
        <v>-60.226399999999998</v>
      </c>
      <c r="J503">
        <f t="shared" si="31"/>
        <v>-17.1203</v>
      </c>
      <c r="L503">
        <v>6</v>
      </c>
      <c r="M503">
        <v>314.56400000000002</v>
      </c>
      <c r="N503">
        <f t="shared" si="34"/>
        <v>47.154241524025103</v>
      </c>
      <c r="O503">
        <v>-36.209099999999999</v>
      </c>
      <c r="P503">
        <v>53.2532</v>
      </c>
      <c r="Q503">
        <v>545.81799999999998</v>
      </c>
      <c r="R503">
        <v>1.2041299999999999</v>
      </c>
      <c r="S503">
        <v>-51.162700000000001</v>
      </c>
      <c r="T503">
        <f t="shared" si="32"/>
        <v>-14.953600000000002</v>
      </c>
    </row>
    <row r="504" spans="2:20" x14ac:dyDescent="0.3">
      <c r="B504">
        <v>10</v>
      </c>
      <c r="C504">
        <v>412.21199999999999</v>
      </c>
      <c r="D504">
        <f t="shared" si="33"/>
        <v>43.979241797871403</v>
      </c>
      <c r="E504">
        <v>-42.968800000000002</v>
      </c>
      <c r="F504">
        <v>55.587800000000001</v>
      </c>
      <c r="G504">
        <v>444.45499999999998</v>
      </c>
      <c r="H504">
        <v>0.92196400000000001</v>
      </c>
      <c r="I504">
        <v>-60.150100000000002</v>
      </c>
      <c r="J504">
        <f t="shared" si="31"/>
        <v>-17.1813</v>
      </c>
      <c r="L504">
        <v>7</v>
      </c>
      <c r="M504">
        <v>336.25599999999997</v>
      </c>
      <c r="N504">
        <f t="shared" si="34"/>
        <v>46.099944680066493</v>
      </c>
      <c r="O504">
        <v>-36.331200000000003</v>
      </c>
      <c r="P504">
        <v>53.695700000000002</v>
      </c>
      <c r="Q504">
        <v>545.053</v>
      </c>
      <c r="R504">
        <v>1.19299</v>
      </c>
      <c r="S504">
        <v>-51.376300000000001</v>
      </c>
      <c r="T504">
        <f t="shared" si="32"/>
        <v>-15.045099999999998</v>
      </c>
    </row>
    <row r="505" spans="2:20" x14ac:dyDescent="0.3">
      <c r="B505">
        <v>11</v>
      </c>
      <c r="C505">
        <v>434.68400000000003</v>
      </c>
      <c r="D505">
        <f t="shared" si="33"/>
        <v>44.499822000711923</v>
      </c>
      <c r="E505">
        <v>-43.075600000000001</v>
      </c>
      <c r="F505">
        <v>55.679299999999998</v>
      </c>
      <c r="G505">
        <v>448.69400000000002</v>
      </c>
      <c r="H505">
        <v>0.92789999999999995</v>
      </c>
      <c r="I505">
        <v>-59.997599999999998</v>
      </c>
      <c r="J505">
        <f t="shared" si="31"/>
        <v>-16.921999999999997</v>
      </c>
      <c r="L505">
        <v>8</v>
      </c>
      <c r="M505">
        <v>357.827</v>
      </c>
      <c r="N505">
        <f t="shared" si="34"/>
        <v>46.358536924574601</v>
      </c>
      <c r="O505">
        <v>-36.926299999999998</v>
      </c>
      <c r="P505">
        <v>54.504399999999997</v>
      </c>
      <c r="Q505">
        <v>558.15700000000004</v>
      </c>
      <c r="R505">
        <v>1.20244</v>
      </c>
      <c r="S505">
        <v>-51.4221</v>
      </c>
      <c r="T505">
        <f t="shared" si="32"/>
        <v>-14.495800000000003</v>
      </c>
    </row>
    <row r="506" spans="2:20" x14ac:dyDescent="0.3">
      <c r="B506">
        <v>12</v>
      </c>
      <c r="C506">
        <v>457.28399999999999</v>
      </c>
      <c r="D506">
        <f t="shared" si="33"/>
        <v>44.247787610619532</v>
      </c>
      <c r="E506">
        <v>-42.755099999999999</v>
      </c>
      <c r="F506">
        <v>55.557299999999998</v>
      </c>
      <c r="G506">
        <v>441.12799999999999</v>
      </c>
      <c r="H506">
        <v>0.92306999999999995</v>
      </c>
      <c r="I506">
        <v>-59.982300000000002</v>
      </c>
      <c r="J506">
        <f t="shared" si="31"/>
        <v>-17.227200000000003</v>
      </c>
      <c r="L506">
        <v>9</v>
      </c>
      <c r="M506">
        <v>379.94099999999997</v>
      </c>
      <c r="N506">
        <f t="shared" si="34"/>
        <v>45.220222483494666</v>
      </c>
      <c r="O506">
        <v>-36.270099999999999</v>
      </c>
      <c r="P506">
        <v>54.000900000000001</v>
      </c>
      <c r="Q506">
        <v>549.07100000000003</v>
      </c>
      <c r="R506">
        <v>1.1925699999999999</v>
      </c>
      <c r="S506">
        <v>-51.254300000000001</v>
      </c>
      <c r="T506">
        <f t="shared" si="32"/>
        <v>-14.984200000000001</v>
      </c>
    </row>
    <row r="507" spans="2:20" x14ac:dyDescent="0.3">
      <c r="B507">
        <v>13</v>
      </c>
      <c r="C507">
        <v>479.488</v>
      </c>
      <c r="D507">
        <f t="shared" si="33"/>
        <v>45.036930282831904</v>
      </c>
      <c r="E507">
        <v>-43.426499999999997</v>
      </c>
      <c r="F507">
        <v>56.1218</v>
      </c>
      <c r="G507">
        <v>453.19299999999998</v>
      </c>
      <c r="H507">
        <v>0.93342899999999995</v>
      </c>
      <c r="I507">
        <v>-59.829700000000003</v>
      </c>
      <c r="J507">
        <f t="shared" si="31"/>
        <v>-16.403200000000005</v>
      </c>
      <c r="L507">
        <v>10</v>
      </c>
      <c r="M507">
        <v>401.80900000000003</v>
      </c>
      <c r="N507">
        <f t="shared" si="34"/>
        <v>45.72891896835548</v>
      </c>
      <c r="O507">
        <v>-36.819499999999998</v>
      </c>
      <c r="P507">
        <v>54.428100000000001</v>
      </c>
      <c r="Q507">
        <v>559.26700000000005</v>
      </c>
      <c r="R507">
        <v>1.2073100000000001</v>
      </c>
      <c r="S507">
        <v>-51.193199999999997</v>
      </c>
      <c r="T507">
        <f t="shared" si="32"/>
        <v>-14.373699999999999</v>
      </c>
    </row>
    <row r="508" spans="2:20" x14ac:dyDescent="0.3">
      <c r="B508">
        <v>14</v>
      </c>
      <c r="C508">
        <v>501.82100000000003</v>
      </c>
      <c r="D508">
        <f t="shared" si="33"/>
        <v>44.776787713249398</v>
      </c>
      <c r="E508">
        <v>-43.197600000000001</v>
      </c>
      <c r="F508">
        <v>55.801400000000001</v>
      </c>
      <c r="G508">
        <v>454.58300000000003</v>
      </c>
      <c r="H508">
        <v>0.93475399999999997</v>
      </c>
      <c r="I508">
        <v>-59.860199999999999</v>
      </c>
      <c r="J508">
        <f t="shared" si="31"/>
        <v>-16.662599999999998</v>
      </c>
      <c r="L508">
        <v>11</v>
      </c>
      <c r="M508">
        <v>423.60199999999998</v>
      </c>
      <c r="N508">
        <f t="shared" si="34"/>
        <v>45.88629376405278</v>
      </c>
      <c r="O508">
        <v>-36.560099999999998</v>
      </c>
      <c r="P508">
        <v>54.122900000000001</v>
      </c>
      <c r="Q508">
        <v>553.91999999999996</v>
      </c>
      <c r="R508">
        <v>1.20065</v>
      </c>
      <c r="S508">
        <v>-51.315300000000001</v>
      </c>
      <c r="T508">
        <f t="shared" si="32"/>
        <v>-14.755200000000002</v>
      </c>
    </row>
    <row r="509" spans="2:20" x14ac:dyDescent="0.3">
      <c r="B509">
        <v>15</v>
      </c>
      <c r="C509">
        <v>524.60400000000004</v>
      </c>
      <c r="D509">
        <f t="shared" si="33"/>
        <v>43.892375894307129</v>
      </c>
      <c r="E509">
        <v>-42.892499999999998</v>
      </c>
      <c r="F509">
        <v>55.511499999999998</v>
      </c>
      <c r="G509">
        <v>450.185</v>
      </c>
      <c r="H509">
        <v>0.92940299999999998</v>
      </c>
      <c r="I509">
        <v>-59.783900000000003</v>
      </c>
      <c r="J509">
        <f t="shared" si="31"/>
        <v>-16.891400000000004</v>
      </c>
      <c r="L509">
        <v>12</v>
      </c>
      <c r="M509">
        <v>445.77699999999999</v>
      </c>
      <c r="N509">
        <f t="shared" si="34"/>
        <v>45.095828635851163</v>
      </c>
      <c r="O509">
        <v>-36.224400000000003</v>
      </c>
      <c r="P509">
        <v>53.756700000000002</v>
      </c>
      <c r="Q509">
        <v>552.01599999999996</v>
      </c>
      <c r="R509">
        <v>1.20255</v>
      </c>
      <c r="S509">
        <v>-51.391599999999997</v>
      </c>
      <c r="T509">
        <f t="shared" si="32"/>
        <v>-15.167199999999994</v>
      </c>
    </row>
    <row r="510" spans="2:20" x14ac:dyDescent="0.3">
      <c r="B510">
        <v>16</v>
      </c>
      <c r="C510">
        <v>547.23</v>
      </c>
      <c r="D510">
        <f t="shared" si="33"/>
        <v>44.196941571643286</v>
      </c>
      <c r="E510">
        <v>-43.197600000000001</v>
      </c>
      <c r="F510">
        <v>55.648800000000001</v>
      </c>
      <c r="G510">
        <v>453.65699999999998</v>
      </c>
      <c r="H510">
        <v>0.94037899999999996</v>
      </c>
      <c r="I510">
        <v>-59.753399999999999</v>
      </c>
      <c r="J510">
        <f t="shared" si="31"/>
        <v>-16.555799999999998</v>
      </c>
      <c r="L510">
        <v>13</v>
      </c>
      <c r="M510">
        <v>467.96300000000002</v>
      </c>
      <c r="N510">
        <f t="shared" si="34"/>
        <v>45.073469755701723</v>
      </c>
      <c r="O510">
        <v>-36.407499999999999</v>
      </c>
      <c r="P510">
        <v>54.016100000000002</v>
      </c>
      <c r="Q510">
        <v>552.96400000000006</v>
      </c>
      <c r="R510">
        <v>1.20482</v>
      </c>
      <c r="S510">
        <v>-51.3</v>
      </c>
      <c r="T510">
        <f t="shared" si="32"/>
        <v>-14.892499999999998</v>
      </c>
    </row>
    <row r="511" spans="2:20" x14ac:dyDescent="0.3">
      <c r="B511">
        <v>17</v>
      </c>
      <c r="C511">
        <v>569.98099999999999</v>
      </c>
      <c r="D511">
        <f t="shared" si="33"/>
        <v>43.954111907168958</v>
      </c>
      <c r="E511">
        <v>-42.923000000000002</v>
      </c>
      <c r="F511">
        <v>55.297899999999998</v>
      </c>
      <c r="G511">
        <v>455.46600000000001</v>
      </c>
      <c r="H511">
        <v>0.93263300000000005</v>
      </c>
      <c r="I511">
        <v>-59.814500000000002</v>
      </c>
      <c r="J511">
        <f t="shared" si="31"/>
        <v>-16.891500000000001</v>
      </c>
      <c r="L511">
        <v>14</v>
      </c>
      <c r="M511">
        <v>489.93099999999998</v>
      </c>
      <c r="N511">
        <f t="shared" si="34"/>
        <v>45.520757465404309</v>
      </c>
      <c r="O511">
        <v>-36.193800000000003</v>
      </c>
      <c r="P511">
        <v>53.680399999999999</v>
      </c>
      <c r="Q511">
        <v>556.53</v>
      </c>
      <c r="R511">
        <v>1.2123999999999999</v>
      </c>
      <c r="S511">
        <v>-51.284799999999997</v>
      </c>
      <c r="T511">
        <f t="shared" si="32"/>
        <v>-15.090999999999994</v>
      </c>
    </row>
    <row r="512" spans="2:20" x14ac:dyDescent="0.3">
      <c r="B512">
        <v>18</v>
      </c>
      <c r="C512">
        <v>592.81799999999998</v>
      </c>
      <c r="D512">
        <f t="shared" si="33"/>
        <v>43.788588693786423</v>
      </c>
      <c r="E512">
        <v>-43.136600000000001</v>
      </c>
      <c r="F512">
        <v>55.526699999999998</v>
      </c>
      <c r="G512">
        <v>455.21300000000002</v>
      </c>
      <c r="H512">
        <v>0.9395</v>
      </c>
      <c r="I512">
        <v>-59.844999999999999</v>
      </c>
      <c r="J512">
        <f t="shared" si="31"/>
        <v>-16.708399999999997</v>
      </c>
      <c r="L512">
        <v>15</v>
      </c>
      <c r="M512">
        <v>512.57000000000005</v>
      </c>
      <c r="N512">
        <f t="shared" si="34"/>
        <v>44.171562348160123</v>
      </c>
      <c r="O512">
        <v>-36.621099999999998</v>
      </c>
      <c r="P512">
        <v>54.077100000000002</v>
      </c>
      <c r="Q512">
        <v>562</v>
      </c>
      <c r="R512">
        <v>1.2145999999999999</v>
      </c>
      <c r="S512">
        <v>-51.3</v>
      </c>
      <c r="T512">
        <f t="shared" si="32"/>
        <v>-14.678899999999999</v>
      </c>
    </row>
    <row r="513" spans="1:20" x14ac:dyDescent="0.3">
      <c r="B513">
        <v>19</v>
      </c>
      <c r="C513">
        <v>616.17700000000002</v>
      </c>
      <c r="D513">
        <f t="shared" si="33"/>
        <v>42.810051800162611</v>
      </c>
      <c r="E513">
        <v>-42.572000000000003</v>
      </c>
      <c r="F513">
        <v>54.962200000000003</v>
      </c>
      <c r="G513">
        <v>448.02800000000002</v>
      </c>
      <c r="H513">
        <v>0.932759</v>
      </c>
      <c r="I513">
        <v>-59.692399999999999</v>
      </c>
      <c r="J513">
        <f t="shared" si="31"/>
        <v>-17.120399999999997</v>
      </c>
      <c r="L513">
        <v>16</v>
      </c>
      <c r="M513">
        <v>535.23199999999997</v>
      </c>
      <c r="N513">
        <f t="shared" si="34"/>
        <v>44.12673197423014</v>
      </c>
      <c r="O513">
        <v>-36.270099999999999</v>
      </c>
      <c r="P513">
        <v>53.573599999999999</v>
      </c>
      <c r="Q513">
        <v>555.61699999999996</v>
      </c>
      <c r="R513">
        <v>1.2115499999999999</v>
      </c>
      <c r="S513">
        <v>-51.162700000000001</v>
      </c>
      <c r="T513">
        <f t="shared" si="32"/>
        <v>-14.892600000000002</v>
      </c>
    </row>
    <row r="514" spans="1:20" x14ac:dyDescent="0.3">
      <c r="B514">
        <v>20</v>
      </c>
      <c r="C514">
        <v>639.31600000000003</v>
      </c>
      <c r="D514">
        <f t="shared" si="33"/>
        <v>43.217079389774817</v>
      </c>
      <c r="E514">
        <v>-42.572000000000003</v>
      </c>
      <c r="F514">
        <v>54.8553</v>
      </c>
      <c r="G514">
        <v>448.30099999999999</v>
      </c>
      <c r="H514">
        <v>0.93479599999999996</v>
      </c>
      <c r="I514">
        <v>-59.585599999999999</v>
      </c>
      <c r="J514">
        <f t="shared" si="31"/>
        <v>-17.013599999999997</v>
      </c>
      <c r="L514">
        <v>17</v>
      </c>
      <c r="M514">
        <v>557.63900000000001</v>
      </c>
      <c r="N514">
        <f t="shared" si="34"/>
        <v>44.628910608291974</v>
      </c>
      <c r="O514">
        <v>-36.422699999999999</v>
      </c>
      <c r="P514">
        <v>53.634599999999999</v>
      </c>
      <c r="Q514">
        <v>563.84500000000003</v>
      </c>
      <c r="R514">
        <v>1.22461</v>
      </c>
      <c r="S514">
        <v>-51.132199999999997</v>
      </c>
      <c r="T514">
        <f t="shared" si="32"/>
        <v>-14.709499999999998</v>
      </c>
    </row>
    <row r="515" spans="1:20" x14ac:dyDescent="0.3">
      <c r="B515">
        <v>21</v>
      </c>
      <c r="C515">
        <v>662.59799999999996</v>
      </c>
      <c r="D515">
        <f t="shared" si="33"/>
        <v>42.95163645734916</v>
      </c>
      <c r="E515">
        <v>-42.572000000000003</v>
      </c>
      <c r="F515">
        <v>54.885899999999999</v>
      </c>
      <c r="G515">
        <v>452.58</v>
      </c>
      <c r="H515">
        <v>0.93891400000000003</v>
      </c>
      <c r="I515">
        <v>-59.814500000000002</v>
      </c>
      <c r="J515">
        <f t="shared" si="31"/>
        <v>-17.2425</v>
      </c>
      <c r="L515">
        <v>18</v>
      </c>
      <c r="M515">
        <v>580.22699999999998</v>
      </c>
      <c r="N515">
        <f t="shared" si="34"/>
        <v>44.27129449265103</v>
      </c>
      <c r="O515">
        <v>-36.682099999999998</v>
      </c>
      <c r="P515">
        <v>53.909300000000002</v>
      </c>
      <c r="Q515">
        <v>570.19100000000003</v>
      </c>
      <c r="R515">
        <v>1.2331300000000001</v>
      </c>
      <c r="S515">
        <v>-50.994900000000001</v>
      </c>
      <c r="T515">
        <f t="shared" si="32"/>
        <v>-14.312800000000003</v>
      </c>
    </row>
    <row r="516" spans="1:20" x14ac:dyDescent="0.3">
      <c r="B516">
        <v>22</v>
      </c>
      <c r="C516">
        <v>685.85599999999999</v>
      </c>
      <c r="D516">
        <f t="shared" si="33"/>
        <v>42.995958379912217</v>
      </c>
      <c r="E516">
        <v>-42.892499999999998</v>
      </c>
      <c r="F516">
        <v>55.328400000000002</v>
      </c>
      <c r="G516">
        <v>450.45699999999999</v>
      </c>
      <c r="H516">
        <v>0.94123199999999996</v>
      </c>
      <c r="I516">
        <v>-59.6008</v>
      </c>
      <c r="J516">
        <f t="shared" si="31"/>
        <v>-16.708300000000001</v>
      </c>
      <c r="L516">
        <v>19</v>
      </c>
      <c r="M516">
        <v>603.05200000000002</v>
      </c>
      <c r="N516">
        <f t="shared" si="34"/>
        <v>43.811610076670227</v>
      </c>
      <c r="O516">
        <v>-36.270099999999999</v>
      </c>
      <c r="P516">
        <v>53.482100000000003</v>
      </c>
      <c r="Q516">
        <v>563.04300000000001</v>
      </c>
      <c r="R516">
        <v>1.23292</v>
      </c>
      <c r="S516">
        <v>-50.903300000000002</v>
      </c>
      <c r="T516">
        <f t="shared" si="32"/>
        <v>-14.633200000000002</v>
      </c>
    </row>
    <row r="517" spans="1:20" x14ac:dyDescent="0.3">
      <c r="B517">
        <v>23</v>
      </c>
      <c r="C517">
        <v>708.98</v>
      </c>
      <c r="D517">
        <f t="shared" si="33"/>
        <v>43.245113302196806</v>
      </c>
      <c r="E517">
        <v>-42.892499999999998</v>
      </c>
      <c r="F517">
        <v>55.221600000000002</v>
      </c>
      <c r="G517">
        <v>457.952</v>
      </c>
      <c r="H517">
        <v>0.94118199999999996</v>
      </c>
      <c r="I517">
        <v>-59.646599999999999</v>
      </c>
      <c r="J517">
        <f t="shared" si="31"/>
        <v>-16.754100000000001</v>
      </c>
      <c r="L517">
        <v>20</v>
      </c>
      <c r="M517">
        <v>625.52499999999998</v>
      </c>
      <c r="N517">
        <f t="shared" si="34"/>
        <v>44.497841854670135</v>
      </c>
      <c r="O517">
        <v>-36.651600000000002</v>
      </c>
      <c r="P517">
        <v>53.878799999999998</v>
      </c>
      <c r="Q517">
        <v>574.51900000000001</v>
      </c>
      <c r="R517">
        <v>1.23689</v>
      </c>
      <c r="S517">
        <v>-50.933799999999998</v>
      </c>
      <c r="T517">
        <f t="shared" si="32"/>
        <v>-14.282199999999996</v>
      </c>
    </row>
    <row r="518" spans="1:20" x14ac:dyDescent="0.3">
      <c r="J518">
        <f t="shared" ref="J518:J581" si="35">I518-E518</f>
        <v>0</v>
      </c>
      <c r="L518">
        <v>21</v>
      </c>
      <c r="M518">
        <v>648.16300000000001</v>
      </c>
      <c r="N518">
        <f t="shared" si="34"/>
        <v>44.173513561268599</v>
      </c>
      <c r="O518">
        <v>-36.666899999999998</v>
      </c>
      <c r="P518">
        <v>53.665199999999999</v>
      </c>
      <c r="Q518">
        <v>575.44100000000003</v>
      </c>
      <c r="R518">
        <v>1.2540199999999999</v>
      </c>
      <c r="S518">
        <v>-51.010100000000001</v>
      </c>
      <c r="T518">
        <f t="shared" ref="T518:T581" si="36">S518-O518</f>
        <v>-14.343200000000003</v>
      </c>
    </row>
    <row r="519" spans="1:20" x14ac:dyDescent="0.3">
      <c r="A519">
        <v>2.2999999999999998</v>
      </c>
      <c r="J519">
        <f t="shared" si="35"/>
        <v>0</v>
      </c>
      <c r="L519">
        <v>22</v>
      </c>
      <c r="M519">
        <v>670.99699999999996</v>
      </c>
      <c r="N519">
        <f t="shared" ref="N519:N582" si="37">1000/(M519-M518)</f>
        <v>43.794341771043285</v>
      </c>
      <c r="O519">
        <v>-35.965000000000003</v>
      </c>
      <c r="P519">
        <v>52.9938</v>
      </c>
      <c r="Q519">
        <v>559.13</v>
      </c>
      <c r="R519">
        <v>1.2342900000000001</v>
      </c>
      <c r="S519">
        <v>-51.025399999999998</v>
      </c>
      <c r="T519">
        <f t="shared" si="36"/>
        <v>-15.060399999999994</v>
      </c>
    </row>
    <row r="520" spans="1:20" x14ac:dyDescent="0.3">
      <c r="B520">
        <v>1</v>
      </c>
      <c r="C520">
        <v>222.31800000000001</v>
      </c>
      <c r="E520">
        <v>-48.996000000000002</v>
      </c>
      <c r="F520">
        <v>70.1447</v>
      </c>
      <c r="G520">
        <v>368.40199999999999</v>
      </c>
      <c r="H520">
        <v>0.791126</v>
      </c>
      <c r="I520">
        <v>-61.309800000000003</v>
      </c>
      <c r="J520">
        <f t="shared" si="35"/>
        <v>-12.313800000000001</v>
      </c>
      <c r="L520">
        <v>23</v>
      </c>
      <c r="M520">
        <v>693.75800000000004</v>
      </c>
      <c r="N520">
        <f t="shared" si="37"/>
        <v>43.934800755678417</v>
      </c>
      <c r="O520">
        <v>-36.117600000000003</v>
      </c>
      <c r="P520">
        <v>52.978499999999997</v>
      </c>
      <c r="Q520">
        <v>565.08299999999997</v>
      </c>
      <c r="R520">
        <v>1.2420500000000001</v>
      </c>
      <c r="S520">
        <v>-51.040599999999998</v>
      </c>
      <c r="T520">
        <f t="shared" si="36"/>
        <v>-14.922999999999995</v>
      </c>
    </row>
    <row r="521" spans="1:20" x14ac:dyDescent="0.3">
      <c r="B521">
        <v>2</v>
      </c>
      <c r="C521">
        <v>232.74299999999999</v>
      </c>
      <c r="D521">
        <f t="shared" ref="D521:D582" si="38">1000/(C521-C520)</f>
        <v>95.923261390887447</v>
      </c>
      <c r="E521">
        <v>-43.746899999999997</v>
      </c>
      <c r="F521">
        <v>55.465699999999998</v>
      </c>
      <c r="G521">
        <v>437.964</v>
      </c>
      <c r="H521">
        <v>0.95050999999999997</v>
      </c>
      <c r="I521">
        <v>-58.151200000000003</v>
      </c>
      <c r="J521">
        <f t="shared" si="35"/>
        <v>-14.404300000000006</v>
      </c>
      <c r="L521">
        <v>24</v>
      </c>
      <c r="M521">
        <v>716.98500000000001</v>
      </c>
      <c r="N521">
        <f t="shared" si="37"/>
        <v>43.053343092091147</v>
      </c>
      <c r="O521">
        <v>-36.300699999999999</v>
      </c>
      <c r="P521">
        <v>52.9938</v>
      </c>
      <c r="Q521">
        <v>573.33199999999999</v>
      </c>
      <c r="R521">
        <v>1.2553399999999999</v>
      </c>
      <c r="S521">
        <v>-42.266800000000003</v>
      </c>
      <c r="T521">
        <f t="shared" si="36"/>
        <v>-5.9661000000000044</v>
      </c>
    </row>
    <row r="522" spans="1:20" x14ac:dyDescent="0.3">
      <c r="B522">
        <v>3</v>
      </c>
      <c r="C522">
        <v>254.595</v>
      </c>
      <c r="D522">
        <f t="shared" si="38"/>
        <v>45.762401610836527</v>
      </c>
      <c r="E522">
        <v>-42.45</v>
      </c>
      <c r="F522">
        <v>54.199199999999998</v>
      </c>
      <c r="G522">
        <v>436.77</v>
      </c>
      <c r="H522">
        <v>0.92193199999999997</v>
      </c>
      <c r="I522">
        <v>-59.127800000000001</v>
      </c>
      <c r="J522">
        <f t="shared" si="35"/>
        <v>-16.677799999999998</v>
      </c>
      <c r="T522">
        <f t="shared" si="36"/>
        <v>0</v>
      </c>
    </row>
    <row r="523" spans="1:20" x14ac:dyDescent="0.3">
      <c r="B523">
        <v>4</v>
      </c>
      <c r="C523">
        <v>275.98500000000001</v>
      </c>
      <c r="D523">
        <f t="shared" si="38"/>
        <v>46.750818139317403</v>
      </c>
      <c r="E523">
        <v>-43.350200000000001</v>
      </c>
      <c r="F523">
        <v>55.374099999999999</v>
      </c>
      <c r="G523">
        <v>446.29199999999997</v>
      </c>
      <c r="H523">
        <v>0.93077900000000002</v>
      </c>
      <c r="I523">
        <v>-59.555100000000003</v>
      </c>
      <c r="J523">
        <f t="shared" si="35"/>
        <v>-16.204900000000002</v>
      </c>
      <c r="K523">
        <v>2.2000000000000002</v>
      </c>
      <c r="T523">
        <f t="shared" si="36"/>
        <v>0</v>
      </c>
    </row>
    <row r="524" spans="1:20" x14ac:dyDescent="0.3">
      <c r="B524">
        <v>5</v>
      </c>
      <c r="C524">
        <v>297.71499999999997</v>
      </c>
      <c r="D524">
        <f t="shared" si="38"/>
        <v>46.019328117809565</v>
      </c>
      <c r="E524">
        <v>-43.151899999999998</v>
      </c>
      <c r="F524">
        <v>55.282600000000002</v>
      </c>
      <c r="G524">
        <v>446.85199999999998</v>
      </c>
      <c r="H524">
        <v>0.92868499999999998</v>
      </c>
      <c r="I524">
        <v>-59.814500000000002</v>
      </c>
      <c r="J524">
        <f t="shared" si="35"/>
        <v>-16.662600000000005</v>
      </c>
      <c r="L524">
        <v>1</v>
      </c>
      <c r="M524">
        <v>222.09</v>
      </c>
      <c r="O524">
        <v>-42.16</v>
      </c>
      <c r="P524">
        <v>68.588300000000004</v>
      </c>
      <c r="Q524">
        <v>445.714</v>
      </c>
      <c r="R524">
        <v>0.99491300000000005</v>
      </c>
      <c r="S524">
        <v>-52.566499999999998</v>
      </c>
      <c r="T524">
        <f t="shared" si="36"/>
        <v>-10.406500000000001</v>
      </c>
    </row>
    <row r="525" spans="1:20" x14ac:dyDescent="0.3">
      <c r="B525">
        <v>6</v>
      </c>
      <c r="C525">
        <v>319.80799999999999</v>
      </c>
      <c r="D525">
        <f t="shared" si="38"/>
        <v>45.263205540216319</v>
      </c>
      <c r="E525">
        <v>-43.182400000000001</v>
      </c>
      <c r="F525">
        <v>55.267299999999999</v>
      </c>
      <c r="G525">
        <v>447.23500000000001</v>
      </c>
      <c r="H525">
        <v>0.92674400000000001</v>
      </c>
      <c r="I525">
        <v>-59.860199999999999</v>
      </c>
      <c r="J525">
        <f t="shared" si="35"/>
        <v>-16.677799999999998</v>
      </c>
      <c r="L525">
        <v>2</v>
      </c>
      <c r="M525">
        <v>232.69200000000001</v>
      </c>
      <c r="N525">
        <f t="shared" si="37"/>
        <v>94.321826070552689</v>
      </c>
      <c r="O525">
        <v>-36.682099999999998</v>
      </c>
      <c r="P525">
        <v>52.887</v>
      </c>
      <c r="Q525">
        <v>538.26900000000001</v>
      </c>
      <c r="R525">
        <v>1.2634000000000001</v>
      </c>
      <c r="S525">
        <v>-48.736600000000003</v>
      </c>
      <c r="T525">
        <f t="shared" si="36"/>
        <v>-12.054500000000004</v>
      </c>
    </row>
    <row r="526" spans="1:20" x14ac:dyDescent="0.3">
      <c r="B526">
        <v>7</v>
      </c>
      <c r="C526">
        <v>341.62400000000002</v>
      </c>
      <c r="D526">
        <f t="shared" si="38"/>
        <v>45.83791712504577</v>
      </c>
      <c r="E526">
        <v>-43.731699999999996</v>
      </c>
      <c r="F526">
        <v>56.045499999999997</v>
      </c>
      <c r="G526">
        <v>452.69099999999997</v>
      </c>
      <c r="H526">
        <v>0.93318999999999996</v>
      </c>
      <c r="I526">
        <v>-59.951799999999999</v>
      </c>
      <c r="J526">
        <f t="shared" si="35"/>
        <v>-16.220100000000002</v>
      </c>
      <c r="L526">
        <v>3</v>
      </c>
      <c r="M526">
        <v>251.113</v>
      </c>
      <c r="N526">
        <f t="shared" si="37"/>
        <v>54.285869388198272</v>
      </c>
      <c r="O526">
        <v>-34.759500000000003</v>
      </c>
      <c r="P526">
        <v>50.0946</v>
      </c>
      <c r="Q526">
        <v>540.09900000000005</v>
      </c>
      <c r="R526">
        <v>1.2497199999999999</v>
      </c>
      <c r="S526">
        <v>-48.996000000000002</v>
      </c>
      <c r="T526">
        <f t="shared" si="36"/>
        <v>-14.236499999999999</v>
      </c>
    </row>
    <row r="527" spans="1:20" x14ac:dyDescent="0.3">
      <c r="B527">
        <v>8</v>
      </c>
      <c r="C527">
        <v>363.327</v>
      </c>
      <c r="D527">
        <f t="shared" si="38"/>
        <v>46.0765792747547</v>
      </c>
      <c r="E527">
        <v>-43.7164</v>
      </c>
      <c r="F527">
        <v>56.015000000000001</v>
      </c>
      <c r="G527">
        <v>456.84100000000001</v>
      </c>
      <c r="H527">
        <v>0.93270699999999995</v>
      </c>
      <c r="I527">
        <v>-59.921300000000002</v>
      </c>
      <c r="J527">
        <f t="shared" si="35"/>
        <v>-16.204900000000002</v>
      </c>
      <c r="L527">
        <v>4</v>
      </c>
      <c r="M527">
        <v>269.48200000000003</v>
      </c>
      <c r="N527">
        <f t="shared" si="37"/>
        <v>54.439544885404672</v>
      </c>
      <c r="O527">
        <v>-36.1633</v>
      </c>
      <c r="P527">
        <v>51.162700000000001</v>
      </c>
      <c r="Q527">
        <v>581.24</v>
      </c>
      <c r="R527">
        <v>1.2923199999999999</v>
      </c>
      <c r="S527">
        <v>-49.438499999999998</v>
      </c>
      <c r="T527">
        <f t="shared" si="36"/>
        <v>-13.275199999999998</v>
      </c>
    </row>
    <row r="528" spans="1:20" x14ac:dyDescent="0.3">
      <c r="B528">
        <v>9</v>
      </c>
      <c r="C528">
        <v>385.57299999999998</v>
      </c>
      <c r="D528">
        <f t="shared" si="38"/>
        <v>44.951901465432023</v>
      </c>
      <c r="E528">
        <v>-42.907699999999998</v>
      </c>
      <c r="F528">
        <v>55.038499999999999</v>
      </c>
      <c r="G528">
        <v>446.65199999999999</v>
      </c>
      <c r="H528">
        <v>0.93065200000000003</v>
      </c>
      <c r="I528">
        <v>-59.936500000000002</v>
      </c>
      <c r="J528">
        <f t="shared" si="35"/>
        <v>-17.028800000000004</v>
      </c>
      <c r="L528">
        <v>5</v>
      </c>
      <c r="M528">
        <v>291.03800000000001</v>
      </c>
      <c r="N528">
        <f t="shared" si="37"/>
        <v>46.390796066060531</v>
      </c>
      <c r="O528">
        <v>-35.7819</v>
      </c>
      <c r="P528">
        <v>51.986699999999999</v>
      </c>
      <c r="Q528">
        <v>558.10500000000002</v>
      </c>
      <c r="R528">
        <v>1.23525</v>
      </c>
      <c r="S528">
        <v>-50.338700000000003</v>
      </c>
      <c r="T528">
        <f t="shared" si="36"/>
        <v>-14.556800000000003</v>
      </c>
    </row>
    <row r="529" spans="1:20" x14ac:dyDescent="0.3">
      <c r="B529">
        <v>10</v>
      </c>
      <c r="C529">
        <v>407.72800000000001</v>
      </c>
      <c r="D529">
        <f t="shared" si="38"/>
        <v>45.136538027533227</v>
      </c>
      <c r="E529">
        <v>-43.411299999999997</v>
      </c>
      <c r="F529">
        <v>55.618299999999998</v>
      </c>
      <c r="G529">
        <v>453.51100000000002</v>
      </c>
      <c r="H529">
        <v>0.93817899999999999</v>
      </c>
      <c r="I529">
        <v>-59.783900000000003</v>
      </c>
      <c r="J529">
        <f t="shared" si="35"/>
        <v>-16.372600000000006</v>
      </c>
      <c r="L529">
        <v>6</v>
      </c>
      <c r="M529">
        <v>312.01100000000002</v>
      </c>
      <c r="N529">
        <f t="shared" si="37"/>
        <v>47.680350927382797</v>
      </c>
      <c r="O529">
        <v>-36.483800000000002</v>
      </c>
      <c r="P529">
        <v>53.085299999999997</v>
      </c>
      <c r="Q529">
        <v>561.58699999999999</v>
      </c>
      <c r="R529">
        <v>1.2346699999999999</v>
      </c>
      <c r="S529">
        <v>-50.811799999999998</v>
      </c>
      <c r="T529">
        <f t="shared" si="36"/>
        <v>-14.327999999999996</v>
      </c>
    </row>
    <row r="530" spans="1:20" x14ac:dyDescent="0.3">
      <c r="B530">
        <v>11</v>
      </c>
      <c r="C530">
        <v>428.99299999999999</v>
      </c>
      <c r="D530">
        <f t="shared" si="38"/>
        <v>47.025628967787476</v>
      </c>
      <c r="E530">
        <v>-43.045000000000002</v>
      </c>
      <c r="F530">
        <v>55.145299999999999</v>
      </c>
      <c r="G530">
        <v>449.07499999999999</v>
      </c>
      <c r="H530">
        <v>0.93658300000000005</v>
      </c>
      <c r="I530">
        <v>-59.860199999999999</v>
      </c>
      <c r="J530">
        <f t="shared" si="35"/>
        <v>-16.815199999999997</v>
      </c>
      <c r="L530">
        <v>7</v>
      </c>
      <c r="M530">
        <v>333.36599999999999</v>
      </c>
      <c r="N530">
        <f t="shared" si="37"/>
        <v>46.827440880355972</v>
      </c>
      <c r="O530">
        <v>-36.361699999999999</v>
      </c>
      <c r="P530">
        <v>53.329500000000003</v>
      </c>
      <c r="Q530">
        <v>561.58600000000001</v>
      </c>
      <c r="R530">
        <v>1.21522</v>
      </c>
      <c r="S530">
        <v>-51.177999999999997</v>
      </c>
      <c r="T530">
        <f t="shared" si="36"/>
        <v>-14.816299999999998</v>
      </c>
    </row>
    <row r="531" spans="1:20" x14ac:dyDescent="0.3">
      <c r="B531">
        <v>12</v>
      </c>
      <c r="C531">
        <v>451.36900000000003</v>
      </c>
      <c r="D531">
        <f t="shared" si="38"/>
        <v>44.690740078655637</v>
      </c>
      <c r="E531">
        <v>-43.411299999999997</v>
      </c>
      <c r="F531">
        <v>55.496200000000002</v>
      </c>
      <c r="G531">
        <v>460.125</v>
      </c>
      <c r="H531">
        <v>0.94069999999999998</v>
      </c>
      <c r="I531">
        <v>-59.905999999999999</v>
      </c>
      <c r="J531">
        <f t="shared" si="35"/>
        <v>-16.494700000000002</v>
      </c>
      <c r="L531">
        <v>8</v>
      </c>
      <c r="M531">
        <v>354.85</v>
      </c>
      <c r="N531">
        <f t="shared" si="37"/>
        <v>46.54626698938737</v>
      </c>
      <c r="O531">
        <v>-37.017800000000001</v>
      </c>
      <c r="P531">
        <v>54.138199999999998</v>
      </c>
      <c r="Q531">
        <v>575.35</v>
      </c>
      <c r="R531">
        <v>1.23282</v>
      </c>
      <c r="S531">
        <v>-51.147500000000001</v>
      </c>
      <c r="T531">
        <f t="shared" si="36"/>
        <v>-14.1297</v>
      </c>
    </row>
    <row r="532" spans="1:20" x14ac:dyDescent="0.3">
      <c r="B532">
        <v>13</v>
      </c>
      <c r="C532">
        <v>473.78399999999999</v>
      </c>
      <c r="D532">
        <f t="shared" si="38"/>
        <v>44.612982377872036</v>
      </c>
      <c r="E532">
        <v>-42.739899999999999</v>
      </c>
      <c r="F532">
        <v>54.718000000000004</v>
      </c>
      <c r="G532">
        <v>451.714</v>
      </c>
      <c r="H532">
        <v>0.93578399999999995</v>
      </c>
      <c r="I532">
        <v>-59.829700000000003</v>
      </c>
      <c r="J532">
        <f t="shared" si="35"/>
        <v>-17.089800000000004</v>
      </c>
      <c r="L532">
        <v>9</v>
      </c>
      <c r="M532">
        <v>376.577</v>
      </c>
      <c r="N532">
        <f t="shared" si="37"/>
        <v>46.025682330740608</v>
      </c>
      <c r="O532">
        <v>-36.1633</v>
      </c>
      <c r="P532">
        <v>53.436300000000003</v>
      </c>
      <c r="Q532">
        <v>553.83500000000004</v>
      </c>
      <c r="R532">
        <v>1.20007</v>
      </c>
      <c r="S532">
        <v>-51.330599999999997</v>
      </c>
      <c r="T532">
        <f t="shared" si="36"/>
        <v>-15.167299999999997</v>
      </c>
    </row>
    <row r="533" spans="1:20" x14ac:dyDescent="0.3">
      <c r="B533">
        <v>14</v>
      </c>
      <c r="C533">
        <v>495.60700000000003</v>
      </c>
      <c r="D533">
        <f t="shared" si="38"/>
        <v>45.823214040232706</v>
      </c>
      <c r="E533">
        <v>-43.7012</v>
      </c>
      <c r="F533">
        <v>55.816699999999997</v>
      </c>
      <c r="G533">
        <v>461.63400000000001</v>
      </c>
      <c r="H533">
        <v>0.94502699999999995</v>
      </c>
      <c r="I533">
        <v>-59.768700000000003</v>
      </c>
      <c r="J533">
        <f t="shared" si="35"/>
        <v>-16.067500000000003</v>
      </c>
      <c r="L533">
        <v>10</v>
      </c>
      <c r="M533">
        <v>398.05900000000003</v>
      </c>
      <c r="N533">
        <f t="shared" si="37"/>
        <v>46.550600502746427</v>
      </c>
      <c r="O533">
        <v>-36.514299999999999</v>
      </c>
      <c r="P533">
        <v>53.619399999999999</v>
      </c>
      <c r="Q533">
        <v>563.66999999999996</v>
      </c>
      <c r="R533">
        <v>1.21143</v>
      </c>
      <c r="S533">
        <v>-51.147500000000001</v>
      </c>
      <c r="T533">
        <f t="shared" si="36"/>
        <v>-14.633200000000002</v>
      </c>
    </row>
    <row r="534" spans="1:20" x14ac:dyDescent="0.3">
      <c r="B534">
        <v>15</v>
      </c>
      <c r="C534">
        <v>518.10299999999995</v>
      </c>
      <c r="D534">
        <f t="shared" si="38"/>
        <v>44.452347083926185</v>
      </c>
      <c r="E534">
        <v>-43.197600000000001</v>
      </c>
      <c r="F534">
        <v>55.160499999999999</v>
      </c>
      <c r="G534">
        <v>460.10700000000003</v>
      </c>
      <c r="H534">
        <v>0.94775299999999996</v>
      </c>
      <c r="I534">
        <v>-59.890700000000002</v>
      </c>
      <c r="J534">
        <f t="shared" si="35"/>
        <v>-16.693100000000001</v>
      </c>
      <c r="L534">
        <v>11</v>
      </c>
      <c r="M534">
        <v>419.91</v>
      </c>
      <c r="N534">
        <f t="shared" si="37"/>
        <v>45.76449590407762</v>
      </c>
      <c r="O534">
        <v>-36.483800000000002</v>
      </c>
      <c r="P534">
        <v>53.543100000000003</v>
      </c>
      <c r="Q534">
        <v>562.33399999999995</v>
      </c>
      <c r="R534">
        <v>1.22706</v>
      </c>
      <c r="S534">
        <v>-51.132199999999997</v>
      </c>
      <c r="T534">
        <f t="shared" si="36"/>
        <v>-14.648399999999995</v>
      </c>
    </row>
    <row r="535" spans="1:20" x14ac:dyDescent="0.3">
      <c r="B535">
        <v>16</v>
      </c>
      <c r="C535">
        <v>540.49900000000002</v>
      </c>
      <c r="D535">
        <f t="shared" si="38"/>
        <v>44.65083050544726</v>
      </c>
      <c r="E535">
        <v>-43.350200000000001</v>
      </c>
      <c r="F535">
        <v>55.374099999999999</v>
      </c>
      <c r="G535">
        <v>458.72300000000001</v>
      </c>
      <c r="H535">
        <v>0.94537800000000005</v>
      </c>
      <c r="I535">
        <v>-59.768700000000003</v>
      </c>
      <c r="J535">
        <f t="shared" si="35"/>
        <v>-16.418500000000002</v>
      </c>
      <c r="L535">
        <v>12</v>
      </c>
      <c r="M535">
        <v>441.85899999999998</v>
      </c>
      <c r="N535">
        <f t="shared" si="37"/>
        <v>45.560162194177501</v>
      </c>
      <c r="O535">
        <v>-36.270099999999999</v>
      </c>
      <c r="P535">
        <v>53.176900000000003</v>
      </c>
      <c r="Q535">
        <v>559.899</v>
      </c>
      <c r="R535">
        <v>1.22309</v>
      </c>
      <c r="S535">
        <v>-51.3</v>
      </c>
      <c r="T535">
        <f t="shared" si="36"/>
        <v>-15.029899999999998</v>
      </c>
    </row>
    <row r="536" spans="1:20" x14ac:dyDescent="0.3">
      <c r="B536">
        <v>17</v>
      </c>
      <c r="C536">
        <v>563.10599999999999</v>
      </c>
      <c r="D536">
        <f t="shared" si="38"/>
        <v>44.234086787278336</v>
      </c>
      <c r="E536">
        <v>-43.365499999999997</v>
      </c>
      <c r="F536">
        <v>55.236800000000002</v>
      </c>
      <c r="G536">
        <v>463.16199999999998</v>
      </c>
      <c r="H536">
        <v>0.953932</v>
      </c>
      <c r="I536">
        <v>-59.768700000000003</v>
      </c>
      <c r="J536">
        <f t="shared" si="35"/>
        <v>-16.403200000000005</v>
      </c>
      <c r="L536">
        <v>13</v>
      </c>
      <c r="M536">
        <v>464.23700000000002</v>
      </c>
      <c r="N536">
        <f t="shared" si="37"/>
        <v>44.686745911162667</v>
      </c>
      <c r="O536">
        <v>-36.300699999999999</v>
      </c>
      <c r="P536">
        <v>53.176900000000003</v>
      </c>
      <c r="Q536">
        <v>559.00900000000001</v>
      </c>
      <c r="R536">
        <v>1.2299</v>
      </c>
      <c r="S536">
        <v>-51.071199999999997</v>
      </c>
      <c r="T536">
        <f t="shared" si="36"/>
        <v>-14.770499999999998</v>
      </c>
    </row>
    <row r="537" spans="1:20" x14ac:dyDescent="0.3">
      <c r="B537">
        <v>18</v>
      </c>
      <c r="C537">
        <v>585.47900000000004</v>
      </c>
      <c r="D537">
        <f t="shared" si="38"/>
        <v>44.696732668841811</v>
      </c>
      <c r="E537">
        <v>-42.999299999999998</v>
      </c>
      <c r="F537">
        <v>54.7485</v>
      </c>
      <c r="G537">
        <v>459.38299999999998</v>
      </c>
      <c r="H537">
        <v>0.94417399999999996</v>
      </c>
      <c r="I537">
        <v>-59.4788</v>
      </c>
      <c r="J537">
        <f t="shared" si="35"/>
        <v>-16.479500000000002</v>
      </c>
      <c r="L537">
        <v>14</v>
      </c>
      <c r="M537">
        <v>486.964</v>
      </c>
      <c r="N537">
        <f t="shared" si="37"/>
        <v>44.000528006336125</v>
      </c>
      <c r="O537">
        <v>-35.9955</v>
      </c>
      <c r="P537">
        <v>52.932699999999997</v>
      </c>
      <c r="Q537">
        <v>554.66800000000001</v>
      </c>
      <c r="R537">
        <v>1.2241299999999999</v>
      </c>
      <c r="S537">
        <v>-51.162700000000001</v>
      </c>
      <c r="T537">
        <f t="shared" si="36"/>
        <v>-15.167200000000001</v>
      </c>
    </row>
    <row r="538" spans="1:20" x14ac:dyDescent="0.3">
      <c r="B538">
        <v>19</v>
      </c>
      <c r="C538">
        <v>607.86400000000003</v>
      </c>
      <c r="D538">
        <f t="shared" si="38"/>
        <v>44.672771945499235</v>
      </c>
      <c r="E538">
        <v>-43.335000000000001</v>
      </c>
      <c r="F538">
        <v>55.221600000000002</v>
      </c>
      <c r="G538">
        <v>460.238</v>
      </c>
      <c r="H538">
        <v>0.95333199999999996</v>
      </c>
      <c r="I538">
        <v>-59.555100000000003</v>
      </c>
      <c r="J538">
        <f t="shared" si="35"/>
        <v>-16.220100000000002</v>
      </c>
      <c r="L538">
        <v>15</v>
      </c>
      <c r="M538">
        <v>508.964</v>
      </c>
      <c r="N538">
        <f t="shared" si="37"/>
        <v>45.454545454545453</v>
      </c>
      <c r="O538">
        <v>-36.636400000000002</v>
      </c>
      <c r="P538">
        <v>53.482100000000003</v>
      </c>
      <c r="Q538">
        <v>570.22699999999998</v>
      </c>
      <c r="R538">
        <v>1.2447999999999999</v>
      </c>
      <c r="S538">
        <v>-51.010100000000001</v>
      </c>
      <c r="T538">
        <f t="shared" si="36"/>
        <v>-14.373699999999999</v>
      </c>
    </row>
    <row r="539" spans="1:20" x14ac:dyDescent="0.3">
      <c r="B539">
        <v>20</v>
      </c>
      <c r="C539">
        <v>630.72500000000002</v>
      </c>
      <c r="D539">
        <f t="shared" si="38"/>
        <v>43.742618433139427</v>
      </c>
      <c r="E539">
        <v>-43.487499999999997</v>
      </c>
      <c r="F539">
        <v>55.313099999999999</v>
      </c>
      <c r="G539">
        <v>468.29399999999998</v>
      </c>
      <c r="H539">
        <v>0.95779899999999996</v>
      </c>
      <c r="I539">
        <v>-59.646599999999999</v>
      </c>
      <c r="J539">
        <f t="shared" si="35"/>
        <v>-16.159100000000002</v>
      </c>
      <c r="L539">
        <v>16</v>
      </c>
      <c r="M539">
        <v>531.08900000000006</v>
      </c>
      <c r="N539">
        <f t="shared" si="37"/>
        <v>45.197740112994232</v>
      </c>
      <c r="O539">
        <v>-36.819499999999998</v>
      </c>
      <c r="P539">
        <v>53.695700000000002</v>
      </c>
      <c r="Q539">
        <v>577.87</v>
      </c>
      <c r="R539">
        <v>1.2525500000000001</v>
      </c>
      <c r="S539">
        <v>-50.872799999999998</v>
      </c>
      <c r="T539">
        <f t="shared" si="36"/>
        <v>-14.0533</v>
      </c>
    </row>
    <row r="540" spans="1:20" x14ac:dyDescent="0.3">
      <c r="B540">
        <v>21</v>
      </c>
      <c r="C540">
        <v>653.79700000000003</v>
      </c>
      <c r="D540">
        <f t="shared" si="38"/>
        <v>43.342579750346736</v>
      </c>
      <c r="E540">
        <v>-42.938200000000002</v>
      </c>
      <c r="F540">
        <v>54.702800000000003</v>
      </c>
      <c r="G540">
        <v>459.89299999999997</v>
      </c>
      <c r="H540">
        <v>0.95406800000000003</v>
      </c>
      <c r="I540">
        <v>-59.631300000000003</v>
      </c>
      <c r="J540">
        <f t="shared" si="35"/>
        <v>-16.693100000000001</v>
      </c>
      <c r="L540">
        <v>17</v>
      </c>
      <c r="M540">
        <v>553.38</v>
      </c>
      <c r="N540">
        <f t="shared" si="37"/>
        <v>44.86115472612277</v>
      </c>
      <c r="O540">
        <v>-36.514299999999999</v>
      </c>
      <c r="P540">
        <v>53.2684</v>
      </c>
      <c r="Q540">
        <v>575.12300000000005</v>
      </c>
      <c r="R540">
        <v>1.2533300000000001</v>
      </c>
      <c r="S540">
        <v>-50.933799999999998</v>
      </c>
      <c r="T540">
        <f t="shared" si="36"/>
        <v>-14.419499999999999</v>
      </c>
    </row>
    <row r="541" spans="1:20" x14ac:dyDescent="0.3">
      <c r="B541">
        <v>22</v>
      </c>
      <c r="C541">
        <v>676.74</v>
      </c>
      <c r="D541">
        <f t="shared" si="38"/>
        <v>43.586279039358438</v>
      </c>
      <c r="E541">
        <v>-43.090800000000002</v>
      </c>
      <c r="F541">
        <v>54.8553</v>
      </c>
      <c r="G541">
        <v>462.42899999999997</v>
      </c>
      <c r="H541">
        <v>0.95728199999999997</v>
      </c>
      <c r="I541">
        <v>-59.616100000000003</v>
      </c>
      <c r="J541">
        <f t="shared" si="35"/>
        <v>-16.525300000000001</v>
      </c>
      <c r="L541">
        <v>18</v>
      </c>
      <c r="M541">
        <v>575.53800000000001</v>
      </c>
      <c r="N541">
        <f t="shared" si="37"/>
        <v>45.130426933838763</v>
      </c>
      <c r="O541">
        <v>-36.438000000000002</v>
      </c>
      <c r="P541">
        <v>53.070099999999996</v>
      </c>
      <c r="Q541">
        <v>575.46400000000006</v>
      </c>
      <c r="R541">
        <v>1.25993</v>
      </c>
      <c r="S541">
        <v>-51.071199999999997</v>
      </c>
      <c r="T541">
        <f t="shared" si="36"/>
        <v>-14.633199999999995</v>
      </c>
    </row>
    <row r="542" spans="1:20" x14ac:dyDescent="0.3">
      <c r="B542">
        <v>23</v>
      </c>
      <c r="C542">
        <v>699.31299999999999</v>
      </c>
      <c r="D542">
        <f t="shared" si="38"/>
        <v>44.30071324148323</v>
      </c>
      <c r="E542">
        <v>-42.800899999999999</v>
      </c>
      <c r="F542">
        <v>54.412799999999997</v>
      </c>
      <c r="G542">
        <v>457.50299999999999</v>
      </c>
      <c r="H542">
        <v>0.95354700000000003</v>
      </c>
      <c r="I542">
        <v>-59.494</v>
      </c>
      <c r="J542">
        <f t="shared" si="35"/>
        <v>-16.693100000000001</v>
      </c>
      <c r="L542">
        <v>19</v>
      </c>
      <c r="M542">
        <v>598.05399999999997</v>
      </c>
      <c r="N542">
        <f t="shared" si="37"/>
        <v>44.41286196482509</v>
      </c>
      <c r="O542">
        <v>-36.132800000000003</v>
      </c>
      <c r="P542">
        <v>52.795400000000001</v>
      </c>
      <c r="Q542">
        <v>567.08500000000004</v>
      </c>
      <c r="R542">
        <v>1.2546999999999999</v>
      </c>
      <c r="S542">
        <v>-50.888100000000001</v>
      </c>
      <c r="T542">
        <f t="shared" si="36"/>
        <v>-14.755299999999998</v>
      </c>
    </row>
    <row r="543" spans="1:20" x14ac:dyDescent="0.3">
      <c r="J543">
        <f t="shared" si="35"/>
        <v>0</v>
      </c>
      <c r="L543">
        <v>20</v>
      </c>
      <c r="M543">
        <v>620.67600000000004</v>
      </c>
      <c r="N543">
        <f t="shared" si="37"/>
        <v>44.204756431791921</v>
      </c>
      <c r="O543">
        <v>-36.1023</v>
      </c>
      <c r="P543">
        <v>52.703899999999997</v>
      </c>
      <c r="Q543">
        <v>568.39</v>
      </c>
      <c r="R543">
        <v>1.2524200000000001</v>
      </c>
      <c r="S543">
        <v>-51.010100000000001</v>
      </c>
      <c r="T543">
        <f t="shared" si="36"/>
        <v>-14.907800000000002</v>
      </c>
    </row>
    <row r="544" spans="1:20" x14ac:dyDescent="0.3">
      <c r="A544">
        <v>2.35</v>
      </c>
      <c r="J544">
        <f t="shared" si="35"/>
        <v>0</v>
      </c>
      <c r="L544">
        <v>21</v>
      </c>
      <c r="M544">
        <v>643.51499999999999</v>
      </c>
      <c r="N544">
        <f t="shared" si="37"/>
        <v>43.784754148605565</v>
      </c>
      <c r="O544">
        <v>-35.919199999999996</v>
      </c>
      <c r="P544">
        <v>52.307099999999998</v>
      </c>
      <c r="Q544">
        <v>564.08699999999999</v>
      </c>
      <c r="R544">
        <v>1.25624</v>
      </c>
      <c r="S544">
        <v>-50.735500000000002</v>
      </c>
      <c r="T544">
        <f t="shared" si="36"/>
        <v>-14.816300000000005</v>
      </c>
    </row>
    <row r="545" spans="2:20" x14ac:dyDescent="0.3">
      <c r="B545">
        <v>1</v>
      </c>
      <c r="C545">
        <v>222.30699999999999</v>
      </c>
      <c r="E545">
        <v>-49.026499999999999</v>
      </c>
      <c r="F545">
        <v>69.854699999999994</v>
      </c>
      <c r="G545">
        <v>367.73399999999998</v>
      </c>
      <c r="H545">
        <v>0.79766800000000004</v>
      </c>
      <c r="I545">
        <v>-61.355600000000003</v>
      </c>
      <c r="J545">
        <f t="shared" si="35"/>
        <v>-12.329100000000004</v>
      </c>
      <c r="L545">
        <v>22</v>
      </c>
      <c r="M545">
        <v>666.07399999999996</v>
      </c>
      <c r="N545">
        <f t="shared" si="37"/>
        <v>44.328206037501722</v>
      </c>
      <c r="O545">
        <v>-36.697400000000002</v>
      </c>
      <c r="P545">
        <v>53.1006</v>
      </c>
      <c r="Q545">
        <v>583.53200000000004</v>
      </c>
      <c r="R545">
        <v>1.2703800000000001</v>
      </c>
      <c r="S545">
        <v>-50.735500000000002</v>
      </c>
      <c r="T545">
        <f t="shared" si="36"/>
        <v>-14.0381</v>
      </c>
    </row>
    <row r="546" spans="2:20" x14ac:dyDescent="0.3">
      <c r="B546">
        <v>2</v>
      </c>
      <c r="C546">
        <v>231.893</v>
      </c>
      <c r="D546">
        <f t="shared" si="38"/>
        <v>104.31879824744405</v>
      </c>
      <c r="E546">
        <v>-44.22</v>
      </c>
      <c r="F546">
        <v>55.404699999999998</v>
      </c>
      <c r="G546">
        <v>443.53899999999999</v>
      </c>
      <c r="H546">
        <v>0.96513700000000002</v>
      </c>
      <c r="I546">
        <v>-57.998699999999999</v>
      </c>
      <c r="J546">
        <f t="shared" si="35"/>
        <v>-13.778700000000001</v>
      </c>
      <c r="L546">
        <v>23</v>
      </c>
      <c r="M546">
        <v>688.89499999999998</v>
      </c>
      <c r="N546">
        <f t="shared" si="37"/>
        <v>43.819289251128296</v>
      </c>
      <c r="O546">
        <v>-36.132800000000003</v>
      </c>
      <c r="P546">
        <v>52.581800000000001</v>
      </c>
      <c r="Q546">
        <v>576.25300000000004</v>
      </c>
      <c r="R546">
        <v>1.25942</v>
      </c>
      <c r="S546">
        <v>-50.659199999999998</v>
      </c>
      <c r="T546">
        <f t="shared" si="36"/>
        <v>-14.526399999999995</v>
      </c>
    </row>
    <row r="547" spans="2:20" x14ac:dyDescent="0.3">
      <c r="B547">
        <v>3</v>
      </c>
      <c r="C547">
        <v>253.85400000000001</v>
      </c>
      <c r="D547">
        <f t="shared" si="38"/>
        <v>45.535267064341305</v>
      </c>
      <c r="E547">
        <v>-41.763300000000001</v>
      </c>
      <c r="F547">
        <v>52.383400000000002</v>
      </c>
      <c r="G547">
        <v>432.69</v>
      </c>
      <c r="H547">
        <v>0.93992500000000001</v>
      </c>
      <c r="I547">
        <v>-58.624299999999998</v>
      </c>
      <c r="J547">
        <f t="shared" si="35"/>
        <v>-16.860999999999997</v>
      </c>
      <c r="L547">
        <v>24</v>
      </c>
      <c r="M547">
        <v>711.44799999999998</v>
      </c>
      <c r="N547">
        <f t="shared" si="37"/>
        <v>44.339999113200022</v>
      </c>
      <c r="O547">
        <v>-36.453200000000002</v>
      </c>
      <c r="P547">
        <v>52.764899999999997</v>
      </c>
      <c r="Q547">
        <v>585.01300000000003</v>
      </c>
      <c r="R547">
        <v>1.27688</v>
      </c>
      <c r="S547">
        <v>-50.414999999999999</v>
      </c>
      <c r="T547">
        <f t="shared" si="36"/>
        <v>-13.961799999999997</v>
      </c>
    </row>
    <row r="548" spans="2:20" x14ac:dyDescent="0.3">
      <c r="B548">
        <v>4</v>
      </c>
      <c r="C548">
        <v>274.99</v>
      </c>
      <c r="D548">
        <f t="shared" si="38"/>
        <v>47.312641937925825</v>
      </c>
      <c r="E548">
        <v>-42.877200000000002</v>
      </c>
      <c r="F548">
        <v>54.244999999999997</v>
      </c>
      <c r="G548">
        <v>446.1</v>
      </c>
      <c r="H548">
        <v>0.94293700000000003</v>
      </c>
      <c r="I548">
        <v>-59.356699999999996</v>
      </c>
      <c r="J548">
        <f t="shared" si="35"/>
        <v>-16.479499999999994</v>
      </c>
      <c r="T548">
        <f t="shared" si="36"/>
        <v>0</v>
      </c>
    </row>
    <row r="549" spans="2:20" x14ac:dyDescent="0.3">
      <c r="B549">
        <v>5</v>
      </c>
      <c r="C549">
        <v>296.72300000000001</v>
      </c>
      <c r="D549">
        <f t="shared" si="38"/>
        <v>46.012975659135869</v>
      </c>
      <c r="E549">
        <v>-43.212899999999998</v>
      </c>
      <c r="F549">
        <v>54.824800000000003</v>
      </c>
      <c r="G549">
        <v>447.93799999999999</v>
      </c>
      <c r="H549">
        <v>0.939307</v>
      </c>
      <c r="I549">
        <v>-59.661900000000003</v>
      </c>
      <c r="J549">
        <f t="shared" si="35"/>
        <v>-16.449000000000005</v>
      </c>
      <c r="K549">
        <v>2.25</v>
      </c>
      <c r="T549">
        <f t="shared" si="36"/>
        <v>0</v>
      </c>
    </row>
    <row r="550" spans="2:20" x14ac:dyDescent="0.3">
      <c r="B550">
        <v>6</v>
      </c>
      <c r="C550">
        <v>317.791</v>
      </c>
      <c r="D550">
        <f t="shared" si="38"/>
        <v>47.465350294285209</v>
      </c>
      <c r="E550">
        <v>-43.060299999999998</v>
      </c>
      <c r="F550">
        <v>54.702800000000003</v>
      </c>
      <c r="G550">
        <v>444.75900000000001</v>
      </c>
      <c r="H550">
        <v>0.93606699999999998</v>
      </c>
      <c r="I550">
        <v>-59.814500000000002</v>
      </c>
      <c r="J550">
        <f t="shared" si="35"/>
        <v>-16.754200000000004</v>
      </c>
      <c r="L550">
        <v>1</v>
      </c>
      <c r="M550">
        <v>222.01599999999999</v>
      </c>
      <c r="O550">
        <v>-41.427599999999998</v>
      </c>
      <c r="P550">
        <v>67.443799999999996</v>
      </c>
      <c r="Q550">
        <v>437.846</v>
      </c>
      <c r="R550">
        <v>0.99096200000000001</v>
      </c>
      <c r="S550">
        <v>-52.352899999999998</v>
      </c>
      <c r="T550">
        <f t="shared" si="36"/>
        <v>-10.9253</v>
      </c>
    </row>
    <row r="551" spans="2:20" x14ac:dyDescent="0.3">
      <c r="B551">
        <v>7</v>
      </c>
      <c r="C551">
        <v>339.99400000000003</v>
      </c>
      <c r="D551">
        <f t="shared" si="38"/>
        <v>45.038958699274808</v>
      </c>
      <c r="E551">
        <v>-43.060299999999998</v>
      </c>
      <c r="F551">
        <v>54.290799999999997</v>
      </c>
      <c r="G551">
        <v>452.26100000000002</v>
      </c>
      <c r="H551">
        <v>0.94566600000000001</v>
      </c>
      <c r="I551">
        <v>-59.707599999999999</v>
      </c>
      <c r="J551">
        <f t="shared" si="35"/>
        <v>-16.647300000000001</v>
      </c>
      <c r="L551">
        <v>2</v>
      </c>
      <c r="M551">
        <v>232.34399999999999</v>
      </c>
      <c r="N551">
        <f t="shared" si="37"/>
        <v>96.824167312161094</v>
      </c>
      <c r="O551">
        <v>-37.292499999999997</v>
      </c>
      <c r="P551">
        <v>53.024299999999997</v>
      </c>
      <c r="Q551">
        <v>564.80399999999997</v>
      </c>
      <c r="R551">
        <v>1.29389</v>
      </c>
      <c r="S551">
        <v>-48.629800000000003</v>
      </c>
      <c r="T551">
        <f t="shared" si="36"/>
        <v>-11.337300000000006</v>
      </c>
    </row>
    <row r="552" spans="2:20" x14ac:dyDescent="0.3">
      <c r="B552">
        <v>8</v>
      </c>
      <c r="C552">
        <v>361.19299999999998</v>
      </c>
      <c r="D552">
        <f t="shared" si="38"/>
        <v>47.172036416812212</v>
      </c>
      <c r="E552">
        <v>-42.800899999999999</v>
      </c>
      <c r="F552">
        <v>54.275500000000001</v>
      </c>
      <c r="G552">
        <v>445.79700000000003</v>
      </c>
      <c r="H552">
        <v>0.934145</v>
      </c>
      <c r="I552">
        <v>-59.738199999999999</v>
      </c>
      <c r="J552">
        <f t="shared" si="35"/>
        <v>-16.9373</v>
      </c>
      <c r="L552">
        <v>3</v>
      </c>
      <c r="M552">
        <v>250.05699999999999</v>
      </c>
      <c r="N552">
        <f t="shared" si="37"/>
        <v>56.455710495116598</v>
      </c>
      <c r="O552">
        <v>-35.247799999999998</v>
      </c>
      <c r="P552">
        <v>49.881</v>
      </c>
      <c r="Q552">
        <v>563.39800000000002</v>
      </c>
      <c r="R552">
        <v>1.29023</v>
      </c>
      <c r="S552">
        <v>-48.645000000000003</v>
      </c>
      <c r="T552">
        <f t="shared" si="36"/>
        <v>-13.397200000000005</v>
      </c>
    </row>
    <row r="553" spans="2:20" x14ac:dyDescent="0.3">
      <c r="B553">
        <v>9</v>
      </c>
      <c r="C553">
        <v>383.572</v>
      </c>
      <c r="D553">
        <f t="shared" si="38"/>
        <v>44.684749095133796</v>
      </c>
      <c r="E553">
        <v>-42.556800000000003</v>
      </c>
      <c r="F553">
        <v>53.832999999999998</v>
      </c>
      <c r="G553">
        <v>446.66699999999997</v>
      </c>
      <c r="H553">
        <v>0.93741099999999999</v>
      </c>
      <c r="I553">
        <v>-59.875500000000002</v>
      </c>
      <c r="J553">
        <f t="shared" si="35"/>
        <v>-17.3187</v>
      </c>
      <c r="L553">
        <v>4</v>
      </c>
      <c r="M553">
        <v>269.245</v>
      </c>
      <c r="N553">
        <f t="shared" si="37"/>
        <v>52.115905774442318</v>
      </c>
      <c r="O553">
        <v>-35.217300000000002</v>
      </c>
      <c r="P553">
        <v>49.911499999999997</v>
      </c>
      <c r="Q553">
        <v>577.11900000000003</v>
      </c>
      <c r="R553">
        <v>1.29718</v>
      </c>
      <c r="S553">
        <v>-49.224899999999998</v>
      </c>
      <c r="T553">
        <f t="shared" si="36"/>
        <v>-14.007599999999996</v>
      </c>
    </row>
    <row r="554" spans="2:20" x14ac:dyDescent="0.3">
      <c r="B554">
        <v>10</v>
      </c>
      <c r="C554">
        <v>405.298</v>
      </c>
      <c r="D554">
        <f t="shared" si="38"/>
        <v>46.027800791678175</v>
      </c>
      <c r="E554">
        <v>-43.273899999999998</v>
      </c>
      <c r="F554">
        <v>54.7333</v>
      </c>
      <c r="G554">
        <v>458.75200000000001</v>
      </c>
      <c r="H554">
        <v>0.94583200000000001</v>
      </c>
      <c r="I554">
        <v>-59.890700000000002</v>
      </c>
      <c r="J554">
        <f t="shared" si="35"/>
        <v>-16.616800000000005</v>
      </c>
      <c r="L554">
        <v>5</v>
      </c>
      <c r="M554">
        <v>290.30700000000002</v>
      </c>
      <c r="N554">
        <f t="shared" si="37"/>
        <v>47.478871902003583</v>
      </c>
      <c r="O554">
        <v>-36.270099999999999</v>
      </c>
      <c r="P554">
        <v>51.864600000000003</v>
      </c>
      <c r="Q554">
        <v>578.04600000000005</v>
      </c>
      <c r="R554">
        <v>1.2721499999999999</v>
      </c>
      <c r="S554">
        <v>-50.0946</v>
      </c>
      <c r="T554">
        <f t="shared" si="36"/>
        <v>-13.8245</v>
      </c>
    </row>
    <row r="555" spans="2:20" x14ac:dyDescent="0.3">
      <c r="B555">
        <v>11</v>
      </c>
      <c r="C555">
        <v>426.86700000000002</v>
      </c>
      <c r="D555">
        <f t="shared" si="38"/>
        <v>46.362835551022265</v>
      </c>
      <c r="E555">
        <v>-43.930100000000003</v>
      </c>
      <c r="F555">
        <v>55.374099999999999</v>
      </c>
      <c r="G555">
        <v>464.24900000000002</v>
      </c>
      <c r="H555">
        <v>0.958005</v>
      </c>
      <c r="I555">
        <v>-59.921300000000002</v>
      </c>
      <c r="J555">
        <f t="shared" si="35"/>
        <v>-15.991199999999999</v>
      </c>
      <c r="L555">
        <v>6</v>
      </c>
      <c r="M555">
        <v>311.69499999999999</v>
      </c>
      <c r="N555">
        <f t="shared" si="37"/>
        <v>46.755189826070747</v>
      </c>
      <c r="O555">
        <v>-35.766599999999997</v>
      </c>
      <c r="P555">
        <v>51.7273</v>
      </c>
      <c r="Q555">
        <v>563.13699999999994</v>
      </c>
      <c r="R555">
        <v>1.23797</v>
      </c>
      <c r="S555">
        <v>-50.628700000000002</v>
      </c>
      <c r="T555">
        <f t="shared" si="36"/>
        <v>-14.862100000000005</v>
      </c>
    </row>
    <row r="556" spans="2:20" x14ac:dyDescent="0.3">
      <c r="B556">
        <v>12</v>
      </c>
      <c r="C556">
        <v>449.08100000000002</v>
      </c>
      <c r="D556">
        <f t="shared" si="38"/>
        <v>45.01665616278023</v>
      </c>
      <c r="E556">
        <v>-42.755099999999999</v>
      </c>
      <c r="F556">
        <v>54.199199999999998</v>
      </c>
      <c r="G556">
        <v>447.75799999999998</v>
      </c>
      <c r="H556">
        <v>0.94120899999999996</v>
      </c>
      <c r="I556">
        <v>-59.814500000000002</v>
      </c>
      <c r="J556">
        <f t="shared" si="35"/>
        <v>-17.059400000000004</v>
      </c>
      <c r="L556">
        <v>7</v>
      </c>
      <c r="M556">
        <v>332.875</v>
      </c>
      <c r="N556">
        <f t="shared" si="37"/>
        <v>47.214353163361643</v>
      </c>
      <c r="O556">
        <v>-36.377000000000002</v>
      </c>
      <c r="P556">
        <v>52.673299999999998</v>
      </c>
      <c r="Q556">
        <v>569.39599999999996</v>
      </c>
      <c r="R556">
        <v>1.2428999999999999</v>
      </c>
      <c r="S556">
        <v>-50.735500000000002</v>
      </c>
      <c r="T556">
        <f t="shared" si="36"/>
        <v>-14.358499999999999</v>
      </c>
    </row>
    <row r="557" spans="2:20" x14ac:dyDescent="0.3">
      <c r="B557">
        <v>13</v>
      </c>
      <c r="C557">
        <v>470.88200000000001</v>
      </c>
      <c r="D557">
        <f t="shared" si="38"/>
        <v>45.869455529562892</v>
      </c>
      <c r="E557">
        <v>-43.335000000000001</v>
      </c>
      <c r="F557">
        <v>54.672199999999997</v>
      </c>
      <c r="G557">
        <v>461.13499999999999</v>
      </c>
      <c r="H557">
        <v>0.95591800000000005</v>
      </c>
      <c r="I557">
        <v>-59.738199999999999</v>
      </c>
      <c r="J557">
        <f t="shared" si="35"/>
        <v>-16.403199999999998</v>
      </c>
      <c r="L557">
        <v>8</v>
      </c>
      <c r="M557">
        <v>353.98399999999998</v>
      </c>
      <c r="N557">
        <f t="shared" si="37"/>
        <v>47.373158368468467</v>
      </c>
      <c r="O557">
        <v>-36.972000000000001</v>
      </c>
      <c r="P557">
        <v>53.436300000000003</v>
      </c>
      <c r="Q557">
        <v>582.524</v>
      </c>
      <c r="R557">
        <v>1.25197</v>
      </c>
      <c r="S557">
        <v>-50.903300000000002</v>
      </c>
      <c r="T557">
        <f t="shared" si="36"/>
        <v>-13.9313</v>
      </c>
    </row>
    <row r="558" spans="2:20" x14ac:dyDescent="0.3">
      <c r="B558">
        <v>14</v>
      </c>
      <c r="C558">
        <v>492.90499999999997</v>
      </c>
      <c r="D558">
        <f t="shared" si="38"/>
        <v>45.407074422195045</v>
      </c>
      <c r="E558">
        <v>-43.731699999999996</v>
      </c>
      <c r="F558">
        <v>55.160499999999999</v>
      </c>
      <c r="G558">
        <v>465.45699999999999</v>
      </c>
      <c r="H558">
        <v>0.96020499999999998</v>
      </c>
      <c r="I558">
        <v>-59.829700000000003</v>
      </c>
      <c r="J558">
        <f t="shared" si="35"/>
        <v>-16.098000000000006</v>
      </c>
      <c r="L558">
        <v>9</v>
      </c>
      <c r="M558">
        <v>374.90199999999999</v>
      </c>
      <c r="N558">
        <f t="shared" si="37"/>
        <v>47.805717563820622</v>
      </c>
      <c r="O558">
        <v>-37.246699999999997</v>
      </c>
      <c r="P558">
        <v>53.817700000000002</v>
      </c>
      <c r="Q558">
        <v>582.73199999999997</v>
      </c>
      <c r="R558">
        <v>1.2474099999999999</v>
      </c>
      <c r="S558">
        <v>-50.994900000000001</v>
      </c>
      <c r="T558">
        <f t="shared" si="36"/>
        <v>-13.748200000000004</v>
      </c>
    </row>
    <row r="559" spans="2:20" x14ac:dyDescent="0.3">
      <c r="B559">
        <v>15</v>
      </c>
      <c r="C559">
        <v>515.28499999999997</v>
      </c>
      <c r="D559">
        <f t="shared" si="38"/>
        <v>44.682752457551395</v>
      </c>
      <c r="E559">
        <v>-43.243400000000001</v>
      </c>
      <c r="F559">
        <v>54.702800000000003</v>
      </c>
      <c r="G559">
        <v>457.66899999999998</v>
      </c>
      <c r="H559">
        <v>0.953905</v>
      </c>
      <c r="I559">
        <v>-59.661900000000003</v>
      </c>
      <c r="J559">
        <f t="shared" si="35"/>
        <v>-16.418500000000002</v>
      </c>
      <c r="L559">
        <v>10</v>
      </c>
      <c r="M559">
        <v>396.47800000000001</v>
      </c>
      <c r="N559">
        <f t="shared" si="37"/>
        <v>46.34779384501293</v>
      </c>
      <c r="O559">
        <v>-36.224400000000003</v>
      </c>
      <c r="P559">
        <v>52.642800000000001</v>
      </c>
      <c r="Q559">
        <v>570.81200000000001</v>
      </c>
      <c r="R559">
        <v>1.2448999999999999</v>
      </c>
      <c r="S559">
        <v>-50.811799999999998</v>
      </c>
      <c r="T559">
        <f t="shared" si="36"/>
        <v>-14.587399999999995</v>
      </c>
    </row>
    <row r="560" spans="2:20" x14ac:dyDescent="0.3">
      <c r="B560">
        <v>16</v>
      </c>
      <c r="C560">
        <v>537.26900000000001</v>
      </c>
      <c r="D560">
        <f t="shared" si="38"/>
        <v>45.487627365356545</v>
      </c>
      <c r="E560">
        <v>-43.579099999999997</v>
      </c>
      <c r="F560">
        <v>54.885899999999999</v>
      </c>
      <c r="G560">
        <v>469.22899999999998</v>
      </c>
      <c r="H560">
        <v>0.96393899999999999</v>
      </c>
      <c r="I560">
        <v>-59.707599999999999</v>
      </c>
      <c r="J560">
        <f t="shared" si="35"/>
        <v>-16.128500000000003</v>
      </c>
      <c r="L560">
        <v>11</v>
      </c>
      <c r="M560">
        <v>417.78100000000001</v>
      </c>
      <c r="N560">
        <f t="shared" si="37"/>
        <v>46.94174529409004</v>
      </c>
      <c r="O560">
        <v>-36.636400000000002</v>
      </c>
      <c r="P560">
        <v>52.9938</v>
      </c>
      <c r="Q560">
        <v>574.55499999999995</v>
      </c>
      <c r="R560">
        <v>1.24387</v>
      </c>
      <c r="S560">
        <v>-50.949100000000001</v>
      </c>
      <c r="T560">
        <f t="shared" si="36"/>
        <v>-14.3127</v>
      </c>
    </row>
    <row r="561" spans="1:20" x14ac:dyDescent="0.3">
      <c r="B561">
        <v>17</v>
      </c>
      <c r="C561">
        <v>559.43700000000001</v>
      </c>
      <c r="D561">
        <f t="shared" si="38"/>
        <v>45.110068567304211</v>
      </c>
      <c r="E561">
        <v>-43.304400000000001</v>
      </c>
      <c r="F561">
        <v>54.550199999999997</v>
      </c>
      <c r="G561">
        <v>462.97399999999999</v>
      </c>
      <c r="H561">
        <v>0.96150999999999998</v>
      </c>
      <c r="I561">
        <v>-59.585599999999999</v>
      </c>
      <c r="J561">
        <f t="shared" si="35"/>
        <v>-16.281199999999998</v>
      </c>
      <c r="L561">
        <v>12</v>
      </c>
      <c r="M561">
        <v>439.44900000000001</v>
      </c>
      <c r="N561">
        <f t="shared" si="37"/>
        <v>46.151006091932793</v>
      </c>
      <c r="O561">
        <v>-36.666899999999998</v>
      </c>
      <c r="P561">
        <v>52.978499999999997</v>
      </c>
      <c r="Q561">
        <v>571.83600000000001</v>
      </c>
      <c r="R561">
        <v>1.25624</v>
      </c>
      <c r="S561">
        <v>-50.796500000000002</v>
      </c>
      <c r="T561">
        <f t="shared" si="36"/>
        <v>-14.129600000000003</v>
      </c>
    </row>
    <row r="562" spans="1:20" x14ac:dyDescent="0.3">
      <c r="B562">
        <v>18</v>
      </c>
      <c r="C562">
        <v>581.89400000000001</v>
      </c>
      <c r="D562">
        <f t="shared" si="38"/>
        <v>44.529545353341952</v>
      </c>
      <c r="E562">
        <v>-42.892499999999998</v>
      </c>
      <c r="F562">
        <v>53.985599999999998</v>
      </c>
      <c r="G562">
        <v>456.88099999999997</v>
      </c>
      <c r="H562">
        <v>0.95266899999999999</v>
      </c>
      <c r="I562">
        <v>-59.616100000000003</v>
      </c>
      <c r="J562">
        <f t="shared" si="35"/>
        <v>-16.723600000000005</v>
      </c>
      <c r="L562">
        <v>13</v>
      </c>
      <c r="M562">
        <v>461.089</v>
      </c>
      <c r="N562">
        <f t="shared" si="37"/>
        <v>46.21072088724587</v>
      </c>
      <c r="O562">
        <v>-36.727899999999998</v>
      </c>
      <c r="P562">
        <v>53.1006</v>
      </c>
      <c r="Q562">
        <v>577.65300000000002</v>
      </c>
      <c r="R562">
        <v>1.2627699999999999</v>
      </c>
      <c r="S562">
        <v>-50.857500000000002</v>
      </c>
      <c r="T562">
        <f t="shared" si="36"/>
        <v>-14.129600000000003</v>
      </c>
    </row>
    <row r="563" spans="1:20" x14ac:dyDescent="0.3">
      <c r="B563">
        <v>19</v>
      </c>
      <c r="C563">
        <v>604.06200000000001</v>
      </c>
      <c r="D563">
        <f t="shared" si="38"/>
        <v>45.110068567304211</v>
      </c>
      <c r="E563">
        <v>-43.228099999999998</v>
      </c>
      <c r="F563">
        <v>54.458599999999997</v>
      </c>
      <c r="G563">
        <v>465.53899999999999</v>
      </c>
      <c r="H563">
        <v>0.96492599999999995</v>
      </c>
      <c r="I563">
        <v>-59.753399999999999</v>
      </c>
      <c r="J563">
        <f t="shared" si="35"/>
        <v>-16.525300000000001</v>
      </c>
      <c r="L563">
        <v>14</v>
      </c>
      <c r="M563">
        <v>482.92200000000003</v>
      </c>
      <c r="N563">
        <f t="shared" si="37"/>
        <v>45.802225988182968</v>
      </c>
      <c r="O563">
        <v>-37.033099999999997</v>
      </c>
      <c r="P563">
        <v>53.344700000000003</v>
      </c>
      <c r="Q563">
        <v>590.84199999999998</v>
      </c>
      <c r="R563">
        <v>1.2691699999999999</v>
      </c>
      <c r="S563">
        <v>-50.750700000000002</v>
      </c>
      <c r="T563">
        <f t="shared" si="36"/>
        <v>-13.717600000000004</v>
      </c>
    </row>
    <row r="564" spans="1:20" x14ac:dyDescent="0.3">
      <c r="B564">
        <v>20</v>
      </c>
      <c r="C564">
        <v>626.6</v>
      </c>
      <c r="D564">
        <f t="shared" si="38"/>
        <v>44.369509273227415</v>
      </c>
      <c r="E564">
        <v>-43.075600000000001</v>
      </c>
      <c r="F564">
        <v>54.046599999999998</v>
      </c>
      <c r="G564">
        <v>464.60500000000002</v>
      </c>
      <c r="H564">
        <v>0.96475599999999995</v>
      </c>
      <c r="I564">
        <v>-59.524500000000003</v>
      </c>
      <c r="J564">
        <f t="shared" si="35"/>
        <v>-16.448900000000002</v>
      </c>
      <c r="L564">
        <v>15</v>
      </c>
      <c r="M564">
        <v>504.84800000000001</v>
      </c>
      <c r="N564">
        <f t="shared" si="37"/>
        <v>45.607954027182366</v>
      </c>
      <c r="O564">
        <v>-36.468499999999999</v>
      </c>
      <c r="P564">
        <v>52.719099999999997</v>
      </c>
      <c r="Q564">
        <v>573.79499999999996</v>
      </c>
      <c r="R564">
        <v>1.2608999999999999</v>
      </c>
      <c r="S564">
        <v>-50.613399999999999</v>
      </c>
      <c r="T564">
        <f t="shared" si="36"/>
        <v>-14.1449</v>
      </c>
    </row>
    <row r="565" spans="1:20" x14ac:dyDescent="0.3">
      <c r="B565">
        <v>21</v>
      </c>
      <c r="C565">
        <v>649.19600000000003</v>
      </c>
      <c r="D565">
        <f t="shared" si="38"/>
        <v>44.255620463798898</v>
      </c>
      <c r="E565">
        <v>-42.923000000000002</v>
      </c>
      <c r="F565">
        <v>53.970300000000002</v>
      </c>
      <c r="G565">
        <v>461.99799999999999</v>
      </c>
      <c r="H565">
        <v>0.96541999999999994</v>
      </c>
      <c r="I565">
        <v>-59.494</v>
      </c>
      <c r="J565">
        <f t="shared" si="35"/>
        <v>-16.570999999999998</v>
      </c>
      <c r="L565">
        <v>16</v>
      </c>
      <c r="M565">
        <v>527.02800000000002</v>
      </c>
      <c r="N565">
        <f t="shared" si="37"/>
        <v>45.085662759242545</v>
      </c>
      <c r="O565">
        <v>-36.529499999999999</v>
      </c>
      <c r="P565">
        <v>52.795400000000001</v>
      </c>
      <c r="Q565">
        <v>580.71400000000006</v>
      </c>
      <c r="R565">
        <v>1.2825299999999999</v>
      </c>
      <c r="S565">
        <v>-50.460799999999999</v>
      </c>
      <c r="T565">
        <f t="shared" si="36"/>
        <v>-13.9313</v>
      </c>
    </row>
    <row r="566" spans="1:20" x14ac:dyDescent="0.3">
      <c r="B566">
        <v>22</v>
      </c>
      <c r="C566">
        <v>671.745</v>
      </c>
      <c r="D566">
        <f t="shared" si="38"/>
        <v>44.347864650317128</v>
      </c>
      <c r="E566">
        <v>-43.289200000000001</v>
      </c>
      <c r="F566">
        <v>54.351799999999997</v>
      </c>
      <c r="G566">
        <v>471.08199999999999</v>
      </c>
      <c r="H566">
        <v>0.97194199999999997</v>
      </c>
      <c r="I566">
        <v>-59.4482</v>
      </c>
      <c r="J566">
        <f t="shared" si="35"/>
        <v>-16.158999999999999</v>
      </c>
      <c r="L566">
        <v>17</v>
      </c>
      <c r="M566">
        <v>549.23199999999997</v>
      </c>
      <c r="N566">
        <f t="shared" si="37"/>
        <v>45.036930282832024</v>
      </c>
      <c r="O566">
        <v>-36.132800000000003</v>
      </c>
      <c r="P566">
        <v>52.246099999999998</v>
      </c>
      <c r="Q566">
        <v>578.15200000000004</v>
      </c>
      <c r="R566">
        <v>1.2654000000000001</v>
      </c>
      <c r="S566">
        <v>-50.521900000000002</v>
      </c>
      <c r="T566">
        <f t="shared" si="36"/>
        <v>-14.389099999999999</v>
      </c>
    </row>
    <row r="567" spans="1:20" x14ac:dyDescent="0.3">
      <c r="B567">
        <v>23</v>
      </c>
      <c r="C567">
        <v>694.21500000000003</v>
      </c>
      <c r="D567">
        <f t="shared" si="38"/>
        <v>44.503782821539779</v>
      </c>
      <c r="E567">
        <v>-42.266800000000003</v>
      </c>
      <c r="F567">
        <v>53.085299999999997</v>
      </c>
      <c r="G567">
        <v>457.185</v>
      </c>
      <c r="H567">
        <v>0.96157899999999996</v>
      </c>
      <c r="I567">
        <v>-59.265099999999997</v>
      </c>
      <c r="J567">
        <f t="shared" si="35"/>
        <v>-16.998299999999993</v>
      </c>
      <c r="L567">
        <v>18</v>
      </c>
      <c r="M567">
        <v>571.21600000000001</v>
      </c>
      <c r="N567">
        <f t="shared" si="37"/>
        <v>45.487627365356545</v>
      </c>
      <c r="O567">
        <v>-36.514299999999999</v>
      </c>
      <c r="P567">
        <v>52.642800000000001</v>
      </c>
      <c r="Q567">
        <v>590.10299999999995</v>
      </c>
      <c r="R567">
        <v>1.2771999999999999</v>
      </c>
      <c r="S567">
        <v>-50.689700000000002</v>
      </c>
      <c r="T567">
        <f t="shared" si="36"/>
        <v>-14.175400000000003</v>
      </c>
    </row>
    <row r="568" spans="1:20" x14ac:dyDescent="0.3">
      <c r="B568">
        <v>24</v>
      </c>
      <c r="C568">
        <v>716.73800000000006</v>
      </c>
      <c r="D568">
        <f t="shared" si="38"/>
        <v>44.399058739954661</v>
      </c>
      <c r="E568">
        <v>-43.029800000000002</v>
      </c>
      <c r="F568">
        <v>53.955100000000002</v>
      </c>
      <c r="G568">
        <v>470.31</v>
      </c>
      <c r="H568">
        <v>0.97880999999999996</v>
      </c>
      <c r="I568">
        <v>-59.2804</v>
      </c>
      <c r="J568">
        <f t="shared" si="35"/>
        <v>-16.250599999999999</v>
      </c>
      <c r="L568">
        <v>19</v>
      </c>
      <c r="M568">
        <v>593.21799999999996</v>
      </c>
      <c r="N568">
        <f t="shared" si="37"/>
        <v>45.450413598763845</v>
      </c>
      <c r="O568">
        <v>-36.788899999999998</v>
      </c>
      <c r="P568">
        <v>52.871699999999997</v>
      </c>
      <c r="Q568">
        <v>591.03700000000003</v>
      </c>
      <c r="R568">
        <v>1.28512</v>
      </c>
      <c r="S568">
        <v>-50.552399999999999</v>
      </c>
      <c r="T568">
        <f t="shared" si="36"/>
        <v>-13.763500000000001</v>
      </c>
    </row>
    <row r="569" spans="1:20" x14ac:dyDescent="0.3">
      <c r="J569">
        <f t="shared" si="35"/>
        <v>0</v>
      </c>
      <c r="L569">
        <v>20</v>
      </c>
      <c r="M569">
        <v>615.81600000000003</v>
      </c>
      <c r="N569">
        <f t="shared" si="37"/>
        <v>44.251703690591953</v>
      </c>
      <c r="O569">
        <v>-36.346400000000003</v>
      </c>
      <c r="P569">
        <v>52.429200000000002</v>
      </c>
      <c r="Q569">
        <v>581.86099999999999</v>
      </c>
      <c r="R569">
        <v>1.2820800000000001</v>
      </c>
      <c r="S569">
        <v>-50.552399999999999</v>
      </c>
      <c r="T569">
        <f t="shared" si="36"/>
        <v>-14.205999999999996</v>
      </c>
    </row>
    <row r="570" spans="1:20" x14ac:dyDescent="0.3">
      <c r="A570">
        <v>2.4</v>
      </c>
      <c r="J570">
        <f t="shared" si="35"/>
        <v>0</v>
      </c>
      <c r="L570">
        <v>21</v>
      </c>
      <c r="M570">
        <v>637.47799999999995</v>
      </c>
      <c r="N570">
        <f t="shared" si="37"/>
        <v>46.163789123811448</v>
      </c>
      <c r="O570">
        <v>-36.499000000000002</v>
      </c>
      <c r="P570">
        <v>52.322400000000002</v>
      </c>
      <c r="Q570">
        <v>593.346</v>
      </c>
      <c r="R570">
        <v>1.2979499999999999</v>
      </c>
      <c r="S570">
        <v>-50.659199999999998</v>
      </c>
      <c r="T570">
        <f t="shared" si="36"/>
        <v>-14.160199999999996</v>
      </c>
    </row>
    <row r="571" spans="1:20" x14ac:dyDescent="0.3">
      <c r="B571">
        <v>1</v>
      </c>
      <c r="C571">
        <v>222.214</v>
      </c>
      <c r="E571">
        <v>-48.324599999999997</v>
      </c>
      <c r="F571">
        <v>68.649299999999997</v>
      </c>
      <c r="G571">
        <v>361.57799999999997</v>
      </c>
      <c r="H571">
        <v>0.79420000000000002</v>
      </c>
      <c r="I571">
        <v>-61.370800000000003</v>
      </c>
      <c r="J571">
        <f t="shared" si="35"/>
        <v>-13.046200000000006</v>
      </c>
      <c r="L571">
        <v>22</v>
      </c>
      <c r="M571">
        <v>660.44399999999996</v>
      </c>
      <c r="N571">
        <f t="shared" si="37"/>
        <v>43.542628233040134</v>
      </c>
      <c r="O571">
        <v>-36.651600000000002</v>
      </c>
      <c r="P571">
        <v>52.429200000000002</v>
      </c>
      <c r="Q571">
        <v>594.95500000000004</v>
      </c>
      <c r="R571">
        <v>1.3013399999999999</v>
      </c>
      <c r="S571">
        <v>-50.247199999999999</v>
      </c>
      <c r="T571">
        <f t="shared" si="36"/>
        <v>-13.595599999999997</v>
      </c>
    </row>
    <row r="572" spans="1:20" x14ac:dyDescent="0.3">
      <c r="B572">
        <v>2</v>
      </c>
      <c r="C572">
        <v>231.78700000000001</v>
      </c>
      <c r="D572">
        <f t="shared" si="38"/>
        <v>104.4604617152407</v>
      </c>
      <c r="E572">
        <v>-44.265700000000002</v>
      </c>
      <c r="F572">
        <v>54.7791</v>
      </c>
      <c r="G572">
        <v>447.66899999999998</v>
      </c>
      <c r="H572">
        <v>0.97416400000000003</v>
      </c>
      <c r="I572">
        <v>-58.0139</v>
      </c>
      <c r="J572">
        <f t="shared" si="35"/>
        <v>-13.748199999999997</v>
      </c>
      <c r="L572">
        <v>23</v>
      </c>
      <c r="M572">
        <v>683.30799999999999</v>
      </c>
      <c r="N572">
        <f t="shared" si="37"/>
        <v>43.736878936319044</v>
      </c>
      <c r="O572">
        <v>-36.270099999999999</v>
      </c>
      <c r="P572">
        <v>52.047699999999999</v>
      </c>
      <c r="Q572">
        <v>588.98199999999997</v>
      </c>
      <c r="R572">
        <v>1.2932399999999999</v>
      </c>
      <c r="S572">
        <v>-50.231900000000003</v>
      </c>
      <c r="T572">
        <f t="shared" si="36"/>
        <v>-13.961800000000004</v>
      </c>
    </row>
    <row r="573" spans="1:20" x14ac:dyDescent="0.3">
      <c r="B573">
        <v>3</v>
      </c>
      <c r="C573">
        <v>252.99</v>
      </c>
      <c r="D573">
        <f t="shared" si="38"/>
        <v>47.163137291892653</v>
      </c>
      <c r="E573">
        <v>-42.923000000000002</v>
      </c>
      <c r="F573">
        <v>53.222700000000003</v>
      </c>
      <c r="G573">
        <v>449.78199999999998</v>
      </c>
      <c r="H573">
        <v>0.96253500000000003</v>
      </c>
      <c r="I573">
        <v>-58.944699999999997</v>
      </c>
      <c r="J573">
        <f t="shared" si="35"/>
        <v>-16.021699999999996</v>
      </c>
      <c r="L573">
        <v>24</v>
      </c>
      <c r="M573">
        <v>705.89400000000001</v>
      </c>
      <c r="N573">
        <f t="shared" si="37"/>
        <v>44.27521473479144</v>
      </c>
      <c r="O573">
        <v>-36.285400000000003</v>
      </c>
      <c r="P573">
        <v>51.971400000000003</v>
      </c>
      <c r="Q573">
        <v>593.005</v>
      </c>
      <c r="R573">
        <v>1.3066800000000001</v>
      </c>
      <c r="S573">
        <v>-50.109900000000003</v>
      </c>
      <c r="T573">
        <f t="shared" si="36"/>
        <v>-13.8245</v>
      </c>
    </row>
    <row r="574" spans="1:20" x14ac:dyDescent="0.3">
      <c r="B574">
        <v>4</v>
      </c>
      <c r="C574">
        <v>274.54500000000002</v>
      </c>
      <c r="D574">
        <f t="shared" si="38"/>
        <v>46.392948271862664</v>
      </c>
      <c r="E574">
        <v>-42.800899999999999</v>
      </c>
      <c r="F574">
        <v>53.192100000000003</v>
      </c>
      <c r="G574">
        <v>450.62599999999998</v>
      </c>
      <c r="H574">
        <v>0.95223000000000002</v>
      </c>
      <c r="I574">
        <v>-59.3262</v>
      </c>
      <c r="J574">
        <f t="shared" si="35"/>
        <v>-16.525300000000001</v>
      </c>
      <c r="T574">
        <f t="shared" si="36"/>
        <v>0</v>
      </c>
    </row>
    <row r="575" spans="1:20" x14ac:dyDescent="0.3">
      <c r="B575">
        <v>5</v>
      </c>
      <c r="C575">
        <v>295.61700000000002</v>
      </c>
      <c r="D575">
        <f t="shared" si="38"/>
        <v>47.456340167046314</v>
      </c>
      <c r="E575">
        <v>-43.579099999999997</v>
      </c>
      <c r="F575">
        <v>54.183999999999997</v>
      </c>
      <c r="G575">
        <v>462.10199999999998</v>
      </c>
      <c r="H575">
        <v>0.95701899999999995</v>
      </c>
      <c r="I575">
        <v>-59.585599999999999</v>
      </c>
      <c r="J575">
        <f t="shared" si="35"/>
        <v>-16.006500000000003</v>
      </c>
      <c r="K575">
        <v>2.2999999999999998</v>
      </c>
      <c r="T575">
        <f t="shared" si="36"/>
        <v>0</v>
      </c>
    </row>
    <row r="576" spans="1:20" x14ac:dyDescent="0.3">
      <c r="B576">
        <v>6</v>
      </c>
      <c r="C576">
        <v>317.12099999999998</v>
      </c>
      <c r="D576">
        <f t="shared" si="38"/>
        <v>46.502976190476275</v>
      </c>
      <c r="E576">
        <v>-43.136600000000001</v>
      </c>
      <c r="F576">
        <v>54.138199999999998</v>
      </c>
      <c r="G576">
        <v>452.33499999999998</v>
      </c>
      <c r="H576">
        <v>0.94538500000000003</v>
      </c>
      <c r="I576">
        <v>-59.722900000000003</v>
      </c>
      <c r="J576">
        <f t="shared" si="35"/>
        <v>-16.586300000000001</v>
      </c>
      <c r="L576">
        <v>1</v>
      </c>
      <c r="M576">
        <v>221.94</v>
      </c>
      <c r="O576">
        <v>-41.564900000000002</v>
      </c>
      <c r="P576">
        <v>67.550700000000006</v>
      </c>
      <c r="Q576">
        <v>442.80099999999999</v>
      </c>
      <c r="R576">
        <v>0.99536199999999997</v>
      </c>
      <c r="S576">
        <v>-52.185099999999998</v>
      </c>
      <c r="T576">
        <f t="shared" si="36"/>
        <v>-10.620199999999997</v>
      </c>
    </row>
    <row r="577" spans="2:20" x14ac:dyDescent="0.3">
      <c r="B577">
        <v>7</v>
      </c>
      <c r="C577">
        <v>338.80700000000002</v>
      </c>
      <c r="D577">
        <f t="shared" si="38"/>
        <v>46.112699437424993</v>
      </c>
      <c r="E577">
        <v>-43.533299999999997</v>
      </c>
      <c r="F577">
        <v>54.489100000000001</v>
      </c>
      <c r="G577">
        <v>462.024</v>
      </c>
      <c r="H577">
        <v>0.953739</v>
      </c>
      <c r="I577">
        <v>-59.646599999999999</v>
      </c>
      <c r="J577">
        <f t="shared" si="35"/>
        <v>-16.113300000000002</v>
      </c>
      <c r="L577">
        <v>2</v>
      </c>
      <c r="M577">
        <v>231.80500000000001</v>
      </c>
      <c r="N577">
        <f t="shared" si="37"/>
        <v>101.36847440446012</v>
      </c>
      <c r="O577">
        <v>-37.4756</v>
      </c>
      <c r="P577">
        <v>52.566499999999998</v>
      </c>
      <c r="Q577">
        <v>571.43399999999997</v>
      </c>
      <c r="R577">
        <v>1.33165</v>
      </c>
      <c r="S577">
        <v>-48.370399999999997</v>
      </c>
      <c r="T577">
        <f t="shared" si="36"/>
        <v>-10.894799999999996</v>
      </c>
    </row>
    <row r="578" spans="2:20" x14ac:dyDescent="0.3">
      <c r="B578">
        <v>8</v>
      </c>
      <c r="C578">
        <v>360.452</v>
      </c>
      <c r="D578">
        <f t="shared" si="38"/>
        <v>46.200046200046238</v>
      </c>
      <c r="E578">
        <v>-43.014499999999998</v>
      </c>
      <c r="F578">
        <v>53.909300000000002</v>
      </c>
      <c r="G578">
        <v>453.75900000000001</v>
      </c>
      <c r="H578">
        <v>0.954982</v>
      </c>
      <c r="I578">
        <v>-59.799199999999999</v>
      </c>
      <c r="J578">
        <f t="shared" si="35"/>
        <v>-16.784700000000001</v>
      </c>
      <c r="L578">
        <v>3</v>
      </c>
      <c r="M578">
        <v>249.11</v>
      </c>
      <c r="N578">
        <f t="shared" si="37"/>
        <v>57.78676683039582</v>
      </c>
      <c r="O578">
        <v>-35.385100000000001</v>
      </c>
      <c r="P578">
        <v>49.469000000000001</v>
      </c>
      <c r="Q578">
        <v>575.94799999999998</v>
      </c>
      <c r="R578">
        <v>1.3190299999999999</v>
      </c>
      <c r="S578">
        <v>-48.339799999999997</v>
      </c>
      <c r="T578">
        <f t="shared" si="36"/>
        <v>-12.954699999999995</v>
      </c>
    </row>
    <row r="579" spans="2:20" x14ac:dyDescent="0.3">
      <c r="B579">
        <v>9</v>
      </c>
      <c r="C579">
        <v>382.37599999999998</v>
      </c>
      <c r="D579">
        <f t="shared" si="38"/>
        <v>45.612114577631864</v>
      </c>
      <c r="E579">
        <v>-42.953499999999998</v>
      </c>
      <c r="F579">
        <v>53.405799999999999</v>
      </c>
      <c r="G579">
        <v>462.25200000000001</v>
      </c>
      <c r="H579">
        <v>0.95813300000000001</v>
      </c>
      <c r="I579">
        <v>-59.677100000000003</v>
      </c>
      <c r="J579">
        <f t="shared" si="35"/>
        <v>-16.723600000000005</v>
      </c>
      <c r="L579">
        <v>4</v>
      </c>
      <c r="M579">
        <v>267.86900000000003</v>
      </c>
      <c r="N579">
        <f t="shared" si="37"/>
        <v>53.307745615437881</v>
      </c>
      <c r="O579">
        <v>-35.9039</v>
      </c>
      <c r="P579">
        <v>49.652099999999997</v>
      </c>
      <c r="Q579">
        <v>598.06399999999996</v>
      </c>
      <c r="R579">
        <v>1.3423400000000001</v>
      </c>
      <c r="S579">
        <v>-48.950200000000002</v>
      </c>
      <c r="T579">
        <f t="shared" si="36"/>
        <v>-13.046300000000002</v>
      </c>
    </row>
    <row r="580" spans="2:20" x14ac:dyDescent="0.3">
      <c r="B580">
        <v>10</v>
      </c>
      <c r="C580">
        <v>403.93200000000002</v>
      </c>
      <c r="D580">
        <f t="shared" si="38"/>
        <v>46.39079606606041</v>
      </c>
      <c r="E580">
        <v>-42.678800000000003</v>
      </c>
      <c r="F580">
        <v>53.573599999999999</v>
      </c>
      <c r="G580">
        <v>451.30900000000003</v>
      </c>
      <c r="H580">
        <v>0.94095300000000004</v>
      </c>
      <c r="I580">
        <v>-59.722900000000003</v>
      </c>
      <c r="J580">
        <f t="shared" si="35"/>
        <v>-17.0441</v>
      </c>
      <c r="L580">
        <v>5</v>
      </c>
      <c r="M580">
        <v>288.01900000000001</v>
      </c>
      <c r="N580">
        <f t="shared" si="37"/>
        <v>49.627791563275487</v>
      </c>
      <c r="O580">
        <v>-36.453200000000002</v>
      </c>
      <c r="P580">
        <v>51.5289</v>
      </c>
      <c r="Q580">
        <v>589.25199999999995</v>
      </c>
      <c r="R580">
        <v>1.2980100000000001</v>
      </c>
      <c r="S580">
        <v>-49.957299999999996</v>
      </c>
      <c r="T580">
        <f t="shared" si="36"/>
        <v>-13.504099999999994</v>
      </c>
    </row>
    <row r="581" spans="2:20" x14ac:dyDescent="0.3">
      <c r="B581">
        <v>11</v>
      </c>
      <c r="C581">
        <v>425.16</v>
      </c>
      <c r="D581">
        <f t="shared" si="38"/>
        <v>47.107593744111533</v>
      </c>
      <c r="E581">
        <v>-44.036900000000003</v>
      </c>
      <c r="F581">
        <v>54.992699999999999</v>
      </c>
      <c r="G581">
        <v>476.31299999999999</v>
      </c>
      <c r="H581">
        <v>0.96740000000000004</v>
      </c>
      <c r="I581">
        <v>-59.905999999999999</v>
      </c>
      <c r="J581">
        <f t="shared" si="35"/>
        <v>-15.869099999999996</v>
      </c>
      <c r="L581">
        <v>6</v>
      </c>
      <c r="M581">
        <v>309.19200000000001</v>
      </c>
      <c r="N581">
        <f t="shared" si="37"/>
        <v>47.229962688329472</v>
      </c>
      <c r="O581">
        <v>-35.751300000000001</v>
      </c>
      <c r="P581">
        <v>51.269500000000001</v>
      </c>
      <c r="Q581">
        <v>566.5</v>
      </c>
      <c r="R581">
        <v>1.25264</v>
      </c>
      <c r="S581">
        <v>-50.460799999999999</v>
      </c>
      <c r="T581">
        <f t="shared" si="36"/>
        <v>-14.709499999999998</v>
      </c>
    </row>
    <row r="582" spans="2:20" x14ac:dyDescent="0.3">
      <c r="B582">
        <v>12</v>
      </c>
      <c r="C582">
        <v>446.94499999999999</v>
      </c>
      <c r="D582">
        <f t="shared" si="38"/>
        <v>45.903144365389096</v>
      </c>
      <c r="E582">
        <v>-43.411299999999997</v>
      </c>
      <c r="F582">
        <v>54.138199999999998</v>
      </c>
      <c r="G582">
        <v>465.51100000000002</v>
      </c>
      <c r="H582">
        <v>0.961727</v>
      </c>
      <c r="I582">
        <v>-59.829700000000003</v>
      </c>
      <c r="J582">
        <f t="shared" ref="J582:J645" si="39">I582-E582</f>
        <v>-16.418400000000005</v>
      </c>
      <c r="L582">
        <v>7</v>
      </c>
      <c r="M582">
        <v>330.11599999999999</v>
      </c>
      <c r="N582">
        <f t="shared" si="37"/>
        <v>47.792009176065811</v>
      </c>
      <c r="O582">
        <v>-36.361699999999999</v>
      </c>
      <c r="P582">
        <v>52.276600000000002</v>
      </c>
      <c r="Q582">
        <v>572.71500000000003</v>
      </c>
      <c r="R582">
        <v>1.2621800000000001</v>
      </c>
      <c r="S582">
        <v>-50.643900000000002</v>
      </c>
      <c r="T582">
        <f t="shared" ref="T582:T645" si="40">S582-O582</f>
        <v>-14.282200000000003</v>
      </c>
    </row>
    <row r="583" spans="2:20" x14ac:dyDescent="0.3">
      <c r="B583">
        <v>13</v>
      </c>
      <c r="C583">
        <v>469.43099999999998</v>
      </c>
      <c r="D583">
        <f t="shared" ref="D583:D646" si="41">1000/(C583-C582)</f>
        <v>44.472115983278506</v>
      </c>
      <c r="E583">
        <v>-43.182400000000001</v>
      </c>
      <c r="F583">
        <v>53.863500000000002</v>
      </c>
      <c r="G583">
        <v>462.21600000000001</v>
      </c>
      <c r="H583">
        <v>0.95921199999999995</v>
      </c>
      <c r="I583">
        <v>-59.722900000000003</v>
      </c>
      <c r="J583">
        <f t="shared" si="39"/>
        <v>-16.540500000000002</v>
      </c>
      <c r="L583">
        <v>8</v>
      </c>
      <c r="M583">
        <v>350.80200000000002</v>
      </c>
      <c r="N583">
        <f t="shared" ref="N583:N646" si="42">1000/(M583-M582)</f>
        <v>48.341873731025728</v>
      </c>
      <c r="O583">
        <v>-36.804200000000002</v>
      </c>
      <c r="P583">
        <v>52.780200000000001</v>
      </c>
      <c r="Q583">
        <v>581.47900000000004</v>
      </c>
      <c r="R583">
        <v>1.26322</v>
      </c>
      <c r="S583">
        <v>-50.598100000000002</v>
      </c>
      <c r="T583">
        <f t="shared" si="40"/>
        <v>-13.793900000000001</v>
      </c>
    </row>
    <row r="584" spans="2:20" x14ac:dyDescent="0.3">
      <c r="B584">
        <v>14</v>
      </c>
      <c r="C584">
        <v>491.76799999999997</v>
      </c>
      <c r="D584">
        <f t="shared" si="41"/>
        <v>44.768769306531787</v>
      </c>
      <c r="E584">
        <v>-43.029800000000002</v>
      </c>
      <c r="F584">
        <v>53.787199999999999</v>
      </c>
      <c r="G584">
        <v>457.64299999999997</v>
      </c>
      <c r="H584">
        <v>0.96328599999999998</v>
      </c>
      <c r="I584">
        <v>-59.616100000000003</v>
      </c>
      <c r="J584">
        <f t="shared" si="39"/>
        <v>-16.586300000000001</v>
      </c>
      <c r="L584">
        <v>9</v>
      </c>
      <c r="M584">
        <v>372.06799999999998</v>
      </c>
      <c r="N584">
        <f t="shared" si="42"/>
        <v>47.023417661995758</v>
      </c>
      <c r="O584">
        <v>-36.560099999999998</v>
      </c>
      <c r="P584">
        <v>52.520800000000001</v>
      </c>
      <c r="Q584">
        <v>577.18499999999995</v>
      </c>
      <c r="R584">
        <v>1.2676099999999999</v>
      </c>
      <c r="S584">
        <v>-50.537100000000002</v>
      </c>
      <c r="T584">
        <f t="shared" si="40"/>
        <v>-13.977000000000004</v>
      </c>
    </row>
    <row r="585" spans="2:20" x14ac:dyDescent="0.3">
      <c r="B585">
        <v>15</v>
      </c>
      <c r="C585">
        <v>513.43200000000002</v>
      </c>
      <c r="D585">
        <f t="shared" si="41"/>
        <v>46.159527326440084</v>
      </c>
      <c r="E585">
        <v>-43.045000000000002</v>
      </c>
      <c r="F585">
        <v>53.878799999999998</v>
      </c>
      <c r="G585">
        <v>464.21899999999999</v>
      </c>
      <c r="H585">
        <v>0.96421999999999997</v>
      </c>
      <c r="I585">
        <v>-59.5398</v>
      </c>
      <c r="J585">
        <f t="shared" si="39"/>
        <v>-16.494799999999998</v>
      </c>
      <c r="L585">
        <v>10</v>
      </c>
      <c r="M585">
        <v>393.15</v>
      </c>
      <c r="N585">
        <f t="shared" si="42"/>
        <v>47.433829807418668</v>
      </c>
      <c r="O585">
        <v>-36.788899999999998</v>
      </c>
      <c r="P585">
        <v>52.719099999999997</v>
      </c>
      <c r="Q585">
        <v>589.20500000000004</v>
      </c>
      <c r="R585">
        <v>1.2804899999999999</v>
      </c>
      <c r="S585">
        <v>-50.567599999999999</v>
      </c>
      <c r="T585">
        <f t="shared" si="40"/>
        <v>-13.778700000000001</v>
      </c>
    </row>
    <row r="586" spans="2:20" x14ac:dyDescent="0.3">
      <c r="B586">
        <v>16</v>
      </c>
      <c r="C586">
        <v>535.64099999999996</v>
      </c>
      <c r="D586">
        <f t="shared" si="41"/>
        <v>45.026790940609771</v>
      </c>
      <c r="E586">
        <v>-42.938200000000002</v>
      </c>
      <c r="F586">
        <v>53.527799999999999</v>
      </c>
      <c r="G586">
        <v>460.68299999999999</v>
      </c>
      <c r="H586">
        <v>0.96944300000000005</v>
      </c>
      <c r="I586">
        <v>-59.524500000000003</v>
      </c>
      <c r="J586">
        <f t="shared" si="39"/>
        <v>-16.586300000000001</v>
      </c>
      <c r="L586">
        <v>11</v>
      </c>
      <c r="M586">
        <v>414.178</v>
      </c>
      <c r="N586">
        <f t="shared" si="42"/>
        <v>47.555640098915688</v>
      </c>
      <c r="O586">
        <v>-37.048299999999998</v>
      </c>
      <c r="P586">
        <v>53.0396</v>
      </c>
      <c r="Q586">
        <v>597.80700000000002</v>
      </c>
      <c r="R586">
        <v>1.2769699999999999</v>
      </c>
      <c r="S586">
        <v>-50.628700000000002</v>
      </c>
      <c r="T586">
        <f t="shared" si="40"/>
        <v>-13.580400000000004</v>
      </c>
    </row>
    <row r="587" spans="2:20" x14ac:dyDescent="0.3">
      <c r="B587">
        <v>17</v>
      </c>
      <c r="C587">
        <v>557.428</v>
      </c>
      <c r="D587">
        <f t="shared" si="41"/>
        <v>45.898930554917996</v>
      </c>
      <c r="E587">
        <v>-43.991100000000003</v>
      </c>
      <c r="F587">
        <v>54.672199999999997</v>
      </c>
      <c r="G587">
        <v>479.75599999999997</v>
      </c>
      <c r="H587">
        <v>0.98223899999999997</v>
      </c>
      <c r="I587">
        <v>-59.4482</v>
      </c>
      <c r="J587">
        <f t="shared" si="39"/>
        <v>-15.457099999999997</v>
      </c>
      <c r="L587">
        <v>12</v>
      </c>
      <c r="M587">
        <v>435.25700000000001</v>
      </c>
      <c r="N587">
        <f t="shared" si="42"/>
        <v>47.440580672707419</v>
      </c>
      <c r="O587">
        <v>-36.483800000000002</v>
      </c>
      <c r="P587">
        <v>52.307099999999998</v>
      </c>
      <c r="Q587">
        <v>584.59900000000005</v>
      </c>
      <c r="R587">
        <v>1.2884199999999999</v>
      </c>
      <c r="S587">
        <v>-50.537100000000002</v>
      </c>
      <c r="T587">
        <f t="shared" si="40"/>
        <v>-14.0533</v>
      </c>
    </row>
    <row r="588" spans="2:20" x14ac:dyDescent="0.3">
      <c r="B588">
        <v>18</v>
      </c>
      <c r="C588">
        <v>579.68200000000002</v>
      </c>
      <c r="D588">
        <f t="shared" si="41"/>
        <v>44.935741889098551</v>
      </c>
      <c r="E588">
        <v>-43.060299999999998</v>
      </c>
      <c r="F588">
        <v>53.695700000000002</v>
      </c>
      <c r="G588">
        <v>463.85</v>
      </c>
      <c r="H588">
        <v>0.97192000000000001</v>
      </c>
      <c r="I588">
        <v>-59.463500000000003</v>
      </c>
      <c r="J588">
        <f t="shared" si="39"/>
        <v>-16.403200000000005</v>
      </c>
      <c r="L588">
        <v>13</v>
      </c>
      <c r="M588">
        <v>456.99799999999999</v>
      </c>
      <c r="N588">
        <f t="shared" si="42"/>
        <v>45.996044340186778</v>
      </c>
      <c r="O588">
        <v>-36.117600000000003</v>
      </c>
      <c r="P588">
        <v>51.864600000000003</v>
      </c>
      <c r="Q588">
        <v>579.96699999999998</v>
      </c>
      <c r="R588">
        <v>1.2806</v>
      </c>
      <c r="S588">
        <v>-50.567599999999999</v>
      </c>
      <c r="T588">
        <f t="shared" si="40"/>
        <v>-14.449999999999996</v>
      </c>
    </row>
    <row r="589" spans="2:20" x14ac:dyDescent="0.3">
      <c r="B589">
        <v>19</v>
      </c>
      <c r="C589">
        <v>601.59699999999998</v>
      </c>
      <c r="D589">
        <f t="shared" si="41"/>
        <v>45.630846452201766</v>
      </c>
      <c r="E589">
        <v>-42.709400000000002</v>
      </c>
      <c r="F589">
        <v>53.237900000000003</v>
      </c>
      <c r="G589">
        <v>461.649</v>
      </c>
      <c r="H589">
        <v>0.96452499999999997</v>
      </c>
      <c r="I589">
        <v>-59.4788</v>
      </c>
      <c r="J589">
        <f t="shared" si="39"/>
        <v>-16.769399999999997</v>
      </c>
      <c r="L589">
        <v>14</v>
      </c>
      <c r="M589">
        <v>478.471</v>
      </c>
      <c r="N589">
        <f t="shared" si="42"/>
        <v>46.570111302565984</v>
      </c>
      <c r="O589">
        <v>-36.285400000000003</v>
      </c>
      <c r="P589">
        <v>52.154499999999999</v>
      </c>
      <c r="Q589">
        <v>587.149</v>
      </c>
      <c r="R589">
        <v>1.2759400000000001</v>
      </c>
      <c r="S589">
        <v>-50.460799999999999</v>
      </c>
      <c r="T589">
        <f t="shared" si="40"/>
        <v>-14.175399999999996</v>
      </c>
    </row>
    <row r="590" spans="2:20" x14ac:dyDescent="0.3">
      <c r="B590">
        <v>20</v>
      </c>
      <c r="C590">
        <v>623.39</v>
      </c>
      <c r="D590">
        <f t="shared" si="41"/>
        <v>45.886293764052667</v>
      </c>
      <c r="E590">
        <v>-43.426499999999997</v>
      </c>
      <c r="F590">
        <v>53.832999999999998</v>
      </c>
      <c r="G590">
        <v>475.70699999999999</v>
      </c>
      <c r="H590">
        <v>0.98527200000000004</v>
      </c>
      <c r="I590">
        <v>-59.4788</v>
      </c>
      <c r="J590">
        <f t="shared" si="39"/>
        <v>-16.052300000000002</v>
      </c>
      <c r="L590">
        <v>15</v>
      </c>
      <c r="M590">
        <v>500.036</v>
      </c>
      <c r="N590">
        <f t="shared" si="42"/>
        <v>46.371435195919318</v>
      </c>
      <c r="O590">
        <v>-36.361699999999999</v>
      </c>
      <c r="P590">
        <v>52.078200000000002</v>
      </c>
      <c r="Q590">
        <v>592.03599999999994</v>
      </c>
      <c r="R590">
        <v>1.28304</v>
      </c>
      <c r="S590">
        <v>-50.369300000000003</v>
      </c>
      <c r="T590">
        <f t="shared" si="40"/>
        <v>-14.007600000000004</v>
      </c>
    </row>
    <row r="591" spans="2:20" x14ac:dyDescent="0.3">
      <c r="B591">
        <v>21</v>
      </c>
      <c r="C591">
        <v>646.15099999999995</v>
      </c>
      <c r="D591">
        <f t="shared" si="41"/>
        <v>43.934800755678637</v>
      </c>
      <c r="E591">
        <v>-42.892499999999998</v>
      </c>
      <c r="F591">
        <v>53.222700000000003</v>
      </c>
      <c r="G591">
        <v>469.17700000000002</v>
      </c>
      <c r="H591">
        <v>0.97618899999999997</v>
      </c>
      <c r="I591">
        <v>-59.417700000000004</v>
      </c>
      <c r="J591">
        <f t="shared" si="39"/>
        <v>-16.525200000000005</v>
      </c>
      <c r="L591">
        <v>16</v>
      </c>
      <c r="M591">
        <v>521.46299999999997</v>
      </c>
      <c r="N591">
        <f t="shared" si="42"/>
        <v>46.670089139870335</v>
      </c>
      <c r="O591">
        <v>-36.666899999999998</v>
      </c>
      <c r="P591">
        <v>52.322400000000002</v>
      </c>
      <c r="Q591">
        <v>594.40300000000002</v>
      </c>
      <c r="R591">
        <v>1.2942100000000001</v>
      </c>
      <c r="S591">
        <v>-50.460799999999999</v>
      </c>
      <c r="T591">
        <f t="shared" si="40"/>
        <v>-13.793900000000001</v>
      </c>
    </row>
    <row r="592" spans="2:20" x14ac:dyDescent="0.3">
      <c r="B592">
        <v>22</v>
      </c>
      <c r="C592">
        <v>668.23699999999997</v>
      </c>
      <c r="D592">
        <f t="shared" si="41"/>
        <v>45.277551390020804</v>
      </c>
      <c r="E592">
        <v>-43.411299999999997</v>
      </c>
      <c r="F592">
        <v>53.482100000000003</v>
      </c>
      <c r="G592">
        <v>478.17899999999997</v>
      </c>
      <c r="H592">
        <v>0.98346199999999995</v>
      </c>
      <c r="I592">
        <v>-59.3872</v>
      </c>
      <c r="J592">
        <f t="shared" si="39"/>
        <v>-15.975900000000003</v>
      </c>
      <c r="L592">
        <v>17</v>
      </c>
      <c r="M592">
        <v>543.50599999999997</v>
      </c>
      <c r="N592">
        <f t="shared" si="42"/>
        <v>45.365875788232081</v>
      </c>
      <c r="O592">
        <v>-36.804200000000002</v>
      </c>
      <c r="P592">
        <v>52.337600000000002</v>
      </c>
      <c r="Q592">
        <v>604.10799999999995</v>
      </c>
      <c r="R592">
        <v>1.31</v>
      </c>
      <c r="S592">
        <v>-50.216700000000003</v>
      </c>
      <c r="T592">
        <f t="shared" si="40"/>
        <v>-13.412500000000001</v>
      </c>
    </row>
    <row r="593" spans="1:20" x14ac:dyDescent="0.3">
      <c r="B593">
        <v>23</v>
      </c>
      <c r="C593">
        <v>690.12300000000005</v>
      </c>
      <c r="D593">
        <f t="shared" si="41"/>
        <v>45.691309512930474</v>
      </c>
      <c r="E593">
        <v>-43.472299999999997</v>
      </c>
      <c r="F593">
        <v>53.924599999999998</v>
      </c>
      <c r="G593">
        <v>476.13400000000001</v>
      </c>
      <c r="H593">
        <v>0.98762000000000005</v>
      </c>
      <c r="I593">
        <v>-59.417700000000004</v>
      </c>
      <c r="J593">
        <f t="shared" si="39"/>
        <v>-15.945400000000006</v>
      </c>
      <c r="L593">
        <v>18</v>
      </c>
      <c r="M593">
        <v>565.178</v>
      </c>
      <c r="N593">
        <f t="shared" si="42"/>
        <v>46.142488002953066</v>
      </c>
      <c r="O593">
        <v>-36.972000000000001</v>
      </c>
      <c r="P593">
        <v>52.352899999999998</v>
      </c>
      <c r="Q593">
        <v>605.05999999999995</v>
      </c>
      <c r="R593">
        <v>1.3234600000000001</v>
      </c>
      <c r="S593">
        <v>-50.430300000000003</v>
      </c>
      <c r="T593">
        <f t="shared" si="40"/>
        <v>-13.458300000000001</v>
      </c>
    </row>
    <row r="594" spans="1:20" x14ac:dyDescent="0.3">
      <c r="B594">
        <v>24</v>
      </c>
      <c r="C594">
        <v>712.38599999999997</v>
      </c>
      <c r="D594">
        <f t="shared" si="41"/>
        <v>44.917576247585842</v>
      </c>
      <c r="E594">
        <v>-43.5944</v>
      </c>
      <c r="F594">
        <v>53.970300000000002</v>
      </c>
      <c r="G594">
        <v>482.19400000000002</v>
      </c>
      <c r="H594">
        <v>0.99306499999999998</v>
      </c>
      <c r="I594">
        <v>-59.3262</v>
      </c>
      <c r="J594">
        <f t="shared" si="39"/>
        <v>-15.7318</v>
      </c>
      <c r="L594">
        <v>19</v>
      </c>
      <c r="M594">
        <v>587.74800000000005</v>
      </c>
      <c r="N594">
        <f t="shared" si="42"/>
        <v>44.306601683650769</v>
      </c>
      <c r="O594">
        <v>-36.743200000000002</v>
      </c>
      <c r="P594">
        <v>52.215600000000002</v>
      </c>
      <c r="Q594">
        <v>601.18200000000002</v>
      </c>
      <c r="R594">
        <v>1.3111299999999999</v>
      </c>
      <c r="S594">
        <v>-50.399799999999999</v>
      </c>
      <c r="T594">
        <f t="shared" si="40"/>
        <v>-13.656599999999997</v>
      </c>
    </row>
    <row r="595" spans="1:20" x14ac:dyDescent="0.3">
      <c r="J595">
        <f t="shared" si="39"/>
        <v>0</v>
      </c>
      <c r="L595">
        <v>20</v>
      </c>
      <c r="M595">
        <v>609.28</v>
      </c>
      <c r="N595">
        <f t="shared" si="42"/>
        <v>46.442504179825534</v>
      </c>
      <c r="O595">
        <v>-36.804200000000002</v>
      </c>
      <c r="P595">
        <v>52.108800000000002</v>
      </c>
      <c r="Q595">
        <v>606.83900000000006</v>
      </c>
      <c r="R595">
        <v>1.3289</v>
      </c>
      <c r="S595">
        <v>-50.277700000000003</v>
      </c>
      <c r="T595">
        <f t="shared" si="40"/>
        <v>-13.473500000000001</v>
      </c>
    </row>
    <row r="596" spans="1:20" x14ac:dyDescent="0.3">
      <c r="A596">
        <v>2.4500000000000002</v>
      </c>
      <c r="J596">
        <f t="shared" si="39"/>
        <v>0</v>
      </c>
      <c r="L596">
        <v>21</v>
      </c>
      <c r="M596">
        <v>631.16899999999998</v>
      </c>
      <c r="N596">
        <f t="shared" si="42"/>
        <v>45.685047284023916</v>
      </c>
      <c r="O596">
        <v>-37.139899999999997</v>
      </c>
      <c r="P596">
        <v>52.581800000000001</v>
      </c>
      <c r="Q596">
        <v>614.63199999999995</v>
      </c>
      <c r="R596">
        <v>1.3288800000000001</v>
      </c>
      <c r="S596">
        <v>-50.262500000000003</v>
      </c>
      <c r="T596">
        <f t="shared" si="40"/>
        <v>-13.122600000000006</v>
      </c>
    </row>
    <row r="597" spans="1:20" x14ac:dyDescent="0.3">
      <c r="B597">
        <v>1</v>
      </c>
      <c r="C597">
        <v>222.197</v>
      </c>
      <c r="E597">
        <v>-48.996000000000002</v>
      </c>
      <c r="F597">
        <v>69.107100000000003</v>
      </c>
      <c r="G597">
        <v>365.85199999999998</v>
      </c>
      <c r="H597">
        <v>0.79793700000000001</v>
      </c>
      <c r="I597">
        <v>-61.355600000000003</v>
      </c>
      <c r="J597">
        <f t="shared" si="39"/>
        <v>-12.3596</v>
      </c>
      <c r="L597">
        <v>22</v>
      </c>
      <c r="M597">
        <v>653.30399999999997</v>
      </c>
      <c r="N597">
        <f t="shared" si="42"/>
        <v>45.177320984865617</v>
      </c>
      <c r="O597">
        <v>-36.407499999999999</v>
      </c>
      <c r="P597">
        <v>51.7883</v>
      </c>
      <c r="Q597">
        <v>600.36099999999999</v>
      </c>
      <c r="R597">
        <v>1.3118700000000001</v>
      </c>
      <c r="S597">
        <v>-50.0946</v>
      </c>
      <c r="T597">
        <f t="shared" si="40"/>
        <v>-13.687100000000001</v>
      </c>
    </row>
    <row r="598" spans="1:20" x14ac:dyDescent="0.3">
      <c r="B598">
        <v>2</v>
      </c>
      <c r="C598">
        <v>231.34899999999999</v>
      </c>
      <c r="D598">
        <f t="shared" si="41"/>
        <v>109.26573426573442</v>
      </c>
      <c r="E598">
        <v>-44.143700000000003</v>
      </c>
      <c r="F598">
        <v>54.046599999999998</v>
      </c>
      <c r="G598">
        <v>448.209</v>
      </c>
      <c r="H598">
        <v>0.98167000000000004</v>
      </c>
      <c r="I598">
        <v>-57.8003</v>
      </c>
      <c r="J598">
        <f t="shared" si="39"/>
        <v>-13.656599999999997</v>
      </c>
      <c r="L598">
        <v>23</v>
      </c>
      <c r="M598">
        <v>675.50900000000001</v>
      </c>
      <c r="N598">
        <f t="shared" si="42"/>
        <v>45.034902049087961</v>
      </c>
      <c r="O598">
        <v>-36.804200000000002</v>
      </c>
      <c r="P598">
        <v>52.017200000000003</v>
      </c>
      <c r="Q598">
        <v>608.06299999999999</v>
      </c>
      <c r="R598">
        <v>1.34558</v>
      </c>
      <c r="S598">
        <v>-49.957299999999996</v>
      </c>
      <c r="T598">
        <f t="shared" si="40"/>
        <v>-13.153099999999995</v>
      </c>
    </row>
    <row r="599" spans="1:20" x14ac:dyDescent="0.3">
      <c r="B599">
        <v>3</v>
      </c>
      <c r="C599">
        <v>252.19399999999999</v>
      </c>
      <c r="D599">
        <f t="shared" si="41"/>
        <v>47.973135044375155</v>
      </c>
      <c r="E599">
        <v>-42.556800000000003</v>
      </c>
      <c r="F599">
        <v>52.124000000000002</v>
      </c>
      <c r="G599">
        <v>449.08100000000002</v>
      </c>
      <c r="H599">
        <v>0.96977999999999998</v>
      </c>
      <c r="I599">
        <v>-58.578499999999998</v>
      </c>
      <c r="J599">
        <f t="shared" si="39"/>
        <v>-16.021699999999996</v>
      </c>
      <c r="L599">
        <v>24</v>
      </c>
      <c r="M599">
        <v>697.94299999999998</v>
      </c>
      <c r="N599">
        <f t="shared" si="42"/>
        <v>44.575198359632765</v>
      </c>
      <c r="O599">
        <v>-36.315899999999999</v>
      </c>
      <c r="P599">
        <v>51.5747</v>
      </c>
      <c r="Q599">
        <v>603.846</v>
      </c>
      <c r="R599">
        <v>1.3237399999999999</v>
      </c>
      <c r="S599">
        <v>-50.125100000000003</v>
      </c>
      <c r="T599">
        <f t="shared" si="40"/>
        <v>-13.809200000000004</v>
      </c>
    </row>
    <row r="600" spans="1:20" x14ac:dyDescent="0.3">
      <c r="B600">
        <v>4</v>
      </c>
      <c r="C600">
        <v>272.702</v>
      </c>
      <c r="D600">
        <f t="shared" si="41"/>
        <v>48.761458942851547</v>
      </c>
      <c r="E600">
        <v>-42.663600000000002</v>
      </c>
      <c r="F600">
        <v>52.230800000000002</v>
      </c>
      <c r="G600">
        <v>455.31400000000002</v>
      </c>
      <c r="H600">
        <v>0.97010700000000005</v>
      </c>
      <c r="I600">
        <v>-59.127800000000001</v>
      </c>
      <c r="J600">
        <f t="shared" si="39"/>
        <v>-16.464199999999998</v>
      </c>
      <c r="T600">
        <f t="shared" si="40"/>
        <v>0</v>
      </c>
    </row>
    <row r="601" spans="1:20" x14ac:dyDescent="0.3">
      <c r="B601">
        <v>5</v>
      </c>
      <c r="C601">
        <v>293.95699999999999</v>
      </c>
      <c r="D601">
        <f t="shared" si="41"/>
        <v>47.047753469771827</v>
      </c>
      <c r="E601">
        <v>-43.090800000000002</v>
      </c>
      <c r="F601">
        <v>53.1616</v>
      </c>
      <c r="G601">
        <v>457.01600000000002</v>
      </c>
      <c r="H601">
        <v>0.96367899999999995</v>
      </c>
      <c r="I601">
        <v>-59.356699999999996</v>
      </c>
      <c r="J601">
        <f t="shared" si="39"/>
        <v>-16.265899999999995</v>
      </c>
      <c r="K601">
        <v>2.35</v>
      </c>
      <c r="T601">
        <f t="shared" si="40"/>
        <v>0</v>
      </c>
    </row>
    <row r="602" spans="1:20" x14ac:dyDescent="0.3">
      <c r="B602">
        <v>6</v>
      </c>
      <c r="C602">
        <v>315.26600000000002</v>
      </c>
      <c r="D602">
        <f t="shared" si="41"/>
        <v>46.928527852081224</v>
      </c>
      <c r="E602">
        <v>-43.121299999999998</v>
      </c>
      <c r="F602">
        <v>53.466799999999999</v>
      </c>
      <c r="G602">
        <v>459.24799999999999</v>
      </c>
      <c r="H602">
        <v>0.96293499999999999</v>
      </c>
      <c r="I602">
        <v>-59.570300000000003</v>
      </c>
      <c r="J602">
        <f t="shared" si="39"/>
        <v>-16.449000000000005</v>
      </c>
      <c r="L602">
        <v>1</v>
      </c>
      <c r="M602">
        <v>221.92699999999999</v>
      </c>
      <c r="O602">
        <v>-41.412399999999998</v>
      </c>
      <c r="P602">
        <v>67.184399999999997</v>
      </c>
      <c r="Q602">
        <v>439.26900000000001</v>
      </c>
      <c r="R602">
        <v>1.00156</v>
      </c>
      <c r="S602">
        <v>-51.910400000000003</v>
      </c>
      <c r="T602">
        <f t="shared" si="40"/>
        <v>-10.498000000000005</v>
      </c>
    </row>
    <row r="603" spans="1:20" x14ac:dyDescent="0.3">
      <c r="B603">
        <v>7</v>
      </c>
      <c r="C603">
        <v>336.036</v>
      </c>
      <c r="D603">
        <f t="shared" si="41"/>
        <v>48.146364949446358</v>
      </c>
      <c r="E603">
        <v>-43.411299999999997</v>
      </c>
      <c r="F603">
        <v>53.604100000000003</v>
      </c>
      <c r="G603">
        <v>463.93200000000002</v>
      </c>
      <c r="H603">
        <v>0.96606300000000001</v>
      </c>
      <c r="I603">
        <v>-59.646599999999999</v>
      </c>
      <c r="J603">
        <f t="shared" si="39"/>
        <v>-16.235300000000002</v>
      </c>
      <c r="L603">
        <v>2</v>
      </c>
      <c r="M603">
        <v>231.65700000000001</v>
      </c>
      <c r="N603">
        <f t="shared" si="42"/>
        <v>102.77492291880762</v>
      </c>
      <c r="O603">
        <v>-36.941499999999998</v>
      </c>
      <c r="P603">
        <v>51.6663</v>
      </c>
      <c r="Q603">
        <v>569.68600000000004</v>
      </c>
      <c r="R603">
        <v>1.3238700000000001</v>
      </c>
      <c r="S603">
        <v>-48.171999999999997</v>
      </c>
      <c r="T603">
        <f t="shared" si="40"/>
        <v>-11.230499999999999</v>
      </c>
    </row>
    <row r="604" spans="1:20" x14ac:dyDescent="0.3">
      <c r="B604">
        <v>8</v>
      </c>
      <c r="C604">
        <v>357.178</v>
      </c>
      <c r="D604">
        <f t="shared" si="41"/>
        <v>47.29921483303378</v>
      </c>
      <c r="E604">
        <v>-43.029800000000002</v>
      </c>
      <c r="F604">
        <v>53.543100000000003</v>
      </c>
      <c r="G604">
        <v>459.26</v>
      </c>
      <c r="H604">
        <v>0.95956699999999995</v>
      </c>
      <c r="I604">
        <v>-59.844999999999999</v>
      </c>
      <c r="J604">
        <f t="shared" si="39"/>
        <v>-16.815199999999997</v>
      </c>
      <c r="L604">
        <v>3</v>
      </c>
      <c r="M604">
        <v>248.30099999999999</v>
      </c>
      <c r="N604">
        <f t="shared" si="42"/>
        <v>60.081711127132984</v>
      </c>
      <c r="O604">
        <v>-35.018900000000002</v>
      </c>
      <c r="P604">
        <v>48.2941</v>
      </c>
      <c r="Q604">
        <v>587.43399999999997</v>
      </c>
      <c r="R604">
        <v>1.35971</v>
      </c>
      <c r="S604">
        <v>-47.973599999999998</v>
      </c>
      <c r="T604">
        <f t="shared" si="40"/>
        <v>-12.954699999999995</v>
      </c>
    </row>
    <row r="605" spans="1:20" x14ac:dyDescent="0.3">
      <c r="B605">
        <v>9</v>
      </c>
      <c r="C605">
        <v>378.71300000000002</v>
      </c>
      <c r="D605">
        <f t="shared" si="41"/>
        <v>46.436034362665374</v>
      </c>
      <c r="E605">
        <v>-43.075600000000001</v>
      </c>
      <c r="F605">
        <v>53.512599999999999</v>
      </c>
      <c r="G605">
        <v>459.226</v>
      </c>
      <c r="H605">
        <v>0.95691499999999996</v>
      </c>
      <c r="I605">
        <v>-59.707599999999999</v>
      </c>
      <c r="J605">
        <f t="shared" si="39"/>
        <v>-16.631999999999998</v>
      </c>
      <c r="L605">
        <v>4</v>
      </c>
      <c r="M605">
        <v>267.28199999999998</v>
      </c>
      <c r="N605">
        <f t="shared" si="42"/>
        <v>52.684263210579019</v>
      </c>
      <c r="O605">
        <v>-34.866300000000003</v>
      </c>
      <c r="P605">
        <v>48.126199999999997</v>
      </c>
      <c r="Q605">
        <v>593.16499999999996</v>
      </c>
      <c r="R605">
        <v>1.35545</v>
      </c>
      <c r="S605">
        <v>-48.477200000000003</v>
      </c>
      <c r="T605">
        <f t="shared" si="40"/>
        <v>-13.610900000000001</v>
      </c>
    </row>
    <row r="606" spans="1:20" x14ac:dyDescent="0.3">
      <c r="B606">
        <v>10</v>
      </c>
      <c r="C606">
        <v>400.25599999999997</v>
      </c>
      <c r="D606">
        <f t="shared" si="41"/>
        <v>46.418790326324206</v>
      </c>
      <c r="E606">
        <v>-43.243400000000001</v>
      </c>
      <c r="F606">
        <v>53.451500000000003</v>
      </c>
      <c r="G606">
        <v>461.88400000000001</v>
      </c>
      <c r="H606">
        <v>0.97036699999999998</v>
      </c>
      <c r="I606">
        <v>-59.707599999999999</v>
      </c>
      <c r="J606">
        <f t="shared" si="39"/>
        <v>-16.464199999999998</v>
      </c>
      <c r="L606">
        <v>5</v>
      </c>
      <c r="M606">
        <v>287.863</v>
      </c>
      <c r="N606">
        <f t="shared" si="42"/>
        <v>48.588503959963035</v>
      </c>
      <c r="O606">
        <v>-36.148099999999999</v>
      </c>
      <c r="P606">
        <v>50.659199999999998</v>
      </c>
      <c r="Q606">
        <v>592.61</v>
      </c>
      <c r="R606">
        <v>1.31826</v>
      </c>
      <c r="S606">
        <v>-49.743699999999997</v>
      </c>
      <c r="T606">
        <f t="shared" si="40"/>
        <v>-13.595599999999997</v>
      </c>
    </row>
    <row r="607" spans="1:20" x14ac:dyDescent="0.3">
      <c r="B607">
        <v>11</v>
      </c>
      <c r="C607">
        <v>421.52100000000002</v>
      </c>
      <c r="D607">
        <f t="shared" si="41"/>
        <v>47.025628967787348</v>
      </c>
      <c r="E607">
        <v>-43.670699999999997</v>
      </c>
      <c r="F607">
        <v>53.832999999999998</v>
      </c>
      <c r="G607">
        <v>470.46899999999999</v>
      </c>
      <c r="H607">
        <v>0.97635300000000003</v>
      </c>
      <c r="I607">
        <v>-59.585599999999999</v>
      </c>
      <c r="J607">
        <f t="shared" si="39"/>
        <v>-15.914900000000003</v>
      </c>
      <c r="L607">
        <v>6</v>
      </c>
      <c r="M607">
        <v>308.35300000000001</v>
      </c>
      <c r="N607">
        <f t="shared" si="42"/>
        <v>48.804294777940434</v>
      </c>
      <c r="O607">
        <v>-36.087000000000003</v>
      </c>
      <c r="P607">
        <v>51.208500000000001</v>
      </c>
      <c r="Q607">
        <v>582.67700000000002</v>
      </c>
      <c r="R607">
        <v>1.2912999999999999</v>
      </c>
      <c r="S607">
        <v>-50.064100000000003</v>
      </c>
      <c r="T607">
        <f t="shared" si="40"/>
        <v>-13.9771</v>
      </c>
    </row>
    <row r="608" spans="1:20" x14ac:dyDescent="0.3">
      <c r="B608">
        <v>12</v>
      </c>
      <c r="C608">
        <v>442.95</v>
      </c>
      <c r="D608">
        <f t="shared" si="41"/>
        <v>46.665733351999684</v>
      </c>
      <c r="E608">
        <v>-43.5944</v>
      </c>
      <c r="F608">
        <v>53.756700000000002</v>
      </c>
      <c r="G608">
        <v>472.05399999999997</v>
      </c>
      <c r="H608">
        <v>0.97797599999999996</v>
      </c>
      <c r="I608">
        <v>-59.799199999999999</v>
      </c>
      <c r="J608">
        <f t="shared" si="39"/>
        <v>-16.204799999999999</v>
      </c>
      <c r="L608">
        <v>7</v>
      </c>
      <c r="M608">
        <v>329.47</v>
      </c>
      <c r="N608">
        <f t="shared" si="42"/>
        <v>47.355211441019044</v>
      </c>
      <c r="O608">
        <v>-36.804200000000002</v>
      </c>
      <c r="P608">
        <v>52.017200000000003</v>
      </c>
      <c r="Q608">
        <v>594.346</v>
      </c>
      <c r="R608">
        <v>1.3013999999999999</v>
      </c>
      <c r="S608">
        <v>-49.957299999999996</v>
      </c>
      <c r="T608">
        <f t="shared" si="40"/>
        <v>-13.153099999999995</v>
      </c>
    </row>
    <row r="609" spans="1:20" x14ac:dyDescent="0.3">
      <c r="B609">
        <v>13</v>
      </c>
      <c r="C609">
        <v>464.37599999999998</v>
      </c>
      <c r="D609">
        <f t="shared" si="41"/>
        <v>46.672267338747346</v>
      </c>
      <c r="E609">
        <v>-43.411299999999997</v>
      </c>
      <c r="F609">
        <v>53.619399999999999</v>
      </c>
      <c r="G609">
        <v>470.53500000000003</v>
      </c>
      <c r="H609">
        <v>0.97342499999999998</v>
      </c>
      <c r="I609">
        <v>-59.722900000000003</v>
      </c>
      <c r="J609">
        <f t="shared" si="39"/>
        <v>-16.311600000000006</v>
      </c>
      <c r="L609">
        <v>8</v>
      </c>
      <c r="M609">
        <v>350.3</v>
      </c>
      <c r="N609">
        <f t="shared" si="42"/>
        <v>48.007681228996674</v>
      </c>
      <c r="O609">
        <v>-36.300699999999999</v>
      </c>
      <c r="P609">
        <v>51.6205</v>
      </c>
      <c r="Q609">
        <v>585.19299999999998</v>
      </c>
      <c r="R609">
        <v>1.2878099999999999</v>
      </c>
      <c r="S609">
        <v>-50.445599999999999</v>
      </c>
      <c r="T609">
        <f t="shared" si="40"/>
        <v>-14.1449</v>
      </c>
    </row>
    <row r="610" spans="1:20" x14ac:dyDescent="0.3">
      <c r="B610">
        <v>14</v>
      </c>
      <c r="C610">
        <v>486.29700000000003</v>
      </c>
      <c r="D610">
        <f t="shared" si="41"/>
        <v>45.618356826787</v>
      </c>
      <c r="E610">
        <v>-42.800899999999999</v>
      </c>
      <c r="F610">
        <v>52.825899999999997</v>
      </c>
      <c r="G610">
        <v>459.774</v>
      </c>
      <c r="H610">
        <v>0.96975</v>
      </c>
      <c r="I610">
        <v>-59.5398</v>
      </c>
      <c r="J610">
        <f t="shared" si="39"/>
        <v>-16.738900000000001</v>
      </c>
      <c r="L610">
        <v>9</v>
      </c>
      <c r="M610">
        <v>371.17200000000003</v>
      </c>
      <c r="N610">
        <f t="shared" si="42"/>
        <v>47.91107704101185</v>
      </c>
      <c r="O610">
        <v>-36.468499999999999</v>
      </c>
      <c r="P610">
        <v>51.757800000000003</v>
      </c>
      <c r="Q610">
        <v>589.84299999999996</v>
      </c>
      <c r="R610">
        <v>1.2903100000000001</v>
      </c>
      <c r="S610">
        <v>-50.460799999999999</v>
      </c>
      <c r="T610">
        <f t="shared" si="40"/>
        <v>-13.9923</v>
      </c>
    </row>
    <row r="611" spans="1:20" x14ac:dyDescent="0.3">
      <c r="B611">
        <v>15</v>
      </c>
      <c r="C611">
        <v>507.75200000000001</v>
      </c>
      <c r="D611">
        <f t="shared" si="41"/>
        <v>46.609182008855782</v>
      </c>
      <c r="E611">
        <v>-42.984000000000002</v>
      </c>
      <c r="F611">
        <v>52.9938</v>
      </c>
      <c r="G611">
        <v>469.666</v>
      </c>
      <c r="H611">
        <v>0.97872800000000004</v>
      </c>
      <c r="I611">
        <v>-59.356699999999996</v>
      </c>
      <c r="J611">
        <f t="shared" si="39"/>
        <v>-16.372699999999995</v>
      </c>
      <c r="L611">
        <v>10</v>
      </c>
      <c r="M611">
        <v>392.43099999999998</v>
      </c>
      <c r="N611">
        <f t="shared" si="42"/>
        <v>47.038901171268733</v>
      </c>
      <c r="O611">
        <v>-35.659799999999997</v>
      </c>
      <c r="P611">
        <v>51.177999999999997</v>
      </c>
      <c r="Q611">
        <v>570.83900000000006</v>
      </c>
      <c r="R611">
        <v>1.2712600000000001</v>
      </c>
      <c r="S611">
        <v>-50.460799999999999</v>
      </c>
      <c r="T611">
        <f t="shared" si="40"/>
        <v>-14.801000000000002</v>
      </c>
    </row>
    <row r="612" spans="1:20" x14ac:dyDescent="0.3">
      <c r="B612">
        <v>16</v>
      </c>
      <c r="C612">
        <v>529.77800000000002</v>
      </c>
      <c r="D612">
        <f t="shared" si="41"/>
        <v>45.400889857441186</v>
      </c>
      <c r="E612">
        <v>-43.258699999999997</v>
      </c>
      <c r="F612">
        <v>53.192100000000003</v>
      </c>
      <c r="G612">
        <v>475.4</v>
      </c>
      <c r="H612">
        <v>0.98407100000000003</v>
      </c>
      <c r="I612">
        <v>-59.4482</v>
      </c>
      <c r="J612">
        <f t="shared" si="39"/>
        <v>-16.189500000000002</v>
      </c>
      <c r="L612">
        <v>11</v>
      </c>
      <c r="M612">
        <v>413.67899999999997</v>
      </c>
      <c r="N612">
        <f t="shared" si="42"/>
        <v>47.063253012048214</v>
      </c>
      <c r="O612">
        <v>-36.315899999999999</v>
      </c>
      <c r="P612">
        <v>51.651000000000003</v>
      </c>
      <c r="Q612">
        <v>586.51099999999997</v>
      </c>
      <c r="R612">
        <v>1.29148</v>
      </c>
      <c r="S612">
        <v>-50.476100000000002</v>
      </c>
      <c r="T612">
        <f t="shared" si="40"/>
        <v>-14.160200000000003</v>
      </c>
    </row>
    <row r="613" spans="1:20" x14ac:dyDescent="0.3">
      <c r="B613">
        <v>17</v>
      </c>
      <c r="C613">
        <v>551.40499999999997</v>
      </c>
      <c r="D613">
        <f t="shared" si="41"/>
        <v>46.238498173579423</v>
      </c>
      <c r="E613">
        <v>-43.304400000000001</v>
      </c>
      <c r="F613">
        <v>53.2532</v>
      </c>
      <c r="G613">
        <v>475.738</v>
      </c>
      <c r="H613">
        <v>0.98630899999999999</v>
      </c>
      <c r="I613">
        <v>-59.402500000000003</v>
      </c>
      <c r="J613">
        <f t="shared" si="39"/>
        <v>-16.098100000000002</v>
      </c>
      <c r="L613">
        <v>12</v>
      </c>
      <c r="M613">
        <v>434.9</v>
      </c>
      <c r="N613">
        <f t="shared" si="42"/>
        <v>47.123132745864936</v>
      </c>
      <c r="O613">
        <v>-36.148099999999999</v>
      </c>
      <c r="P613">
        <v>51.330599999999997</v>
      </c>
      <c r="Q613">
        <v>586.96500000000003</v>
      </c>
      <c r="R613">
        <v>1.29453</v>
      </c>
      <c r="S613">
        <v>-50.262500000000003</v>
      </c>
      <c r="T613">
        <f t="shared" si="40"/>
        <v>-14.114400000000003</v>
      </c>
    </row>
    <row r="614" spans="1:20" x14ac:dyDescent="0.3">
      <c r="B614">
        <v>18</v>
      </c>
      <c r="C614">
        <v>573.23099999999999</v>
      </c>
      <c r="D614">
        <f t="shared" si="41"/>
        <v>45.816915605241412</v>
      </c>
      <c r="E614">
        <v>-43.136600000000001</v>
      </c>
      <c r="F614">
        <v>53.1158</v>
      </c>
      <c r="G614">
        <v>469.178</v>
      </c>
      <c r="H614">
        <v>0.97668100000000002</v>
      </c>
      <c r="I614">
        <v>-59.509300000000003</v>
      </c>
      <c r="J614">
        <f t="shared" si="39"/>
        <v>-16.372700000000002</v>
      </c>
      <c r="L614">
        <v>13</v>
      </c>
      <c r="M614">
        <v>455.733</v>
      </c>
      <c r="N614">
        <f t="shared" si="42"/>
        <v>48.000768012288134</v>
      </c>
      <c r="O614">
        <v>-36.499000000000002</v>
      </c>
      <c r="P614">
        <v>51.6357</v>
      </c>
      <c r="Q614">
        <v>593.49300000000005</v>
      </c>
      <c r="R614">
        <v>1.3095699999999999</v>
      </c>
      <c r="S614">
        <v>-50.353999999999999</v>
      </c>
      <c r="T614">
        <f t="shared" si="40"/>
        <v>-13.854999999999997</v>
      </c>
    </row>
    <row r="615" spans="1:20" x14ac:dyDescent="0.3">
      <c r="B615">
        <v>19</v>
      </c>
      <c r="C615">
        <v>594.89099999999996</v>
      </c>
      <c r="D615">
        <f t="shared" si="41"/>
        <v>46.16805170821798</v>
      </c>
      <c r="E615">
        <v>-42.770400000000002</v>
      </c>
      <c r="F615">
        <v>52.963299999999997</v>
      </c>
      <c r="G615">
        <v>465.10300000000001</v>
      </c>
      <c r="H615">
        <v>0.98078100000000001</v>
      </c>
      <c r="I615">
        <v>-59.371899999999997</v>
      </c>
      <c r="J615">
        <f t="shared" si="39"/>
        <v>-16.601499999999994</v>
      </c>
      <c r="L615">
        <v>14</v>
      </c>
      <c r="M615">
        <v>477.108</v>
      </c>
      <c r="N615">
        <f t="shared" si="42"/>
        <v>46.783625730994153</v>
      </c>
      <c r="O615">
        <v>-36.941499999999998</v>
      </c>
      <c r="P615">
        <v>52.185099999999998</v>
      </c>
      <c r="Q615">
        <v>609.43899999999996</v>
      </c>
      <c r="R615">
        <v>1.3257300000000001</v>
      </c>
      <c r="S615">
        <v>-50.247199999999999</v>
      </c>
      <c r="T615">
        <f t="shared" si="40"/>
        <v>-13.305700000000002</v>
      </c>
    </row>
    <row r="616" spans="1:20" x14ac:dyDescent="0.3">
      <c r="B616">
        <v>20</v>
      </c>
      <c r="C616">
        <v>616.20899999999995</v>
      </c>
      <c r="D616">
        <f t="shared" si="41"/>
        <v>46.90871563936583</v>
      </c>
      <c r="E616">
        <v>-43.8538</v>
      </c>
      <c r="F616">
        <v>53.832999999999998</v>
      </c>
      <c r="G616">
        <v>487.42</v>
      </c>
      <c r="H616">
        <v>1.00173</v>
      </c>
      <c r="I616">
        <v>-59.494</v>
      </c>
      <c r="J616">
        <f t="shared" si="39"/>
        <v>-15.6402</v>
      </c>
      <c r="L616">
        <v>15</v>
      </c>
      <c r="M616">
        <v>498.98200000000003</v>
      </c>
      <c r="N616">
        <f t="shared" si="42"/>
        <v>45.716375605741931</v>
      </c>
      <c r="O616">
        <v>-36.331200000000003</v>
      </c>
      <c r="P616">
        <v>51.376300000000001</v>
      </c>
      <c r="Q616">
        <v>594.58199999999999</v>
      </c>
      <c r="R616">
        <v>1.32517</v>
      </c>
      <c r="S616">
        <v>-50.170900000000003</v>
      </c>
      <c r="T616">
        <f t="shared" si="40"/>
        <v>-13.839700000000001</v>
      </c>
    </row>
    <row r="617" spans="1:20" x14ac:dyDescent="0.3">
      <c r="B617">
        <v>21</v>
      </c>
      <c r="C617">
        <v>638.12300000000005</v>
      </c>
      <c r="D617">
        <f t="shared" si="41"/>
        <v>45.632928721365126</v>
      </c>
      <c r="E617">
        <v>-43.518099999999997</v>
      </c>
      <c r="F617">
        <v>53.1464</v>
      </c>
      <c r="G617">
        <v>485.06299999999999</v>
      </c>
      <c r="H617">
        <v>1.0011399999999999</v>
      </c>
      <c r="I617">
        <v>-59.127800000000001</v>
      </c>
      <c r="J617">
        <f t="shared" si="39"/>
        <v>-15.609700000000004</v>
      </c>
      <c r="L617">
        <v>16</v>
      </c>
      <c r="M617">
        <v>520.89200000000005</v>
      </c>
      <c r="N617">
        <f t="shared" si="42"/>
        <v>45.641259698767634</v>
      </c>
      <c r="O617">
        <v>-35.674999999999997</v>
      </c>
      <c r="P617">
        <v>50.857500000000002</v>
      </c>
      <c r="Q617">
        <v>588.60599999999999</v>
      </c>
      <c r="R617">
        <v>1.29688</v>
      </c>
      <c r="S617">
        <v>-50.079300000000003</v>
      </c>
      <c r="T617">
        <f t="shared" si="40"/>
        <v>-14.404300000000006</v>
      </c>
    </row>
    <row r="618" spans="1:20" x14ac:dyDescent="0.3">
      <c r="B618">
        <v>22</v>
      </c>
      <c r="C618">
        <v>660.29899999999998</v>
      </c>
      <c r="D618">
        <f t="shared" si="41"/>
        <v>45.093795093795237</v>
      </c>
      <c r="E618">
        <v>-42.877200000000002</v>
      </c>
      <c r="F618">
        <v>52.673299999999998</v>
      </c>
      <c r="G618">
        <v>470.19900000000001</v>
      </c>
      <c r="H618">
        <v>0.99239699999999997</v>
      </c>
      <c r="I618">
        <v>-59.356699999999996</v>
      </c>
      <c r="J618">
        <f t="shared" si="39"/>
        <v>-16.479499999999994</v>
      </c>
      <c r="L618">
        <v>17</v>
      </c>
      <c r="M618">
        <v>542.49699999999996</v>
      </c>
      <c r="N618">
        <f t="shared" si="42"/>
        <v>46.285582041194374</v>
      </c>
      <c r="O618">
        <v>-36.499000000000002</v>
      </c>
      <c r="P618">
        <v>51.376300000000001</v>
      </c>
      <c r="Q618">
        <v>610.17200000000003</v>
      </c>
      <c r="R618">
        <v>1.3377300000000001</v>
      </c>
      <c r="S618">
        <v>-49.850499999999997</v>
      </c>
      <c r="T618">
        <f t="shared" si="40"/>
        <v>-13.351499999999994</v>
      </c>
    </row>
    <row r="619" spans="1:20" x14ac:dyDescent="0.3">
      <c r="B619">
        <v>23</v>
      </c>
      <c r="C619">
        <v>682.22</v>
      </c>
      <c r="D619">
        <f t="shared" si="41"/>
        <v>45.618356826787</v>
      </c>
      <c r="E619">
        <v>-43.151899999999998</v>
      </c>
      <c r="F619">
        <v>52.948</v>
      </c>
      <c r="G619">
        <v>480.48200000000003</v>
      </c>
      <c r="H619">
        <v>0.99622500000000003</v>
      </c>
      <c r="I619">
        <v>-59.265099999999997</v>
      </c>
      <c r="J619">
        <f t="shared" si="39"/>
        <v>-16.113199999999999</v>
      </c>
      <c r="L619">
        <v>18</v>
      </c>
      <c r="M619">
        <v>564.245</v>
      </c>
      <c r="N619">
        <f t="shared" si="42"/>
        <v>45.981239654220978</v>
      </c>
      <c r="O619">
        <v>-36.712600000000002</v>
      </c>
      <c r="P619">
        <v>51.6663</v>
      </c>
      <c r="Q619">
        <v>611.38199999999995</v>
      </c>
      <c r="R619">
        <v>1.3425400000000001</v>
      </c>
      <c r="S619">
        <v>-50.262500000000003</v>
      </c>
      <c r="T619">
        <f t="shared" si="40"/>
        <v>-13.549900000000001</v>
      </c>
    </row>
    <row r="620" spans="1:20" x14ac:dyDescent="0.3">
      <c r="B620">
        <v>24</v>
      </c>
      <c r="C620">
        <v>704.22400000000005</v>
      </c>
      <c r="D620">
        <f t="shared" si="41"/>
        <v>45.446282494091946</v>
      </c>
      <c r="E620">
        <v>-43.273899999999998</v>
      </c>
      <c r="F620">
        <v>52.871699999999997</v>
      </c>
      <c r="G620">
        <v>481.73500000000001</v>
      </c>
      <c r="H620">
        <v>1.00488</v>
      </c>
      <c r="I620">
        <v>-59.265099999999997</v>
      </c>
      <c r="J620">
        <f t="shared" si="39"/>
        <v>-15.991199999999999</v>
      </c>
      <c r="L620">
        <v>19</v>
      </c>
      <c r="M620">
        <v>586.226</v>
      </c>
      <c r="N620">
        <f t="shared" si="42"/>
        <v>45.493835585278205</v>
      </c>
      <c r="O620">
        <v>-36.697400000000002</v>
      </c>
      <c r="P620">
        <v>51.879899999999999</v>
      </c>
      <c r="Q620">
        <v>611.38199999999995</v>
      </c>
      <c r="R620">
        <v>1.3328100000000001</v>
      </c>
      <c r="S620">
        <v>-50.0336</v>
      </c>
      <c r="T620">
        <f t="shared" si="40"/>
        <v>-13.336199999999998</v>
      </c>
    </row>
    <row r="621" spans="1:20" x14ac:dyDescent="0.3">
      <c r="J621">
        <f t="shared" si="39"/>
        <v>0</v>
      </c>
      <c r="L621">
        <v>20</v>
      </c>
      <c r="M621">
        <v>607.93399999999997</v>
      </c>
      <c r="N621">
        <f t="shared" si="42"/>
        <v>46.06596646397648</v>
      </c>
      <c r="O621">
        <v>-36.0413</v>
      </c>
      <c r="P621">
        <v>50.918599999999998</v>
      </c>
      <c r="Q621">
        <v>600.64800000000002</v>
      </c>
      <c r="R621">
        <v>1.3307800000000001</v>
      </c>
      <c r="S621">
        <v>-50.003100000000003</v>
      </c>
      <c r="T621">
        <f t="shared" si="40"/>
        <v>-13.961800000000004</v>
      </c>
    </row>
    <row r="622" spans="1:20" x14ac:dyDescent="0.3">
      <c r="A622">
        <v>2.5</v>
      </c>
      <c r="J622">
        <f t="shared" si="39"/>
        <v>0</v>
      </c>
      <c r="L622">
        <v>21</v>
      </c>
      <c r="M622">
        <v>629.93499999999995</v>
      </c>
      <c r="N622">
        <f t="shared" si="42"/>
        <v>45.452479432753108</v>
      </c>
      <c r="O622">
        <v>-35.9497</v>
      </c>
      <c r="P622">
        <v>50.781300000000002</v>
      </c>
      <c r="Q622">
        <v>605.19600000000003</v>
      </c>
      <c r="R622">
        <v>1.33748</v>
      </c>
      <c r="S622">
        <v>-49.697899999999997</v>
      </c>
      <c r="T622">
        <f t="shared" si="40"/>
        <v>-13.748199999999997</v>
      </c>
    </row>
    <row r="623" spans="1:20" x14ac:dyDescent="0.3">
      <c r="B623">
        <v>1</v>
      </c>
      <c r="C623">
        <v>222.137</v>
      </c>
      <c r="E623">
        <v>-48.736600000000003</v>
      </c>
      <c r="F623">
        <v>68.572999999999993</v>
      </c>
      <c r="G623">
        <v>361.89400000000001</v>
      </c>
      <c r="H623">
        <v>0.79676999999999998</v>
      </c>
      <c r="I623">
        <v>-61.523400000000002</v>
      </c>
      <c r="J623">
        <f t="shared" si="39"/>
        <v>-12.786799999999999</v>
      </c>
      <c r="L623">
        <v>22</v>
      </c>
      <c r="M623">
        <v>651.86599999999999</v>
      </c>
      <c r="N623">
        <f t="shared" si="42"/>
        <v>45.597555970999871</v>
      </c>
      <c r="O623">
        <v>-36.254899999999999</v>
      </c>
      <c r="P623">
        <v>51.162700000000001</v>
      </c>
      <c r="Q623">
        <v>610.53800000000001</v>
      </c>
      <c r="R623">
        <v>1.34202</v>
      </c>
      <c r="S623">
        <v>-50.186199999999999</v>
      </c>
      <c r="T623">
        <f t="shared" si="40"/>
        <v>-13.9313</v>
      </c>
    </row>
    <row r="624" spans="1:20" x14ac:dyDescent="0.3">
      <c r="B624">
        <v>2</v>
      </c>
      <c r="C624">
        <v>230.99199999999999</v>
      </c>
      <c r="D624">
        <f t="shared" si="41"/>
        <v>112.93054771315654</v>
      </c>
      <c r="E624">
        <v>-43.991100000000003</v>
      </c>
      <c r="F624">
        <v>53.436300000000003</v>
      </c>
      <c r="G624">
        <v>448.05900000000003</v>
      </c>
      <c r="H624">
        <v>0.99051699999999998</v>
      </c>
      <c r="I624">
        <v>-57.723999999999997</v>
      </c>
      <c r="J624">
        <f t="shared" si="39"/>
        <v>-13.732899999999994</v>
      </c>
      <c r="L624">
        <v>23</v>
      </c>
      <c r="M624">
        <v>673.827</v>
      </c>
      <c r="N624">
        <f t="shared" si="42"/>
        <v>45.535267064341305</v>
      </c>
      <c r="O624">
        <v>-36.926299999999998</v>
      </c>
      <c r="P624">
        <v>51.498399999999997</v>
      </c>
      <c r="Q624">
        <v>627.83900000000006</v>
      </c>
      <c r="R624">
        <v>1.36558</v>
      </c>
      <c r="S624">
        <v>-49.9878</v>
      </c>
      <c r="T624">
        <f t="shared" si="40"/>
        <v>-13.061500000000002</v>
      </c>
    </row>
    <row r="625" spans="2:20" x14ac:dyDescent="0.3">
      <c r="B625">
        <v>3</v>
      </c>
      <c r="C625">
        <v>250.69200000000001</v>
      </c>
      <c r="D625">
        <f t="shared" si="41"/>
        <v>50.761421319796909</v>
      </c>
      <c r="E625">
        <v>-42.617800000000003</v>
      </c>
      <c r="F625">
        <v>51.391599999999997</v>
      </c>
      <c r="G625">
        <v>457.20499999999998</v>
      </c>
      <c r="H625">
        <v>0.98290900000000003</v>
      </c>
      <c r="I625">
        <v>-58.502200000000002</v>
      </c>
      <c r="J625">
        <f t="shared" si="39"/>
        <v>-15.884399999999999</v>
      </c>
      <c r="L625">
        <v>24</v>
      </c>
      <c r="M625">
        <v>696.12599999999998</v>
      </c>
      <c r="N625">
        <f t="shared" si="42"/>
        <v>44.845060316606173</v>
      </c>
      <c r="O625">
        <v>-36.788899999999998</v>
      </c>
      <c r="P625">
        <v>51.498399999999997</v>
      </c>
      <c r="Q625">
        <v>622.78800000000001</v>
      </c>
      <c r="R625">
        <v>1.35816</v>
      </c>
      <c r="S625">
        <v>-49.957299999999996</v>
      </c>
      <c r="T625">
        <f t="shared" si="40"/>
        <v>-13.168399999999998</v>
      </c>
    </row>
    <row r="626" spans="2:20" x14ac:dyDescent="0.3">
      <c r="B626">
        <v>4</v>
      </c>
      <c r="C626">
        <v>271.49700000000001</v>
      </c>
      <c r="D626">
        <f t="shared" si="41"/>
        <v>48.065368901706307</v>
      </c>
      <c r="E626">
        <v>-42.816200000000002</v>
      </c>
      <c r="F626">
        <v>51.864600000000003</v>
      </c>
      <c r="G626">
        <v>459.12900000000002</v>
      </c>
      <c r="H626">
        <v>0.97761799999999999</v>
      </c>
      <c r="I626">
        <v>-58.96</v>
      </c>
      <c r="J626">
        <f t="shared" si="39"/>
        <v>-16.143799999999999</v>
      </c>
      <c r="L626">
        <v>25</v>
      </c>
      <c r="M626">
        <v>718.36400000000003</v>
      </c>
      <c r="N626">
        <f t="shared" si="42"/>
        <v>44.96807266840532</v>
      </c>
      <c r="O626">
        <v>-36.529499999999999</v>
      </c>
      <c r="P626">
        <v>51.116900000000001</v>
      </c>
      <c r="Q626">
        <v>621.30700000000002</v>
      </c>
      <c r="R626">
        <v>1.1203700000000001</v>
      </c>
      <c r="S626">
        <v>-14.74</v>
      </c>
      <c r="T626">
        <f t="shared" si="40"/>
        <v>21.789499999999997</v>
      </c>
    </row>
    <row r="627" spans="2:20" x14ac:dyDescent="0.3">
      <c r="B627">
        <v>5</v>
      </c>
      <c r="C627">
        <v>292.298</v>
      </c>
      <c r="D627">
        <f t="shared" si="41"/>
        <v>48.07461179750976</v>
      </c>
      <c r="E627">
        <v>-43.151899999999998</v>
      </c>
      <c r="F627">
        <v>52.856400000000001</v>
      </c>
      <c r="G627">
        <v>460.85599999999999</v>
      </c>
      <c r="H627">
        <v>0.96990600000000005</v>
      </c>
      <c r="I627">
        <v>-59.433</v>
      </c>
      <c r="J627">
        <f t="shared" si="39"/>
        <v>-16.281100000000002</v>
      </c>
      <c r="T627">
        <f t="shared" si="40"/>
        <v>0</v>
      </c>
    </row>
    <row r="628" spans="2:20" x14ac:dyDescent="0.3">
      <c r="B628">
        <v>6</v>
      </c>
      <c r="C628">
        <v>313.17700000000002</v>
      </c>
      <c r="D628">
        <f t="shared" si="41"/>
        <v>47.895014129029121</v>
      </c>
      <c r="E628">
        <v>-43.029800000000002</v>
      </c>
      <c r="F628">
        <v>52.902200000000001</v>
      </c>
      <c r="G628">
        <v>456.755</v>
      </c>
      <c r="H628">
        <v>0.96672000000000002</v>
      </c>
      <c r="I628">
        <v>-59.4788</v>
      </c>
      <c r="J628">
        <f t="shared" si="39"/>
        <v>-16.448999999999998</v>
      </c>
      <c r="K628">
        <v>2.4</v>
      </c>
      <c r="T628">
        <f t="shared" si="40"/>
        <v>0</v>
      </c>
    </row>
    <row r="629" spans="2:20" x14ac:dyDescent="0.3">
      <c r="B629">
        <v>7</v>
      </c>
      <c r="C629">
        <v>334.39600000000002</v>
      </c>
      <c r="D629">
        <f t="shared" si="41"/>
        <v>47.127574343748542</v>
      </c>
      <c r="E629">
        <v>-43.060299999999998</v>
      </c>
      <c r="F629">
        <v>52.810699999999997</v>
      </c>
      <c r="G629">
        <v>462.97399999999999</v>
      </c>
      <c r="H629">
        <v>0.97215300000000004</v>
      </c>
      <c r="I629">
        <v>-59.494</v>
      </c>
      <c r="J629">
        <f t="shared" si="39"/>
        <v>-16.433700000000002</v>
      </c>
      <c r="L629">
        <v>1</v>
      </c>
      <c r="M629">
        <v>221.83</v>
      </c>
      <c r="O629">
        <v>-41.946399999999997</v>
      </c>
      <c r="P629">
        <v>67.3065</v>
      </c>
      <c r="Q629">
        <v>449.08100000000002</v>
      </c>
      <c r="R629">
        <v>1.0141199999999999</v>
      </c>
      <c r="S629">
        <v>-51.7883</v>
      </c>
      <c r="T629">
        <f t="shared" si="40"/>
        <v>-9.8419000000000025</v>
      </c>
    </row>
    <row r="630" spans="2:20" x14ac:dyDescent="0.3">
      <c r="B630">
        <v>8</v>
      </c>
      <c r="C630">
        <v>355.42</v>
      </c>
      <c r="D630">
        <f t="shared" si="41"/>
        <v>47.564687975646876</v>
      </c>
      <c r="E630">
        <v>-43.457000000000001</v>
      </c>
      <c r="F630">
        <v>53.2074</v>
      </c>
      <c r="G630">
        <v>468.96499999999997</v>
      </c>
      <c r="H630">
        <v>0.97869399999999995</v>
      </c>
      <c r="I630">
        <v>-59.616100000000003</v>
      </c>
      <c r="J630">
        <f t="shared" si="39"/>
        <v>-16.159100000000002</v>
      </c>
      <c r="L630">
        <v>2</v>
      </c>
      <c r="M630">
        <v>231.416</v>
      </c>
      <c r="N630">
        <f t="shared" si="42"/>
        <v>104.31879824744436</v>
      </c>
      <c r="O630">
        <v>-36.483800000000002</v>
      </c>
      <c r="P630">
        <v>50.476100000000002</v>
      </c>
      <c r="Q630">
        <v>572.87300000000005</v>
      </c>
      <c r="R630">
        <v>1.35076</v>
      </c>
      <c r="S630">
        <v>-47.76</v>
      </c>
      <c r="T630">
        <f t="shared" si="40"/>
        <v>-11.276199999999996</v>
      </c>
    </row>
    <row r="631" spans="2:20" x14ac:dyDescent="0.3">
      <c r="B631">
        <v>9</v>
      </c>
      <c r="C631">
        <v>376.44400000000002</v>
      </c>
      <c r="D631">
        <f t="shared" si="41"/>
        <v>47.564687975646876</v>
      </c>
      <c r="E631">
        <v>-43.197600000000001</v>
      </c>
      <c r="F631">
        <v>52.948</v>
      </c>
      <c r="G631">
        <v>467.41699999999997</v>
      </c>
      <c r="H631">
        <v>0.97875900000000005</v>
      </c>
      <c r="I631">
        <v>-59.6008</v>
      </c>
      <c r="J631">
        <f t="shared" si="39"/>
        <v>-16.403199999999998</v>
      </c>
      <c r="L631">
        <v>3</v>
      </c>
      <c r="M631">
        <v>247.50700000000001</v>
      </c>
      <c r="N631">
        <f t="shared" si="42"/>
        <v>62.146541544962993</v>
      </c>
      <c r="O631">
        <v>-35.415599999999998</v>
      </c>
      <c r="P631">
        <v>47.943100000000001</v>
      </c>
      <c r="Q631">
        <v>602.17499999999995</v>
      </c>
      <c r="R631">
        <v>1.41486</v>
      </c>
      <c r="S631">
        <v>-47.347999999999999</v>
      </c>
      <c r="T631">
        <f t="shared" si="40"/>
        <v>-11.932400000000001</v>
      </c>
    </row>
    <row r="632" spans="2:20" x14ac:dyDescent="0.3">
      <c r="B632">
        <v>10</v>
      </c>
      <c r="C632">
        <v>397.61200000000002</v>
      </c>
      <c r="D632">
        <f t="shared" si="41"/>
        <v>47.241118669690081</v>
      </c>
      <c r="E632">
        <v>-42.953499999999998</v>
      </c>
      <c r="F632">
        <v>52.688600000000001</v>
      </c>
      <c r="G632">
        <v>466.40499999999997</v>
      </c>
      <c r="H632">
        <v>0.97335799999999995</v>
      </c>
      <c r="I632">
        <v>-59.692399999999999</v>
      </c>
      <c r="J632">
        <f t="shared" si="39"/>
        <v>-16.738900000000001</v>
      </c>
      <c r="L632">
        <v>4</v>
      </c>
      <c r="M632">
        <v>265.875</v>
      </c>
      <c r="N632">
        <f t="shared" si="42"/>
        <v>54.442508710801405</v>
      </c>
      <c r="O632">
        <v>-35.507199999999997</v>
      </c>
      <c r="P632">
        <v>48.126199999999997</v>
      </c>
      <c r="Q632">
        <v>610.39599999999996</v>
      </c>
      <c r="R632">
        <v>1.4039999999999999</v>
      </c>
      <c r="S632">
        <v>-48.1873</v>
      </c>
      <c r="T632">
        <f t="shared" si="40"/>
        <v>-12.680100000000003</v>
      </c>
    </row>
    <row r="633" spans="2:20" x14ac:dyDescent="0.3">
      <c r="B633">
        <v>11</v>
      </c>
      <c r="C633">
        <v>418.65499999999997</v>
      </c>
      <c r="D633">
        <f t="shared" si="41"/>
        <v>47.52174119659756</v>
      </c>
      <c r="E633">
        <v>-43.396000000000001</v>
      </c>
      <c r="F633">
        <v>52.9938</v>
      </c>
      <c r="G633">
        <v>472.238</v>
      </c>
      <c r="H633">
        <v>0.98273299999999997</v>
      </c>
      <c r="I633">
        <v>-59.570300000000003</v>
      </c>
      <c r="J633">
        <f t="shared" si="39"/>
        <v>-16.174300000000002</v>
      </c>
      <c r="L633">
        <v>5</v>
      </c>
      <c r="M633">
        <v>286.55399999999997</v>
      </c>
      <c r="N633">
        <f t="shared" si="42"/>
        <v>48.358237825813688</v>
      </c>
      <c r="O633">
        <v>-35.7819</v>
      </c>
      <c r="P633">
        <v>49.591099999999997</v>
      </c>
      <c r="Q633">
        <v>596.87400000000002</v>
      </c>
      <c r="R633">
        <v>1.33335</v>
      </c>
      <c r="S633">
        <v>-49.194299999999998</v>
      </c>
      <c r="T633">
        <f t="shared" si="40"/>
        <v>-13.412399999999998</v>
      </c>
    </row>
    <row r="634" spans="2:20" x14ac:dyDescent="0.3">
      <c r="B634">
        <v>12</v>
      </c>
      <c r="C634">
        <v>440.10500000000002</v>
      </c>
      <c r="D634">
        <f t="shared" si="41"/>
        <v>46.620046620046523</v>
      </c>
      <c r="E634">
        <v>-43.029800000000002</v>
      </c>
      <c r="F634">
        <v>52.505499999999998</v>
      </c>
      <c r="G634">
        <v>472.76100000000002</v>
      </c>
      <c r="H634">
        <v>0.98441800000000002</v>
      </c>
      <c r="I634">
        <v>-59.463500000000003</v>
      </c>
      <c r="J634">
        <f t="shared" si="39"/>
        <v>-16.433700000000002</v>
      </c>
      <c r="L634">
        <v>6</v>
      </c>
      <c r="M634">
        <v>306.83600000000001</v>
      </c>
      <c r="N634">
        <f t="shared" si="42"/>
        <v>49.304802287742731</v>
      </c>
      <c r="O634">
        <v>-35.965000000000003</v>
      </c>
      <c r="P634">
        <v>50.338700000000003</v>
      </c>
      <c r="Q634">
        <v>594.73299999999995</v>
      </c>
      <c r="R634">
        <v>1.3148899999999999</v>
      </c>
      <c r="S634">
        <v>-49.758899999999997</v>
      </c>
      <c r="T634">
        <f t="shared" si="40"/>
        <v>-13.793899999999994</v>
      </c>
    </row>
    <row r="635" spans="2:20" x14ac:dyDescent="0.3">
      <c r="B635">
        <v>13</v>
      </c>
      <c r="C635">
        <v>461.42099999999999</v>
      </c>
      <c r="D635">
        <f t="shared" si="41"/>
        <v>46.913116907487392</v>
      </c>
      <c r="E635">
        <v>-43.5486</v>
      </c>
      <c r="F635">
        <v>53.131100000000004</v>
      </c>
      <c r="G635">
        <v>478.911</v>
      </c>
      <c r="H635">
        <v>0.98906799999999995</v>
      </c>
      <c r="I635">
        <v>-59.570300000000003</v>
      </c>
      <c r="J635">
        <f t="shared" si="39"/>
        <v>-16.021700000000003</v>
      </c>
      <c r="L635">
        <v>7</v>
      </c>
      <c r="M635">
        <v>327.14499999999998</v>
      </c>
      <c r="N635">
        <f t="shared" si="42"/>
        <v>49.239253532916514</v>
      </c>
      <c r="O635">
        <v>-36.727899999999998</v>
      </c>
      <c r="P635">
        <v>51.391599999999997</v>
      </c>
      <c r="Q635">
        <v>605.31600000000003</v>
      </c>
      <c r="R635">
        <v>1.32629</v>
      </c>
      <c r="S635">
        <v>-49.865699999999997</v>
      </c>
      <c r="T635">
        <f t="shared" si="40"/>
        <v>-13.137799999999999</v>
      </c>
    </row>
    <row r="636" spans="2:20" x14ac:dyDescent="0.3">
      <c r="B636">
        <v>14</v>
      </c>
      <c r="C636">
        <v>482.22300000000001</v>
      </c>
      <c r="D636">
        <f t="shared" si="41"/>
        <v>48.072300740313381</v>
      </c>
      <c r="E636">
        <v>-43.624899999999997</v>
      </c>
      <c r="F636">
        <v>53.2074</v>
      </c>
      <c r="G636">
        <v>480.714</v>
      </c>
      <c r="H636">
        <v>0.99192599999999997</v>
      </c>
      <c r="I636">
        <v>-59.524500000000003</v>
      </c>
      <c r="J636">
        <f t="shared" si="39"/>
        <v>-15.899600000000007</v>
      </c>
      <c r="L636">
        <v>8</v>
      </c>
      <c r="M636">
        <v>347.85300000000001</v>
      </c>
      <c r="N636">
        <f t="shared" si="42"/>
        <v>48.290515742708067</v>
      </c>
      <c r="O636">
        <v>-36.071800000000003</v>
      </c>
      <c r="P636">
        <v>50.857500000000002</v>
      </c>
      <c r="Q636">
        <v>590.34900000000005</v>
      </c>
      <c r="R636">
        <v>1.30382</v>
      </c>
      <c r="S636">
        <v>-50.079300000000003</v>
      </c>
      <c r="T636">
        <f t="shared" si="40"/>
        <v>-14.0075</v>
      </c>
    </row>
    <row r="637" spans="2:20" x14ac:dyDescent="0.3">
      <c r="B637">
        <v>15</v>
      </c>
      <c r="C637">
        <v>503.81599999999997</v>
      </c>
      <c r="D637">
        <f t="shared" si="41"/>
        <v>46.311304589450366</v>
      </c>
      <c r="E637">
        <v>-43.487499999999997</v>
      </c>
      <c r="F637">
        <v>52.887</v>
      </c>
      <c r="G637">
        <v>480.346</v>
      </c>
      <c r="H637">
        <v>0.99089700000000003</v>
      </c>
      <c r="I637">
        <v>-59.524500000000003</v>
      </c>
      <c r="J637">
        <f t="shared" si="39"/>
        <v>-16.037000000000006</v>
      </c>
      <c r="L637">
        <v>9</v>
      </c>
      <c r="M637">
        <v>368.642</v>
      </c>
      <c r="N637">
        <f t="shared" si="42"/>
        <v>48.102361825965687</v>
      </c>
      <c r="O637">
        <v>-36.300699999999999</v>
      </c>
      <c r="P637">
        <v>50.979599999999998</v>
      </c>
      <c r="Q637">
        <v>598.64200000000005</v>
      </c>
      <c r="R637">
        <v>1.3215399999999999</v>
      </c>
      <c r="S637">
        <v>-49.9878</v>
      </c>
      <c r="T637">
        <f t="shared" si="40"/>
        <v>-13.687100000000001</v>
      </c>
    </row>
    <row r="638" spans="2:20" x14ac:dyDescent="0.3">
      <c r="B638">
        <v>16</v>
      </c>
      <c r="C638">
        <v>525.42899999999997</v>
      </c>
      <c r="D638">
        <f t="shared" si="41"/>
        <v>46.268449544255773</v>
      </c>
      <c r="E638">
        <v>-43.640099999999997</v>
      </c>
      <c r="F638">
        <v>53.1006</v>
      </c>
      <c r="G638">
        <v>483.07299999999998</v>
      </c>
      <c r="H638">
        <v>0.99816700000000003</v>
      </c>
      <c r="I638">
        <v>-59.417700000000004</v>
      </c>
      <c r="J638">
        <f t="shared" si="39"/>
        <v>-15.777600000000007</v>
      </c>
      <c r="L638">
        <v>10</v>
      </c>
      <c r="M638">
        <v>389.17200000000003</v>
      </c>
      <c r="N638">
        <f t="shared" si="42"/>
        <v>48.709206039941478</v>
      </c>
      <c r="O638">
        <v>-36.575299999999999</v>
      </c>
      <c r="P638">
        <v>51.238999999999997</v>
      </c>
      <c r="Q638">
        <v>606.22400000000005</v>
      </c>
      <c r="R638">
        <v>1.3394900000000001</v>
      </c>
      <c r="S638">
        <v>-50.0488</v>
      </c>
      <c r="T638">
        <f t="shared" si="40"/>
        <v>-13.473500000000001</v>
      </c>
    </row>
    <row r="639" spans="2:20" x14ac:dyDescent="0.3">
      <c r="B639">
        <v>17</v>
      </c>
      <c r="C639">
        <v>547.02599999999995</v>
      </c>
      <c r="D639">
        <f t="shared" si="41"/>
        <v>46.302727230633927</v>
      </c>
      <c r="E639">
        <v>-43.396000000000001</v>
      </c>
      <c r="F639">
        <v>52.856400000000001</v>
      </c>
      <c r="G639">
        <v>478.15800000000002</v>
      </c>
      <c r="H639">
        <v>0.99400599999999995</v>
      </c>
      <c r="I639">
        <v>-59.433</v>
      </c>
      <c r="J639">
        <f t="shared" si="39"/>
        <v>-16.036999999999999</v>
      </c>
      <c r="L639">
        <v>11</v>
      </c>
      <c r="M639">
        <v>410.13299999999998</v>
      </c>
      <c r="N639">
        <f t="shared" si="42"/>
        <v>47.707647535900108</v>
      </c>
      <c r="O639">
        <v>-36.254899999999999</v>
      </c>
      <c r="P639">
        <v>51.116900000000001</v>
      </c>
      <c r="Q639">
        <v>596.81200000000001</v>
      </c>
      <c r="R639">
        <v>1.31677</v>
      </c>
      <c r="S639">
        <v>-49.819899999999997</v>
      </c>
      <c r="T639">
        <f t="shared" si="40"/>
        <v>-13.564999999999998</v>
      </c>
    </row>
    <row r="640" spans="2:20" x14ac:dyDescent="0.3">
      <c r="B640">
        <v>18</v>
      </c>
      <c r="C640">
        <v>567.952</v>
      </c>
      <c r="D640">
        <f t="shared" si="41"/>
        <v>47.787441460384109</v>
      </c>
      <c r="E640">
        <v>-43.487499999999997</v>
      </c>
      <c r="F640">
        <v>52.963299999999997</v>
      </c>
      <c r="G640">
        <v>478.88900000000001</v>
      </c>
      <c r="H640">
        <v>0.99740099999999998</v>
      </c>
      <c r="I640">
        <v>-59.402500000000003</v>
      </c>
      <c r="J640">
        <f t="shared" si="39"/>
        <v>-15.915000000000006</v>
      </c>
      <c r="L640">
        <v>12</v>
      </c>
      <c r="M640">
        <v>431.44900000000001</v>
      </c>
      <c r="N640">
        <f t="shared" si="42"/>
        <v>46.913116907487264</v>
      </c>
      <c r="O640">
        <v>-36.438000000000002</v>
      </c>
      <c r="P640">
        <v>51.040599999999998</v>
      </c>
      <c r="Q640">
        <v>614.57799999999997</v>
      </c>
      <c r="R640">
        <v>1.34331</v>
      </c>
      <c r="S640">
        <v>-50.125100000000003</v>
      </c>
      <c r="T640">
        <f t="shared" si="40"/>
        <v>-13.687100000000001</v>
      </c>
    </row>
    <row r="641" spans="1:20" x14ac:dyDescent="0.3">
      <c r="B641">
        <v>19</v>
      </c>
      <c r="C641">
        <v>589.35400000000004</v>
      </c>
      <c r="D641">
        <f t="shared" si="41"/>
        <v>46.724605177086161</v>
      </c>
      <c r="E641">
        <v>-42.892499999999998</v>
      </c>
      <c r="F641">
        <v>52.093499999999999</v>
      </c>
      <c r="G641">
        <v>472.23500000000001</v>
      </c>
      <c r="H641">
        <v>0.99716300000000002</v>
      </c>
      <c r="I641">
        <v>-59.295699999999997</v>
      </c>
      <c r="J641">
        <f t="shared" si="39"/>
        <v>-16.403199999999998</v>
      </c>
      <c r="L641">
        <v>13</v>
      </c>
      <c r="M641">
        <v>452.346</v>
      </c>
      <c r="N641">
        <f t="shared" si="42"/>
        <v>47.853758912762615</v>
      </c>
      <c r="O641">
        <v>-36.865200000000002</v>
      </c>
      <c r="P641">
        <v>51.4679</v>
      </c>
      <c r="Q641">
        <v>620.49900000000002</v>
      </c>
      <c r="R641">
        <v>1.3568</v>
      </c>
      <c r="S641">
        <v>-49.9878</v>
      </c>
      <c r="T641">
        <f t="shared" si="40"/>
        <v>-13.122599999999998</v>
      </c>
    </row>
    <row r="642" spans="1:20" x14ac:dyDescent="0.3">
      <c r="B642">
        <v>20</v>
      </c>
      <c r="C642">
        <v>610.726</v>
      </c>
      <c r="D642">
        <f t="shared" si="41"/>
        <v>46.790192775594328</v>
      </c>
      <c r="E642">
        <v>-43.624899999999997</v>
      </c>
      <c r="F642">
        <v>53.070099999999996</v>
      </c>
      <c r="G642">
        <v>484.15899999999999</v>
      </c>
      <c r="H642">
        <v>1.00552</v>
      </c>
      <c r="I642">
        <v>-59.249899999999997</v>
      </c>
      <c r="J642">
        <f t="shared" si="39"/>
        <v>-15.625</v>
      </c>
      <c r="L642">
        <v>14</v>
      </c>
      <c r="M642">
        <v>473.70499999999998</v>
      </c>
      <c r="N642">
        <f t="shared" si="42"/>
        <v>46.818671286108945</v>
      </c>
      <c r="O642">
        <v>-36.834699999999998</v>
      </c>
      <c r="P642">
        <v>51.4221</v>
      </c>
      <c r="Q642">
        <v>616.81399999999996</v>
      </c>
      <c r="R642">
        <v>1.3446199999999999</v>
      </c>
      <c r="S642">
        <v>-50.018300000000004</v>
      </c>
      <c r="T642">
        <f t="shared" si="40"/>
        <v>-13.183600000000006</v>
      </c>
    </row>
    <row r="643" spans="1:20" x14ac:dyDescent="0.3">
      <c r="B643">
        <v>21</v>
      </c>
      <c r="C643">
        <v>632.39</v>
      </c>
      <c r="D643">
        <f t="shared" si="41"/>
        <v>46.159527326440205</v>
      </c>
      <c r="E643">
        <v>-43.5486</v>
      </c>
      <c r="F643">
        <v>52.688600000000001</v>
      </c>
      <c r="G643">
        <v>485.72399999999999</v>
      </c>
      <c r="H643">
        <v>1.0135700000000001</v>
      </c>
      <c r="I643">
        <v>-59.066800000000001</v>
      </c>
      <c r="J643">
        <f t="shared" si="39"/>
        <v>-15.5182</v>
      </c>
      <c r="L643">
        <v>15</v>
      </c>
      <c r="M643">
        <v>494.66800000000001</v>
      </c>
      <c r="N643">
        <f t="shared" si="42"/>
        <v>47.703095930925869</v>
      </c>
      <c r="O643">
        <v>-36.880499999999998</v>
      </c>
      <c r="P643">
        <v>51.391599999999997</v>
      </c>
      <c r="Q643">
        <v>622.81799999999998</v>
      </c>
      <c r="R643">
        <v>1.3582700000000001</v>
      </c>
      <c r="S643">
        <v>-49.850499999999997</v>
      </c>
      <c r="T643">
        <f t="shared" si="40"/>
        <v>-12.969999999999999</v>
      </c>
    </row>
    <row r="644" spans="1:20" x14ac:dyDescent="0.3">
      <c r="B644">
        <v>22</v>
      </c>
      <c r="C644">
        <v>654.25900000000001</v>
      </c>
      <c r="D644">
        <f t="shared" si="41"/>
        <v>45.726827929946438</v>
      </c>
      <c r="E644">
        <v>-43.014499999999998</v>
      </c>
      <c r="F644">
        <v>52.429200000000002</v>
      </c>
      <c r="G644">
        <v>480.65</v>
      </c>
      <c r="H644">
        <v>0.99866100000000002</v>
      </c>
      <c r="I644">
        <v>-59.097299999999997</v>
      </c>
      <c r="J644">
        <f t="shared" si="39"/>
        <v>-16.082799999999999</v>
      </c>
      <c r="L644">
        <v>16</v>
      </c>
      <c r="M644">
        <v>516.33900000000006</v>
      </c>
      <c r="N644">
        <f t="shared" si="42"/>
        <v>46.144617230399966</v>
      </c>
      <c r="O644">
        <v>-36.132800000000003</v>
      </c>
      <c r="P644">
        <v>50.399799999999999</v>
      </c>
      <c r="Q644">
        <v>610.64599999999996</v>
      </c>
      <c r="R644">
        <v>1.35104</v>
      </c>
      <c r="S644">
        <v>-49.697899999999997</v>
      </c>
      <c r="T644">
        <f t="shared" si="40"/>
        <v>-13.565099999999994</v>
      </c>
    </row>
    <row r="645" spans="1:20" x14ac:dyDescent="0.3">
      <c r="B645">
        <v>23</v>
      </c>
      <c r="C645">
        <v>676.077</v>
      </c>
      <c r="D645">
        <f t="shared" si="41"/>
        <v>45.83371528096071</v>
      </c>
      <c r="E645">
        <v>-42.938200000000002</v>
      </c>
      <c r="F645">
        <v>52.185099999999998</v>
      </c>
      <c r="G645">
        <v>482.10700000000003</v>
      </c>
      <c r="H645">
        <v>1.0008999999999999</v>
      </c>
      <c r="I645">
        <v>-59.143099999999997</v>
      </c>
      <c r="J645">
        <f t="shared" si="39"/>
        <v>-16.204899999999995</v>
      </c>
      <c r="L645">
        <v>17</v>
      </c>
      <c r="M645">
        <v>537.99699999999996</v>
      </c>
      <c r="N645">
        <f t="shared" si="42"/>
        <v>46.172315079878317</v>
      </c>
      <c r="O645">
        <v>-35.552999999999997</v>
      </c>
      <c r="P645">
        <v>49.957299999999996</v>
      </c>
      <c r="Q645">
        <v>590.52200000000005</v>
      </c>
      <c r="R645">
        <v>1.3428599999999999</v>
      </c>
      <c r="S645">
        <v>-49.942</v>
      </c>
      <c r="T645">
        <f t="shared" si="40"/>
        <v>-14.389000000000003</v>
      </c>
    </row>
    <row r="646" spans="1:20" x14ac:dyDescent="0.3">
      <c r="B646">
        <v>24</v>
      </c>
      <c r="C646">
        <v>697.803</v>
      </c>
      <c r="D646">
        <f t="shared" si="41"/>
        <v>46.027800791678175</v>
      </c>
      <c r="E646">
        <v>-43.380699999999997</v>
      </c>
      <c r="F646">
        <v>52.642800000000001</v>
      </c>
      <c r="G646">
        <v>487.93200000000002</v>
      </c>
      <c r="H646">
        <v>1.0144599999999999</v>
      </c>
      <c r="I646">
        <v>-59.204099999999997</v>
      </c>
      <c r="J646">
        <f t="shared" ref="J646:J709" si="43">I646-E646</f>
        <v>-15.823399999999999</v>
      </c>
      <c r="L646">
        <v>18</v>
      </c>
      <c r="M646">
        <v>559.452</v>
      </c>
      <c r="N646">
        <f t="shared" si="42"/>
        <v>46.609182008855655</v>
      </c>
      <c r="O646">
        <v>-36.346400000000003</v>
      </c>
      <c r="P646">
        <v>50.628700000000002</v>
      </c>
      <c r="Q646">
        <v>613.43499999999995</v>
      </c>
      <c r="R646">
        <v>1.36741</v>
      </c>
      <c r="S646">
        <v>-49.758899999999997</v>
      </c>
      <c r="T646">
        <f t="shared" ref="T646:T709" si="44">S646-O646</f>
        <v>-13.412499999999994</v>
      </c>
    </row>
    <row r="647" spans="1:20" x14ac:dyDescent="0.3">
      <c r="B647">
        <v>25</v>
      </c>
      <c r="C647">
        <v>720.02599999999995</v>
      </c>
      <c r="D647">
        <f t="shared" ref="D647:D710" si="45">1000/(C647-C646)</f>
        <v>44.998425055123157</v>
      </c>
      <c r="E647">
        <v>-16.784700000000001</v>
      </c>
      <c r="F647">
        <v>33.874499999999998</v>
      </c>
      <c r="G647">
        <v>161.876</v>
      </c>
      <c r="H647">
        <v>0.73910900000000002</v>
      </c>
      <c r="I647">
        <v>-68.023700000000005</v>
      </c>
      <c r="J647">
        <f t="shared" si="43"/>
        <v>-51.239000000000004</v>
      </c>
      <c r="L647">
        <v>19</v>
      </c>
      <c r="M647">
        <v>581.17499999999995</v>
      </c>
      <c r="N647">
        <f t="shared" ref="N647:N707" si="46">1000/(M647-M646)</f>
        <v>46.0341573447499</v>
      </c>
      <c r="O647">
        <v>-36.392200000000003</v>
      </c>
      <c r="P647">
        <v>50.628700000000002</v>
      </c>
      <c r="Q647">
        <v>624.04</v>
      </c>
      <c r="R647">
        <v>1.3714200000000001</v>
      </c>
      <c r="S647">
        <v>-49.728400000000001</v>
      </c>
      <c r="T647">
        <f t="shared" si="44"/>
        <v>-13.336199999999998</v>
      </c>
    </row>
    <row r="648" spans="1:20" x14ac:dyDescent="0.3">
      <c r="J648">
        <f t="shared" si="43"/>
        <v>0</v>
      </c>
      <c r="L648">
        <v>20</v>
      </c>
      <c r="M648">
        <v>603.01700000000005</v>
      </c>
      <c r="N648">
        <f t="shared" si="46"/>
        <v>45.783353172786171</v>
      </c>
      <c r="O648">
        <v>-35.934399999999997</v>
      </c>
      <c r="P648">
        <v>50.0336</v>
      </c>
      <c r="Q648">
        <v>615.11900000000003</v>
      </c>
      <c r="R648">
        <v>1.3694999999999999</v>
      </c>
      <c r="S648">
        <v>-49.682600000000001</v>
      </c>
      <c r="T648">
        <f t="shared" si="44"/>
        <v>-13.748200000000004</v>
      </c>
    </row>
    <row r="649" spans="1:20" x14ac:dyDescent="0.3">
      <c r="A649">
        <v>2.5499999999999998</v>
      </c>
      <c r="J649">
        <f t="shared" si="43"/>
        <v>0</v>
      </c>
      <c r="L649">
        <v>21</v>
      </c>
      <c r="M649">
        <v>625.02099999999996</v>
      </c>
      <c r="N649">
        <f t="shared" si="46"/>
        <v>45.446282494092181</v>
      </c>
      <c r="O649">
        <v>-36.315899999999999</v>
      </c>
      <c r="P649">
        <v>50.277700000000003</v>
      </c>
      <c r="Q649">
        <v>626.59799999999996</v>
      </c>
      <c r="R649">
        <v>1.3851500000000001</v>
      </c>
      <c r="S649">
        <v>-49.621600000000001</v>
      </c>
      <c r="T649">
        <f t="shared" si="44"/>
        <v>-13.305700000000002</v>
      </c>
    </row>
    <row r="650" spans="1:20" x14ac:dyDescent="0.3">
      <c r="B650">
        <v>1</v>
      </c>
      <c r="C650">
        <v>222.065</v>
      </c>
      <c r="E650">
        <v>-49.606299999999997</v>
      </c>
      <c r="F650">
        <v>69.137600000000006</v>
      </c>
      <c r="G650">
        <v>371.08600000000001</v>
      </c>
      <c r="H650">
        <v>0.80715099999999995</v>
      </c>
      <c r="I650">
        <v>-61.630200000000002</v>
      </c>
      <c r="J650">
        <f t="shared" si="43"/>
        <v>-12.023900000000005</v>
      </c>
      <c r="L650">
        <v>22</v>
      </c>
      <c r="M650">
        <v>646.55600000000004</v>
      </c>
      <c r="N650">
        <f t="shared" si="46"/>
        <v>46.436034362665254</v>
      </c>
      <c r="O650">
        <v>-36.254899999999999</v>
      </c>
      <c r="P650">
        <v>50.399799999999999</v>
      </c>
      <c r="Q650">
        <v>620.173</v>
      </c>
      <c r="R650">
        <v>1.3827400000000001</v>
      </c>
      <c r="S650">
        <v>-49.514800000000001</v>
      </c>
      <c r="T650">
        <f t="shared" si="44"/>
        <v>-13.259900000000002</v>
      </c>
    </row>
    <row r="651" spans="1:20" x14ac:dyDescent="0.3">
      <c r="B651">
        <v>2</v>
      </c>
      <c r="C651">
        <v>230.62899999999999</v>
      </c>
      <c r="D651">
        <f t="shared" si="45"/>
        <v>116.76786548341906</v>
      </c>
      <c r="E651">
        <v>-45.379600000000003</v>
      </c>
      <c r="F651">
        <v>54.428100000000001</v>
      </c>
      <c r="G651">
        <v>472.214</v>
      </c>
      <c r="H651">
        <v>1.0123200000000001</v>
      </c>
      <c r="I651">
        <v>-57.815600000000003</v>
      </c>
      <c r="J651">
        <f t="shared" si="43"/>
        <v>-12.436</v>
      </c>
      <c r="L651">
        <v>23</v>
      </c>
      <c r="M651">
        <v>668.49599999999998</v>
      </c>
      <c r="N651">
        <f t="shared" si="46"/>
        <v>45.578851412944516</v>
      </c>
      <c r="O651">
        <v>-36.1023</v>
      </c>
      <c r="P651">
        <v>50.109900000000003</v>
      </c>
      <c r="Q651">
        <v>627.08900000000006</v>
      </c>
      <c r="R651">
        <v>1.3901399999999999</v>
      </c>
      <c r="S651">
        <v>-49.453699999999998</v>
      </c>
      <c r="T651">
        <f t="shared" si="44"/>
        <v>-13.351399999999998</v>
      </c>
    </row>
    <row r="652" spans="1:20" x14ac:dyDescent="0.3">
      <c r="B652">
        <v>3</v>
      </c>
      <c r="C652">
        <v>250.065</v>
      </c>
      <c r="D652">
        <f t="shared" si="45"/>
        <v>51.450915826301689</v>
      </c>
      <c r="E652">
        <v>-42.892499999999998</v>
      </c>
      <c r="F652">
        <v>50.888100000000001</v>
      </c>
      <c r="G652">
        <v>468.15100000000001</v>
      </c>
      <c r="H652">
        <v>1.0035400000000001</v>
      </c>
      <c r="I652">
        <v>-58.242800000000003</v>
      </c>
      <c r="J652">
        <f t="shared" si="43"/>
        <v>-15.350300000000004</v>
      </c>
      <c r="L652">
        <v>24</v>
      </c>
      <c r="M652">
        <v>690.53499999999997</v>
      </c>
      <c r="N652">
        <f t="shared" si="46"/>
        <v>45.374109533100437</v>
      </c>
      <c r="O652">
        <v>-35.766599999999997</v>
      </c>
      <c r="P652">
        <v>49.652099999999997</v>
      </c>
      <c r="Q652">
        <v>619.26700000000005</v>
      </c>
      <c r="R652">
        <v>1.3824799999999999</v>
      </c>
      <c r="S652">
        <v>-49.53</v>
      </c>
      <c r="T652">
        <f t="shared" si="44"/>
        <v>-13.763400000000004</v>
      </c>
    </row>
    <row r="653" spans="1:20" x14ac:dyDescent="0.3">
      <c r="B653">
        <v>4</v>
      </c>
      <c r="C653">
        <v>270.315</v>
      </c>
      <c r="D653">
        <f t="shared" si="45"/>
        <v>49.382716049382715</v>
      </c>
      <c r="E653">
        <v>-42.495699999999999</v>
      </c>
      <c r="F653">
        <v>50.964399999999998</v>
      </c>
      <c r="G653">
        <v>459.48599999999999</v>
      </c>
      <c r="H653">
        <v>0.98587999999999998</v>
      </c>
      <c r="I653">
        <v>-58.807400000000001</v>
      </c>
      <c r="J653">
        <f t="shared" si="43"/>
        <v>-16.311700000000002</v>
      </c>
      <c r="L653">
        <v>25</v>
      </c>
      <c r="M653">
        <v>712.53800000000001</v>
      </c>
      <c r="N653">
        <f t="shared" si="46"/>
        <v>45.448347952551835</v>
      </c>
      <c r="O653">
        <v>-36.438000000000002</v>
      </c>
      <c r="P653">
        <v>50.262500000000003</v>
      </c>
      <c r="Q653">
        <v>637.54700000000003</v>
      </c>
      <c r="R653">
        <v>1.4026000000000001</v>
      </c>
      <c r="S653">
        <v>-49.362200000000001</v>
      </c>
      <c r="T653">
        <f t="shared" si="44"/>
        <v>-12.924199999999999</v>
      </c>
    </row>
    <row r="654" spans="1:20" x14ac:dyDescent="0.3">
      <c r="B654">
        <v>5</v>
      </c>
      <c r="C654">
        <v>290.64499999999998</v>
      </c>
      <c r="D654">
        <f t="shared" si="45"/>
        <v>49.188391539596694</v>
      </c>
      <c r="E654">
        <v>-43.624899999999997</v>
      </c>
      <c r="F654">
        <v>52.459699999999998</v>
      </c>
      <c r="G654">
        <v>474.99700000000001</v>
      </c>
      <c r="H654">
        <v>0.99360099999999996</v>
      </c>
      <c r="I654">
        <v>-59.2194</v>
      </c>
      <c r="J654">
        <f t="shared" si="43"/>
        <v>-15.594500000000004</v>
      </c>
      <c r="T654">
        <f t="shared" si="44"/>
        <v>0</v>
      </c>
    </row>
    <row r="655" spans="1:20" x14ac:dyDescent="0.3">
      <c r="B655">
        <v>6</v>
      </c>
      <c r="C655">
        <v>310.78800000000001</v>
      </c>
      <c r="D655">
        <f t="shared" si="45"/>
        <v>49.645037978453985</v>
      </c>
      <c r="E655">
        <v>-43.8232</v>
      </c>
      <c r="F655">
        <v>52.963299999999997</v>
      </c>
      <c r="G655">
        <v>477.66500000000002</v>
      </c>
      <c r="H655">
        <v>0.99313099999999999</v>
      </c>
      <c r="I655">
        <v>-59.4482</v>
      </c>
      <c r="J655">
        <f t="shared" si="43"/>
        <v>-15.625</v>
      </c>
      <c r="K655">
        <v>2.4500000000000002</v>
      </c>
      <c r="T655">
        <f t="shared" si="44"/>
        <v>0</v>
      </c>
    </row>
    <row r="656" spans="1:20" x14ac:dyDescent="0.3">
      <c r="B656">
        <v>7</v>
      </c>
      <c r="C656">
        <v>331.68099999999998</v>
      </c>
      <c r="D656">
        <f t="shared" si="45"/>
        <v>47.862920595414799</v>
      </c>
      <c r="E656">
        <v>-43.518099999999997</v>
      </c>
      <c r="F656">
        <v>52.749600000000001</v>
      </c>
      <c r="G656">
        <v>471.19799999999998</v>
      </c>
      <c r="H656">
        <v>0.98605100000000001</v>
      </c>
      <c r="I656">
        <v>-59.463500000000003</v>
      </c>
      <c r="J656">
        <f t="shared" si="43"/>
        <v>-15.945400000000006</v>
      </c>
      <c r="L656">
        <v>1</v>
      </c>
      <c r="M656">
        <v>221.80600000000001</v>
      </c>
      <c r="O656">
        <v>-41.305500000000002</v>
      </c>
      <c r="P656">
        <v>66.375699999999995</v>
      </c>
      <c r="Q656">
        <v>441.97199999999998</v>
      </c>
      <c r="R656">
        <v>1.01217</v>
      </c>
      <c r="S656">
        <v>-51.391599999999997</v>
      </c>
      <c r="T656">
        <f t="shared" si="44"/>
        <v>-10.086099999999995</v>
      </c>
    </row>
    <row r="657" spans="2:20" x14ac:dyDescent="0.3">
      <c r="B657">
        <v>8</v>
      </c>
      <c r="C657">
        <v>352.06099999999998</v>
      </c>
      <c r="D657">
        <f t="shared" si="45"/>
        <v>49.067713444553497</v>
      </c>
      <c r="E657">
        <v>-43.7622</v>
      </c>
      <c r="F657">
        <v>52.856400000000001</v>
      </c>
      <c r="G657">
        <v>477.428</v>
      </c>
      <c r="H657">
        <v>1.0005999999999999</v>
      </c>
      <c r="I657">
        <v>-59.433</v>
      </c>
      <c r="J657">
        <f t="shared" si="43"/>
        <v>-15.6708</v>
      </c>
      <c r="L657">
        <v>2</v>
      </c>
      <c r="M657">
        <v>231.24100000000001</v>
      </c>
      <c r="N657">
        <f t="shared" si="46"/>
        <v>105.9883412824589</v>
      </c>
      <c r="O657">
        <v>-36.819499999999998</v>
      </c>
      <c r="P657">
        <v>50.170900000000003</v>
      </c>
      <c r="Q657">
        <v>590.89</v>
      </c>
      <c r="R657">
        <v>1.3832100000000001</v>
      </c>
      <c r="S657">
        <v>-47.271700000000003</v>
      </c>
      <c r="T657">
        <f t="shared" si="44"/>
        <v>-10.452200000000005</v>
      </c>
    </row>
    <row r="658" spans="2:20" x14ac:dyDescent="0.3">
      <c r="B658">
        <v>9</v>
      </c>
      <c r="C658">
        <v>372.25700000000001</v>
      </c>
      <c r="D658">
        <f t="shared" si="45"/>
        <v>49.514755397108274</v>
      </c>
      <c r="E658">
        <v>-43.7012</v>
      </c>
      <c r="F658">
        <v>53.009</v>
      </c>
      <c r="G658">
        <v>475.80700000000002</v>
      </c>
      <c r="H658">
        <v>0.993502</v>
      </c>
      <c r="I658">
        <v>-59.555100000000003</v>
      </c>
      <c r="J658">
        <f t="shared" si="43"/>
        <v>-15.853900000000003</v>
      </c>
      <c r="L658">
        <v>3</v>
      </c>
      <c r="M658">
        <v>246.464</v>
      </c>
      <c r="N658">
        <f t="shared" si="46"/>
        <v>65.690074229783946</v>
      </c>
      <c r="O658">
        <v>-35.354599999999998</v>
      </c>
      <c r="P658">
        <v>47.103900000000003</v>
      </c>
      <c r="Q658">
        <v>622.35299999999995</v>
      </c>
      <c r="R658">
        <v>1.4374100000000001</v>
      </c>
      <c r="S658">
        <v>-47.180199999999999</v>
      </c>
      <c r="T658">
        <f t="shared" si="44"/>
        <v>-11.825600000000001</v>
      </c>
    </row>
    <row r="659" spans="2:20" x14ac:dyDescent="0.3">
      <c r="B659">
        <v>10</v>
      </c>
      <c r="C659">
        <v>393.09300000000002</v>
      </c>
      <c r="D659">
        <f t="shared" si="45"/>
        <v>47.993856786331321</v>
      </c>
      <c r="E659">
        <v>-43.167099999999998</v>
      </c>
      <c r="F659">
        <v>52.398699999999998</v>
      </c>
      <c r="G659">
        <v>469.84</v>
      </c>
      <c r="H659">
        <v>0.98637600000000003</v>
      </c>
      <c r="I659">
        <v>-59.402500000000003</v>
      </c>
      <c r="J659">
        <f t="shared" si="43"/>
        <v>-16.235400000000006</v>
      </c>
      <c r="L659">
        <v>4</v>
      </c>
      <c r="M659">
        <v>264.13</v>
      </c>
      <c r="N659">
        <f t="shared" si="46"/>
        <v>56.605909656968201</v>
      </c>
      <c r="O659">
        <v>-35.720799999999997</v>
      </c>
      <c r="P659">
        <v>47.592199999999998</v>
      </c>
      <c r="Q659">
        <v>634.47699999999998</v>
      </c>
      <c r="R659">
        <v>1.4384999999999999</v>
      </c>
      <c r="S659">
        <v>-47.882100000000001</v>
      </c>
      <c r="T659">
        <f t="shared" si="44"/>
        <v>-12.161300000000004</v>
      </c>
    </row>
    <row r="660" spans="2:20" x14ac:dyDescent="0.3">
      <c r="B660">
        <v>11</v>
      </c>
      <c r="C660">
        <v>413.8</v>
      </c>
      <c r="D660">
        <f t="shared" si="45"/>
        <v>48.292847829236507</v>
      </c>
      <c r="E660">
        <v>-43.319699999999997</v>
      </c>
      <c r="F660">
        <v>52.551299999999998</v>
      </c>
      <c r="G660">
        <v>476.596</v>
      </c>
      <c r="H660">
        <v>0.99200600000000005</v>
      </c>
      <c r="I660">
        <v>-59.509300000000003</v>
      </c>
      <c r="J660">
        <f t="shared" si="43"/>
        <v>-16.189600000000006</v>
      </c>
      <c r="L660">
        <v>5</v>
      </c>
      <c r="M660">
        <v>284.899</v>
      </c>
      <c r="N660">
        <f t="shared" si="46"/>
        <v>48.148683133516286</v>
      </c>
      <c r="O660">
        <v>-35.278300000000002</v>
      </c>
      <c r="P660">
        <v>48.4161</v>
      </c>
      <c r="Q660">
        <v>602.83900000000006</v>
      </c>
      <c r="R660">
        <v>1.3648899999999999</v>
      </c>
      <c r="S660">
        <v>-48.873899999999999</v>
      </c>
      <c r="T660">
        <f t="shared" si="44"/>
        <v>-13.595599999999997</v>
      </c>
    </row>
    <row r="661" spans="2:20" x14ac:dyDescent="0.3">
      <c r="B661">
        <v>12</v>
      </c>
      <c r="C661">
        <v>434.279</v>
      </c>
      <c r="D661">
        <f t="shared" si="45"/>
        <v>48.830509302212057</v>
      </c>
      <c r="E661">
        <v>-43.6096</v>
      </c>
      <c r="F661">
        <v>52.642800000000001</v>
      </c>
      <c r="G661">
        <v>485.19200000000001</v>
      </c>
      <c r="H661">
        <v>1.0025299999999999</v>
      </c>
      <c r="I661">
        <v>-59.4788</v>
      </c>
      <c r="J661">
        <f t="shared" si="43"/>
        <v>-15.869199999999999</v>
      </c>
      <c r="L661">
        <v>6</v>
      </c>
      <c r="M661">
        <v>304.85199999999998</v>
      </c>
      <c r="N661">
        <f t="shared" si="46"/>
        <v>50.117776775422307</v>
      </c>
      <c r="O661">
        <v>-35.507199999999997</v>
      </c>
      <c r="P661">
        <v>49.179099999999998</v>
      </c>
      <c r="Q661">
        <v>597.19399999999996</v>
      </c>
      <c r="R661">
        <v>1.3375900000000001</v>
      </c>
      <c r="S661">
        <v>-49.469000000000001</v>
      </c>
      <c r="T661">
        <f t="shared" si="44"/>
        <v>-13.961800000000004</v>
      </c>
    </row>
    <row r="662" spans="2:20" x14ac:dyDescent="0.3">
      <c r="B662">
        <v>13</v>
      </c>
      <c r="C662">
        <v>455.37599999999998</v>
      </c>
      <c r="D662">
        <f t="shared" si="45"/>
        <v>47.400104280229463</v>
      </c>
      <c r="E662">
        <v>-43.167099999999998</v>
      </c>
      <c r="F662">
        <v>52.368200000000002</v>
      </c>
      <c r="G662">
        <v>473.27</v>
      </c>
      <c r="H662">
        <v>0.99310799999999999</v>
      </c>
      <c r="I662">
        <v>-59.3872</v>
      </c>
      <c r="J662">
        <f t="shared" si="43"/>
        <v>-16.220100000000002</v>
      </c>
      <c r="L662">
        <v>7</v>
      </c>
      <c r="M662">
        <v>325.06900000000002</v>
      </c>
      <c r="N662">
        <f t="shared" si="46"/>
        <v>49.463322946035412</v>
      </c>
      <c r="O662">
        <v>-36.285400000000003</v>
      </c>
      <c r="P662">
        <v>50.125100000000003</v>
      </c>
      <c r="Q662">
        <v>610.23900000000003</v>
      </c>
      <c r="R662">
        <v>1.3530500000000001</v>
      </c>
      <c r="S662">
        <v>-49.514800000000001</v>
      </c>
      <c r="T662">
        <f t="shared" si="44"/>
        <v>-13.229399999999998</v>
      </c>
    </row>
    <row r="663" spans="2:20" x14ac:dyDescent="0.3">
      <c r="B663">
        <v>14</v>
      </c>
      <c r="C663">
        <v>476.11500000000001</v>
      </c>
      <c r="D663">
        <f t="shared" si="45"/>
        <v>48.218332610058269</v>
      </c>
      <c r="E663">
        <v>-43.365499999999997</v>
      </c>
      <c r="F663">
        <v>52.627600000000001</v>
      </c>
      <c r="G663">
        <v>477.601</v>
      </c>
      <c r="H663">
        <v>0.99924199999999996</v>
      </c>
      <c r="I663">
        <v>-59.524500000000003</v>
      </c>
      <c r="J663">
        <f t="shared" si="43"/>
        <v>-16.159000000000006</v>
      </c>
      <c r="L663">
        <v>8</v>
      </c>
      <c r="M663">
        <v>345.66</v>
      </c>
      <c r="N663">
        <f t="shared" si="46"/>
        <v>48.564906998203078</v>
      </c>
      <c r="O663">
        <v>-36.315899999999999</v>
      </c>
      <c r="P663">
        <v>50.476100000000002</v>
      </c>
      <c r="Q663">
        <v>611.03499999999997</v>
      </c>
      <c r="R663">
        <v>1.33812</v>
      </c>
      <c r="S663">
        <v>-49.606299999999997</v>
      </c>
      <c r="T663">
        <f t="shared" si="44"/>
        <v>-13.290399999999998</v>
      </c>
    </row>
    <row r="664" spans="2:20" x14ac:dyDescent="0.3">
      <c r="B664">
        <v>15</v>
      </c>
      <c r="C664">
        <v>497.459</v>
      </c>
      <c r="D664">
        <f t="shared" si="45"/>
        <v>46.851574212893567</v>
      </c>
      <c r="E664">
        <v>-43.335000000000001</v>
      </c>
      <c r="F664">
        <v>52.261400000000002</v>
      </c>
      <c r="G664">
        <v>482.02199999999999</v>
      </c>
      <c r="H664">
        <v>1.0062199999999999</v>
      </c>
      <c r="I664">
        <v>-59.356699999999996</v>
      </c>
      <c r="J664">
        <f t="shared" si="43"/>
        <v>-16.021699999999996</v>
      </c>
      <c r="L664">
        <v>9</v>
      </c>
      <c r="M664">
        <v>365.68599999999998</v>
      </c>
      <c r="N664">
        <f t="shared" si="46"/>
        <v>49.935084390292737</v>
      </c>
      <c r="O664">
        <v>-36.788899999999998</v>
      </c>
      <c r="P664">
        <v>50.949100000000001</v>
      </c>
      <c r="Q664">
        <v>625.58399999999995</v>
      </c>
      <c r="R664">
        <v>1.3608199999999999</v>
      </c>
      <c r="S664">
        <v>-49.652099999999997</v>
      </c>
      <c r="T664">
        <f t="shared" si="44"/>
        <v>-12.863199999999999</v>
      </c>
    </row>
    <row r="665" spans="2:20" x14ac:dyDescent="0.3">
      <c r="B665">
        <v>16</v>
      </c>
      <c r="C665">
        <v>518.173</v>
      </c>
      <c r="D665">
        <f t="shared" si="45"/>
        <v>48.276527952109689</v>
      </c>
      <c r="E665">
        <v>-43.319699999999997</v>
      </c>
      <c r="F665">
        <v>52.429200000000002</v>
      </c>
      <c r="G665">
        <v>480.435</v>
      </c>
      <c r="H665">
        <v>0.99416199999999999</v>
      </c>
      <c r="I665">
        <v>-59.356699999999996</v>
      </c>
      <c r="J665">
        <f t="shared" si="43"/>
        <v>-16.036999999999999</v>
      </c>
      <c r="L665">
        <v>10</v>
      </c>
      <c r="M665">
        <v>386.13499999999999</v>
      </c>
      <c r="N665">
        <f t="shared" si="46"/>
        <v>48.90214680424468</v>
      </c>
      <c r="O665">
        <v>-36.499000000000002</v>
      </c>
      <c r="P665">
        <v>50.582900000000002</v>
      </c>
      <c r="Q665">
        <v>616.63800000000003</v>
      </c>
      <c r="R665">
        <v>1.3653299999999999</v>
      </c>
      <c r="S665">
        <v>-49.606299999999997</v>
      </c>
      <c r="T665">
        <f t="shared" si="44"/>
        <v>-13.107299999999995</v>
      </c>
    </row>
    <row r="666" spans="2:20" x14ac:dyDescent="0.3">
      <c r="B666">
        <v>17</v>
      </c>
      <c r="C666">
        <v>539.11</v>
      </c>
      <c r="D666">
        <f t="shared" si="45"/>
        <v>47.762334622916342</v>
      </c>
      <c r="E666">
        <v>-43.792700000000004</v>
      </c>
      <c r="F666">
        <v>52.703899999999997</v>
      </c>
      <c r="G666">
        <v>490.851</v>
      </c>
      <c r="H666">
        <v>1.0132000000000001</v>
      </c>
      <c r="I666">
        <v>-59.433</v>
      </c>
      <c r="J666">
        <f t="shared" si="43"/>
        <v>-15.640299999999996</v>
      </c>
      <c r="L666">
        <v>11</v>
      </c>
      <c r="M666">
        <v>406.68099999999998</v>
      </c>
      <c r="N666">
        <f t="shared" si="46"/>
        <v>48.671274213958938</v>
      </c>
      <c r="O666">
        <v>-36.529499999999999</v>
      </c>
      <c r="P666">
        <v>50.628700000000002</v>
      </c>
      <c r="Q666">
        <v>620.76900000000001</v>
      </c>
      <c r="R666">
        <v>1.35998</v>
      </c>
      <c r="S666">
        <v>-49.743699999999997</v>
      </c>
      <c r="T666">
        <f t="shared" si="44"/>
        <v>-13.214199999999998</v>
      </c>
    </row>
    <row r="667" spans="2:20" x14ac:dyDescent="0.3">
      <c r="B667">
        <v>18</v>
      </c>
      <c r="C667">
        <v>560.69500000000005</v>
      </c>
      <c r="D667">
        <f t="shared" si="45"/>
        <v>46.328468844104627</v>
      </c>
      <c r="E667">
        <v>-42.709400000000002</v>
      </c>
      <c r="F667">
        <v>51.559399999999997</v>
      </c>
      <c r="G667">
        <v>471.339</v>
      </c>
      <c r="H667">
        <v>0.99856999999999996</v>
      </c>
      <c r="I667">
        <v>-59.2346</v>
      </c>
      <c r="J667">
        <f t="shared" si="43"/>
        <v>-16.525199999999998</v>
      </c>
      <c r="L667">
        <v>12</v>
      </c>
      <c r="M667">
        <v>427.46600000000001</v>
      </c>
      <c r="N667">
        <f t="shared" si="46"/>
        <v>48.111618955977811</v>
      </c>
      <c r="O667">
        <v>-36.407499999999999</v>
      </c>
      <c r="P667">
        <v>50.338700000000003</v>
      </c>
      <c r="Q667">
        <v>626.66899999999998</v>
      </c>
      <c r="R667">
        <v>1.3758999999999999</v>
      </c>
      <c r="S667">
        <v>-49.621600000000001</v>
      </c>
      <c r="T667">
        <f t="shared" si="44"/>
        <v>-13.214100000000002</v>
      </c>
    </row>
    <row r="668" spans="2:20" x14ac:dyDescent="0.3">
      <c r="B668">
        <v>19</v>
      </c>
      <c r="C668">
        <v>582.24</v>
      </c>
      <c r="D668">
        <f t="shared" si="45"/>
        <v>46.414481318171354</v>
      </c>
      <c r="E668">
        <v>-43.136600000000001</v>
      </c>
      <c r="F668">
        <v>51.910400000000003</v>
      </c>
      <c r="G668">
        <v>476.96199999999999</v>
      </c>
      <c r="H668">
        <v>1.0062599999999999</v>
      </c>
      <c r="I668">
        <v>-59.2346</v>
      </c>
      <c r="J668">
        <f t="shared" si="43"/>
        <v>-16.097999999999999</v>
      </c>
      <c r="L668">
        <v>13</v>
      </c>
      <c r="M668">
        <v>448.38799999999998</v>
      </c>
      <c r="N668">
        <f t="shared" si="46"/>
        <v>47.796577765032097</v>
      </c>
      <c r="O668">
        <v>-36.712600000000002</v>
      </c>
      <c r="P668">
        <v>50.872799999999998</v>
      </c>
      <c r="Q668">
        <v>628.82000000000005</v>
      </c>
      <c r="R668">
        <v>1.3799399999999999</v>
      </c>
      <c r="S668">
        <v>-49.575800000000001</v>
      </c>
      <c r="T668">
        <f t="shared" si="44"/>
        <v>-12.863199999999999</v>
      </c>
    </row>
    <row r="669" spans="2:20" x14ac:dyDescent="0.3">
      <c r="B669">
        <v>20</v>
      </c>
      <c r="C669">
        <v>603.29100000000005</v>
      </c>
      <c r="D669">
        <f t="shared" si="45"/>
        <v>47.50368153531889</v>
      </c>
      <c r="E669">
        <v>-43.6096</v>
      </c>
      <c r="F669">
        <v>52.352899999999998</v>
      </c>
      <c r="G669">
        <v>489.86500000000001</v>
      </c>
      <c r="H669">
        <v>1.01786</v>
      </c>
      <c r="I669">
        <v>-59.265099999999997</v>
      </c>
      <c r="J669">
        <f t="shared" si="43"/>
        <v>-15.655499999999996</v>
      </c>
      <c r="L669">
        <v>14</v>
      </c>
      <c r="M669">
        <v>468.90600000000001</v>
      </c>
      <c r="N669">
        <f t="shared" si="46"/>
        <v>48.737693732332517</v>
      </c>
      <c r="O669">
        <v>-36.697400000000002</v>
      </c>
      <c r="P669">
        <v>50.735500000000002</v>
      </c>
      <c r="Q669">
        <v>630.67100000000005</v>
      </c>
      <c r="R669">
        <v>1.3874</v>
      </c>
      <c r="S669">
        <v>-49.438499999999998</v>
      </c>
      <c r="T669">
        <f t="shared" si="44"/>
        <v>-12.741099999999996</v>
      </c>
    </row>
    <row r="670" spans="2:20" x14ac:dyDescent="0.3">
      <c r="B670">
        <v>21</v>
      </c>
      <c r="C670">
        <v>624.58299999999997</v>
      </c>
      <c r="D670">
        <f t="shared" si="45"/>
        <v>46.965996618448429</v>
      </c>
      <c r="E670">
        <v>-43.624899999999997</v>
      </c>
      <c r="F670">
        <v>52.413899999999998</v>
      </c>
      <c r="G670">
        <v>495.178</v>
      </c>
      <c r="H670">
        <v>1.01715</v>
      </c>
      <c r="I670">
        <v>-59.204099999999997</v>
      </c>
      <c r="J670">
        <f t="shared" si="43"/>
        <v>-15.5792</v>
      </c>
      <c r="L670">
        <v>15</v>
      </c>
      <c r="M670">
        <v>490.04199999999997</v>
      </c>
      <c r="N670">
        <f t="shared" si="46"/>
        <v>47.312641937925889</v>
      </c>
      <c r="O670">
        <v>-36.0565</v>
      </c>
      <c r="P670">
        <v>50.1556</v>
      </c>
      <c r="Q670">
        <v>618.16399999999999</v>
      </c>
      <c r="R670">
        <v>1.36713</v>
      </c>
      <c r="S670">
        <v>-49.606299999999997</v>
      </c>
      <c r="T670">
        <f t="shared" si="44"/>
        <v>-13.549799999999998</v>
      </c>
    </row>
    <row r="671" spans="2:20" x14ac:dyDescent="0.3">
      <c r="B671">
        <v>22</v>
      </c>
      <c r="C671">
        <v>646.07600000000002</v>
      </c>
      <c r="D671">
        <f t="shared" si="45"/>
        <v>46.526776159679784</v>
      </c>
      <c r="E671">
        <v>-43.319699999999997</v>
      </c>
      <c r="F671">
        <v>51.864600000000003</v>
      </c>
      <c r="G671">
        <v>494.30099999999999</v>
      </c>
      <c r="H671">
        <v>1.0214399999999999</v>
      </c>
      <c r="I671">
        <v>-59.036299999999997</v>
      </c>
      <c r="J671">
        <f t="shared" si="43"/>
        <v>-15.7166</v>
      </c>
      <c r="L671">
        <v>16</v>
      </c>
      <c r="M671">
        <v>510.803</v>
      </c>
      <c r="N671">
        <f t="shared" si="46"/>
        <v>48.167236645633587</v>
      </c>
      <c r="O671">
        <v>-36.575299999999999</v>
      </c>
      <c r="P671">
        <v>50.338700000000003</v>
      </c>
      <c r="Q671">
        <v>640.26400000000001</v>
      </c>
      <c r="R671">
        <v>1.3993199999999999</v>
      </c>
      <c r="S671">
        <v>-49.499499999999998</v>
      </c>
      <c r="T671">
        <f t="shared" si="44"/>
        <v>-12.924199999999999</v>
      </c>
    </row>
    <row r="672" spans="2:20" x14ac:dyDescent="0.3">
      <c r="B672">
        <v>23</v>
      </c>
      <c r="C672">
        <v>667.125</v>
      </c>
      <c r="D672">
        <f t="shared" si="45"/>
        <v>47.508195163665782</v>
      </c>
      <c r="E672">
        <v>-43.838500000000003</v>
      </c>
      <c r="F672">
        <v>52.520800000000001</v>
      </c>
      <c r="G672">
        <v>499.62400000000002</v>
      </c>
      <c r="H672">
        <v>1.0284</v>
      </c>
      <c r="I672">
        <v>-59.158299999999997</v>
      </c>
      <c r="J672">
        <f t="shared" si="43"/>
        <v>-15.319799999999994</v>
      </c>
      <c r="L672">
        <v>17</v>
      </c>
      <c r="M672">
        <v>532.59100000000001</v>
      </c>
      <c r="N672">
        <f t="shared" si="46"/>
        <v>45.896823939783346</v>
      </c>
      <c r="O672">
        <v>-35.7361</v>
      </c>
      <c r="P672">
        <v>49.575800000000001</v>
      </c>
      <c r="Q672">
        <v>613.43200000000002</v>
      </c>
      <c r="R672">
        <v>1.3702099999999999</v>
      </c>
      <c r="S672">
        <v>-49.484299999999998</v>
      </c>
      <c r="T672">
        <f t="shared" si="44"/>
        <v>-13.748199999999997</v>
      </c>
    </row>
    <row r="673" spans="1:20" x14ac:dyDescent="0.3">
      <c r="B673">
        <v>24</v>
      </c>
      <c r="C673">
        <v>689.07500000000005</v>
      </c>
      <c r="D673">
        <f t="shared" si="45"/>
        <v>45.558086560364373</v>
      </c>
      <c r="E673">
        <v>-42.678800000000003</v>
      </c>
      <c r="F673">
        <v>51.315300000000001</v>
      </c>
      <c r="G673">
        <v>481.66399999999999</v>
      </c>
      <c r="H673">
        <v>1.0164299999999999</v>
      </c>
      <c r="I673">
        <v>-58.96</v>
      </c>
      <c r="J673">
        <f t="shared" si="43"/>
        <v>-16.281199999999998</v>
      </c>
      <c r="L673">
        <v>18</v>
      </c>
      <c r="M673">
        <v>553.82399999999996</v>
      </c>
      <c r="N673">
        <f t="shared" si="46"/>
        <v>47.096500729995881</v>
      </c>
      <c r="O673">
        <v>-36.453200000000002</v>
      </c>
      <c r="P673">
        <v>50.109900000000003</v>
      </c>
      <c r="Q673">
        <v>634.79</v>
      </c>
      <c r="R673">
        <v>1.40604</v>
      </c>
      <c r="S673">
        <v>-49.362200000000001</v>
      </c>
      <c r="T673">
        <f t="shared" si="44"/>
        <v>-12.908999999999999</v>
      </c>
    </row>
    <row r="674" spans="1:20" x14ac:dyDescent="0.3">
      <c r="B674">
        <v>25</v>
      </c>
      <c r="C674">
        <v>710.44799999999998</v>
      </c>
      <c r="D674">
        <f t="shared" si="45"/>
        <v>46.788003555888416</v>
      </c>
      <c r="E674">
        <v>-43.380699999999997</v>
      </c>
      <c r="F674">
        <v>51.940899999999999</v>
      </c>
      <c r="G674">
        <v>494.495</v>
      </c>
      <c r="H674">
        <v>1.026</v>
      </c>
      <c r="I674">
        <v>-58.883699999999997</v>
      </c>
      <c r="J674">
        <f t="shared" si="43"/>
        <v>-15.503</v>
      </c>
      <c r="L674">
        <v>19</v>
      </c>
      <c r="M674">
        <v>575.21</v>
      </c>
      <c r="N674">
        <f t="shared" si="46"/>
        <v>46.759562330496408</v>
      </c>
      <c r="O674">
        <v>-36.346400000000003</v>
      </c>
      <c r="P674">
        <v>50.2014</v>
      </c>
      <c r="Q674">
        <v>632.53300000000002</v>
      </c>
      <c r="R674">
        <v>1.3859699999999999</v>
      </c>
      <c r="S674">
        <v>-49.438499999999998</v>
      </c>
      <c r="T674">
        <f t="shared" si="44"/>
        <v>-13.092099999999995</v>
      </c>
    </row>
    <row r="675" spans="1:20" x14ac:dyDescent="0.3">
      <c r="J675">
        <f t="shared" si="43"/>
        <v>0</v>
      </c>
      <c r="L675">
        <v>20</v>
      </c>
      <c r="M675">
        <v>596.56200000000001</v>
      </c>
      <c r="N675">
        <f t="shared" si="46"/>
        <v>46.834020232296794</v>
      </c>
      <c r="O675">
        <v>-36.1023</v>
      </c>
      <c r="P675">
        <v>49.713099999999997</v>
      </c>
      <c r="Q675">
        <v>631.50300000000004</v>
      </c>
      <c r="R675">
        <v>1.4011400000000001</v>
      </c>
      <c r="S675">
        <v>-49.438499999999998</v>
      </c>
      <c r="T675">
        <f t="shared" si="44"/>
        <v>-13.336199999999998</v>
      </c>
    </row>
    <row r="676" spans="1:20" x14ac:dyDescent="0.3">
      <c r="A676">
        <v>2.6</v>
      </c>
      <c r="J676">
        <f t="shared" si="43"/>
        <v>0</v>
      </c>
      <c r="L676">
        <v>21</v>
      </c>
      <c r="M676">
        <v>618.17200000000003</v>
      </c>
      <c r="N676">
        <f t="shared" si="46"/>
        <v>46.274872744099923</v>
      </c>
      <c r="O676">
        <v>-36.087000000000003</v>
      </c>
      <c r="P676">
        <v>49.682600000000001</v>
      </c>
      <c r="Q676">
        <v>636.53800000000001</v>
      </c>
      <c r="R676">
        <v>1.4065700000000001</v>
      </c>
      <c r="S676">
        <v>-49.377400000000002</v>
      </c>
      <c r="T676">
        <f t="shared" si="44"/>
        <v>-13.290399999999998</v>
      </c>
    </row>
    <row r="677" spans="1:20" x14ac:dyDescent="0.3">
      <c r="B677">
        <v>1</v>
      </c>
      <c r="C677">
        <v>221.99199999999999</v>
      </c>
      <c r="E677">
        <v>-49.118000000000002</v>
      </c>
      <c r="F677">
        <v>68.481399999999994</v>
      </c>
      <c r="G677">
        <v>362.91399999999999</v>
      </c>
      <c r="H677">
        <v>0.80229499999999998</v>
      </c>
      <c r="I677">
        <v>-61.584499999999998</v>
      </c>
      <c r="J677">
        <f t="shared" si="43"/>
        <v>-12.466499999999996</v>
      </c>
      <c r="L677">
        <v>22</v>
      </c>
      <c r="M677">
        <v>639.97199999999998</v>
      </c>
      <c r="N677">
        <f t="shared" si="46"/>
        <v>45.871559633027616</v>
      </c>
      <c r="O677">
        <v>-35.7361</v>
      </c>
      <c r="P677">
        <v>48.919699999999999</v>
      </c>
      <c r="Q677">
        <v>625.44399999999996</v>
      </c>
      <c r="R677">
        <v>1.4149700000000001</v>
      </c>
      <c r="S677">
        <v>-49.209600000000002</v>
      </c>
      <c r="T677">
        <f t="shared" si="44"/>
        <v>-13.473500000000001</v>
      </c>
    </row>
    <row r="678" spans="1:20" x14ac:dyDescent="0.3">
      <c r="B678">
        <v>2</v>
      </c>
      <c r="C678">
        <v>230.547</v>
      </c>
      <c r="D678">
        <f t="shared" si="45"/>
        <v>116.89070718877839</v>
      </c>
      <c r="E678">
        <v>-44.830300000000001</v>
      </c>
      <c r="F678">
        <v>53.619399999999999</v>
      </c>
      <c r="G678">
        <v>462.60599999999999</v>
      </c>
      <c r="H678">
        <v>1.00535</v>
      </c>
      <c r="I678">
        <v>-57.830800000000004</v>
      </c>
      <c r="J678">
        <f t="shared" si="43"/>
        <v>-13.000500000000002</v>
      </c>
      <c r="L678">
        <v>23</v>
      </c>
      <c r="M678">
        <v>661.86500000000001</v>
      </c>
      <c r="N678">
        <f t="shared" si="46"/>
        <v>45.676700315169171</v>
      </c>
      <c r="O678">
        <v>-36.880499999999998</v>
      </c>
      <c r="P678">
        <v>50.292999999999999</v>
      </c>
      <c r="Q678">
        <v>650.63400000000001</v>
      </c>
      <c r="R678">
        <v>1.4308799999999999</v>
      </c>
      <c r="S678">
        <v>-49.133299999999998</v>
      </c>
      <c r="T678">
        <f t="shared" si="44"/>
        <v>-12.252800000000001</v>
      </c>
    </row>
    <row r="679" spans="1:20" x14ac:dyDescent="0.3">
      <c r="B679">
        <v>3</v>
      </c>
      <c r="C679">
        <v>249.31700000000001</v>
      </c>
      <c r="D679">
        <f t="shared" si="45"/>
        <v>53.276505061267954</v>
      </c>
      <c r="E679">
        <v>-42.892499999999998</v>
      </c>
      <c r="F679">
        <v>50.598100000000002</v>
      </c>
      <c r="G679">
        <v>472.03800000000001</v>
      </c>
      <c r="H679">
        <v>1.0085599999999999</v>
      </c>
      <c r="I679">
        <v>-58.517499999999998</v>
      </c>
      <c r="J679">
        <f t="shared" si="43"/>
        <v>-15.625</v>
      </c>
      <c r="L679">
        <v>24</v>
      </c>
      <c r="M679">
        <v>683.71799999999996</v>
      </c>
      <c r="N679">
        <f t="shared" si="46"/>
        <v>45.760307509266561</v>
      </c>
      <c r="O679">
        <v>-36.224400000000003</v>
      </c>
      <c r="P679">
        <v>49.758899999999997</v>
      </c>
      <c r="Q679">
        <v>635.60500000000002</v>
      </c>
      <c r="R679">
        <v>1.4010199999999999</v>
      </c>
      <c r="S679">
        <v>-49.194299999999998</v>
      </c>
      <c r="T679">
        <f t="shared" si="44"/>
        <v>-12.969899999999996</v>
      </c>
    </row>
    <row r="680" spans="1:20" x14ac:dyDescent="0.3">
      <c r="B680">
        <v>4</v>
      </c>
      <c r="C680">
        <v>269.27699999999999</v>
      </c>
      <c r="D680">
        <f t="shared" si="45"/>
        <v>50.100200400801654</v>
      </c>
      <c r="E680">
        <v>-42.831400000000002</v>
      </c>
      <c r="F680">
        <v>50.842300000000002</v>
      </c>
      <c r="G680">
        <v>470.017</v>
      </c>
      <c r="H680">
        <v>0.99899199999999999</v>
      </c>
      <c r="I680">
        <v>-58.868400000000001</v>
      </c>
      <c r="J680">
        <f t="shared" si="43"/>
        <v>-16.036999999999999</v>
      </c>
      <c r="L680">
        <v>25</v>
      </c>
      <c r="M680">
        <v>705.39599999999996</v>
      </c>
      <c r="N680">
        <f t="shared" si="46"/>
        <v>46.129716763539079</v>
      </c>
      <c r="O680">
        <v>-36.1633</v>
      </c>
      <c r="P680">
        <v>49.514800000000001</v>
      </c>
      <c r="Q680">
        <v>644.46199999999999</v>
      </c>
      <c r="R680">
        <v>1.4280299999999999</v>
      </c>
      <c r="S680">
        <v>-49.163800000000002</v>
      </c>
      <c r="T680">
        <f t="shared" si="44"/>
        <v>-13.000500000000002</v>
      </c>
    </row>
    <row r="681" spans="1:20" x14ac:dyDescent="0.3">
      <c r="B681">
        <v>5</v>
      </c>
      <c r="C681">
        <v>289.46100000000001</v>
      </c>
      <c r="D681">
        <f t="shared" si="45"/>
        <v>49.544193420531052</v>
      </c>
      <c r="E681">
        <v>-42.953499999999998</v>
      </c>
      <c r="F681">
        <v>51.254300000000001</v>
      </c>
      <c r="G681">
        <v>470.48599999999999</v>
      </c>
      <c r="H681">
        <v>0.99713200000000002</v>
      </c>
      <c r="I681">
        <v>-59.265099999999997</v>
      </c>
      <c r="J681">
        <f t="shared" si="43"/>
        <v>-16.311599999999999</v>
      </c>
      <c r="T681">
        <f t="shared" si="44"/>
        <v>0</v>
      </c>
    </row>
    <row r="682" spans="1:20" x14ac:dyDescent="0.3">
      <c r="B682">
        <v>6</v>
      </c>
      <c r="C682">
        <v>309.286</v>
      </c>
      <c r="D682">
        <f t="shared" si="45"/>
        <v>50.441361916771783</v>
      </c>
      <c r="E682">
        <v>-43.380699999999997</v>
      </c>
      <c r="F682">
        <v>52.002000000000002</v>
      </c>
      <c r="G682">
        <v>477.54500000000002</v>
      </c>
      <c r="H682">
        <v>0.99748899999999996</v>
      </c>
      <c r="I682">
        <v>-59.4788</v>
      </c>
      <c r="J682">
        <f t="shared" si="43"/>
        <v>-16.098100000000002</v>
      </c>
      <c r="K682">
        <v>2.5</v>
      </c>
      <c r="T682">
        <f t="shared" si="44"/>
        <v>0</v>
      </c>
    </row>
    <row r="683" spans="1:20" x14ac:dyDescent="0.3">
      <c r="B683">
        <v>7</v>
      </c>
      <c r="C683">
        <v>329.37299999999999</v>
      </c>
      <c r="D683">
        <f t="shared" si="45"/>
        <v>49.783442027181785</v>
      </c>
      <c r="E683">
        <v>-43.624899999999997</v>
      </c>
      <c r="F683">
        <v>52.505499999999998</v>
      </c>
      <c r="G683">
        <v>482.84899999999999</v>
      </c>
      <c r="H683">
        <v>0.99395500000000003</v>
      </c>
      <c r="I683">
        <v>-59.4788</v>
      </c>
      <c r="J683">
        <f t="shared" si="43"/>
        <v>-15.853900000000003</v>
      </c>
      <c r="L683">
        <v>1</v>
      </c>
      <c r="M683">
        <v>221.66300000000001</v>
      </c>
      <c r="O683">
        <v>-41.778599999999997</v>
      </c>
      <c r="P683">
        <v>66.558800000000005</v>
      </c>
      <c r="Q683">
        <v>451.47800000000001</v>
      </c>
      <c r="R683">
        <v>1.0297000000000001</v>
      </c>
      <c r="S683">
        <v>-51.147500000000001</v>
      </c>
      <c r="T683">
        <f t="shared" si="44"/>
        <v>-9.3689000000000036</v>
      </c>
    </row>
    <row r="684" spans="1:20" x14ac:dyDescent="0.3">
      <c r="B684">
        <v>8</v>
      </c>
      <c r="C684">
        <v>349.976</v>
      </c>
      <c r="D684">
        <f t="shared" si="45"/>
        <v>48.536620880454279</v>
      </c>
      <c r="E684">
        <v>-43.472299999999997</v>
      </c>
      <c r="F684">
        <v>52.230800000000002</v>
      </c>
      <c r="G684">
        <v>475.65</v>
      </c>
      <c r="H684">
        <v>0.99231800000000003</v>
      </c>
      <c r="I684">
        <v>-59.6008</v>
      </c>
      <c r="J684">
        <f t="shared" si="43"/>
        <v>-16.128500000000003</v>
      </c>
      <c r="L684">
        <v>2</v>
      </c>
      <c r="M684">
        <v>230.678</v>
      </c>
      <c r="N684">
        <f t="shared" si="46"/>
        <v>110.92623405435403</v>
      </c>
      <c r="O684">
        <v>-36.727899999999998</v>
      </c>
      <c r="P684">
        <v>49.591099999999997</v>
      </c>
      <c r="Q684">
        <v>598.87599999999998</v>
      </c>
      <c r="R684">
        <v>1.4023099999999999</v>
      </c>
      <c r="S684">
        <v>-47.271700000000003</v>
      </c>
      <c r="T684">
        <f t="shared" si="44"/>
        <v>-10.543800000000005</v>
      </c>
    </row>
    <row r="685" spans="1:20" x14ac:dyDescent="0.3">
      <c r="B685">
        <v>9</v>
      </c>
      <c r="C685">
        <v>370.50700000000001</v>
      </c>
      <c r="D685">
        <f t="shared" si="45"/>
        <v>48.70683356874968</v>
      </c>
      <c r="E685">
        <v>-43.472299999999997</v>
      </c>
      <c r="F685">
        <v>52.047699999999999</v>
      </c>
      <c r="G685">
        <v>480.22399999999999</v>
      </c>
      <c r="H685">
        <v>0.99856199999999995</v>
      </c>
      <c r="I685">
        <v>-59.524500000000003</v>
      </c>
      <c r="J685">
        <f t="shared" si="43"/>
        <v>-16.052200000000006</v>
      </c>
      <c r="L685">
        <v>3</v>
      </c>
      <c r="M685">
        <v>246.19200000000001</v>
      </c>
      <c r="N685">
        <f t="shared" si="46"/>
        <v>64.457908985432468</v>
      </c>
      <c r="O685">
        <v>-34.622199999999999</v>
      </c>
      <c r="P685">
        <v>45.806899999999999</v>
      </c>
      <c r="Q685">
        <v>612.58299999999997</v>
      </c>
      <c r="R685">
        <v>1.4373800000000001</v>
      </c>
      <c r="S685">
        <v>-47.012300000000003</v>
      </c>
      <c r="T685">
        <f t="shared" si="44"/>
        <v>-12.390100000000004</v>
      </c>
    </row>
    <row r="686" spans="1:20" x14ac:dyDescent="0.3">
      <c r="B686">
        <v>10</v>
      </c>
      <c r="C686">
        <v>391.21199999999999</v>
      </c>
      <c r="D686">
        <f t="shared" si="45"/>
        <v>48.297512678097114</v>
      </c>
      <c r="E686">
        <v>-43.106099999999998</v>
      </c>
      <c r="F686">
        <v>51.7273</v>
      </c>
      <c r="G686">
        <v>474.4</v>
      </c>
      <c r="H686">
        <v>0.99530200000000002</v>
      </c>
      <c r="I686">
        <v>-59.4482</v>
      </c>
      <c r="J686">
        <f t="shared" si="43"/>
        <v>-16.342100000000002</v>
      </c>
      <c r="L686">
        <v>4</v>
      </c>
      <c r="M686">
        <v>263.58300000000003</v>
      </c>
      <c r="N686">
        <f t="shared" si="46"/>
        <v>57.501006267609618</v>
      </c>
      <c r="O686">
        <v>-35.461399999999998</v>
      </c>
      <c r="P686">
        <v>46.8292</v>
      </c>
      <c r="Q686">
        <v>643.83500000000004</v>
      </c>
      <c r="R686">
        <v>1.4797</v>
      </c>
      <c r="S686">
        <v>-47.637900000000002</v>
      </c>
      <c r="T686">
        <f t="shared" si="44"/>
        <v>-12.176500000000004</v>
      </c>
    </row>
    <row r="687" spans="1:20" x14ac:dyDescent="0.3">
      <c r="B687">
        <v>11</v>
      </c>
      <c r="C687">
        <v>411.06799999999998</v>
      </c>
      <c r="D687">
        <f t="shared" si="45"/>
        <v>50.36261079774377</v>
      </c>
      <c r="E687">
        <v>-43.945300000000003</v>
      </c>
      <c r="F687">
        <v>52.490200000000002</v>
      </c>
      <c r="G687">
        <v>491.36599999999999</v>
      </c>
      <c r="H687">
        <v>1.0126299999999999</v>
      </c>
      <c r="I687">
        <v>-59.371899999999997</v>
      </c>
      <c r="J687">
        <f t="shared" si="43"/>
        <v>-15.426599999999993</v>
      </c>
      <c r="L687">
        <v>5</v>
      </c>
      <c r="M687">
        <v>283.983</v>
      </c>
      <c r="N687">
        <f t="shared" si="46"/>
        <v>49.019607843137308</v>
      </c>
      <c r="O687">
        <v>-35.446199999999997</v>
      </c>
      <c r="P687">
        <v>47.927900000000001</v>
      </c>
      <c r="Q687">
        <v>620.58299999999997</v>
      </c>
      <c r="R687">
        <v>1.4091100000000001</v>
      </c>
      <c r="S687">
        <v>-48.782299999999999</v>
      </c>
      <c r="T687">
        <f t="shared" si="44"/>
        <v>-13.336100000000002</v>
      </c>
    </row>
    <row r="688" spans="1:20" x14ac:dyDescent="0.3">
      <c r="B688">
        <v>12</v>
      </c>
      <c r="C688">
        <v>431.27600000000001</v>
      </c>
      <c r="D688">
        <f t="shared" si="45"/>
        <v>49.485352335708562</v>
      </c>
      <c r="E688">
        <v>-43.960599999999999</v>
      </c>
      <c r="F688">
        <v>52.688600000000001</v>
      </c>
      <c r="G688">
        <v>487.59</v>
      </c>
      <c r="H688">
        <v>1.01369</v>
      </c>
      <c r="I688">
        <v>-59.463500000000003</v>
      </c>
      <c r="J688">
        <f t="shared" si="43"/>
        <v>-15.502900000000004</v>
      </c>
      <c r="L688">
        <v>6</v>
      </c>
      <c r="M688">
        <v>303.62900000000002</v>
      </c>
      <c r="N688">
        <f t="shared" si="46"/>
        <v>50.900946757609653</v>
      </c>
      <c r="O688">
        <v>-36.178600000000003</v>
      </c>
      <c r="P688">
        <v>49.438499999999998</v>
      </c>
      <c r="Q688">
        <v>625.29499999999996</v>
      </c>
      <c r="R688">
        <v>1.3865700000000001</v>
      </c>
      <c r="S688">
        <v>-49.346899999999998</v>
      </c>
      <c r="T688">
        <f t="shared" si="44"/>
        <v>-13.168299999999995</v>
      </c>
    </row>
    <row r="689" spans="1:20" x14ac:dyDescent="0.3">
      <c r="B689">
        <v>13</v>
      </c>
      <c r="C689">
        <v>452.54300000000001</v>
      </c>
      <c r="D689">
        <f t="shared" si="45"/>
        <v>47.021206564160444</v>
      </c>
      <c r="E689">
        <v>-43.6554</v>
      </c>
      <c r="F689">
        <v>52.246099999999998</v>
      </c>
      <c r="G689">
        <v>487.52800000000002</v>
      </c>
      <c r="H689">
        <v>1.00725</v>
      </c>
      <c r="I689">
        <v>-59.249899999999997</v>
      </c>
      <c r="J689">
        <f t="shared" si="43"/>
        <v>-15.594499999999996</v>
      </c>
      <c r="L689">
        <v>7</v>
      </c>
      <c r="M689">
        <v>322.98599999999999</v>
      </c>
      <c r="N689">
        <f t="shared" si="46"/>
        <v>51.660897866404994</v>
      </c>
      <c r="O689">
        <v>-36.605800000000002</v>
      </c>
      <c r="P689">
        <v>50.003100000000003</v>
      </c>
      <c r="Q689">
        <v>630.68200000000002</v>
      </c>
      <c r="R689">
        <v>1.3791899999999999</v>
      </c>
      <c r="S689">
        <v>-49.438499999999998</v>
      </c>
      <c r="T689">
        <f t="shared" si="44"/>
        <v>-12.832699999999996</v>
      </c>
    </row>
    <row r="690" spans="1:20" x14ac:dyDescent="0.3">
      <c r="B690">
        <v>14</v>
      </c>
      <c r="C690">
        <v>472.70600000000002</v>
      </c>
      <c r="D690">
        <f t="shared" si="45"/>
        <v>49.595794276645314</v>
      </c>
      <c r="E690">
        <v>-44.128399999999999</v>
      </c>
      <c r="F690">
        <v>52.505499999999998</v>
      </c>
      <c r="G690">
        <v>499.512</v>
      </c>
      <c r="H690">
        <v>1.0257799999999999</v>
      </c>
      <c r="I690">
        <v>-59.295699999999997</v>
      </c>
      <c r="J690">
        <f t="shared" si="43"/>
        <v>-15.167299999999997</v>
      </c>
      <c r="L690">
        <v>8</v>
      </c>
      <c r="M690">
        <v>343.17599999999999</v>
      </c>
      <c r="N690">
        <f t="shared" si="46"/>
        <v>49.529470034670638</v>
      </c>
      <c r="O690">
        <v>-35.919199999999996</v>
      </c>
      <c r="P690">
        <v>49.575800000000001</v>
      </c>
      <c r="Q690">
        <v>611.90499999999997</v>
      </c>
      <c r="R690">
        <v>1.3621300000000001</v>
      </c>
      <c r="S690">
        <v>-49.484299999999998</v>
      </c>
      <c r="T690">
        <f t="shared" si="44"/>
        <v>-13.565100000000001</v>
      </c>
    </row>
    <row r="691" spans="1:20" x14ac:dyDescent="0.3">
      <c r="B691">
        <v>15</v>
      </c>
      <c r="C691">
        <v>493.87099999999998</v>
      </c>
      <c r="D691">
        <f t="shared" si="45"/>
        <v>47.24781478856611</v>
      </c>
      <c r="E691">
        <v>-42.831400000000002</v>
      </c>
      <c r="F691">
        <v>51.3</v>
      </c>
      <c r="G691">
        <v>476.26400000000001</v>
      </c>
      <c r="H691">
        <v>1.00345</v>
      </c>
      <c r="I691">
        <v>-59.433</v>
      </c>
      <c r="J691">
        <f t="shared" si="43"/>
        <v>-16.601599999999998</v>
      </c>
      <c r="L691">
        <v>9</v>
      </c>
      <c r="M691">
        <v>362.82499999999999</v>
      </c>
      <c r="N691">
        <f t="shared" si="46"/>
        <v>50.893175225202299</v>
      </c>
      <c r="O691">
        <v>-36.544800000000002</v>
      </c>
      <c r="P691">
        <v>50.1404</v>
      </c>
      <c r="Q691">
        <v>632.64499999999998</v>
      </c>
      <c r="R691">
        <v>1.3931</v>
      </c>
      <c r="S691">
        <v>-49.560499999999998</v>
      </c>
      <c r="T691">
        <f t="shared" si="44"/>
        <v>-13.015699999999995</v>
      </c>
    </row>
    <row r="692" spans="1:20" x14ac:dyDescent="0.3">
      <c r="B692">
        <v>16</v>
      </c>
      <c r="C692">
        <v>514.57500000000005</v>
      </c>
      <c r="D692">
        <f t="shared" si="45"/>
        <v>48.299845440494437</v>
      </c>
      <c r="E692">
        <v>-43.518099999999997</v>
      </c>
      <c r="F692">
        <v>51.864600000000003</v>
      </c>
      <c r="G692">
        <v>490.28800000000001</v>
      </c>
      <c r="H692">
        <v>1.0201199999999999</v>
      </c>
      <c r="I692">
        <v>-59.310899999999997</v>
      </c>
      <c r="J692">
        <f t="shared" si="43"/>
        <v>-15.7928</v>
      </c>
      <c r="L692">
        <v>10</v>
      </c>
      <c r="M692">
        <v>382.95100000000002</v>
      </c>
      <c r="N692">
        <f t="shared" si="46"/>
        <v>49.686972075921609</v>
      </c>
      <c r="O692">
        <v>-36.193800000000003</v>
      </c>
      <c r="P692">
        <v>49.819899999999997</v>
      </c>
      <c r="Q692">
        <v>625.83799999999997</v>
      </c>
      <c r="R692">
        <v>1.3757200000000001</v>
      </c>
      <c r="S692">
        <v>-49.484299999999998</v>
      </c>
      <c r="T692">
        <f t="shared" si="44"/>
        <v>-13.290499999999994</v>
      </c>
    </row>
    <row r="693" spans="1:20" x14ac:dyDescent="0.3">
      <c r="B693">
        <v>17</v>
      </c>
      <c r="C693">
        <v>535.45000000000005</v>
      </c>
      <c r="D693">
        <f t="shared" si="45"/>
        <v>47.904191616766468</v>
      </c>
      <c r="E693">
        <v>-43.8538</v>
      </c>
      <c r="F693">
        <v>52.215600000000002</v>
      </c>
      <c r="G693">
        <v>499.63400000000001</v>
      </c>
      <c r="H693">
        <v>1.02301</v>
      </c>
      <c r="I693">
        <v>-59.3262</v>
      </c>
      <c r="J693">
        <f t="shared" si="43"/>
        <v>-15.4724</v>
      </c>
      <c r="L693">
        <v>11</v>
      </c>
      <c r="M693">
        <v>403.267</v>
      </c>
      <c r="N693">
        <f t="shared" si="46"/>
        <v>49.22228785193942</v>
      </c>
      <c r="O693">
        <v>-36.697400000000002</v>
      </c>
      <c r="P693">
        <v>50.353999999999999</v>
      </c>
      <c r="Q693">
        <v>638.26800000000003</v>
      </c>
      <c r="R693">
        <v>1.3991400000000001</v>
      </c>
      <c r="S693">
        <v>-49.545299999999997</v>
      </c>
      <c r="T693">
        <f t="shared" si="44"/>
        <v>-12.847899999999996</v>
      </c>
    </row>
    <row r="694" spans="1:20" x14ac:dyDescent="0.3">
      <c r="B694">
        <v>18</v>
      </c>
      <c r="C694">
        <v>556.28099999999995</v>
      </c>
      <c r="D694">
        <f t="shared" si="45"/>
        <v>48.005376602179666</v>
      </c>
      <c r="E694">
        <v>-43.624899999999997</v>
      </c>
      <c r="F694">
        <v>51.712000000000003</v>
      </c>
      <c r="G694">
        <v>494.82799999999997</v>
      </c>
      <c r="H694">
        <v>1.02719</v>
      </c>
      <c r="I694">
        <v>-59.249899999999997</v>
      </c>
      <c r="J694">
        <f t="shared" si="43"/>
        <v>-15.625</v>
      </c>
      <c r="L694">
        <v>12</v>
      </c>
      <c r="M694">
        <v>423.71899999999999</v>
      </c>
      <c r="N694">
        <f t="shared" si="46"/>
        <v>48.894973596714259</v>
      </c>
      <c r="O694">
        <v>-36.132800000000003</v>
      </c>
      <c r="P694">
        <v>49.621600000000001</v>
      </c>
      <c r="Q694">
        <v>632.04600000000005</v>
      </c>
      <c r="R694">
        <v>1.3936200000000001</v>
      </c>
      <c r="S694">
        <v>-49.377400000000002</v>
      </c>
      <c r="T694">
        <f t="shared" si="44"/>
        <v>-13.244599999999998</v>
      </c>
    </row>
    <row r="695" spans="1:20" x14ac:dyDescent="0.3">
      <c r="B695">
        <v>19</v>
      </c>
      <c r="C695">
        <v>576.92499999999995</v>
      </c>
      <c r="D695">
        <f t="shared" si="45"/>
        <v>48.440224762642885</v>
      </c>
      <c r="E695">
        <v>-43.518099999999997</v>
      </c>
      <c r="F695">
        <v>51.742600000000003</v>
      </c>
      <c r="G695">
        <v>494.19499999999999</v>
      </c>
      <c r="H695">
        <v>1.02572</v>
      </c>
      <c r="I695">
        <v>-59.204099999999997</v>
      </c>
      <c r="J695">
        <f t="shared" si="43"/>
        <v>-15.686</v>
      </c>
      <c r="L695">
        <v>13</v>
      </c>
      <c r="M695">
        <v>444.23700000000002</v>
      </c>
      <c r="N695">
        <f t="shared" si="46"/>
        <v>48.737693732332517</v>
      </c>
      <c r="O695">
        <v>-36.148099999999999</v>
      </c>
      <c r="P695">
        <v>49.514800000000001</v>
      </c>
      <c r="Q695">
        <v>633.95299999999997</v>
      </c>
      <c r="R695">
        <v>1.4113500000000001</v>
      </c>
      <c r="S695">
        <v>-49.346899999999998</v>
      </c>
      <c r="T695">
        <f t="shared" si="44"/>
        <v>-13.198799999999999</v>
      </c>
    </row>
    <row r="696" spans="1:20" x14ac:dyDescent="0.3">
      <c r="B696">
        <v>20</v>
      </c>
      <c r="C696">
        <v>597.98099999999999</v>
      </c>
      <c r="D696">
        <f t="shared" si="45"/>
        <v>47.49240121580538</v>
      </c>
      <c r="E696">
        <v>-43.335000000000001</v>
      </c>
      <c r="F696">
        <v>51.5137</v>
      </c>
      <c r="G696">
        <v>488.30399999999997</v>
      </c>
      <c r="H696">
        <v>1.02345</v>
      </c>
      <c r="I696">
        <v>-59.2346</v>
      </c>
      <c r="J696">
        <f t="shared" si="43"/>
        <v>-15.8996</v>
      </c>
      <c r="L696">
        <v>14</v>
      </c>
      <c r="M696">
        <v>464.52800000000002</v>
      </c>
      <c r="N696">
        <f t="shared" si="46"/>
        <v>49.282933320191226</v>
      </c>
      <c r="O696">
        <v>-36.804200000000002</v>
      </c>
      <c r="P696">
        <v>49.957299999999996</v>
      </c>
      <c r="Q696">
        <v>644.14700000000005</v>
      </c>
      <c r="R696">
        <v>1.4313</v>
      </c>
      <c r="S696">
        <v>-49.179099999999998</v>
      </c>
      <c r="T696">
        <f t="shared" si="44"/>
        <v>-12.374899999999997</v>
      </c>
    </row>
    <row r="697" spans="1:20" x14ac:dyDescent="0.3">
      <c r="B697">
        <v>21</v>
      </c>
      <c r="C697">
        <v>618.94299999999998</v>
      </c>
      <c r="D697">
        <f t="shared" si="45"/>
        <v>47.705371624844979</v>
      </c>
      <c r="E697">
        <v>-43.6554</v>
      </c>
      <c r="F697">
        <v>51.803600000000003</v>
      </c>
      <c r="G697">
        <v>497.51299999999998</v>
      </c>
      <c r="H697">
        <v>1.0356300000000001</v>
      </c>
      <c r="I697">
        <v>-59.112499999999997</v>
      </c>
      <c r="J697">
        <f t="shared" si="43"/>
        <v>-15.457099999999997</v>
      </c>
      <c r="L697">
        <v>15</v>
      </c>
      <c r="M697">
        <v>485.50900000000001</v>
      </c>
      <c r="N697">
        <f t="shared" si="46"/>
        <v>47.66217053524619</v>
      </c>
      <c r="O697">
        <v>-36.422699999999999</v>
      </c>
      <c r="P697">
        <v>49.591099999999997</v>
      </c>
      <c r="Q697">
        <v>644.04600000000005</v>
      </c>
      <c r="R697">
        <v>1.4174199999999999</v>
      </c>
      <c r="S697">
        <v>-49.194299999999998</v>
      </c>
      <c r="T697">
        <f t="shared" si="44"/>
        <v>-12.771599999999999</v>
      </c>
    </row>
    <row r="698" spans="1:20" x14ac:dyDescent="0.3">
      <c r="B698">
        <v>22</v>
      </c>
      <c r="C698">
        <v>639.99599999999998</v>
      </c>
      <c r="D698">
        <f t="shared" si="45"/>
        <v>47.499168764546624</v>
      </c>
      <c r="E698">
        <v>-43.380699999999997</v>
      </c>
      <c r="F698">
        <v>51.483199999999997</v>
      </c>
      <c r="G698">
        <v>493.44099999999997</v>
      </c>
      <c r="H698">
        <v>1.03779</v>
      </c>
      <c r="I698">
        <v>-59.158299999999997</v>
      </c>
      <c r="J698">
        <f t="shared" si="43"/>
        <v>-15.7776</v>
      </c>
      <c r="L698">
        <v>16</v>
      </c>
      <c r="M698">
        <v>506.72699999999998</v>
      </c>
      <c r="N698">
        <f t="shared" si="46"/>
        <v>47.129795456687802</v>
      </c>
      <c r="O698">
        <v>-36.117600000000003</v>
      </c>
      <c r="P698">
        <v>49.209600000000002</v>
      </c>
      <c r="Q698">
        <v>641.77800000000002</v>
      </c>
      <c r="R698">
        <v>1.4234100000000001</v>
      </c>
      <c r="S698">
        <v>-49.148600000000002</v>
      </c>
      <c r="T698">
        <f t="shared" si="44"/>
        <v>-13.030999999999999</v>
      </c>
    </row>
    <row r="699" spans="1:20" x14ac:dyDescent="0.3">
      <c r="B699">
        <v>23</v>
      </c>
      <c r="C699">
        <v>661.05799999999999</v>
      </c>
      <c r="D699">
        <f t="shared" si="45"/>
        <v>47.478871902003583</v>
      </c>
      <c r="E699">
        <v>-43.5944</v>
      </c>
      <c r="F699">
        <v>51.7883</v>
      </c>
      <c r="G699">
        <v>498.94</v>
      </c>
      <c r="H699">
        <v>1.03535</v>
      </c>
      <c r="I699">
        <v>-59.082000000000001</v>
      </c>
      <c r="J699">
        <f t="shared" si="43"/>
        <v>-15.4876</v>
      </c>
      <c r="L699">
        <v>17</v>
      </c>
      <c r="M699">
        <v>527.77300000000002</v>
      </c>
      <c r="N699">
        <f t="shared" si="46"/>
        <v>47.514967214672509</v>
      </c>
      <c r="O699">
        <v>-36.193800000000003</v>
      </c>
      <c r="P699">
        <v>49.209600000000002</v>
      </c>
      <c r="Q699">
        <v>634.91600000000005</v>
      </c>
      <c r="R699">
        <v>1.4220900000000001</v>
      </c>
      <c r="S699">
        <v>-49.102800000000002</v>
      </c>
      <c r="T699">
        <f t="shared" si="44"/>
        <v>-12.908999999999999</v>
      </c>
    </row>
    <row r="700" spans="1:20" x14ac:dyDescent="0.3">
      <c r="B700">
        <v>24</v>
      </c>
      <c r="C700">
        <v>682.18</v>
      </c>
      <c r="D700">
        <f t="shared" si="45"/>
        <v>47.344001515008145</v>
      </c>
      <c r="E700">
        <v>-43.075600000000001</v>
      </c>
      <c r="F700">
        <v>51.071199999999997</v>
      </c>
      <c r="G700">
        <v>490.791</v>
      </c>
      <c r="H700">
        <v>1.0384899999999999</v>
      </c>
      <c r="I700">
        <v>-58.898899999999998</v>
      </c>
      <c r="J700">
        <f t="shared" si="43"/>
        <v>-15.823299999999996</v>
      </c>
      <c r="L700">
        <v>18</v>
      </c>
      <c r="M700">
        <v>548.78499999999997</v>
      </c>
      <c r="N700">
        <f t="shared" si="46"/>
        <v>47.59185227489067</v>
      </c>
      <c r="O700">
        <v>-36.483800000000002</v>
      </c>
      <c r="P700">
        <v>49.621600000000001</v>
      </c>
      <c r="Q700">
        <v>651.95000000000005</v>
      </c>
      <c r="R700">
        <v>1.4340900000000001</v>
      </c>
      <c r="S700">
        <v>-49.072299999999998</v>
      </c>
      <c r="T700">
        <f t="shared" si="44"/>
        <v>-12.588499999999996</v>
      </c>
    </row>
    <row r="701" spans="1:20" x14ac:dyDescent="0.3">
      <c r="B701">
        <v>25</v>
      </c>
      <c r="C701">
        <v>703.66</v>
      </c>
      <c r="D701">
        <f t="shared" si="45"/>
        <v>46.554934823091209</v>
      </c>
      <c r="E701">
        <v>-43.487499999999997</v>
      </c>
      <c r="F701">
        <v>51.498399999999997</v>
      </c>
      <c r="G701">
        <v>501.25</v>
      </c>
      <c r="H701">
        <v>1.0377000000000001</v>
      </c>
      <c r="I701">
        <v>-58.883699999999997</v>
      </c>
      <c r="J701">
        <f t="shared" si="43"/>
        <v>-15.3962</v>
      </c>
      <c r="L701">
        <v>19</v>
      </c>
      <c r="M701">
        <v>569.44799999999998</v>
      </c>
      <c r="N701">
        <f t="shared" si="46"/>
        <v>48.395683105067</v>
      </c>
      <c r="O701">
        <v>-36.666899999999998</v>
      </c>
      <c r="P701">
        <v>49.713099999999997</v>
      </c>
      <c r="Q701">
        <v>662.87</v>
      </c>
      <c r="R701">
        <v>1.4384399999999999</v>
      </c>
      <c r="S701">
        <v>-49.087499999999999</v>
      </c>
      <c r="T701">
        <f t="shared" si="44"/>
        <v>-12.4206</v>
      </c>
    </row>
    <row r="702" spans="1:20" x14ac:dyDescent="0.3">
      <c r="J702">
        <f t="shared" si="43"/>
        <v>0</v>
      </c>
      <c r="L702">
        <v>20</v>
      </c>
      <c r="M702">
        <v>591.005</v>
      </c>
      <c r="N702">
        <f t="shared" si="46"/>
        <v>46.388644059934094</v>
      </c>
      <c r="O702">
        <v>-36.117600000000003</v>
      </c>
      <c r="P702">
        <v>49.057000000000002</v>
      </c>
      <c r="Q702">
        <v>642.971</v>
      </c>
      <c r="R702">
        <v>1.44764</v>
      </c>
      <c r="S702">
        <v>-48.904400000000003</v>
      </c>
      <c r="T702">
        <f t="shared" si="44"/>
        <v>-12.786799999999999</v>
      </c>
    </row>
    <row r="703" spans="1:20" x14ac:dyDescent="0.3">
      <c r="A703">
        <v>2.65</v>
      </c>
      <c r="J703">
        <f t="shared" si="43"/>
        <v>0</v>
      </c>
      <c r="L703">
        <v>21</v>
      </c>
      <c r="M703">
        <v>612.60299999999995</v>
      </c>
      <c r="N703">
        <f t="shared" si="46"/>
        <v>46.300583387350777</v>
      </c>
      <c r="O703">
        <v>-36.0107</v>
      </c>
      <c r="P703">
        <v>48.751800000000003</v>
      </c>
      <c r="Q703">
        <v>652.57299999999998</v>
      </c>
      <c r="R703">
        <v>1.45441</v>
      </c>
      <c r="S703">
        <v>-48.858600000000003</v>
      </c>
      <c r="T703">
        <f t="shared" si="44"/>
        <v>-12.847900000000003</v>
      </c>
    </row>
    <row r="704" spans="1:20" x14ac:dyDescent="0.3">
      <c r="B704">
        <v>1</v>
      </c>
      <c r="C704">
        <v>221.96899999999999</v>
      </c>
      <c r="E704">
        <v>-49.911499999999997</v>
      </c>
      <c r="F704">
        <v>69.244399999999999</v>
      </c>
      <c r="G704">
        <v>369.89299999999997</v>
      </c>
      <c r="H704">
        <v>0.804643</v>
      </c>
      <c r="I704">
        <v>-61.828600000000002</v>
      </c>
      <c r="J704">
        <f t="shared" si="43"/>
        <v>-11.917100000000005</v>
      </c>
      <c r="L704">
        <v>22</v>
      </c>
      <c r="M704">
        <v>633.9</v>
      </c>
      <c r="N704">
        <f t="shared" si="46"/>
        <v>46.954970183593879</v>
      </c>
      <c r="O704">
        <v>-36.331200000000003</v>
      </c>
      <c r="P704">
        <v>49.102800000000002</v>
      </c>
      <c r="Q704">
        <v>659.46699999999998</v>
      </c>
      <c r="R704">
        <v>1.4630300000000001</v>
      </c>
      <c r="S704">
        <v>-48.721299999999999</v>
      </c>
      <c r="T704">
        <f t="shared" si="44"/>
        <v>-12.390099999999997</v>
      </c>
    </row>
    <row r="705" spans="2:20" x14ac:dyDescent="0.3">
      <c r="B705">
        <v>2</v>
      </c>
      <c r="C705">
        <v>230.227</v>
      </c>
      <c r="D705">
        <f t="shared" si="45"/>
        <v>121.09469605231277</v>
      </c>
      <c r="E705">
        <v>-45.1355</v>
      </c>
      <c r="F705">
        <v>53.527799999999999</v>
      </c>
      <c r="G705">
        <v>465.28199999999998</v>
      </c>
      <c r="H705">
        <v>1.01874</v>
      </c>
      <c r="I705">
        <v>-57.8613</v>
      </c>
      <c r="J705">
        <f t="shared" si="43"/>
        <v>-12.7258</v>
      </c>
      <c r="L705">
        <v>23</v>
      </c>
      <c r="M705">
        <v>655.83500000000004</v>
      </c>
      <c r="N705">
        <f t="shared" si="46"/>
        <v>45.589240939138243</v>
      </c>
      <c r="O705">
        <v>-35.9497</v>
      </c>
      <c r="P705">
        <v>48.751800000000003</v>
      </c>
      <c r="Q705">
        <v>656.05600000000004</v>
      </c>
      <c r="R705">
        <v>1.4576199999999999</v>
      </c>
      <c r="S705">
        <v>-48.492400000000004</v>
      </c>
      <c r="T705">
        <f t="shared" si="44"/>
        <v>-12.542700000000004</v>
      </c>
    </row>
    <row r="706" spans="2:20" x14ac:dyDescent="0.3">
      <c r="B706">
        <v>3</v>
      </c>
      <c r="C706">
        <v>248.685</v>
      </c>
      <c r="D706">
        <f t="shared" si="45"/>
        <v>54.177050601365266</v>
      </c>
      <c r="E706">
        <v>-43.106099999999998</v>
      </c>
      <c r="F706">
        <v>50.1404</v>
      </c>
      <c r="G706">
        <v>482.32499999999999</v>
      </c>
      <c r="H706">
        <v>1.0298700000000001</v>
      </c>
      <c r="I706">
        <v>-58.212299999999999</v>
      </c>
      <c r="J706">
        <f t="shared" si="43"/>
        <v>-15.106200000000001</v>
      </c>
      <c r="L706">
        <v>24</v>
      </c>
      <c r="M706">
        <v>677.31899999999996</v>
      </c>
      <c r="N706">
        <f t="shared" si="46"/>
        <v>46.546266989387618</v>
      </c>
      <c r="O706">
        <v>-36.026000000000003</v>
      </c>
      <c r="P706">
        <v>48.797600000000003</v>
      </c>
      <c r="Q706">
        <v>650.08199999999999</v>
      </c>
      <c r="R706">
        <v>1.47281</v>
      </c>
      <c r="S706">
        <v>-48.858600000000003</v>
      </c>
      <c r="T706">
        <f t="shared" si="44"/>
        <v>-12.832599999999999</v>
      </c>
    </row>
    <row r="707" spans="2:20" x14ac:dyDescent="0.3">
      <c r="B707">
        <v>4</v>
      </c>
      <c r="C707">
        <v>268.41699999999997</v>
      </c>
      <c r="D707">
        <f t="shared" si="45"/>
        <v>50.679099939185157</v>
      </c>
      <c r="E707">
        <v>-42.633099999999999</v>
      </c>
      <c r="F707">
        <v>50.1404</v>
      </c>
      <c r="G707">
        <v>469.47699999999998</v>
      </c>
      <c r="H707">
        <v>1.00797</v>
      </c>
      <c r="I707">
        <v>-58.837899999999998</v>
      </c>
      <c r="J707">
        <f t="shared" si="43"/>
        <v>-16.204799999999999</v>
      </c>
      <c r="L707">
        <v>25</v>
      </c>
      <c r="M707">
        <v>698.97400000000005</v>
      </c>
      <c r="N707">
        <f t="shared" si="46"/>
        <v>46.178711613945786</v>
      </c>
      <c r="O707">
        <v>-35.705599999999997</v>
      </c>
      <c r="P707">
        <v>48.4467</v>
      </c>
      <c r="Q707">
        <v>655.57399999999996</v>
      </c>
      <c r="R707">
        <v>1.4594400000000001</v>
      </c>
      <c r="S707">
        <v>-48.736600000000003</v>
      </c>
      <c r="T707">
        <f t="shared" si="44"/>
        <v>-13.031000000000006</v>
      </c>
    </row>
    <row r="708" spans="2:20" x14ac:dyDescent="0.3">
      <c r="B708">
        <v>5</v>
      </c>
      <c r="C708">
        <v>288.14100000000002</v>
      </c>
      <c r="D708">
        <f t="shared" si="45"/>
        <v>50.699655242344235</v>
      </c>
      <c r="E708">
        <v>-43.6096</v>
      </c>
      <c r="F708">
        <v>51.6663</v>
      </c>
      <c r="G708">
        <v>485.86599999999999</v>
      </c>
      <c r="H708">
        <v>1.00682</v>
      </c>
      <c r="I708">
        <v>-59.204099999999997</v>
      </c>
      <c r="J708">
        <f t="shared" si="43"/>
        <v>-15.594499999999996</v>
      </c>
      <c r="T708">
        <f t="shared" si="44"/>
        <v>0</v>
      </c>
    </row>
    <row r="709" spans="2:20" x14ac:dyDescent="0.3">
      <c r="B709">
        <v>6</v>
      </c>
      <c r="C709">
        <v>308.24900000000002</v>
      </c>
      <c r="D709">
        <f t="shared" si="45"/>
        <v>49.731450169086919</v>
      </c>
      <c r="E709">
        <v>-43.579099999999997</v>
      </c>
      <c r="F709">
        <v>51.7273</v>
      </c>
      <c r="G709">
        <v>484.44400000000002</v>
      </c>
      <c r="H709">
        <v>1.0069399999999999</v>
      </c>
      <c r="I709">
        <v>-59.2804</v>
      </c>
      <c r="J709">
        <f t="shared" si="43"/>
        <v>-15.701300000000003</v>
      </c>
      <c r="K709">
        <v>2.5499999999999998</v>
      </c>
      <c r="T709">
        <f t="shared" si="44"/>
        <v>0</v>
      </c>
    </row>
    <row r="710" spans="2:20" x14ac:dyDescent="0.3">
      <c r="B710">
        <v>7</v>
      </c>
      <c r="C710">
        <v>328.86200000000002</v>
      </c>
      <c r="D710">
        <f t="shared" si="45"/>
        <v>48.513074273516715</v>
      </c>
      <c r="E710">
        <v>-43.136600000000001</v>
      </c>
      <c r="F710">
        <v>51.025399999999998</v>
      </c>
      <c r="G710">
        <v>481.37099999999998</v>
      </c>
      <c r="H710">
        <v>1.00803</v>
      </c>
      <c r="I710">
        <v>-59.158299999999997</v>
      </c>
      <c r="J710">
        <f t="shared" ref="J710:J773" si="47">I710-E710</f>
        <v>-16.021699999999996</v>
      </c>
      <c r="L710">
        <v>1</v>
      </c>
      <c r="M710">
        <v>221.67400000000001</v>
      </c>
      <c r="O710">
        <v>-40.847799999999999</v>
      </c>
      <c r="P710">
        <v>66.024799999999999</v>
      </c>
      <c r="Q710">
        <v>439.411</v>
      </c>
      <c r="R710">
        <v>1.0119</v>
      </c>
      <c r="S710">
        <v>-51.132199999999997</v>
      </c>
      <c r="T710">
        <f t="shared" ref="T710:T773" si="48">S710-O710</f>
        <v>-10.284399999999998</v>
      </c>
    </row>
    <row r="711" spans="2:20" x14ac:dyDescent="0.3">
      <c r="B711">
        <v>8</v>
      </c>
      <c r="C711">
        <v>348.5</v>
      </c>
      <c r="D711">
        <f t="shared" ref="D711:D774" si="49">1000/(C711-C710)</f>
        <v>50.921682452388289</v>
      </c>
      <c r="E711">
        <v>-43.502800000000001</v>
      </c>
      <c r="F711">
        <v>51.803600000000003</v>
      </c>
      <c r="G711">
        <v>481.68700000000001</v>
      </c>
      <c r="H711">
        <v>1.0000800000000001</v>
      </c>
      <c r="I711">
        <v>-59.509300000000003</v>
      </c>
      <c r="J711">
        <f t="shared" si="47"/>
        <v>-16.006500000000003</v>
      </c>
      <c r="L711">
        <v>2</v>
      </c>
      <c r="M711">
        <v>230.73099999999999</v>
      </c>
      <c r="N711">
        <f t="shared" ref="N711:N774" si="50">1000/(M711-M710)</f>
        <v>110.41183614883531</v>
      </c>
      <c r="O711">
        <v>-36.575299999999999</v>
      </c>
      <c r="P711">
        <v>49.209600000000002</v>
      </c>
      <c r="Q711">
        <v>601.01900000000001</v>
      </c>
      <c r="R711">
        <v>1.4173100000000001</v>
      </c>
      <c r="S711">
        <v>-46.905500000000004</v>
      </c>
      <c r="T711">
        <f t="shared" si="48"/>
        <v>-10.330200000000005</v>
      </c>
    </row>
    <row r="712" spans="2:20" x14ac:dyDescent="0.3">
      <c r="B712">
        <v>9</v>
      </c>
      <c r="C712">
        <v>368.089</v>
      </c>
      <c r="D712">
        <f t="shared" si="49"/>
        <v>51.049058144877229</v>
      </c>
      <c r="E712">
        <v>-44.647199999999998</v>
      </c>
      <c r="F712">
        <v>52.917499999999997</v>
      </c>
      <c r="G712">
        <v>501.505</v>
      </c>
      <c r="H712">
        <v>1.0259799999999999</v>
      </c>
      <c r="I712">
        <v>-59.4788</v>
      </c>
      <c r="J712">
        <f t="shared" si="47"/>
        <v>-14.831600000000002</v>
      </c>
      <c r="L712">
        <v>3</v>
      </c>
      <c r="M712">
        <v>244.33500000000001</v>
      </c>
      <c r="N712">
        <f t="shared" si="50"/>
        <v>73.507791825933481</v>
      </c>
      <c r="O712">
        <v>-35.568199999999997</v>
      </c>
      <c r="P712">
        <v>45.806899999999999</v>
      </c>
      <c r="Q712">
        <v>653.83000000000004</v>
      </c>
      <c r="R712">
        <v>1.5273399999999999</v>
      </c>
      <c r="S712">
        <v>-46.447800000000001</v>
      </c>
      <c r="T712">
        <f t="shared" si="48"/>
        <v>-10.879600000000003</v>
      </c>
    </row>
    <row r="713" spans="2:20" x14ac:dyDescent="0.3">
      <c r="B713">
        <v>10</v>
      </c>
      <c r="C713">
        <v>388.57600000000002</v>
      </c>
      <c r="D713">
        <f t="shared" si="49"/>
        <v>48.811441401864542</v>
      </c>
      <c r="E713">
        <v>-43.212899999999998</v>
      </c>
      <c r="F713">
        <v>51.376300000000001</v>
      </c>
      <c r="G713">
        <v>477.66</v>
      </c>
      <c r="H713">
        <v>1.00657</v>
      </c>
      <c r="I713">
        <v>-59.3872</v>
      </c>
      <c r="J713">
        <f t="shared" si="47"/>
        <v>-16.174300000000002</v>
      </c>
      <c r="L713">
        <v>4</v>
      </c>
      <c r="M713">
        <v>262.03399999999999</v>
      </c>
      <c r="N713">
        <f t="shared" si="50"/>
        <v>56.500367252387193</v>
      </c>
      <c r="O713">
        <v>-34.851100000000002</v>
      </c>
      <c r="P713">
        <v>45.410200000000003</v>
      </c>
      <c r="Q713">
        <v>638.10199999999998</v>
      </c>
      <c r="R713">
        <v>1.49919</v>
      </c>
      <c r="S713">
        <v>-47.286999999999999</v>
      </c>
      <c r="T713">
        <f t="shared" si="48"/>
        <v>-12.435899999999997</v>
      </c>
    </row>
    <row r="714" spans="2:20" x14ac:dyDescent="0.3">
      <c r="B714">
        <v>11</v>
      </c>
      <c r="C714">
        <v>408.28300000000002</v>
      </c>
      <c r="D714">
        <f t="shared" si="49"/>
        <v>50.743390673364807</v>
      </c>
      <c r="E714">
        <v>-43.792700000000004</v>
      </c>
      <c r="F714">
        <v>51.971400000000003</v>
      </c>
      <c r="G714">
        <v>497.27800000000002</v>
      </c>
      <c r="H714">
        <v>1.0145500000000001</v>
      </c>
      <c r="I714">
        <v>-59.417700000000004</v>
      </c>
      <c r="J714">
        <f t="shared" si="47"/>
        <v>-15.625</v>
      </c>
      <c r="L714">
        <v>5</v>
      </c>
      <c r="M714">
        <v>281.38299999999998</v>
      </c>
      <c r="N714">
        <f t="shared" si="50"/>
        <v>51.682257481006801</v>
      </c>
      <c r="O714">
        <v>-35.827599999999997</v>
      </c>
      <c r="P714">
        <v>47.637900000000002</v>
      </c>
      <c r="Q714">
        <v>645.18399999999997</v>
      </c>
      <c r="R714">
        <v>1.45688</v>
      </c>
      <c r="S714">
        <v>-48.4161</v>
      </c>
      <c r="T714">
        <f t="shared" si="48"/>
        <v>-12.588500000000003</v>
      </c>
    </row>
    <row r="715" spans="2:20" x14ac:dyDescent="0.3">
      <c r="B715">
        <v>12</v>
      </c>
      <c r="C715">
        <v>428.37799999999999</v>
      </c>
      <c r="D715">
        <f t="shared" si="49"/>
        <v>49.763622791739309</v>
      </c>
      <c r="E715">
        <v>-43.838500000000003</v>
      </c>
      <c r="F715">
        <v>51.864600000000003</v>
      </c>
      <c r="G715">
        <v>492.69799999999998</v>
      </c>
      <c r="H715">
        <v>1.0263100000000001</v>
      </c>
      <c r="I715">
        <v>-59.3872</v>
      </c>
      <c r="J715">
        <f t="shared" si="47"/>
        <v>-15.548699999999997</v>
      </c>
      <c r="L715">
        <v>6</v>
      </c>
      <c r="M715">
        <v>301.36399999999998</v>
      </c>
      <c r="N715">
        <f t="shared" si="50"/>
        <v>50.047545167909526</v>
      </c>
      <c r="O715">
        <v>-36.132800000000003</v>
      </c>
      <c r="P715">
        <v>49.011200000000002</v>
      </c>
      <c r="Q715">
        <v>635.03099999999995</v>
      </c>
      <c r="R715">
        <v>1.39683</v>
      </c>
      <c r="S715">
        <v>-48.950200000000002</v>
      </c>
      <c r="T715">
        <f t="shared" si="48"/>
        <v>-12.817399999999999</v>
      </c>
    </row>
    <row r="716" spans="2:20" x14ac:dyDescent="0.3">
      <c r="B716">
        <v>13</v>
      </c>
      <c r="C716">
        <v>448.48599999999999</v>
      </c>
      <c r="D716">
        <f t="shared" si="49"/>
        <v>49.731450169086919</v>
      </c>
      <c r="E716">
        <v>-43.9148</v>
      </c>
      <c r="F716">
        <v>52.246099999999998</v>
      </c>
      <c r="G716">
        <v>499.33699999999999</v>
      </c>
      <c r="H716">
        <v>1.01892</v>
      </c>
      <c r="I716">
        <v>-59.402500000000003</v>
      </c>
      <c r="J716">
        <f t="shared" si="47"/>
        <v>-15.487700000000004</v>
      </c>
      <c r="L716">
        <v>7</v>
      </c>
      <c r="M716">
        <v>320.99299999999999</v>
      </c>
      <c r="N716">
        <f t="shared" si="50"/>
        <v>50.945030312292985</v>
      </c>
      <c r="O716">
        <v>-36.285400000000003</v>
      </c>
      <c r="P716">
        <v>49.102800000000002</v>
      </c>
      <c r="Q716">
        <v>635.46400000000006</v>
      </c>
      <c r="R716">
        <v>1.4143600000000001</v>
      </c>
      <c r="S716">
        <v>-49.148600000000002</v>
      </c>
      <c r="T716">
        <f t="shared" si="48"/>
        <v>-12.863199999999999</v>
      </c>
    </row>
    <row r="717" spans="2:20" x14ac:dyDescent="0.3">
      <c r="B717">
        <v>14</v>
      </c>
      <c r="C717">
        <v>468.84800000000001</v>
      </c>
      <c r="D717">
        <f t="shared" si="49"/>
        <v>49.111089283960261</v>
      </c>
      <c r="E717">
        <v>-43.472299999999997</v>
      </c>
      <c r="F717">
        <v>51.391599999999997</v>
      </c>
      <c r="G717">
        <v>492.44900000000001</v>
      </c>
      <c r="H717">
        <v>1.0193000000000001</v>
      </c>
      <c r="I717">
        <v>-59.310899999999997</v>
      </c>
      <c r="J717">
        <f t="shared" si="47"/>
        <v>-15.8386</v>
      </c>
      <c r="L717">
        <v>8</v>
      </c>
      <c r="M717">
        <v>340.88299999999998</v>
      </c>
      <c r="N717">
        <f t="shared" si="50"/>
        <v>50.276520864756193</v>
      </c>
      <c r="O717">
        <v>-36.117600000000003</v>
      </c>
      <c r="P717">
        <v>48.904400000000003</v>
      </c>
      <c r="Q717">
        <v>636.47199999999998</v>
      </c>
      <c r="R717">
        <v>1.41682</v>
      </c>
      <c r="S717">
        <v>-49.148600000000002</v>
      </c>
      <c r="T717">
        <f t="shared" si="48"/>
        <v>-13.030999999999999</v>
      </c>
    </row>
    <row r="718" spans="2:20" x14ac:dyDescent="0.3">
      <c r="B718">
        <v>15</v>
      </c>
      <c r="C718">
        <v>489.11200000000002</v>
      </c>
      <c r="D718">
        <f t="shared" si="49"/>
        <v>49.348598499802584</v>
      </c>
      <c r="E718">
        <v>-43.350200000000001</v>
      </c>
      <c r="F718">
        <v>51.3611</v>
      </c>
      <c r="G718">
        <v>487.45800000000003</v>
      </c>
      <c r="H718">
        <v>1.0184</v>
      </c>
      <c r="I718">
        <v>-59.402500000000003</v>
      </c>
      <c r="J718">
        <f t="shared" si="47"/>
        <v>-16.052300000000002</v>
      </c>
      <c r="L718">
        <v>9</v>
      </c>
      <c r="M718">
        <v>360.51799999999997</v>
      </c>
      <c r="N718">
        <f t="shared" si="50"/>
        <v>50.929462694168599</v>
      </c>
      <c r="O718">
        <v>-36.483800000000002</v>
      </c>
      <c r="P718">
        <v>49.423200000000001</v>
      </c>
      <c r="Q718">
        <v>644.54</v>
      </c>
      <c r="R718">
        <v>1.409</v>
      </c>
      <c r="S718">
        <v>-49.240099999999998</v>
      </c>
      <c r="T718">
        <f t="shared" si="48"/>
        <v>-12.756299999999996</v>
      </c>
    </row>
    <row r="719" spans="2:20" x14ac:dyDescent="0.3">
      <c r="B719">
        <v>16</v>
      </c>
      <c r="C719">
        <v>509.46199999999999</v>
      </c>
      <c r="D719">
        <f t="shared" si="49"/>
        <v>49.140049140049221</v>
      </c>
      <c r="E719">
        <v>-43.396000000000001</v>
      </c>
      <c r="F719">
        <v>51.315300000000001</v>
      </c>
      <c r="G719">
        <v>493.89600000000002</v>
      </c>
      <c r="H719">
        <v>1.0251699999999999</v>
      </c>
      <c r="I719">
        <v>-59.2194</v>
      </c>
      <c r="J719">
        <f t="shared" si="47"/>
        <v>-15.823399999999999</v>
      </c>
      <c r="L719">
        <v>10</v>
      </c>
      <c r="M719">
        <v>380.64299999999997</v>
      </c>
      <c r="N719">
        <f t="shared" si="50"/>
        <v>49.689440993788821</v>
      </c>
      <c r="O719">
        <v>-36.071800000000003</v>
      </c>
      <c r="P719">
        <v>49.148600000000002</v>
      </c>
      <c r="Q719">
        <v>631.88199999999995</v>
      </c>
      <c r="R719">
        <v>1.4109499999999999</v>
      </c>
      <c r="S719">
        <v>-49.301099999999998</v>
      </c>
      <c r="T719">
        <f t="shared" si="48"/>
        <v>-13.229299999999995</v>
      </c>
    </row>
    <row r="720" spans="2:20" x14ac:dyDescent="0.3">
      <c r="B720">
        <v>17</v>
      </c>
      <c r="C720">
        <v>529.73800000000006</v>
      </c>
      <c r="D720">
        <f t="shared" si="49"/>
        <v>49.319392385085649</v>
      </c>
      <c r="E720">
        <v>-43.441800000000001</v>
      </c>
      <c r="F720">
        <v>51.284799999999997</v>
      </c>
      <c r="G720">
        <v>498.23399999999998</v>
      </c>
      <c r="H720">
        <v>1.03345</v>
      </c>
      <c r="I720">
        <v>-59.265099999999997</v>
      </c>
      <c r="J720">
        <f t="shared" si="47"/>
        <v>-15.823299999999996</v>
      </c>
      <c r="L720">
        <v>11</v>
      </c>
      <c r="M720">
        <v>400.65100000000001</v>
      </c>
      <c r="N720">
        <f t="shared" si="50"/>
        <v>49.980007996801184</v>
      </c>
      <c r="O720">
        <v>-36.1633</v>
      </c>
      <c r="P720">
        <v>49.118000000000002</v>
      </c>
      <c r="Q720">
        <v>644.56600000000003</v>
      </c>
      <c r="R720">
        <v>1.42675</v>
      </c>
      <c r="S720">
        <v>-49.255400000000002</v>
      </c>
      <c r="T720">
        <f t="shared" si="48"/>
        <v>-13.092100000000002</v>
      </c>
    </row>
    <row r="721" spans="1:20" x14ac:dyDescent="0.3">
      <c r="B721">
        <v>18</v>
      </c>
      <c r="C721">
        <v>550.08799999999997</v>
      </c>
      <c r="D721">
        <f t="shared" si="49"/>
        <v>49.140049140049356</v>
      </c>
      <c r="E721">
        <v>-44.143700000000003</v>
      </c>
      <c r="F721">
        <v>51.986699999999999</v>
      </c>
      <c r="G721">
        <v>512.22500000000002</v>
      </c>
      <c r="H721">
        <v>1.04355</v>
      </c>
      <c r="I721">
        <v>-59.204099999999997</v>
      </c>
      <c r="J721">
        <f t="shared" si="47"/>
        <v>-15.060399999999994</v>
      </c>
      <c r="L721">
        <v>12</v>
      </c>
      <c r="M721">
        <v>420.95</v>
      </c>
      <c r="N721">
        <f t="shared" si="50"/>
        <v>49.263510517759549</v>
      </c>
      <c r="O721">
        <v>-36.514299999999999</v>
      </c>
      <c r="P721">
        <v>49.469000000000001</v>
      </c>
      <c r="Q721">
        <v>649.64099999999996</v>
      </c>
      <c r="R721">
        <v>1.4417</v>
      </c>
      <c r="S721">
        <v>-49.224899999999998</v>
      </c>
      <c r="T721">
        <f t="shared" si="48"/>
        <v>-12.710599999999999</v>
      </c>
    </row>
    <row r="722" spans="1:20" x14ac:dyDescent="0.3">
      <c r="B722">
        <v>19</v>
      </c>
      <c r="C722">
        <v>570.42100000000005</v>
      </c>
      <c r="D722">
        <f t="shared" si="49"/>
        <v>49.181134116952535</v>
      </c>
      <c r="E722">
        <v>-43.380699999999997</v>
      </c>
      <c r="F722">
        <v>51.147500000000001</v>
      </c>
      <c r="G722">
        <v>496.47500000000002</v>
      </c>
      <c r="H722">
        <v>1.0358099999999999</v>
      </c>
      <c r="I722">
        <v>-59.127800000000001</v>
      </c>
      <c r="J722">
        <f t="shared" si="47"/>
        <v>-15.747100000000003</v>
      </c>
      <c r="L722">
        <v>13</v>
      </c>
      <c r="M722">
        <v>441.23599999999999</v>
      </c>
      <c r="N722">
        <f t="shared" si="50"/>
        <v>49.295080350980967</v>
      </c>
      <c r="O722">
        <v>-36.514299999999999</v>
      </c>
      <c r="P722">
        <v>49.438499999999998</v>
      </c>
      <c r="Q722">
        <v>654.13499999999999</v>
      </c>
      <c r="R722">
        <v>1.4372400000000001</v>
      </c>
      <c r="S722">
        <v>-49.179099999999998</v>
      </c>
      <c r="T722">
        <f t="shared" si="48"/>
        <v>-12.6648</v>
      </c>
    </row>
    <row r="723" spans="1:20" x14ac:dyDescent="0.3">
      <c r="B723">
        <v>20</v>
      </c>
      <c r="C723">
        <v>590.81299999999999</v>
      </c>
      <c r="D723">
        <f t="shared" si="49"/>
        <v>49.038838760298304</v>
      </c>
      <c r="E723">
        <v>-43.746899999999997</v>
      </c>
      <c r="F723">
        <v>51.803600000000003</v>
      </c>
      <c r="G723">
        <v>502.06400000000002</v>
      </c>
      <c r="H723">
        <v>1.03511</v>
      </c>
      <c r="I723">
        <v>-59.2346</v>
      </c>
      <c r="J723">
        <f t="shared" si="47"/>
        <v>-15.487700000000004</v>
      </c>
      <c r="L723">
        <v>14</v>
      </c>
      <c r="M723">
        <v>461.35399999999998</v>
      </c>
      <c r="N723">
        <f t="shared" si="50"/>
        <v>49.706730291281453</v>
      </c>
      <c r="O723">
        <v>-36.224400000000003</v>
      </c>
      <c r="P723">
        <v>48.904400000000003</v>
      </c>
      <c r="Q723">
        <v>650.71799999999996</v>
      </c>
      <c r="R723">
        <v>1.44164</v>
      </c>
      <c r="S723">
        <v>-49.026499999999999</v>
      </c>
      <c r="T723">
        <f t="shared" si="48"/>
        <v>-12.802099999999996</v>
      </c>
    </row>
    <row r="724" spans="1:20" x14ac:dyDescent="0.3">
      <c r="B724">
        <v>21</v>
      </c>
      <c r="C724">
        <v>611.94899999999996</v>
      </c>
      <c r="D724">
        <f t="shared" si="49"/>
        <v>47.312641937925889</v>
      </c>
      <c r="E724">
        <v>-43.7164</v>
      </c>
      <c r="F724">
        <v>51.376300000000001</v>
      </c>
      <c r="G724">
        <v>506.74299999999999</v>
      </c>
      <c r="H724">
        <v>1.04792</v>
      </c>
      <c r="I724">
        <v>-58.944699999999997</v>
      </c>
      <c r="J724">
        <f t="shared" si="47"/>
        <v>-15.228299999999997</v>
      </c>
      <c r="L724">
        <v>15</v>
      </c>
      <c r="M724">
        <v>482.13900000000001</v>
      </c>
      <c r="N724">
        <f t="shared" si="50"/>
        <v>48.111618955977811</v>
      </c>
      <c r="O724">
        <v>-35.980200000000004</v>
      </c>
      <c r="P724">
        <v>48.721299999999999</v>
      </c>
      <c r="Q724">
        <v>642.44299999999998</v>
      </c>
      <c r="R724">
        <v>1.4455</v>
      </c>
      <c r="S724">
        <v>-49.011200000000002</v>
      </c>
      <c r="T724">
        <f t="shared" si="48"/>
        <v>-13.030999999999999</v>
      </c>
    </row>
    <row r="725" spans="1:20" x14ac:dyDescent="0.3">
      <c r="B725">
        <v>22</v>
      </c>
      <c r="C725">
        <v>632.77200000000005</v>
      </c>
      <c r="D725">
        <f t="shared" si="49"/>
        <v>48.023819814627842</v>
      </c>
      <c r="E725">
        <v>-43.350200000000001</v>
      </c>
      <c r="F725">
        <v>51.101700000000001</v>
      </c>
      <c r="G725">
        <v>496.52499999999998</v>
      </c>
      <c r="H725">
        <v>1.03207</v>
      </c>
      <c r="I725">
        <v>-59.2804</v>
      </c>
      <c r="J725">
        <f t="shared" si="47"/>
        <v>-15.930199999999999</v>
      </c>
      <c r="L725">
        <v>16</v>
      </c>
      <c r="M725">
        <v>502.53500000000003</v>
      </c>
      <c r="N725">
        <f t="shared" si="50"/>
        <v>49.029221415963882</v>
      </c>
      <c r="O725">
        <v>-35.766599999999997</v>
      </c>
      <c r="P725">
        <v>48.324599999999997</v>
      </c>
      <c r="Q725">
        <v>649.67100000000005</v>
      </c>
      <c r="R725">
        <v>1.4422999999999999</v>
      </c>
      <c r="S725">
        <v>-48.889200000000002</v>
      </c>
      <c r="T725">
        <f t="shared" si="48"/>
        <v>-13.122600000000006</v>
      </c>
    </row>
    <row r="726" spans="1:20" x14ac:dyDescent="0.3">
      <c r="B726">
        <v>23</v>
      </c>
      <c r="C726">
        <v>653.36199999999997</v>
      </c>
      <c r="D726">
        <f t="shared" si="49"/>
        <v>48.56726566294337</v>
      </c>
      <c r="E726">
        <v>-43.396000000000001</v>
      </c>
      <c r="F726">
        <v>51.040599999999998</v>
      </c>
      <c r="G726">
        <v>500.17899999999997</v>
      </c>
      <c r="H726">
        <v>1.04461</v>
      </c>
      <c r="I726">
        <v>-59.036299999999997</v>
      </c>
      <c r="J726">
        <f t="shared" si="47"/>
        <v>-15.640299999999996</v>
      </c>
      <c r="L726">
        <v>17</v>
      </c>
      <c r="M726">
        <v>523.39700000000005</v>
      </c>
      <c r="N726">
        <f t="shared" si="50"/>
        <v>47.93404275716609</v>
      </c>
      <c r="O726">
        <v>-35.9039</v>
      </c>
      <c r="P726">
        <v>48.4161</v>
      </c>
      <c r="Q726">
        <v>651.28599999999994</v>
      </c>
      <c r="R726">
        <v>1.46532</v>
      </c>
      <c r="S726">
        <v>-48.904400000000003</v>
      </c>
      <c r="T726">
        <f t="shared" si="48"/>
        <v>-13.000500000000002</v>
      </c>
    </row>
    <row r="727" spans="1:20" x14ac:dyDescent="0.3">
      <c r="B727">
        <v>24</v>
      </c>
      <c r="C727">
        <v>674.18700000000001</v>
      </c>
      <c r="D727">
        <f t="shared" si="49"/>
        <v>48.019207683073127</v>
      </c>
      <c r="E727">
        <v>-44.143700000000003</v>
      </c>
      <c r="F727">
        <v>51.834099999999999</v>
      </c>
      <c r="G727">
        <v>517.25800000000004</v>
      </c>
      <c r="H727">
        <v>1.05619</v>
      </c>
      <c r="I727">
        <v>-58.944699999999997</v>
      </c>
      <c r="J727">
        <f t="shared" si="47"/>
        <v>-14.800999999999995</v>
      </c>
      <c r="L727">
        <v>18</v>
      </c>
      <c r="M727">
        <v>544.19399999999996</v>
      </c>
      <c r="N727">
        <f t="shared" si="50"/>
        <v>48.083858248786086</v>
      </c>
      <c r="O727">
        <v>-36.392200000000003</v>
      </c>
      <c r="P727">
        <v>48.904400000000003</v>
      </c>
      <c r="Q727">
        <v>664.67899999999997</v>
      </c>
      <c r="R727">
        <v>1.4740599999999999</v>
      </c>
      <c r="S727">
        <v>-48.996000000000002</v>
      </c>
      <c r="T727">
        <f t="shared" si="48"/>
        <v>-12.6038</v>
      </c>
    </row>
    <row r="728" spans="1:20" x14ac:dyDescent="0.3">
      <c r="B728">
        <v>25</v>
      </c>
      <c r="C728">
        <v>695.19100000000003</v>
      </c>
      <c r="D728">
        <f t="shared" si="49"/>
        <v>47.609979051609173</v>
      </c>
      <c r="E728">
        <v>-43.197600000000001</v>
      </c>
      <c r="F728">
        <v>50.765999999999998</v>
      </c>
      <c r="G728">
        <v>501.846</v>
      </c>
      <c r="H728">
        <v>1.04149</v>
      </c>
      <c r="I728">
        <v>-59.021000000000001</v>
      </c>
      <c r="J728">
        <f t="shared" si="47"/>
        <v>-15.823399999999999</v>
      </c>
      <c r="L728">
        <v>19</v>
      </c>
      <c r="M728">
        <v>565.28499999999997</v>
      </c>
      <c r="N728">
        <f t="shared" si="50"/>
        <v>47.413588734531295</v>
      </c>
      <c r="O728">
        <v>-36.178600000000003</v>
      </c>
      <c r="P728">
        <v>48.645000000000003</v>
      </c>
      <c r="Q728">
        <v>656.37699999999995</v>
      </c>
      <c r="R728">
        <v>1.4780800000000001</v>
      </c>
      <c r="S728">
        <v>-48.721299999999999</v>
      </c>
      <c r="T728">
        <f t="shared" si="48"/>
        <v>-12.542699999999996</v>
      </c>
    </row>
    <row r="729" spans="1:20" x14ac:dyDescent="0.3">
      <c r="B729">
        <v>26</v>
      </c>
      <c r="C729">
        <v>715.95699999999999</v>
      </c>
      <c r="D729">
        <f t="shared" si="49"/>
        <v>48.155639025329954</v>
      </c>
      <c r="E729">
        <v>-43.533299999999997</v>
      </c>
      <c r="F729">
        <v>51.025399999999998</v>
      </c>
      <c r="G729">
        <v>507.64</v>
      </c>
      <c r="H729">
        <v>1.0543499999999999</v>
      </c>
      <c r="I729">
        <v>-58.975200000000001</v>
      </c>
      <c r="J729">
        <f t="shared" si="47"/>
        <v>-15.441900000000004</v>
      </c>
      <c r="L729">
        <v>20</v>
      </c>
      <c r="M729">
        <v>586.51099999999997</v>
      </c>
      <c r="N729">
        <f t="shared" si="50"/>
        <v>47.112032413078303</v>
      </c>
      <c r="O729">
        <v>-35.430900000000001</v>
      </c>
      <c r="P729">
        <v>47.653199999999998</v>
      </c>
      <c r="Q729">
        <v>648.90300000000002</v>
      </c>
      <c r="R729">
        <v>1.4630700000000001</v>
      </c>
      <c r="S729">
        <v>-48.660299999999999</v>
      </c>
      <c r="T729">
        <f t="shared" si="48"/>
        <v>-13.229399999999998</v>
      </c>
    </row>
    <row r="730" spans="1:20" x14ac:dyDescent="0.3">
      <c r="J730">
        <f t="shared" si="47"/>
        <v>0</v>
      </c>
      <c r="L730">
        <v>21</v>
      </c>
      <c r="M730">
        <v>607.42399999999998</v>
      </c>
      <c r="N730">
        <f t="shared" si="50"/>
        <v>47.817147228996291</v>
      </c>
      <c r="O730">
        <v>-36.148099999999999</v>
      </c>
      <c r="P730">
        <v>48.5535</v>
      </c>
      <c r="Q730">
        <v>666.21600000000001</v>
      </c>
      <c r="R730">
        <v>1.4859500000000001</v>
      </c>
      <c r="S730">
        <v>-48.782299999999999</v>
      </c>
      <c r="T730">
        <f t="shared" si="48"/>
        <v>-12.6342</v>
      </c>
    </row>
    <row r="731" spans="1:20" x14ac:dyDescent="0.3">
      <c r="A731">
        <v>2.7</v>
      </c>
      <c r="J731">
        <f t="shared" si="47"/>
        <v>0</v>
      </c>
      <c r="L731">
        <v>22</v>
      </c>
      <c r="M731">
        <v>629.04600000000005</v>
      </c>
      <c r="N731">
        <f t="shared" si="50"/>
        <v>46.249190639163665</v>
      </c>
      <c r="O731">
        <v>-36.0107</v>
      </c>
      <c r="P731">
        <v>48.232999999999997</v>
      </c>
      <c r="Q731">
        <v>666.69</v>
      </c>
      <c r="R731">
        <v>1.49339</v>
      </c>
      <c r="S731">
        <v>-48.584000000000003</v>
      </c>
      <c r="T731">
        <f t="shared" si="48"/>
        <v>-12.573300000000003</v>
      </c>
    </row>
    <row r="732" spans="1:20" x14ac:dyDescent="0.3">
      <c r="B732">
        <v>1</v>
      </c>
      <c r="C732">
        <v>221.864</v>
      </c>
      <c r="E732">
        <v>-49.8962</v>
      </c>
      <c r="F732">
        <v>69.076499999999996</v>
      </c>
      <c r="G732">
        <v>369.50700000000001</v>
      </c>
      <c r="H732">
        <v>0.80865100000000001</v>
      </c>
      <c r="I732">
        <v>-61.828600000000002</v>
      </c>
      <c r="J732">
        <f t="shared" si="47"/>
        <v>-11.932400000000001</v>
      </c>
      <c r="L732">
        <v>23</v>
      </c>
      <c r="M732">
        <v>650.11400000000003</v>
      </c>
      <c r="N732">
        <f t="shared" si="50"/>
        <v>47.465350294285209</v>
      </c>
      <c r="O732">
        <v>-35.827599999999997</v>
      </c>
      <c r="P732">
        <v>47.897300000000001</v>
      </c>
      <c r="Q732">
        <v>667.06</v>
      </c>
      <c r="R732">
        <v>1.49271</v>
      </c>
      <c r="S732">
        <v>-48.721299999999999</v>
      </c>
      <c r="T732">
        <f t="shared" si="48"/>
        <v>-12.893700000000003</v>
      </c>
    </row>
    <row r="733" spans="1:20" x14ac:dyDescent="0.3">
      <c r="B733">
        <v>2</v>
      </c>
      <c r="C733">
        <v>229.767</v>
      </c>
      <c r="D733">
        <f t="shared" si="49"/>
        <v>126.53422750854119</v>
      </c>
      <c r="E733">
        <v>-45.2423</v>
      </c>
      <c r="F733">
        <v>52.9938</v>
      </c>
      <c r="G733">
        <v>474.91899999999998</v>
      </c>
      <c r="H733">
        <v>1.02762</v>
      </c>
      <c r="I733">
        <v>-57.998699999999999</v>
      </c>
      <c r="J733">
        <f t="shared" si="47"/>
        <v>-12.756399999999999</v>
      </c>
      <c r="L733">
        <v>24</v>
      </c>
      <c r="M733">
        <v>671.54100000000005</v>
      </c>
      <c r="N733">
        <f t="shared" si="50"/>
        <v>46.670089139870214</v>
      </c>
      <c r="O733">
        <v>-35.8887</v>
      </c>
      <c r="P733">
        <v>48.126199999999997</v>
      </c>
      <c r="Q733">
        <v>665.45299999999997</v>
      </c>
      <c r="R733">
        <v>1.4851399999999999</v>
      </c>
      <c r="S733">
        <v>-48.5077</v>
      </c>
      <c r="T733">
        <f t="shared" si="48"/>
        <v>-12.619</v>
      </c>
    </row>
    <row r="734" spans="1:20" x14ac:dyDescent="0.3">
      <c r="B734">
        <v>3</v>
      </c>
      <c r="C734">
        <v>247.03700000000001</v>
      </c>
      <c r="D734">
        <f t="shared" si="49"/>
        <v>57.903879559930481</v>
      </c>
      <c r="E734">
        <v>-42.709400000000002</v>
      </c>
      <c r="F734">
        <v>48.980699999999999</v>
      </c>
      <c r="G734">
        <v>481.51900000000001</v>
      </c>
      <c r="H734">
        <v>1.0371900000000001</v>
      </c>
      <c r="I734">
        <v>-57.983400000000003</v>
      </c>
      <c r="J734">
        <f t="shared" si="47"/>
        <v>-15.274000000000001</v>
      </c>
      <c r="L734">
        <v>25</v>
      </c>
      <c r="M734">
        <v>693.02800000000002</v>
      </c>
      <c r="N734">
        <f t="shared" si="50"/>
        <v>46.539768231954277</v>
      </c>
      <c r="O734">
        <v>-35.7971</v>
      </c>
      <c r="P734">
        <v>47.927900000000001</v>
      </c>
      <c r="Q734">
        <v>668.92499999999995</v>
      </c>
      <c r="R734">
        <v>1.5019</v>
      </c>
      <c r="S734">
        <v>-48.538200000000003</v>
      </c>
      <c r="T734">
        <f t="shared" si="48"/>
        <v>-12.741100000000003</v>
      </c>
    </row>
    <row r="735" spans="1:20" x14ac:dyDescent="0.3">
      <c r="B735">
        <v>4</v>
      </c>
      <c r="C735">
        <v>266.00599999999997</v>
      </c>
      <c r="D735">
        <f t="shared" si="49"/>
        <v>52.717591860403914</v>
      </c>
      <c r="E735">
        <v>-43.487499999999997</v>
      </c>
      <c r="F735">
        <v>50.247199999999999</v>
      </c>
      <c r="G735">
        <v>492.661</v>
      </c>
      <c r="H735">
        <v>1.0368299999999999</v>
      </c>
      <c r="I735">
        <v>-58.700600000000001</v>
      </c>
      <c r="J735">
        <f t="shared" si="47"/>
        <v>-15.213100000000004</v>
      </c>
      <c r="L735">
        <v>26</v>
      </c>
      <c r="M735">
        <v>714.05100000000004</v>
      </c>
      <c r="N735">
        <f t="shared" si="50"/>
        <v>47.566950482804494</v>
      </c>
      <c r="O735">
        <v>-36.0413</v>
      </c>
      <c r="P735">
        <v>48.095700000000001</v>
      </c>
      <c r="Q735">
        <v>682.07600000000002</v>
      </c>
      <c r="R735">
        <v>1.5155799999999999</v>
      </c>
      <c r="S735">
        <v>-48.4619</v>
      </c>
      <c r="T735">
        <f t="shared" si="48"/>
        <v>-12.4206</v>
      </c>
    </row>
    <row r="736" spans="1:20" x14ac:dyDescent="0.3">
      <c r="B736">
        <v>5</v>
      </c>
      <c r="C736">
        <v>285.54300000000001</v>
      </c>
      <c r="D736">
        <f t="shared" si="49"/>
        <v>51.184931156267503</v>
      </c>
      <c r="E736">
        <v>-43.777500000000003</v>
      </c>
      <c r="F736">
        <v>51.193199999999997</v>
      </c>
      <c r="G736">
        <v>486.32799999999997</v>
      </c>
      <c r="H736">
        <v>1.0198199999999999</v>
      </c>
      <c r="I736">
        <v>-59.158299999999997</v>
      </c>
      <c r="J736">
        <f t="shared" si="47"/>
        <v>-15.380799999999994</v>
      </c>
      <c r="T736">
        <f t="shared" si="48"/>
        <v>0</v>
      </c>
    </row>
    <row r="737" spans="2:20" x14ac:dyDescent="0.3">
      <c r="B737">
        <v>6</v>
      </c>
      <c r="C737">
        <v>304.75900000000001</v>
      </c>
      <c r="D737">
        <f t="shared" si="49"/>
        <v>52.039966694421295</v>
      </c>
      <c r="E737">
        <v>-43.9758</v>
      </c>
      <c r="F737">
        <v>51.498399999999997</v>
      </c>
      <c r="G737">
        <v>492.27100000000002</v>
      </c>
      <c r="H737">
        <v>1.0197499999999999</v>
      </c>
      <c r="I737">
        <v>-59.3872</v>
      </c>
      <c r="J737">
        <f t="shared" si="47"/>
        <v>-15.4114</v>
      </c>
      <c r="K737">
        <v>2.6</v>
      </c>
      <c r="T737">
        <f t="shared" si="48"/>
        <v>0</v>
      </c>
    </row>
    <row r="738" spans="2:20" x14ac:dyDescent="0.3">
      <c r="B738">
        <v>7</v>
      </c>
      <c r="C738">
        <v>324.702</v>
      </c>
      <c r="D738">
        <f t="shared" si="49"/>
        <v>50.142907285764473</v>
      </c>
      <c r="E738">
        <v>-43.6096</v>
      </c>
      <c r="F738">
        <v>51.223799999999997</v>
      </c>
      <c r="G738">
        <v>486.55900000000003</v>
      </c>
      <c r="H738">
        <v>1.01847</v>
      </c>
      <c r="I738">
        <v>-59.4482</v>
      </c>
      <c r="J738">
        <f t="shared" si="47"/>
        <v>-15.8386</v>
      </c>
      <c r="L738">
        <v>1</v>
      </c>
      <c r="M738">
        <v>221.59800000000001</v>
      </c>
      <c r="O738">
        <v>-41.061399999999999</v>
      </c>
      <c r="P738">
        <v>66.040000000000006</v>
      </c>
      <c r="Q738">
        <v>444.25</v>
      </c>
      <c r="R738">
        <v>1.01918</v>
      </c>
      <c r="S738">
        <v>-50.781300000000002</v>
      </c>
      <c r="T738">
        <f t="shared" si="48"/>
        <v>-9.7199000000000026</v>
      </c>
    </row>
    <row r="739" spans="2:20" x14ac:dyDescent="0.3">
      <c r="B739">
        <v>8</v>
      </c>
      <c r="C739">
        <v>344.29300000000001</v>
      </c>
      <c r="D739">
        <f t="shared" si="49"/>
        <v>51.043846664284601</v>
      </c>
      <c r="E739">
        <v>-43.212899999999998</v>
      </c>
      <c r="F739">
        <v>50.796500000000002</v>
      </c>
      <c r="G739">
        <v>482.11</v>
      </c>
      <c r="H739">
        <v>1.0138400000000001</v>
      </c>
      <c r="I739">
        <v>-59.371899999999997</v>
      </c>
      <c r="J739">
        <f t="shared" si="47"/>
        <v>-16.158999999999999</v>
      </c>
      <c r="L739">
        <v>2</v>
      </c>
      <c r="M739">
        <v>230.435</v>
      </c>
      <c r="N739">
        <f t="shared" si="50"/>
        <v>113.16057485572041</v>
      </c>
      <c r="O739">
        <v>-36.575299999999999</v>
      </c>
      <c r="P739">
        <v>48.3093</v>
      </c>
      <c r="Q739">
        <v>618.61400000000003</v>
      </c>
      <c r="R739">
        <v>1.4716100000000001</v>
      </c>
      <c r="S739">
        <v>-46.340899999999998</v>
      </c>
      <c r="T739">
        <f t="shared" si="48"/>
        <v>-9.7655999999999992</v>
      </c>
    </row>
    <row r="740" spans="2:20" x14ac:dyDescent="0.3">
      <c r="B740">
        <v>9</v>
      </c>
      <c r="C740">
        <v>364.57900000000001</v>
      </c>
      <c r="D740">
        <f t="shared" si="49"/>
        <v>49.295080350980967</v>
      </c>
      <c r="E740">
        <v>-43.502800000000001</v>
      </c>
      <c r="F740">
        <v>51.238999999999997</v>
      </c>
      <c r="G740">
        <v>487.60399999999998</v>
      </c>
      <c r="H740">
        <v>1.0181800000000001</v>
      </c>
      <c r="I740">
        <v>-59.356699999999996</v>
      </c>
      <c r="J740">
        <f t="shared" si="47"/>
        <v>-15.853899999999996</v>
      </c>
      <c r="L740">
        <v>3</v>
      </c>
      <c r="M740">
        <v>244.488</v>
      </c>
      <c r="N740">
        <f t="shared" si="50"/>
        <v>71.159183092578104</v>
      </c>
      <c r="O740">
        <v>-35.247799999999998</v>
      </c>
      <c r="P740">
        <v>44.815100000000001</v>
      </c>
      <c r="Q740">
        <v>668.947</v>
      </c>
      <c r="R740">
        <v>1.5827800000000001</v>
      </c>
      <c r="S740">
        <v>-46.005200000000002</v>
      </c>
      <c r="T740">
        <f t="shared" si="48"/>
        <v>-10.757400000000004</v>
      </c>
    </row>
    <row r="741" spans="2:20" x14ac:dyDescent="0.3">
      <c r="B741">
        <v>10</v>
      </c>
      <c r="C741">
        <v>384.92399999999998</v>
      </c>
      <c r="D741">
        <f t="shared" si="49"/>
        <v>49.152125829442198</v>
      </c>
      <c r="E741">
        <v>-43.502800000000001</v>
      </c>
      <c r="F741">
        <v>50.949100000000001</v>
      </c>
      <c r="G741">
        <v>492.38900000000001</v>
      </c>
      <c r="H741">
        <v>1.02955</v>
      </c>
      <c r="I741">
        <v>-59.4482</v>
      </c>
      <c r="J741">
        <f t="shared" si="47"/>
        <v>-15.945399999999999</v>
      </c>
      <c r="L741">
        <v>4</v>
      </c>
      <c r="M741">
        <v>261.63600000000002</v>
      </c>
      <c r="N741">
        <f t="shared" si="50"/>
        <v>58.315838581758719</v>
      </c>
      <c r="O741">
        <v>-34.713700000000003</v>
      </c>
      <c r="P741">
        <v>44.403100000000002</v>
      </c>
      <c r="Q741">
        <v>672.702</v>
      </c>
      <c r="R741">
        <v>1.55352</v>
      </c>
      <c r="S741">
        <v>-46.7682</v>
      </c>
      <c r="T741">
        <f t="shared" si="48"/>
        <v>-12.054499999999997</v>
      </c>
    </row>
    <row r="742" spans="2:20" x14ac:dyDescent="0.3">
      <c r="B742">
        <v>11</v>
      </c>
      <c r="C742">
        <v>404.77199999999999</v>
      </c>
      <c r="D742">
        <f t="shared" si="49"/>
        <v>50.382910116888318</v>
      </c>
      <c r="E742">
        <v>-43.579099999999997</v>
      </c>
      <c r="F742">
        <v>51.132199999999997</v>
      </c>
      <c r="G742">
        <v>490.03699999999998</v>
      </c>
      <c r="H742">
        <v>1.0223599999999999</v>
      </c>
      <c r="I742">
        <v>-59.371899999999997</v>
      </c>
      <c r="J742">
        <f t="shared" si="47"/>
        <v>-15.7928</v>
      </c>
      <c r="L742">
        <v>5</v>
      </c>
      <c r="M742">
        <v>281.42099999999999</v>
      </c>
      <c r="N742">
        <f t="shared" si="50"/>
        <v>50.543340914834552</v>
      </c>
      <c r="O742">
        <v>-35.400399999999998</v>
      </c>
      <c r="P742">
        <v>46.691899999999997</v>
      </c>
      <c r="Q742">
        <v>653.303</v>
      </c>
      <c r="R742">
        <v>1.48011</v>
      </c>
      <c r="S742">
        <v>-47.851599999999998</v>
      </c>
      <c r="T742">
        <f t="shared" si="48"/>
        <v>-12.4512</v>
      </c>
    </row>
    <row r="743" spans="2:20" x14ac:dyDescent="0.3">
      <c r="B743">
        <v>12</v>
      </c>
      <c r="C743">
        <v>424.56</v>
      </c>
      <c r="D743">
        <f t="shared" si="49"/>
        <v>50.535678188801263</v>
      </c>
      <c r="E743">
        <v>-43.7164</v>
      </c>
      <c r="F743">
        <v>51.5137</v>
      </c>
      <c r="G743">
        <v>490.28100000000001</v>
      </c>
      <c r="H743">
        <v>1.0199499999999999</v>
      </c>
      <c r="I743">
        <v>-59.433</v>
      </c>
      <c r="J743">
        <f t="shared" si="47"/>
        <v>-15.7166</v>
      </c>
      <c r="L743">
        <v>6</v>
      </c>
      <c r="M743">
        <v>301.23399999999998</v>
      </c>
      <c r="N743">
        <f t="shared" si="50"/>
        <v>50.471912380760138</v>
      </c>
      <c r="O743">
        <v>-35.552999999999997</v>
      </c>
      <c r="P743">
        <v>47.592199999999998</v>
      </c>
      <c r="Q743">
        <v>634.27</v>
      </c>
      <c r="R743">
        <v>1.4505999999999999</v>
      </c>
      <c r="S743">
        <v>-48.4619</v>
      </c>
      <c r="T743">
        <f t="shared" si="48"/>
        <v>-12.908900000000003</v>
      </c>
    </row>
    <row r="744" spans="2:20" x14ac:dyDescent="0.3">
      <c r="B744">
        <v>13</v>
      </c>
      <c r="C744">
        <v>444.61799999999999</v>
      </c>
      <c r="D744">
        <f t="shared" si="49"/>
        <v>49.855419284076198</v>
      </c>
      <c r="E744">
        <v>-43.746899999999997</v>
      </c>
      <c r="F744">
        <v>51.208500000000001</v>
      </c>
      <c r="G744">
        <v>493.96</v>
      </c>
      <c r="H744">
        <v>1.03166</v>
      </c>
      <c r="I744">
        <v>-59.3414</v>
      </c>
      <c r="J744">
        <f t="shared" si="47"/>
        <v>-15.594500000000004</v>
      </c>
      <c r="L744">
        <v>7</v>
      </c>
      <c r="M744">
        <v>320.81299999999999</v>
      </c>
      <c r="N744">
        <f t="shared" si="50"/>
        <v>51.075131518463643</v>
      </c>
      <c r="O744">
        <v>-35.8887</v>
      </c>
      <c r="P744">
        <v>48.263500000000001</v>
      </c>
      <c r="Q744">
        <v>650.48800000000006</v>
      </c>
      <c r="R744">
        <v>1.43763</v>
      </c>
      <c r="S744">
        <v>-48.5687</v>
      </c>
      <c r="T744">
        <f t="shared" si="48"/>
        <v>-12.68</v>
      </c>
    </row>
    <row r="745" spans="2:20" x14ac:dyDescent="0.3">
      <c r="B745">
        <v>14</v>
      </c>
      <c r="C745">
        <v>465.04300000000001</v>
      </c>
      <c r="D745">
        <f t="shared" si="49"/>
        <v>48.959608323133388</v>
      </c>
      <c r="E745">
        <v>-43.487499999999997</v>
      </c>
      <c r="F745">
        <v>50.933799999999998</v>
      </c>
      <c r="G745">
        <v>496.61900000000003</v>
      </c>
      <c r="H745">
        <v>1.0276000000000001</v>
      </c>
      <c r="I745">
        <v>-59.2194</v>
      </c>
      <c r="J745">
        <f t="shared" si="47"/>
        <v>-15.731900000000003</v>
      </c>
      <c r="L745">
        <v>8</v>
      </c>
      <c r="M745">
        <v>340.57900000000001</v>
      </c>
      <c r="N745">
        <f t="shared" si="50"/>
        <v>50.591925528685572</v>
      </c>
      <c r="O745">
        <v>-35.8429</v>
      </c>
      <c r="P745">
        <v>48.232999999999997</v>
      </c>
      <c r="Q745">
        <v>638.45699999999999</v>
      </c>
      <c r="R745">
        <v>1.4411</v>
      </c>
      <c r="S745">
        <v>-48.706099999999999</v>
      </c>
      <c r="T745">
        <f t="shared" si="48"/>
        <v>-12.863199999999999</v>
      </c>
    </row>
    <row r="746" spans="2:20" x14ac:dyDescent="0.3">
      <c r="B746">
        <v>15</v>
      </c>
      <c r="C746">
        <v>484.76900000000001</v>
      </c>
      <c r="D746">
        <f t="shared" si="49"/>
        <v>50.694514853492855</v>
      </c>
      <c r="E746">
        <v>-43.9148</v>
      </c>
      <c r="F746">
        <v>51.315300000000001</v>
      </c>
      <c r="G746">
        <v>504.29300000000001</v>
      </c>
      <c r="H746">
        <v>1.04375</v>
      </c>
      <c r="I746">
        <v>-59.2804</v>
      </c>
      <c r="J746">
        <f t="shared" si="47"/>
        <v>-15.365600000000001</v>
      </c>
      <c r="L746">
        <v>9</v>
      </c>
      <c r="M746">
        <v>359.959</v>
      </c>
      <c r="N746">
        <f t="shared" si="50"/>
        <v>51.599587203302384</v>
      </c>
      <c r="O746">
        <v>-36.544800000000002</v>
      </c>
      <c r="P746">
        <v>49.072299999999998</v>
      </c>
      <c r="Q746">
        <v>656.76900000000001</v>
      </c>
      <c r="R746">
        <v>1.4505300000000001</v>
      </c>
      <c r="S746">
        <v>-48.645000000000003</v>
      </c>
      <c r="T746">
        <f t="shared" si="48"/>
        <v>-12.100200000000001</v>
      </c>
    </row>
    <row r="747" spans="2:20" x14ac:dyDescent="0.3">
      <c r="B747">
        <v>16</v>
      </c>
      <c r="C747">
        <v>504.98099999999999</v>
      </c>
      <c r="D747">
        <f t="shared" si="49"/>
        <v>49.475559073817564</v>
      </c>
      <c r="E747">
        <v>-44.006300000000003</v>
      </c>
      <c r="F747">
        <v>51.345799999999997</v>
      </c>
      <c r="G747">
        <v>506.20600000000002</v>
      </c>
      <c r="H747">
        <v>1.04836</v>
      </c>
      <c r="I747">
        <v>-59.188800000000001</v>
      </c>
      <c r="J747">
        <f t="shared" si="47"/>
        <v>-15.182499999999997</v>
      </c>
      <c r="L747">
        <v>10</v>
      </c>
      <c r="M747">
        <v>380.06</v>
      </c>
      <c r="N747">
        <f t="shared" si="50"/>
        <v>49.74876871797423</v>
      </c>
      <c r="O747">
        <v>-36.0565</v>
      </c>
      <c r="P747">
        <v>48.5229</v>
      </c>
      <c r="Q747">
        <v>649.46699999999998</v>
      </c>
      <c r="R747">
        <v>1.4481299999999999</v>
      </c>
      <c r="S747">
        <v>-48.751800000000003</v>
      </c>
      <c r="T747">
        <f t="shared" si="48"/>
        <v>-12.695300000000003</v>
      </c>
    </row>
    <row r="748" spans="2:20" x14ac:dyDescent="0.3">
      <c r="B748">
        <v>17</v>
      </c>
      <c r="C748">
        <v>525.12800000000004</v>
      </c>
      <c r="D748">
        <f t="shared" si="49"/>
        <v>49.635181416587962</v>
      </c>
      <c r="E748">
        <v>-44.403100000000002</v>
      </c>
      <c r="F748">
        <v>51.6357</v>
      </c>
      <c r="G748">
        <v>516.73900000000003</v>
      </c>
      <c r="H748">
        <v>1.0585800000000001</v>
      </c>
      <c r="I748">
        <v>-59.2194</v>
      </c>
      <c r="J748">
        <f t="shared" si="47"/>
        <v>-14.816299999999998</v>
      </c>
      <c r="L748">
        <v>11</v>
      </c>
      <c r="M748">
        <v>400.26100000000002</v>
      </c>
      <c r="N748">
        <f t="shared" si="50"/>
        <v>49.502499876243697</v>
      </c>
      <c r="O748">
        <v>-36.0413</v>
      </c>
      <c r="P748">
        <v>48.278799999999997</v>
      </c>
      <c r="Q748">
        <v>655.351</v>
      </c>
      <c r="R748">
        <v>1.45478</v>
      </c>
      <c r="S748">
        <v>-48.6755</v>
      </c>
      <c r="T748">
        <f t="shared" si="48"/>
        <v>-12.6342</v>
      </c>
    </row>
    <row r="749" spans="2:20" x14ac:dyDescent="0.3">
      <c r="B749">
        <v>18</v>
      </c>
      <c r="C749">
        <v>545.64599999999996</v>
      </c>
      <c r="D749">
        <f t="shared" si="49"/>
        <v>48.737693732332787</v>
      </c>
      <c r="E749">
        <v>-43.930100000000003</v>
      </c>
      <c r="F749">
        <v>51.055900000000001</v>
      </c>
      <c r="G749">
        <v>508.61599999999999</v>
      </c>
      <c r="H749">
        <v>1.0504</v>
      </c>
      <c r="I749">
        <v>-59.127800000000001</v>
      </c>
      <c r="J749">
        <f t="shared" si="47"/>
        <v>-15.197699999999998</v>
      </c>
      <c r="L749">
        <v>12</v>
      </c>
      <c r="M749">
        <v>420.89800000000002</v>
      </c>
      <c r="N749">
        <f t="shared" si="50"/>
        <v>48.456655521635895</v>
      </c>
      <c r="O749">
        <v>-35.430900000000001</v>
      </c>
      <c r="P749">
        <v>47.76</v>
      </c>
      <c r="Q749">
        <v>644.298</v>
      </c>
      <c r="R749">
        <v>1.44095</v>
      </c>
      <c r="S749">
        <v>-48.6145</v>
      </c>
      <c r="T749">
        <f t="shared" si="48"/>
        <v>-13.183599999999998</v>
      </c>
    </row>
    <row r="750" spans="2:20" x14ac:dyDescent="0.3">
      <c r="B750">
        <v>19</v>
      </c>
      <c r="C750">
        <v>566.47400000000005</v>
      </c>
      <c r="D750">
        <f t="shared" si="49"/>
        <v>48.012291146533308</v>
      </c>
      <c r="E750">
        <v>-43.151899999999998</v>
      </c>
      <c r="F750">
        <v>50.247199999999999</v>
      </c>
      <c r="G750">
        <v>501.90499999999997</v>
      </c>
      <c r="H750">
        <v>1.0438700000000001</v>
      </c>
      <c r="I750">
        <v>-59.021000000000001</v>
      </c>
      <c r="J750">
        <f t="shared" si="47"/>
        <v>-15.869100000000003</v>
      </c>
      <c r="L750">
        <v>13</v>
      </c>
      <c r="M750">
        <v>441.00400000000002</v>
      </c>
      <c r="N750">
        <f t="shared" si="50"/>
        <v>49.736397095394423</v>
      </c>
      <c r="O750">
        <v>-36.575299999999999</v>
      </c>
      <c r="P750">
        <v>48.828099999999999</v>
      </c>
      <c r="Q750">
        <v>673.58199999999999</v>
      </c>
      <c r="R750">
        <v>1.4834799999999999</v>
      </c>
      <c r="S750">
        <v>-48.4619</v>
      </c>
      <c r="T750">
        <f t="shared" si="48"/>
        <v>-11.886600000000001</v>
      </c>
    </row>
    <row r="751" spans="2:20" x14ac:dyDescent="0.3">
      <c r="B751">
        <v>20</v>
      </c>
      <c r="C751">
        <v>587.32500000000005</v>
      </c>
      <c r="D751">
        <f t="shared" si="49"/>
        <v>47.959330487746392</v>
      </c>
      <c r="E751">
        <v>-43.502800000000001</v>
      </c>
      <c r="F751">
        <v>50.476100000000002</v>
      </c>
      <c r="G751">
        <v>507.46300000000002</v>
      </c>
      <c r="H751">
        <v>1.0573699999999999</v>
      </c>
      <c r="I751">
        <v>-58.990499999999997</v>
      </c>
      <c r="J751">
        <f t="shared" si="47"/>
        <v>-15.487699999999997</v>
      </c>
      <c r="L751">
        <v>14</v>
      </c>
      <c r="M751">
        <v>461.78</v>
      </c>
      <c r="N751">
        <f t="shared" si="50"/>
        <v>48.13246053138247</v>
      </c>
      <c r="O751">
        <v>-35.873399999999997</v>
      </c>
      <c r="P751">
        <v>48.1873</v>
      </c>
      <c r="Q751">
        <v>654.11300000000006</v>
      </c>
      <c r="R751">
        <v>1.4616499999999999</v>
      </c>
      <c r="S751">
        <v>-48.584000000000003</v>
      </c>
      <c r="T751">
        <f t="shared" si="48"/>
        <v>-12.710600000000007</v>
      </c>
    </row>
    <row r="752" spans="2:20" x14ac:dyDescent="0.3">
      <c r="B752">
        <v>21</v>
      </c>
      <c r="C752">
        <v>607.59</v>
      </c>
      <c r="D752">
        <f t="shared" si="49"/>
        <v>49.346163335800675</v>
      </c>
      <c r="E752">
        <v>-43.9758</v>
      </c>
      <c r="F752">
        <v>51.101700000000001</v>
      </c>
      <c r="G752">
        <v>514.83100000000002</v>
      </c>
      <c r="H752">
        <v>1.05874</v>
      </c>
      <c r="I752">
        <v>-58.990499999999997</v>
      </c>
      <c r="J752">
        <f t="shared" si="47"/>
        <v>-15.014699999999998</v>
      </c>
      <c r="L752">
        <v>15</v>
      </c>
      <c r="M752">
        <v>482.464</v>
      </c>
      <c r="N752">
        <f t="shared" si="50"/>
        <v>48.346548056468706</v>
      </c>
      <c r="O752">
        <v>-36.193800000000003</v>
      </c>
      <c r="P752">
        <v>48.5535</v>
      </c>
      <c r="Q752">
        <v>664.69600000000003</v>
      </c>
      <c r="R752">
        <v>1.48007</v>
      </c>
      <c r="S752">
        <v>-48.324599999999997</v>
      </c>
      <c r="T752">
        <f t="shared" si="48"/>
        <v>-12.130799999999994</v>
      </c>
    </row>
    <row r="753" spans="1:20" x14ac:dyDescent="0.3">
      <c r="B753">
        <v>22</v>
      </c>
      <c r="C753">
        <v>628.28399999999999</v>
      </c>
      <c r="D753">
        <f t="shared" si="49"/>
        <v>48.323185464385908</v>
      </c>
      <c r="E753">
        <v>-43.899500000000003</v>
      </c>
      <c r="F753">
        <v>51.055900000000001</v>
      </c>
      <c r="G753">
        <v>507.875</v>
      </c>
      <c r="H753">
        <v>1.05945</v>
      </c>
      <c r="I753">
        <v>-58.975200000000001</v>
      </c>
      <c r="J753">
        <f t="shared" si="47"/>
        <v>-15.075699999999998</v>
      </c>
      <c r="L753">
        <v>16</v>
      </c>
      <c r="M753">
        <v>503.04899999999998</v>
      </c>
      <c r="N753">
        <f t="shared" si="50"/>
        <v>48.579062424095262</v>
      </c>
      <c r="O753">
        <v>-36.651600000000002</v>
      </c>
      <c r="P753">
        <v>48.5535</v>
      </c>
      <c r="Q753">
        <v>682.65099999999995</v>
      </c>
      <c r="R753">
        <v>1.52647</v>
      </c>
      <c r="S753">
        <v>-48.5077</v>
      </c>
      <c r="T753">
        <f t="shared" si="48"/>
        <v>-11.856099999999998</v>
      </c>
    </row>
    <row r="754" spans="1:20" x14ac:dyDescent="0.3">
      <c r="B754">
        <v>23</v>
      </c>
      <c r="C754">
        <v>649.12699999999995</v>
      </c>
      <c r="D754">
        <f t="shared" si="49"/>
        <v>47.977738329415239</v>
      </c>
      <c r="E754">
        <v>-44.006300000000003</v>
      </c>
      <c r="F754">
        <v>51.116900000000001</v>
      </c>
      <c r="G754">
        <v>520.62699999999995</v>
      </c>
      <c r="H754">
        <v>1.0649200000000001</v>
      </c>
      <c r="I754">
        <v>-58.868400000000001</v>
      </c>
      <c r="J754">
        <f t="shared" si="47"/>
        <v>-14.862099999999998</v>
      </c>
      <c r="L754">
        <v>17</v>
      </c>
      <c r="M754">
        <v>523.44399999999996</v>
      </c>
      <c r="N754">
        <f t="shared" si="50"/>
        <v>49.031625398381998</v>
      </c>
      <c r="O754">
        <v>-36.285400000000003</v>
      </c>
      <c r="P754">
        <v>48.141500000000001</v>
      </c>
      <c r="Q754">
        <v>677.70799999999997</v>
      </c>
      <c r="R754">
        <v>1.52308</v>
      </c>
      <c r="S754">
        <v>-48.4161</v>
      </c>
      <c r="T754">
        <f t="shared" si="48"/>
        <v>-12.130699999999997</v>
      </c>
    </row>
    <row r="755" spans="1:20" x14ac:dyDescent="0.3">
      <c r="B755">
        <v>24</v>
      </c>
      <c r="C755">
        <v>670.34500000000003</v>
      </c>
      <c r="D755">
        <f t="shared" si="49"/>
        <v>47.129795456687553</v>
      </c>
      <c r="E755">
        <v>-43.6096</v>
      </c>
      <c r="F755">
        <v>50.659199999999998</v>
      </c>
      <c r="G755">
        <v>508.63200000000001</v>
      </c>
      <c r="H755">
        <v>1.06372</v>
      </c>
      <c r="I755">
        <v>-58.883699999999997</v>
      </c>
      <c r="J755">
        <f t="shared" si="47"/>
        <v>-15.274099999999997</v>
      </c>
      <c r="L755">
        <v>18</v>
      </c>
      <c r="M755">
        <v>545.03200000000004</v>
      </c>
      <c r="N755">
        <f t="shared" si="50"/>
        <v>46.322030757828252</v>
      </c>
      <c r="O755">
        <v>-35.049399999999999</v>
      </c>
      <c r="P755">
        <v>47.119100000000003</v>
      </c>
      <c r="Q755">
        <v>647.39</v>
      </c>
      <c r="R755">
        <v>1.4635199999999999</v>
      </c>
      <c r="S755">
        <v>-48.5229</v>
      </c>
      <c r="T755">
        <f t="shared" si="48"/>
        <v>-13.473500000000001</v>
      </c>
    </row>
    <row r="756" spans="1:20" x14ac:dyDescent="0.3">
      <c r="B756">
        <v>25</v>
      </c>
      <c r="C756">
        <v>691.28200000000004</v>
      </c>
      <c r="D756">
        <f t="shared" si="49"/>
        <v>47.762334622916342</v>
      </c>
      <c r="E756">
        <v>-43.518099999999997</v>
      </c>
      <c r="F756">
        <v>50.414999999999999</v>
      </c>
      <c r="G756">
        <v>512.44399999999996</v>
      </c>
      <c r="H756">
        <v>1.0691200000000001</v>
      </c>
      <c r="I756">
        <v>-58.746299999999998</v>
      </c>
      <c r="J756">
        <f t="shared" si="47"/>
        <v>-15.228200000000001</v>
      </c>
      <c r="L756">
        <v>19</v>
      </c>
      <c r="M756">
        <v>565.76700000000005</v>
      </c>
      <c r="N756">
        <f t="shared" si="50"/>
        <v>48.227634434530955</v>
      </c>
      <c r="O756">
        <v>-35.858199999999997</v>
      </c>
      <c r="P756">
        <v>47.851599999999998</v>
      </c>
      <c r="Q756">
        <v>671.80899999999997</v>
      </c>
      <c r="R756">
        <v>1.50214</v>
      </c>
      <c r="S756">
        <v>-48.599200000000003</v>
      </c>
      <c r="T756">
        <f t="shared" si="48"/>
        <v>-12.741000000000007</v>
      </c>
    </row>
    <row r="757" spans="1:20" x14ac:dyDescent="0.3">
      <c r="B757">
        <v>26</v>
      </c>
      <c r="C757">
        <v>712.51300000000003</v>
      </c>
      <c r="D757">
        <f t="shared" si="49"/>
        <v>47.100937308652455</v>
      </c>
      <c r="E757">
        <v>-42.785600000000002</v>
      </c>
      <c r="F757">
        <v>49.606299999999997</v>
      </c>
      <c r="G757">
        <v>500.43400000000003</v>
      </c>
      <c r="H757">
        <v>1.05827</v>
      </c>
      <c r="I757">
        <v>-58.639499999999998</v>
      </c>
      <c r="J757">
        <f t="shared" si="47"/>
        <v>-15.853899999999996</v>
      </c>
      <c r="L757">
        <v>20</v>
      </c>
      <c r="M757">
        <v>586.62699999999995</v>
      </c>
      <c r="N757">
        <f t="shared" si="50"/>
        <v>47.938638542665615</v>
      </c>
      <c r="O757">
        <v>-36.0413</v>
      </c>
      <c r="P757">
        <v>48.034700000000001</v>
      </c>
      <c r="Q757">
        <v>679.11599999999999</v>
      </c>
      <c r="R757">
        <v>1.50299</v>
      </c>
      <c r="S757">
        <v>-48.477200000000003</v>
      </c>
      <c r="T757">
        <f t="shared" si="48"/>
        <v>-12.435900000000004</v>
      </c>
    </row>
    <row r="758" spans="1:20" x14ac:dyDescent="0.3">
      <c r="J758">
        <f t="shared" si="47"/>
        <v>0</v>
      </c>
      <c r="L758">
        <v>21</v>
      </c>
      <c r="M758">
        <v>607.89300000000003</v>
      </c>
      <c r="N758">
        <f t="shared" si="50"/>
        <v>47.023417661995502</v>
      </c>
      <c r="O758">
        <v>-35.7819</v>
      </c>
      <c r="P758">
        <v>47.500599999999999</v>
      </c>
      <c r="Q758">
        <v>681.59199999999998</v>
      </c>
      <c r="R758">
        <v>1.53348</v>
      </c>
      <c r="S758">
        <v>-48.2941</v>
      </c>
      <c r="T758">
        <f t="shared" si="48"/>
        <v>-12.5122</v>
      </c>
    </row>
    <row r="759" spans="1:20" x14ac:dyDescent="0.3">
      <c r="A759">
        <v>2.75</v>
      </c>
      <c r="J759">
        <f t="shared" si="47"/>
        <v>0</v>
      </c>
      <c r="L759">
        <v>22</v>
      </c>
      <c r="M759">
        <v>629.07600000000002</v>
      </c>
      <c r="N759">
        <f t="shared" si="50"/>
        <v>47.207666525043685</v>
      </c>
      <c r="O759">
        <v>-35.659799999999997</v>
      </c>
      <c r="P759">
        <v>47.241199999999999</v>
      </c>
      <c r="Q759">
        <v>678.92700000000002</v>
      </c>
      <c r="R759">
        <v>1.5278799999999999</v>
      </c>
      <c r="S759">
        <v>-48.339799999999997</v>
      </c>
      <c r="T759">
        <f t="shared" si="48"/>
        <v>-12.68</v>
      </c>
    </row>
    <row r="760" spans="1:20" x14ac:dyDescent="0.3">
      <c r="B760">
        <v>1</v>
      </c>
      <c r="C760">
        <v>221.81200000000001</v>
      </c>
      <c r="E760">
        <v>-49.8352</v>
      </c>
      <c r="F760">
        <v>68.389899999999997</v>
      </c>
      <c r="G760">
        <v>366.78399999999999</v>
      </c>
      <c r="H760">
        <v>0.81250800000000001</v>
      </c>
      <c r="I760">
        <v>-61.737099999999998</v>
      </c>
      <c r="J760">
        <f t="shared" si="47"/>
        <v>-11.901899999999998</v>
      </c>
      <c r="L760">
        <v>23</v>
      </c>
      <c r="M760">
        <v>650.73900000000003</v>
      </c>
      <c r="N760">
        <f t="shared" si="50"/>
        <v>46.161658126759889</v>
      </c>
      <c r="O760">
        <v>-35.7361</v>
      </c>
      <c r="P760">
        <v>47.347999999999999</v>
      </c>
      <c r="Q760">
        <v>678.52300000000002</v>
      </c>
      <c r="R760">
        <v>1.5352699999999999</v>
      </c>
      <c r="S760">
        <v>-48.324599999999997</v>
      </c>
      <c r="T760">
        <f t="shared" si="48"/>
        <v>-12.588499999999996</v>
      </c>
    </row>
    <row r="761" spans="1:20" x14ac:dyDescent="0.3">
      <c r="B761">
        <v>2</v>
      </c>
      <c r="C761">
        <v>229.59899999999999</v>
      </c>
      <c r="D761">
        <f t="shared" si="49"/>
        <v>128.41916013869306</v>
      </c>
      <c r="E761">
        <v>-45.0745</v>
      </c>
      <c r="F761">
        <v>52.200299999999999</v>
      </c>
      <c r="G761">
        <v>473.94200000000001</v>
      </c>
      <c r="H761">
        <v>1.0383500000000001</v>
      </c>
      <c r="I761">
        <v>-57.5867</v>
      </c>
      <c r="J761">
        <f t="shared" si="47"/>
        <v>-12.5122</v>
      </c>
      <c r="L761">
        <v>24</v>
      </c>
      <c r="M761">
        <v>671.90599999999995</v>
      </c>
      <c r="N761">
        <f t="shared" si="50"/>
        <v>47.243350498417534</v>
      </c>
      <c r="O761">
        <v>-36.178600000000003</v>
      </c>
      <c r="P761">
        <v>47.714199999999998</v>
      </c>
      <c r="Q761">
        <v>695.755</v>
      </c>
      <c r="R761">
        <v>1.5369299999999999</v>
      </c>
      <c r="S761">
        <v>-48.4009</v>
      </c>
      <c r="T761">
        <f t="shared" si="48"/>
        <v>-12.222299999999997</v>
      </c>
    </row>
    <row r="762" spans="1:20" x14ac:dyDescent="0.3">
      <c r="B762">
        <v>3</v>
      </c>
      <c r="C762">
        <v>246.73599999999999</v>
      </c>
      <c r="D762">
        <f t="shared" si="49"/>
        <v>58.353270700822783</v>
      </c>
      <c r="E762">
        <v>-42.556800000000003</v>
      </c>
      <c r="F762">
        <v>47.866799999999998</v>
      </c>
      <c r="G762">
        <v>489.62200000000001</v>
      </c>
      <c r="H762">
        <v>1.0612600000000001</v>
      </c>
      <c r="I762">
        <v>-57.784999999999997</v>
      </c>
      <c r="J762">
        <f t="shared" si="47"/>
        <v>-15.228199999999994</v>
      </c>
      <c r="L762">
        <v>25</v>
      </c>
      <c r="M762">
        <v>693.31899999999996</v>
      </c>
      <c r="N762">
        <f t="shared" si="50"/>
        <v>46.700602437771423</v>
      </c>
      <c r="O762">
        <v>-35.980200000000004</v>
      </c>
      <c r="P762">
        <v>47.317500000000003</v>
      </c>
      <c r="Q762">
        <v>688.63900000000001</v>
      </c>
      <c r="R762">
        <v>1.5508599999999999</v>
      </c>
      <c r="S762">
        <v>-48.3093</v>
      </c>
      <c r="T762">
        <f t="shared" si="48"/>
        <v>-12.329099999999997</v>
      </c>
    </row>
    <row r="763" spans="1:20" x14ac:dyDescent="0.3">
      <c r="B763">
        <v>4</v>
      </c>
      <c r="C763">
        <v>265.83600000000001</v>
      </c>
      <c r="D763">
        <f t="shared" si="49"/>
        <v>52.356020942408314</v>
      </c>
      <c r="E763">
        <v>-43.365499999999997</v>
      </c>
      <c r="F763">
        <v>49.484299999999998</v>
      </c>
      <c r="G763">
        <v>491.42399999999998</v>
      </c>
      <c r="H763">
        <v>1.04861</v>
      </c>
      <c r="I763">
        <v>-58.593800000000002</v>
      </c>
      <c r="J763">
        <f t="shared" si="47"/>
        <v>-15.228300000000004</v>
      </c>
      <c r="L763">
        <v>26</v>
      </c>
      <c r="M763">
        <v>715.42</v>
      </c>
      <c r="N763">
        <f t="shared" si="50"/>
        <v>45.246821410795896</v>
      </c>
      <c r="O763">
        <v>-35.552999999999997</v>
      </c>
      <c r="P763">
        <v>46.737699999999997</v>
      </c>
      <c r="Q763">
        <v>684.11099999999999</v>
      </c>
      <c r="R763">
        <v>1.5474000000000001</v>
      </c>
      <c r="S763">
        <v>-47.851599999999998</v>
      </c>
      <c r="T763">
        <f t="shared" si="48"/>
        <v>-12.2986</v>
      </c>
    </row>
    <row r="764" spans="1:20" x14ac:dyDescent="0.3">
      <c r="B764">
        <v>5</v>
      </c>
      <c r="C764">
        <v>285.03300000000002</v>
      </c>
      <c r="D764">
        <f t="shared" si="49"/>
        <v>52.091472625931125</v>
      </c>
      <c r="E764">
        <v>-43.411299999999997</v>
      </c>
      <c r="F764">
        <v>49.911499999999997</v>
      </c>
      <c r="G764">
        <v>488.14</v>
      </c>
      <c r="H764">
        <v>1.03423</v>
      </c>
      <c r="I764">
        <v>-58.914200000000001</v>
      </c>
      <c r="J764">
        <f t="shared" si="47"/>
        <v>-15.502900000000004</v>
      </c>
      <c r="T764">
        <f t="shared" si="48"/>
        <v>0</v>
      </c>
    </row>
    <row r="765" spans="1:20" x14ac:dyDescent="0.3">
      <c r="B765">
        <v>6</v>
      </c>
      <c r="C765">
        <v>304.24200000000002</v>
      </c>
      <c r="D765">
        <f t="shared" si="49"/>
        <v>52.058930709563214</v>
      </c>
      <c r="E765">
        <v>-43.945300000000003</v>
      </c>
      <c r="F765">
        <v>50.659199999999998</v>
      </c>
      <c r="G765">
        <v>499.30799999999999</v>
      </c>
      <c r="H765">
        <v>1.04444</v>
      </c>
      <c r="I765">
        <v>-59.2804</v>
      </c>
      <c r="J765">
        <f t="shared" si="47"/>
        <v>-15.335099999999997</v>
      </c>
      <c r="K765">
        <v>2.65</v>
      </c>
      <c r="T765">
        <f t="shared" si="48"/>
        <v>0</v>
      </c>
    </row>
    <row r="766" spans="1:20" x14ac:dyDescent="0.3">
      <c r="B766">
        <v>7</v>
      </c>
      <c r="C766">
        <v>323.56299999999999</v>
      </c>
      <c r="D766">
        <f t="shared" si="49"/>
        <v>51.757155426737825</v>
      </c>
      <c r="E766">
        <v>-44.387799999999999</v>
      </c>
      <c r="F766">
        <v>51.330599999999997</v>
      </c>
      <c r="G766">
        <v>507.09899999999999</v>
      </c>
      <c r="H766">
        <v>1.04453</v>
      </c>
      <c r="I766">
        <v>-59.188800000000001</v>
      </c>
      <c r="J766">
        <f t="shared" si="47"/>
        <v>-14.801000000000002</v>
      </c>
      <c r="L766">
        <v>1</v>
      </c>
      <c r="M766">
        <v>221.58500000000001</v>
      </c>
      <c r="O766">
        <v>-41.320799999999998</v>
      </c>
      <c r="P766">
        <v>65.841700000000003</v>
      </c>
      <c r="Q766">
        <v>449.291</v>
      </c>
      <c r="R766">
        <v>1.0347299999999999</v>
      </c>
      <c r="S766">
        <v>-50.537100000000002</v>
      </c>
      <c r="T766">
        <f t="shared" si="48"/>
        <v>-9.2163000000000039</v>
      </c>
    </row>
    <row r="767" spans="1:20" x14ac:dyDescent="0.3">
      <c r="B767">
        <v>8</v>
      </c>
      <c r="C767">
        <v>343.53199999999998</v>
      </c>
      <c r="D767">
        <f t="shared" si="49"/>
        <v>50.077620311482811</v>
      </c>
      <c r="E767">
        <v>-43.411299999999997</v>
      </c>
      <c r="F767">
        <v>50.186199999999999</v>
      </c>
      <c r="G767">
        <v>490.73200000000003</v>
      </c>
      <c r="H767">
        <v>1.0381400000000001</v>
      </c>
      <c r="I767">
        <v>-59.188800000000001</v>
      </c>
      <c r="J767">
        <f t="shared" si="47"/>
        <v>-15.777500000000003</v>
      </c>
      <c r="L767">
        <v>2</v>
      </c>
      <c r="M767">
        <v>230.03899999999999</v>
      </c>
      <c r="N767">
        <f t="shared" si="50"/>
        <v>118.28720132481695</v>
      </c>
      <c r="O767">
        <v>-36.926299999999998</v>
      </c>
      <c r="P767">
        <v>47.897300000000001</v>
      </c>
      <c r="Q767">
        <v>637.61400000000003</v>
      </c>
      <c r="R767">
        <v>1.50702</v>
      </c>
      <c r="S767">
        <v>-46.127299999999998</v>
      </c>
      <c r="T767">
        <f t="shared" si="48"/>
        <v>-9.2010000000000005</v>
      </c>
    </row>
    <row r="768" spans="1:20" x14ac:dyDescent="0.3">
      <c r="B768">
        <v>9</v>
      </c>
      <c r="C768">
        <v>363.14600000000002</v>
      </c>
      <c r="D768">
        <f t="shared" si="49"/>
        <v>50.983991026817492</v>
      </c>
      <c r="E768">
        <v>-44.174199999999999</v>
      </c>
      <c r="F768">
        <v>51.238999999999997</v>
      </c>
      <c r="G768">
        <v>504.40499999999997</v>
      </c>
      <c r="H768">
        <v>1.04251</v>
      </c>
      <c r="I768">
        <v>-59.265099999999997</v>
      </c>
      <c r="J768">
        <f t="shared" si="47"/>
        <v>-15.090899999999998</v>
      </c>
      <c r="L768">
        <v>3</v>
      </c>
      <c r="M768">
        <v>243.375</v>
      </c>
      <c r="N768">
        <f t="shared" si="50"/>
        <v>74.985002999400052</v>
      </c>
      <c r="O768">
        <v>-35.201999999999998</v>
      </c>
      <c r="P768">
        <v>43.731699999999996</v>
      </c>
      <c r="Q768">
        <v>689.86199999999997</v>
      </c>
      <c r="R768">
        <v>1.64564</v>
      </c>
      <c r="S768">
        <v>-45.3949</v>
      </c>
      <c r="T768">
        <f t="shared" si="48"/>
        <v>-10.192900000000002</v>
      </c>
    </row>
    <row r="769" spans="2:20" x14ac:dyDescent="0.3">
      <c r="B769">
        <v>10</v>
      </c>
      <c r="C769">
        <v>383.08800000000002</v>
      </c>
      <c r="D769">
        <f t="shared" si="49"/>
        <v>50.145421722996673</v>
      </c>
      <c r="E769">
        <v>-44.036900000000003</v>
      </c>
      <c r="F769">
        <v>50.994900000000001</v>
      </c>
      <c r="G769">
        <v>505.17700000000002</v>
      </c>
      <c r="H769">
        <v>1.04416</v>
      </c>
      <c r="I769">
        <v>-59.3414</v>
      </c>
      <c r="J769">
        <f t="shared" si="47"/>
        <v>-15.304499999999997</v>
      </c>
      <c r="L769">
        <v>4</v>
      </c>
      <c r="M769">
        <v>260.71899999999999</v>
      </c>
      <c r="N769">
        <f t="shared" si="50"/>
        <v>57.6568265682657</v>
      </c>
      <c r="O769">
        <v>-34.179699999999997</v>
      </c>
      <c r="P769">
        <v>43.136600000000001</v>
      </c>
      <c r="Q769">
        <v>673.447</v>
      </c>
      <c r="R769">
        <v>1.58334</v>
      </c>
      <c r="S769">
        <v>-46.447800000000001</v>
      </c>
      <c r="T769">
        <f t="shared" si="48"/>
        <v>-12.268100000000004</v>
      </c>
    </row>
    <row r="770" spans="2:20" x14ac:dyDescent="0.3">
      <c r="B770">
        <v>11</v>
      </c>
      <c r="C770">
        <v>402.89400000000001</v>
      </c>
      <c r="D770">
        <f t="shared" si="49"/>
        <v>50.489750580632176</v>
      </c>
      <c r="E770">
        <v>-43.960599999999999</v>
      </c>
      <c r="F770">
        <v>50.765999999999998</v>
      </c>
      <c r="G770">
        <v>505.06299999999999</v>
      </c>
      <c r="H770">
        <v>1.04918</v>
      </c>
      <c r="I770">
        <v>-59.249899999999997</v>
      </c>
      <c r="J770">
        <f t="shared" si="47"/>
        <v>-15.289299999999997</v>
      </c>
      <c r="L770">
        <v>5</v>
      </c>
      <c r="M770">
        <v>280.185</v>
      </c>
      <c r="N770">
        <f t="shared" si="50"/>
        <v>51.37162231583271</v>
      </c>
      <c r="O770">
        <v>-35.858199999999997</v>
      </c>
      <c r="P770">
        <v>46.554600000000001</v>
      </c>
      <c r="Q770">
        <v>666.80499999999995</v>
      </c>
      <c r="R770">
        <v>1.5300499999999999</v>
      </c>
      <c r="S770">
        <v>-47.820999999999998</v>
      </c>
      <c r="T770">
        <f t="shared" si="48"/>
        <v>-11.962800000000001</v>
      </c>
    </row>
    <row r="771" spans="2:20" x14ac:dyDescent="0.3">
      <c r="B771">
        <v>12</v>
      </c>
      <c r="C771">
        <v>422.82900000000001</v>
      </c>
      <c r="D771">
        <f t="shared" si="49"/>
        <v>50.163029847002754</v>
      </c>
      <c r="E771">
        <v>-44.326799999999999</v>
      </c>
      <c r="F771">
        <v>51.193199999999997</v>
      </c>
      <c r="G771">
        <v>510.59300000000002</v>
      </c>
      <c r="H771">
        <v>1.0524100000000001</v>
      </c>
      <c r="I771">
        <v>-59.371899999999997</v>
      </c>
      <c r="J771">
        <f t="shared" si="47"/>
        <v>-15.045099999999998</v>
      </c>
      <c r="L771">
        <v>6</v>
      </c>
      <c r="M771">
        <v>299.55200000000002</v>
      </c>
      <c r="N771">
        <f t="shared" si="50"/>
        <v>51.634223163112459</v>
      </c>
      <c r="O771">
        <v>-35.690300000000001</v>
      </c>
      <c r="P771">
        <v>47.103900000000003</v>
      </c>
      <c r="Q771">
        <v>657.96799999999996</v>
      </c>
      <c r="R771">
        <v>1.4751300000000001</v>
      </c>
      <c r="S771">
        <v>-48.2941</v>
      </c>
      <c r="T771">
        <f t="shared" si="48"/>
        <v>-12.6038</v>
      </c>
    </row>
    <row r="772" spans="2:20" x14ac:dyDescent="0.3">
      <c r="B772">
        <v>13</v>
      </c>
      <c r="C772">
        <v>442.71899999999999</v>
      </c>
      <c r="D772">
        <f t="shared" si="49"/>
        <v>50.276520864756193</v>
      </c>
      <c r="E772">
        <v>-43.899500000000003</v>
      </c>
      <c r="F772">
        <v>50.582900000000002</v>
      </c>
      <c r="G772">
        <v>507.12700000000001</v>
      </c>
      <c r="H772">
        <v>1.0553300000000001</v>
      </c>
      <c r="I772">
        <v>-59.127800000000001</v>
      </c>
      <c r="J772">
        <f t="shared" si="47"/>
        <v>-15.228299999999997</v>
      </c>
      <c r="L772">
        <v>7</v>
      </c>
      <c r="M772">
        <v>318.81700000000001</v>
      </c>
      <c r="N772">
        <f t="shared" si="50"/>
        <v>51.907604464054018</v>
      </c>
      <c r="O772">
        <v>-35.965000000000003</v>
      </c>
      <c r="P772">
        <v>47.622700000000002</v>
      </c>
      <c r="Q772">
        <v>653.18899999999996</v>
      </c>
      <c r="R772">
        <v>1.4560599999999999</v>
      </c>
      <c r="S772">
        <v>-48.4619</v>
      </c>
      <c r="T772">
        <f t="shared" si="48"/>
        <v>-12.496899999999997</v>
      </c>
    </row>
    <row r="773" spans="2:20" x14ac:dyDescent="0.3">
      <c r="B773">
        <v>14</v>
      </c>
      <c r="C773">
        <v>462.79899999999998</v>
      </c>
      <c r="D773">
        <f t="shared" si="49"/>
        <v>49.800796812749041</v>
      </c>
      <c r="E773">
        <v>-43.960599999999999</v>
      </c>
      <c r="F773">
        <v>50.781300000000002</v>
      </c>
      <c r="G773">
        <v>509.93700000000001</v>
      </c>
      <c r="H773">
        <v>1.0549900000000001</v>
      </c>
      <c r="I773">
        <v>-59.1736</v>
      </c>
      <c r="J773">
        <f t="shared" si="47"/>
        <v>-15.213000000000001</v>
      </c>
      <c r="L773">
        <v>8</v>
      </c>
      <c r="M773">
        <v>338.21699999999998</v>
      </c>
      <c r="N773">
        <f t="shared" si="50"/>
        <v>51.546391752577378</v>
      </c>
      <c r="O773">
        <v>-36.132800000000003</v>
      </c>
      <c r="P773">
        <v>47.790500000000002</v>
      </c>
      <c r="Q773">
        <v>664.78700000000003</v>
      </c>
      <c r="R773">
        <v>1.4820500000000001</v>
      </c>
      <c r="S773">
        <v>-48.4161</v>
      </c>
      <c r="T773">
        <f t="shared" si="48"/>
        <v>-12.283299999999997</v>
      </c>
    </row>
    <row r="774" spans="2:20" x14ac:dyDescent="0.3">
      <c r="B774">
        <v>15</v>
      </c>
      <c r="C774">
        <v>482.77300000000002</v>
      </c>
      <c r="D774">
        <f t="shared" si="49"/>
        <v>50.065084609992873</v>
      </c>
      <c r="E774">
        <v>-43.5944</v>
      </c>
      <c r="F774">
        <v>49.743699999999997</v>
      </c>
      <c r="G774">
        <v>505.26799999999997</v>
      </c>
      <c r="H774">
        <v>1.0617300000000001</v>
      </c>
      <c r="I774">
        <v>-58.96</v>
      </c>
      <c r="J774">
        <f t="shared" ref="J774:J837" si="51">I774-E774</f>
        <v>-15.365600000000001</v>
      </c>
      <c r="L774">
        <v>9</v>
      </c>
      <c r="M774">
        <v>357.75900000000001</v>
      </c>
      <c r="N774">
        <f t="shared" si="50"/>
        <v>51.171835022003812</v>
      </c>
      <c r="O774">
        <v>-36.087000000000003</v>
      </c>
      <c r="P774">
        <v>47.744799999999998</v>
      </c>
      <c r="Q774">
        <v>669.86800000000005</v>
      </c>
      <c r="R774">
        <v>1.4955400000000001</v>
      </c>
      <c r="S774">
        <v>-48.4161</v>
      </c>
      <c r="T774">
        <f t="shared" ref="T774:T837" si="52">S774-O774</f>
        <v>-12.329099999999997</v>
      </c>
    </row>
    <row r="775" spans="2:20" x14ac:dyDescent="0.3">
      <c r="B775">
        <v>16</v>
      </c>
      <c r="C775">
        <v>502.25700000000001</v>
      </c>
      <c r="D775">
        <f t="shared" ref="D775:D838" si="53">1000/(C775-C774)</f>
        <v>51.324163416136372</v>
      </c>
      <c r="E775">
        <v>-43.838500000000003</v>
      </c>
      <c r="F775">
        <v>50.491300000000003</v>
      </c>
      <c r="G775">
        <v>511.726</v>
      </c>
      <c r="H775">
        <v>1.06456</v>
      </c>
      <c r="I775">
        <v>-59.1736</v>
      </c>
      <c r="J775">
        <f t="shared" si="51"/>
        <v>-15.335099999999997</v>
      </c>
      <c r="L775">
        <v>10</v>
      </c>
      <c r="M775">
        <v>377.73899999999998</v>
      </c>
      <c r="N775">
        <f t="shared" ref="N775:N838" si="54">1000/(M775-M774)</f>
        <v>50.050050050050146</v>
      </c>
      <c r="O775">
        <v>-36.239600000000003</v>
      </c>
      <c r="P775">
        <v>48.049900000000001</v>
      </c>
      <c r="Q775">
        <v>668.70799999999997</v>
      </c>
      <c r="R775">
        <v>1.4907300000000001</v>
      </c>
      <c r="S775">
        <v>-48.4619</v>
      </c>
      <c r="T775">
        <f t="shared" si="52"/>
        <v>-12.222299999999997</v>
      </c>
    </row>
    <row r="776" spans="2:20" x14ac:dyDescent="0.3">
      <c r="B776">
        <v>17</v>
      </c>
      <c r="C776">
        <v>522.399</v>
      </c>
      <c r="D776">
        <f t="shared" si="53"/>
        <v>49.647502730612658</v>
      </c>
      <c r="E776">
        <v>-43.579099999999997</v>
      </c>
      <c r="F776">
        <v>50.277700000000003</v>
      </c>
      <c r="G776">
        <v>505.69299999999998</v>
      </c>
      <c r="H776">
        <v>1.054</v>
      </c>
      <c r="I776">
        <v>-59.143099999999997</v>
      </c>
      <c r="J776">
        <f t="shared" si="51"/>
        <v>-15.564</v>
      </c>
      <c r="L776">
        <v>11</v>
      </c>
      <c r="M776">
        <v>397.50799999999998</v>
      </c>
      <c r="N776">
        <f t="shared" si="54"/>
        <v>50.584248065152501</v>
      </c>
      <c r="O776">
        <v>-36.636400000000002</v>
      </c>
      <c r="P776">
        <v>48.2941</v>
      </c>
      <c r="Q776">
        <v>683.19500000000005</v>
      </c>
      <c r="R776">
        <v>1.5119400000000001</v>
      </c>
      <c r="S776">
        <v>-48.477200000000003</v>
      </c>
      <c r="T776">
        <f t="shared" si="52"/>
        <v>-11.840800000000002</v>
      </c>
    </row>
    <row r="777" spans="2:20" x14ac:dyDescent="0.3">
      <c r="B777">
        <v>18</v>
      </c>
      <c r="C777">
        <v>542.61599999999999</v>
      </c>
      <c r="D777">
        <f t="shared" si="53"/>
        <v>49.463322946035554</v>
      </c>
      <c r="E777">
        <v>-43.624899999999997</v>
      </c>
      <c r="F777">
        <v>50.109900000000003</v>
      </c>
      <c r="G777">
        <v>510.98599999999999</v>
      </c>
      <c r="H777">
        <v>1.0653999999999999</v>
      </c>
      <c r="I777">
        <v>-58.990499999999997</v>
      </c>
      <c r="J777">
        <f t="shared" si="51"/>
        <v>-15.365600000000001</v>
      </c>
      <c r="L777">
        <v>12</v>
      </c>
      <c r="M777">
        <v>417.83600000000001</v>
      </c>
      <c r="N777">
        <f t="shared" si="54"/>
        <v>49.193231011412756</v>
      </c>
      <c r="O777">
        <v>-35.980200000000004</v>
      </c>
      <c r="P777">
        <v>47.698999999999998</v>
      </c>
      <c r="Q777">
        <v>669.83399999999995</v>
      </c>
      <c r="R777">
        <v>1.5004299999999999</v>
      </c>
      <c r="S777">
        <v>-48.2941</v>
      </c>
      <c r="T777">
        <f t="shared" si="52"/>
        <v>-12.313899999999997</v>
      </c>
    </row>
    <row r="778" spans="2:20" x14ac:dyDescent="0.3">
      <c r="B778">
        <v>19</v>
      </c>
      <c r="C778">
        <v>562.78800000000001</v>
      </c>
      <c r="D778">
        <f t="shared" si="53"/>
        <v>49.57366646837194</v>
      </c>
      <c r="E778">
        <v>-44.128399999999999</v>
      </c>
      <c r="F778">
        <v>50.430300000000003</v>
      </c>
      <c r="G778">
        <v>525.04600000000005</v>
      </c>
      <c r="H778">
        <v>1.0767199999999999</v>
      </c>
      <c r="I778">
        <v>-58.914200000000001</v>
      </c>
      <c r="J778">
        <f t="shared" si="51"/>
        <v>-14.785800000000002</v>
      </c>
      <c r="L778">
        <v>13</v>
      </c>
      <c r="M778">
        <v>437.92899999999997</v>
      </c>
      <c r="N778">
        <f t="shared" si="54"/>
        <v>49.768576121037277</v>
      </c>
      <c r="O778">
        <v>-36.529499999999999</v>
      </c>
      <c r="P778">
        <v>48.004199999999997</v>
      </c>
      <c r="Q778">
        <v>688.47400000000005</v>
      </c>
      <c r="R778">
        <v>1.5242899999999999</v>
      </c>
      <c r="S778">
        <v>-48.385599999999997</v>
      </c>
      <c r="T778">
        <f t="shared" si="52"/>
        <v>-11.856099999999998</v>
      </c>
    </row>
    <row r="779" spans="2:20" x14ac:dyDescent="0.3">
      <c r="B779">
        <v>20</v>
      </c>
      <c r="C779">
        <v>583.50199999999995</v>
      </c>
      <c r="D779">
        <f t="shared" si="53"/>
        <v>48.276527952109817</v>
      </c>
      <c r="E779">
        <v>-43.5944</v>
      </c>
      <c r="F779">
        <v>49.881</v>
      </c>
      <c r="G779">
        <v>511.28699999999998</v>
      </c>
      <c r="H779">
        <v>1.07728</v>
      </c>
      <c r="I779">
        <v>-58.746299999999998</v>
      </c>
      <c r="J779">
        <f t="shared" si="51"/>
        <v>-15.151899999999998</v>
      </c>
      <c r="L779">
        <v>14</v>
      </c>
      <c r="M779">
        <v>457.99799999999999</v>
      </c>
      <c r="N779">
        <f t="shared" si="54"/>
        <v>49.828093078877828</v>
      </c>
      <c r="O779">
        <v>-36.209099999999999</v>
      </c>
      <c r="P779">
        <v>47.454799999999999</v>
      </c>
      <c r="Q779">
        <v>687.35400000000004</v>
      </c>
      <c r="R779">
        <v>1.5375799999999999</v>
      </c>
      <c r="S779">
        <v>-47.927900000000001</v>
      </c>
      <c r="T779">
        <f t="shared" si="52"/>
        <v>-11.718800000000002</v>
      </c>
    </row>
    <row r="780" spans="2:20" x14ac:dyDescent="0.3">
      <c r="B780">
        <v>21</v>
      </c>
      <c r="C780">
        <v>603.94600000000003</v>
      </c>
      <c r="D780">
        <f t="shared" si="53"/>
        <v>48.914106828409139</v>
      </c>
      <c r="E780">
        <v>-43.777500000000003</v>
      </c>
      <c r="F780">
        <v>50.353999999999999</v>
      </c>
      <c r="G780">
        <v>519.03599999999994</v>
      </c>
      <c r="H780">
        <v>1.0723800000000001</v>
      </c>
      <c r="I780">
        <v>-58.914200000000001</v>
      </c>
      <c r="J780">
        <f t="shared" si="51"/>
        <v>-15.136699999999998</v>
      </c>
      <c r="L780">
        <v>15</v>
      </c>
      <c r="M780">
        <v>478.66899999999998</v>
      </c>
      <c r="N780">
        <f t="shared" si="54"/>
        <v>48.376953219486253</v>
      </c>
      <c r="O780">
        <v>-36.361699999999999</v>
      </c>
      <c r="P780">
        <v>47.714199999999998</v>
      </c>
      <c r="Q780">
        <v>690.00300000000004</v>
      </c>
      <c r="R780">
        <v>1.5391300000000001</v>
      </c>
      <c r="S780">
        <v>-48.1873</v>
      </c>
      <c r="T780">
        <f t="shared" si="52"/>
        <v>-11.825600000000001</v>
      </c>
    </row>
    <row r="781" spans="2:20" x14ac:dyDescent="0.3">
      <c r="B781">
        <v>22</v>
      </c>
      <c r="C781">
        <v>624.93200000000002</v>
      </c>
      <c r="D781">
        <f t="shared" si="53"/>
        <v>47.650814828933598</v>
      </c>
      <c r="E781">
        <v>-43.243400000000001</v>
      </c>
      <c r="F781">
        <v>49.53</v>
      </c>
      <c r="G781">
        <v>512.41499999999996</v>
      </c>
      <c r="H781">
        <v>1.0724199999999999</v>
      </c>
      <c r="I781">
        <v>-58.792099999999998</v>
      </c>
      <c r="J781">
        <f t="shared" si="51"/>
        <v>-15.548699999999997</v>
      </c>
      <c r="L781">
        <v>16</v>
      </c>
      <c r="M781">
        <v>499.053</v>
      </c>
      <c r="N781">
        <f t="shared" si="54"/>
        <v>49.058084772370449</v>
      </c>
      <c r="O781">
        <v>-35.278300000000002</v>
      </c>
      <c r="P781">
        <v>46.691899999999997</v>
      </c>
      <c r="Q781">
        <v>673.79399999999998</v>
      </c>
      <c r="R781">
        <v>1.5032300000000001</v>
      </c>
      <c r="S781">
        <v>-48.171999999999997</v>
      </c>
      <c r="T781">
        <f t="shared" si="52"/>
        <v>-12.893699999999995</v>
      </c>
    </row>
    <row r="782" spans="2:20" x14ac:dyDescent="0.3">
      <c r="B782">
        <v>23</v>
      </c>
      <c r="C782">
        <v>645.96199999999999</v>
      </c>
      <c r="D782">
        <f t="shared" si="53"/>
        <v>47.551117451260168</v>
      </c>
      <c r="E782">
        <v>-43.411299999999997</v>
      </c>
      <c r="F782">
        <v>49.514800000000001</v>
      </c>
      <c r="G782">
        <v>516.99300000000005</v>
      </c>
      <c r="H782">
        <v>1.07891</v>
      </c>
      <c r="I782">
        <v>-58.700600000000001</v>
      </c>
      <c r="J782">
        <f t="shared" si="51"/>
        <v>-15.289300000000004</v>
      </c>
      <c r="L782">
        <v>17</v>
      </c>
      <c r="M782">
        <v>519.45299999999997</v>
      </c>
      <c r="N782">
        <f t="shared" si="54"/>
        <v>49.019607843137308</v>
      </c>
      <c r="O782">
        <v>-35.812399999999997</v>
      </c>
      <c r="P782">
        <v>47.119100000000003</v>
      </c>
      <c r="Q782">
        <v>681.68499999999995</v>
      </c>
      <c r="R782">
        <v>1.5270999999999999</v>
      </c>
      <c r="S782">
        <v>-48.2483</v>
      </c>
      <c r="T782">
        <f t="shared" si="52"/>
        <v>-12.435900000000004</v>
      </c>
    </row>
    <row r="783" spans="2:20" x14ac:dyDescent="0.3">
      <c r="B783">
        <v>24</v>
      </c>
      <c r="C783">
        <v>666.37699999999995</v>
      </c>
      <c r="D783">
        <f t="shared" si="53"/>
        <v>48.983590497183528</v>
      </c>
      <c r="E783">
        <v>-43.731699999999996</v>
      </c>
      <c r="F783">
        <v>50.125100000000003</v>
      </c>
      <c r="G783">
        <v>523.04399999999998</v>
      </c>
      <c r="H783">
        <v>1.08141</v>
      </c>
      <c r="I783">
        <v>-58.807400000000001</v>
      </c>
      <c r="J783">
        <f t="shared" si="51"/>
        <v>-15.075700000000005</v>
      </c>
      <c r="L783">
        <v>18</v>
      </c>
      <c r="M783">
        <v>539.92600000000004</v>
      </c>
      <c r="N783">
        <f t="shared" si="54"/>
        <v>48.844820006838106</v>
      </c>
      <c r="O783">
        <v>-36.224400000000003</v>
      </c>
      <c r="P783">
        <v>47.286999999999999</v>
      </c>
      <c r="Q783">
        <v>701.06899999999996</v>
      </c>
      <c r="R783">
        <v>1.5623100000000001</v>
      </c>
      <c r="S783">
        <v>-48.110999999999997</v>
      </c>
      <c r="T783">
        <f t="shared" si="52"/>
        <v>-11.886599999999994</v>
      </c>
    </row>
    <row r="784" spans="2:20" x14ac:dyDescent="0.3">
      <c r="B784">
        <v>25</v>
      </c>
      <c r="C784">
        <v>687.19</v>
      </c>
      <c r="D784">
        <f t="shared" si="53"/>
        <v>48.046893768317645</v>
      </c>
      <c r="E784">
        <v>-43.579099999999997</v>
      </c>
      <c r="F784">
        <v>49.743699999999997</v>
      </c>
      <c r="G784">
        <v>523.62400000000002</v>
      </c>
      <c r="H784">
        <v>1.0850599999999999</v>
      </c>
      <c r="I784">
        <v>-58.761600000000001</v>
      </c>
      <c r="J784">
        <f t="shared" si="51"/>
        <v>-15.182500000000005</v>
      </c>
      <c r="L784">
        <v>19</v>
      </c>
      <c r="M784">
        <v>560.89099999999996</v>
      </c>
      <c r="N784">
        <f t="shared" si="54"/>
        <v>47.698545194371761</v>
      </c>
      <c r="O784">
        <v>-34.912100000000002</v>
      </c>
      <c r="P784">
        <v>46.005200000000002</v>
      </c>
      <c r="Q784">
        <v>663.70399999999995</v>
      </c>
      <c r="R784">
        <v>1.5256099999999999</v>
      </c>
      <c r="S784">
        <v>-47.882100000000001</v>
      </c>
      <c r="T784">
        <f t="shared" si="52"/>
        <v>-12.969999999999999</v>
      </c>
    </row>
    <row r="785" spans="1:20" x14ac:dyDescent="0.3">
      <c r="B785">
        <v>26</v>
      </c>
      <c r="C785">
        <v>707.93200000000002</v>
      </c>
      <c r="D785">
        <f t="shared" si="53"/>
        <v>48.211358596085326</v>
      </c>
      <c r="E785">
        <v>-43.365499999999997</v>
      </c>
      <c r="F785">
        <v>49.484299999999998</v>
      </c>
      <c r="G785">
        <v>517.86099999999999</v>
      </c>
      <c r="H785">
        <v>1.0841000000000001</v>
      </c>
      <c r="I785">
        <v>-58.624299999999998</v>
      </c>
      <c r="J785">
        <f t="shared" si="51"/>
        <v>-15.258800000000001</v>
      </c>
      <c r="L785">
        <v>20</v>
      </c>
      <c r="M785">
        <v>581.54700000000003</v>
      </c>
      <c r="N785">
        <f t="shared" si="54"/>
        <v>48.412083656080412</v>
      </c>
      <c r="O785">
        <v>-35.858199999999997</v>
      </c>
      <c r="P785">
        <v>46.7834</v>
      </c>
      <c r="Q785">
        <v>693.35400000000004</v>
      </c>
      <c r="R785">
        <v>1.5761400000000001</v>
      </c>
      <c r="S785">
        <v>-47.912599999999998</v>
      </c>
      <c r="T785">
        <f t="shared" si="52"/>
        <v>-12.054400000000001</v>
      </c>
    </row>
    <row r="786" spans="1:20" x14ac:dyDescent="0.3">
      <c r="J786">
        <f t="shared" si="51"/>
        <v>0</v>
      </c>
      <c r="L786">
        <v>21</v>
      </c>
      <c r="M786">
        <v>602.83799999999997</v>
      </c>
      <c r="N786">
        <f t="shared" si="54"/>
        <v>46.968202526889428</v>
      </c>
      <c r="O786">
        <v>-35.690300000000001</v>
      </c>
      <c r="P786">
        <v>46.493499999999997</v>
      </c>
      <c r="Q786">
        <v>694.66700000000003</v>
      </c>
      <c r="R786">
        <v>1.5752600000000001</v>
      </c>
      <c r="S786">
        <v>-47.973599999999998</v>
      </c>
      <c r="T786">
        <f t="shared" si="52"/>
        <v>-12.283299999999997</v>
      </c>
    </row>
    <row r="787" spans="1:20" x14ac:dyDescent="0.3">
      <c r="A787">
        <v>2.8</v>
      </c>
      <c r="J787">
        <f t="shared" si="51"/>
        <v>0</v>
      </c>
      <c r="L787">
        <v>22</v>
      </c>
      <c r="M787">
        <v>624.13499999999999</v>
      </c>
      <c r="N787">
        <f t="shared" si="54"/>
        <v>46.954970183593879</v>
      </c>
      <c r="O787">
        <v>-35.461399999999998</v>
      </c>
      <c r="P787">
        <v>46.371499999999997</v>
      </c>
      <c r="Q787">
        <v>690.12099999999998</v>
      </c>
      <c r="R787">
        <v>1.5678300000000001</v>
      </c>
      <c r="S787">
        <v>-47.927900000000001</v>
      </c>
      <c r="T787">
        <f t="shared" si="52"/>
        <v>-12.466500000000003</v>
      </c>
    </row>
    <row r="788" spans="1:20" x14ac:dyDescent="0.3">
      <c r="B788">
        <v>1</v>
      </c>
      <c r="C788">
        <v>221.79400000000001</v>
      </c>
      <c r="E788">
        <v>-49.728400000000001</v>
      </c>
      <c r="F788">
        <v>68.099999999999994</v>
      </c>
      <c r="G788">
        <v>366.09100000000001</v>
      </c>
      <c r="H788">
        <v>0.81050599999999995</v>
      </c>
      <c r="I788">
        <v>-61.935400000000001</v>
      </c>
      <c r="J788">
        <f t="shared" si="51"/>
        <v>-12.207000000000001</v>
      </c>
      <c r="L788">
        <v>23</v>
      </c>
      <c r="M788">
        <v>645.50099999999998</v>
      </c>
      <c r="N788">
        <f t="shared" si="54"/>
        <v>46.803332397266715</v>
      </c>
      <c r="O788">
        <v>-35.354599999999998</v>
      </c>
      <c r="P788">
        <v>46.340899999999998</v>
      </c>
      <c r="Q788">
        <v>693.28899999999999</v>
      </c>
      <c r="R788">
        <v>1.56918</v>
      </c>
      <c r="S788">
        <v>-47.775300000000001</v>
      </c>
      <c r="T788">
        <f t="shared" si="52"/>
        <v>-12.420700000000004</v>
      </c>
    </row>
    <row r="789" spans="1:20" x14ac:dyDescent="0.3">
      <c r="B789">
        <v>2</v>
      </c>
      <c r="C789">
        <v>229.39099999999999</v>
      </c>
      <c r="D789">
        <f t="shared" si="53"/>
        <v>131.63090693694915</v>
      </c>
      <c r="E789">
        <v>-45.2271</v>
      </c>
      <c r="F789">
        <v>52.047699999999999</v>
      </c>
      <c r="G789">
        <v>479.75</v>
      </c>
      <c r="H789">
        <v>1.0399400000000001</v>
      </c>
      <c r="I789">
        <v>-57.6477</v>
      </c>
      <c r="J789">
        <f t="shared" si="51"/>
        <v>-12.4206</v>
      </c>
      <c r="L789">
        <v>24</v>
      </c>
      <c r="M789">
        <v>666.85599999999999</v>
      </c>
      <c r="N789">
        <f t="shared" si="54"/>
        <v>46.827440880355852</v>
      </c>
      <c r="O789">
        <v>-35.430900000000001</v>
      </c>
      <c r="P789">
        <v>46.325699999999998</v>
      </c>
      <c r="Q789">
        <v>703.70399999999995</v>
      </c>
      <c r="R789">
        <v>1.57155</v>
      </c>
      <c r="S789">
        <v>-47.729500000000002</v>
      </c>
      <c r="T789">
        <f t="shared" si="52"/>
        <v>-12.2986</v>
      </c>
    </row>
    <row r="790" spans="1:20" x14ac:dyDescent="0.3">
      <c r="B790">
        <v>3</v>
      </c>
      <c r="C790">
        <v>245.72300000000001</v>
      </c>
      <c r="D790">
        <f t="shared" si="53"/>
        <v>61.229488121479221</v>
      </c>
      <c r="E790">
        <v>-43.411299999999997</v>
      </c>
      <c r="F790">
        <v>48.385599999999997</v>
      </c>
      <c r="G790">
        <v>503.24599999999998</v>
      </c>
      <c r="H790">
        <v>1.07273</v>
      </c>
      <c r="I790">
        <v>-57.830800000000004</v>
      </c>
      <c r="J790">
        <f t="shared" si="51"/>
        <v>-14.419500000000006</v>
      </c>
      <c r="L790">
        <v>25</v>
      </c>
      <c r="M790">
        <v>688.00400000000002</v>
      </c>
      <c r="N790">
        <f t="shared" si="54"/>
        <v>47.285795347077681</v>
      </c>
      <c r="O790">
        <v>-35.9497</v>
      </c>
      <c r="P790">
        <v>46.814</v>
      </c>
      <c r="Q790">
        <v>715.05899999999997</v>
      </c>
      <c r="R790">
        <v>1.59859</v>
      </c>
      <c r="S790">
        <v>-47.790500000000002</v>
      </c>
      <c r="T790">
        <f t="shared" si="52"/>
        <v>-11.840800000000002</v>
      </c>
    </row>
    <row r="791" spans="1:20" x14ac:dyDescent="0.3">
      <c r="B791">
        <v>4</v>
      </c>
      <c r="C791">
        <v>264.27</v>
      </c>
      <c r="D791">
        <f t="shared" si="53"/>
        <v>53.917075537822917</v>
      </c>
      <c r="E791">
        <v>-43.441800000000001</v>
      </c>
      <c r="F791">
        <v>48.965499999999999</v>
      </c>
      <c r="G791">
        <v>499.6</v>
      </c>
      <c r="H791">
        <v>1.0597300000000001</v>
      </c>
      <c r="I791">
        <v>-58.288600000000002</v>
      </c>
      <c r="J791">
        <f t="shared" si="51"/>
        <v>-14.846800000000002</v>
      </c>
      <c r="L791">
        <v>26</v>
      </c>
      <c r="M791">
        <v>709.29200000000003</v>
      </c>
      <c r="N791">
        <f t="shared" si="54"/>
        <v>46.974821495678292</v>
      </c>
      <c r="O791">
        <v>-35.385100000000001</v>
      </c>
      <c r="P791">
        <v>46.066299999999998</v>
      </c>
      <c r="Q791">
        <v>697.70699999999999</v>
      </c>
      <c r="R791">
        <v>1.59552</v>
      </c>
      <c r="S791">
        <v>-47.698999999999998</v>
      </c>
      <c r="T791">
        <f t="shared" si="52"/>
        <v>-12.313899999999997</v>
      </c>
    </row>
    <row r="792" spans="1:20" x14ac:dyDescent="0.3">
      <c r="B792">
        <v>5</v>
      </c>
      <c r="C792">
        <v>283.60500000000002</v>
      </c>
      <c r="D792">
        <f t="shared" si="53"/>
        <v>51.719679337988005</v>
      </c>
      <c r="E792">
        <v>-43.808</v>
      </c>
      <c r="F792">
        <v>49.728400000000001</v>
      </c>
      <c r="G792">
        <v>501.61099999999999</v>
      </c>
      <c r="H792">
        <v>1.0544199999999999</v>
      </c>
      <c r="I792">
        <v>-58.822600000000001</v>
      </c>
      <c r="J792">
        <f t="shared" si="51"/>
        <v>-15.014600000000002</v>
      </c>
      <c r="T792">
        <f t="shared" si="52"/>
        <v>0</v>
      </c>
    </row>
    <row r="793" spans="1:20" x14ac:dyDescent="0.3">
      <c r="B793">
        <v>6</v>
      </c>
      <c r="C793">
        <v>302.72000000000003</v>
      </c>
      <c r="D793">
        <f t="shared" si="53"/>
        <v>52.314935914203481</v>
      </c>
      <c r="E793">
        <v>-44.052100000000003</v>
      </c>
      <c r="F793">
        <v>50.247199999999999</v>
      </c>
      <c r="G793">
        <v>508.10500000000002</v>
      </c>
      <c r="H793">
        <v>1.0481799999999999</v>
      </c>
      <c r="I793">
        <v>-59.127800000000001</v>
      </c>
      <c r="J793">
        <f t="shared" si="51"/>
        <v>-15.075699999999998</v>
      </c>
      <c r="K793">
        <v>2.7</v>
      </c>
      <c r="T793">
        <f t="shared" si="52"/>
        <v>0</v>
      </c>
    </row>
    <row r="794" spans="1:20" x14ac:dyDescent="0.3">
      <c r="B794">
        <v>7</v>
      </c>
      <c r="C794">
        <v>322.20400000000001</v>
      </c>
      <c r="D794">
        <f t="shared" si="53"/>
        <v>51.324163416136372</v>
      </c>
      <c r="E794">
        <v>-44.113199999999999</v>
      </c>
      <c r="F794">
        <v>50.338700000000003</v>
      </c>
      <c r="G794">
        <v>506.90899999999999</v>
      </c>
      <c r="H794">
        <v>1.0584</v>
      </c>
      <c r="I794">
        <v>-59.143099999999997</v>
      </c>
      <c r="J794">
        <f t="shared" si="51"/>
        <v>-15.029899999999998</v>
      </c>
      <c r="L794">
        <v>1</v>
      </c>
      <c r="M794">
        <v>221.50200000000001</v>
      </c>
      <c r="O794">
        <v>-41.488599999999998</v>
      </c>
      <c r="P794">
        <v>65.902699999999996</v>
      </c>
      <c r="Q794">
        <v>453.49299999999999</v>
      </c>
      <c r="R794">
        <v>1.0381899999999999</v>
      </c>
      <c r="S794">
        <v>-50.430300000000003</v>
      </c>
      <c r="T794">
        <f t="shared" si="52"/>
        <v>-8.9417000000000044</v>
      </c>
    </row>
    <row r="795" spans="1:20" x14ac:dyDescent="0.3">
      <c r="B795">
        <v>8</v>
      </c>
      <c r="C795">
        <v>342.04</v>
      </c>
      <c r="D795">
        <f t="shared" si="53"/>
        <v>50.413389796329874</v>
      </c>
      <c r="E795">
        <v>-43.746899999999997</v>
      </c>
      <c r="F795">
        <v>50.0336</v>
      </c>
      <c r="G795">
        <v>500.68299999999999</v>
      </c>
      <c r="H795">
        <v>1.0443</v>
      </c>
      <c r="I795">
        <v>-59.2346</v>
      </c>
      <c r="J795">
        <f t="shared" si="51"/>
        <v>-15.487700000000004</v>
      </c>
      <c r="L795">
        <v>2</v>
      </c>
      <c r="M795">
        <v>229.899</v>
      </c>
      <c r="N795">
        <f t="shared" si="54"/>
        <v>119.0901512444922</v>
      </c>
      <c r="O795">
        <v>-36.804200000000002</v>
      </c>
      <c r="P795">
        <v>47.332799999999999</v>
      </c>
      <c r="Q795">
        <v>641.69000000000005</v>
      </c>
      <c r="R795">
        <v>1.53979</v>
      </c>
      <c r="S795">
        <v>-45.898400000000002</v>
      </c>
      <c r="T795">
        <f t="shared" si="52"/>
        <v>-9.0942000000000007</v>
      </c>
    </row>
    <row r="796" spans="1:20" x14ac:dyDescent="0.3">
      <c r="B796">
        <v>9</v>
      </c>
      <c r="C796">
        <v>361.303</v>
      </c>
      <c r="D796">
        <f t="shared" si="53"/>
        <v>51.912993822353798</v>
      </c>
      <c r="E796">
        <v>-43.746899999999997</v>
      </c>
      <c r="F796">
        <v>50.079300000000003</v>
      </c>
      <c r="G796">
        <v>505.18700000000001</v>
      </c>
      <c r="H796">
        <v>1.04616</v>
      </c>
      <c r="I796">
        <v>-59.249899999999997</v>
      </c>
      <c r="J796">
        <f t="shared" si="51"/>
        <v>-15.503</v>
      </c>
      <c r="L796">
        <v>3</v>
      </c>
      <c r="M796">
        <v>243.154</v>
      </c>
      <c r="N796">
        <f t="shared" si="54"/>
        <v>75.443228970199954</v>
      </c>
      <c r="O796">
        <v>-34.500100000000003</v>
      </c>
      <c r="P796">
        <v>42.907699999999998</v>
      </c>
      <c r="Q796">
        <v>686.14099999999996</v>
      </c>
      <c r="R796">
        <v>1.6376999999999999</v>
      </c>
      <c r="S796">
        <v>-45.3949</v>
      </c>
      <c r="T796">
        <f t="shared" si="52"/>
        <v>-10.894799999999996</v>
      </c>
    </row>
    <row r="797" spans="1:20" x14ac:dyDescent="0.3">
      <c r="B797">
        <v>10</v>
      </c>
      <c r="C797">
        <v>380.80500000000001</v>
      </c>
      <c r="D797">
        <f t="shared" si="53"/>
        <v>51.276792123884704</v>
      </c>
      <c r="E797">
        <v>-43.884300000000003</v>
      </c>
      <c r="F797">
        <v>50.079300000000003</v>
      </c>
      <c r="G797">
        <v>511.21699999999998</v>
      </c>
      <c r="H797">
        <v>1.0587800000000001</v>
      </c>
      <c r="I797">
        <v>-59.143099999999997</v>
      </c>
      <c r="J797">
        <f t="shared" si="51"/>
        <v>-15.258799999999994</v>
      </c>
      <c r="L797">
        <v>4</v>
      </c>
      <c r="M797">
        <v>260.18299999999999</v>
      </c>
      <c r="N797">
        <f t="shared" si="54"/>
        <v>58.723354277996371</v>
      </c>
      <c r="O797">
        <v>-34.286499999999997</v>
      </c>
      <c r="P797">
        <v>42.602499999999999</v>
      </c>
      <c r="Q797">
        <v>687.947</v>
      </c>
      <c r="R797">
        <v>1.6458999999999999</v>
      </c>
      <c r="S797">
        <v>-46.325699999999998</v>
      </c>
      <c r="T797">
        <f t="shared" si="52"/>
        <v>-12.039200000000001</v>
      </c>
    </row>
    <row r="798" spans="1:20" x14ac:dyDescent="0.3">
      <c r="B798">
        <v>11</v>
      </c>
      <c r="C798">
        <v>400.64499999999998</v>
      </c>
      <c r="D798">
        <f t="shared" si="53"/>
        <v>50.40322580645168</v>
      </c>
      <c r="E798">
        <v>-43.991100000000003</v>
      </c>
      <c r="F798">
        <v>50.338700000000003</v>
      </c>
      <c r="G798">
        <v>507.928</v>
      </c>
      <c r="H798">
        <v>1.05369</v>
      </c>
      <c r="I798">
        <v>-59.2804</v>
      </c>
      <c r="J798">
        <f t="shared" si="51"/>
        <v>-15.289299999999997</v>
      </c>
      <c r="L798">
        <v>5</v>
      </c>
      <c r="M798">
        <v>279.053</v>
      </c>
      <c r="N798">
        <f t="shared" si="54"/>
        <v>52.994170641229452</v>
      </c>
      <c r="O798">
        <v>-35.171500000000002</v>
      </c>
      <c r="P798">
        <v>45.089700000000001</v>
      </c>
      <c r="Q798">
        <v>680.71400000000006</v>
      </c>
      <c r="R798">
        <v>1.55637</v>
      </c>
      <c r="S798">
        <v>-47.256500000000003</v>
      </c>
      <c r="T798">
        <f t="shared" si="52"/>
        <v>-12.085000000000001</v>
      </c>
    </row>
    <row r="799" spans="1:20" x14ac:dyDescent="0.3">
      <c r="B799">
        <v>12</v>
      </c>
      <c r="C799">
        <v>420.21899999999999</v>
      </c>
      <c r="D799">
        <f t="shared" si="53"/>
        <v>51.088178195565511</v>
      </c>
      <c r="E799">
        <v>-43.7622</v>
      </c>
      <c r="F799">
        <v>49.972499999999997</v>
      </c>
      <c r="G799">
        <v>507.83300000000003</v>
      </c>
      <c r="H799">
        <v>1.0561700000000001</v>
      </c>
      <c r="I799">
        <v>-59.249899999999997</v>
      </c>
      <c r="J799">
        <f t="shared" si="51"/>
        <v>-15.487699999999997</v>
      </c>
      <c r="L799">
        <v>6</v>
      </c>
      <c r="M799">
        <v>297.93599999999998</v>
      </c>
      <c r="N799">
        <f t="shared" si="54"/>
        <v>52.957686808240268</v>
      </c>
      <c r="O799">
        <v>-35.552999999999997</v>
      </c>
      <c r="P799">
        <v>46.218899999999998</v>
      </c>
      <c r="Q799">
        <v>672.96799999999996</v>
      </c>
      <c r="R799">
        <v>1.5137100000000001</v>
      </c>
      <c r="S799">
        <v>-47.76</v>
      </c>
      <c r="T799">
        <f t="shared" si="52"/>
        <v>-12.207000000000001</v>
      </c>
    </row>
    <row r="800" spans="1:20" x14ac:dyDescent="0.3">
      <c r="B800">
        <v>13</v>
      </c>
      <c r="C800">
        <v>439.74799999999999</v>
      </c>
      <c r="D800">
        <f t="shared" si="53"/>
        <v>51.205898919555544</v>
      </c>
      <c r="E800">
        <v>-44.006300000000003</v>
      </c>
      <c r="F800">
        <v>50.216700000000003</v>
      </c>
      <c r="G800">
        <v>514.67999999999995</v>
      </c>
      <c r="H800">
        <v>1.06402</v>
      </c>
      <c r="I800">
        <v>-59.2194</v>
      </c>
      <c r="J800">
        <f t="shared" si="51"/>
        <v>-15.213099999999997</v>
      </c>
      <c r="L800">
        <v>7</v>
      </c>
      <c r="M800">
        <v>317.13600000000002</v>
      </c>
      <c r="N800">
        <f t="shared" si="54"/>
        <v>52.083333333333208</v>
      </c>
      <c r="O800">
        <v>-35.385100000000001</v>
      </c>
      <c r="P800">
        <v>46.524000000000001</v>
      </c>
      <c r="Q800">
        <v>662.50699999999995</v>
      </c>
      <c r="R800">
        <v>1.4996700000000001</v>
      </c>
      <c r="S800">
        <v>-48.126199999999997</v>
      </c>
      <c r="T800">
        <f t="shared" si="52"/>
        <v>-12.741099999999996</v>
      </c>
    </row>
    <row r="801" spans="1:20" x14ac:dyDescent="0.3">
      <c r="B801">
        <v>14</v>
      </c>
      <c r="C801">
        <v>459.56</v>
      </c>
      <c r="D801">
        <f t="shared" si="53"/>
        <v>50.474459923278793</v>
      </c>
      <c r="E801">
        <v>-44.158900000000003</v>
      </c>
      <c r="F801">
        <v>50.476100000000002</v>
      </c>
      <c r="G801">
        <v>517.23900000000003</v>
      </c>
      <c r="H801">
        <v>1.06881</v>
      </c>
      <c r="I801">
        <v>-59.188800000000001</v>
      </c>
      <c r="J801">
        <f t="shared" si="51"/>
        <v>-15.029899999999998</v>
      </c>
      <c r="L801">
        <v>8</v>
      </c>
      <c r="M801">
        <v>335.81700000000001</v>
      </c>
      <c r="N801">
        <f t="shared" si="54"/>
        <v>53.530324929072364</v>
      </c>
      <c r="O801">
        <v>-36.178600000000003</v>
      </c>
      <c r="P801">
        <v>47.271700000000003</v>
      </c>
      <c r="Q801">
        <v>685.495</v>
      </c>
      <c r="R801">
        <v>1.53626</v>
      </c>
      <c r="S801">
        <v>-48.141500000000001</v>
      </c>
      <c r="T801">
        <f t="shared" si="52"/>
        <v>-11.962899999999998</v>
      </c>
    </row>
    <row r="802" spans="1:20" x14ac:dyDescent="0.3">
      <c r="B802">
        <v>15</v>
      </c>
      <c r="C802">
        <v>479.762</v>
      </c>
      <c r="D802">
        <f t="shared" si="53"/>
        <v>49.500049500049506</v>
      </c>
      <c r="E802">
        <v>-43.579099999999997</v>
      </c>
      <c r="F802">
        <v>49.606299999999997</v>
      </c>
      <c r="G802">
        <v>511.33199999999999</v>
      </c>
      <c r="H802">
        <v>1.0686899999999999</v>
      </c>
      <c r="I802">
        <v>-58.975200000000001</v>
      </c>
      <c r="J802">
        <f t="shared" si="51"/>
        <v>-15.396100000000004</v>
      </c>
      <c r="L802">
        <v>9</v>
      </c>
      <c r="M802">
        <v>355.72899999999998</v>
      </c>
      <c r="N802">
        <f t="shared" si="54"/>
        <v>50.220972278023361</v>
      </c>
      <c r="O802">
        <v>-35.7361</v>
      </c>
      <c r="P802">
        <v>47.164900000000003</v>
      </c>
      <c r="Q802">
        <v>673.23199999999997</v>
      </c>
      <c r="R802">
        <v>1.4953000000000001</v>
      </c>
      <c r="S802">
        <v>-47.988900000000001</v>
      </c>
      <c r="T802">
        <f t="shared" si="52"/>
        <v>-12.252800000000001</v>
      </c>
    </row>
    <row r="803" spans="1:20" x14ac:dyDescent="0.3">
      <c r="B803">
        <v>16</v>
      </c>
      <c r="C803">
        <v>499.71800000000002</v>
      </c>
      <c r="D803">
        <f t="shared" si="53"/>
        <v>50.110242533573818</v>
      </c>
      <c r="E803">
        <v>-44.006300000000003</v>
      </c>
      <c r="F803">
        <v>50.2014</v>
      </c>
      <c r="G803">
        <v>521.13499999999999</v>
      </c>
      <c r="H803">
        <v>1.07134</v>
      </c>
      <c r="I803">
        <v>-59.188800000000001</v>
      </c>
      <c r="J803">
        <f t="shared" si="51"/>
        <v>-15.182499999999997</v>
      </c>
      <c r="L803">
        <v>10</v>
      </c>
      <c r="M803">
        <v>375.10399999999998</v>
      </c>
      <c r="N803">
        <f t="shared" si="54"/>
        <v>51.612903225806448</v>
      </c>
      <c r="O803">
        <v>-35.9497</v>
      </c>
      <c r="P803">
        <v>47.0886</v>
      </c>
      <c r="Q803">
        <v>681.78399999999999</v>
      </c>
      <c r="R803">
        <v>1.5256000000000001</v>
      </c>
      <c r="S803">
        <v>-47.958399999999997</v>
      </c>
      <c r="T803">
        <f t="shared" si="52"/>
        <v>-12.008699999999997</v>
      </c>
    </row>
    <row r="804" spans="1:20" x14ac:dyDescent="0.3">
      <c r="B804">
        <v>17</v>
      </c>
      <c r="C804">
        <v>519.04</v>
      </c>
      <c r="D804">
        <f t="shared" si="53"/>
        <v>51.754476762240081</v>
      </c>
      <c r="E804">
        <v>-44.341999999999999</v>
      </c>
      <c r="F804">
        <v>50.521900000000002</v>
      </c>
      <c r="G804">
        <v>525.90599999999995</v>
      </c>
      <c r="H804">
        <v>1.08294</v>
      </c>
      <c r="I804">
        <v>-59.097299999999997</v>
      </c>
      <c r="J804">
        <f t="shared" si="51"/>
        <v>-14.755299999999998</v>
      </c>
      <c r="L804">
        <v>11</v>
      </c>
      <c r="M804">
        <v>395.05799999999999</v>
      </c>
      <c r="N804">
        <f t="shared" si="54"/>
        <v>50.115265109752414</v>
      </c>
      <c r="O804">
        <v>-35.552999999999997</v>
      </c>
      <c r="P804">
        <v>46.752899999999997</v>
      </c>
      <c r="Q804">
        <v>678.61900000000003</v>
      </c>
      <c r="R804">
        <v>1.52627</v>
      </c>
      <c r="S804">
        <v>-48.049900000000001</v>
      </c>
      <c r="T804">
        <f t="shared" si="52"/>
        <v>-12.496900000000004</v>
      </c>
    </row>
    <row r="805" spans="1:20" x14ac:dyDescent="0.3">
      <c r="B805">
        <v>18</v>
      </c>
      <c r="C805">
        <v>539.90099999999995</v>
      </c>
      <c r="D805">
        <f t="shared" si="53"/>
        <v>47.936340539763215</v>
      </c>
      <c r="E805">
        <v>-43.640099999999997</v>
      </c>
      <c r="F805">
        <v>49.392699999999998</v>
      </c>
      <c r="G805">
        <v>516.40599999999995</v>
      </c>
      <c r="H805">
        <v>1.07921</v>
      </c>
      <c r="I805">
        <v>-58.96</v>
      </c>
      <c r="J805">
        <f t="shared" si="51"/>
        <v>-15.319900000000004</v>
      </c>
      <c r="L805">
        <v>12</v>
      </c>
      <c r="M805">
        <v>414.88400000000001</v>
      </c>
      <c r="N805">
        <f t="shared" si="54"/>
        <v>50.438817714112723</v>
      </c>
      <c r="O805">
        <v>-35.644500000000001</v>
      </c>
      <c r="P805">
        <v>46.737699999999997</v>
      </c>
      <c r="Q805">
        <v>683.995</v>
      </c>
      <c r="R805">
        <v>1.53393</v>
      </c>
      <c r="S805">
        <v>-48.034700000000001</v>
      </c>
      <c r="T805">
        <f t="shared" si="52"/>
        <v>-12.3902</v>
      </c>
    </row>
    <row r="806" spans="1:20" x14ac:dyDescent="0.3">
      <c r="B806">
        <v>19</v>
      </c>
      <c r="C806">
        <v>559.65</v>
      </c>
      <c r="D806">
        <f t="shared" si="53"/>
        <v>50.635475213934825</v>
      </c>
      <c r="E806">
        <v>-43.869</v>
      </c>
      <c r="F806">
        <v>49.743699999999997</v>
      </c>
      <c r="G806">
        <v>524.18600000000004</v>
      </c>
      <c r="H806">
        <v>1.0792299999999999</v>
      </c>
      <c r="I806">
        <v>-58.990499999999997</v>
      </c>
      <c r="J806">
        <f t="shared" si="51"/>
        <v>-15.121499999999997</v>
      </c>
      <c r="L806">
        <v>13</v>
      </c>
      <c r="M806">
        <v>434.74299999999999</v>
      </c>
      <c r="N806">
        <f t="shared" si="54"/>
        <v>50.3550027695252</v>
      </c>
      <c r="O806">
        <v>-35.812399999999997</v>
      </c>
      <c r="P806">
        <v>46.7682</v>
      </c>
      <c r="Q806">
        <v>689.85</v>
      </c>
      <c r="R806">
        <v>1.5525100000000001</v>
      </c>
      <c r="S806">
        <v>-47.851599999999998</v>
      </c>
      <c r="T806">
        <f t="shared" si="52"/>
        <v>-12.039200000000001</v>
      </c>
    </row>
    <row r="807" spans="1:20" x14ac:dyDescent="0.3">
      <c r="B807">
        <v>20</v>
      </c>
      <c r="C807">
        <v>580.07100000000003</v>
      </c>
      <c r="D807">
        <f t="shared" si="53"/>
        <v>48.969198374222493</v>
      </c>
      <c r="E807">
        <v>-43.624899999999997</v>
      </c>
      <c r="F807">
        <v>49.591099999999997</v>
      </c>
      <c r="G807">
        <v>522.21100000000001</v>
      </c>
      <c r="H807">
        <v>1.0814999999999999</v>
      </c>
      <c r="I807">
        <v>-58.914200000000001</v>
      </c>
      <c r="J807">
        <f t="shared" si="51"/>
        <v>-15.289300000000004</v>
      </c>
      <c r="L807">
        <v>14</v>
      </c>
      <c r="M807">
        <v>454.86099999999999</v>
      </c>
      <c r="N807">
        <f t="shared" si="54"/>
        <v>49.706730291281453</v>
      </c>
      <c r="O807">
        <v>-35.293599999999998</v>
      </c>
      <c r="P807">
        <v>46.173099999999998</v>
      </c>
      <c r="Q807">
        <v>685.00599999999997</v>
      </c>
      <c r="R807">
        <v>1.55054</v>
      </c>
      <c r="S807">
        <v>-47.866799999999998</v>
      </c>
      <c r="T807">
        <f t="shared" si="52"/>
        <v>-12.5732</v>
      </c>
    </row>
    <row r="808" spans="1:20" x14ac:dyDescent="0.3">
      <c r="B808">
        <v>21</v>
      </c>
      <c r="C808">
        <v>601.029</v>
      </c>
      <c r="D808">
        <f t="shared" si="53"/>
        <v>47.714476572192069</v>
      </c>
      <c r="E808">
        <v>-43.6096</v>
      </c>
      <c r="F808">
        <v>49.331699999999998</v>
      </c>
      <c r="G808">
        <v>521.12699999999995</v>
      </c>
      <c r="H808">
        <v>1.08589</v>
      </c>
      <c r="I808">
        <v>-58.837899999999998</v>
      </c>
      <c r="J808">
        <f t="shared" si="51"/>
        <v>-15.228299999999997</v>
      </c>
      <c r="L808">
        <v>15</v>
      </c>
      <c r="M808">
        <v>475.26799999999997</v>
      </c>
      <c r="N808">
        <f t="shared" si="54"/>
        <v>49.002793159210114</v>
      </c>
      <c r="O808">
        <v>-35.751300000000001</v>
      </c>
      <c r="P808">
        <v>46.432499999999997</v>
      </c>
      <c r="Q808">
        <v>703.04300000000001</v>
      </c>
      <c r="R808">
        <v>1.5687800000000001</v>
      </c>
      <c r="S808">
        <v>-47.836300000000001</v>
      </c>
      <c r="T808">
        <f t="shared" si="52"/>
        <v>-12.085000000000001</v>
      </c>
    </row>
    <row r="809" spans="1:20" x14ac:dyDescent="0.3">
      <c r="B809">
        <v>22</v>
      </c>
      <c r="C809">
        <v>621.32000000000005</v>
      </c>
      <c r="D809">
        <f t="shared" si="53"/>
        <v>49.282933320191084</v>
      </c>
      <c r="E809">
        <v>-43.533299999999997</v>
      </c>
      <c r="F809">
        <v>49.148600000000002</v>
      </c>
      <c r="G809">
        <v>525.65700000000004</v>
      </c>
      <c r="H809">
        <v>1.09399</v>
      </c>
      <c r="I809">
        <v>-58.731099999999998</v>
      </c>
      <c r="J809">
        <f t="shared" si="51"/>
        <v>-15.197800000000001</v>
      </c>
      <c r="L809">
        <v>16</v>
      </c>
      <c r="M809">
        <v>495.17500000000001</v>
      </c>
      <c r="N809">
        <f t="shared" si="54"/>
        <v>50.233586175716987</v>
      </c>
      <c r="O809">
        <v>-35.9039</v>
      </c>
      <c r="P809">
        <v>46.737699999999997</v>
      </c>
      <c r="Q809">
        <v>704.86400000000003</v>
      </c>
      <c r="R809">
        <v>1.56426</v>
      </c>
      <c r="S809">
        <v>-47.958399999999997</v>
      </c>
      <c r="T809">
        <f t="shared" si="52"/>
        <v>-12.054499999999997</v>
      </c>
    </row>
    <row r="810" spans="1:20" x14ac:dyDescent="0.3">
      <c r="B810">
        <v>23</v>
      </c>
      <c r="C810">
        <v>642.23599999999999</v>
      </c>
      <c r="D810">
        <f t="shared" si="53"/>
        <v>47.810288774144333</v>
      </c>
      <c r="E810">
        <v>-43.258699999999997</v>
      </c>
      <c r="F810">
        <v>48.843400000000003</v>
      </c>
      <c r="G810">
        <v>517.596</v>
      </c>
      <c r="H810">
        <v>1.09046</v>
      </c>
      <c r="I810">
        <v>-58.639499999999998</v>
      </c>
      <c r="J810">
        <f t="shared" si="51"/>
        <v>-15.380800000000001</v>
      </c>
      <c r="L810">
        <v>17</v>
      </c>
      <c r="M810">
        <v>515.11099999999999</v>
      </c>
      <c r="N810">
        <f t="shared" si="54"/>
        <v>50.160513643659762</v>
      </c>
      <c r="O810">
        <v>-35.476700000000001</v>
      </c>
      <c r="P810">
        <v>46.142600000000002</v>
      </c>
      <c r="Q810">
        <v>689.34400000000005</v>
      </c>
      <c r="R810">
        <v>1.5699799999999999</v>
      </c>
      <c r="S810">
        <v>-47.653199999999998</v>
      </c>
      <c r="T810">
        <f t="shared" si="52"/>
        <v>-12.176499999999997</v>
      </c>
    </row>
    <row r="811" spans="1:20" x14ac:dyDescent="0.3">
      <c r="B811">
        <v>24</v>
      </c>
      <c r="C811">
        <v>662.62900000000002</v>
      </c>
      <c r="D811">
        <f t="shared" si="53"/>
        <v>49.036434070514325</v>
      </c>
      <c r="E811">
        <v>-44.235199999999999</v>
      </c>
      <c r="F811">
        <v>49.758899999999997</v>
      </c>
      <c r="G811">
        <v>538.875</v>
      </c>
      <c r="H811">
        <v>1.10389</v>
      </c>
      <c r="I811">
        <v>-58.639499999999998</v>
      </c>
      <c r="J811">
        <f t="shared" si="51"/>
        <v>-14.404299999999999</v>
      </c>
      <c r="L811">
        <v>18</v>
      </c>
      <c r="M811">
        <v>535.56899999999996</v>
      </c>
      <c r="N811">
        <f t="shared" si="54"/>
        <v>48.880633493010144</v>
      </c>
      <c r="O811">
        <v>-35.491900000000001</v>
      </c>
      <c r="P811">
        <v>46.066299999999998</v>
      </c>
      <c r="Q811">
        <v>700.88400000000001</v>
      </c>
      <c r="R811">
        <v>1.57883</v>
      </c>
      <c r="S811">
        <v>-47.836300000000001</v>
      </c>
      <c r="T811">
        <f t="shared" si="52"/>
        <v>-12.3444</v>
      </c>
    </row>
    <row r="812" spans="1:20" x14ac:dyDescent="0.3">
      <c r="B812">
        <v>25</v>
      </c>
      <c r="C812">
        <v>683.27800000000002</v>
      </c>
      <c r="D812">
        <f t="shared" si="53"/>
        <v>48.4284953266502</v>
      </c>
      <c r="E812">
        <v>-43.8538</v>
      </c>
      <c r="F812">
        <v>49.438499999999998</v>
      </c>
      <c r="G812">
        <v>531.09</v>
      </c>
      <c r="H812">
        <v>1.1102000000000001</v>
      </c>
      <c r="I812">
        <v>-58.593800000000002</v>
      </c>
      <c r="J812">
        <f t="shared" si="51"/>
        <v>-14.740000000000002</v>
      </c>
      <c r="L812">
        <v>19</v>
      </c>
      <c r="M812">
        <v>555.94799999999998</v>
      </c>
      <c r="N812">
        <f t="shared" si="54"/>
        <v>49.070121203199328</v>
      </c>
      <c r="O812">
        <v>-35.812399999999997</v>
      </c>
      <c r="P812">
        <v>46.478299999999997</v>
      </c>
      <c r="Q812">
        <v>706.15700000000004</v>
      </c>
      <c r="R812">
        <v>1.58893</v>
      </c>
      <c r="S812">
        <v>-47.576900000000002</v>
      </c>
      <c r="T812">
        <f t="shared" si="52"/>
        <v>-11.764500000000005</v>
      </c>
    </row>
    <row r="813" spans="1:20" x14ac:dyDescent="0.3">
      <c r="B813">
        <v>26</v>
      </c>
      <c r="C813">
        <v>704.24699999999996</v>
      </c>
      <c r="D813">
        <f t="shared" si="53"/>
        <v>47.689446325528301</v>
      </c>
      <c r="E813">
        <v>-44.113199999999999</v>
      </c>
      <c r="F813">
        <v>49.804699999999997</v>
      </c>
      <c r="G813">
        <v>533.70100000000002</v>
      </c>
      <c r="H813">
        <v>1.10616</v>
      </c>
      <c r="I813">
        <v>-58.548000000000002</v>
      </c>
      <c r="J813">
        <f t="shared" si="51"/>
        <v>-14.434800000000003</v>
      </c>
      <c r="L813">
        <v>20</v>
      </c>
      <c r="M813">
        <v>576.64400000000001</v>
      </c>
      <c r="N813">
        <f t="shared" si="54"/>
        <v>48.318515655199008</v>
      </c>
      <c r="O813">
        <v>-36.0565</v>
      </c>
      <c r="P813">
        <v>46.432499999999997</v>
      </c>
      <c r="Q813">
        <v>720.62300000000005</v>
      </c>
      <c r="R813">
        <v>1.6233</v>
      </c>
      <c r="S813">
        <v>-47.622700000000002</v>
      </c>
      <c r="T813">
        <f t="shared" si="52"/>
        <v>-11.566200000000002</v>
      </c>
    </row>
    <row r="814" spans="1:20" x14ac:dyDescent="0.3">
      <c r="J814">
        <f t="shared" si="51"/>
        <v>0</v>
      </c>
      <c r="L814">
        <v>21</v>
      </c>
      <c r="M814">
        <v>597.49800000000005</v>
      </c>
      <c r="N814">
        <f t="shared" si="54"/>
        <v>47.952431188261151</v>
      </c>
      <c r="O814">
        <v>-35.873399999999997</v>
      </c>
      <c r="P814">
        <v>46.157800000000002</v>
      </c>
      <c r="Q814">
        <v>724.73500000000001</v>
      </c>
      <c r="R814">
        <v>1.61639</v>
      </c>
      <c r="S814">
        <v>-47.531100000000002</v>
      </c>
      <c r="T814">
        <f t="shared" si="52"/>
        <v>-11.657700000000006</v>
      </c>
    </row>
    <row r="815" spans="1:20" x14ac:dyDescent="0.3">
      <c r="A815">
        <v>2.85</v>
      </c>
      <c r="J815">
        <f t="shared" si="51"/>
        <v>0</v>
      </c>
      <c r="L815">
        <v>22</v>
      </c>
      <c r="M815">
        <v>618.12400000000002</v>
      </c>
      <c r="N815">
        <f t="shared" si="54"/>
        <v>48.482497818287655</v>
      </c>
      <c r="O815">
        <v>-35.522500000000001</v>
      </c>
      <c r="P815">
        <v>45.730600000000003</v>
      </c>
      <c r="Q815">
        <v>712.59400000000005</v>
      </c>
      <c r="R815">
        <v>1.62026</v>
      </c>
      <c r="S815">
        <v>-47.592199999999998</v>
      </c>
      <c r="T815">
        <f t="shared" si="52"/>
        <v>-12.069699999999997</v>
      </c>
    </row>
    <row r="816" spans="1:20" x14ac:dyDescent="0.3">
      <c r="B816">
        <v>1</v>
      </c>
      <c r="C816">
        <v>221.71299999999999</v>
      </c>
      <c r="E816">
        <v>-50.338700000000003</v>
      </c>
      <c r="F816">
        <v>68.542500000000004</v>
      </c>
      <c r="G816">
        <v>372.20699999999999</v>
      </c>
      <c r="H816">
        <v>0.81742199999999998</v>
      </c>
      <c r="I816">
        <v>-61.920200000000001</v>
      </c>
      <c r="J816">
        <f t="shared" si="51"/>
        <v>-11.581499999999998</v>
      </c>
      <c r="L816">
        <v>23</v>
      </c>
      <c r="M816">
        <v>638.99</v>
      </c>
      <c r="N816">
        <f t="shared" si="54"/>
        <v>47.924853829195854</v>
      </c>
      <c r="O816">
        <v>-35.827599999999997</v>
      </c>
      <c r="P816">
        <v>45.99</v>
      </c>
      <c r="Q816">
        <v>723.625</v>
      </c>
      <c r="R816">
        <v>1.6424399999999999</v>
      </c>
      <c r="S816">
        <v>-47.561599999999999</v>
      </c>
      <c r="T816">
        <f t="shared" si="52"/>
        <v>-11.734000000000002</v>
      </c>
    </row>
    <row r="817" spans="2:20" x14ac:dyDescent="0.3">
      <c r="B817">
        <v>2</v>
      </c>
      <c r="C817">
        <v>229.35599999999999</v>
      </c>
      <c r="D817">
        <f t="shared" si="53"/>
        <v>130.83867591259974</v>
      </c>
      <c r="E817">
        <v>-45.089700000000001</v>
      </c>
      <c r="F817">
        <v>51.269500000000001</v>
      </c>
      <c r="G817">
        <v>478.23899999999998</v>
      </c>
      <c r="H817">
        <v>1.0473699999999999</v>
      </c>
      <c r="I817">
        <v>-57.662999999999997</v>
      </c>
      <c r="J817">
        <f t="shared" si="51"/>
        <v>-12.573299999999996</v>
      </c>
      <c r="L817">
        <v>24</v>
      </c>
      <c r="M817">
        <v>660.15</v>
      </c>
      <c r="N817">
        <f t="shared" si="54"/>
        <v>47.258979206049219</v>
      </c>
      <c r="O817">
        <v>-35.7971</v>
      </c>
      <c r="P817">
        <v>45.99</v>
      </c>
      <c r="Q817">
        <v>726.32500000000005</v>
      </c>
      <c r="R817">
        <v>1.6300600000000001</v>
      </c>
      <c r="S817">
        <v>-47.531100000000002</v>
      </c>
      <c r="T817">
        <f t="shared" si="52"/>
        <v>-11.734000000000002</v>
      </c>
    </row>
    <row r="818" spans="2:20" x14ac:dyDescent="0.3">
      <c r="B818">
        <v>3</v>
      </c>
      <c r="C818">
        <v>245.99100000000001</v>
      </c>
      <c r="D818">
        <f t="shared" si="53"/>
        <v>60.114217012323344</v>
      </c>
      <c r="E818">
        <v>-42.3431</v>
      </c>
      <c r="F818">
        <v>46.539299999999997</v>
      </c>
      <c r="G818">
        <v>494.36500000000001</v>
      </c>
      <c r="H818">
        <v>1.0808199999999999</v>
      </c>
      <c r="I818">
        <v>-57.662999999999997</v>
      </c>
      <c r="J818">
        <f t="shared" si="51"/>
        <v>-15.319899999999997</v>
      </c>
      <c r="L818">
        <v>25</v>
      </c>
      <c r="M818">
        <v>680.86099999999999</v>
      </c>
      <c r="N818">
        <f t="shared" si="54"/>
        <v>48.283520834339207</v>
      </c>
      <c r="O818">
        <v>-35.552999999999997</v>
      </c>
      <c r="P818">
        <v>45.654299999999999</v>
      </c>
      <c r="Q818">
        <v>723.12599999999998</v>
      </c>
      <c r="R818">
        <v>1.63276</v>
      </c>
      <c r="S818">
        <v>-47.546399999999998</v>
      </c>
      <c r="T818">
        <f t="shared" si="52"/>
        <v>-11.993400000000001</v>
      </c>
    </row>
    <row r="819" spans="2:20" x14ac:dyDescent="0.3">
      <c r="B819">
        <v>4</v>
      </c>
      <c r="C819">
        <v>264.28199999999998</v>
      </c>
      <c r="D819">
        <f t="shared" si="53"/>
        <v>54.67169646274133</v>
      </c>
      <c r="E819">
        <v>-43.7622</v>
      </c>
      <c r="F819">
        <v>48.584000000000003</v>
      </c>
      <c r="G819">
        <v>519.85599999999999</v>
      </c>
      <c r="H819">
        <v>1.0902000000000001</v>
      </c>
      <c r="I819">
        <v>-58.212299999999999</v>
      </c>
      <c r="J819">
        <f t="shared" si="51"/>
        <v>-14.450099999999999</v>
      </c>
      <c r="L819">
        <v>26</v>
      </c>
      <c r="M819">
        <v>702.24800000000005</v>
      </c>
      <c r="N819">
        <f t="shared" si="54"/>
        <v>46.757375976060096</v>
      </c>
      <c r="O819">
        <v>-35.873399999999997</v>
      </c>
      <c r="P819">
        <v>45.776400000000002</v>
      </c>
      <c r="Q819">
        <v>725.91700000000003</v>
      </c>
      <c r="R819">
        <v>1.6565399999999999</v>
      </c>
      <c r="S819">
        <v>-47.332799999999999</v>
      </c>
      <c r="T819">
        <f t="shared" si="52"/>
        <v>-11.459400000000002</v>
      </c>
    </row>
    <row r="820" spans="2:20" x14ac:dyDescent="0.3">
      <c r="B820">
        <v>5</v>
      </c>
      <c r="C820">
        <v>283.32400000000001</v>
      </c>
      <c r="D820">
        <f t="shared" si="53"/>
        <v>52.515492070160612</v>
      </c>
      <c r="E820">
        <v>-44.296300000000002</v>
      </c>
      <c r="F820">
        <v>49.881</v>
      </c>
      <c r="G820">
        <v>514.625</v>
      </c>
      <c r="H820">
        <v>1.0744199999999999</v>
      </c>
      <c r="I820">
        <v>-58.792099999999998</v>
      </c>
      <c r="J820">
        <f t="shared" si="51"/>
        <v>-14.495799999999996</v>
      </c>
      <c r="T820">
        <f t="shared" si="52"/>
        <v>0</v>
      </c>
    </row>
    <row r="821" spans="2:20" x14ac:dyDescent="0.3">
      <c r="B821">
        <v>6</v>
      </c>
      <c r="C821">
        <v>301.96100000000001</v>
      </c>
      <c r="D821">
        <f t="shared" si="53"/>
        <v>53.656704405215429</v>
      </c>
      <c r="E821">
        <v>-44.280999999999999</v>
      </c>
      <c r="F821">
        <v>50.0336</v>
      </c>
      <c r="G821">
        <v>515.77200000000005</v>
      </c>
      <c r="H821">
        <v>1.0671900000000001</v>
      </c>
      <c r="I821">
        <v>-59.036299999999997</v>
      </c>
      <c r="J821">
        <f t="shared" si="51"/>
        <v>-14.755299999999998</v>
      </c>
      <c r="K821">
        <v>2.75</v>
      </c>
      <c r="T821">
        <f t="shared" si="52"/>
        <v>0</v>
      </c>
    </row>
    <row r="822" spans="2:20" x14ac:dyDescent="0.3">
      <c r="B822">
        <v>7</v>
      </c>
      <c r="C822">
        <v>320.87099999999998</v>
      </c>
      <c r="D822">
        <f t="shared" si="53"/>
        <v>52.882072977260798</v>
      </c>
      <c r="E822">
        <v>-44.082599999999999</v>
      </c>
      <c r="F822">
        <v>50.003100000000003</v>
      </c>
      <c r="G822">
        <v>511.03399999999999</v>
      </c>
      <c r="H822">
        <v>1.0602499999999999</v>
      </c>
      <c r="I822">
        <v>-59.158299999999997</v>
      </c>
      <c r="J822">
        <f t="shared" si="51"/>
        <v>-15.075699999999998</v>
      </c>
      <c r="L822">
        <v>1</v>
      </c>
      <c r="M822">
        <v>221.44200000000001</v>
      </c>
      <c r="O822">
        <v>-41.564900000000002</v>
      </c>
      <c r="P822">
        <v>65.826400000000007</v>
      </c>
      <c r="Q822">
        <v>452.47399999999999</v>
      </c>
      <c r="R822">
        <v>1.0455700000000001</v>
      </c>
      <c r="S822">
        <v>-50.338700000000003</v>
      </c>
      <c r="T822">
        <f t="shared" si="52"/>
        <v>-8.7738000000000014</v>
      </c>
    </row>
    <row r="823" spans="2:20" x14ac:dyDescent="0.3">
      <c r="B823">
        <v>8</v>
      </c>
      <c r="C823">
        <v>340.363</v>
      </c>
      <c r="D823">
        <f t="shared" si="53"/>
        <v>51.303098707161865</v>
      </c>
      <c r="E823">
        <v>-43.746899999999997</v>
      </c>
      <c r="F823">
        <v>49.377400000000002</v>
      </c>
      <c r="G823">
        <v>509.68700000000001</v>
      </c>
      <c r="H823">
        <v>1.06576</v>
      </c>
      <c r="I823">
        <v>-59.036299999999997</v>
      </c>
      <c r="J823">
        <f t="shared" si="51"/>
        <v>-15.289400000000001</v>
      </c>
      <c r="L823">
        <v>2</v>
      </c>
      <c r="M823">
        <v>229.75299999999999</v>
      </c>
      <c r="N823">
        <f t="shared" si="54"/>
        <v>120.3224642040672</v>
      </c>
      <c r="O823">
        <v>-36.590600000000002</v>
      </c>
      <c r="P823">
        <v>46.951300000000003</v>
      </c>
      <c r="Q823">
        <v>636.73400000000004</v>
      </c>
      <c r="R823">
        <v>1.5492300000000001</v>
      </c>
      <c r="S823">
        <v>-45.822099999999999</v>
      </c>
      <c r="T823">
        <f t="shared" si="52"/>
        <v>-9.2314999999999969</v>
      </c>
    </row>
    <row r="824" spans="2:20" x14ac:dyDescent="0.3">
      <c r="B824">
        <v>9</v>
      </c>
      <c r="C824">
        <v>359.65</v>
      </c>
      <c r="D824">
        <f t="shared" si="53"/>
        <v>51.848395292165769</v>
      </c>
      <c r="E824">
        <v>-43.533299999999997</v>
      </c>
      <c r="F824">
        <v>49.194299999999998</v>
      </c>
      <c r="G824">
        <v>504.06700000000001</v>
      </c>
      <c r="H824">
        <v>1.0603400000000001</v>
      </c>
      <c r="I824">
        <v>-59.097299999999997</v>
      </c>
      <c r="J824">
        <f t="shared" si="51"/>
        <v>-15.564</v>
      </c>
      <c r="L824">
        <v>3</v>
      </c>
      <c r="M824">
        <v>242.04400000000001</v>
      </c>
      <c r="N824">
        <f t="shared" si="54"/>
        <v>81.360344967862503</v>
      </c>
      <c r="O824">
        <v>-35.537700000000001</v>
      </c>
      <c r="P824">
        <v>42.907699999999998</v>
      </c>
      <c r="Q824">
        <v>729.60799999999995</v>
      </c>
      <c r="R824">
        <v>1.7466999999999999</v>
      </c>
      <c r="S824">
        <v>-44.937100000000001</v>
      </c>
      <c r="T824">
        <f t="shared" si="52"/>
        <v>-9.3994</v>
      </c>
    </row>
    <row r="825" spans="2:20" x14ac:dyDescent="0.3">
      <c r="B825">
        <v>10</v>
      </c>
      <c r="C825">
        <v>378.54899999999998</v>
      </c>
      <c r="D825">
        <f t="shared" si="53"/>
        <v>52.912852531879992</v>
      </c>
      <c r="E825">
        <v>-44.494599999999998</v>
      </c>
      <c r="F825">
        <v>50.186199999999999</v>
      </c>
      <c r="G825">
        <v>524.42899999999997</v>
      </c>
      <c r="H825">
        <v>1.0779000000000001</v>
      </c>
      <c r="I825">
        <v>-59.097299999999997</v>
      </c>
      <c r="J825">
        <f t="shared" si="51"/>
        <v>-14.602699999999999</v>
      </c>
      <c r="L825">
        <v>4</v>
      </c>
      <c r="M825">
        <v>259.20100000000002</v>
      </c>
      <c r="N825">
        <f t="shared" si="54"/>
        <v>58.285248003730217</v>
      </c>
      <c r="O825">
        <v>-34.3018</v>
      </c>
      <c r="P825">
        <v>41.870100000000001</v>
      </c>
      <c r="Q825">
        <v>706.78099999999995</v>
      </c>
      <c r="R825">
        <v>1.68442</v>
      </c>
      <c r="S825">
        <v>-45.852699999999999</v>
      </c>
      <c r="T825">
        <f t="shared" si="52"/>
        <v>-11.550899999999999</v>
      </c>
    </row>
    <row r="826" spans="2:20" x14ac:dyDescent="0.3">
      <c r="B826">
        <v>11</v>
      </c>
      <c r="C826">
        <v>397.62</v>
      </c>
      <c r="D826">
        <f t="shared" si="53"/>
        <v>52.435635257721074</v>
      </c>
      <c r="E826">
        <v>-44.265700000000002</v>
      </c>
      <c r="F826">
        <v>49.9268</v>
      </c>
      <c r="G826">
        <v>523.37199999999996</v>
      </c>
      <c r="H826">
        <v>1.0806199999999999</v>
      </c>
      <c r="I826">
        <v>-59.097299999999997</v>
      </c>
      <c r="J826">
        <f t="shared" si="51"/>
        <v>-14.831599999999995</v>
      </c>
      <c r="L826">
        <v>5</v>
      </c>
      <c r="M826">
        <v>277.49799999999999</v>
      </c>
      <c r="N826">
        <f t="shared" si="54"/>
        <v>54.653768377329712</v>
      </c>
      <c r="O826">
        <v>-35.491900000000001</v>
      </c>
      <c r="P826">
        <v>44.921900000000001</v>
      </c>
      <c r="Q826">
        <v>692.46100000000001</v>
      </c>
      <c r="R826">
        <v>1.5952</v>
      </c>
      <c r="S826">
        <v>-47.134399999999999</v>
      </c>
      <c r="T826">
        <f t="shared" si="52"/>
        <v>-11.642499999999998</v>
      </c>
    </row>
    <row r="827" spans="2:20" x14ac:dyDescent="0.3">
      <c r="B827">
        <v>12</v>
      </c>
      <c r="C827">
        <v>416.67099999999999</v>
      </c>
      <c r="D827">
        <f t="shared" si="53"/>
        <v>52.490682903784609</v>
      </c>
      <c r="E827">
        <v>-44.265700000000002</v>
      </c>
      <c r="F827">
        <v>49.804699999999997</v>
      </c>
      <c r="G827">
        <v>527.07399999999996</v>
      </c>
      <c r="H827">
        <v>1.0897699999999999</v>
      </c>
      <c r="I827">
        <v>-59.143099999999997</v>
      </c>
      <c r="J827">
        <f t="shared" si="51"/>
        <v>-14.877399999999994</v>
      </c>
      <c r="L827">
        <v>6</v>
      </c>
      <c r="M827">
        <v>295.72199999999998</v>
      </c>
      <c r="N827">
        <f t="shared" si="54"/>
        <v>54.872695346795467</v>
      </c>
      <c r="O827">
        <v>-35.812399999999997</v>
      </c>
      <c r="P827">
        <v>45.822099999999999</v>
      </c>
      <c r="Q827">
        <v>683.55399999999997</v>
      </c>
      <c r="R827">
        <v>1.55819</v>
      </c>
      <c r="S827">
        <v>-47.729500000000002</v>
      </c>
      <c r="T827">
        <f t="shared" si="52"/>
        <v>-11.917100000000005</v>
      </c>
    </row>
    <row r="828" spans="2:20" x14ac:dyDescent="0.3">
      <c r="B828">
        <v>13</v>
      </c>
      <c r="C828">
        <v>436.43799999999999</v>
      </c>
      <c r="D828">
        <f t="shared" si="53"/>
        <v>50.589366115242584</v>
      </c>
      <c r="E828">
        <v>-43.9758</v>
      </c>
      <c r="F828">
        <v>49.331699999999998</v>
      </c>
      <c r="G828">
        <v>519.32100000000003</v>
      </c>
      <c r="H828">
        <v>1.09101</v>
      </c>
      <c r="I828">
        <v>-59.082000000000001</v>
      </c>
      <c r="J828">
        <f t="shared" si="51"/>
        <v>-15.106200000000001</v>
      </c>
      <c r="L828">
        <v>7</v>
      </c>
      <c r="M828">
        <v>314.47300000000001</v>
      </c>
      <c r="N828">
        <f t="shared" si="54"/>
        <v>53.330489040584411</v>
      </c>
      <c r="O828">
        <v>-36.0565</v>
      </c>
      <c r="P828">
        <v>46.325699999999998</v>
      </c>
      <c r="Q828">
        <v>693.10799999999995</v>
      </c>
      <c r="R828">
        <v>1.54986</v>
      </c>
      <c r="S828">
        <v>-47.790500000000002</v>
      </c>
      <c r="T828">
        <f t="shared" si="52"/>
        <v>-11.734000000000002</v>
      </c>
    </row>
    <row r="829" spans="2:20" x14ac:dyDescent="0.3">
      <c r="B829">
        <v>14</v>
      </c>
      <c r="C829">
        <v>456.10899999999998</v>
      </c>
      <c r="D829">
        <f t="shared" si="53"/>
        <v>50.83625641807739</v>
      </c>
      <c r="E829">
        <v>-44.326799999999999</v>
      </c>
      <c r="F829">
        <v>50.003100000000003</v>
      </c>
      <c r="G829">
        <v>524.91700000000003</v>
      </c>
      <c r="H829">
        <v>1.07945</v>
      </c>
      <c r="I829">
        <v>-59.021000000000001</v>
      </c>
      <c r="J829">
        <f t="shared" si="51"/>
        <v>-14.694200000000002</v>
      </c>
      <c r="L829">
        <v>8</v>
      </c>
      <c r="M829">
        <v>334.25099999999998</v>
      </c>
      <c r="N829">
        <f t="shared" si="54"/>
        <v>50.561229649105158</v>
      </c>
      <c r="O829">
        <v>-35.08</v>
      </c>
      <c r="P829">
        <v>45.669600000000003</v>
      </c>
      <c r="Q829">
        <v>665.82799999999997</v>
      </c>
      <c r="R829">
        <v>1.51091</v>
      </c>
      <c r="S829">
        <v>-47.958399999999997</v>
      </c>
      <c r="T829">
        <f t="shared" si="52"/>
        <v>-12.878399999999999</v>
      </c>
    </row>
    <row r="830" spans="2:20" x14ac:dyDescent="0.3">
      <c r="B830">
        <v>15</v>
      </c>
      <c r="C830">
        <v>475.54300000000001</v>
      </c>
      <c r="D830">
        <f t="shared" si="53"/>
        <v>51.456210764639223</v>
      </c>
      <c r="E830">
        <v>-44.204700000000003</v>
      </c>
      <c r="F830">
        <v>49.819899999999997</v>
      </c>
      <c r="G830">
        <v>520.72199999999998</v>
      </c>
      <c r="H830">
        <v>1.0858099999999999</v>
      </c>
      <c r="I830">
        <v>-58.990499999999997</v>
      </c>
      <c r="J830">
        <f t="shared" si="51"/>
        <v>-14.785799999999995</v>
      </c>
      <c r="L830">
        <v>9</v>
      </c>
      <c r="M830">
        <v>352.95699999999999</v>
      </c>
      <c r="N830">
        <f t="shared" si="54"/>
        <v>53.45878327809254</v>
      </c>
      <c r="O830">
        <v>-35.934399999999997</v>
      </c>
      <c r="P830">
        <v>46.508800000000001</v>
      </c>
      <c r="Q830">
        <v>687.64400000000001</v>
      </c>
      <c r="R830">
        <v>1.5445500000000001</v>
      </c>
      <c r="S830">
        <v>-47.912599999999998</v>
      </c>
      <c r="T830">
        <f t="shared" si="52"/>
        <v>-11.978200000000001</v>
      </c>
    </row>
    <row r="831" spans="2:20" x14ac:dyDescent="0.3">
      <c r="B831">
        <v>16</v>
      </c>
      <c r="C831">
        <v>495.47699999999998</v>
      </c>
      <c r="D831">
        <f t="shared" si="53"/>
        <v>50.165546302799314</v>
      </c>
      <c r="E831">
        <v>-43.5486</v>
      </c>
      <c r="F831">
        <v>48.919699999999999</v>
      </c>
      <c r="G831">
        <v>519.5</v>
      </c>
      <c r="H831">
        <v>1.0808199999999999</v>
      </c>
      <c r="I831">
        <v>-58.944699999999997</v>
      </c>
      <c r="J831">
        <f t="shared" si="51"/>
        <v>-15.396099999999997</v>
      </c>
      <c r="L831">
        <v>10</v>
      </c>
      <c r="M831">
        <v>371.428</v>
      </c>
      <c r="N831">
        <f t="shared" si="54"/>
        <v>54.138920469925822</v>
      </c>
      <c r="O831">
        <v>-36.544800000000002</v>
      </c>
      <c r="P831">
        <v>46.844499999999996</v>
      </c>
      <c r="Q831">
        <v>710.32</v>
      </c>
      <c r="R831">
        <v>1.5927100000000001</v>
      </c>
      <c r="S831">
        <v>-47.958399999999997</v>
      </c>
      <c r="T831">
        <f t="shared" si="52"/>
        <v>-11.413599999999995</v>
      </c>
    </row>
    <row r="832" spans="2:20" x14ac:dyDescent="0.3">
      <c r="B832">
        <v>17</v>
      </c>
      <c r="C832">
        <v>515.25300000000004</v>
      </c>
      <c r="D832">
        <f t="shared" si="53"/>
        <v>50.566343042071026</v>
      </c>
      <c r="E832">
        <v>-43.7164</v>
      </c>
      <c r="F832">
        <v>48.996000000000002</v>
      </c>
      <c r="G832">
        <v>522.97900000000004</v>
      </c>
      <c r="H832">
        <v>1.0914299999999999</v>
      </c>
      <c r="I832">
        <v>-58.883699999999997</v>
      </c>
      <c r="J832">
        <f t="shared" si="51"/>
        <v>-15.167299999999997</v>
      </c>
      <c r="L832">
        <v>11</v>
      </c>
      <c r="M832">
        <v>390.91399999999999</v>
      </c>
      <c r="N832">
        <f t="shared" si="54"/>
        <v>51.318895617366337</v>
      </c>
      <c r="O832">
        <v>-35.583500000000001</v>
      </c>
      <c r="P832">
        <v>45.929000000000002</v>
      </c>
      <c r="Q832">
        <v>691.98800000000006</v>
      </c>
      <c r="R832">
        <v>1.5510600000000001</v>
      </c>
      <c r="S832">
        <v>-47.866799999999998</v>
      </c>
      <c r="T832">
        <f t="shared" si="52"/>
        <v>-12.283299999999997</v>
      </c>
    </row>
    <row r="833" spans="1:20" x14ac:dyDescent="0.3">
      <c r="B833">
        <v>18</v>
      </c>
      <c r="C833">
        <v>535.57000000000005</v>
      </c>
      <c r="D833">
        <f t="shared" si="53"/>
        <v>49.219865137569506</v>
      </c>
      <c r="E833">
        <v>-43.502800000000001</v>
      </c>
      <c r="F833">
        <v>48.492400000000004</v>
      </c>
      <c r="G833">
        <v>524.79300000000001</v>
      </c>
      <c r="H833">
        <v>1.09463</v>
      </c>
      <c r="I833">
        <v>-58.746299999999998</v>
      </c>
      <c r="J833">
        <f t="shared" si="51"/>
        <v>-15.243499999999997</v>
      </c>
      <c r="L833">
        <v>12</v>
      </c>
      <c r="M833">
        <v>410.14299999999997</v>
      </c>
      <c r="N833">
        <f t="shared" si="54"/>
        <v>52.004784440168535</v>
      </c>
      <c r="O833">
        <v>-35.965000000000003</v>
      </c>
      <c r="P833">
        <v>46.340899999999998</v>
      </c>
      <c r="Q833">
        <v>707.56299999999999</v>
      </c>
      <c r="R833">
        <v>1.5695600000000001</v>
      </c>
      <c r="S833">
        <v>-47.882100000000001</v>
      </c>
      <c r="T833">
        <f t="shared" si="52"/>
        <v>-11.917099999999998</v>
      </c>
    </row>
    <row r="834" spans="1:20" x14ac:dyDescent="0.3">
      <c r="B834">
        <v>19</v>
      </c>
      <c r="C834">
        <v>554.71600000000001</v>
      </c>
      <c r="D834">
        <f t="shared" si="53"/>
        <v>52.230230857620505</v>
      </c>
      <c r="E834">
        <v>-44.158900000000003</v>
      </c>
      <c r="F834">
        <v>49.469000000000001</v>
      </c>
      <c r="G834">
        <v>535.38800000000003</v>
      </c>
      <c r="H834">
        <v>1.0985499999999999</v>
      </c>
      <c r="I834">
        <v>-58.837899999999998</v>
      </c>
      <c r="J834">
        <f t="shared" si="51"/>
        <v>-14.678999999999995</v>
      </c>
      <c r="L834">
        <v>13</v>
      </c>
      <c r="M834">
        <v>429.65800000000002</v>
      </c>
      <c r="N834">
        <f t="shared" si="54"/>
        <v>51.242633871380875</v>
      </c>
      <c r="O834">
        <v>-35.552999999999997</v>
      </c>
      <c r="P834">
        <v>45.852699999999999</v>
      </c>
      <c r="Q834">
        <v>695.34400000000005</v>
      </c>
      <c r="R834">
        <v>1.57887</v>
      </c>
      <c r="S834">
        <v>-47.744799999999998</v>
      </c>
      <c r="T834">
        <f t="shared" si="52"/>
        <v>-12.191800000000001</v>
      </c>
    </row>
    <row r="835" spans="1:20" x14ac:dyDescent="0.3">
      <c r="B835">
        <v>20</v>
      </c>
      <c r="C835">
        <v>574.79</v>
      </c>
      <c r="D835">
        <f t="shared" si="53"/>
        <v>49.815681976686371</v>
      </c>
      <c r="E835">
        <v>-43.899500000000003</v>
      </c>
      <c r="F835">
        <v>49.041699999999999</v>
      </c>
      <c r="G835">
        <v>529.92499999999995</v>
      </c>
      <c r="H835">
        <v>1.1053599999999999</v>
      </c>
      <c r="I835">
        <v>-58.746299999999998</v>
      </c>
      <c r="J835">
        <f t="shared" si="51"/>
        <v>-14.846799999999995</v>
      </c>
      <c r="L835">
        <v>14</v>
      </c>
      <c r="M835">
        <v>449.09</v>
      </c>
      <c r="N835">
        <f t="shared" si="54"/>
        <v>51.461506792919003</v>
      </c>
      <c r="O835">
        <v>-35.9955</v>
      </c>
      <c r="P835">
        <v>46.203600000000002</v>
      </c>
      <c r="Q835">
        <v>716.40099999999995</v>
      </c>
      <c r="R835">
        <v>1.5946199999999999</v>
      </c>
      <c r="S835">
        <v>-47.820999999999998</v>
      </c>
      <c r="T835">
        <f t="shared" si="52"/>
        <v>-11.825499999999998</v>
      </c>
    </row>
    <row r="836" spans="1:20" x14ac:dyDescent="0.3">
      <c r="B836">
        <v>21</v>
      </c>
      <c r="C836">
        <v>595.04300000000001</v>
      </c>
      <c r="D836">
        <f t="shared" si="53"/>
        <v>49.375401175134442</v>
      </c>
      <c r="E836">
        <v>-43.838500000000003</v>
      </c>
      <c r="F836">
        <v>48.843400000000003</v>
      </c>
      <c r="G836">
        <v>530.44299999999998</v>
      </c>
      <c r="H836">
        <v>1.109</v>
      </c>
      <c r="I836">
        <v>-58.731099999999998</v>
      </c>
      <c r="J836">
        <f t="shared" si="51"/>
        <v>-14.892599999999995</v>
      </c>
      <c r="L836">
        <v>15</v>
      </c>
      <c r="M836">
        <v>468.28399999999999</v>
      </c>
      <c r="N836">
        <f t="shared" si="54"/>
        <v>52.099614462852927</v>
      </c>
      <c r="O836">
        <v>-36.026000000000003</v>
      </c>
      <c r="P836">
        <v>46.249400000000001</v>
      </c>
      <c r="Q836">
        <v>716.976</v>
      </c>
      <c r="R836">
        <v>1.5994999999999999</v>
      </c>
      <c r="S836">
        <v>-47.653199999999998</v>
      </c>
      <c r="T836">
        <f t="shared" si="52"/>
        <v>-11.627199999999995</v>
      </c>
    </row>
    <row r="837" spans="1:20" x14ac:dyDescent="0.3">
      <c r="B837">
        <v>22</v>
      </c>
      <c r="C837">
        <v>615.15099999999995</v>
      </c>
      <c r="D837">
        <f t="shared" si="53"/>
        <v>49.731450169087061</v>
      </c>
      <c r="E837">
        <v>-43.243400000000001</v>
      </c>
      <c r="F837">
        <v>48.263500000000001</v>
      </c>
      <c r="G837">
        <v>526.33500000000004</v>
      </c>
      <c r="H837">
        <v>1.0997399999999999</v>
      </c>
      <c r="I837">
        <v>-58.563200000000002</v>
      </c>
      <c r="J837">
        <f t="shared" si="51"/>
        <v>-15.319800000000001</v>
      </c>
      <c r="L837">
        <v>16</v>
      </c>
      <c r="M837">
        <v>487.85899999999998</v>
      </c>
      <c r="N837">
        <f t="shared" si="54"/>
        <v>51.085568326947666</v>
      </c>
      <c r="O837">
        <v>-35.766599999999997</v>
      </c>
      <c r="P837">
        <v>45.776400000000002</v>
      </c>
      <c r="Q837">
        <v>713.75800000000004</v>
      </c>
      <c r="R837">
        <v>1.59921</v>
      </c>
      <c r="S837">
        <v>-47.668500000000002</v>
      </c>
      <c r="T837">
        <f t="shared" si="52"/>
        <v>-11.901900000000005</v>
      </c>
    </row>
    <row r="838" spans="1:20" x14ac:dyDescent="0.3">
      <c r="B838">
        <v>23</v>
      </c>
      <c r="C838">
        <v>635.41099999999994</v>
      </c>
      <c r="D838">
        <f t="shared" si="53"/>
        <v>49.358341559723613</v>
      </c>
      <c r="E838">
        <v>-43.426499999999997</v>
      </c>
      <c r="F838">
        <v>48.5535</v>
      </c>
      <c r="G838">
        <v>528.67899999999997</v>
      </c>
      <c r="H838">
        <v>1.10216</v>
      </c>
      <c r="I838">
        <v>-58.700600000000001</v>
      </c>
      <c r="J838">
        <f t="shared" ref="J838:J901" si="55">I838-E838</f>
        <v>-15.274100000000004</v>
      </c>
      <c r="L838">
        <v>17</v>
      </c>
      <c r="M838">
        <v>507.70299999999997</v>
      </c>
      <c r="N838">
        <f t="shared" si="54"/>
        <v>50.393065914130233</v>
      </c>
      <c r="O838">
        <v>-35.934399999999997</v>
      </c>
      <c r="P838">
        <v>45.883200000000002</v>
      </c>
      <c r="Q838">
        <v>729.30499999999995</v>
      </c>
      <c r="R838">
        <v>1.6231500000000001</v>
      </c>
      <c r="S838">
        <v>-47.576900000000002</v>
      </c>
      <c r="T838">
        <f t="shared" ref="T838:T901" si="56">S838-O838</f>
        <v>-11.642500000000005</v>
      </c>
    </row>
    <row r="839" spans="1:20" x14ac:dyDescent="0.3">
      <c r="B839">
        <v>24</v>
      </c>
      <c r="C839">
        <v>655.44100000000003</v>
      </c>
      <c r="D839">
        <f t="shared" ref="D839:D900" si="57">1000/(C839-C838)</f>
        <v>49.925112331502532</v>
      </c>
      <c r="E839">
        <v>-43.945300000000003</v>
      </c>
      <c r="F839">
        <v>48.996000000000002</v>
      </c>
      <c r="G839">
        <v>536.53</v>
      </c>
      <c r="H839">
        <v>1.1148199999999999</v>
      </c>
      <c r="I839">
        <v>-58.761600000000001</v>
      </c>
      <c r="J839">
        <f t="shared" si="55"/>
        <v>-14.816299999999998</v>
      </c>
      <c r="L839">
        <v>18</v>
      </c>
      <c r="M839">
        <v>527.52300000000002</v>
      </c>
      <c r="N839">
        <f t="shared" ref="N839:N902" si="58">1000/(M839-M838)</f>
        <v>50.454086781029133</v>
      </c>
      <c r="O839">
        <v>-35.9955</v>
      </c>
      <c r="P839">
        <v>45.99</v>
      </c>
      <c r="Q839">
        <v>723.66499999999996</v>
      </c>
      <c r="R839">
        <v>1.6217900000000001</v>
      </c>
      <c r="S839">
        <v>-47.653199999999998</v>
      </c>
      <c r="T839">
        <f t="shared" si="56"/>
        <v>-11.657699999999998</v>
      </c>
    </row>
    <row r="840" spans="1:20" x14ac:dyDescent="0.3">
      <c r="B840">
        <v>25</v>
      </c>
      <c r="C840">
        <v>675.95</v>
      </c>
      <c r="D840">
        <f t="shared" si="57"/>
        <v>48.759081378906785</v>
      </c>
      <c r="E840">
        <v>-43.808</v>
      </c>
      <c r="F840">
        <v>48.812899999999999</v>
      </c>
      <c r="G840">
        <v>535.81500000000005</v>
      </c>
      <c r="H840">
        <v>1.11707</v>
      </c>
      <c r="I840">
        <v>-58.456400000000002</v>
      </c>
      <c r="J840">
        <f t="shared" si="55"/>
        <v>-14.648400000000002</v>
      </c>
      <c r="L840">
        <v>19</v>
      </c>
      <c r="M840">
        <v>547.66099999999994</v>
      </c>
      <c r="N840">
        <f t="shared" si="58"/>
        <v>49.657364187109145</v>
      </c>
      <c r="O840">
        <v>-35.537700000000001</v>
      </c>
      <c r="P840">
        <v>45.3949</v>
      </c>
      <c r="Q840">
        <v>719.21299999999997</v>
      </c>
      <c r="R840">
        <v>1.61528</v>
      </c>
      <c r="S840">
        <v>-47.302199999999999</v>
      </c>
      <c r="T840">
        <f t="shared" si="56"/>
        <v>-11.764499999999998</v>
      </c>
    </row>
    <row r="841" spans="1:20" x14ac:dyDescent="0.3">
      <c r="B841">
        <v>26</v>
      </c>
      <c r="C841">
        <v>696.31799999999998</v>
      </c>
      <c r="D841">
        <f t="shared" si="57"/>
        <v>49.096622152396066</v>
      </c>
      <c r="E841">
        <v>-43.624899999999997</v>
      </c>
      <c r="F841">
        <v>48.4161</v>
      </c>
      <c r="G841">
        <v>541.00800000000004</v>
      </c>
      <c r="H841">
        <v>1.1248899999999999</v>
      </c>
      <c r="I841">
        <v>-58.532699999999998</v>
      </c>
      <c r="J841">
        <f t="shared" si="55"/>
        <v>-14.907800000000002</v>
      </c>
      <c r="L841">
        <v>20</v>
      </c>
      <c r="M841">
        <v>567.64499999999998</v>
      </c>
      <c r="N841">
        <f t="shared" si="58"/>
        <v>50.040032025620405</v>
      </c>
      <c r="O841">
        <v>-35.9497</v>
      </c>
      <c r="P841">
        <v>45.639000000000003</v>
      </c>
      <c r="Q841">
        <v>736.45899999999995</v>
      </c>
      <c r="R841">
        <v>1.67397</v>
      </c>
      <c r="S841">
        <v>-47.424300000000002</v>
      </c>
      <c r="T841">
        <f t="shared" si="56"/>
        <v>-11.474600000000002</v>
      </c>
    </row>
    <row r="842" spans="1:20" x14ac:dyDescent="0.3">
      <c r="B842">
        <v>27</v>
      </c>
      <c r="C842">
        <v>716.84500000000003</v>
      </c>
      <c r="D842">
        <f t="shared" si="57"/>
        <v>48.716324840453936</v>
      </c>
      <c r="E842">
        <v>-43.746899999999997</v>
      </c>
      <c r="F842">
        <v>48.538200000000003</v>
      </c>
      <c r="G842">
        <v>540.38699999999994</v>
      </c>
      <c r="H842">
        <v>1.1201399999999999</v>
      </c>
      <c r="I842">
        <v>-57.876600000000003</v>
      </c>
      <c r="J842">
        <f t="shared" si="55"/>
        <v>-14.129700000000007</v>
      </c>
      <c r="L842">
        <v>21</v>
      </c>
      <c r="M842">
        <v>587.90300000000002</v>
      </c>
      <c r="N842">
        <f t="shared" si="58"/>
        <v>49.363214532530264</v>
      </c>
      <c r="O842">
        <v>-36.270099999999999</v>
      </c>
      <c r="P842">
        <v>45.883200000000002</v>
      </c>
      <c r="Q842">
        <v>747.32399999999996</v>
      </c>
      <c r="R842">
        <v>1.6733499999999999</v>
      </c>
      <c r="S842">
        <v>-47.256500000000003</v>
      </c>
      <c r="T842">
        <f t="shared" si="56"/>
        <v>-10.986400000000003</v>
      </c>
    </row>
    <row r="843" spans="1:20" x14ac:dyDescent="0.3">
      <c r="J843">
        <f t="shared" si="55"/>
        <v>0</v>
      </c>
      <c r="L843">
        <v>22</v>
      </c>
      <c r="M843">
        <v>608.11900000000003</v>
      </c>
      <c r="N843">
        <f t="shared" si="58"/>
        <v>49.465769687376316</v>
      </c>
      <c r="O843">
        <v>-35.812399999999997</v>
      </c>
      <c r="P843">
        <v>45.4407</v>
      </c>
      <c r="Q843">
        <v>733.69</v>
      </c>
      <c r="R843">
        <v>1.66099</v>
      </c>
      <c r="S843">
        <v>-47.424300000000002</v>
      </c>
      <c r="T843">
        <f t="shared" si="56"/>
        <v>-11.611900000000006</v>
      </c>
    </row>
    <row r="844" spans="1:20" x14ac:dyDescent="0.3">
      <c r="A844">
        <v>2.9</v>
      </c>
      <c r="J844">
        <f t="shared" si="55"/>
        <v>0</v>
      </c>
      <c r="L844">
        <v>23</v>
      </c>
      <c r="M844">
        <v>628.31700000000001</v>
      </c>
      <c r="N844">
        <f t="shared" si="58"/>
        <v>49.509852460639721</v>
      </c>
      <c r="O844">
        <v>-35.705599999999997</v>
      </c>
      <c r="P844">
        <v>45.165999999999997</v>
      </c>
      <c r="Q844">
        <v>736.13800000000003</v>
      </c>
      <c r="R844">
        <v>1.6690799999999999</v>
      </c>
      <c r="S844">
        <v>-47.347999999999999</v>
      </c>
      <c r="T844">
        <f t="shared" si="56"/>
        <v>-11.642400000000002</v>
      </c>
    </row>
    <row r="845" spans="1:20" x14ac:dyDescent="0.3">
      <c r="B845">
        <v>1</v>
      </c>
      <c r="C845">
        <v>221.68899999999999</v>
      </c>
      <c r="E845">
        <v>-50.689700000000002</v>
      </c>
      <c r="F845">
        <v>68.557699999999997</v>
      </c>
      <c r="G845">
        <v>375.94</v>
      </c>
      <c r="H845">
        <v>0.82750800000000002</v>
      </c>
      <c r="I845">
        <v>-61.874400000000001</v>
      </c>
      <c r="J845">
        <f t="shared" si="55"/>
        <v>-11.184699999999999</v>
      </c>
      <c r="L845">
        <v>24</v>
      </c>
      <c r="M845">
        <v>648.90899999999999</v>
      </c>
      <c r="N845">
        <f t="shared" si="58"/>
        <v>48.562548562548599</v>
      </c>
      <c r="O845">
        <v>-36.483800000000002</v>
      </c>
      <c r="P845">
        <v>46.173099999999998</v>
      </c>
      <c r="Q845">
        <v>751.149</v>
      </c>
      <c r="R845">
        <v>1.67435</v>
      </c>
      <c r="S845">
        <v>-47.439599999999999</v>
      </c>
      <c r="T845">
        <f t="shared" si="56"/>
        <v>-10.955799999999996</v>
      </c>
    </row>
    <row r="846" spans="1:20" x14ac:dyDescent="0.3">
      <c r="B846">
        <v>2</v>
      </c>
      <c r="C846">
        <v>229.03899999999999</v>
      </c>
      <c r="D846">
        <f t="shared" si="57"/>
        <v>136.05442176870758</v>
      </c>
      <c r="E846">
        <v>-45.791600000000003</v>
      </c>
      <c r="F846">
        <v>51.238999999999997</v>
      </c>
      <c r="G846">
        <v>494.85399999999998</v>
      </c>
      <c r="H846">
        <v>1.08012</v>
      </c>
      <c r="I846">
        <v>-57.479900000000001</v>
      </c>
      <c r="J846">
        <f t="shared" si="55"/>
        <v>-11.688299999999998</v>
      </c>
      <c r="L846">
        <v>25</v>
      </c>
      <c r="M846">
        <v>669.298</v>
      </c>
      <c r="N846">
        <f t="shared" si="58"/>
        <v>49.046054244935974</v>
      </c>
      <c r="O846">
        <v>-35.522500000000001</v>
      </c>
      <c r="P846">
        <v>45.0745</v>
      </c>
      <c r="Q846">
        <v>739.52300000000002</v>
      </c>
      <c r="R846">
        <v>1.6628799999999999</v>
      </c>
      <c r="S846">
        <v>-47.195399999999999</v>
      </c>
      <c r="T846">
        <f t="shared" si="56"/>
        <v>-11.672899999999998</v>
      </c>
    </row>
    <row r="847" spans="1:20" x14ac:dyDescent="0.3">
      <c r="B847">
        <v>3</v>
      </c>
      <c r="C847">
        <v>244.375</v>
      </c>
      <c r="D847">
        <f t="shared" si="57"/>
        <v>65.206051121544021</v>
      </c>
      <c r="E847">
        <v>-42.678800000000003</v>
      </c>
      <c r="F847">
        <v>45.944200000000002</v>
      </c>
      <c r="G847">
        <v>509.91199999999998</v>
      </c>
      <c r="H847">
        <v>1.10728</v>
      </c>
      <c r="I847">
        <v>-57.388300000000001</v>
      </c>
      <c r="J847">
        <f t="shared" si="55"/>
        <v>-14.709499999999998</v>
      </c>
      <c r="L847">
        <v>26</v>
      </c>
      <c r="M847">
        <v>690.16200000000003</v>
      </c>
      <c r="N847">
        <f t="shared" si="58"/>
        <v>47.92944785276066</v>
      </c>
      <c r="O847">
        <v>-35.613999999999997</v>
      </c>
      <c r="P847">
        <v>44.891399999999997</v>
      </c>
      <c r="Q847">
        <v>745.56899999999996</v>
      </c>
      <c r="R847">
        <v>1.70306</v>
      </c>
      <c r="S847">
        <v>-47.195399999999999</v>
      </c>
      <c r="T847">
        <f t="shared" si="56"/>
        <v>-11.581400000000002</v>
      </c>
    </row>
    <row r="848" spans="1:20" x14ac:dyDescent="0.3">
      <c r="B848">
        <v>4</v>
      </c>
      <c r="C848">
        <v>262.80399999999997</v>
      </c>
      <c r="D848">
        <f t="shared" si="57"/>
        <v>54.26230397742696</v>
      </c>
      <c r="E848">
        <v>-43.487499999999997</v>
      </c>
      <c r="F848">
        <v>47.546399999999998</v>
      </c>
      <c r="G848">
        <v>520.81700000000001</v>
      </c>
      <c r="H848">
        <v>1.1044499999999999</v>
      </c>
      <c r="I848">
        <v>-58.227499999999999</v>
      </c>
      <c r="J848">
        <f t="shared" si="55"/>
        <v>-14.740000000000002</v>
      </c>
      <c r="L848">
        <v>27</v>
      </c>
      <c r="M848">
        <v>711.697</v>
      </c>
      <c r="N848">
        <f t="shared" si="58"/>
        <v>46.436034362665495</v>
      </c>
      <c r="O848">
        <v>-35.629300000000001</v>
      </c>
      <c r="P848">
        <v>44.876100000000001</v>
      </c>
      <c r="Q848">
        <v>745.08100000000002</v>
      </c>
      <c r="R848">
        <v>1.68201</v>
      </c>
      <c r="S848">
        <v>-47.241199999999999</v>
      </c>
      <c r="T848">
        <f t="shared" si="56"/>
        <v>-11.611899999999999</v>
      </c>
    </row>
    <row r="849" spans="2:20" x14ac:dyDescent="0.3">
      <c r="B849">
        <v>5</v>
      </c>
      <c r="C849">
        <v>281.83999999999997</v>
      </c>
      <c r="D849">
        <f t="shared" si="57"/>
        <v>52.532044547173776</v>
      </c>
      <c r="E849">
        <v>-43.182400000000001</v>
      </c>
      <c r="F849">
        <v>47.866799999999998</v>
      </c>
      <c r="G849">
        <v>508.04</v>
      </c>
      <c r="H849">
        <v>1.0809200000000001</v>
      </c>
      <c r="I849">
        <v>-58.685299999999998</v>
      </c>
      <c r="J849">
        <f t="shared" si="55"/>
        <v>-15.502899999999997</v>
      </c>
      <c r="T849">
        <f t="shared" si="56"/>
        <v>0</v>
      </c>
    </row>
    <row r="850" spans="2:20" x14ac:dyDescent="0.3">
      <c r="B850">
        <v>6</v>
      </c>
      <c r="C850">
        <v>300.72500000000002</v>
      </c>
      <c r="D850">
        <f t="shared" si="57"/>
        <v>52.952078369075849</v>
      </c>
      <c r="E850">
        <v>-43.899500000000003</v>
      </c>
      <c r="F850">
        <v>49.011200000000002</v>
      </c>
      <c r="G850">
        <v>518.83100000000002</v>
      </c>
      <c r="H850">
        <v>1.0787</v>
      </c>
      <c r="I850">
        <v>-58.929400000000001</v>
      </c>
      <c r="J850">
        <f t="shared" si="55"/>
        <v>-15.029899999999998</v>
      </c>
      <c r="K850">
        <v>2.8</v>
      </c>
      <c r="T850">
        <f t="shared" si="56"/>
        <v>0</v>
      </c>
    </row>
    <row r="851" spans="2:20" x14ac:dyDescent="0.3">
      <c r="B851">
        <v>7</v>
      </c>
      <c r="C851">
        <v>319.54000000000002</v>
      </c>
      <c r="D851">
        <f t="shared" si="57"/>
        <v>53.14908317831518</v>
      </c>
      <c r="E851">
        <v>-43.685899999999997</v>
      </c>
      <c r="F851">
        <v>48.385599999999997</v>
      </c>
      <c r="G851">
        <v>513.96100000000001</v>
      </c>
      <c r="H851">
        <v>1.0872299999999999</v>
      </c>
      <c r="I851">
        <v>-58.792099999999998</v>
      </c>
      <c r="J851">
        <f t="shared" si="55"/>
        <v>-15.106200000000001</v>
      </c>
      <c r="L851">
        <v>1</v>
      </c>
      <c r="M851">
        <v>221.34</v>
      </c>
      <c r="O851">
        <v>-41.213999999999999</v>
      </c>
      <c r="P851">
        <v>65.246600000000001</v>
      </c>
      <c r="Q851">
        <v>451.62099999999998</v>
      </c>
      <c r="R851">
        <v>1.04355</v>
      </c>
      <c r="S851">
        <v>-50.125100000000003</v>
      </c>
      <c r="T851">
        <f t="shared" si="56"/>
        <v>-8.9111000000000047</v>
      </c>
    </row>
    <row r="852" spans="2:20" x14ac:dyDescent="0.3">
      <c r="B852">
        <v>8</v>
      </c>
      <c r="C852">
        <v>338.81700000000001</v>
      </c>
      <c r="D852">
        <f t="shared" si="57"/>
        <v>51.8752917985164</v>
      </c>
      <c r="E852">
        <v>-43.930100000000003</v>
      </c>
      <c r="F852">
        <v>48.996000000000002</v>
      </c>
      <c r="G852">
        <v>521.846</v>
      </c>
      <c r="H852">
        <v>1.0851299999999999</v>
      </c>
      <c r="I852">
        <v>-58.914200000000001</v>
      </c>
      <c r="J852">
        <f t="shared" si="55"/>
        <v>-14.984099999999998</v>
      </c>
      <c r="L852">
        <v>2</v>
      </c>
      <c r="M852">
        <v>229.374</v>
      </c>
      <c r="N852">
        <f t="shared" si="58"/>
        <v>124.47099825740615</v>
      </c>
      <c r="O852">
        <v>-36.727899999999998</v>
      </c>
      <c r="P852">
        <v>46.371499999999997</v>
      </c>
      <c r="Q852">
        <v>661.16300000000001</v>
      </c>
      <c r="R852">
        <v>1.5754699999999999</v>
      </c>
      <c r="S852">
        <v>-45.3339</v>
      </c>
      <c r="T852">
        <f t="shared" si="56"/>
        <v>-8.6060000000000016</v>
      </c>
    </row>
    <row r="853" spans="2:20" x14ac:dyDescent="0.3">
      <c r="B853">
        <v>9</v>
      </c>
      <c r="C853">
        <v>358.43599999999998</v>
      </c>
      <c r="D853">
        <f t="shared" si="57"/>
        <v>50.970997502421199</v>
      </c>
      <c r="E853">
        <v>-43.487499999999997</v>
      </c>
      <c r="F853">
        <v>48.385599999999997</v>
      </c>
      <c r="G853">
        <v>515.80600000000004</v>
      </c>
      <c r="H853">
        <v>1.0869500000000001</v>
      </c>
      <c r="I853">
        <v>-58.868400000000001</v>
      </c>
      <c r="J853">
        <f t="shared" si="55"/>
        <v>-15.380900000000004</v>
      </c>
      <c r="L853">
        <v>3</v>
      </c>
      <c r="M853">
        <v>241.61699999999999</v>
      </c>
      <c r="N853">
        <f t="shared" si="58"/>
        <v>81.679326962345868</v>
      </c>
      <c r="O853">
        <v>-34.866300000000003</v>
      </c>
      <c r="P853">
        <v>41.747999999999998</v>
      </c>
      <c r="Q853">
        <v>719.52</v>
      </c>
      <c r="R853">
        <v>1.73522</v>
      </c>
      <c r="S853">
        <v>-44.723500000000001</v>
      </c>
      <c r="T853">
        <f t="shared" si="56"/>
        <v>-9.8571999999999989</v>
      </c>
    </row>
    <row r="854" spans="2:20" x14ac:dyDescent="0.3">
      <c r="B854">
        <v>10</v>
      </c>
      <c r="C854">
        <v>377.10300000000001</v>
      </c>
      <c r="D854">
        <f t="shared" si="57"/>
        <v>53.570471955857847</v>
      </c>
      <c r="E854">
        <v>-44.525100000000002</v>
      </c>
      <c r="F854">
        <v>49.743699999999997</v>
      </c>
      <c r="G854">
        <v>531.62300000000005</v>
      </c>
      <c r="H854">
        <v>1.1014299999999999</v>
      </c>
      <c r="I854">
        <v>-58.944699999999997</v>
      </c>
      <c r="J854">
        <f t="shared" si="55"/>
        <v>-14.419599999999996</v>
      </c>
      <c r="L854">
        <v>4</v>
      </c>
      <c r="M854">
        <v>256.99799999999999</v>
      </c>
      <c r="N854">
        <f t="shared" si="58"/>
        <v>65.015278590468753</v>
      </c>
      <c r="O854">
        <v>-35.018900000000002</v>
      </c>
      <c r="P854">
        <v>41.473399999999998</v>
      </c>
      <c r="Q854">
        <v>762.76199999999994</v>
      </c>
      <c r="R854">
        <v>1.7915399999999999</v>
      </c>
      <c r="S854">
        <v>-45.532200000000003</v>
      </c>
      <c r="T854">
        <f t="shared" si="56"/>
        <v>-10.513300000000001</v>
      </c>
    </row>
    <row r="855" spans="2:20" x14ac:dyDescent="0.3">
      <c r="B855">
        <v>11</v>
      </c>
      <c r="C855">
        <v>396.935</v>
      </c>
      <c r="D855">
        <f t="shared" si="57"/>
        <v>50.423557886244467</v>
      </c>
      <c r="E855">
        <v>-43.7622</v>
      </c>
      <c r="F855">
        <v>48.858600000000003</v>
      </c>
      <c r="G855">
        <v>515.65899999999999</v>
      </c>
      <c r="H855">
        <v>1.08321</v>
      </c>
      <c r="I855">
        <v>-58.898899999999998</v>
      </c>
      <c r="J855">
        <f t="shared" si="55"/>
        <v>-15.136699999999998</v>
      </c>
      <c r="L855">
        <v>5</v>
      </c>
      <c r="M855">
        <v>276.12599999999998</v>
      </c>
      <c r="N855">
        <f t="shared" si="58"/>
        <v>52.279381012128852</v>
      </c>
      <c r="O855">
        <v>-34.957900000000002</v>
      </c>
      <c r="P855">
        <v>43.502800000000001</v>
      </c>
      <c r="Q855">
        <v>713.98900000000003</v>
      </c>
      <c r="R855">
        <v>1.6447700000000001</v>
      </c>
      <c r="S855">
        <v>-46.142600000000002</v>
      </c>
      <c r="T855">
        <f t="shared" si="56"/>
        <v>-11.184699999999999</v>
      </c>
    </row>
    <row r="856" spans="2:20" x14ac:dyDescent="0.3">
      <c r="B856">
        <v>12</v>
      </c>
      <c r="C856">
        <v>416.27600000000001</v>
      </c>
      <c r="D856">
        <f t="shared" si="57"/>
        <v>51.703634765523994</v>
      </c>
      <c r="E856">
        <v>-43.960599999999999</v>
      </c>
      <c r="F856">
        <v>49.011200000000002</v>
      </c>
      <c r="G856">
        <v>525.55999999999995</v>
      </c>
      <c r="H856">
        <v>1.08683</v>
      </c>
      <c r="I856">
        <v>-58.929400000000001</v>
      </c>
      <c r="J856">
        <f t="shared" si="55"/>
        <v>-14.968800000000002</v>
      </c>
      <c r="L856">
        <v>6</v>
      </c>
      <c r="M856">
        <v>294.73700000000002</v>
      </c>
      <c r="N856">
        <f t="shared" si="58"/>
        <v>53.731664069636103</v>
      </c>
      <c r="O856">
        <v>-35.354599999999998</v>
      </c>
      <c r="P856">
        <v>44.662500000000001</v>
      </c>
      <c r="Q856">
        <v>706.05</v>
      </c>
      <c r="R856">
        <v>1.6112899999999999</v>
      </c>
      <c r="S856">
        <v>-46.9666</v>
      </c>
      <c r="T856">
        <f t="shared" si="56"/>
        <v>-11.612000000000002</v>
      </c>
    </row>
    <row r="857" spans="2:20" x14ac:dyDescent="0.3">
      <c r="B857">
        <v>13</v>
      </c>
      <c r="C857">
        <v>435.73200000000003</v>
      </c>
      <c r="D857">
        <f t="shared" si="57"/>
        <v>51.39802631578943</v>
      </c>
      <c r="E857">
        <v>-43.670699999999997</v>
      </c>
      <c r="F857">
        <v>48.645000000000003</v>
      </c>
      <c r="G857">
        <v>519.29100000000005</v>
      </c>
      <c r="H857">
        <v>1.08647</v>
      </c>
      <c r="I857">
        <v>-58.807400000000001</v>
      </c>
      <c r="J857">
        <f t="shared" si="55"/>
        <v>-15.136700000000005</v>
      </c>
      <c r="L857">
        <v>7</v>
      </c>
      <c r="M857">
        <v>312.97199999999998</v>
      </c>
      <c r="N857">
        <f t="shared" si="58"/>
        <v>54.839594187003144</v>
      </c>
      <c r="O857">
        <v>-35.186799999999998</v>
      </c>
      <c r="P857">
        <v>44.860799999999998</v>
      </c>
      <c r="Q857">
        <v>696.30600000000004</v>
      </c>
      <c r="R857">
        <v>1.5855699999999999</v>
      </c>
      <c r="S857">
        <v>-47.378500000000003</v>
      </c>
      <c r="T857">
        <f t="shared" si="56"/>
        <v>-12.191700000000004</v>
      </c>
    </row>
    <row r="858" spans="2:20" x14ac:dyDescent="0.3">
      <c r="B858">
        <v>14</v>
      </c>
      <c r="C858">
        <v>455.25700000000001</v>
      </c>
      <c r="D858">
        <f t="shared" si="57"/>
        <v>51.216389244558322</v>
      </c>
      <c r="E858">
        <v>-43.7012</v>
      </c>
      <c r="F858">
        <v>48.706099999999999</v>
      </c>
      <c r="G858">
        <v>521.22500000000002</v>
      </c>
      <c r="H858">
        <v>1.0949199999999999</v>
      </c>
      <c r="I858">
        <v>-58.822600000000001</v>
      </c>
      <c r="J858">
        <f t="shared" si="55"/>
        <v>-15.121400000000001</v>
      </c>
      <c r="L858">
        <v>8</v>
      </c>
      <c r="M858">
        <v>331.92899999999997</v>
      </c>
      <c r="N858">
        <f t="shared" si="58"/>
        <v>52.750962705069384</v>
      </c>
      <c r="O858">
        <v>-35.7361</v>
      </c>
      <c r="P858">
        <v>45.517000000000003</v>
      </c>
      <c r="Q858">
        <v>705.56799999999998</v>
      </c>
      <c r="R858">
        <v>1.5995999999999999</v>
      </c>
      <c r="S858">
        <v>-47.378500000000003</v>
      </c>
      <c r="T858">
        <f t="shared" si="56"/>
        <v>-11.642400000000002</v>
      </c>
    </row>
    <row r="859" spans="2:20" x14ac:dyDescent="0.3">
      <c r="B859">
        <v>15</v>
      </c>
      <c r="C859">
        <v>475.09199999999998</v>
      </c>
      <c r="D859">
        <f t="shared" si="57"/>
        <v>50.415931434333302</v>
      </c>
      <c r="E859">
        <v>-43.731699999999996</v>
      </c>
      <c r="F859">
        <v>48.6755</v>
      </c>
      <c r="G859">
        <v>523.72699999999998</v>
      </c>
      <c r="H859">
        <v>1.0973599999999999</v>
      </c>
      <c r="I859">
        <v>-58.853099999999998</v>
      </c>
      <c r="J859">
        <f t="shared" si="55"/>
        <v>-15.121400000000001</v>
      </c>
      <c r="L859">
        <v>9</v>
      </c>
      <c r="M859">
        <v>350.661</v>
      </c>
      <c r="N859">
        <f t="shared" si="58"/>
        <v>53.384582532564515</v>
      </c>
      <c r="O859">
        <v>-36.026000000000003</v>
      </c>
      <c r="P859">
        <v>46.005200000000002</v>
      </c>
      <c r="Q859">
        <v>715.78899999999999</v>
      </c>
      <c r="R859">
        <v>1.6124499999999999</v>
      </c>
      <c r="S859">
        <v>-47.546399999999998</v>
      </c>
      <c r="T859">
        <f t="shared" si="56"/>
        <v>-11.520399999999995</v>
      </c>
    </row>
    <row r="860" spans="2:20" x14ac:dyDescent="0.3">
      <c r="B860">
        <v>16</v>
      </c>
      <c r="C860">
        <v>494.33100000000002</v>
      </c>
      <c r="D860">
        <f t="shared" si="57"/>
        <v>51.977753521492716</v>
      </c>
      <c r="E860">
        <v>-43.808</v>
      </c>
      <c r="F860">
        <v>48.843400000000003</v>
      </c>
      <c r="G860">
        <v>522.98199999999997</v>
      </c>
      <c r="H860">
        <v>1.0998600000000001</v>
      </c>
      <c r="I860">
        <v>-58.853099999999998</v>
      </c>
      <c r="J860">
        <f t="shared" si="55"/>
        <v>-15.045099999999998</v>
      </c>
      <c r="L860">
        <v>10</v>
      </c>
      <c r="M860">
        <v>369.15899999999999</v>
      </c>
      <c r="N860">
        <f t="shared" si="58"/>
        <v>54.059898367391099</v>
      </c>
      <c r="O860">
        <v>-35.8887</v>
      </c>
      <c r="P860">
        <v>45.5017</v>
      </c>
      <c r="Q860">
        <v>713.23500000000001</v>
      </c>
      <c r="R860">
        <v>1.6110500000000001</v>
      </c>
      <c r="S860">
        <v>-47.363300000000002</v>
      </c>
      <c r="T860">
        <f t="shared" si="56"/>
        <v>-11.474600000000002</v>
      </c>
    </row>
    <row r="861" spans="2:20" x14ac:dyDescent="0.3">
      <c r="B861">
        <v>17</v>
      </c>
      <c r="C861">
        <v>514.08399999999995</v>
      </c>
      <c r="D861">
        <f t="shared" si="57"/>
        <v>50.625221485344177</v>
      </c>
      <c r="E861">
        <v>-43.899500000000003</v>
      </c>
      <c r="F861">
        <v>48.477200000000003</v>
      </c>
      <c r="G861">
        <v>538.31100000000004</v>
      </c>
      <c r="H861">
        <v>1.1282799999999999</v>
      </c>
      <c r="I861">
        <v>-58.593800000000002</v>
      </c>
      <c r="J861">
        <f t="shared" si="55"/>
        <v>-14.694299999999998</v>
      </c>
      <c r="L861">
        <v>11</v>
      </c>
      <c r="M861">
        <v>387.60500000000002</v>
      </c>
      <c r="N861">
        <f t="shared" si="58"/>
        <v>54.212295348584981</v>
      </c>
      <c r="O861">
        <v>-36.590600000000002</v>
      </c>
      <c r="P861">
        <v>46.127299999999998</v>
      </c>
      <c r="Q861">
        <v>741.66700000000003</v>
      </c>
      <c r="R861">
        <v>1.6456999999999999</v>
      </c>
      <c r="S861">
        <v>-47.378500000000003</v>
      </c>
      <c r="T861">
        <f t="shared" si="56"/>
        <v>-10.7879</v>
      </c>
    </row>
    <row r="862" spans="2:20" x14ac:dyDescent="0.3">
      <c r="B862">
        <v>18</v>
      </c>
      <c r="C862">
        <v>533.99199999999996</v>
      </c>
      <c r="D862">
        <f t="shared" si="57"/>
        <v>50.231062889290698</v>
      </c>
      <c r="E862">
        <v>-43.7012</v>
      </c>
      <c r="F862">
        <v>48.4619</v>
      </c>
      <c r="G862">
        <v>533.10900000000004</v>
      </c>
      <c r="H862">
        <v>1.10764</v>
      </c>
      <c r="I862">
        <v>-58.746299999999998</v>
      </c>
      <c r="J862">
        <f t="shared" si="55"/>
        <v>-15.045099999999998</v>
      </c>
      <c r="L862">
        <v>12</v>
      </c>
      <c r="M862">
        <v>406.66899999999998</v>
      </c>
      <c r="N862">
        <f t="shared" si="58"/>
        <v>52.454888795635853</v>
      </c>
      <c r="O862">
        <v>-36.285400000000003</v>
      </c>
      <c r="P862">
        <v>45.867899999999999</v>
      </c>
      <c r="Q862">
        <v>740.43100000000004</v>
      </c>
      <c r="R862">
        <v>1.65276</v>
      </c>
      <c r="S862">
        <v>-47.317500000000003</v>
      </c>
      <c r="T862">
        <f t="shared" si="56"/>
        <v>-11.0321</v>
      </c>
    </row>
    <row r="863" spans="2:20" x14ac:dyDescent="0.3">
      <c r="B863">
        <v>19</v>
      </c>
      <c r="C863">
        <v>553.89599999999996</v>
      </c>
      <c r="D863">
        <f t="shared" si="57"/>
        <v>50.241157556270103</v>
      </c>
      <c r="E863">
        <v>-43.426499999999997</v>
      </c>
      <c r="F863">
        <v>47.943100000000001</v>
      </c>
      <c r="G863">
        <v>527.45600000000002</v>
      </c>
      <c r="H863">
        <v>1.1144099999999999</v>
      </c>
      <c r="I863">
        <v>-58.67</v>
      </c>
      <c r="J863">
        <f t="shared" si="55"/>
        <v>-15.243500000000004</v>
      </c>
      <c r="L863">
        <v>13</v>
      </c>
      <c r="M863">
        <v>425.976</v>
      </c>
      <c r="N863">
        <f t="shared" si="58"/>
        <v>51.794685865230186</v>
      </c>
      <c r="O863">
        <v>-35.720799999999997</v>
      </c>
      <c r="P863">
        <v>45.410200000000003</v>
      </c>
      <c r="Q863">
        <v>720.16399999999999</v>
      </c>
      <c r="R863">
        <v>1.6244499999999999</v>
      </c>
      <c r="S863">
        <v>-47.347999999999999</v>
      </c>
      <c r="T863">
        <f t="shared" si="56"/>
        <v>-11.627200000000002</v>
      </c>
    </row>
    <row r="864" spans="2:20" x14ac:dyDescent="0.3">
      <c r="B864">
        <v>20</v>
      </c>
      <c r="C864">
        <v>573.31299999999999</v>
      </c>
      <c r="D864">
        <f t="shared" si="57"/>
        <v>51.501261780913552</v>
      </c>
      <c r="E864">
        <v>-44.082599999999999</v>
      </c>
      <c r="F864">
        <v>48.919699999999999</v>
      </c>
      <c r="G864">
        <v>538.55999999999995</v>
      </c>
      <c r="H864">
        <v>1.1126400000000001</v>
      </c>
      <c r="I864">
        <v>-58.685299999999998</v>
      </c>
      <c r="J864">
        <f t="shared" si="55"/>
        <v>-14.602699999999999</v>
      </c>
      <c r="L864">
        <v>14</v>
      </c>
      <c r="M864">
        <v>445.56</v>
      </c>
      <c r="N864">
        <f t="shared" si="58"/>
        <v>51.062091503267965</v>
      </c>
      <c r="O864">
        <v>-35.919199999999996</v>
      </c>
      <c r="P864">
        <v>45.425400000000003</v>
      </c>
      <c r="Q864">
        <v>724.048</v>
      </c>
      <c r="R864">
        <v>1.63673</v>
      </c>
      <c r="S864">
        <v>-47.332799999999999</v>
      </c>
      <c r="T864">
        <f t="shared" si="56"/>
        <v>-11.413600000000002</v>
      </c>
    </row>
    <row r="865" spans="1:20" x14ac:dyDescent="0.3">
      <c r="B865">
        <v>21</v>
      </c>
      <c r="C865">
        <v>593.12300000000005</v>
      </c>
      <c r="D865">
        <f t="shared" si="57"/>
        <v>50.479555779908985</v>
      </c>
      <c r="E865">
        <v>-43.899500000000003</v>
      </c>
      <c r="F865">
        <v>48.217799999999997</v>
      </c>
      <c r="G865">
        <v>542.02800000000002</v>
      </c>
      <c r="H865">
        <v>1.1291800000000001</v>
      </c>
      <c r="I865">
        <v>-58.609000000000002</v>
      </c>
      <c r="J865">
        <f t="shared" si="55"/>
        <v>-14.709499999999998</v>
      </c>
      <c r="L865">
        <v>15</v>
      </c>
      <c r="M865">
        <v>465.02</v>
      </c>
      <c r="N865">
        <f t="shared" si="58"/>
        <v>51.387461459403958</v>
      </c>
      <c r="O865">
        <v>-35.644500000000001</v>
      </c>
      <c r="P865">
        <v>45.043900000000001</v>
      </c>
      <c r="Q865">
        <v>723.80600000000004</v>
      </c>
      <c r="R865">
        <v>1.6587799999999999</v>
      </c>
      <c r="S865">
        <v>-47.073399999999999</v>
      </c>
      <c r="T865">
        <f t="shared" si="56"/>
        <v>-11.428899999999999</v>
      </c>
    </row>
    <row r="866" spans="1:20" x14ac:dyDescent="0.3">
      <c r="B866">
        <v>22</v>
      </c>
      <c r="C866">
        <v>613.15899999999999</v>
      </c>
      <c r="D866">
        <f t="shared" si="57"/>
        <v>49.910161708924072</v>
      </c>
      <c r="E866">
        <v>-43.899500000000003</v>
      </c>
      <c r="F866">
        <v>48.431399999999996</v>
      </c>
      <c r="G866">
        <v>545.11800000000005</v>
      </c>
      <c r="H866">
        <v>1.1271800000000001</v>
      </c>
      <c r="I866">
        <v>-58.563200000000002</v>
      </c>
      <c r="J866">
        <f t="shared" si="55"/>
        <v>-14.663699999999999</v>
      </c>
      <c r="L866">
        <v>16</v>
      </c>
      <c r="M866">
        <v>485.017</v>
      </c>
      <c r="N866">
        <f t="shared" si="58"/>
        <v>50.007501125168737</v>
      </c>
      <c r="O866">
        <v>-35.446199999999997</v>
      </c>
      <c r="P866">
        <v>44.692999999999998</v>
      </c>
      <c r="Q866">
        <v>727.73500000000001</v>
      </c>
      <c r="R866">
        <v>1.6575299999999999</v>
      </c>
      <c r="S866">
        <v>-47.0886</v>
      </c>
      <c r="T866">
        <f t="shared" si="56"/>
        <v>-11.642400000000002</v>
      </c>
    </row>
    <row r="867" spans="1:20" x14ac:dyDescent="0.3">
      <c r="B867">
        <v>23</v>
      </c>
      <c r="C867">
        <v>634.00400000000002</v>
      </c>
      <c r="D867">
        <f t="shared" si="57"/>
        <v>47.973135044375084</v>
      </c>
      <c r="E867">
        <v>-43.670699999999997</v>
      </c>
      <c r="F867">
        <v>47.820999999999998</v>
      </c>
      <c r="G867">
        <v>547.17200000000003</v>
      </c>
      <c r="H867">
        <v>1.13381</v>
      </c>
      <c r="I867">
        <v>-58.303800000000003</v>
      </c>
      <c r="J867">
        <f t="shared" si="55"/>
        <v>-14.633100000000006</v>
      </c>
      <c r="L867">
        <v>17</v>
      </c>
      <c r="M867">
        <v>504.79899999999998</v>
      </c>
      <c r="N867">
        <f t="shared" si="58"/>
        <v>50.551005965018746</v>
      </c>
      <c r="O867">
        <v>-35.827599999999997</v>
      </c>
      <c r="P867">
        <v>45.2423</v>
      </c>
      <c r="Q867">
        <v>738.50900000000001</v>
      </c>
      <c r="R867">
        <v>1.6634199999999999</v>
      </c>
      <c r="S867">
        <v>-47.180199999999999</v>
      </c>
      <c r="T867">
        <f t="shared" si="56"/>
        <v>-11.352600000000002</v>
      </c>
    </row>
    <row r="868" spans="1:20" x14ac:dyDescent="0.3">
      <c r="B868">
        <v>24</v>
      </c>
      <c r="C868">
        <v>654.03</v>
      </c>
      <c r="D868">
        <f t="shared" si="57"/>
        <v>49.935084390292737</v>
      </c>
      <c r="E868">
        <v>-43.6096</v>
      </c>
      <c r="F868">
        <v>47.897300000000001</v>
      </c>
      <c r="G868">
        <v>543.61300000000006</v>
      </c>
      <c r="H868">
        <v>1.1315500000000001</v>
      </c>
      <c r="I868">
        <v>-58.380099999999999</v>
      </c>
      <c r="J868">
        <f t="shared" si="55"/>
        <v>-14.770499999999998</v>
      </c>
      <c r="L868">
        <v>18</v>
      </c>
      <c r="M868">
        <v>524.43200000000002</v>
      </c>
      <c r="N868">
        <f t="shared" si="58"/>
        <v>50.934650842968374</v>
      </c>
      <c r="O868">
        <v>-35.537700000000001</v>
      </c>
      <c r="P868">
        <v>44.540399999999998</v>
      </c>
      <c r="Q868">
        <v>748.21199999999999</v>
      </c>
      <c r="R868">
        <v>1.6755</v>
      </c>
      <c r="S868">
        <v>-47.134399999999999</v>
      </c>
      <c r="T868">
        <f t="shared" si="56"/>
        <v>-11.596699999999998</v>
      </c>
    </row>
    <row r="869" spans="1:20" x14ac:dyDescent="0.3">
      <c r="B869">
        <v>25</v>
      </c>
      <c r="C869">
        <v>674.274</v>
      </c>
      <c r="D869">
        <f t="shared" si="57"/>
        <v>49.397352301916548</v>
      </c>
      <c r="E869">
        <v>-43.426499999999997</v>
      </c>
      <c r="F869">
        <v>47.729500000000002</v>
      </c>
      <c r="G869">
        <v>543.24699999999996</v>
      </c>
      <c r="H869">
        <v>1.1326000000000001</v>
      </c>
      <c r="I869">
        <v>-58.273299999999999</v>
      </c>
      <c r="J869">
        <f t="shared" si="55"/>
        <v>-14.846800000000002</v>
      </c>
      <c r="L869">
        <v>19</v>
      </c>
      <c r="M869">
        <v>544.63599999999997</v>
      </c>
      <c r="N869">
        <f t="shared" si="58"/>
        <v>49.495149475351539</v>
      </c>
      <c r="O869">
        <v>-35.278300000000002</v>
      </c>
      <c r="P869">
        <v>44.174199999999999</v>
      </c>
      <c r="Q869">
        <v>735.22400000000005</v>
      </c>
      <c r="R869">
        <v>1.68268</v>
      </c>
      <c r="S869">
        <v>-47.0428</v>
      </c>
      <c r="T869">
        <f t="shared" si="56"/>
        <v>-11.764499999999998</v>
      </c>
    </row>
    <row r="870" spans="1:20" x14ac:dyDescent="0.3">
      <c r="B870">
        <v>26</v>
      </c>
      <c r="C870">
        <v>695.21799999999996</v>
      </c>
      <c r="D870">
        <f t="shared" si="57"/>
        <v>47.746371275783133</v>
      </c>
      <c r="E870">
        <v>-43.487499999999997</v>
      </c>
      <c r="F870">
        <v>47.531100000000002</v>
      </c>
      <c r="G870">
        <v>553.53499999999997</v>
      </c>
      <c r="H870">
        <v>1.1392</v>
      </c>
      <c r="I870">
        <v>-58.288600000000002</v>
      </c>
      <c r="J870">
        <f t="shared" si="55"/>
        <v>-14.801100000000005</v>
      </c>
      <c r="L870">
        <v>20</v>
      </c>
      <c r="M870">
        <v>564.59400000000005</v>
      </c>
      <c r="N870">
        <f t="shared" si="58"/>
        <v>50.105220964024241</v>
      </c>
      <c r="O870">
        <v>-35.568199999999997</v>
      </c>
      <c r="P870">
        <v>44.448900000000002</v>
      </c>
      <c r="Q870">
        <v>742.36699999999996</v>
      </c>
      <c r="R870">
        <v>1.70797</v>
      </c>
      <c r="S870">
        <v>-46.890300000000003</v>
      </c>
      <c r="T870">
        <f t="shared" si="56"/>
        <v>-11.322100000000006</v>
      </c>
    </row>
    <row r="871" spans="1:20" x14ac:dyDescent="0.3">
      <c r="B871">
        <v>27</v>
      </c>
      <c r="C871">
        <v>715.56600000000003</v>
      </c>
      <c r="D871">
        <f t="shared" si="57"/>
        <v>49.144879103597233</v>
      </c>
      <c r="E871">
        <v>-43.792700000000004</v>
      </c>
      <c r="F871">
        <v>47.805799999999998</v>
      </c>
      <c r="G871">
        <v>553.94799999999998</v>
      </c>
      <c r="H871">
        <v>1.1554899999999999</v>
      </c>
      <c r="I871">
        <v>-58.227499999999999</v>
      </c>
      <c r="J871">
        <f t="shared" si="55"/>
        <v>-14.434799999999996</v>
      </c>
      <c r="L871">
        <v>21</v>
      </c>
      <c r="M871">
        <v>584.94799999999998</v>
      </c>
      <c r="N871">
        <f t="shared" si="58"/>
        <v>49.13039206052882</v>
      </c>
      <c r="O871">
        <v>-35.613999999999997</v>
      </c>
      <c r="P871">
        <v>44.403100000000002</v>
      </c>
      <c r="Q871">
        <v>747.36</v>
      </c>
      <c r="R871">
        <v>1.6982900000000001</v>
      </c>
      <c r="S871">
        <v>-46.798699999999997</v>
      </c>
      <c r="T871">
        <f t="shared" si="56"/>
        <v>-11.184699999999999</v>
      </c>
    </row>
    <row r="872" spans="1:20" x14ac:dyDescent="0.3">
      <c r="J872">
        <f t="shared" si="55"/>
        <v>0</v>
      </c>
      <c r="L872">
        <v>22</v>
      </c>
      <c r="M872">
        <v>604.69299999999998</v>
      </c>
      <c r="N872">
        <f t="shared" si="58"/>
        <v>50.645733096986568</v>
      </c>
      <c r="O872">
        <v>-35.415599999999998</v>
      </c>
      <c r="P872">
        <v>43.9148</v>
      </c>
      <c r="Q872">
        <v>759.02200000000005</v>
      </c>
      <c r="R872">
        <v>1.7321500000000001</v>
      </c>
      <c r="S872">
        <v>-46.814</v>
      </c>
      <c r="T872">
        <f t="shared" si="56"/>
        <v>-11.398400000000002</v>
      </c>
    </row>
    <row r="873" spans="1:20" x14ac:dyDescent="0.3">
      <c r="A873">
        <v>2.95</v>
      </c>
      <c r="J873">
        <f t="shared" si="55"/>
        <v>0</v>
      </c>
      <c r="L873">
        <v>23</v>
      </c>
      <c r="M873">
        <v>625.04300000000001</v>
      </c>
      <c r="N873">
        <f t="shared" si="58"/>
        <v>49.140049140049086</v>
      </c>
      <c r="O873">
        <v>-35.9955</v>
      </c>
      <c r="P873">
        <v>44.586199999999998</v>
      </c>
      <c r="Q873">
        <v>773.15599999999995</v>
      </c>
      <c r="R873">
        <v>1.7423200000000001</v>
      </c>
      <c r="S873">
        <v>-46.8292</v>
      </c>
      <c r="T873">
        <f t="shared" si="56"/>
        <v>-10.8337</v>
      </c>
    </row>
    <row r="874" spans="1:20" x14ac:dyDescent="0.3">
      <c r="B874">
        <v>1</v>
      </c>
      <c r="C874">
        <v>221.63499999999999</v>
      </c>
      <c r="E874">
        <v>-50.491300000000003</v>
      </c>
      <c r="F874">
        <v>67.993200000000002</v>
      </c>
      <c r="G874">
        <v>375.19900000000001</v>
      </c>
      <c r="H874">
        <v>0.825098</v>
      </c>
      <c r="I874">
        <v>-61.767600000000002</v>
      </c>
      <c r="J874">
        <f t="shared" si="55"/>
        <v>-11.276299999999999</v>
      </c>
      <c r="L874">
        <v>24</v>
      </c>
      <c r="M874">
        <v>646.26800000000003</v>
      </c>
      <c r="N874">
        <f t="shared" si="58"/>
        <v>47.114252061248479</v>
      </c>
      <c r="O874">
        <v>-35.110500000000002</v>
      </c>
      <c r="P874">
        <v>43.777500000000003</v>
      </c>
      <c r="Q874">
        <v>741.45600000000002</v>
      </c>
      <c r="R874">
        <v>1.7255</v>
      </c>
      <c r="S874">
        <v>-46.600299999999997</v>
      </c>
      <c r="T874">
        <f t="shared" si="56"/>
        <v>-11.489799999999995</v>
      </c>
    </row>
    <row r="875" spans="1:20" x14ac:dyDescent="0.3">
      <c r="B875">
        <v>2</v>
      </c>
      <c r="C875">
        <v>228.80500000000001</v>
      </c>
      <c r="D875">
        <f t="shared" si="57"/>
        <v>139.47001394700109</v>
      </c>
      <c r="E875">
        <v>-46.203600000000002</v>
      </c>
      <c r="F875">
        <v>51.101700000000001</v>
      </c>
      <c r="G875">
        <v>503.27300000000002</v>
      </c>
      <c r="H875">
        <v>1.09206</v>
      </c>
      <c r="I875">
        <v>-57.388300000000001</v>
      </c>
      <c r="J875">
        <f t="shared" si="55"/>
        <v>-11.184699999999999</v>
      </c>
      <c r="L875">
        <v>25</v>
      </c>
      <c r="M875">
        <v>666.67100000000005</v>
      </c>
      <c r="N875">
        <f t="shared" si="58"/>
        <v>49.012400137234671</v>
      </c>
      <c r="O875">
        <v>-35.537700000000001</v>
      </c>
      <c r="P875">
        <v>44.158900000000003</v>
      </c>
      <c r="Q875">
        <v>764.69799999999998</v>
      </c>
      <c r="R875">
        <v>1.73925</v>
      </c>
      <c r="S875">
        <v>-46.691899999999997</v>
      </c>
      <c r="T875">
        <f t="shared" si="56"/>
        <v>-11.154199999999996</v>
      </c>
    </row>
    <row r="876" spans="1:20" x14ac:dyDescent="0.3">
      <c r="B876">
        <v>3</v>
      </c>
      <c r="C876">
        <v>243.483</v>
      </c>
      <c r="D876">
        <f t="shared" si="57"/>
        <v>68.129172911840868</v>
      </c>
      <c r="E876">
        <v>-43.472299999999997</v>
      </c>
      <c r="F876">
        <v>46.264600000000002</v>
      </c>
      <c r="G876">
        <v>523.85199999999998</v>
      </c>
      <c r="H876">
        <v>1.14049</v>
      </c>
      <c r="I876">
        <v>-57.342500000000001</v>
      </c>
      <c r="J876">
        <f t="shared" si="55"/>
        <v>-13.870200000000004</v>
      </c>
      <c r="L876">
        <v>26</v>
      </c>
      <c r="M876">
        <v>687.16</v>
      </c>
      <c r="N876">
        <f t="shared" si="58"/>
        <v>48.806676753380053</v>
      </c>
      <c r="O876">
        <v>-35.934399999999997</v>
      </c>
      <c r="P876">
        <v>44.570900000000002</v>
      </c>
      <c r="Q876">
        <v>769.67399999999998</v>
      </c>
      <c r="R876">
        <v>1.74342</v>
      </c>
      <c r="S876">
        <v>-46.676600000000001</v>
      </c>
      <c r="T876">
        <f t="shared" si="56"/>
        <v>-10.742200000000004</v>
      </c>
    </row>
    <row r="877" spans="1:20" x14ac:dyDescent="0.3">
      <c r="B877">
        <v>4</v>
      </c>
      <c r="C877">
        <v>261.59899999999999</v>
      </c>
      <c r="D877">
        <f t="shared" si="57"/>
        <v>55.19982336056529</v>
      </c>
      <c r="E877">
        <v>-43.426499999999997</v>
      </c>
      <c r="F877">
        <v>46.6614</v>
      </c>
      <c r="G877">
        <v>527.83100000000002</v>
      </c>
      <c r="H877">
        <v>1.12351</v>
      </c>
      <c r="I877">
        <v>-58.044400000000003</v>
      </c>
      <c r="J877">
        <f t="shared" si="55"/>
        <v>-14.617900000000006</v>
      </c>
      <c r="L877">
        <v>27</v>
      </c>
      <c r="M877">
        <v>707.78300000000002</v>
      </c>
      <c r="N877">
        <f t="shared" si="58"/>
        <v>48.489550501866738</v>
      </c>
      <c r="O877">
        <v>-35.583500000000001</v>
      </c>
      <c r="P877">
        <v>44.128399999999999</v>
      </c>
      <c r="Q877">
        <v>771.154</v>
      </c>
      <c r="R877">
        <v>1.7537499999999999</v>
      </c>
      <c r="S877">
        <v>-46.7224</v>
      </c>
      <c r="T877">
        <f t="shared" si="56"/>
        <v>-11.1389</v>
      </c>
    </row>
    <row r="878" spans="1:20" x14ac:dyDescent="0.3">
      <c r="B878">
        <v>5</v>
      </c>
      <c r="C878">
        <v>280.012</v>
      </c>
      <c r="D878">
        <f t="shared" si="57"/>
        <v>54.309455276163547</v>
      </c>
      <c r="E878">
        <v>-43.838500000000003</v>
      </c>
      <c r="F878">
        <v>47.775300000000001</v>
      </c>
      <c r="G878">
        <v>525.92899999999997</v>
      </c>
      <c r="H878">
        <v>1.1084000000000001</v>
      </c>
      <c r="I878">
        <v>-58.532699999999998</v>
      </c>
      <c r="J878">
        <f t="shared" si="55"/>
        <v>-14.694199999999995</v>
      </c>
      <c r="T878">
        <f t="shared" si="56"/>
        <v>0</v>
      </c>
    </row>
    <row r="879" spans="1:20" x14ac:dyDescent="0.3">
      <c r="B879">
        <v>6</v>
      </c>
      <c r="C879">
        <v>299.21199999999999</v>
      </c>
      <c r="D879">
        <f t="shared" si="57"/>
        <v>52.083333333333364</v>
      </c>
      <c r="E879">
        <v>-43.197600000000001</v>
      </c>
      <c r="F879">
        <v>47.378500000000003</v>
      </c>
      <c r="G879">
        <v>510.01900000000001</v>
      </c>
      <c r="H879">
        <v>1.0911900000000001</v>
      </c>
      <c r="I879">
        <v>-58.624299999999998</v>
      </c>
      <c r="J879">
        <f t="shared" si="55"/>
        <v>-15.426699999999997</v>
      </c>
      <c r="K879">
        <v>2.85</v>
      </c>
      <c r="T879">
        <f t="shared" si="56"/>
        <v>0</v>
      </c>
    </row>
    <row r="880" spans="1:20" x14ac:dyDescent="0.3">
      <c r="B880">
        <v>7</v>
      </c>
      <c r="C880">
        <v>318.14999999999998</v>
      </c>
      <c r="D880">
        <f t="shared" si="57"/>
        <v>52.803886366036572</v>
      </c>
      <c r="E880">
        <v>-43.6096</v>
      </c>
      <c r="F880">
        <v>47.897300000000001</v>
      </c>
      <c r="G880">
        <v>522.15200000000004</v>
      </c>
      <c r="H880">
        <v>1.0952500000000001</v>
      </c>
      <c r="I880">
        <v>-58.822600000000001</v>
      </c>
      <c r="J880">
        <f t="shared" si="55"/>
        <v>-15.213000000000001</v>
      </c>
      <c r="L880">
        <v>1</v>
      </c>
      <c r="M880">
        <v>221.30799999999999</v>
      </c>
      <c r="O880">
        <v>-41.503900000000002</v>
      </c>
      <c r="P880">
        <v>65.338099999999997</v>
      </c>
      <c r="Q880">
        <v>455.47399999999999</v>
      </c>
      <c r="R880">
        <v>1.0583499999999999</v>
      </c>
      <c r="S880">
        <v>-49.957299999999996</v>
      </c>
      <c r="T880">
        <f t="shared" si="56"/>
        <v>-8.4533999999999949</v>
      </c>
    </row>
    <row r="881" spans="2:20" x14ac:dyDescent="0.3">
      <c r="B881">
        <v>8</v>
      </c>
      <c r="C881">
        <v>337.13200000000001</v>
      </c>
      <c r="D881">
        <f t="shared" si="57"/>
        <v>52.68148772521328</v>
      </c>
      <c r="E881">
        <v>-43.9148</v>
      </c>
      <c r="F881">
        <v>48.492400000000004</v>
      </c>
      <c r="G881">
        <v>523.375</v>
      </c>
      <c r="H881">
        <v>1.09558</v>
      </c>
      <c r="I881">
        <v>-58.792099999999998</v>
      </c>
      <c r="J881">
        <f t="shared" si="55"/>
        <v>-14.877299999999998</v>
      </c>
      <c r="L881">
        <v>2</v>
      </c>
      <c r="M881">
        <v>229.125</v>
      </c>
      <c r="N881">
        <f t="shared" si="58"/>
        <v>127.92631444288078</v>
      </c>
      <c r="O881">
        <v>-36.987299999999998</v>
      </c>
      <c r="P881">
        <v>45.852699999999999</v>
      </c>
      <c r="Q881">
        <v>682.35299999999995</v>
      </c>
      <c r="R881">
        <v>1.63947</v>
      </c>
      <c r="S881">
        <v>-44.967700000000001</v>
      </c>
      <c r="T881">
        <f t="shared" si="56"/>
        <v>-7.980400000000003</v>
      </c>
    </row>
    <row r="882" spans="2:20" x14ac:dyDescent="0.3">
      <c r="B882">
        <v>9</v>
      </c>
      <c r="C882">
        <v>356.13400000000001</v>
      </c>
      <c r="D882">
        <f t="shared" si="57"/>
        <v>52.626039364277418</v>
      </c>
      <c r="E882">
        <v>-43.869</v>
      </c>
      <c r="F882">
        <v>48.2483</v>
      </c>
      <c r="G882">
        <v>527.85699999999997</v>
      </c>
      <c r="H882">
        <v>1.09717</v>
      </c>
      <c r="I882">
        <v>-58.837899999999998</v>
      </c>
      <c r="J882">
        <f t="shared" si="55"/>
        <v>-14.968899999999998</v>
      </c>
      <c r="L882">
        <v>3</v>
      </c>
      <c r="M882">
        <v>241.06100000000001</v>
      </c>
      <c r="N882">
        <f t="shared" si="58"/>
        <v>83.780160857908797</v>
      </c>
      <c r="O882">
        <v>-34.912100000000002</v>
      </c>
      <c r="P882">
        <v>40.817300000000003</v>
      </c>
      <c r="Q882">
        <v>751.12300000000005</v>
      </c>
      <c r="R882">
        <v>1.8153600000000001</v>
      </c>
      <c r="S882">
        <v>-44.250500000000002</v>
      </c>
      <c r="T882">
        <f t="shared" si="56"/>
        <v>-9.3384</v>
      </c>
    </row>
    <row r="883" spans="2:20" x14ac:dyDescent="0.3">
      <c r="B883">
        <v>10</v>
      </c>
      <c r="C883">
        <v>374.68</v>
      </c>
      <c r="D883">
        <f t="shared" si="57"/>
        <v>53.919982745605544</v>
      </c>
      <c r="E883">
        <v>-44.738799999999998</v>
      </c>
      <c r="F883">
        <v>49.240099999999998</v>
      </c>
      <c r="G883">
        <v>544.70600000000002</v>
      </c>
      <c r="H883">
        <v>1.11426</v>
      </c>
      <c r="I883">
        <v>-58.837899999999998</v>
      </c>
      <c r="J883">
        <f t="shared" si="55"/>
        <v>-14.0991</v>
      </c>
      <c r="L883">
        <v>4</v>
      </c>
      <c r="M883">
        <v>255.88200000000001</v>
      </c>
      <c r="N883">
        <f t="shared" si="58"/>
        <v>67.471830510761762</v>
      </c>
      <c r="O883">
        <v>-34.744300000000003</v>
      </c>
      <c r="P883">
        <v>40.6036</v>
      </c>
      <c r="Q883">
        <v>770.58</v>
      </c>
      <c r="R883">
        <v>1.8325100000000001</v>
      </c>
      <c r="S883">
        <v>-45.1355</v>
      </c>
      <c r="T883">
        <f t="shared" si="56"/>
        <v>-10.391199999999998</v>
      </c>
    </row>
    <row r="884" spans="2:20" x14ac:dyDescent="0.3">
      <c r="B884">
        <v>11</v>
      </c>
      <c r="C884">
        <v>393.65699999999998</v>
      </c>
      <c r="D884">
        <f t="shared" si="57"/>
        <v>52.695368077146085</v>
      </c>
      <c r="E884">
        <v>-44.097900000000003</v>
      </c>
      <c r="F884">
        <v>48.6145</v>
      </c>
      <c r="G884">
        <v>529.88499999999999</v>
      </c>
      <c r="H884">
        <v>1.1124400000000001</v>
      </c>
      <c r="I884">
        <v>-58.898899999999998</v>
      </c>
      <c r="J884">
        <f t="shared" si="55"/>
        <v>-14.800999999999995</v>
      </c>
      <c r="L884">
        <v>5</v>
      </c>
      <c r="M884">
        <v>274.005</v>
      </c>
      <c r="N884">
        <f t="shared" si="58"/>
        <v>55.178502455443386</v>
      </c>
      <c r="O884">
        <v>-35.476700000000001</v>
      </c>
      <c r="P884">
        <v>43.518099999999997</v>
      </c>
      <c r="Q884">
        <v>738.36900000000003</v>
      </c>
      <c r="R884">
        <v>1.6975899999999999</v>
      </c>
      <c r="S884">
        <v>-46.340899999999998</v>
      </c>
      <c r="T884">
        <f t="shared" si="56"/>
        <v>-10.864199999999997</v>
      </c>
    </row>
    <row r="885" spans="2:20" x14ac:dyDescent="0.3">
      <c r="B885">
        <v>12</v>
      </c>
      <c r="C885">
        <v>412.72199999999998</v>
      </c>
      <c r="D885">
        <f t="shared" si="57"/>
        <v>52.45213742460006</v>
      </c>
      <c r="E885">
        <v>-44.158900000000003</v>
      </c>
      <c r="F885">
        <v>48.492400000000004</v>
      </c>
      <c r="G885">
        <v>534.22400000000005</v>
      </c>
      <c r="H885">
        <v>1.11544</v>
      </c>
      <c r="I885">
        <v>-58.807400000000001</v>
      </c>
      <c r="J885">
        <f t="shared" si="55"/>
        <v>-14.648499999999999</v>
      </c>
      <c r="L885">
        <v>6</v>
      </c>
      <c r="M885">
        <v>292.03800000000001</v>
      </c>
      <c r="N885">
        <f t="shared" si="58"/>
        <v>55.453890090389791</v>
      </c>
      <c r="O885">
        <v>-35.324100000000001</v>
      </c>
      <c r="P885">
        <v>44.052100000000003</v>
      </c>
      <c r="Q885">
        <v>722.45100000000002</v>
      </c>
      <c r="R885">
        <v>1.6662699999999999</v>
      </c>
      <c r="S885">
        <v>-46.7834</v>
      </c>
      <c r="T885">
        <f t="shared" si="56"/>
        <v>-11.459299999999999</v>
      </c>
    </row>
    <row r="886" spans="2:20" x14ac:dyDescent="0.3">
      <c r="B886">
        <v>13</v>
      </c>
      <c r="C886">
        <v>431.68900000000002</v>
      </c>
      <c r="D886">
        <f t="shared" si="57"/>
        <v>52.723150735487835</v>
      </c>
      <c r="E886">
        <v>-44.738799999999998</v>
      </c>
      <c r="F886">
        <v>49.148600000000002</v>
      </c>
      <c r="G886">
        <v>548.43100000000004</v>
      </c>
      <c r="H886">
        <v>1.12564</v>
      </c>
      <c r="I886">
        <v>-58.853099999999998</v>
      </c>
      <c r="J886">
        <f t="shared" si="55"/>
        <v>-14.1143</v>
      </c>
      <c r="L886">
        <v>7</v>
      </c>
      <c r="M886">
        <v>310.28800000000001</v>
      </c>
      <c r="N886">
        <f t="shared" si="58"/>
        <v>54.794520547945204</v>
      </c>
      <c r="O886">
        <v>-35.812399999999997</v>
      </c>
      <c r="P886">
        <v>44.677700000000002</v>
      </c>
      <c r="Q886">
        <v>734.322</v>
      </c>
      <c r="R886">
        <v>1.66872</v>
      </c>
      <c r="S886">
        <v>-46.9208</v>
      </c>
      <c r="T886">
        <f t="shared" si="56"/>
        <v>-11.108400000000003</v>
      </c>
    </row>
    <row r="887" spans="2:20" x14ac:dyDescent="0.3">
      <c r="B887">
        <v>14</v>
      </c>
      <c r="C887">
        <v>451.02600000000001</v>
      </c>
      <c r="D887">
        <f t="shared" si="57"/>
        <v>51.71433004085435</v>
      </c>
      <c r="E887">
        <v>-44.189500000000002</v>
      </c>
      <c r="F887">
        <v>48.5535</v>
      </c>
      <c r="G887">
        <v>537.11699999999996</v>
      </c>
      <c r="H887">
        <v>1.1226499999999999</v>
      </c>
      <c r="I887">
        <v>-58.822600000000001</v>
      </c>
      <c r="J887">
        <f t="shared" si="55"/>
        <v>-14.633099999999999</v>
      </c>
      <c r="L887">
        <v>8</v>
      </c>
      <c r="M887">
        <v>328.71199999999999</v>
      </c>
      <c r="N887">
        <f t="shared" si="58"/>
        <v>54.277029960920601</v>
      </c>
      <c r="O887">
        <v>-35.812399999999997</v>
      </c>
      <c r="P887">
        <v>44.799799999999998</v>
      </c>
      <c r="Q887">
        <v>729.23199999999997</v>
      </c>
      <c r="R887">
        <v>1.6643300000000001</v>
      </c>
      <c r="S887">
        <v>-47.0276</v>
      </c>
      <c r="T887">
        <f t="shared" si="56"/>
        <v>-11.215200000000003</v>
      </c>
    </row>
    <row r="888" spans="2:20" x14ac:dyDescent="0.3">
      <c r="B888">
        <v>15</v>
      </c>
      <c r="C888">
        <v>470.71899999999999</v>
      </c>
      <c r="D888">
        <f t="shared" si="57"/>
        <v>50.779464784441217</v>
      </c>
      <c r="E888">
        <v>-43.533299999999997</v>
      </c>
      <c r="F888">
        <v>47.714199999999998</v>
      </c>
      <c r="G888">
        <v>534.97900000000004</v>
      </c>
      <c r="H888">
        <v>1.11212</v>
      </c>
      <c r="I888">
        <v>-58.67</v>
      </c>
      <c r="J888">
        <f t="shared" si="55"/>
        <v>-15.136700000000005</v>
      </c>
      <c r="L888">
        <v>9</v>
      </c>
      <c r="M888">
        <v>347.25</v>
      </c>
      <c r="N888">
        <f t="shared" si="58"/>
        <v>53.943251699212396</v>
      </c>
      <c r="O888">
        <v>-35.552999999999997</v>
      </c>
      <c r="P888">
        <v>44.692999999999998</v>
      </c>
      <c r="Q888">
        <v>721.3</v>
      </c>
      <c r="R888">
        <v>1.6583600000000001</v>
      </c>
      <c r="S888">
        <v>-46.890300000000003</v>
      </c>
      <c r="T888">
        <f t="shared" si="56"/>
        <v>-11.337300000000006</v>
      </c>
    </row>
    <row r="889" spans="2:20" x14ac:dyDescent="0.3">
      <c r="B889">
        <v>16</v>
      </c>
      <c r="C889">
        <v>490.06700000000001</v>
      </c>
      <c r="D889">
        <f t="shared" si="57"/>
        <v>51.684928674798392</v>
      </c>
      <c r="E889">
        <v>-43.7622</v>
      </c>
      <c r="F889">
        <v>47.851599999999998</v>
      </c>
      <c r="G889">
        <v>535.66600000000005</v>
      </c>
      <c r="H889">
        <v>1.11826</v>
      </c>
      <c r="I889">
        <v>-58.700600000000001</v>
      </c>
      <c r="J889">
        <f t="shared" si="55"/>
        <v>-14.938400000000001</v>
      </c>
      <c r="L889">
        <v>10</v>
      </c>
      <c r="M889">
        <v>365.81099999999998</v>
      </c>
      <c r="N889">
        <f t="shared" si="58"/>
        <v>53.876407521146554</v>
      </c>
      <c r="O889">
        <v>-35.339399999999998</v>
      </c>
      <c r="P889">
        <v>44.280999999999999</v>
      </c>
      <c r="Q889">
        <v>731.44200000000001</v>
      </c>
      <c r="R889">
        <v>1.645</v>
      </c>
      <c r="S889">
        <v>-46.997100000000003</v>
      </c>
      <c r="T889">
        <f t="shared" si="56"/>
        <v>-11.657700000000006</v>
      </c>
    </row>
    <row r="890" spans="2:20" x14ac:dyDescent="0.3">
      <c r="B890">
        <v>17</v>
      </c>
      <c r="C890">
        <v>509.77300000000002</v>
      </c>
      <c r="D890">
        <f t="shared" si="57"/>
        <v>50.745965695727143</v>
      </c>
      <c r="E890">
        <v>-43.212899999999998</v>
      </c>
      <c r="F890">
        <v>47.195399999999999</v>
      </c>
      <c r="G890">
        <v>524.45600000000002</v>
      </c>
      <c r="H890">
        <v>1.1197900000000001</v>
      </c>
      <c r="I890">
        <v>-58.654800000000002</v>
      </c>
      <c r="J890">
        <f t="shared" si="55"/>
        <v>-15.441900000000004</v>
      </c>
      <c r="L890">
        <v>11</v>
      </c>
      <c r="M890">
        <v>384.58699999999999</v>
      </c>
      <c r="N890">
        <f t="shared" si="58"/>
        <v>53.259480187473343</v>
      </c>
      <c r="O890">
        <v>-36.026000000000003</v>
      </c>
      <c r="P890">
        <v>44.784500000000001</v>
      </c>
      <c r="Q890">
        <v>749.60599999999999</v>
      </c>
      <c r="R890">
        <v>1.67527</v>
      </c>
      <c r="S890">
        <v>-46.875</v>
      </c>
      <c r="T890">
        <f t="shared" si="56"/>
        <v>-10.848999999999997</v>
      </c>
    </row>
    <row r="891" spans="2:20" x14ac:dyDescent="0.3">
      <c r="B891">
        <v>18</v>
      </c>
      <c r="C891">
        <v>529.84900000000005</v>
      </c>
      <c r="D891">
        <f t="shared" si="57"/>
        <v>49.810719266786158</v>
      </c>
      <c r="E891">
        <v>-43.9758</v>
      </c>
      <c r="F891">
        <v>48.019399999999997</v>
      </c>
      <c r="G891">
        <v>541.89200000000005</v>
      </c>
      <c r="H891">
        <v>1.13036</v>
      </c>
      <c r="I891">
        <v>-58.654800000000002</v>
      </c>
      <c r="J891">
        <f t="shared" si="55"/>
        <v>-14.679000000000002</v>
      </c>
      <c r="L891">
        <v>12</v>
      </c>
      <c r="M891">
        <v>403.14600000000002</v>
      </c>
      <c r="N891">
        <f t="shared" si="58"/>
        <v>53.882213481329735</v>
      </c>
      <c r="O891">
        <v>-36.377000000000002</v>
      </c>
      <c r="P891">
        <v>45.150799999999997</v>
      </c>
      <c r="Q891">
        <v>755.21400000000006</v>
      </c>
      <c r="R891">
        <v>1.6947000000000001</v>
      </c>
      <c r="S891">
        <v>-46.936</v>
      </c>
      <c r="T891">
        <f t="shared" si="56"/>
        <v>-10.558999999999997</v>
      </c>
    </row>
    <row r="892" spans="2:20" x14ac:dyDescent="0.3">
      <c r="B892">
        <v>19</v>
      </c>
      <c r="C892">
        <v>549.31700000000001</v>
      </c>
      <c r="D892">
        <f t="shared" si="57"/>
        <v>51.366344770906203</v>
      </c>
      <c r="E892">
        <v>-44.311500000000002</v>
      </c>
      <c r="F892">
        <v>48.1873</v>
      </c>
      <c r="G892">
        <v>557.94899999999996</v>
      </c>
      <c r="H892">
        <v>1.1444799999999999</v>
      </c>
      <c r="I892">
        <v>-58.578499999999998</v>
      </c>
      <c r="J892">
        <f t="shared" si="55"/>
        <v>-14.266999999999996</v>
      </c>
      <c r="L892">
        <v>13</v>
      </c>
      <c r="M892">
        <v>422.39400000000001</v>
      </c>
      <c r="N892">
        <f t="shared" si="58"/>
        <v>51.953449709060706</v>
      </c>
      <c r="O892">
        <v>-35.415599999999998</v>
      </c>
      <c r="P892">
        <v>44.250500000000002</v>
      </c>
      <c r="Q892">
        <v>737.68399999999997</v>
      </c>
      <c r="R892">
        <v>1.6727000000000001</v>
      </c>
      <c r="S892">
        <v>-46.997100000000003</v>
      </c>
      <c r="T892">
        <f t="shared" si="56"/>
        <v>-11.581500000000005</v>
      </c>
    </row>
    <row r="893" spans="2:20" x14ac:dyDescent="0.3">
      <c r="B893">
        <v>20</v>
      </c>
      <c r="C893">
        <v>569.43899999999996</v>
      </c>
      <c r="D893">
        <f t="shared" si="57"/>
        <v>49.696849219759571</v>
      </c>
      <c r="E893">
        <v>-43.518099999999997</v>
      </c>
      <c r="F893">
        <v>47.454799999999999</v>
      </c>
      <c r="G893">
        <v>535.59</v>
      </c>
      <c r="H893">
        <v>1.13063</v>
      </c>
      <c r="I893">
        <v>-58.425899999999999</v>
      </c>
      <c r="J893">
        <f t="shared" si="55"/>
        <v>-14.907800000000002</v>
      </c>
      <c r="L893">
        <v>14</v>
      </c>
      <c r="M893">
        <v>441.46199999999999</v>
      </c>
      <c r="N893">
        <f t="shared" si="58"/>
        <v>52.44388504300403</v>
      </c>
      <c r="O893">
        <v>-35.965000000000003</v>
      </c>
      <c r="P893">
        <v>44.860799999999998</v>
      </c>
      <c r="Q893">
        <v>754.54499999999996</v>
      </c>
      <c r="R893">
        <v>1.6996899999999999</v>
      </c>
      <c r="S893">
        <v>-46.997100000000003</v>
      </c>
      <c r="T893">
        <f t="shared" si="56"/>
        <v>-11.0321</v>
      </c>
    </row>
    <row r="894" spans="2:20" x14ac:dyDescent="0.3">
      <c r="B894">
        <v>21</v>
      </c>
      <c r="C894">
        <v>589.00199999999995</v>
      </c>
      <c r="D894">
        <f t="shared" si="57"/>
        <v>51.116904360271974</v>
      </c>
      <c r="E894">
        <v>-43.365499999999997</v>
      </c>
      <c r="F894">
        <v>46.844499999999996</v>
      </c>
      <c r="G894">
        <v>542.63199999999995</v>
      </c>
      <c r="H894">
        <v>1.1446499999999999</v>
      </c>
      <c r="I894">
        <v>-58.395400000000002</v>
      </c>
      <c r="J894">
        <f t="shared" si="55"/>
        <v>-15.029900000000005</v>
      </c>
      <c r="L894">
        <v>15</v>
      </c>
      <c r="M894">
        <v>460.61</v>
      </c>
      <c r="N894">
        <f t="shared" si="58"/>
        <v>52.224775433465567</v>
      </c>
      <c r="O894">
        <v>-35.934399999999997</v>
      </c>
      <c r="P894">
        <v>44.601399999999998</v>
      </c>
      <c r="Q894">
        <v>759.79700000000003</v>
      </c>
      <c r="R894">
        <v>1.71102</v>
      </c>
      <c r="S894">
        <v>-46.997100000000003</v>
      </c>
      <c r="T894">
        <f t="shared" si="56"/>
        <v>-11.062700000000007</v>
      </c>
    </row>
    <row r="895" spans="2:20" x14ac:dyDescent="0.3">
      <c r="B895">
        <v>22</v>
      </c>
      <c r="C895">
        <v>608.91499999999996</v>
      </c>
      <c r="D895">
        <f t="shared" si="57"/>
        <v>50.218450258624991</v>
      </c>
      <c r="E895">
        <v>-43.685899999999997</v>
      </c>
      <c r="F895">
        <v>47.546399999999998</v>
      </c>
      <c r="G895">
        <v>540.98</v>
      </c>
      <c r="H895">
        <v>1.1428700000000001</v>
      </c>
      <c r="I895">
        <v>-58.456400000000002</v>
      </c>
      <c r="J895">
        <f t="shared" si="55"/>
        <v>-14.770500000000006</v>
      </c>
      <c r="L895">
        <v>16</v>
      </c>
      <c r="M895">
        <v>480.85300000000001</v>
      </c>
      <c r="N895">
        <f t="shared" si="58"/>
        <v>49.399792520871422</v>
      </c>
      <c r="O895">
        <v>-35.110500000000002</v>
      </c>
      <c r="P895">
        <v>43.6096</v>
      </c>
      <c r="Q895">
        <v>748.1</v>
      </c>
      <c r="R895">
        <v>1.69286</v>
      </c>
      <c r="S895">
        <v>-46.890300000000003</v>
      </c>
      <c r="T895">
        <f t="shared" si="56"/>
        <v>-11.779800000000002</v>
      </c>
    </row>
    <row r="896" spans="2:20" x14ac:dyDescent="0.3">
      <c r="B896">
        <v>23</v>
      </c>
      <c r="C896">
        <v>629.08399999999995</v>
      </c>
      <c r="D896">
        <f t="shared" si="57"/>
        <v>49.581040210223655</v>
      </c>
      <c r="E896">
        <v>-43.8232</v>
      </c>
      <c r="F896">
        <v>47.332799999999999</v>
      </c>
      <c r="G896">
        <v>556.46600000000001</v>
      </c>
      <c r="H896">
        <v>1.15676</v>
      </c>
      <c r="I896">
        <v>-58.319099999999999</v>
      </c>
      <c r="J896">
        <f t="shared" si="55"/>
        <v>-14.495899999999999</v>
      </c>
      <c r="L896">
        <v>17</v>
      </c>
      <c r="M896">
        <v>500.35</v>
      </c>
      <c r="N896">
        <f t="shared" si="58"/>
        <v>51.289942042365453</v>
      </c>
      <c r="O896">
        <v>-35.491900000000001</v>
      </c>
      <c r="P896">
        <v>43.777500000000003</v>
      </c>
      <c r="Q896">
        <v>759.60400000000004</v>
      </c>
      <c r="R896">
        <v>1.7227600000000001</v>
      </c>
      <c r="S896">
        <v>-46.814</v>
      </c>
      <c r="T896">
        <f t="shared" si="56"/>
        <v>-11.322099999999999</v>
      </c>
    </row>
    <row r="897" spans="1:20" x14ac:dyDescent="0.3">
      <c r="B897">
        <v>24</v>
      </c>
      <c r="C897">
        <v>649.28599999999994</v>
      </c>
      <c r="D897">
        <f t="shared" si="57"/>
        <v>49.500049500049506</v>
      </c>
      <c r="E897">
        <v>-43.777500000000003</v>
      </c>
      <c r="F897">
        <v>47.347999999999999</v>
      </c>
      <c r="G897">
        <v>551.05899999999997</v>
      </c>
      <c r="H897">
        <v>1.15781</v>
      </c>
      <c r="I897">
        <v>-58.273299999999999</v>
      </c>
      <c r="J897">
        <f t="shared" si="55"/>
        <v>-14.495799999999996</v>
      </c>
      <c r="L897">
        <v>18</v>
      </c>
      <c r="M897">
        <v>519.64599999999996</v>
      </c>
      <c r="N897">
        <f t="shared" si="58"/>
        <v>51.824212271973643</v>
      </c>
      <c r="O897">
        <v>-35.7971</v>
      </c>
      <c r="P897">
        <v>44.204700000000003</v>
      </c>
      <c r="Q897">
        <v>771.23500000000001</v>
      </c>
      <c r="R897">
        <v>1.7330300000000001</v>
      </c>
      <c r="S897">
        <v>-46.814</v>
      </c>
      <c r="T897">
        <f t="shared" si="56"/>
        <v>-11.0169</v>
      </c>
    </row>
    <row r="898" spans="1:20" x14ac:dyDescent="0.3">
      <c r="B898">
        <v>25</v>
      </c>
      <c r="C898">
        <v>669.50099999999998</v>
      </c>
      <c r="D898">
        <f t="shared" si="57"/>
        <v>49.468216670788941</v>
      </c>
      <c r="E898">
        <v>-43.579099999999997</v>
      </c>
      <c r="F898">
        <v>47.012300000000003</v>
      </c>
      <c r="G898">
        <v>548.95100000000002</v>
      </c>
      <c r="H898">
        <v>1.1523600000000001</v>
      </c>
      <c r="I898">
        <v>-58.288600000000002</v>
      </c>
      <c r="J898">
        <f t="shared" si="55"/>
        <v>-14.709500000000006</v>
      </c>
      <c r="L898">
        <v>19</v>
      </c>
      <c r="M898">
        <v>539.07899999999995</v>
      </c>
      <c r="N898">
        <f t="shared" si="58"/>
        <v>51.458858642515331</v>
      </c>
      <c r="O898">
        <v>-35.980200000000004</v>
      </c>
      <c r="P898">
        <v>44.372599999999998</v>
      </c>
      <c r="Q898">
        <v>780.82100000000003</v>
      </c>
      <c r="R898">
        <v>1.7503899999999999</v>
      </c>
      <c r="S898">
        <v>-46.7224</v>
      </c>
      <c r="T898">
        <f t="shared" si="56"/>
        <v>-10.742199999999997</v>
      </c>
    </row>
    <row r="899" spans="1:20" x14ac:dyDescent="0.3">
      <c r="B899">
        <v>26</v>
      </c>
      <c r="C899">
        <v>690.32600000000002</v>
      </c>
      <c r="D899">
        <f t="shared" si="57"/>
        <v>48.019207683073127</v>
      </c>
      <c r="E899">
        <v>-43.487499999999997</v>
      </c>
      <c r="F899">
        <v>46.905500000000004</v>
      </c>
      <c r="G899">
        <v>550.31399999999996</v>
      </c>
      <c r="H899">
        <v>1.15167</v>
      </c>
      <c r="I899">
        <v>-58.197000000000003</v>
      </c>
      <c r="J899">
        <f t="shared" si="55"/>
        <v>-14.709500000000006</v>
      </c>
      <c r="L899">
        <v>20</v>
      </c>
      <c r="M899">
        <v>559.15200000000004</v>
      </c>
      <c r="N899">
        <f t="shared" si="58"/>
        <v>49.818163702485698</v>
      </c>
      <c r="O899">
        <v>-35.049399999999999</v>
      </c>
      <c r="P899">
        <v>43.289200000000001</v>
      </c>
      <c r="Q899">
        <v>748.14400000000001</v>
      </c>
      <c r="R899">
        <v>1.71716</v>
      </c>
      <c r="S899">
        <v>-46.585099999999997</v>
      </c>
      <c r="T899">
        <f t="shared" si="56"/>
        <v>-11.535699999999999</v>
      </c>
    </row>
    <row r="900" spans="1:20" x14ac:dyDescent="0.3">
      <c r="B900">
        <v>27</v>
      </c>
      <c r="C900">
        <v>710.928</v>
      </c>
      <c r="D900">
        <f t="shared" si="57"/>
        <v>48.538976798369148</v>
      </c>
      <c r="E900">
        <v>-43.5944</v>
      </c>
      <c r="F900">
        <v>46.905500000000004</v>
      </c>
      <c r="G900">
        <v>559.12199999999996</v>
      </c>
      <c r="H900">
        <v>1.16448</v>
      </c>
      <c r="I900">
        <v>-58.181800000000003</v>
      </c>
      <c r="J900">
        <f t="shared" si="55"/>
        <v>-14.587400000000002</v>
      </c>
      <c r="L900">
        <v>21</v>
      </c>
      <c r="M900">
        <v>579.12300000000005</v>
      </c>
      <c r="N900">
        <f t="shared" si="58"/>
        <v>50.072605277652585</v>
      </c>
      <c r="O900">
        <v>-35.8887</v>
      </c>
      <c r="P900">
        <v>43.899500000000003</v>
      </c>
      <c r="Q900">
        <v>785.90599999999995</v>
      </c>
      <c r="R900">
        <v>1.7931900000000001</v>
      </c>
      <c r="S900">
        <v>-46.691899999999997</v>
      </c>
      <c r="T900">
        <f t="shared" si="56"/>
        <v>-10.803199999999997</v>
      </c>
    </row>
    <row r="901" spans="1:20" x14ac:dyDescent="0.3">
      <c r="J901">
        <f t="shared" si="55"/>
        <v>0</v>
      </c>
      <c r="L901">
        <v>22</v>
      </c>
      <c r="M901">
        <v>599.16300000000001</v>
      </c>
      <c r="N901">
        <f t="shared" si="58"/>
        <v>49.900199600798494</v>
      </c>
      <c r="O901">
        <v>-35.980200000000004</v>
      </c>
      <c r="P901">
        <v>44.067399999999999</v>
      </c>
      <c r="Q901">
        <v>789.62699999999995</v>
      </c>
      <c r="R901">
        <v>1.77929</v>
      </c>
      <c r="S901">
        <v>-46.737699999999997</v>
      </c>
      <c r="T901">
        <f t="shared" si="56"/>
        <v>-10.757499999999993</v>
      </c>
    </row>
    <row r="902" spans="1:20" x14ac:dyDescent="0.3">
      <c r="A902">
        <v>3</v>
      </c>
      <c r="J902">
        <f t="shared" ref="J902:J965" si="59">I902-E902</f>
        <v>0</v>
      </c>
      <c r="L902">
        <v>23</v>
      </c>
      <c r="M902">
        <v>619.47199999999998</v>
      </c>
      <c r="N902">
        <f t="shared" si="58"/>
        <v>49.239253532916514</v>
      </c>
      <c r="O902">
        <v>-34.835799999999999</v>
      </c>
      <c r="P902">
        <v>42.831400000000002</v>
      </c>
      <c r="Q902">
        <v>761.50400000000002</v>
      </c>
      <c r="R902">
        <v>1.75434</v>
      </c>
      <c r="S902">
        <v>-46.249400000000001</v>
      </c>
      <c r="T902">
        <f t="shared" ref="T902:T965" si="60">S902-O902</f>
        <v>-11.413600000000002</v>
      </c>
    </row>
    <row r="903" spans="1:20" x14ac:dyDescent="0.3">
      <c r="B903">
        <v>1</v>
      </c>
      <c r="C903">
        <v>221.506</v>
      </c>
      <c r="E903">
        <v>-50.918599999999998</v>
      </c>
      <c r="F903">
        <v>69.900499999999994</v>
      </c>
      <c r="G903">
        <v>350.81799999999998</v>
      </c>
      <c r="H903">
        <v>0.78580399999999995</v>
      </c>
      <c r="I903">
        <v>-63.552900000000001</v>
      </c>
      <c r="J903">
        <f t="shared" si="59"/>
        <v>-12.634300000000003</v>
      </c>
      <c r="L903">
        <v>24</v>
      </c>
      <c r="M903">
        <v>639.75699999999995</v>
      </c>
      <c r="N903">
        <f t="shared" ref="N903:N965" si="61">1000/(M903-M902)</f>
        <v>49.297510475721054</v>
      </c>
      <c r="O903">
        <v>-35.369900000000001</v>
      </c>
      <c r="P903">
        <v>43.243400000000001</v>
      </c>
      <c r="Q903">
        <v>780.61900000000003</v>
      </c>
      <c r="R903">
        <v>1.7855000000000001</v>
      </c>
      <c r="S903">
        <v>-46.493499999999997</v>
      </c>
      <c r="T903">
        <f t="shared" si="60"/>
        <v>-11.123599999999996</v>
      </c>
    </row>
    <row r="904" spans="1:20" x14ac:dyDescent="0.3">
      <c r="B904">
        <v>2</v>
      </c>
      <c r="C904">
        <v>229.73</v>
      </c>
      <c r="D904">
        <f t="shared" ref="D904:D963" si="62">1000/(C904-C903)</f>
        <v>121.59533073929977</v>
      </c>
      <c r="E904">
        <v>-46.356200000000001</v>
      </c>
      <c r="F904">
        <v>54.046599999999998</v>
      </c>
      <c r="G904">
        <v>457.15800000000002</v>
      </c>
      <c r="H904">
        <v>0.995479</v>
      </c>
      <c r="I904">
        <v>-59.188800000000001</v>
      </c>
      <c r="J904">
        <f t="shared" si="59"/>
        <v>-12.832599999999999</v>
      </c>
      <c r="L904">
        <v>25</v>
      </c>
      <c r="M904">
        <v>660.21699999999998</v>
      </c>
      <c r="N904">
        <f t="shared" si="61"/>
        <v>48.875855327468145</v>
      </c>
      <c r="O904">
        <v>-35.491900000000001</v>
      </c>
      <c r="P904">
        <v>43.289200000000001</v>
      </c>
      <c r="Q904">
        <v>783.13199999999995</v>
      </c>
      <c r="R904">
        <v>1.7881100000000001</v>
      </c>
      <c r="S904">
        <v>-46.554600000000001</v>
      </c>
      <c r="T904">
        <f t="shared" si="60"/>
        <v>-11.0627</v>
      </c>
    </row>
    <row r="905" spans="1:20" x14ac:dyDescent="0.3">
      <c r="B905">
        <v>3</v>
      </c>
      <c r="C905">
        <v>244.26400000000001</v>
      </c>
      <c r="D905">
        <f t="shared" si="62"/>
        <v>68.804183294344199</v>
      </c>
      <c r="E905">
        <v>-43.930100000000003</v>
      </c>
      <c r="F905">
        <v>49.072299999999998</v>
      </c>
      <c r="G905">
        <v>484.01799999999997</v>
      </c>
      <c r="H905">
        <v>1.0374099999999999</v>
      </c>
      <c r="I905">
        <v>-58.807400000000001</v>
      </c>
      <c r="J905">
        <f t="shared" si="59"/>
        <v>-14.877299999999998</v>
      </c>
      <c r="L905">
        <v>26</v>
      </c>
      <c r="M905">
        <v>680.625</v>
      </c>
      <c r="N905">
        <f t="shared" si="61"/>
        <v>49.000392003135985</v>
      </c>
      <c r="O905">
        <v>-35.919199999999996</v>
      </c>
      <c r="P905">
        <v>43.670699999999997</v>
      </c>
      <c r="Q905">
        <v>799.82100000000003</v>
      </c>
      <c r="R905">
        <v>1.8161499999999999</v>
      </c>
      <c r="S905">
        <v>-46.386699999999998</v>
      </c>
      <c r="T905">
        <f t="shared" si="60"/>
        <v>-10.467500000000001</v>
      </c>
    </row>
    <row r="906" spans="1:20" x14ac:dyDescent="0.3">
      <c r="B906">
        <v>4</v>
      </c>
      <c r="C906">
        <v>259.93</v>
      </c>
      <c r="D906">
        <f t="shared" si="62"/>
        <v>63.832503510787703</v>
      </c>
      <c r="E906">
        <v>-44.601399999999998</v>
      </c>
      <c r="F906">
        <v>49.9268</v>
      </c>
      <c r="G906">
        <v>500.27199999999999</v>
      </c>
      <c r="H906">
        <v>1.04626</v>
      </c>
      <c r="I906">
        <v>-59.3262</v>
      </c>
      <c r="J906">
        <f t="shared" si="59"/>
        <v>-14.724800000000002</v>
      </c>
      <c r="L906">
        <v>27</v>
      </c>
      <c r="M906">
        <v>700.94799999999998</v>
      </c>
      <c r="N906">
        <f t="shared" si="61"/>
        <v>49.205333858190279</v>
      </c>
      <c r="O906">
        <v>-35.659799999999997</v>
      </c>
      <c r="P906">
        <v>43.365499999999997</v>
      </c>
      <c r="Q906">
        <v>806.85500000000002</v>
      </c>
      <c r="R906">
        <v>1.8127</v>
      </c>
      <c r="S906">
        <v>-46.402000000000001</v>
      </c>
      <c r="T906">
        <f t="shared" si="60"/>
        <v>-10.742200000000004</v>
      </c>
    </row>
    <row r="907" spans="1:20" x14ac:dyDescent="0.3">
      <c r="B907">
        <v>5</v>
      </c>
      <c r="C907">
        <v>276.483</v>
      </c>
      <c r="D907">
        <f t="shared" si="62"/>
        <v>60.412009907569633</v>
      </c>
      <c r="E907">
        <v>-44.311500000000002</v>
      </c>
      <c r="F907">
        <v>49.911499999999997</v>
      </c>
      <c r="G907">
        <v>491.44299999999998</v>
      </c>
      <c r="H907">
        <v>1.02813</v>
      </c>
      <c r="I907">
        <v>-59.661900000000003</v>
      </c>
      <c r="J907">
        <f t="shared" si="59"/>
        <v>-15.3504</v>
      </c>
      <c r="T907">
        <f t="shared" si="60"/>
        <v>0</v>
      </c>
    </row>
    <row r="908" spans="1:20" x14ac:dyDescent="0.3">
      <c r="B908">
        <v>6</v>
      </c>
      <c r="C908">
        <v>292.56400000000002</v>
      </c>
      <c r="D908">
        <f t="shared" si="62"/>
        <v>62.185187488340212</v>
      </c>
      <c r="E908">
        <v>-44.692999999999998</v>
      </c>
      <c r="F908">
        <v>50.445599999999999</v>
      </c>
      <c r="G908">
        <v>502.98399999999998</v>
      </c>
      <c r="H908">
        <v>1.03945</v>
      </c>
      <c r="I908">
        <v>-59.814500000000002</v>
      </c>
      <c r="J908">
        <f t="shared" si="59"/>
        <v>-15.121500000000005</v>
      </c>
      <c r="K908">
        <v>2.9</v>
      </c>
      <c r="T908">
        <f t="shared" si="60"/>
        <v>0</v>
      </c>
    </row>
    <row r="909" spans="1:20" x14ac:dyDescent="0.3">
      <c r="B909">
        <v>7</v>
      </c>
      <c r="C909">
        <v>309.22800000000001</v>
      </c>
      <c r="D909">
        <f t="shared" si="62"/>
        <v>60.009601536245846</v>
      </c>
      <c r="E909">
        <v>-45.028700000000001</v>
      </c>
      <c r="F909">
        <v>50.842300000000002</v>
      </c>
      <c r="G909">
        <v>512.40700000000004</v>
      </c>
      <c r="H909">
        <v>1.04355</v>
      </c>
      <c r="I909">
        <v>-59.768700000000003</v>
      </c>
      <c r="J909">
        <f t="shared" si="59"/>
        <v>-14.740000000000002</v>
      </c>
      <c r="L909">
        <v>1</v>
      </c>
      <c r="M909">
        <v>221.261</v>
      </c>
      <c r="O909">
        <v>-41.061399999999999</v>
      </c>
      <c r="P909">
        <v>64.742999999999995</v>
      </c>
      <c r="Q909">
        <v>454.76</v>
      </c>
      <c r="R909">
        <v>1.0621799999999999</v>
      </c>
      <c r="S909">
        <v>-49.575800000000001</v>
      </c>
      <c r="T909">
        <f t="shared" si="60"/>
        <v>-8.514400000000002</v>
      </c>
    </row>
    <row r="910" spans="1:20" x14ac:dyDescent="0.3">
      <c r="B910">
        <v>8</v>
      </c>
      <c r="C910">
        <v>325.86</v>
      </c>
      <c r="D910">
        <f t="shared" si="62"/>
        <v>60.125060125060109</v>
      </c>
      <c r="E910">
        <v>-44.601399999999998</v>
      </c>
      <c r="F910">
        <v>50.430300000000003</v>
      </c>
      <c r="G910">
        <v>503.721</v>
      </c>
      <c r="H910">
        <v>1.0318099999999999</v>
      </c>
      <c r="I910">
        <v>-59.799199999999999</v>
      </c>
      <c r="J910">
        <f t="shared" si="59"/>
        <v>-15.197800000000001</v>
      </c>
      <c r="L910">
        <v>2</v>
      </c>
      <c r="M910">
        <v>229.07</v>
      </c>
      <c r="N910">
        <f t="shared" si="61"/>
        <v>128.05736970162636</v>
      </c>
      <c r="O910">
        <v>-36.682099999999998</v>
      </c>
      <c r="P910">
        <v>45.1813</v>
      </c>
      <c r="Q910">
        <v>691.85199999999998</v>
      </c>
      <c r="R910">
        <v>1.6580600000000001</v>
      </c>
      <c r="S910">
        <v>-44.570900000000002</v>
      </c>
      <c r="T910">
        <f t="shared" si="60"/>
        <v>-7.8888000000000034</v>
      </c>
    </row>
    <row r="911" spans="1:20" x14ac:dyDescent="0.3">
      <c r="B911">
        <v>9</v>
      </c>
      <c r="C911">
        <v>342.63299999999998</v>
      </c>
      <c r="D911">
        <f t="shared" si="62"/>
        <v>59.619626781136468</v>
      </c>
      <c r="E911">
        <v>-44.586199999999998</v>
      </c>
      <c r="F911">
        <v>50.369300000000003</v>
      </c>
      <c r="G911">
        <v>505.30399999999997</v>
      </c>
      <c r="H911">
        <v>1.0404599999999999</v>
      </c>
      <c r="I911">
        <v>-59.814500000000002</v>
      </c>
      <c r="J911">
        <f t="shared" si="59"/>
        <v>-15.228300000000004</v>
      </c>
      <c r="L911">
        <v>3</v>
      </c>
      <c r="M911">
        <v>240.69399999999999</v>
      </c>
      <c r="N911">
        <f t="shared" si="61"/>
        <v>86.028905712319371</v>
      </c>
      <c r="O911">
        <v>-34.4696</v>
      </c>
      <c r="P911">
        <v>39.627099999999999</v>
      </c>
      <c r="Q911">
        <v>775.11199999999997</v>
      </c>
      <c r="R911">
        <v>1.8757999999999999</v>
      </c>
      <c r="S911">
        <v>-43.899500000000003</v>
      </c>
      <c r="T911">
        <f t="shared" si="60"/>
        <v>-9.4299000000000035</v>
      </c>
    </row>
    <row r="912" spans="1:20" x14ac:dyDescent="0.3">
      <c r="B912">
        <v>10</v>
      </c>
      <c r="C912">
        <v>359.05399999999997</v>
      </c>
      <c r="D912">
        <f t="shared" si="62"/>
        <v>60.89763108215093</v>
      </c>
      <c r="E912">
        <v>-45.211799999999997</v>
      </c>
      <c r="F912">
        <v>50.826999999999998</v>
      </c>
      <c r="G912">
        <v>519.12599999999998</v>
      </c>
      <c r="H912">
        <v>1.0484800000000001</v>
      </c>
      <c r="I912">
        <v>-59.875500000000002</v>
      </c>
      <c r="J912">
        <f t="shared" si="59"/>
        <v>-14.663700000000006</v>
      </c>
      <c r="L912">
        <v>4</v>
      </c>
      <c r="M912">
        <v>255.892</v>
      </c>
      <c r="N912">
        <f t="shared" si="61"/>
        <v>65.798131333070103</v>
      </c>
      <c r="O912">
        <v>-33.584600000000002</v>
      </c>
      <c r="P912">
        <v>38.726799999999997</v>
      </c>
      <c r="Q912">
        <v>768.80600000000004</v>
      </c>
      <c r="R912">
        <v>1.85833</v>
      </c>
      <c r="S912">
        <v>-44.631999999999998</v>
      </c>
      <c r="T912">
        <f t="shared" si="60"/>
        <v>-11.047399999999996</v>
      </c>
    </row>
    <row r="913" spans="2:20" x14ac:dyDescent="0.3">
      <c r="B913">
        <v>11</v>
      </c>
      <c r="C913">
        <v>375.86799999999999</v>
      </c>
      <c r="D913">
        <f t="shared" si="62"/>
        <v>59.47424765076714</v>
      </c>
      <c r="E913">
        <v>-44.921900000000001</v>
      </c>
      <c r="F913">
        <v>50.598100000000002</v>
      </c>
      <c r="G913">
        <v>516.29499999999996</v>
      </c>
      <c r="H913">
        <v>1.0434099999999999</v>
      </c>
      <c r="I913">
        <v>-59.997599999999998</v>
      </c>
      <c r="J913">
        <f t="shared" si="59"/>
        <v>-15.075699999999998</v>
      </c>
      <c r="L913">
        <v>5</v>
      </c>
      <c r="M913">
        <v>273.892</v>
      </c>
      <c r="N913">
        <f t="shared" si="61"/>
        <v>55.555555555555557</v>
      </c>
      <c r="O913">
        <v>-34.728999999999999</v>
      </c>
      <c r="P913">
        <v>41.976900000000001</v>
      </c>
      <c r="Q913">
        <v>742.5</v>
      </c>
      <c r="R913">
        <v>1.7486999999999999</v>
      </c>
      <c r="S913">
        <v>-45.898400000000002</v>
      </c>
      <c r="T913">
        <f t="shared" si="60"/>
        <v>-11.169400000000003</v>
      </c>
    </row>
    <row r="914" spans="2:20" x14ac:dyDescent="0.3">
      <c r="B914">
        <v>12</v>
      </c>
      <c r="C914">
        <v>392.673</v>
      </c>
      <c r="D914">
        <f t="shared" si="62"/>
        <v>59.506099375185933</v>
      </c>
      <c r="E914">
        <v>-44.631999999999998</v>
      </c>
      <c r="F914">
        <v>50.231900000000003</v>
      </c>
      <c r="G914">
        <v>512.91899999999998</v>
      </c>
      <c r="H914">
        <v>1.0470900000000001</v>
      </c>
      <c r="I914">
        <v>-59.875500000000002</v>
      </c>
      <c r="J914">
        <f t="shared" si="59"/>
        <v>-15.243500000000004</v>
      </c>
      <c r="L914">
        <v>6</v>
      </c>
      <c r="M914">
        <v>292.03899999999999</v>
      </c>
      <c r="N914">
        <f t="shared" si="61"/>
        <v>55.105527084366585</v>
      </c>
      <c r="O914">
        <v>-35.537700000000001</v>
      </c>
      <c r="P914">
        <v>43.670699999999997</v>
      </c>
      <c r="Q914">
        <v>746.14800000000002</v>
      </c>
      <c r="R914">
        <v>1.72234</v>
      </c>
      <c r="S914">
        <v>-46.386699999999998</v>
      </c>
      <c r="T914">
        <f t="shared" si="60"/>
        <v>-10.848999999999997</v>
      </c>
    </row>
    <row r="915" spans="2:20" x14ac:dyDescent="0.3">
      <c r="B915">
        <v>13</v>
      </c>
      <c r="C915">
        <v>409.63099999999997</v>
      </c>
      <c r="D915">
        <f t="shared" si="62"/>
        <v>58.969218068168523</v>
      </c>
      <c r="E915">
        <v>-44.753999999999998</v>
      </c>
      <c r="F915">
        <v>50.384500000000003</v>
      </c>
      <c r="G915">
        <v>519.61300000000006</v>
      </c>
      <c r="H915">
        <v>1.0512300000000001</v>
      </c>
      <c r="I915">
        <v>-59.921300000000002</v>
      </c>
      <c r="J915">
        <f t="shared" si="59"/>
        <v>-15.167300000000004</v>
      </c>
      <c r="L915">
        <v>7</v>
      </c>
      <c r="M915">
        <v>310.18799999999999</v>
      </c>
      <c r="N915">
        <f t="shared" si="61"/>
        <v>55.099454515400296</v>
      </c>
      <c r="O915">
        <v>-35.385100000000001</v>
      </c>
      <c r="P915">
        <v>43.685899999999997</v>
      </c>
      <c r="Q915">
        <v>732.75800000000004</v>
      </c>
      <c r="R915">
        <v>1.69916</v>
      </c>
      <c r="S915">
        <v>-46.524000000000001</v>
      </c>
      <c r="T915">
        <f t="shared" si="60"/>
        <v>-11.1389</v>
      </c>
    </row>
    <row r="916" spans="2:20" x14ac:dyDescent="0.3">
      <c r="B916">
        <v>14</v>
      </c>
      <c r="C916">
        <v>426.26900000000001</v>
      </c>
      <c r="D916">
        <f t="shared" si="62"/>
        <v>60.103377809832793</v>
      </c>
      <c r="E916">
        <v>-45.471200000000003</v>
      </c>
      <c r="F916">
        <v>51.010100000000001</v>
      </c>
      <c r="G916">
        <v>530.76800000000003</v>
      </c>
      <c r="H916">
        <v>1.06308</v>
      </c>
      <c r="I916">
        <v>-59.905999999999999</v>
      </c>
      <c r="J916">
        <f t="shared" si="59"/>
        <v>-14.434799999999996</v>
      </c>
      <c r="L916">
        <v>8</v>
      </c>
      <c r="M916">
        <v>328.745</v>
      </c>
      <c r="N916">
        <f t="shared" si="61"/>
        <v>53.888020692999902</v>
      </c>
      <c r="O916">
        <v>-35.873399999999997</v>
      </c>
      <c r="P916">
        <v>44.296300000000002</v>
      </c>
      <c r="Q916">
        <v>746.35</v>
      </c>
      <c r="R916">
        <v>1.7018500000000001</v>
      </c>
      <c r="S916">
        <v>-46.6614</v>
      </c>
      <c r="T916">
        <f t="shared" si="60"/>
        <v>-10.788000000000004</v>
      </c>
    </row>
    <row r="917" spans="2:20" x14ac:dyDescent="0.3">
      <c r="B917">
        <v>15</v>
      </c>
      <c r="C917">
        <v>443.74299999999999</v>
      </c>
      <c r="D917">
        <f t="shared" si="62"/>
        <v>57.227881423829722</v>
      </c>
      <c r="E917">
        <v>-44.540399999999998</v>
      </c>
      <c r="F917">
        <v>50.0488</v>
      </c>
      <c r="G917">
        <v>517.28</v>
      </c>
      <c r="H917">
        <v>1.0556700000000001</v>
      </c>
      <c r="I917">
        <v>-59.844999999999999</v>
      </c>
      <c r="J917">
        <f t="shared" si="59"/>
        <v>-15.304600000000001</v>
      </c>
      <c r="L917">
        <v>9</v>
      </c>
      <c r="M917">
        <v>347.09</v>
      </c>
      <c r="N917">
        <f t="shared" si="61"/>
        <v>54.510765876260649</v>
      </c>
      <c r="O917">
        <v>-35.537700000000001</v>
      </c>
      <c r="P917">
        <v>43.670699999999997</v>
      </c>
      <c r="Q917">
        <v>747.423</v>
      </c>
      <c r="R917">
        <v>1.7002299999999999</v>
      </c>
      <c r="S917">
        <v>-46.478299999999997</v>
      </c>
      <c r="T917">
        <f t="shared" si="60"/>
        <v>-10.940599999999996</v>
      </c>
    </row>
    <row r="918" spans="2:20" x14ac:dyDescent="0.3">
      <c r="B918">
        <v>16</v>
      </c>
      <c r="C918">
        <v>460.714</v>
      </c>
      <c r="D918">
        <f t="shared" si="62"/>
        <v>58.924046903541324</v>
      </c>
      <c r="E918">
        <v>-44.616700000000002</v>
      </c>
      <c r="F918">
        <v>49.865699999999997</v>
      </c>
      <c r="G918">
        <v>518.84500000000003</v>
      </c>
      <c r="H918">
        <v>1.05362</v>
      </c>
      <c r="I918">
        <v>-59.646599999999999</v>
      </c>
      <c r="J918">
        <f t="shared" si="59"/>
        <v>-15.029899999999998</v>
      </c>
      <c r="L918">
        <v>10</v>
      </c>
      <c r="M918">
        <v>365.39699999999999</v>
      </c>
      <c r="N918">
        <f t="shared" si="61"/>
        <v>54.623914349702254</v>
      </c>
      <c r="O918">
        <v>-35.644500000000001</v>
      </c>
      <c r="P918">
        <v>43.624899999999997</v>
      </c>
      <c r="Q918">
        <v>758.25300000000004</v>
      </c>
      <c r="R918">
        <v>1.74386</v>
      </c>
      <c r="S918">
        <v>-46.524000000000001</v>
      </c>
      <c r="T918">
        <f t="shared" si="60"/>
        <v>-10.8795</v>
      </c>
    </row>
    <row r="919" spans="2:20" x14ac:dyDescent="0.3">
      <c r="B919">
        <v>17</v>
      </c>
      <c r="C919">
        <v>478.27199999999999</v>
      </c>
      <c r="D919">
        <f t="shared" si="62"/>
        <v>56.954094999430481</v>
      </c>
      <c r="E919">
        <v>-44.570900000000002</v>
      </c>
      <c r="F919">
        <v>49.8352</v>
      </c>
      <c r="G919">
        <v>519.75599999999997</v>
      </c>
      <c r="H919">
        <v>1.0644899999999999</v>
      </c>
      <c r="I919">
        <v>-59.799199999999999</v>
      </c>
      <c r="J919">
        <f t="shared" si="59"/>
        <v>-15.228299999999997</v>
      </c>
      <c r="L919">
        <v>11</v>
      </c>
      <c r="M919">
        <v>384.09399999999999</v>
      </c>
      <c r="N919">
        <f t="shared" si="61"/>
        <v>53.484516232550668</v>
      </c>
      <c r="O919">
        <v>-35.507199999999997</v>
      </c>
      <c r="P919">
        <v>43.518099999999997</v>
      </c>
      <c r="Q919">
        <v>761.67600000000004</v>
      </c>
      <c r="R919">
        <v>1.7217199999999999</v>
      </c>
      <c r="S919">
        <v>-46.463000000000001</v>
      </c>
      <c r="T919">
        <f t="shared" si="60"/>
        <v>-10.955800000000004</v>
      </c>
    </row>
    <row r="920" spans="2:20" x14ac:dyDescent="0.3">
      <c r="B920">
        <v>18</v>
      </c>
      <c r="C920">
        <v>495.666</v>
      </c>
      <c r="D920">
        <f t="shared" si="62"/>
        <v>57.491088881223391</v>
      </c>
      <c r="E920">
        <v>-44.601399999999998</v>
      </c>
      <c r="F920">
        <v>49.850499999999997</v>
      </c>
      <c r="G920">
        <v>524.30499999999995</v>
      </c>
      <c r="H920">
        <v>1.07074</v>
      </c>
      <c r="I920">
        <v>-59.738199999999999</v>
      </c>
      <c r="J920">
        <f t="shared" si="59"/>
        <v>-15.136800000000001</v>
      </c>
      <c r="L920">
        <v>12</v>
      </c>
      <c r="M920">
        <v>402.78399999999999</v>
      </c>
      <c r="N920">
        <f t="shared" si="61"/>
        <v>53.504547886570364</v>
      </c>
      <c r="O920">
        <v>-35.9497</v>
      </c>
      <c r="P920">
        <v>44.143700000000003</v>
      </c>
      <c r="Q920">
        <v>773.59900000000005</v>
      </c>
      <c r="R920">
        <v>1.7366600000000001</v>
      </c>
      <c r="S920">
        <v>-46.615600000000001</v>
      </c>
      <c r="T920">
        <f t="shared" si="60"/>
        <v>-10.665900000000001</v>
      </c>
    </row>
    <row r="921" spans="2:20" x14ac:dyDescent="0.3">
      <c r="B921">
        <v>19</v>
      </c>
      <c r="C921">
        <v>512.899</v>
      </c>
      <c r="D921">
        <f t="shared" si="62"/>
        <v>58.028201706029115</v>
      </c>
      <c r="E921">
        <v>-44.616700000000002</v>
      </c>
      <c r="F921">
        <v>49.850499999999997</v>
      </c>
      <c r="G921">
        <v>527.50099999999998</v>
      </c>
      <c r="H921">
        <v>1.0656399999999999</v>
      </c>
      <c r="I921">
        <v>-59.585599999999999</v>
      </c>
      <c r="J921">
        <f t="shared" si="59"/>
        <v>-14.968899999999998</v>
      </c>
      <c r="L921">
        <v>13</v>
      </c>
      <c r="M921">
        <v>421.31</v>
      </c>
      <c r="N921">
        <f t="shared" si="61"/>
        <v>53.978192810104687</v>
      </c>
      <c r="O921">
        <v>-35.461399999999998</v>
      </c>
      <c r="P921">
        <v>43.472299999999997</v>
      </c>
      <c r="Q921">
        <v>768.42700000000002</v>
      </c>
      <c r="R921">
        <v>1.74501</v>
      </c>
      <c r="S921">
        <v>-46.676600000000001</v>
      </c>
      <c r="T921">
        <f t="shared" si="60"/>
        <v>-11.215200000000003</v>
      </c>
    </row>
    <row r="922" spans="2:20" x14ac:dyDescent="0.3">
      <c r="B922">
        <v>20</v>
      </c>
      <c r="C922">
        <v>530.50199999999995</v>
      </c>
      <c r="D922">
        <f t="shared" si="62"/>
        <v>56.808498551383444</v>
      </c>
      <c r="E922">
        <v>-44.647199999999998</v>
      </c>
      <c r="F922">
        <v>49.942</v>
      </c>
      <c r="G922">
        <v>527.78</v>
      </c>
      <c r="H922">
        <v>1.0732299999999999</v>
      </c>
      <c r="I922">
        <v>-59.692399999999999</v>
      </c>
      <c r="J922">
        <f t="shared" si="59"/>
        <v>-15.045200000000001</v>
      </c>
      <c r="L922">
        <v>14</v>
      </c>
      <c r="M922">
        <v>440.84199999999998</v>
      </c>
      <c r="N922">
        <f t="shared" si="61"/>
        <v>51.198033995494619</v>
      </c>
      <c r="O922">
        <v>-35.186799999999998</v>
      </c>
      <c r="P922">
        <v>43.243400000000001</v>
      </c>
      <c r="Q922">
        <v>762.77</v>
      </c>
      <c r="R922">
        <v>1.7482899999999999</v>
      </c>
      <c r="S922">
        <v>-46.569800000000001</v>
      </c>
      <c r="T922">
        <f t="shared" si="60"/>
        <v>-11.383000000000003</v>
      </c>
    </row>
    <row r="923" spans="2:20" x14ac:dyDescent="0.3">
      <c r="B923">
        <v>21</v>
      </c>
      <c r="C923">
        <v>547.62400000000002</v>
      </c>
      <c r="D923">
        <f t="shared" si="62"/>
        <v>58.404392010278933</v>
      </c>
      <c r="E923">
        <v>-45.1965</v>
      </c>
      <c r="F923">
        <v>50.384500000000003</v>
      </c>
      <c r="G923">
        <v>540.19500000000005</v>
      </c>
      <c r="H923">
        <v>1.0906400000000001</v>
      </c>
      <c r="I923">
        <v>-59.509300000000003</v>
      </c>
      <c r="J923">
        <f t="shared" si="59"/>
        <v>-14.312800000000003</v>
      </c>
      <c r="L923">
        <v>15</v>
      </c>
      <c r="M923">
        <v>460.154</v>
      </c>
      <c r="N923">
        <f t="shared" si="61"/>
        <v>51.781275890637914</v>
      </c>
      <c r="O923">
        <v>-34.973100000000002</v>
      </c>
      <c r="P923">
        <v>42.724600000000002</v>
      </c>
      <c r="Q923">
        <v>762.75300000000004</v>
      </c>
      <c r="R923">
        <v>1.7488600000000001</v>
      </c>
      <c r="S923">
        <v>-46.432499999999997</v>
      </c>
      <c r="T923">
        <f t="shared" si="60"/>
        <v>-11.459399999999995</v>
      </c>
    </row>
    <row r="924" spans="2:20" x14ac:dyDescent="0.3">
      <c r="B924">
        <v>22</v>
      </c>
      <c r="C924">
        <v>565.78300000000002</v>
      </c>
      <c r="D924">
        <f t="shared" si="62"/>
        <v>55.069111735227736</v>
      </c>
      <c r="E924">
        <v>-44.418300000000002</v>
      </c>
      <c r="F924">
        <v>49.713099999999997</v>
      </c>
      <c r="G924">
        <v>526.24800000000005</v>
      </c>
      <c r="H924">
        <v>1.0676600000000001</v>
      </c>
      <c r="I924">
        <v>-59.3872</v>
      </c>
      <c r="J924">
        <f t="shared" si="59"/>
        <v>-14.968899999999998</v>
      </c>
      <c r="L924">
        <v>16</v>
      </c>
      <c r="M924">
        <v>479.10500000000002</v>
      </c>
      <c r="N924">
        <f t="shared" si="61"/>
        <v>52.767663975515745</v>
      </c>
      <c r="O924">
        <v>-35.720799999999997</v>
      </c>
      <c r="P924">
        <v>43.350200000000001</v>
      </c>
      <c r="Q924">
        <v>793.45899999999995</v>
      </c>
      <c r="R924">
        <v>1.8067599999999999</v>
      </c>
      <c r="S924">
        <v>-46.493499999999997</v>
      </c>
      <c r="T924">
        <f t="shared" si="60"/>
        <v>-10.7727</v>
      </c>
    </row>
    <row r="925" spans="2:20" x14ac:dyDescent="0.3">
      <c r="B925">
        <v>23</v>
      </c>
      <c r="C925">
        <v>583.40700000000004</v>
      </c>
      <c r="D925">
        <f t="shared" si="62"/>
        <v>56.74080798910569</v>
      </c>
      <c r="E925">
        <v>-45.1813</v>
      </c>
      <c r="F925">
        <v>50.247199999999999</v>
      </c>
      <c r="G925">
        <v>548.83900000000006</v>
      </c>
      <c r="H925">
        <v>1.0868800000000001</v>
      </c>
      <c r="I925">
        <v>-59.433</v>
      </c>
      <c r="J925">
        <f t="shared" si="59"/>
        <v>-14.2517</v>
      </c>
      <c r="L925">
        <v>17</v>
      </c>
      <c r="M925">
        <v>498.62599999999998</v>
      </c>
      <c r="N925">
        <f t="shared" si="61"/>
        <v>51.226883868654383</v>
      </c>
      <c r="O925">
        <v>-35.7361</v>
      </c>
      <c r="P925">
        <v>43.411299999999997</v>
      </c>
      <c r="Q925">
        <v>790.94299999999998</v>
      </c>
      <c r="R925">
        <v>1.7948599999999999</v>
      </c>
      <c r="S925">
        <v>-46.432499999999997</v>
      </c>
      <c r="T925">
        <f t="shared" si="60"/>
        <v>-10.696399999999997</v>
      </c>
    </row>
    <row r="926" spans="2:20" x14ac:dyDescent="0.3">
      <c r="B926">
        <v>24</v>
      </c>
      <c r="C926">
        <v>601.34900000000005</v>
      </c>
      <c r="D926">
        <f t="shared" si="62"/>
        <v>55.735146583435494</v>
      </c>
      <c r="E926">
        <v>-44.677700000000002</v>
      </c>
      <c r="F926">
        <v>49.606299999999997</v>
      </c>
      <c r="G926">
        <v>534.13599999999997</v>
      </c>
      <c r="H926">
        <v>1.08741</v>
      </c>
      <c r="I926">
        <v>-59.4788</v>
      </c>
      <c r="J926">
        <f t="shared" si="59"/>
        <v>-14.801099999999998</v>
      </c>
      <c r="L926">
        <v>18</v>
      </c>
      <c r="M926">
        <v>518.58000000000004</v>
      </c>
      <c r="N926">
        <f t="shared" si="61"/>
        <v>50.115265109752265</v>
      </c>
      <c r="O926">
        <v>-35.308799999999998</v>
      </c>
      <c r="P926">
        <v>42.999299999999998</v>
      </c>
      <c r="Q926">
        <v>783.61699999999996</v>
      </c>
      <c r="R926">
        <v>1.7917099999999999</v>
      </c>
      <c r="S926">
        <v>-46.264600000000002</v>
      </c>
      <c r="T926">
        <f t="shared" si="60"/>
        <v>-10.955800000000004</v>
      </c>
    </row>
    <row r="927" spans="2:20" x14ac:dyDescent="0.3">
      <c r="B927">
        <v>25</v>
      </c>
      <c r="C927">
        <v>619.52200000000005</v>
      </c>
      <c r="D927">
        <f t="shared" si="62"/>
        <v>55.026687943652668</v>
      </c>
      <c r="E927">
        <v>-44.296300000000002</v>
      </c>
      <c r="F927">
        <v>49.163800000000002</v>
      </c>
      <c r="G927">
        <v>529.82000000000005</v>
      </c>
      <c r="H927">
        <v>1.0861499999999999</v>
      </c>
      <c r="I927">
        <v>-59.3414</v>
      </c>
      <c r="J927">
        <f t="shared" si="59"/>
        <v>-15.045099999999998</v>
      </c>
      <c r="L927">
        <v>19</v>
      </c>
      <c r="M927">
        <v>538.15499999999997</v>
      </c>
      <c r="N927">
        <f t="shared" si="61"/>
        <v>51.085568326947815</v>
      </c>
      <c r="O927">
        <v>-35.415599999999998</v>
      </c>
      <c r="P927">
        <v>42.984000000000002</v>
      </c>
      <c r="Q927">
        <v>786.26099999999997</v>
      </c>
      <c r="R927">
        <v>1.82457</v>
      </c>
      <c r="S927">
        <v>-46.218899999999998</v>
      </c>
      <c r="T927">
        <f t="shared" si="60"/>
        <v>-10.8033</v>
      </c>
    </row>
    <row r="928" spans="2:20" x14ac:dyDescent="0.3">
      <c r="B928">
        <v>26</v>
      </c>
      <c r="C928">
        <v>638.18499999999995</v>
      </c>
      <c r="D928">
        <f t="shared" si="62"/>
        <v>53.581953598028477</v>
      </c>
      <c r="E928">
        <v>-44.479399999999998</v>
      </c>
      <c r="F928">
        <v>49.148600000000002</v>
      </c>
      <c r="G928">
        <v>537.673</v>
      </c>
      <c r="H928">
        <v>1.10141</v>
      </c>
      <c r="I928">
        <v>-59.2194</v>
      </c>
      <c r="J928">
        <f t="shared" si="59"/>
        <v>-14.740000000000002</v>
      </c>
      <c r="L928">
        <v>20</v>
      </c>
      <c r="M928">
        <v>558.48500000000001</v>
      </c>
      <c r="N928">
        <f t="shared" si="61"/>
        <v>49.188391539596559</v>
      </c>
      <c r="O928">
        <v>-35.385100000000001</v>
      </c>
      <c r="P928">
        <v>42.968800000000002</v>
      </c>
      <c r="Q928">
        <v>785.14</v>
      </c>
      <c r="R928">
        <v>1.7926500000000001</v>
      </c>
      <c r="S928">
        <v>-46.264600000000002</v>
      </c>
      <c r="T928">
        <f t="shared" si="60"/>
        <v>-10.8795</v>
      </c>
    </row>
    <row r="929" spans="1:20" x14ac:dyDescent="0.3">
      <c r="B929">
        <v>27</v>
      </c>
      <c r="C929">
        <v>656.41200000000003</v>
      </c>
      <c r="D929">
        <f t="shared" si="62"/>
        <v>54.863663795467993</v>
      </c>
      <c r="E929">
        <v>-43.7012</v>
      </c>
      <c r="F929">
        <v>48.477200000000003</v>
      </c>
      <c r="G929">
        <v>523.96600000000001</v>
      </c>
      <c r="H929">
        <v>1.0825499999999999</v>
      </c>
      <c r="I929">
        <v>-59.295699999999997</v>
      </c>
      <c r="J929">
        <f t="shared" si="59"/>
        <v>-15.594499999999996</v>
      </c>
      <c r="L929">
        <v>21</v>
      </c>
      <c r="M929">
        <v>578.13699999999994</v>
      </c>
      <c r="N929">
        <f t="shared" si="61"/>
        <v>50.885406065540586</v>
      </c>
      <c r="O929">
        <v>-35.690300000000001</v>
      </c>
      <c r="P929">
        <v>43.014499999999998</v>
      </c>
      <c r="Q929">
        <v>806.20399999999995</v>
      </c>
      <c r="R929">
        <v>1.83368</v>
      </c>
      <c r="S929">
        <v>-46.096800000000002</v>
      </c>
      <c r="T929">
        <f t="shared" si="60"/>
        <v>-10.406500000000001</v>
      </c>
    </row>
    <row r="930" spans="1:20" x14ac:dyDescent="0.3">
      <c r="B930">
        <v>28</v>
      </c>
      <c r="C930">
        <v>674.505</v>
      </c>
      <c r="D930">
        <f t="shared" si="62"/>
        <v>55.269993920300792</v>
      </c>
      <c r="E930">
        <v>-44.403100000000002</v>
      </c>
      <c r="F930">
        <v>49.118000000000002</v>
      </c>
      <c r="G930">
        <v>536.73299999999995</v>
      </c>
      <c r="H930">
        <v>1.09839</v>
      </c>
      <c r="I930">
        <v>-59.249899999999997</v>
      </c>
      <c r="J930">
        <f t="shared" si="59"/>
        <v>-14.846799999999995</v>
      </c>
      <c r="L930">
        <v>22</v>
      </c>
      <c r="M930">
        <v>598.28099999999995</v>
      </c>
      <c r="N930">
        <f t="shared" si="61"/>
        <v>49.642573471008724</v>
      </c>
      <c r="O930">
        <v>-35.400399999999998</v>
      </c>
      <c r="P930">
        <v>42.633099999999999</v>
      </c>
      <c r="Q930">
        <v>801.19200000000001</v>
      </c>
      <c r="R930">
        <v>1.84338</v>
      </c>
      <c r="S930">
        <v>-46.249400000000001</v>
      </c>
      <c r="T930">
        <f t="shared" si="60"/>
        <v>-10.849000000000004</v>
      </c>
    </row>
    <row r="931" spans="1:20" x14ac:dyDescent="0.3">
      <c r="B931">
        <v>29</v>
      </c>
      <c r="C931">
        <v>692.95600000000002</v>
      </c>
      <c r="D931">
        <f t="shared" si="62"/>
        <v>54.197604465882542</v>
      </c>
      <c r="E931">
        <v>-44.387799999999999</v>
      </c>
      <c r="F931">
        <v>49.179099999999998</v>
      </c>
      <c r="G931">
        <v>539.08199999999999</v>
      </c>
      <c r="H931">
        <v>1.1066400000000001</v>
      </c>
      <c r="I931">
        <v>-59.158299999999997</v>
      </c>
      <c r="J931">
        <f t="shared" si="59"/>
        <v>-14.770499999999998</v>
      </c>
      <c r="L931">
        <v>23</v>
      </c>
      <c r="M931">
        <v>617.95000000000005</v>
      </c>
      <c r="N931">
        <f t="shared" si="61"/>
        <v>50.841425593573398</v>
      </c>
      <c r="O931">
        <v>-35.003700000000002</v>
      </c>
      <c r="P931">
        <v>42.190600000000003</v>
      </c>
      <c r="Q931">
        <v>802.20600000000002</v>
      </c>
      <c r="R931">
        <v>1.8440399999999999</v>
      </c>
      <c r="S931">
        <v>-46.127299999999998</v>
      </c>
      <c r="T931">
        <f t="shared" si="60"/>
        <v>-11.123599999999996</v>
      </c>
    </row>
    <row r="932" spans="1:20" x14ac:dyDescent="0.3">
      <c r="B932">
        <v>30</v>
      </c>
      <c r="C932">
        <v>711.39700000000005</v>
      </c>
      <c r="D932">
        <f t="shared" si="62"/>
        <v>54.226994197711527</v>
      </c>
      <c r="E932">
        <v>-44.189500000000002</v>
      </c>
      <c r="F932">
        <v>48.858600000000003</v>
      </c>
      <c r="G932">
        <v>536.23599999999999</v>
      </c>
      <c r="H932">
        <v>1.10375</v>
      </c>
      <c r="I932">
        <v>-59.265099999999997</v>
      </c>
      <c r="J932">
        <f t="shared" si="59"/>
        <v>-15.075599999999994</v>
      </c>
      <c r="L932">
        <v>24</v>
      </c>
      <c r="M932">
        <v>638.26199999999994</v>
      </c>
      <c r="N932">
        <f t="shared" si="61"/>
        <v>49.231981094919504</v>
      </c>
      <c r="O932">
        <v>-35.552999999999997</v>
      </c>
      <c r="P932">
        <v>42.968800000000002</v>
      </c>
      <c r="Q932">
        <v>813.91800000000001</v>
      </c>
      <c r="R932">
        <v>1.87758</v>
      </c>
      <c r="S932">
        <v>-46.249400000000001</v>
      </c>
      <c r="T932">
        <f t="shared" si="60"/>
        <v>-10.696400000000004</v>
      </c>
    </row>
    <row r="933" spans="1:20" x14ac:dyDescent="0.3">
      <c r="J933">
        <f t="shared" si="59"/>
        <v>0</v>
      </c>
      <c r="L933">
        <v>25</v>
      </c>
      <c r="M933">
        <v>658.72199999999998</v>
      </c>
      <c r="N933">
        <f t="shared" si="61"/>
        <v>48.875855327468145</v>
      </c>
      <c r="O933">
        <v>-35.232500000000002</v>
      </c>
      <c r="P933">
        <v>42.556800000000003</v>
      </c>
      <c r="Q933">
        <v>814.01300000000003</v>
      </c>
      <c r="R933">
        <v>1.82938</v>
      </c>
      <c r="S933">
        <v>-46.142600000000002</v>
      </c>
      <c r="T933">
        <f t="shared" si="60"/>
        <v>-10.9101</v>
      </c>
    </row>
    <row r="934" spans="1:20" x14ac:dyDescent="0.3">
      <c r="A934">
        <v>3.05</v>
      </c>
      <c r="J934">
        <f t="shared" si="59"/>
        <v>0</v>
      </c>
      <c r="L934">
        <v>26</v>
      </c>
      <c r="M934">
        <v>679.32</v>
      </c>
      <c r="N934">
        <f t="shared" si="61"/>
        <v>48.548402757549113</v>
      </c>
      <c r="O934">
        <v>-35.339399999999998</v>
      </c>
      <c r="P934">
        <v>42.541499999999999</v>
      </c>
      <c r="Q934">
        <v>822.14800000000002</v>
      </c>
      <c r="R934">
        <v>1.8661799999999999</v>
      </c>
      <c r="S934">
        <v>-46.249400000000001</v>
      </c>
      <c r="T934">
        <f t="shared" si="60"/>
        <v>-10.910000000000004</v>
      </c>
    </row>
    <row r="935" spans="1:20" x14ac:dyDescent="0.3">
      <c r="B935">
        <v>1</v>
      </c>
      <c r="C935">
        <v>221.572</v>
      </c>
      <c r="E935">
        <v>-50.643900000000002</v>
      </c>
      <c r="F935">
        <v>68.695099999999996</v>
      </c>
      <c r="G935">
        <v>363.25099999999998</v>
      </c>
      <c r="H935">
        <v>0.80512700000000004</v>
      </c>
      <c r="I935">
        <v>-62.6526</v>
      </c>
      <c r="J935">
        <f t="shared" si="59"/>
        <v>-12.008699999999997</v>
      </c>
      <c r="L935">
        <v>27</v>
      </c>
      <c r="M935">
        <v>699.93499999999995</v>
      </c>
      <c r="N935">
        <f t="shared" si="61"/>
        <v>48.50836769342736</v>
      </c>
      <c r="O935">
        <v>-34.820599999999999</v>
      </c>
      <c r="P935">
        <v>41.763300000000001</v>
      </c>
      <c r="Q935">
        <v>806.26499999999999</v>
      </c>
      <c r="R935">
        <v>1.8630500000000001</v>
      </c>
      <c r="S935">
        <v>-46.096800000000002</v>
      </c>
      <c r="T935">
        <f t="shared" si="60"/>
        <v>-11.276200000000003</v>
      </c>
    </row>
    <row r="936" spans="1:20" x14ac:dyDescent="0.3">
      <c r="B936">
        <v>2</v>
      </c>
      <c r="C936">
        <v>228.614</v>
      </c>
      <c r="D936">
        <f t="shared" si="62"/>
        <v>142.00511218403858</v>
      </c>
      <c r="E936">
        <v>-45.761099999999999</v>
      </c>
      <c r="F936">
        <v>51.315300000000001</v>
      </c>
      <c r="G936">
        <v>480.19499999999999</v>
      </c>
      <c r="H936">
        <v>1.0462400000000001</v>
      </c>
      <c r="I936">
        <v>-58.197000000000003</v>
      </c>
      <c r="J936">
        <f t="shared" si="59"/>
        <v>-12.435900000000004</v>
      </c>
      <c r="T936">
        <f t="shared" si="60"/>
        <v>0</v>
      </c>
    </row>
    <row r="937" spans="1:20" x14ac:dyDescent="0.3">
      <c r="B937">
        <v>3</v>
      </c>
      <c r="C937">
        <v>241.83699999999999</v>
      </c>
      <c r="D937">
        <f t="shared" si="62"/>
        <v>75.625803524162535</v>
      </c>
      <c r="E937">
        <v>-43.838500000000003</v>
      </c>
      <c r="F937">
        <v>46.890300000000003</v>
      </c>
      <c r="G937">
        <v>518.06100000000004</v>
      </c>
      <c r="H937">
        <v>1.10629</v>
      </c>
      <c r="I937">
        <v>-58.105499999999999</v>
      </c>
      <c r="J937">
        <f t="shared" si="59"/>
        <v>-14.266999999999996</v>
      </c>
      <c r="K937">
        <v>2.95</v>
      </c>
      <c r="T937">
        <f t="shared" si="60"/>
        <v>0</v>
      </c>
    </row>
    <row r="938" spans="1:20" x14ac:dyDescent="0.3">
      <c r="B938">
        <v>4</v>
      </c>
      <c r="C938">
        <v>259.03500000000003</v>
      </c>
      <c r="D938">
        <f t="shared" si="62"/>
        <v>58.146296080939521</v>
      </c>
      <c r="E938">
        <v>-43.9148</v>
      </c>
      <c r="F938">
        <v>47.622700000000002</v>
      </c>
      <c r="G938">
        <v>518.93299999999999</v>
      </c>
      <c r="H938">
        <v>1.0841000000000001</v>
      </c>
      <c r="I938">
        <v>-58.685299999999998</v>
      </c>
      <c r="J938">
        <f t="shared" si="59"/>
        <v>-14.770499999999998</v>
      </c>
      <c r="L938">
        <v>1</v>
      </c>
      <c r="M938">
        <v>221.239</v>
      </c>
      <c r="O938">
        <v>-40.924100000000003</v>
      </c>
      <c r="P938">
        <v>64.483599999999996</v>
      </c>
      <c r="Q938">
        <v>451.60399999999998</v>
      </c>
      <c r="R938">
        <v>1.06698</v>
      </c>
      <c r="S938">
        <v>-49.453699999999998</v>
      </c>
      <c r="T938">
        <f t="shared" si="60"/>
        <v>-8.529599999999995</v>
      </c>
    </row>
    <row r="939" spans="1:20" x14ac:dyDescent="0.3">
      <c r="B939">
        <v>5</v>
      </c>
      <c r="C939">
        <v>276.851</v>
      </c>
      <c r="D939">
        <f t="shared" si="62"/>
        <v>56.129321957790829</v>
      </c>
      <c r="E939">
        <v>-43.426499999999997</v>
      </c>
      <c r="F939">
        <v>47.698999999999998</v>
      </c>
      <c r="G939">
        <v>500.87599999999998</v>
      </c>
      <c r="H939">
        <v>1.0673999999999999</v>
      </c>
      <c r="I939">
        <v>-59.021000000000001</v>
      </c>
      <c r="J939">
        <f t="shared" si="59"/>
        <v>-15.594500000000004</v>
      </c>
      <c r="L939">
        <v>2</v>
      </c>
      <c r="M939">
        <v>229.053</v>
      </c>
      <c r="N939">
        <f t="shared" si="61"/>
        <v>127.97542871768631</v>
      </c>
      <c r="O939">
        <v>-36.193800000000003</v>
      </c>
      <c r="P939">
        <v>44.341999999999999</v>
      </c>
      <c r="Q939">
        <v>683.17899999999997</v>
      </c>
      <c r="R939">
        <v>1.68391</v>
      </c>
      <c r="S939">
        <v>-44.296300000000002</v>
      </c>
      <c r="T939">
        <f t="shared" si="60"/>
        <v>-8.1024999999999991</v>
      </c>
    </row>
    <row r="940" spans="1:20" x14ac:dyDescent="0.3">
      <c r="B940">
        <v>6</v>
      </c>
      <c r="C940">
        <v>294.23700000000002</v>
      </c>
      <c r="D940">
        <f t="shared" si="62"/>
        <v>57.517542850569342</v>
      </c>
      <c r="E940">
        <v>-44.128399999999999</v>
      </c>
      <c r="F940">
        <v>48.782299999999999</v>
      </c>
      <c r="G940">
        <v>515.01199999999994</v>
      </c>
      <c r="H940">
        <v>1.0660700000000001</v>
      </c>
      <c r="I940">
        <v>-59.310899999999997</v>
      </c>
      <c r="J940">
        <f t="shared" si="59"/>
        <v>-15.182499999999997</v>
      </c>
      <c r="L940">
        <v>3</v>
      </c>
      <c r="M940">
        <v>240.48599999999999</v>
      </c>
      <c r="N940">
        <f t="shared" si="61"/>
        <v>87.466106883582668</v>
      </c>
      <c r="O940">
        <v>-34.393300000000004</v>
      </c>
      <c r="P940">
        <v>38.986199999999997</v>
      </c>
      <c r="Q940">
        <v>793.57100000000003</v>
      </c>
      <c r="R940">
        <v>1.9229700000000001</v>
      </c>
      <c r="S940">
        <v>-43.289200000000001</v>
      </c>
      <c r="T940">
        <f t="shared" si="60"/>
        <v>-8.8958999999999975</v>
      </c>
    </row>
    <row r="941" spans="1:20" x14ac:dyDescent="0.3">
      <c r="B941">
        <v>7</v>
      </c>
      <c r="C941">
        <v>311.51900000000001</v>
      </c>
      <c r="D941">
        <f t="shared" si="62"/>
        <v>57.863673185973902</v>
      </c>
      <c r="E941">
        <v>-44.433599999999998</v>
      </c>
      <c r="F941">
        <v>49.179099999999998</v>
      </c>
      <c r="G941">
        <v>518.99400000000003</v>
      </c>
      <c r="H941">
        <v>1.0732299999999999</v>
      </c>
      <c r="I941">
        <v>-59.463500000000003</v>
      </c>
      <c r="J941">
        <f t="shared" si="59"/>
        <v>-15.029900000000005</v>
      </c>
      <c r="L941">
        <v>4</v>
      </c>
      <c r="M941">
        <v>255.358</v>
      </c>
      <c r="N941">
        <f t="shared" si="61"/>
        <v>67.240451855836412</v>
      </c>
      <c r="O941">
        <v>-34.256</v>
      </c>
      <c r="P941">
        <v>38.635300000000001</v>
      </c>
      <c r="Q941">
        <v>814.13300000000004</v>
      </c>
      <c r="R941">
        <v>1.9420299999999999</v>
      </c>
      <c r="S941">
        <v>-44.311500000000002</v>
      </c>
      <c r="T941">
        <f t="shared" si="60"/>
        <v>-10.055500000000002</v>
      </c>
    </row>
    <row r="942" spans="1:20" x14ac:dyDescent="0.3">
      <c r="B942">
        <v>8</v>
      </c>
      <c r="C942">
        <v>329.07</v>
      </c>
      <c r="D942">
        <f t="shared" si="62"/>
        <v>56.976810438151709</v>
      </c>
      <c r="E942">
        <v>-44.647199999999998</v>
      </c>
      <c r="F942">
        <v>49.316400000000002</v>
      </c>
      <c r="G942">
        <v>520.89400000000001</v>
      </c>
      <c r="H942">
        <v>1.0791599999999999</v>
      </c>
      <c r="I942">
        <v>-59.524500000000003</v>
      </c>
      <c r="J942">
        <f t="shared" si="59"/>
        <v>-14.877300000000005</v>
      </c>
      <c r="L942">
        <v>5</v>
      </c>
      <c r="M942">
        <v>272.387</v>
      </c>
      <c r="N942">
        <f t="shared" si="61"/>
        <v>58.723354277996371</v>
      </c>
      <c r="O942">
        <v>-35.049399999999999</v>
      </c>
      <c r="P942">
        <v>41.488599999999998</v>
      </c>
      <c r="Q942">
        <v>787.57100000000003</v>
      </c>
      <c r="R942">
        <v>1.82653</v>
      </c>
      <c r="S942">
        <v>-45.517000000000003</v>
      </c>
      <c r="T942">
        <f t="shared" si="60"/>
        <v>-10.467600000000004</v>
      </c>
    </row>
    <row r="943" spans="1:20" x14ac:dyDescent="0.3">
      <c r="B943">
        <v>9</v>
      </c>
      <c r="C943">
        <v>346.834</v>
      </c>
      <c r="D943">
        <f t="shared" si="62"/>
        <v>56.293627561360026</v>
      </c>
      <c r="E943">
        <v>-44.204700000000003</v>
      </c>
      <c r="F943">
        <v>49.011200000000002</v>
      </c>
      <c r="G943">
        <v>514.16099999999994</v>
      </c>
      <c r="H943">
        <v>1.06864</v>
      </c>
      <c r="I943">
        <v>-59.6008</v>
      </c>
      <c r="J943">
        <f t="shared" si="59"/>
        <v>-15.396099999999997</v>
      </c>
      <c r="L943">
        <v>6</v>
      </c>
      <c r="M943">
        <v>290.40600000000001</v>
      </c>
      <c r="N943">
        <f t="shared" si="61"/>
        <v>55.496975414839874</v>
      </c>
      <c r="O943">
        <v>-35.232500000000002</v>
      </c>
      <c r="P943">
        <v>42.526200000000003</v>
      </c>
      <c r="Q943">
        <v>763.83900000000006</v>
      </c>
      <c r="R943">
        <v>1.77257</v>
      </c>
      <c r="S943">
        <v>-45.99</v>
      </c>
      <c r="T943">
        <f t="shared" si="60"/>
        <v>-10.7575</v>
      </c>
    </row>
    <row r="944" spans="1:20" x14ac:dyDescent="0.3">
      <c r="B944">
        <v>10</v>
      </c>
      <c r="C944">
        <v>364.52499999999998</v>
      </c>
      <c r="D944">
        <f t="shared" si="62"/>
        <v>56.525917133005564</v>
      </c>
      <c r="E944">
        <v>-44.830300000000001</v>
      </c>
      <c r="F944">
        <v>49.575800000000001</v>
      </c>
      <c r="G944">
        <v>528.43100000000004</v>
      </c>
      <c r="H944">
        <v>1.0804499999999999</v>
      </c>
      <c r="I944">
        <v>-59.4788</v>
      </c>
      <c r="J944">
        <f t="shared" si="59"/>
        <v>-14.648499999999999</v>
      </c>
      <c r="L944">
        <v>7</v>
      </c>
      <c r="M944">
        <v>308.64400000000001</v>
      </c>
      <c r="N944">
        <f t="shared" si="61"/>
        <v>54.830573527799103</v>
      </c>
      <c r="O944">
        <v>-35.125700000000002</v>
      </c>
      <c r="P944">
        <v>42.892499999999998</v>
      </c>
      <c r="Q944">
        <v>761.13300000000004</v>
      </c>
      <c r="R944">
        <v>1.74475</v>
      </c>
      <c r="S944">
        <v>-46.234099999999998</v>
      </c>
      <c r="T944">
        <f t="shared" si="60"/>
        <v>-11.108399999999996</v>
      </c>
    </row>
    <row r="945" spans="2:20" x14ac:dyDescent="0.3">
      <c r="B945">
        <v>11</v>
      </c>
      <c r="C945">
        <v>382.86799999999999</v>
      </c>
      <c r="D945">
        <f t="shared" si="62"/>
        <v>54.516709371422287</v>
      </c>
      <c r="E945">
        <v>-44.479399999999998</v>
      </c>
      <c r="F945">
        <v>49.102800000000002</v>
      </c>
      <c r="G945">
        <v>523.67100000000005</v>
      </c>
      <c r="H945">
        <v>1.08267</v>
      </c>
      <c r="I945">
        <v>-59.433</v>
      </c>
      <c r="J945">
        <f t="shared" si="59"/>
        <v>-14.953600000000002</v>
      </c>
      <c r="L945">
        <v>8</v>
      </c>
      <c r="M945">
        <v>326.42899999999997</v>
      </c>
      <c r="N945">
        <f t="shared" si="61"/>
        <v>56.227157717177498</v>
      </c>
      <c r="O945">
        <v>-35.629300000000001</v>
      </c>
      <c r="P945">
        <v>43.335000000000001</v>
      </c>
      <c r="Q945">
        <v>776.05899999999997</v>
      </c>
      <c r="R945">
        <v>1.77986</v>
      </c>
      <c r="S945">
        <v>-45.5627</v>
      </c>
      <c r="T945">
        <f t="shared" si="60"/>
        <v>-9.9333999999999989</v>
      </c>
    </row>
    <row r="946" spans="2:20" x14ac:dyDescent="0.3">
      <c r="B946">
        <v>12</v>
      </c>
      <c r="C946">
        <v>400.74299999999999</v>
      </c>
      <c r="D946">
        <f t="shared" si="62"/>
        <v>55.944055944055947</v>
      </c>
      <c r="E946">
        <v>-44.555700000000002</v>
      </c>
      <c r="F946">
        <v>49.224899999999998</v>
      </c>
      <c r="G946">
        <v>531.90499999999997</v>
      </c>
      <c r="H946">
        <v>1.0851500000000001</v>
      </c>
      <c r="I946">
        <v>-59.371899999999997</v>
      </c>
      <c r="J946">
        <f t="shared" si="59"/>
        <v>-14.816199999999995</v>
      </c>
      <c r="L946">
        <v>9</v>
      </c>
      <c r="M946">
        <v>345.185</v>
      </c>
      <c r="N946">
        <f t="shared" si="61"/>
        <v>53.316272126252848</v>
      </c>
      <c r="O946">
        <v>-35.293599999999998</v>
      </c>
      <c r="P946">
        <v>43.258699999999997</v>
      </c>
      <c r="Q946">
        <v>764.45600000000002</v>
      </c>
      <c r="R946">
        <v>1.73892</v>
      </c>
      <c r="S946">
        <v>-46.386699999999998</v>
      </c>
      <c r="T946">
        <f t="shared" si="60"/>
        <v>-11.0931</v>
      </c>
    </row>
    <row r="947" spans="2:20" x14ac:dyDescent="0.3">
      <c r="B947">
        <v>13</v>
      </c>
      <c r="C947">
        <v>418.62900000000002</v>
      </c>
      <c r="D947">
        <f t="shared" si="62"/>
        <v>55.90965000559089</v>
      </c>
      <c r="E947">
        <v>-44.708300000000001</v>
      </c>
      <c r="F947">
        <v>49.209600000000002</v>
      </c>
      <c r="G947">
        <v>540.82799999999997</v>
      </c>
      <c r="H947">
        <v>1.09849</v>
      </c>
      <c r="I947">
        <v>-59.3414</v>
      </c>
      <c r="J947">
        <f t="shared" si="59"/>
        <v>-14.633099999999999</v>
      </c>
      <c r="L947">
        <v>10</v>
      </c>
      <c r="M947">
        <v>363.46699999999998</v>
      </c>
      <c r="N947">
        <f t="shared" si="61"/>
        <v>54.698610655289407</v>
      </c>
      <c r="O947">
        <v>-35.263100000000001</v>
      </c>
      <c r="P947">
        <v>42.907699999999998</v>
      </c>
      <c r="Q947">
        <v>758.81799999999998</v>
      </c>
      <c r="R947">
        <v>1.7524200000000001</v>
      </c>
      <c r="S947">
        <v>-46.218899999999998</v>
      </c>
      <c r="T947">
        <f t="shared" si="60"/>
        <v>-10.955799999999996</v>
      </c>
    </row>
    <row r="948" spans="2:20" x14ac:dyDescent="0.3">
      <c r="B948">
        <v>14</v>
      </c>
      <c r="C948">
        <v>436.43900000000002</v>
      </c>
      <c r="D948">
        <f t="shared" si="62"/>
        <v>56.148231330713074</v>
      </c>
      <c r="E948">
        <v>-44.403100000000002</v>
      </c>
      <c r="F948">
        <v>48.965499999999999</v>
      </c>
      <c r="G948">
        <v>528.37900000000002</v>
      </c>
      <c r="H948">
        <v>1.0921799999999999</v>
      </c>
      <c r="I948">
        <v>-59.3414</v>
      </c>
      <c r="J948">
        <f t="shared" si="59"/>
        <v>-14.938299999999998</v>
      </c>
      <c r="L948">
        <v>11</v>
      </c>
      <c r="M948">
        <v>381.82900000000001</v>
      </c>
      <c r="N948">
        <f t="shared" si="61"/>
        <v>54.460298442435395</v>
      </c>
      <c r="O948">
        <v>-35.278300000000002</v>
      </c>
      <c r="P948">
        <v>42.816200000000002</v>
      </c>
      <c r="Q948">
        <v>769.96900000000005</v>
      </c>
      <c r="R948">
        <v>1.7991600000000001</v>
      </c>
      <c r="S948">
        <v>-46.066299999999998</v>
      </c>
      <c r="T948">
        <f t="shared" si="60"/>
        <v>-10.787999999999997</v>
      </c>
    </row>
    <row r="949" spans="2:20" x14ac:dyDescent="0.3">
      <c r="B949">
        <v>15</v>
      </c>
      <c r="C949">
        <v>454.505</v>
      </c>
      <c r="D949">
        <f t="shared" si="62"/>
        <v>55.3525960367542</v>
      </c>
      <c r="E949">
        <v>-44.692999999999998</v>
      </c>
      <c r="F949">
        <v>49.163800000000002</v>
      </c>
      <c r="G949">
        <v>541.57799999999997</v>
      </c>
      <c r="H949">
        <v>1.10219</v>
      </c>
      <c r="I949">
        <v>-59.127800000000001</v>
      </c>
      <c r="J949">
        <f t="shared" si="59"/>
        <v>-14.434800000000003</v>
      </c>
      <c r="L949">
        <v>12</v>
      </c>
      <c r="M949">
        <v>400.459</v>
      </c>
      <c r="N949">
        <f t="shared" si="61"/>
        <v>53.676865271068181</v>
      </c>
      <c r="O949">
        <v>-35.491900000000001</v>
      </c>
      <c r="P949">
        <v>43.014499999999998</v>
      </c>
      <c r="Q949">
        <v>779.47</v>
      </c>
      <c r="R949">
        <v>1.78966</v>
      </c>
      <c r="S949">
        <v>-46.249400000000001</v>
      </c>
      <c r="T949">
        <f t="shared" si="60"/>
        <v>-10.7575</v>
      </c>
    </row>
    <row r="950" spans="2:20" x14ac:dyDescent="0.3">
      <c r="B950">
        <v>16</v>
      </c>
      <c r="C950">
        <v>472.41</v>
      </c>
      <c r="D950">
        <f t="shared" si="62"/>
        <v>55.850321139346462</v>
      </c>
      <c r="E950">
        <v>-44.921900000000001</v>
      </c>
      <c r="F950">
        <v>49.423200000000001</v>
      </c>
      <c r="G950">
        <v>542.98</v>
      </c>
      <c r="H950">
        <v>1.11033</v>
      </c>
      <c r="I950">
        <v>-59.2804</v>
      </c>
      <c r="J950">
        <f t="shared" si="59"/>
        <v>-14.358499999999999</v>
      </c>
      <c r="L950">
        <v>13</v>
      </c>
      <c r="M950">
        <v>419.072</v>
      </c>
      <c r="N950">
        <f t="shared" si="61"/>
        <v>53.725890506635146</v>
      </c>
      <c r="O950">
        <v>-35.217300000000002</v>
      </c>
      <c r="P950">
        <v>42.846699999999998</v>
      </c>
      <c r="Q950">
        <v>785.19399999999996</v>
      </c>
      <c r="R950">
        <v>1.78776</v>
      </c>
      <c r="S950">
        <v>-46.249400000000001</v>
      </c>
      <c r="T950">
        <f t="shared" si="60"/>
        <v>-11.0321</v>
      </c>
    </row>
    <row r="951" spans="2:20" x14ac:dyDescent="0.3">
      <c r="B951">
        <v>17</v>
      </c>
      <c r="C951">
        <v>491.25299999999999</v>
      </c>
      <c r="D951">
        <f t="shared" si="62"/>
        <v>53.070105609510271</v>
      </c>
      <c r="E951">
        <v>-44.067399999999999</v>
      </c>
      <c r="F951">
        <v>48.324599999999997</v>
      </c>
      <c r="G951">
        <v>532.71400000000006</v>
      </c>
      <c r="H951">
        <v>1.1025700000000001</v>
      </c>
      <c r="I951">
        <v>-59.021000000000001</v>
      </c>
      <c r="J951">
        <f t="shared" si="59"/>
        <v>-14.953600000000002</v>
      </c>
      <c r="L951">
        <v>14</v>
      </c>
      <c r="M951">
        <v>438.13299999999998</v>
      </c>
      <c r="N951">
        <f t="shared" si="61"/>
        <v>52.463144640889837</v>
      </c>
      <c r="O951">
        <v>-35.201999999999998</v>
      </c>
      <c r="P951">
        <v>42.678800000000003</v>
      </c>
      <c r="Q951">
        <v>787.26700000000005</v>
      </c>
      <c r="R951">
        <v>1.79677</v>
      </c>
      <c r="S951">
        <v>-46.203600000000002</v>
      </c>
      <c r="T951">
        <f t="shared" si="60"/>
        <v>-11.001600000000003</v>
      </c>
    </row>
    <row r="952" spans="2:20" x14ac:dyDescent="0.3">
      <c r="B952">
        <v>18</v>
      </c>
      <c r="C952">
        <v>509.71899999999999</v>
      </c>
      <c r="D952">
        <f t="shared" si="62"/>
        <v>54.153579551608338</v>
      </c>
      <c r="E952">
        <v>-43.8538</v>
      </c>
      <c r="F952">
        <v>48.080399999999997</v>
      </c>
      <c r="G952">
        <v>525.52300000000002</v>
      </c>
      <c r="H952">
        <v>1.1048199999999999</v>
      </c>
      <c r="I952">
        <v>-58.975200000000001</v>
      </c>
      <c r="J952">
        <f t="shared" si="59"/>
        <v>-15.121400000000001</v>
      </c>
      <c r="L952">
        <v>15</v>
      </c>
      <c r="M952">
        <v>456.98</v>
      </c>
      <c r="N952">
        <f t="shared" si="61"/>
        <v>53.058842256061872</v>
      </c>
      <c r="O952">
        <v>-35.583500000000001</v>
      </c>
      <c r="P952">
        <v>42.953499999999998</v>
      </c>
      <c r="Q952">
        <v>799.48099999999999</v>
      </c>
      <c r="R952">
        <v>1.8143100000000001</v>
      </c>
      <c r="S952">
        <v>-46.203600000000002</v>
      </c>
      <c r="T952">
        <f t="shared" si="60"/>
        <v>-10.620100000000001</v>
      </c>
    </row>
    <row r="953" spans="2:20" x14ac:dyDescent="0.3">
      <c r="B953">
        <v>19</v>
      </c>
      <c r="C953">
        <v>528.07000000000005</v>
      </c>
      <c r="D953">
        <f t="shared" si="62"/>
        <v>54.492943163860112</v>
      </c>
      <c r="E953">
        <v>-44.540399999999998</v>
      </c>
      <c r="F953">
        <v>48.645000000000003</v>
      </c>
      <c r="G953">
        <v>542.98199999999997</v>
      </c>
      <c r="H953">
        <v>1.1246799999999999</v>
      </c>
      <c r="I953">
        <v>-59.051499999999997</v>
      </c>
      <c r="J953">
        <f t="shared" si="59"/>
        <v>-14.511099999999999</v>
      </c>
      <c r="L953">
        <v>16</v>
      </c>
      <c r="M953">
        <v>476.22300000000001</v>
      </c>
      <c r="N953">
        <f t="shared" si="61"/>
        <v>51.966949020423023</v>
      </c>
      <c r="O953">
        <v>-35.354599999999998</v>
      </c>
      <c r="P953">
        <v>42.587299999999999</v>
      </c>
      <c r="Q953">
        <v>791.83299999999997</v>
      </c>
      <c r="R953">
        <v>1.8349599999999999</v>
      </c>
      <c r="S953">
        <v>-46.066299999999998</v>
      </c>
      <c r="T953">
        <f t="shared" si="60"/>
        <v>-10.7117</v>
      </c>
    </row>
    <row r="954" spans="2:20" x14ac:dyDescent="0.3">
      <c r="B954">
        <v>20</v>
      </c>
      <c r="C954">
        <v>546.50099999999998</v>
      </c>
      <c r="D954">
        <f t="shared" si="62"/>
        <v>54.256415821171068</v>
      </c>
      <c r="E954">
        <v>-44.433599999999998</v>
      </c>
      <c r="F954">
        <v>48.6145</v>
      </c>
      <c r="G954">
        <v>543.84100000000001</v>
      </c>
      <c r="H954">
        <v>1.1154299999999999</v>
      </c>
      <c r="I954">
        <v>-59.005699999999997</v>
      </c>
      <c r="J954">
        <f t="shared" si="59"/>
        <v>-14.572099999999999</v>
      </c>
      <c r="L954">
        <v>17</v>
      </c>
      <c r="M954">
        <v>495.67099999999999</v>
      </c>
      <c r="N954">
        <f t="shared" si="61"/>
        <v>51.419169066227944</v>
      </c>
      <c r="O954">
        <v>-35.278300000000002</v>
      </c>
      <c r="P954">
        <v>42.495699999999999</v>
      </c>
      <c r="Q954">
        <v>788.97400000000005</v>
      </c>
      <c r="R954">
        <v>1.81934</v>
      </c>
      <c r="S954">
        <v>-46.142600000000002</v>
      </c>
      <c r="T954">
        <f t="shared" si="60"/>
        <v>-10.8643</v>
      </c>
    </row>
    <row r="955" spans="2:20" x14ac:dyDescent="0.3">
      <c r="B955">
        <v>21</v>
      </c>
      <c r="C955">
        <v>564.71</v>
      </c>
      <c r="D955">
        <f t="shared" si="62"/>
        <v>54.917897742874224</v>
      </c>
      <c r="E955">
        <v>-44.586199999999998</v>
      </c>
      <c r="F955">
        <v>48.5535</v>
      </c>
      <c r="G955">
        <v>549.29600000000005</v>
      </c>
      <c r="H955">
        <v>1.1276900000000001</v>
      </c>
      <c r="I955">
        <v>-58.975200000000001</v>
      </c>
      <c r="J955">
        <f t="shared" si="59"/>
        <v>-14.389000000000003</v>
      </c>
      <c r="L955">
        <v>18</v>
      </c>
      <c r="M955">
        <v>515.10599999999999</v>
      </c>
      <c r="N955">
        <f t="shared" si="61"/>
        <v>51.453563159248773</v>
      </c>
      <c r="O955">
        <v>-35.476700000000001</v>
      </c>
      <c r="P955">
        <v>42.617800000000003</v>
      </c>
      <c r="Q955">
        <v>810.048</v>
      </c>
      <c r="R955">
        <v>1.83182</v>
      </c>
      <c r="S955">
        <v>-45.99</v>
      </c>
      <c r="T955">
        <f t="shared" si="60"/>
        <v>-10.513300000000001</v>
      </c>
    </row>
    <row r="956" spans="2:20" x14ac:dyDescent="0.3">
      <c r="B956">
        <v>22</v>
      </c>
      <c r="C956">
        <v>583.39499999999998</v>
      </c>
      <c r="D956">
        <f t="shared" si="62"/>
        <v>53.518865400053677</v>
      </c>
      <c r="E956">
        <v>-43.930100000000003</v>
      </c>
      <c r="F956">
        <v>47.836300000000001</v>
      </c>
      <c r="G956">
        <v>536.80200000000002</v>
      </c>
      <c r="H956">
        <v>1.1214500000000001</v>
      </c>
      <c r="I956">
        <v>-58.883699999999997</v>
      </c>
      <c r="J956">
        <f t="shared" si="59"/>
        <v>-14.953599999999994</v>
      </c>
      <c r="L956">
        <v>19</v>
      </c>
      <c r="M956">
        <v>534.81200000000001</v>
      </c>
      <c r="N956">
        <f t="shared" si="61"/>
        <v>50.745965695727143</v>
      </c>
      <c r="O956">
        <v>-35.201999999999998</v>
      </c>
      <c r="P956">
        <v>42.266800000000003</v>
      </c>
      <c r="Q956">
        <v>802.22400000000005</v>
      </c>
      <c r="R956">
        <v>1.83304</v>
      </c>
      <c r="S956">
        <v>-45.944200000000002</v>
      </c>
      <c r="T956">
        <f t="shared" si="60"/>
        <v>-10.742200000000004</v>
      </c>
    </row>
    <row r="957" spans="2:20" x14ac:dyDescent="0.3">
      <c r="B957">
        <v>23</v>
      </c>
      <c r="C957">
        <v>602.01099999999997</v>
      </c>
      <c r="D957">
        <f t="shared" si="62"/>
        <v>53.717232488182248</v>
      </c>
      <c r="E957">
        <v>-43.6096</v>
      </c>
      <c r="F957">
        <v>47.317500000000003</v>
      </c>
      <c r="G957">
        <v>535.74199999999996</v>
      </c>
      <c r="H957">
        <v>1.11585</v>
      </c>
      <c r="I957">
        <v>-58.96</v>
      </c>
      <c r="J957">
        <f t="shared" si="59"/>
        <v>-15.3504</v>
      </c>
      <c r="L957">
        <v>20</v>
      </c>
      <c r="M957">
        <v>554.45899999999995</v>
      </c>
      <c r="N957">
        <f t="shared" si="61"/>
        <v>50.898355983101915</v>
      </c>
      <c r="O957">
        <v>-35.568199999999997</v>
      </c>
      <c r="P957">
        <v>42.663600000000002</v>
      </c>
      <c r="Q957">
        <v>816.51499999999999</v>
      </c>
      <c r="R957">
        <v>1.8638600000000001</v>
      </c>
      <c r="S957">
        <v>-45.929000000000002</v>
      </c>
      <c r="T957">
        <f t="shared" si="60"/>
        <v>-10.360800000000005</v>
      </c>
    </row>
    <row r="958" spans="2:20" x14ac:dyDescent="0.3">
      <c r="B958">
        <v>24</v>
      </c>
      <c r="C958">
        <v>620.46</v>
      </c>
      <c r="D958">
        <f t="shared" si="62"/>
        <v>54.203479863407026</v>
      </c>
      <c r="E958">
        <v>-44.372599999999998</v>
      </c>
      <c r="F958">
        <v>48.4009</v>
      </c>
      <c r="G958">
        <v>554.60500000000002</v>
      </c>
      <c r="H958">
        <v>1.13724</v>
      </c>
      <c r="I958">
        <v>-58.944699999999997</v>
      </c>
      <c r="J958">
        <f t="shared" si="59"/>
        <v>-14.572099999999999</v>
      </c>
      <c r="L958">
        <v>21</v>
      </c>
      <c r="M958">
        <v>574.67499999999995</v>
      </c>
      <c r="N958">
        <f t="shared" si="61"/>
        <v>49.465769687376316</v>
      </c>
      <c r="O958">
        <v>-35.003700000000002</v>
      </c>
      <c r="P958">
        <v>41.915900000000001</v>
      </c>
      <c r="Q958">
        <v>808.452</v>
      </c>
      <c r="R958">
        <v>1.8473599999999999</v>
      </c>
      <c r="S958">
        <v>-45.837400000000002</v>
      </c>
      <c r="T958">
        <f t="shared" si="60"/>
        <v>-10.8337</v>
      </c>
    </row>
    <row r="959" spans="2:20" x14ac:dyDescent="0.3">
      <c r="B959">
        <v>25</v>
      </c>
      <c r="C959">
        <v>639.12599999999998</v>
      </c>
      <c r="D959">
        <f t="shared" si="62"/>
        <v>53.573341905068212</v>
      </c>
      <c r="E959">
        <v>-44.464100000000002</v>
      </c>
      <c r="F959">
        <v>48.339799999999997</v>
      </c>
      <c r="G959">
        <v>551.66999999999996</v>
      </c>
      <c r="H959">
        <v>1.1407400000000001</v>
      </c>
      <c r="I959">
        <v>-58.929400000000001</v>
      </c>
      <c r="J959">
        <f t="shared" si="59"/>
        <v>-14.465299999999999</v>
      </c>
      <c r="L959">
        <v>22</v>
      </c>
      <c r="M959">
        <v>594.61300000000006</v>
      </c>
      <c r="N959">
        <f t="shared" si="61"/>
        <v>50.155481994181706</v>
      </c>
      <c r="O959">
        <v>-34.927399999999999</v>
      </c>
      <c r="P959">
        <v>41.351300000000002</v>
      </c>
      <c r="Q959">
        <v>841.61599999999999</v>
      </c>
      <c r="R959">
        <v>1.8865400000000001</v>
      </c>
      <c r="S959">
        <v>-45.700099999999999</v>
      </c>
      <c r="T959">
        <f t="shared" si="60"/>
        <v>-10.7727</v>
      </c>
    </row>
    <row r="960" spans="2:20" x14ac:dyDescent="0.3">
      <c r="B960">
        <v>26</v>
      </c>
      <c r="C960">
        <v>658.27300000000002</v>
      </c>
      <c r="D960">
        <f t="shared" si="62"/>
        <v>52.227503003081289</v>
      </c>
      <c r="E960">
        <v>-44.036900000000003</v>
      </c>
      <c r="F960">
        <v>47.897300000000001</v>
      </c>
      <c r="G960">
        <v>545.24699999999996</v>
      </c>
      <c r="H960">
        <v>1.13049</v>
      </c>
      <c r="I960">
        <v>-58.654800000000002</v>
      </c>
      <c r="J960">
        <f t="shared" si="59"/>
        <v>-14.617899999999999</v>
      </c>
      <c r="L960">
        <v>23</v>
      </c>
      <c r="M960">
        <v>614.83900000000006</v>
      </c>
      <c r="N960">
        <f t="shared" si="61"/>
        <v>49.441313161277563</v>
      </c>
      <c r="O960">
        <v>-35.308799999999998</v>
      </c>
      <c r="P960">
        <v>42.0227</v>
      </c>
      <c r="Q960">
        <v>828.39</v>
      </c>
      <c r="R960">
        <v>1.8909100000000001</v>
      </c>
      <c r="S960">
        <v>-45.867899999999999</v>
      </c>
      <c r="T960">
        <f t="shared" si="60"/>
        <v>-10.559100000000001</v>
      </c>
    </row>
    <row r="961" spans="1:20" x14ac:dyDescent="0.3">
      <c r="B961">
        <v>27</v>
      </c>
      <c r="C961">
        <v>676.93100000000004</v>
      </c>
      <c r="D961">
        <f t="shared" si="62"/>
        <v>53.596312573694888</v>
      </c>
      <c r="E961">
        <v>-43.6554</v>
      </c>
      <c r="F961">
        <v>47.393799999999999</v>
      </c>
      <c r="G961">
        <v>541.70500000000004</v>
      </c>
      <c r="H961">
        <v>1.13273</v>
      </c>
      <c r="I961">
        <v>-58.776899999999998</v>
      </c>
      <c r="J961">
        <f t="shared" si="59"/>
        <v>-15.121499999999997</v>
      </c>
      <c r="L961">
        <v>24</v>
      </c>
      <c r="M961">
        <v>634.91999999999996</v>
      </c>
      <c r="N961">
        <f t="shared" si="61"/>
        <v>49.798316816891827</v>
      </c>
      <c r="O961">
        <v>-35.263100000000001</v>
      </c>
      <c r="P961">
        <v>41.992199999999997</v>
      </c>
      <c r="Q961">
        <v>832.54100000000005</v>
      </c>
      <c r="R961">
        <v>1.90357</v>
      </c>
      <c r="S961">
        <v>-45.806899999999999</v>
      </c>
      <c r="T961">
        <f t="shared" si="60"/>
        <v>-10.543799999999997</v>
      </c>
    </row>
    <row r="962" spans="1:20" x14ac:dyDescent="0.3">
      <c r="B962">
        <v>28</v>
      </c>
      <c r="C962">
        <v>696.197</v>
      </c>
      <c r="D962">
        <f t="shared" si="62"/>
        <v>51.904910204505448</v>
      </c>
      <c r="E962">
        <v>-43.746899999999997</v>
      </c>
      <c r="F962">
        <v>47.485399999999998</v>
      </c>
      <c r="G962">
        <v>542.58199999999999</v>
      </c>
      <c r="H962">
        <v>1.1396299999999999</v>
      </c>
      <c r="I962">
        <v>-58.639499999999998</v>
      </c>
      <c r="J962">
        <f t="shared" si="59"/>
        <v>-14.892600000000002</v>
      </c>
      <c r="L962">
        <v>25</v>
      </c>
      <c r="M962">
        <v>655.19000000000005</v>
      </c>
      <c r="N962">
        <f t="shared" si="61"/>
        <v>49.333991119881368</v>
      </c>
      <c r="O962">
        <v>-35.339399999999998</v>
      </c>
      <c r="P962">
        <v>41.885399999999997</v>
      </c>
      <c r="Q962">
        <v>826.64499999999998</v>
      </c>
      <c r="R962">
        <v>1.9267099999999999</v>
      </c>
      <c r="S962">
        <v>-45.745800000000003</v>
      </c>
      <c r="T962">
        <f t="shared" si="60"/>
        <v>-10.406400000000005</v>
      </c>
    </row>
    <row r="963" spans="1:20" x14ac:dyDescent="0.3">
      <c r="B963">
        <v>29</v>
      </c>
      <c r="C963">
        <v>715.19600000000003</v>
      </c>
      <c r="D963">
        <f t="shared" si="62"/>
        <v>52.634349176272373</v>
      </c>
      <c r="E963">
        <v>-44.036900000000003</v>
      </c>
      <c r="F963">
        <v>47.790500000000002</v>
      </c>
      <c r="G963">
        <v>554.01499999999999</v>
      </c>
      <c r="H963">
        <v>1.14449</v>
      </c>
      <c r="I963">
        <v>-58.700600000000001</v>
      </c>
      <c r="J963">
        <f t="shared" si="59"/>
        <v>-14.663699999999999</v>
      </c>
      <c r="L963">
        <v>26</v>
      </c>
      <c r="M963">
        <v>675.89300000000003</v>
      </c>
      <c r="N963">
        <f t="shared" si="61"/>
        <v>48.302178428247174</v>
      </c>
      <c r="O963">
        <v>-34.683199999999999</v>
      </c>
      <c r="P963">
        <v>41.259799999999998</v>
      </c>
      <c r="Q963">
        <v>804.65800000000002</v>
      </c>
      <c r="R963">
        <v>1.88364</v>
      </c>
      <c r="S963">
        <v>-45.730600000000003</v>
      </c>
      <c r="T963">
        <f t="shared" si="60"/>
        <v>-11.047400000000003</v>
      </c>
    </row>
    <row r="964" spans="1:20" x14ac:dyDescent="0.3">
      <c r="J964">
        <f t="shared" si="59"/>
        <v>0</v>
      </c>
      <c r="L964">
        <v>27</v>
      </c>
      <c r="M964">
        <v>695.68100000000004</v>
      </c>
      <c r="N964">
        <f t="shared" si="61"/>
        <v>50.535678188801263</v>
      </c>
      <c r="O964">
        <v>-35.491900000000001</v>
      </c>
      <c r="P964">
        <v>41.946399999999997</v>
      </c>
      <c r="Q964">
        <v>846.54499999999996</v>
      </c>
      <c r="R964">
        <v>1.9184699999999999</v>
      </c>
      <c r="S964">
        <v>-45.715299999999999</v>
      </c>
      <c r="T964">
        <f t="shared" si="60"/>
        <v>-10.223399999999998</v>
      </c>
    </row>
    <row r="965" spans="1:20" x14ac:dyDescent="0.3">
      <c r="A965">
        <v>3.1</v>
      </c>
      <c r="J965">
        <f t="shared" si="59"/>
        <v>0</v>
      </c>
      <c r="L965">
        <v>28</v>
      </c>
      <c r="M965">
        <v>716.01</v>
      </c>
      <c r="N965">
        <f t="shared" si="61"/>
        <v>49.190811156476087</v>
      </c>
      <c r="O965">
        <v>-35.476700000000001</v>
      </c>
      <c r="P965">
        <v>41.747999999999998</v>
      </c>
      <c r="Q965">
        <v>864.16</v>
      </c>
      <c r="R965">
        <v>1.95021</v>
      </c>
      <c r="S965">
        <v>-35.400399999999998</v>
      </c>
      <c r="T965">
        <f t="shared" si="60"/>
        <v>7.6300000000003365E-2</v>
      </c>
    </row>
    <row r="966" spans="1:20" x14ac:dyDescent="0.3">
      <c r="B966">
        <v>1</v>
      </c>
      <c r="C966">
        <v>221.52500000000001</v>
      </c>
      <c r="E966">
        <v>-51.177999999999997</v>
      </c>
      <c r="F966">
        <v>68.9392</v>
      </c>
      <c r="G966">
        <v>370.69400000000002</v>
      </c>
      <c r="H966">
        <v>0.81402600000000003</v>
      </c>
      <c r="I966">
        <v>-62.6678</v>
      </c>
      <c r="J966">
        <f t="shared" ref="J966:J1029" si="63">I966-E966</f>
        <v>-11.489800000000002</v>
      </c>
      <c r="T966">
        <f t="shared" ref="T966:T1029" si="64">S966-O966</f>
        <v>0</v>
      </c>
    </row>
    <row r="967" spans="1:20" x14ac:dyDescent="0.3">
      <c r="B967">
        <v>2</v>
      </c>
      <c r="C967">
        <v>228.47300000000001</v>
      </c>
      <c r="D967">
        <f t="shared" ref="D967:D1030" si="65">1000/(C967-C966)</f>
        <v>143.92630972941839</v>
      </c>
      <c r="E967">
        <v>-45.791600000000003</v>
      </c>
      <c r="F967">
        <v>50.720199999999998</v>
      </c>
      <c r="G967">
        <v>487.22300000000001</v>
      </c>
      <c r="H967">
        <v>1.0589599999999999</v>
      </c>
      <c r="I967">
        <v>-57.9681</v>
      </c>
      <c r="J967">
        <f t="shared" si="63"/>
        <v>-12.176499999999997</v>
      </c>
      <c r="K967">
        <v>3</v>
      </c>
      <c r="T967">
        <f t="shared" si="64"/>
        <v>0</v>
      </c>
    </row>
    <row r="968" spans="1:20" x14ac:dyDescent="0.3">
      <c r="B968">
        <v>3</v>
      </c>
      <c r="C968">
        <v>241.53399999999999</v>
      </c>
      <c r="D968">
        <f t="shared" si="65"/>
        <v>76.563815940586608</v>
      </c>
      <c r="E968">
        <v>-43.014499999999998</v>
      </c>
      <c r="F968">
        <v>45.028700000000001</v>
      </c>
      <c r="G968">
        <v>516.05200000000002</v>
      </c>
      <c r="H968">
        <v>1.1314599999999999</v>
      </c>
      <c r="I968">
        <v>-57.510399999999997</v>
      </c>
      <c r="J968">
        <f t="shared" si="63"/>
        <v>-14.495899999999999</v>
      </c>
      <c r="L968">
        <v>1</v>
      </c>
      <c r="M968">
        <v>221.166</v>
      </c>
      <c r="O968">
        <v>-41.290300000000002</v>
      </c>
      <c r="P968">
        <v>66.802999999999997</v>
      </c>
      <c r="Q968">
        <v>430.55500000000001</v>
      </c>
      <c r="R968">
        <v>1.0212399999999999</v>
      </c>
      <c r="S968">
        <v>-50.979599999999998</v>
      </c>
      <c r="T968">
        <f t="shared" si="64"/>
        <v>-9.6892999999999958</v>
      </c>
    </row>
    <row r="969" spans="1:20" x14ac:dyDescent="0.3">
      <c r="B969">
        <v>4</v>
      </c>
      <c r="C969">
        <v>258.70299999999997</v>
      </c>
      <c r="D969">
        <f t="shared" si="65"/>
        <v>58.244510454889685</v>
      </c>
      <c r="E969">
        <v>-43.365499999999997</v>
      </c>
      <c r="F969">
        <v>45.669600000000003</v>
      </c>
      <c r="G969">
        <v>529.07100000000003</v>
      </c>
      <c r="H969">
        <v>1.1314200000000001</v>
      </c>
      <c r="I969">
        <v>-57.983400000000003</v>
      </c>
      <c r="J969">
        <f t="shared" si="63"/>
        <v>-14.617900000000006</v>
      </c>
      <c r="L969">
        <v>2</v>
      </c>
      <c r="M969">
        <v>229.108</v>
      </c>
      <c r="N969">
        <f t="shared" ref="N969:N1028" si="66">1000/(M969-M968)</f>
        <v>125.91286829513965</v>
      </c>
      <c r="O969">
        <v>-36.743200000000002</v>
      </c>
      <c r="P969">
        <v>47.592199999999998</v>
      </c>
      <c r="Q969">
        <v>625.32100000000003</v>
      </c>
      <c r="R969">
        <v>1.51092</v>
      </c>
      <c r="S969">
        <v>-45.425400000000003</v>
      </c>
      <c r="T969">
        <f t="shared" si="64"/>
        <v>-8.6822000000000017</v>
      </c>
    </row>
    <row r="970" spans="1:20" x14ac:dyDescent="0.3">
      <c r="B970">
        <v>5</v>
      </c>
      <c r="C970">
        <v>276.05700000000002</v>
      </c>
      <c r="D970">
        <f t="shared" si="65"/>
        <v>57.623602627636139</v>
      </c>
      <c r="E970">
        <v>-43.7164</v>
      </c>
      <c r="F970">
        <v>46.7224</v>
      </c>
      <c r="G970">
        <v>526.39700000000005</v>
      </c>
      <c r="H970">
        <v>1.1174599999999999</v>
      </c>
      <c r="I970">
        <v>-58.67</v>
      </c>
      <c r="J970">
        <f t="shared" si="63"/>
        <v>-14.953600000000002</v>
      </c>
      <c r="L970">
        <v>3</v>
      </c>
      <c r="M970">
        <v>240.32</v>
      </c>
      <c r="N970">
        <f t="shared" si="66"/>
        <v>89.190153407063946</v>
      </c>
      <c r="O970">
        <v>-34.698500000000003</v>
      </c>
      <c r="P970">
        <v>42.2363</v>
      </c>
      <c r="Q970">
        <v>690.98900000000003</v>
      </c>
      <c r="R970">
        <v>1.6845300000000001</v>
      </c>
      <c r="S970">
        <v>-44.616700000000002</v>
      </c>
      <c r="T970">
        <f t="shared" si="64"/>
        <v>-9.9181999999999988</v>
      </c>
    </row>
    <row r="971" spans="1:20" x14ac:dyDescent="0.3">
      <c r="B971">
        <v>6</v>
      </c>
      <c r="C971">
        <v>293.57100000000003</v>
      </c>
      <c r="D971">
        <f t="shared" si="65"/>
        <v>57.097179399337641</v>
      </c>
      <c r="E971">
        <v>-43.731699999999996</v>
      </c>
      <c r="F971">
        <v>47.347999999999999</v>
      </c>
      <c r="G971">
        <v>520.42399999999998</v>
      </c>
      <c r="H971">
        <v>1.10063</v>
      </c>
      <c r="I971">
        <v>-58.944699999999997</v>
      </c>
      <c r="J971">
        <f t="shared" si="63"/>
        <v>-15.213000000000001</v>
      </c>
      <c r="L971">
        <v>4</v>
      </c>
      <c r="M971">
        <v>252.655</v>
      </c>
      <c r="N971">
        <f t="shared" si="66"/>
        <v>81.070125658694721</v>
      </c>
      <c r="O971">
        <v>-34.5154</v>
      </c>
      <c r="P971">
        <v>40.7562</v>
      </c>
      <c r="Q971">
        <v>746.87099999999998</v>
      </c>
      <c r="R971">
        <v>1.78857</v>
      </c>
      <c r="S971">
        <v>-44.418300000000002</v>
      </c>
      <c r="T971">
        <f t="shared" si="64"/>
        <v>-9.9029000000000025</v>
      </c>
    </row>
    <row r="972" spans="1:20" x14ac:dyDescent="0.3">
      <c r="B972">
        <v>7</v>
      </c>
      <c r="C972">
        <v>311.52499999999998</v>
      </c>
      <c r="D972">
        <f t="shared" si="65"/>
        <v>55.697894619583529</v>
      </c>
      <c r="E972">
        <v>-44.143700000000003</v>
      </c>
      <c r="F972">
        <v>47.851599999999998</v>
      </c>
      <c r="G972">
        <v>523.53700000000003</v>
      </c>
      <c r="H972">
        <v>1.10836</v>
      </c>
      <c r="I972">
        <v>-58.929400000000001</v>
      </c>
      <c r="J972">
        <f t="shared" si="63"/>
        <v>-14.785699999999999</v>
      </c>
      <c r="L972">
        <v>5</v>
      </c>
      <c r="M972">
        <v>268.60399999999998</v>
      </c>
      <c r="N972">
        <f t="shared" si="66"/>
        <v>62.699855790331746</v>
      </c>
      <c r="O972">
        <v>-34.866300000000003</v>
      </c>
      <c r="P972">
        <v>42.648299999999999</v>
      </c>
      <c r="Q972">
        <v>731.45</v>
      </c>
      <c r="R972">
        <v>1.69333</v>
      </c>
      <c r="S972">
        <v>-45.944200000000002</v>
      </c>
      <c r="T972">
        <f t="shared" si="64"/>
        <v>-11.0779</v>
      </c>
    </row>
    <row r="973" spans="1:20" x14ac:dyDescent="0.3">
      <c r="B973">
        <v>8</v>
      </c>
      <c r="C973">
        <v>329.60199999999998</v>
      </c>
      <c r="D973">
        <f t="shared" si="65"/>
        <v>55.318913536538147</v>
      </c>
      <c r="E973">
        <v>-43.899500000000003</v>
      </c>
      <c r="F973">
        <v>47.546399999999998</v>
      </c>
      <c r="G973">
        <v>527.65300000000002</v>
      </c>
      <c r="H973">
        <v>1.10094</v>
      </c>
      <c r="I973">
        <v>-58.975200000000001</v>
      </c>
      <c r="J973">
        <f t="shared" si="63"/>
        <v>-15.075699999999998</v>
      </c>
      <c r="L973">
        <v>6</v>
      </c>
      <c r="M973">
        <v>284.73599999999999</v>
      </c>
      <c r="N973">
        <f t="shared" si="66"/>
        <v>61.988594098685823</v>
      </c>
      <c r="O973">
        <v>-35.247799999999998</v>
      </c>
      <c r="P973">
        <v>43.960599999999999</v>
      </c>
      <c r="Q973">
        <v>714.68799999999999</v>
      </c>
      <c r="R973">
        <v>1.6332899999999999</v>
      </c>
      <c r="S973">
        <v>-46.356200000000001</v>
      </c>
      <c r="T973">
        <f t="shared" si="64"/>
        <v>-11.108400000000003</v>
      </c>
    </row>
    <row r="974" spans="1:20" x14ac:dyDescent="0.3">
      <c r="B974">
        <v>9</v>
      </c>
      <c r="C974">
        <v>347.49599999999998</v>
      </c>
      <c r="D974">
        <f t="shared" si="65"/>
        <v>55.884654073991264</v>
      </c>
      <c r="E974">
        <v>-44.662500000000001</v>
      </c>
      <c r="F974">
        <v>48.645000000000003</v>
      </c>
      <c r="G974">
        <v>537.649</v>
      </c>
      <c r="H974">
        <v>1.10026</v>
      </c>
      <c r="I974">
        <v>-59.1736</v>
      </c>
      <c r="J974">
        <f t="shared" si="63"/>
        <v>-14.511099999999999</v>
      </c>
      <c r="L974">
        <v>7</v>
      </c>
      <c r="M974">
        <v>300.57299999999998</v>
      </c>
      <c r="N974">
        <f t="shared" si="66"/>
        <v>63.143272084359452</v>
      </c>
      <c r="O974">
        <v>-35.598799999999997</v>
      </c>
      <c r="P974">
        <v>44.341999999999999</v>
      </c>
      <c r="Q974">
        <v>723.74400000000003</v>
      </c>
      <c r="R974">
        <v>1.64253</v>
      </c>
      <c r="S974">
        <v>-46.7834</v>
      </c>
      <c r="T974">
        <f t="shared" si="64"/>
        <v>-11.184600000000003</v>
      </c>
    </row>
    <row r="975" spans="1:20" x14ac:dyDescent="0.3">
      <c r="B975">
        <v>10</v>
      </c>
      <c r="C975">
        <v>365.4</v>
      </c>
      <c r="D975">
        <f t="shared" si="65"/>
        <v>55.853440571939245</v>
      </c>
      <c r="E975">
        <v>-44.311500000000002</v>
      </c>
      <c r="F975">
        <v>48.065199999999997</v>
      </c>
      <c r="G975">
        <v>533.41700000000003</v>
      </c>
      <c r="H975">
        <v>1.11042</v>
      </c>
      <c r="I975">
        <v>-59.066800000000001</v>
      </c>
      <c r="J975">
        <f t="shared" si="63"/>
        <v>-14.755299999999998</v>
      </c>
      <c r="L975">
        <v>8</v>
      </c>
      <c r="M975">
        <v>316.83499999999998</v>
      </c>
      <c r="N975">
        <f t="shared" si="66"/>
        <v>61.493051285204771</v>
      </c>
      <c r="O975">
        <v>-35.110500000000002</v>
      </c>
      <c r="P975">
        <v>44.22</v>
      </c>
      <c r="Q975">
        <v>709.15499999999997</v>
      </c>
      <c r="R975">
        <v>1.6017300000000001</v>
      </c>
      <c r="S975">
        <v>-46.8292</v>
      </c>
      <c r="T975">
        <f t="shared" si="64"/>
        <v>-11.718699999999998</v>
      </c>
    </row>
    <row r="976" spans="1:20" x14ac:dyDescent="0.3">
      <c r="B976">
        <v>11</v>
      </c>
      <c r="C976">
        <v>383.55500000000001</v>
      </c>
      <c r="D976">
        <f t="shared" si="65"/>
        <v>55.081244836133209</v>
      </c>
      <c r="E976">
        <v>-44.158900000000003</v>
      </c>
      <c r="F976">
        <v>47.653199999999998</v>
      </c>
      <c r="G976">
        <v>536.928</v>
      </c>
      <c r="H976">
        <v>1.1141700000000001</v>
      </c>
      <c r="I976">
        <v>-59.066800000000001</v>
      </c>
      <c r="J976">
        <f t="shared" si="63"/>
        <v>-14.907899999999998</v>
      </c>
      <c r="L976">
        <v>9</v>
      </c>
      <c r="M976">
        <v>332.91199999999998</v>
      </c>
      <c r="N976">
        <f t="shared" si="66"/>
        <v>62.20065932698887</v>
      </c>
      <c r="O976">
        <v>-35.324100000000001</v>
      </c>
      <c r="P976">
        <v>44.403100000000002</v>
      </c>
      <c r="Q976">
        <v>717.29</v>
      </c>
      <c r="R976">
        <v>1.6213500000000001</v>
      </c>
      <c r="S976">
        <v>-46.951300000000003</v>
      </c>
      <c r="T976">
        <f t="shared" si="64"/>
        <v>-11.627200000000002</v>
      </c>
    </row>
    <row r="977" spans="2:20" x14ac:dyDescent="0.3">
      <c r="B977">
        <v>12</v>
      </c>
      <c r="C977">
        <v>401.81900000000002</v>
      </c>
      <c r="D977">
        <f t="shared" si="65"/>
        <v>54.752518615856296</v>
      </c>
      <c r="E977">
        <v>-44.006300000000003</v>
      </c>
      <c r="F977">
        <v>47.576900000000002</v>
      </c>
      <c r="G977">
        <v>531.67999999999995</v>
      </c>
      <c r="H977">
        <v>1.1095699999999999</v>
      </c>
      <c r="I977">
        <v>-59.188800000000001</v>
      </c>
      <c r="J977">
        <f t="shared" si="63"/>
        <v>-15.182499999999997</v>
      </c>
      <c r="L977">
        <v>10</v>
      </c>
      <c r="M977">
        <v>348.88400000000001</v>
      </c>
      <c r="N977">
        <f t="shared" si="66"/>
        <v>62.609566741798005</v>
      </c>
      <c r="O977">
        <v>-36.1633</v>
      </c>
      <c r="P977">
        <v>45.2881</v>
      </c>
      <c r="Q977">
        <v>743.20299999999997</v>
      </c>
      <c r="R977">
        <v>1.6550100000000001</v>
      </c>
      <c r="S977">
        <v>-47.0428</v>
      </c>
      <c r="T977">
        <f t="shared" si="64"/>
        <v>-10.8795</v>
      </c>
    </row>
    <row r="978" spans="2:20" x14ac:dyDescent="0.3">
      <c r="B978">
        <v>13</v>
      </c>
      <c r="C978">
        <v>420.255</v>
      </c>
      <c r="D978">
        <f t="shared" si="65"/>
        <v>54.241701019744042</v>
      </c>
      <c r="E978">
        <v>-43.640099999999997</v>
      </c>
      <c r="F978">
        <v>47.347999999999999</v>
      </c>
      <c r="G978">
        <v>530.56299999999999</v>
      </c>
      <c r="H978">
        <v>1.1041700000000001</v>
      </c>
      <c r="I978">
        <v>-59.066800000000001</v>
      </c>
      <c r="J978">
        <f t="shared" si="63"/>
        <v>-15.426700000000004</v>
      </c>
      <c r="L978">
        <v>11</v>
      </c>
      <c r="M978">
        <v>365.19900000000001</v>
      </c>
      <c r="N978">
        <f t="shared" si="66"/>
        <v>61.293288384921858</v>
      </c>
      <c r="O978">
        <v>-36.0413</v>
      </c>
      <c r="P978">
        <v>45.1965</v>
      </c>
      <c r="Q978">
        <v>739.56299999999999</v>
      </c>
      <c r="R978">
        <v>1.6496900000000001</v>
      </c>
      <c r="S978">
        <v>-46.890300000000003</v>
      </c>
      <c r="T978">
        <f t="shared" si="64"/>
        <v>-10.849000000000004</v>
      </c>
    </row>
    <row r="979" spans="2:20" x14ac:dyDescent="0.3">
      <c r="B979">
        <v>14</v>
      </c>
      <c r="C979">
        <v>438.23399999999998</v>
      </c>
      <c r="D979">
        <f t="shared" si="65"/>
        <v>55.620446075977576</v>
      </c>
      <c r="E979">
        <v>-44.113199999999999</v>
      </c>
      <c r="F979">
        <v>47.775300000000001</v>
      </c>
      <c r="G979">
        <v>539.55100000000004</v>
      </c>
      <c r="H979">
        <v>1.1142399999999999</v>
      </c>
      <c r="I979">
        <v>-58.975200000000001</v>
      </c>
      <c r="J979">
        <f t="shared" si="63"/>
        <v>-14.862000000000002</v>
      </c>
      <c r="L979">
        <v>12</v>
      </c>
      <c r="M979">
        <v>381.66800000000001</v>
      </c>
      <c r="N979">
        <f t="shared" si="66"/>
        <v>60.720140870726844</v>
      </c>
      <c r="O979">
        <v>-35.9955</v>
      </c>
      <c r="P979">
        <v>45.089700000000001</v>
      </c>
      <c r="Q979">
        <v>737.64</v>
      </c>
      <c r="R979">
        <v>1.6467799999999999</v>
      </c>
      <c r="S979">
        <v>-46.7834</v>
      </c>
      <c r="T979">
        <f t="shared" si="64"/>
        <v>-10.7879</v>
      </c>
    </row>
    <row r="980" spans="2:20" x14ac:dyDescent="0.3">
      <c r="B980">
        <v>15</v>
      </c>
      <c r="C980">
        <v>456.34500000000003</v>
      </c>
      <c r="D980">
        <f t="shared" si="65"/>
        <v>55.215062669095985</v>
      </c>
      <c r="E980">
        <v>-44.357300000000002</v>
      </c>
      <c r="F980">
        <v>47.836300000000001</v>
      </c>
      <c r="G980">
        <v>545.72</v>
      </c>
      <c r="H980">
        <v>1.1226499999999999</v>
      </c>
      <c r="I980">
        <v>-58.822600000000001</v>
      </c>
      <c r="J980">
        <f t="shared" si="63"/>
        <v>-14.465299999999999</v>
      </c>
      <c r="L980">
        <v>13</v>
      </c>
      <c r="M980">
        <v>398.32799999999997</v>
      </c>
      <c r="N980">
        <f t="shared" si="66"/>
        <v>60.024009603841648</v>
      </c>
      <c r="O980">
        <v>-36.1023</v>
      </c>
      <c r="P980">
        <v>44.967700000000001</v>
      </c>
      <c r="Q980">
        <v>747.41700000000003</v>
      </c>
      <c r="R980">
        <v>1.67198</v>
      </c>
      <c r="S980">
        <v>-46.890300000000003</v>
      </c>
      <c r="T980">
        <f t="shared" si="64"/>
        <v>-10.788000000000004</v>
      </c>
    </row>
    <row r="981" spans="2:20" x14ac:dyDescent="0.3">
      <c r="B981">
        <v>16</v>
      </c>
      <c r="C981">
        <v>475.10199999999998</v>
      </c>
      <c r="D981">
        <f t="shared" si="65"/>
        <v>53.31342965292972</v>
      </c>
      <c r="E981">
        <v>-43.869</v>
      </c>
      <c r="F981">
        <v>47.409100000000002</v>
      </c>
      <c r="G981">
        <v>541.47699999999998</v>
      </c>
      <c r="H981">
        <v>1.12141</v>
      </c>
      <c r="I981">
        <v>-58.914200000000001</v>
      </c>
      <c r="J981">
        <f t="shared" si="63"/>
        <v>-15.045200000000001</v>
      </c>
      <c r="L981">
        <v>14</v>
      </c>
      <c r="M981">
        <v>415.11</v>
      </c>
      <c r="N981">
        <f t="shared" si="66"/>
        <v>59.587653438207468</v>
      </c>
      <c r="O981">
        <v>-36.483800000000002</v>
      </c>
      <c r="P981">
        <v>45.272799999999997</v>
      </c>
      <c r="Q981">
        <v>763.26199999999994</v>
      </c>
      <c r="R981">
        <v>1.69282</v>
      </c>
      <c r="S981">
        <v>-46.7224</v>
      </c>
      <c r="T981">
        <f t="shared" si="64"/>
        <v>-10.238599999999998</v>
      </c>
    </row>
    <row r="982" spans="2:20" x14ac:dyDescent="0.3">
      <c r="B982">
        <v>17</v>
      </c>
      <c r="C982">
        <v>493.65600000000001</v>
      </c>
      <c r="D982">
        <f t="shared" si="65"/>
        <v>53.896733857928119</v>
      </c>
      <c r="E982">
        <v>-43.731699999999996</v>
      </c>
      <c r="F982">
        <v>46.936</v>
      </c>
      <c r="G982">
        <v>540.78300000000002</v>
      </c>
      <c r="H982">
        <v>1.1321399999999999</v>
      </c>
      <c r="I982">
        <v>-58.837899999999998</v>
      </c>
      <c r="J982">
        <f t="shared" si="63"/>
        <v>-15.106200000000001</v>
      </c>
      <c r="L982">
        <v>15</v>
      </c>
      <c r="M982">
        <v>432.07900000000001</v>
      </c>
      <c r="N982">
        <f t="shared" si="66"/>
        <v>58.930991808592161</v>
      </c>
      <c r="O982">
        <v>-35.9955</v>
      </c>
      <c r="P982">
        <v>44.631999999999998</v>
      </c>
      <c r="Q982">
        <v>757.41700000000003</v>
      </c>
      <c r="R982">
        <v>1.7020299999999999</v>
      </c>
      <c r="S982">
        <v>-46.752899999999997</v>
      </c>
      <c r="T982">
        <f t="shared" si="64"/>
        <v>-10.757399999999997</v>
      </c>
    </row>
    <row r="983" spans="2:20" x14ac:dyDescent="0.3">
      <c r="B983">
        <v>18</v>
      </c>
      <c r="C983">
        <v>511.96199999999999</v>
      </c>
      <c r="D983">
        <f t="shared" si="65"/>
        <v>54.626898284715445</v>
      </c>
      <c r="E983">
        <v>-44.235199999999999</v>
      </c>
      <c r="F983">
        <v>47.851599999999998</v>
      </c>
      <c r="G983">
        <v>549.18600000000004</v>
      </c>
      <c r="H983">
        <v>1.13819</v>
      </c>
      <c r="I983">
        <v>-58.822600000000001</v>
      </c>
      <c r="J983">
        <f t="shared" si="63"/>
        <v>-14.587400000000002</v>
      </c>
      <c r="L983">
        <v>16</v>
      </c>
      <c r="M983">
        <v>449.04</v>
      </c>
      <c r="N983">
        <f t="shared" si="66"/>
        <v>58.958787807322636</v>
      </c>
      <c r="O983">
        <v>-35.690300000000001</v>
      </c>
      <c r="P983">
        <v>44.387799999999999</v>
      </c>
      <c r="Q983">
        <v>750.55399999999997</v>
      </c>
      <c r="R983">
        <v>1.70079</v>
      </c>
      <c r="S983">
        <v>-46.005200000000002</v>
      </c>
      <c r="T983">
        <f t="shared" si="64"/>
        <v>-10.314900000000002</v>
      </c>
    </row>
    <row r="984" spans="2:20" x14ac:dyDescent="0.3">
      <c r="B984">
        <v>19</v>
      </c>
      <c r="C984">
        <v>530.72799999999995</v>
      </c>
      <c r="D984">
        <f t="shared" si="65"/>
        <v>53.28786102525855</v>
      </c>
      <c r="E984">
        <v>-44.738799999999998</v>
      </c>
      <c r="F984">
        <v>48.324599999999997</v>
      </c>
      <c r="G984">
        <v>559.34500000000003</v>
      </c>
      <c r="H984">
        <v>1.1394299999999999</v>
      </c>
      <c r="I984">
        <v>-58.822600000000001</v>
      </c>
      <c r="J984">
        <f t="shared" si="63"/>
        <v>-14.083800000000004</v>
      </c>
      <c r="L984">
        <v>17</v>
      </c>
      <c r="M984">
        <v>466.65</v>
      </c>
      <c r="N984">
        <f t="shared" si="66"/>
        <v>56.785917092561185</v>
      </c>
      <c r="O984">
        <v>-35.858199999999997</v>
      </c>
      <c r="P984">
        <v>44.403100000000002</v>
      </c>
      <c r="Q984">
        <v>755.91399999999999</v>
      </c>
      <c r="R984">
        <v>1.6991499999999999</v>
      </c>
      <c r="S984">
        <v>-46.447800000000001</v>
      </c>
      <c r="T984">
        <f t="shared" si="64"/>
        <v>-10.589600000000004</v>
      </c>
    </row>
    <row r="985" spans="2:20" x14ac:dyDescent="0.3">
      <c r="B985">
        <v>20</v>
      </c>
      <c r="C985">
        <v>549.29399999999998</v>
      </c>
      <c r="D985">
        <f t="shared" si="65"/>
        <v>53.861898093288715</v>
      </c>
      <c r="E985">
        <v>-44.235199999999999</v>
      </c>
      <c r="F985">
        <v>47.592199999999998</v>
      </c>
      <c r="G985">
        <v>553.79499999999996</v>
      </c>
      <c r="H985">
        <v>1.13689</v>
      </c>
      <c r="I985">
        <v>-58.807400000000001</v>
      </c>
      <c r="J985">
        <f t="shared" si="63"/>
        <v>-14.572200000000002</v>
      </c>
      <c r="L985">
        <v>18</v>
      </c>
      <c r="M985">
        <v>484.11900000000003</v>
      </c>
      <c r="N985">
        <f t="shared" si="66"/>
        <v>57.244261262808237</v>
      </c>
      <c r="O985">
        <v>-35.751300000000001</v>
      </c>
      <c r="P985">
        <v>44.158900000000003</v>
      </c>
      <c r="Q985">
        <v>764.44299999999998</v>
      </c>
      <c r="R985">
        <v>1.71455</v>
      </c>
      <c r="S985">
        <v>-46.295200000000001</v>
      </c>
      <c r="T985">
        <f t="shared" si="64"/>
        <v>-10.543900000000001</v>
      </c>
    </row>
    <row r="986" spans="2:20" x14ac:dyDescent="0.3">
      <c r="B986">
        <v>21</v>
      </c>
      <c r="C986">
        <v>568.09199999999998</v>
      </c>
      <c r="D986">
        <f t="shared" si="65"/>
        <v>53.197148632833276</v>
      </c>
      <c r="E986">
        <v>-43.991100000000003</v>
      </c>
      <c r="F986">
        <v>47.317500000000003</v>
      </c>
      <c r="G986">
        <v>554.76099999999997</v>
      </c>
      <c r="H986">
        <v>1.1441600000000001</v>
      </c>
      <c r="I986">
        <v>-58.685299999999998</v>
      </c>
      <c r="J986">
        <f t="shared" si="63"/>
        <v>-14.694199999999995</v>
      </c>
      <c r="L986">
        <v>19</v>
      </c>
      <c r="M986">
        <v>501.59399999999999</v>
      </c>
      <c r="N986">
        <f t="shared" si="66"/>
        <v>57.224606580829871</v>
      </c>
      <c r="O986">
        <v>-35.583500000000001</v>
      </c>
      <c r="P986">
        <v>44.052100000000003</v>
      </c>
      <c r="Q986">
        <v>762.00800000000004</v>
      </c>
      <c r="R986">
        <v>1.69757</v>
      </c>
      <c r="S986">
        <v>-46.7072</v>
      </c>
      <c r="T986">
        <f t="shared" si="64"/>
        <v>-11.123699999999999</v>
      </c>
    </row>
    <row r="987" spans="2:20" x14ac:dyDescent="0.3">
      <c r="B987">
        <v>22</v>
      </c>
      <c r="C987">
        <v>587.11599999999999</v>
      </c>
      <c r="D987">
        <f t="shared" si="65"/>
        <v>52.565180824222033</v>
      </c>
      <c r="E987">
        <v>-43.838500000000003</v>
      </c>
      <c r="F987">
        <v>46.875</v>
      </c>
      <c r="G987">
        <v>553.774</v>
      </c>
      <c r="H987">
        <v>1.14638</v>
      </c>
      <c r="I987">
        <v>-58.715800000000002</v>
      </c>
      <c r="J987">
        <f t="shared" si="63"/>
        <v>-14.877299999999998</v>
      </c>
      <c r="L987">
        <v>20</v>
      </c>
      <c r="M987">
        <v>519.02599999999995</v>
      </c>
      <c r="N987">
        <f t="shared" si="66"/>
        <v>57.365764111978102</v>
      </c>
      <c r="O987">
        <v>-36.117600000000003</v>
      </c>
      <c r="P987">
        <v>44.204700000000003</v>
      </c>
      <c r="Q987">
        <v>777.74</v>
      </c>
      <c r="R987">
        <v>1.7424200000000001</v>
      </c>
      <c r="S987">
        <v>-46.585099999999997</v>
      </c>
      <c r="T987">
        <f t="shared" si="64"/>
        <v>-10.467499999999994</v>
      </c>
    </row>
    <row r="988" spans="2:20" x14ac:dyDescent="0.3">
      <c r="B988">
        <v>23</v>
      </c>
      <c r="C988">
        <v>606.11099999999999</v>
      </c>
      <c r="D988">
        <f t="shared" si="65"/>
        <v>52.645433008686481</v>
      </c>
      <c r="E988">
        <v>-43.8232</v>
      </c>
      <c r="F988">
        <v>46.905500000000004</v>
      </c>
      <c r="G988">
        <v>552.63199999999995</v>
      </c>
      <c r="H988">
        <v>1.1536500000000001</v>
      </c>
      <c r="I988">
        <v>-58.532699999999998</v>
      </c>
      <c r="J988">
        <f t="shared" si="63"/>
        <v>-14.709499999999998</v>
      </c>
      <c r="L988">
        <v>21</v>
      </c>
      <c r="M988">
        <v>536.94600000000003</v>
      </c>
      <c r="N988">
        <f t="shared" si="66"/>
        <v>55.803571428571203</v>
      </c>
      <c r="O988">
        <v>-35.9955</v>
      </c>
      <c r="P988">
        <v>44.296300000000002</v>
      </c>
      <c r="Q988">
        <v>774.19200000000001</v>
      </c>
      <c r="R988">
        <v>1.7224999999999999</v>
      </c>
      <c r="S988">
        <v>-46.646099999999997</v>
      </c>
      <c r="T988">
        <f t="shared" si="64"/>
        <v>-10.650599999999997</v>
      </c>
    </row>
    <row r="989" spans="2:20" x14ac:dyDescent="0.3">
      <c r="B989">
        <v>24</v>
      </c>
      <c r="C989">
        <v>625.22500000000002</v>
      </c>
      <c r="D989">
        <f t="shared" si="65"/>
        <v>52.317672909908879</v>
      </c>
      <c r="E989">
        <v>-44.082599999999999</v>
      </c>
      <c r="F989">
        <v>47.164900000000003</v>
      </c>
      <c r="G989">
        <v>557.76300000000003</v>
      </c>
      <c r="H989">
        <v>1.1505300000000001</v>
      </c>
      <c r="I989">
        <v>-58.609000000000002</v>
      </c>
      <c r="J989">
        <f t="shared" si="63"/>
        <v>-14.526400000000002</v>
      </c>
      <c r="L989">
        <v>22</v>
      </c>
      <c r="M989">
        <v>555.24</v>
      </c>
      <c r="N989">
        <f t="shared" si="66"/>
        <v>54.662730950038316</v>
      </c>
      <c r="O989">
        <v>-35.461399999999998</v>
      </c>
      <c r="P989">
        <v>43.7012</v>
      </c>
      <c r="Q989">
        <v>761.87599999999998</v>
      </c>
      <c r="R989">
        <v>1.74075</v>
      </c>
      <c r="S989">
        <v>-46.646099999999997</v>
      </c>
      <c r="T989">
        <f t="shared" si="64"/>
        <v>-11.184699999999999</v>
      </c>
    </row>
    <row r="990" spans="2:20" x14ac:dyDescent="0.3">
      <c r="B990">
        <v>25</v>
      </c>
      <c r="C990">
        <v>644.73299999999995</v>
      </c>
      <c r="D990">
        <f t="shared" si="65"/>
        <v>51.261021119540899</v>
      </c>
      <c r="E990">
        <v>-43.457000000000001</v>
      </c>
      <c r="F990">
        <v>46.066299999999998</v>
      </c>
      <c r="G990">
        <v>550.48</v>
      </c>
      <c r="H990">
        <v>1.1584000000000001</v>
      </c>
      <c r="I990">
        <v>-58.380099999999999</v>
      </c>
      <c r="J990">
        <f t="shared" si="63"/>
        <v>-14.923099999999998</v>
      </c>
      <c r="L990">
        <v>23</v>
      </c>
      <c r="M990">
        <v>572.90499999999997</v>
      </c>
      <c r="N990">
        <f t="shared" si="66"/>
        <v>56.609114067364963</v>
      </c>
      <c r="O990">
        <v>-35.430900000000001</v>
      </c>
      <c r="P990">
        <v>43.624899999999997</v>
      </c>
      <c r="Q990">
        <v>770.82899999999995</v>
      </c>
      <c r="R990">
        <v>1.73905</v>
      </c>
      <c r="S990">
        <v>-46.447800000000001</v>
      </c>
      <c r="T990">
        <f t="shared" si="64"/>
        <v>-11.0169</v>
      </c>
    </row>
    <row r="991" spans="2:20" x14ac:dyDescent="0.3">
      <c r="B991">
        <v>26</v>
      </c>
      <c r="C991">
        <v>663.72199999999998</v>
      </c>
      <c r="D991">
        <f t="shared" si="65"/>
        <v>52.662067512770463</v>
      </c>
      <c r="E991">
        <v>-43.9148</v>
      </c>
      <c r="F991">
        <v>46.478299999999997</v>
      </c>
      <c r="G991">
        <v>568.65200000000004</v>
      </c>
      <c r="H991">
        <v>1.16906</v>
      </c>
      <c r="I991">
        <v>-58.548000000000002</v>
      </c>
      <c r="J991">
        <f t="shared" si="63"/>
        <v>-14.633200000000002</v>
      </c>
      <c r="L991">
        <v>24</v>
      </c>
      <c r="M991">
        <v>591.15</v>
      </c>
      <c r="N991">
        <f t="shared" si="66"/>
        <v>54.809536859413527</v>
      </c>
      <c r="O991">
        <v>-35.537700000000001</v>
      </c>
      <c r="P991">
        <v>43.624899999999997</v>
      </c>
      <c r="Q991">
        <v>779.404</v>
      </c>
      <c r="R991">
        <v>1.77461</v>
      </c>
      <c r="S991">
        <v>-46.478299999999997</v>
      </c>
      <c r="T991">
        <f t="shared" si="64"/>
        <v>-10.940599999999996</v>
      </c>
    </row>
    <row r="992" spans="2:20" x14ac:dyDescent="0.3">
      <c r="B992">
        <v>27</v>
      </c>
      <c r="C992">
        <v>683.51400000000001</v>
      </c>
      <c r="D992">
        <f t="shared" si="65"/>
        <v>50.525464834276399</v>
      </c>
      <c r="E992">
        <v>-43.579099999999997</v>
      </c>
      <c r="F992">
        <v>46.142600000000002</v>
      </c>
      <c r="G992">
        <v>560.46299999999997</v>
      </c>
      <c r="H992">
        <v>1.16805</v>
      </c>
      <c r="I992">
        <v>-58.364899999999999</v>
      </c>
      <c r="J992">
        <f t="shared" si="63"/>
        <v>-14.785800000000002</v>
      </c>
      <c r="L992">
        <v>25</v>
      </c>
      <c r="M992">
        <v>609.72500000000002</v>
      </c>
      <c r="N992">
        <f t="shared" si="66"/>
        <v>53.835800807536877</v>
      </c>
      <c r="O992">
        <v>-35.522500000000001</v>
      </c>
      <c r="P992">
        <v>43.6096</v>
      </c>
      <c r="Q992">
        <v>776.35400000000004</v>
      </c>
      <c r="R992">
        <v>1.7548699999999999</v>
      </c>
      <c r="S992">
        <v>-46.417200000000001</v>
      </c>
      <c r="T992">
        <f t="shared" si="64"/>
        <v>-10.8947</v>
      </c>
    </row>
    <row r="993" spans="1:20" x14ac:dyDescent="0.3">
      <c r="B993">
        <v>28</v>
      </c>
      <c r="C993">
        <v>703.02099999999996</v>
      </c>
      <c r="D993">
        <f t="shared" si="65"/>
        <v>51.26364894653215</v>
      </c>
      <c r="E993">
        <v>-44.021599999999999</v>
      </c>
      <c r="F993">
        <v>46.859699999999997</v>
      </c>
      <c r="G993">
        <v>568.16099999999994</v>
      </c>
      <c r="H993">
        <v>1.17533</v>
      </c>
      <c r="I993">
        <v>-58.502200000000002</v>
      </c>
      <c r="J993">
        <f t="shared" si="63"/>
        <v>-14.480600000000003</v>
      </c>
      <c r="L993">
        <v>26</v>
      </c>
      <c r="M993">
        <v>628.26</v>
      </c>
      <c r="N993">
        <f t="shared" si="66"/>
        <v>53.951982735365618</v>
      </c>
      <c r="O993">
        <v>-35.537700000000001</v>
      </c>
      <c r="P993">
        <v>43.457000000000001</v>
      </c>
      <c r="Q993">
        <v>793.20500000000004</v>
      </c>
      <c r="R993">
        <v>1.77037</v>
      </c>
      <c r="S993">
        <v>-46.264600000000002</v>
      </c>
      <c r="T993">
        <f t="shared" si="64"/>
        <v>-10.726900000000001</v>
      </c>
    </row>
    <row r="994" spans="1:20" x14ac:dyDescent="0.3">
      <c r="J994">
        <f t="shared" si="63"/>
        <v>0</v>
      </c>
      <c r="L994">
        <v>27</v>
      </c>
      <c r="M994">
        <v>646.74400000000003</v>
      </c>
      <c r="N994">
        <f t="shared" si="66"/>
        <v>54.100843973165873</v>
      </c>
      <c r="O994">
        <v>-35.400399999999998</v>
      </c>
      <c r="P994">
        <v>43.106099999999998</v>
      </c>
      <c r="Q994">
        <v>782.77099999999996</v>
      </c>
      <c r="R994">
        <v>1.77555</v>
      </c>
      <c r="S994">
        <v>-46.295200000000001</v>
      </c>
      <c r="T994">
        <f t="shared" si="64"/>
        <v>-10.894800000000004</v>
      </c>
    </row>
    <row r="995" spans="1:20" x14ac:dyDescent="0.3">
      <c r="A995">
        <v>3.15</v>
      </c>
      <c r="J995">
        <f t="shared" si="63"/>
        <v>0</v>
      </c>
      <c r="L995">
        <v>28</v>
      </c>
      <c r="M995">
        <v>665.05499999999995</v>
      </c>
      <c r="N995">
        <f t="shared" si="66"/>
        <v>54.611981868822255</v>
      </c>
      <c r="O995">
        <v>-35.568199999999997</v>
      </c>
      <c r="P995">
        <v>43.289200000000001</v>
      </c>
      <c r="Q995">
        <v>790.75</v>
      </c>
      <c r="R995">
        <v>1.78365</v>
      </c>
      <c r="S995">
        <v>-46.081499999999998</v>
      </c>
      <c r="T995">
        <f t="shared" si="64"/>
        <v>-10.513300000000001</v>
      </c>
    </row>
    <row r="996" spans="1:20" x14ac:dyDescent="0.3">
      <c r="B996">
        <v>1</v>
      </c>
      <c r="C996">
        <v>221.495</v>
      </c>
      <c r="E996">
        <v>-50.796500000000002</v>
      </c>
      <c r="F996">
        <v>68.176299999999998</v>
      </c>
      <c r="G996">
        <v>368.25700000000001</v>
      </c>
      <c r="H996">
        <v>0.81923900000000005</v>
      </c>
      <c r="I996">
        <v>-62.240600000000001</v>
      </c>
      <c r="J996">
        <f t="shared" si="63"/>
        <v>-11.444099999999999</v>
      </c>
      <c r="L996">
        <v>29</v>
      </c>
      <c r="M996">
        <v>683.87599999999998</v>
      </c>
      <c r="N996">
        <f t="shared" si="66"/>
        <v>53.132139631262874</v>
      </c>
      <c r="O996">
        <v>-35.385100000000001</v>
      </c>
      <c r="P996">
        <v>42.984000000000002</v>
      </c>
      <c r="Q996">
        <v>796.60799999999995</v>
      </c>
      <c r="R996">
        <v>1.77644</v>
      </c>
      <c r="S996">
        <v>-46.249400000000001</v>
      </c>
      <c r="T996">
        <f t="shared" si="64"/>
        <v>-10.8643</v>
      </c>
    </row>
    <row r="997" spans="1:20" x14ac:dyDescent="0.3">
      <c r="B997">
        <v>2</v>
      </c>
      <c r="C997">
        <v>228.21</v>
      </c>
      <c r="D997">
        <f t="shared" si="65"/>
        <v>148.9203276247207</v>
      </c>
      <c r="E997">
        <v>-46.554600000000001</v>
      </c>
      <c r="F997">
        <v>50.445599999999999</v>
      </c>
      <c r="G997">
        <v>511.303</v>
      </c>
      <c r="H997">
        <v>1.10246</v>
      </c>
      <c r="I997">
        <v>-57.7393</v>
      </c>
      <c r="J997">
        <f t="shared" si="63"/>
        <v>-11.184699999999999</v>
      </c>
      <c r="L997">
        <v>30</v>
      </c>
      <c r="M997">
        <v>702.37599999999998</v>
      </c>
      <c r="N997">
        <f t="shared" si="66"/>
        <v>54.054054054054056</v>
      </c>
      <c r="O997">
        <v>-35.690300000000001</v>
      </c>
      <c r="P997">
        <v>43.426499999999997</v>
      </c>
      <c r="Q997">
        <v>815</v>
      </c>
      <c r="R997">
        <v>1.7956799999999999</v>
      </c>
      <c r="S997">
        <v>-46.234099999999998</v>
      </c>
      <c r="T997">
        <f t="shared" si="64"/>
        <v>-10.543799999999997</v>
      </c>
    </row>
    <row r="998" spans="1:20" x14ac:dyDescent="0.3">
      <c r="B998">
        <v>3</v>
      </c>
      <c r="C998">
        <v>241.417</v>
      </c>
      <c r="D998">
        <f t="shared" si="65"/>
        <v>75.717422578935455</v>
      </c>
      <c r="E998">
        <v>-42.938200000000002</v>
      </c>
      <c r="F998">
        <v>43.8232</v>
      </c>
      <c r="G998">
        <v>535.69000000000005</v>
      </c>
      <c r="H998">
        <v>1.1614899999999999</v>
      </c>
      <c r="I998">
        <v>-57.189900000000002</v>
      </c>
      <c r="J998">
        <f t="shared" si="63"/>
        <v>-14.2517</v>
      </c>
      <c r="T998">
        <f t="shared" si="64"/>
        <v>0</v>
      </c>
    </row>
    <row r="999" spans="1:20" x14ac:dyDescent="0.3">
      <c r="B999">
        <v>4</v>
      </c>
      <c r="C999">
        <v>258.57</v>
      </c>
      <c r="D999">
        <f t="shared" si="65"/>
        <v>58.298839853086953</v>
      </c>
      <c r="E999">
        <v>-43.289200000000001</v>
      </c>
      <c r="F999">
        <v>44.738799999999998</v>
      </c>
      <c r="G999">
        <v>545.29700000000003</v>
      </c>
      <c r="H999">
        <v>1.1760999999999999</v>
      </c>
      <c r="I999">
        <v>-57.662999999999997</v>
      </c>
      <c r="J999">
        <f t="shared" si="63"/>
        <v>-14.373799999999996</v>
      </c>
      <c r="K999">
        <v>3.05</v>
      </c>
      <c r="T999">
        <f t="shared" si="64"/>
        <v>0</v>
      </c>
    </row>
    <row r="1000" spans="1:20" x14ac:dyDescent="0.3">
      <c r="B1000">
        <v>5</v>
      </c>
      <c r="C1000">
        <v>276.36900000000003</v>
      </c>
      <c r="D1000">
        <f t="shared" si="65"/>
        <v>56.182931625372099</v>
      </c>
      <c r="E1000">
        <v>-43.746899999999997</v>
      </c>
      <c r="F1000">
        <v>45.791600000000003</v>
      </c>
      <c r="G1000">
        <v>547.95600000000002</v>
      </c>
      <c r="H1000">
        <v>1.15587</v>
      </c>
      <c r="I1000">
        <v>-58.136000000000003</v>
      </c>
      <c r="J1000">
        <f t="shared" si="63"/>
        <v>-14.389100000000006</v>
      </c>
      <c r="L1000">
        <v>1</v>
      </c>
      <c r="M1000">
        <v>221.20099999999999</v>
      </c>
      <c r="O1000">
        <v>-41.168199999999999</v>
      </c>
      <c r="P1000">
        <v>65.7196</v>
      </c>
      <c r="Q1000">
        <v>439.05500000000001</v>
      </c>
      <c r="R1000">
        <v>1.0446899999999999</v>
      </c>
      <c r="S1000">
        <v>-50.003100000000003</v>
      </c>
      <c r="T1000">
        <f t="shared" si="64"/>
        <v>-8.8349000000000046</v>
      </c>
    </row>
    <row r="1001" spans="1:20" x14ac:dyDescent="0.3">
      <c r="B1001">
        <v>6</v>
      </c>
      <c r="C1001">
        <v>294.23899999999998</v>
      </c>
      <c r="D1001">
        <f t="shared" si="65"/>
        <v>55.959709009513311</v>
      </c>
      <c r="E1001">
        <v>-43.624899999999997</v>
      </c>
      <c r="F1001">
        <v>46.279899999999998</v>
      </c>
      <c r="G1001">
        <v>527.56500000000005</v>
      </c>
      <c r="H1001">
        <v>1.1246700000000001</v>
      </c>
      <c r="I1001">
        <v>-58.532699999999998</v>
      </c>
      <c r="J1001">
        <f t="shared" si="63"/>
        <v>-14.907800000000002</v>
      </c>
      <c r="L1001">
        <v>2</v>
      </c>
      <c r="M1001">
        <v>228.76499999999999</v>
      </c>
      <c r="N1001">
        <f t="shared" si="66"/>
        <v>132.2051824431519</v>
      </c>
      <c r="O1001">
        <v>-36.575299999999999</v>
      </c>
      <c r="P1001">
        <v>45.3949</v>
      </c>
      <c r="Q1001">
        <v>672.79</v>
      </c>
      <c r="R1001">
        <v>1.6125</v>
      </c>
      <c r="S1001">
        <v>-44.616700000000002</v>
      </c>
      <c r="T1001">
        <f t="shared" si="64"/>
        <v>-8.041400000000003</v>
      </c>
    </row>
    <row r="1002" spans="1:20" x14ac:dyDescent="0.3">
      <c r="B1002">
        <v>7</v>
      </c>
      <c r="C1002">
        <v>312.21699999999998</v>
      </c>
      <c r="D1002">
        <f t="shared" si="65"/>
        <v>55.62353988207807</v>
      </c>
      <c r="E1002">
        <v>-43.960599999999999</v>
      </c>
      <c r="F1002">
        <v>46.9666</v>
      </c>
      <c r="G1002">
        <v>535.89499999999998</v>
      </c>
      <c r="H1002">
        <v>1.1218900000000001</v>
      </c>
      <c r="I1002">
        <v>-58.898899999999998</v>
      </c>
      <c r="J1002">
        <f t="shared" si="63"/>
        <v>-14.938299999999998</v>
      </c>
      <c r="L1002">
        <v>3</v>
      </c>
      <c r="M1002">
        <v>239.61600000000001</v>
      </c>
      <c r="N1002">
        <f t="shared" si="66"/>
        <v>92.157404847479256</v>
      </c>
      <c r="O1002">
        <v>-34.637500000000003</v>
      </c>
      <c r="P1002">
        <v>39.871200000000002</v>
      </c>
      <c r="Q1002">
        <v>761.73</v>
      </c>
      <c r="R1002">
        <v>1.84528</v>
      </c>
      <c r="S1002">
        <v>-43.808</v>
      </c>
      <c r="T1002">
        <f t="shared" si="64"/>
        <v>-9.170499999999997</v>
      </c>
    </row>
    <row r="1003" spans="1:20" x14ac:dyDescent="0.3">
      <c r="B1003">
        <v>8</v>
      </c>
      <c r="C1003">
        <v>329.97300000000001</v>
      </c>
      <c r="D1003">
        <f t="shared" si="65"/>
        <v>56.318990763685427</v>
      </c>
      <c r="E1003">
        <v>-44.265700000000002</v>
      </c>
      <c r="F1003">
        <v>47.225999999999999</v>
      </c>
      <c r="G1003">
        <v>545.17700000000002</v>
      </c>
      <c r="H1003">
        <v>1.13151</v>
      </c>
      <c r="I1003">
        <v>-58.914200000000001</v>
      </c>
      <c r="J1003">
        <f t="shared" si="63"/>
        <v>-14.648499999999999</v>
      </c>
      <c r="L1003">
        <v>4</v>
      </c>
      <c r="M1003">
        <v>253.113</v>
      </c>
      <c r="N1003">
        <f t="shared" si="66"/>
        <v>74.090538638215975</v>
      </c>
      <c r="O1003">
        <v>-34.225499999999997</v>
      </c>
      <c r="P1003">
        <v>38.818399999999997</v>
      </c>
      <c r="Q1003">
        <v>796.99800000000005</v>
      </c>
      <c r="R1003">
        <v>1.9232100000000001</v>
      </c>
      <c r="S1003">
        <v>-44.036900000000003</v>
      </c>
      <c r="T1003">
        <f t="shared" si="64"/>
        <v>-9.8114000000000061</v>
      </c>
    </row>
    <row r="1004" spans="1:20" x14ac:dyDescent="0.3">
      <c r="B1004">
        <v>9</v>
      </c>
      <c r="C1004">
        <v>348.202</v>
      </c>
      <c r="D1004">
        <f t="shared" si="65"/>
        <v>54.857644412748961</v>
      </c>
      <c r="E1004">
        <v>-44.311500000000002</v>
      </c>
      <c r="F1004">
        <v>47.378500000000003</v>
      </c>
      <c r="G1004">
        <v>541.59500000000003</v>
      </c>
      <c r="H1004">
        <v>1.1268199999999999</v>
      </c>
      <c r="I1004">
        <v>-58.944699999999997</v>
      </c>
      <c r="J1004">
        <f t="shared" si="63"/>
        <v>-14.633199999999995</v>
      </c>
      <c r="L1004">
        <v>5</v>
      </c>
      <c r="M1004">
        <v>270.31099999999998</v>
      </c>
      <c r="N1004">
        <f t="shared" si="66"/>
        <v>58.146296080939713</v>
      </c>
      <c r="O1004">
        <v>-34.011800000000001</v>
      </c>
      <c r="P1004">
        <v>40.313699999999997</v>
      </c>
      <c r="Q1004">
        <v>745.64200000000005</v>
      </c>
      <c r="R1004">
        <v>1.75705</v>
      </c>
      <c r="S1004">
        <v>-45.3491</v>
      </c>
      <c r="T1004">
        <f t="shared" si="64"/>
        <v>-11.337299999999999</v>
      </c>
    </row>
    <row r="1005" spans="1:20" x14ac:dyDescent="0.3">
      <c r="B1005">
        <v>10</v>
      </c>
      <c r="C1005">
        <v>366.31200000000001</v>
      </c>
      <c r="D1005">
        <f t="shared" si="65"/>
        <v>55.218111540585269</v>
      </c>
      <c r="E1005">
        <v>-44.311500000000002</v>
      </c>
      <c r="F1005">
        <v>47.058100000000003</v>
      </c>
      <c r="G1005">
        <v>556.36400000000003</v>
      </c>
      <c r="H1005">
        <v>1.1478699999999999</v>
      </c>
      <c r="I1005">
        <v>-58.868400000000001</v>
      </c>
      <c r="J1005">
        <f t="shared" si="63"/>
        <v>-14.556899999999999</v>
      </c>
      <c r="L1005">
        <v>6</v>
      </c>
      <c r="M1005">
        <v>287.35700000000003</v>
      </c>
      <c r="N1005">
        <f t="shared" si="66"/>
        <v>58.664789393405911</v>
      </c>
      <c r="O1005">
        <v>-35.125700000000002</v>
      </c>
      <c r="P1005">
        <v>42.45</v>
      </c>
      <c r="Q1005">
        <v>748.72</v>
      </c>
      <c r="R1005">
        <v>1.72129</v>
      </c>
      <c r="S1005">
        <v>-45.578000000000003</v>
      </c>
      <c r="T1005">
        <f t="shared" si="64"/>
        <v>-10.452300000000001</v>
      </c>
    </row>
    <row r="1006" spans="1:20" x14ac:dyDescent="0.3">
      <c r="B1006">
        <v>11</v>
      </c>
      <c r="C1006">
        <v>384.09199999999998</v>
      </c>
      <c r="D1006">
        <f t="shared" si="65"/>
        <v>56.242969628796487</v>
      </c>
      <c r="E1006">
        <v>-44.189500000000002</v>
      </c>
      <c r="F1006">
        <v>47.119100000000003</v>
      </c>
      <c r="G1006">
        <v>547.726</v>
      </c>
      <c r="H1006">
        <v>1.14717</v>
      </c>
      <c r="I1006">
        <v>-58.868400000000001</v>
      </c>
      <c r="J1006">
        <f t="shared" si="63"/>
        <v>-14.678899999999999</v>
      </c>
      <c r="L1006">
        <v>7</v>
      </c>
      <c r="M1006">
        <v>304.387</v>
      </c>
      <c r="N1006">
        <f t="shared" si="66"/>
        <v>58.71990604815042</v>
      </c>
      <c r="O1006">
        <v>-35.690300000000001</v>
      </c>
      <c r="P1006">
        <v>43.502800000000001</v>
      </c>
      <c r="Q1006">
        <v>752.30499999999995</v>
      </c>
      <c r="R1006">
        <v>1.71601</v>
      </c>
      <c r="S1006">
        <v>-46.432499999999997</v>
      </c>
      <c r="T1006">
        <f t="shared" si="64"/>
        <v>-10.742199999999997</v>
      </c>
    </row>
    <row r="1007" spans="1:20" x14ac:dyDescent="0.3">
      <c r="B1007">
        <v>12</v>
      </c>
      <c r="C1007">
        <v>402.47899999999998</v>
      </c>
      <c r="D1007">
        <f t="shared" si="65"/>
        <v>54.386251155707839</v>
      </c>
      <c r="E1007">
        <v>-44.296300000000002</v>
      </c>
      <c r="F1007">
        <v>47.180199999999999</v>
      </c>
      <c r="G1007">
        <v>556.08500000000004</v>
      </c>
      <c r="H1007">
        <v>1.15184</v>
      </c>
      <c r="I1007">
        <v>-58.761600000000001</v>
      </c>
      <c r="J1007">
        <f t="shared" si="63"/>
        <v>-14.465299999999999</v>
      </c>
      <c r="L1007">
        <v>8</v>
      </c>
      <c r="M1007">
        <v>321.73399999999998</v>
      </c>
      <c r="N1007">
        <f t="shared" si="66"/>
        <v>57.646855364039958</v>
      </c>
      <c r="O1007">
        <v>-35.446199999999997</v>
      </c>
      <c r="P1007">
        <v>43.396000000000001</v>
      </c>
      <c r="Q1007">
        <v>745.351</v>
      </c>
      <c r="R1007">
        <v>1.6916199999999999</v>
      </c>
      <c r="S1007">
        <v>-46.646099999999997</v>
      </c>
      <c r="T1007">
        <f t="shared" si="64"/>
        <v>-11.1999</v>
      </c>
    </row>
    <row r="1008" spans="1:20" x14ac:dyDescent="0.3">
      <c r="B1008">
        <v>13</v>
      </c>
      <c r="C1008">
        <v>420.846</v>
      </c>
      <c r="D1008">
        <f t="shared" si="65"/>
        <v>54.445472858931723</v>
      </c>
      <c r="E1008">
        <v>-44.357300000000002</v>
      </c>
      <c r="F1008">
        <v>47.317500000000003</v>
      </c>
      <c r="G1008">
        <v>558.952</v>
      </c>
      <c r="H1008">
        <v>1.1491400000000001</v>
      </c>
      <c r="I1008">
        <v>-58.837899999999998</v>
      </c>
      <c r="J1008">
        <f t="shared" si="63"/>
        <v>-14.480599999999995</v>
      </c>
      <c r="L1008">
        <v>9</v>
      </c>
      <c r="M1008">
        <v>338.25200000000001</v>
      </c>
      <c r="N1008">
        <f t="shared" si="66"/>
        <v>60.540016951204642</v>
      </c>
      <c r="O1008">
        <v>-35.766599999999997</v>
      </c>
      <c r="P1008">
        <v>43.792700000000004</v>
      </c>
      <c r="Q1008">
        <v>770.79200000000003</v>
      </c>
      <c r="R1008">
        <v>1.7082200000000001</v>
      </c>
      <c r="S1008">
        <v>-46.585099999999997</v>
      </c>
      <c r="T1008">
        <f t="shared" si="64"/>
        <v>-10.8185</v>
      </c>
    </row>
    <row r="1009" spans="2:20" x14ac:dyDescent="0.3">
      <c r="B1009">
        <v>14</v>
      </c>
      <c r="C1009">
        <v>439.476</v>
      </c>
      <c r="D1009">
        <f t="shared" si="65"/>
        <v>53.676865271068181</v>
      </c>
      <c r="E1009">
        <v>-43.777500000000003</v>
      </c>
      <c r="F1009">
        <v>46.447800000000001</v>
      </c>
      <c r="G1009">
        <v>549.322</v>
      </c>
      <c r="H1009">
        <v>1.15476</v>
      </c>
      <c r="I1009">
        <v>-58.685299999999998</v>
      </c>
      <c r="J1009">
        <f t="shared" si="63"/>
        <v>-14.907799999999995</v>
      </c>
      <c r="L1009">
        <v>10</v>
      </c>
      <c r="M1009">
        <v>355.61599999999999</v>
      </c>
      <c r="N1009">
        <f t="shared" si="66"/>
        <v>57.590416954618831</v>
      </c>
      <c r="O1009">
        <v>-35.415599999999998</v>
      </c>
      <c r="P1009">
        <v>43.396000000000001</v>
      </c>
      <c r="Q1009">
        <v>753.73500000000001</v>
      </c>
      <c r="R1009">
        <v>1.7139200000000001</v>
      </c>
      <c r="S1009">
        <v>-46.493499999999997</v>
      </c>
      <c r="T1009">
        <f t="shared" si="64"/>
        <v>-11.0779</v>
      </c>
    </row>
    <row r="1010" spans="2:20" x14ac:dyDescent="0.3">
      <c r="B1010">
        <v>15</v>
      </c>
      <c r="C1010">
        <v>457.89699999999999</v>
      </c>
      <c r="D1010">
        <f t="shared" si="65"/>
        <v>54.285869388198272</v>
      </c>
      <c r="E1010">
        <v>-44.494599999999998</v>
      </c>
      <c r="F1010">
        <v>47.302199999999999</v>
      </c>
      <c r="G1010">
        <v>567.11</v>
      </c>
      <c r="H1010">
        <v>1.1595299999999999</v>
      </c>
      <c r="I1010">
        <v>-58.746299999999998</v>
      </c>
      <c r="J1010">
        <f t="shared" si="63"/>
        <v>-14.2517</v>
      </c>
      <c r="L1010">
        <v>11</v>
      </c>
      <c r="M1010">
        <v>373.01900000000001</v>
      </c>
      <c r="N1010">
        <f t="shared" si="66"/>
        <v>57.461357237257879</v>
      </c>
      <c r="O1010">
        <v>-35.308799999999998</v>
      </c>
      <c r="P1010">
        <v>43.045000000000002</v>
      </c>
      <c r="Q1010">
        <v>776.64099999999996</v>
      </c>
      <c r="R1010">
        <v>1.73254</v>
      </c>
      <c r="S1010">
        <v>-46.432499999999997</v>
      </c>
      <c r="T1010">
        <f t="shared" si="64"/>
        <v>-11.123699999999999</v>
      </c>
    </row>
    <row r="1011" spans="2:20" x14ac:dyDescent="0.3">
      <c r="B1011">
        <v>16</v>
      </c>
      <c r="C1011">
        <v>476.92500000000001</v>
      </c>
      <c r="D1011">
        <f t="shared" si="65"/>
        <v>52.55413075467726</v>
      </c>
      <c r="E1011">
        <v>-44.143700000000003</v>
      </c>
      <c r="F1011">
        <v>46.798699999999997</v>
      </c>
      <c r="G1011">
        <v>558.40899999999999</v>
      </c>
      <c r="H1011">
        <v>1.1593100000000001</v>
      </c>
      <c r="I1011">
        <v>-58.624299999999998</v>
      </c>
      <c r="J1011">
        <f t="shared" si="63"/>
        <v>-14.480599999999995</v>
      </c>
      <c r="L1011">
        <v>12</v>
      </c>
      <c r="M1011">
        <v>390.38200000000001</v>
      </c>
      <c r="N1011">
        <f t="shared" si="66"/>
        <v>57.593733801762369</v>
      </c>
      <c r="O1011">
        <v>-35.873399999999997</v>
      </c>
      <c r="P1011">
        <v>43.7164</v>
      </c>
      <c r="Q1011">
        <v>779.21100000000001</v>
      </c>
      <c r="R1011">
        <v>1.74929</v>
      </c>
      <c r="S1011">
        <v>-46.340899999999998</v>
      </c>
      <c r="T1011">
        <f t="shared" si="64"/>
        <v>-10.467500000000001</v>
      </c>
    </row>
    <row r="1012" spans="2:20" x14ac:dyDescent="0.3">
      <c r="B1012">
        <v>17</v>
      </c>
      <c r="C1012">
        <v>495.24099999999999</v>
      </c>
      <c r="D1012">
        <f t="shared" si="65"/>
        <v>54.597073596855289</v>
      </c>
      <c r="E1012">
        <v>-44.692999999999998</v>
      </c>
      <c r="F1012">
        <v>47.317500000000003</v>
      </c>
      <c r="G1012">
        <v>575.83100000000002</v>
      </c>
      <c r="H1012">
        <v>1.1743300000000001</v>
      </c>
      <c r="I1012">
        <v>-58.502200000000002</v>
      </c>
      <c r="J1012">
        <f t="shared" si="63"/>
        <v>-13.809200000000004</v>
      </c>
      <c r="L1012">
        <v>13</v>
      </c>
      <c r="M1012">
        <v>408.62099999999998</v>
      </c>
      <c r="N1012">
        <f t="shared" si="66"/>
        <v>54.827567300838936</v>
      </c>
      <c r="O1012">
        <v>-35.400399999999998</v>
      </c>
      <c r="P1012">
        <v>43.106099999999998</v>
      </c>
      <c r="Q1012">
        <v>768.55499999999995</v>
      </c>
      <c r="R1012">
        <v>1.7474700000000001</v>
      </c>
      <c r="S1012">
        <v>-46.295200000000001</v>
      </c>
      <c r="T1012">
        <f t="shared" si="64"/>
        <v>-10.894800000000004</v>
      </c>
    </row>
    <row r="1013" spans="2:20" x14ac:dyDescent="0.3">
      <c r="B1013">
        <v>18</v>
      </c>
      <c r="C1013">
        <v>513.9</v>
      </c>
      <c r="D1013">
        <f t="shared" si="65"/>
        <v>53.593440162924082</v>
      </c>
      <c r="E1013">
        <v>-44.204700000000003</v>
      </c>
      <c r="F1013">
        <v>46.814</v>
      </c>
      <c r="G1013">
        <v>564.94500000000005</v>
      </c>
      <c r="H1013">
        <v>1.1637299999999999</v>
      </c>
      <c r="I1013">
        <v>-58.532699999999998</v>
      </c>
      <c r="J1013">
        <f t="shared" si="63"/>
        <v>-14.327999999999996</v>
      </c>
      <c r="L1013">
        <v>14</v>
      </c>
      <c r="M1013">
        <v>426.48399999999998</v>
      </c>
      <c r="N1013">
        <f t="shared" si="66"/>
        <v>55.981638022728546</v>
      </c>
      <c r="O1013">
        <v>-35.659799999999997</v>
      </c>
      <c r="P1013">
        <v>43.258699999999997</v>
      </c>
      <c r="Q1013">
        <v>780.51700000000005</v>
      </c>
      <c r="R1013">
        <v>1.7588999999999999</v>
      </c>
      <c r="S1013">
        <v>-46.386699999999998</v>
      </c>
      <c r="T1013">
        <f t="shared" si="64"/>
        <v>-10.726900000000001</v>
      </c>
    </row>
    <row r="1014" spans="2:20" x14ac:dyDescent="0.3">
      <c r="B1014">
        <v>19</v>
      </c>
      <c r="C1014">
        <v>532.40099999999995</v>
      </c>
      <c r="D1014">
        <f t="shared" si="65"/>
        <v>54.051132371223247</v>
      </c>
      <c r="E1014">
        <v>-44.036900000000003</v>
      </c>
      <c r="F1014">
        <v>46.554600000000001</v>
      </c>
      <c r="G1014">
        <v>565.6</v>
      </c>
      <c r="H1014">
        <v>1.1716599999999999</v>
      </c>
      <c r="I1014">
        <v>-58.517499999999998</v>
      </c>
      <c r="J1014">
        <f t="shared" si="63"/>
        <v>-14.480599999999995</v>
      </c>
      <c r="L1014">
        <v>15</v>
      </c>
      <c r="M1014">
        <v>444.59800000000001</v>
      </c>
      <c r="N1014">
        <f t="shared" si="66"/>
        <v>55.205918074417475</v>
      </c>
      <c r="O1014">
        <v>-35.9039</v>
      </c>
      <c r="P1014">
        <v>43.380699999999997</v>
      </c>
      <c r="Q1014">
        <v>787.33199999999999</v>
      </c>
      <c r="R1014">
        <v>1.76692</v>
      </c>
      <c r="S1014">
        <v>-46.340899999999998</v>
      </c>
      <c r="T1014">
        <f t="shared" si="64"/>
        <v>-10.436999999999998</v>
      </c>
    </row>
    <row r="1015" spans="2:20" x14ac:dyDescent="0.3">
      <c r="B1015">
        <v>20</v>
      </c>
      <c r="C1015">
        <v>551.66300000000001</v>
      </c>
      <c r="D1015">
        <f t="shared" si="65"/>
        <v>51.91568892119183</v>
      </c>
      <c r="E1015">
        <v>-44.174199999999999</v>
      </c>
      <c r="F1015">
        <v>46.493499999999997</v>
      </c>
      <c r="G1015">
        <v>567.13</v>
      </c>
      <c r="H1015">
        <v>1.17858</v>
      </c>
      <c r="I1015">
        <v>-58.456400000000002</v>
      </c>
      <c r="J1015">
        <f t="shared" si="63"/>
        <v>-14.282200000000003</v>
      </c>
      <c r="L1015">
        <v>16</v>
      </c>
      <c r="M1015">
        <v>462.839</v>
      </c>
      <c r="N1015">
        <f t="shared" si="66"/>
        <v>54.821555835754666</v>
      </c>
      <c r="O1015">
        <v>-35.385100000000001</v>
      </c>
      <c r="P1015">
        <v>42.633099999999999</v>
      </c>
      <c r="Q1015">
        <v>790.76400000000001</v>
      </c>
      <c r="R1015">
        <v>1.77546</v>
      </c>
      <c r="S1015">
        <v>-46.340899999999998</v>
      </c>
      <c r="T1015">
        <f t="shared" si="64"/>
        <v>-10.955799999999996</v>
      </c>
    </row>
    <row r="1016" spans="2:20" x14ac:dyDescent="0.3">
      <c r="B1016">
        <v>21</v>
      </c>
      <c r="C1016">
        <v>570.41</v>
      </c>
      <c r="D1016">
        <f t="shared" si="65"/>
        <v>53.341868032218613</v>
      </c>
      <c r="E1016">
        <v>-44.113199999999999</v>
      </c>
      <c r="F1016">
        <v>46.386699999999998</v>
      </c>
      <c r="G1016">
        <v>568.78800000000001</v>
      </c>
      <c r="H1016">
        <v>1.1861699999999999</v>
      </c>
      <c r="I1016">
        <v>-58.441200000000002</v>
      </c>
      <c r="J1016">
        <f t="shared" si="63"/>
        <v>-14.328000000000003</v>
      </c>
      <c r="L1016">
        <v>17</v>
      </c>
      <c r="M1016">
        <v>481.59300000000002</v>
      </c>
      <c r="N1016">
        <f t="shared" si="66"/>
        <v>53.321957982297057</v>
      </c>
      <c r="O1016">
        <v>-34.957900000000002</v>
      </c>
      <c r="P1016">
        <v>42.312600000000003</v>
      </c>
      <c r="Q1016">
        <v>765.22500000000002</v>
      </c>
      <c r="R1016">
        <v>1.7654300000000001</v>
      </c>
      <c r="S1016">
        <v>-46.295200000000001</v>
      </c>
      <c r="T1016">
        <f t="shared" si="64"/>
        <v>-11.337299999999999</v>
      </c>
    </row>
    <row r="1017" spans="2:20" x14ac:dyDescent="0.3">
      <c r="B1017">
        <v>22</v>
      </c>
      <c r="C1017">
        <v>589.34900000000005</v>
      </c>
      <c r="D1017">
        <f t="shared" si="65"/>
        <v>52.801098262843652</v>
      </c>
      <c r="E1017">
        <v>-43.945300000000003</v>
      </c>
      <c r="F1017">
        <v>45.822099999999999</v>
      </c>
      <c r="G1017">
        <v>569.94799999999998</v>
      </c>
      <c r="H1017">
        <v>1.1998500000000001</v>
      </c>
      <c r="I1017">
        <v>-58.303800000000003</v>
      </c>
      <c r="J1017">
        <f t="shared" si="63"/>
        <v>-14.358499999999999</v>
      </c>
      <c r="L1017">
        <v>18</v>
      </c>
      <c r="M1017">
        <v>499.51600000000002</v>
      </c>
      <c r="N1017">
        <f t="shared" si="66"/>
        <v>55.794230876527358</v>
      </c>
      <c r="O1017">
        <v>-35.812399999999997</v>
      </c>
      <c r="P1017">
        <v>43.075600000000001</v>
      </c>
      <c r="Q1017">
        <v>816.08900000000006</v>
      </c>
      <c r="R1017">
        <v>1.8114300000000001</v>
      </c>
      <c r="S1017">
        <v>-46.234099999999998</v>
      </c>
      <c r="T1017">
        <f t="shared" si="64"/>
        <v>-10.421700000000001</v>
      </c>
    </row>
    <row r="1018" spans="2:20" x14ac:dyDescent="0.3">
      <c r="B1018">
        <v>23</v>
      </c>
      <c r="C1018">
        <v>608.351</v>
      </c>
      <c r="D1018">
        <f t="shared" si="65"/>
        <v>52.626039364277574</v>
      </c>
      <c r="E1018">
        <v>-43.991100000000003</v>
      </c>
      <c r="F1018">
        <v>46.005200000000002</v>
      </c>
      <c r="G1018">
        <v>575.82500000000005</v>
      </c>
      <c r="H1018">
        <v>1.18909</v>
      </c>
      <c r="I1018">
        <v>-58.425899999999999</v>
      </c>
      <c r="J1018">
        <f t="shared" si="63"/>
        <v>-14.434799999999996</v>
      </c>
      <c r="L1018">
        <v>19</v>
      </c>
      <c r="M1018">
        <v>517.99199999999996</v>
      </c>
      <c r="N1018">
        <f t="shared" si="66"/>
        <v>54.12426932236432</v>
      </c>
      <c r="O1018">
        <v>-35.278300000000002</v>
      </c>
      <c r="P1018">
        <v>42.434699999999999</v>
      </c>
      <c r="Q1018">
        <v>795.80799999999999</v>
      </c>
      <c r="R1018">
        <v>1.78498</v>
      </c>
      <c r="S1018">
        <v>-46.279899999999998</v>
      </c>
      <c r="T1018">
        <f t="shared" si="64"/>
        <v>-11.001599999999996</v>
      </c>
    </row>
    <row r="1019" spans="2:20" x14ac:dyDescent="0.3">
      <c r="B1019">
        <v>24</v>
      </c>
      <c r="C1019">
        <v>627.73800000000006</v>
      </c>
      <c r="D1019">
        <f t="shared" si="65"/>
        <v>51.580956310929849</v>
      </c>
      <c r="E1019">
        <v>-44.036900000000003</v>
      </c>
      <c r="F1019">
        <v>46.188400000000001</v>
      </c>
      <c r="G1019">
        <v>572.55700000000002</v>
      </c>
      <c r="H1019">
        <v>1.19475</v>
      </c>
      <c r="I1019">
        <v>-58.258099999999999</v>
      </c>
      <c r="J1019">
        <f t="shared" si="63"/>
        <v>-14.221199999999996</v>
      </c>
      <c r="L1019">
        <v>20</v>
      </c>
      <c r="M1019">
        <v>537.19899999999996</v>
      </c>
      <c r="N1019">
        <f t="shared" si="66"/>
        <v>52.064351538501604</v>
      </c>
      <c r="O1019">
        <v>-35.217300000000002</v>
      </c>
      <c r="P1019">
        <v>42.297400000000003</v>
      </c>
      <c r="Q1019">
        <v>788.64599999999996</v>
      </c>
      <c r="R1019">
        <v>1.8067800000000001</v>
      </c>
      <c r="S1019">
        <v>-46.173099999999998</v>
      </c>
      <c r="T1019">
        <f t="shared" si="64"/>
        <v>-10.955799999999996</v>
      </c>
    </row>
    <row r="1020" spans="2:20" x14ac:dyDescent="0.3">
      <c r="B1020">
        <v>25</v>
      </c>
      <c r="C1020">
        <v>646.98400000000004</v>
      </c>
      <c r="D1020">
        <f t="shared" si="65"/>
        <v>51.958848591915256</v>
      </c>
      <c r="E1020">
        <v>-44.021599999999999</v>
      </c>
      <c r="F1020">
        <v>46.005200000000002</v>
      </c>
      <c r="G1020">
        <v>579.06899999999996</v>
      </c>
      <c r="H1020">
        <v>1.19865</v>
      </c>
      <c r="I1020">
        <v>-58.136000000000003</v>
      </c>
      <c r="J1020">
        <f t="shared" si="63"/>
        <v>-14.114400000000003</v>
      </c>
      <c r="L1020">
        <v>21</v>
      </c>
      <c r="M1020">
        <v>555.745</v>
      </c>
      <c r="N1020">
        <f t="shared" si="66"/>
        <v>53.919982745605381</v>
      </c>
      <c r="O1020">
        <v>-35.659799999999997</v>
      </c>
      <c r="P1020">
        <v>42.678800000000003</v>
      </c>
      <c r="Q1020">
        <v>820.80499999999995</v>
      </c>
      <c r="R1020">
        <v>1.82975</v>
      </c>
      <c r="S1020">
        <v>-46.203600000000002</v>
      </c>
      <c r="T1020">
        <f t="shared" si="64"/>
        <v>-10.543800000000005</v>
      </c>
    </row>
    <row r="1021" spans="2:20" x14ac:dyDescent="0.3">
      <c r="B1021">
        <v>26</v>
      </c>
      <c r="C1021">
        <v>666.56799999999998</v>
      </c>
      <c r="D1021">
        <f t="shared" si="65"/>
        <v>51.062091503268114</v>
      </c>
      <c r="E1021">
        <v>-44.036900000000003</v>
      </c>
      <c r="F1021">
        <v>45.944200000000002</v>
      </c>
      <c r="G1021">
        <v>586.11099999999999</v>
      </c>
      <c r="H1021">
        <v>1.2116199999999999</v>
      </c>
      <c r="I1021">
        <v>-58.166499999999999</v>
      </c>
      <c r="J1021">
        <f t="shared" si="63"/>
        <v>-14.129599999999996</v>
      </c>
      <c r="L1021">
        <v>22</v>
      </c>
      <c r="M1021">
        <v>574.82000000000005</v>
      </c>
      <c r="N1021">
        <f t="shared" si="66"/>
        <v>52.424639580602758</v>
      </c>
      <c r="O1021">
        <v>-35.232500000000002</v>
      </c>
      <c r="P1021">
        <v>42.251600000000003</v>
      </c>
      <c r="Q1021">
        <v>792.81100000000004</v>
      </c>
      <c r="R1021">
        <v>1.79962</v>
      </c>
      <c r="S1021">
        <v>-46.203600000000002</v>
      </c>
      <c r="T1021">
        <f t="shared" si="64"/>
        <v>-10.9711</v>
      </c>
    </row>
    <row r="1022" spans="2:20" x14ac:dyDescent="0.3">
      <c r="B1022">
        <v>27</v>
      </c>
      <c r="C1022">
        <v>685.96100000000001</v>
      </c>
      <c r="D1022">
        <f t="shared" si="65"/>
        <v>51.564997679575029</v>
      </c>
      <c r="E1022">
        <v>-44.052100000000003</v>
      </c>
      <c r="F1022">
        <v>46.112099999999998</v>
      </c>
      <c r="G1022">
        <v>581.38900000000001</v>
      </c>
      <c r="H1022">
        <v>1.19238</v>
      </c>
      <c r="I1022">
        <v>-58.319099999999999</v>
      </c>
      <c r="J1022">
        <f t="shared" si="63"/>
        <v>-14.266999999999996</v>
      </c>
      <c r="L1022">
        <v>23</v>
      </c>
      <c r="M1022">
        <v>593.69200000000001</v>
      </c>
      <c r="N1022">
        <f t="shared" si="66"/>
        <v>52.988554472234121</v>
      </c>
      <c r="O1022">
        <v>-35.049399999999999</v>
      </c>
      <c r="P1022">
        <v>41.946399999999997</v>
      </c>
      <c r="Q1022">
        <v>788.44299999999998</v>
      </c>
      <c r="R1022">
        <v>1.8122499999999999</v>
      </c>
      <c r="S1022">
        <v>-45.898400000000002</v>
      </c>
      <c r="T1022">
        <f t="shared" si="64"/>
        <v>-10.849000000000004</v>
      </c>
    </row>
    <row r="1023" spans="2:20" x14ac:dyDescent="0.3">
      <c r="B1023">
        <v>28</v>
      </c>
      <c r="C1023">
        <v>705.89499999999998</v>
      </c>
      <c r="D1023">
        <f t="shared" si="65"/>
        <v>50.165546302799314</v>
      </c>
      <c r="E1023">
        <v>-43.411299999999997</v>
      </c>
      <c r="F1023">
        <v>45.028700000000001</v>
      </c>
      <c r="G1023">
        <v>573.76</v>
      </c>
      <c r="H1023">
        <v>1.2131700000000001</v>
      </c>
      <c r="I1023">
        <v>-58.151200000000003</v>
      </c>
      <c r="J1023">
        <f t="shared" si="63"/>
        <v>-14.739900000000006</v>
      </c>
      <c r="L1023">
        <v>24</v>
      </c>
      <c r="M1023">
        <v>612.49099999999999</v>
      </c>
      <c r="N1023">
        <f t="shared" si="66"/>
        <v>53.19431884674723</v>
      </c>
      <c r="O1023">
        <v>-35.140999999999998</v>
      </c>
      <c r="P1023">
        <v>41.992199999999997</v>
      </c>
      <c r="Q1023">
        <v>806.73500000000001</v>
      </c>
      <c r="R1023">
        <v>1.8300399999999999</v>
      </c>
      <c r="S1023">
        <v>-45.715299999999999</v>
      </c>
      <c r="T1023">
        <f t="shared" si="64"/>
        <v>-10.574300000000001</v>
      </c>
    </row>
    <row r="1024" spans="2:20" x14ac:dyDescent="0.3">
      <c r="J1024">
        <f t="shared" si="63"/>
        <v>0</v>
      </c>
      <c r="L1024">
        <v>25</v>
      </c>
      <c r="M1024">
        <v>631.12800000000004</v>
      </c>
      <c r="N1024">
        <f t="shared" si="66"/>
        <v>53.656704405215265</v>
      </c>
      <c r="O1024">
        <v>-35.827599999999997</v>
      </c>
      <c r="P1024">
        <v>42.358400000000003</v>
      </c>
      <c r="Q1024">
        <v>837.03700000000003</v>
      </c>
      <c r="R1024">
        <v>1.8836200000000001</v>
      </c>
      <c r="S1024">
        <v>-46.020499999999998</v>
      </c>
      <c r="T1024">
        <f t="shared" si="64"/>
        <v>-10.192900000000002</v>
      </c>
    </row>
    <row r="1025" spans="1:20" x14ac:dyDescent="0.3">
      <c r="A1025">
        <v>3.2</v>
      </c>
      <c r="J1025">
        <f t="shared" si="63"/>
        <v>0</v>
      </c>
      <c r="L1025">
        <v>26</v>
      </c>
      <c r="M1025">
        <v>650.69399999999996</v>
      </c>
      <c r="N1025">
        <f t="shared" si="66"/>
        <v>51.109066748441393</v>
      </c>
      <c r="O1025">
        <v>-35.201999999999998</v>
      </c>
      <c r="P1025">
        <v>41.870100000000001</v>
      </c>
      <c r="Q1025">
        <v>817.14499999999998</v>
      </c>
      <c r="R1025">
        <v>1.86992</v>
      </c>
      <c r="S1025">
        <v>-45.944200000000002</v>
      </c>
      <c r="T1025">
        <f t="shared" si="64"/>
        <v>-10.742200000000004</v>
      </c>
    </row>
    <row r="1026" spans="1:20" x14ac:dyDescent="0.3">
      <c r="B1026">
        <v>1</v>
      </c>
      <c r="C1026">
        <v>221.51599999999999</v>
      </c>
      <c r="E1026">
        <v>-50.811799999999998</v>
      </c>
      <c r="F1026">
        <v>67.672700000000006</v>
      </c>
      <c r="G1026">
        <v>369.50700000000001</v>
      </c>
      <c r="H1026">
        <v>0.82702399999999998</v>
      </c>
      <c r="I1026">
        <v>-62.179600000000001</v>
      </c>
      <c r="J1026">
        <f t="shared" si="63"/>
        <v>-11.367800000000003</v>
      </c>
      <c r="L1026">
        <v>27</v>
      </c>
      <c r="M1026">
        <v>669.95799999999997</v>
      </c>
      <c r="N1026">
        <f t="shared" si="66"/>
        <v>51.91029900332223</v>
      </c>
      <c r="O1026">
        <v>-35.049399999999999</v>
      </c>
      <c r="P1026">
        <v>41.458100000000002</v>
      </c>
      <c r="Q1026">
        <v>818.26199999999994</v>
      </c>
      <c r="R1026">
        <v>1.87584</v>
      </c>
      <c r="S1026">
        <v>-45.852699999999999</v>
      </c>
      <c r="T1026">
        <f t="shared" si="64"/>
        <v>-10.8033</v>
      </c>
    </row>
    <row r="1027" spans="1:20" x14ac:dyDescent="0.3">
      <c r="B1027">
        <v>2</v>
      </c>
      <c r="C1027">
        <v>228.161</v>
      </c>
      <c r="D1027">
        <f t="shared" si="65"/>
        <v>150.48908954100804</v>
      </c>
      <c r="E1027">
        <v>-46.402000000000001</v>
      </c>
      <c r="F1027">
        <v>49.636800000000001</v>
      </c>
      <c r="G1027">
        <v>522.54499999999996</v>
      </c>
      <c r="H1027">
        <v>1.1255200000000001</v>
      </c>
      <c r="I1027">
        <v>-57.357799999999997</v>
      </c>
      <c r="J1027">
        <f t="shared" si="63"/>
        <v>-10.955799999999996</v>
      </c>
      <c r="L1027">
        <v>28</v>
      </c>
      <c r="M1027">
        <v>689.48099999999999</v>
      </c>
      <c r="N1027">
        <f t="shared" si="66"/>
        <v>51.221636019054387</v>
      </c>
      <c r="O1027">
        <v>-35.461399999999998</v>
      </c>
      <c r="P1027">
        <v>41.931199999999997</v>
      </c>
      <c r="Q1027">
        <v>837.90899999999999</v>
      </c>
      <c r="R1027">
        <v>1.9111899999999999</v>
      </c>
      <c r="S1027">
        <v>-45.684800000000003</v>
      </c>
      <c r="T1027">
        <f t="shared" si="64"/>
        <v>-10.223400000000005</v>
      </c>
    </row>
    <row r="1028" spans="1:20" x14ac:dyDescent="0.3">
      <c r="B1028">
        <v>3</v>
      </c>
      <c r="C1028">
        <v>240.47900000000001</v>
      </c>
      <c r="D1028">
        <f t="shared" si="65"/>
        <v>81.182010066569163</v>
      </c>
      <c r="E1028">
        <v>-43.746899999999997</v>
      </c>
      <c r="F1028">
        <v>44.052100000000003</v>
      </c>
      <c r="G1028">
        <v>562.01</v>
      </c>
      <c r="H1028">
        <v>1.2084299999999999</v>
      </c>
      <c r="I1028">
        <v>-56.991599999999998</v>
      </c>
      <c r="J1028">
        <f t="shared" si="63"/>
        <v>-13.244700000000002</v>
      </c>
      <c r="L1028">
        <v>29</v>
      </c>
      <c r="M1028">
        <v>709.745</v>
      </c>
      <c r="N1028">
        <f t="shared" si="66"/>
        <v>49.348598499802584</v>
      </c>
      <c r="O1028">
        <v>-35.171500000000002</v>
      </c>
      <c r="P1028">
        <v>41.534399999999998</v>
      </c>
      <c r="Q1028">
        <v>822.05499999999995</v>
      </c>
      <c r="R1028">
        <v>1.88411</v>
      </c>
      <c r="S1028">
        <v>-45.684800000000003</v>
      </c>
      <c r="T1028">
        <f t="shared" si="64"/>
        <v>-10.513300000000001</v>
      </c>
    </row>
    <row r="1029" spans="1:20" x14ac:dyDescent="0.3">
      <c r="B1029">
        <v>4</v>
      </c>
      <c r="C1029">
        <v>257.34899999999999</v>
      </c>
      <c r="D1029">
        <f t="shared" si="65"/>
        <v>59.276822762300021</v>
      </c>
      <c r="E1029">
        <v>-43.6554</v>
      </c>
      <c r="F1029">
        <v>43.945300000000003</v>
      </c>
      <c r="G1029">
        <v>564.15599999999995</v>
      </c>
      <c r="H1029">
        <v>1.21024</v>
      </c>
      <c r="I1029">
        <v>-57.372999999999998</v>
      </c>
      <c r="J1029">
        <f t="shared" si="63"/>
        <v>-13.717599999999997</v>
      </c>
      <c r="T1029">
        <f t="shared" si="64"/>
        <v>0</v>
      </c>
    </row>
    <row r="1030" spans="1:20" x14ac:dyDescent="0.3">
      <c r="B1030">
        <v>5</v>
      </c>
      <c r="C1030">
        <v>275.39499999999998</v>
      </c>
      <c r="D1030">
        <f t="shared" si="65"/>
        <v>55.413942147844423</v>
      </c>
      <c r="E1030">
        <v>-43.7164</v>
      </c>
      <c r="F1030">
        <v>44.921900000000001</v>
      </c>
      <c r="G1030">
        <v>555.49699999999996</v>
      </c>
      <c r="H1030">
        <v>1.1785000000000001</v>
      </c>
      <c r="I1030">
        <v>-58.059699999999999</v>
      </c>
      <c r="J1030">
        <f t="shared" ref="J1030:J1093" si="67">I1030-E1030</f>
        <v>-14.343299999999999</v>
      </c>
      <c r="K1030">
        <v>3.1</v>
      </c>
      <c r="T1030">
        <f t="shared" ref="T1030:T1093" si="68">S1030-O1030</f>
        <v>0</v>
      </c>
    </row>
    <row r="1031" spans="1:20" x14ac:dyDescent="0.3">
      <c r="B1031">
        <v>6</v>
      </c>
      <c r="C1031">
        <v>292.48899999999998</v>
      </c>
      <c r="D1031">
        <f t="shared" ref="D1031:D1094" si="69">1000/(C1031-C1030)</f>
        <v>58.500058500058522</v>
      </c>
      <c r="E1031">
        <v>-45.2881</v>
      </c>
      <c r="F1031">
        <v>47.286999999999999</v>
      </c>
      <c r="G1031">
        <v>574.50900000000001</v>
      </c>
      <c r="H1031">
        <v>1.18099</v>
      </c>
      <c r="I1031">
        <v>-58.639499999999998</v>
      </c>
      <c r="J1031">
        <f t="shared" si="67"/>
        <v>-13.351399999999998</v>
      </c>
      <c r="L1031">
        <v>1</v>
      </c>
      <c r="M1031">
        <v>221.14699999999999</v>
      </c>
      <c r="O1031">
        <v>-41.442900000000002</v>
      </c>
      <c r="P1031">
        <v>65.093999999999994</v>
      </c>
      <c r="Q1031">
        <v>445.72699999999998</v>
      </c>
      <c r="R1031">
        <v>1.06243</v>
      </c>
      <c r="S1031">
        <v>-49.53</v>
      </c>
      <c r="T1031">
        <f t="shared" si="68"/>
        <v>-8.0870999999999995</v>
      </c>
    </row>
    <row r="1032" spans="1:20" x14ac:dyDescent="0.3">
      <c r="B1032">
        <v>7</v>
      </c>
      <c r="C1032">
        <v>310.577</v>
      </c>
      <c r="D1032">
        <f t="shared" si="69"/>
        <v>55.285272003538189</v>
      </c>
      <c r="E1032">
        <v>-44.280999999999999</v>
      </c>
      <c r="F1032">
        <v>46.432499999999997</v>
      </c>
      <c r="G1032">
        <v>558.14400000000001</v>
      </c>
      <c r="H1032">
        <v>1.1455599999999999</v>
      </c>
      <c r="I1032">
        <v>-58.700600000000001</v>
      </c>
      <c r="J1032">
        <f t="shared" si="67"/>
        <v>-14.419600000000003</v>
      </c>
      <c r="L1032">
        <v>2</v>
      </c>
      <c r="M1032">
        <v>228.71299999999999</v>
      </c>
      <c r="N1032">
        <f t="shared" ref="N1032:N1094" si="70">1000/(M1032-M1031)</f>
        <v>132.17023526301872</v>
      </c>
      <c r="O1032">
        <v>-36.285400000000003</v>
      </c>
      <c r="P1032">
        <v>43.9148</v>
      </c>
      <c r="Q1032">
        <v>681.66200000000003</v>
      </c>
      <c r="R1032">
        <v>1.6678599999999999</v>
      </c>
      <c r="S1032">
        <v>-44.357300000000002</v>
      </c>
      <c r="T1032">
        <f t="shared" si="68"/>
        <v>-8.0718999999999994</v>
      </c>
    </row>
    <row r="1033" spans="1:20" x14ac:dyDescent="0.3">
      <c r="B1033">
        <v>8</v>
      </c>
      <c r="C1033">
        <v>328.18</v>
      </c>
      <c r="D1033">
        <f t="shared" si="69"/>
        <v>56.808498551383259</v>
      </c>
      <c r="E1033">
        <v>-44.418300000000002</v>
      </c>
      <c r="F1033">
        <v>46.8292</v>
      </c>
      <c r="G1033">
        <v>557.80600000000004</v>
      </c>
      <c r="H1033">
        <v>1.15693</v>
      </c>
      <c r="I1033">
        <v>-58.792099999999998</v>
      </c>
      <c r="J1033">
        <f t="shared" si="67"/>
        <v>-14.373799999999996</v>
      </c>
      <c r="L1033">
        <v>3</v>
      </c>
      <c r="M1033">
        <v>239.59899999999999</v>
      </c>
      <c r="N1033">
        <f t="shared" si="70"/>
        <v>91.861106007716373</v>
      </c>
      <c r="O1033">
        <v>-34.561199999999999</v>
      </c>
      <c r="P1033">
        <v>38.345300000000002</v>
      </c>
      <c r="Q1033">
        <v>794.625</v>
      </c>
      <c r="R1033">
        <v>1.95513</v>
      </c>
      <c r="S1033">
        <v>-43.212899999999998</v>
      </c>
      <c r="T1033">
        <f t="shared" si="68"/>
        <v>-8.6516999999999982</v>
      </c>
    </row>
    <row r="1034" spans="1:20" x14ac:dyDescent="0.3">
      <c r="B1034">
        <v>9</v>
      </c>
      <c r="C1034">
        <v>345.971</v>
      </c>
      <c r="D1034">
        <f t="shared" si="69"/>
        <v>56.208195154853591</v>
      </c>
      <c r="E1034">
        <v>-44.250500000000002</v>
      </c>
      <c r="F1034">
        <v>46.7224</v>
      </c>
      <c r="G1034">
        <v>553.85699999999997</v>
      </c>
      <c r="H1034">
        <v>1.15601</v>
      </c>
      <c r="I1034">
        <v>-58.807400000000001</v>
      </c>
      <c r="J1034">
        <f t="shared" si="67"/>
        <v>-14.556899999999999</v>
      </c>
      <c r="L1034">
        <v>4</v>
      </c>
      <c r="M1034">
        <v>253.50700000000001</v>
      </c>
      <c r="N1034">
        <f t="shared" si="70"/>
        <v>71.901064135749124</v>
      </c>
      <c r="O1034">
        <v>-34.500100000000003</v>
      </c>
      <c r="P1034">
        <v>37.551900000000003</v>
      </c>
      <c r="Q1034">
        <v>840.70899999999995</v>
      </c>
      <c r="R1034">
        <v>1.9932700000000001</v>
      </c>
      <c r="S1034">
        <v>-43.960599999999999</v>
      </c>
      <c r="T1034">
        <f t="shared" si="68"/>
        <v>-9.4604999999999961</v>
      </c>
    </row>
    <row r="1035" spans="1:20" x14ac:dyDescent="0.3">
      <c r="B1035">
        <v>10</v>
      </c>
      <c r="C1035">
        <v>364.18700000000001</v>
      </c>
      <c r="D1035">
        <f t="shared" si="69"/>
        <v>54.896794027228786</v>
      </c>
      <c r="E1035">
        <v>-44.723500000000001</v>
      </c>
      <c r="F1035">
        <v>47.058100000000003</v>
      </c>
      <c r="G1035">
        <v>567.88400000000001</v>
      </c>
      <c r="H1035">
        <v>1.171</v>
      </c>
      <c r="I1035">
        <v>-58.67</v>
      </c>
      <c r="J1035">
        <f t="shared" si="67"/>
        <v>-13.9465</v>
      </c>
      <c r="L1035">
        <v>5</v>
      </c>
      <c r="M1035">
        <v>269.96600000000001</v>
      </c>
      <c r="N1035">
        <f t="shared" si="70"/>
        <v>60.757032626526509</v>
      </c>
      <c r="O1035">
        <v>-35.339399999999998</v>
      </c>
      <c r="P1035">
        <v>40.5426</v>
      </c>
      <c r="Q1035">
        <v>815.423</v>
      </c>
      <c r="R1035">
        <v>1.8911800000000001</v>
      </c>
      <c r="S1035">
        <v>-45.1813</v>
      </c>
      <c r="T1035">
        <f t="shared" si="68"/>
        <v>-9.8419000000000025</v>
      </c>
    </row>
    <row r="1036" spans="1:20" x14ac:dyDescent="0.3">
      <c r="B1036">
        <v>11</v>
      </c>
      <c r="C1036">
        <v>382.09</v>
      </c>
      <c r="D1036">
        <f t="shared" si="69"/>
        <v>55.856560353013577</v>
      </c>
      <c r="E1036">
        <v>-44.448900000000002</v>
      </c>
      <c r="F1036">
        <v>46.7072</v>
      </c>
      <c r="G1036">
        <v>563.28800000000001</v>
      </c>
      <c r="H1036">
        <v>1.1630499999999999</v>
      </c>
      <c r="I1036">
        <v>-58.548000000000002</v>
      </c>
      <c r="J1036">
        <f t="shared" si="67"/>
        <v>-14.0991</v>
      </c>
      <c r="L1036">
        <v>6</v>
      </c>
      <c r="M1036">
        <v>287.06</v>
      </c>
      <c r="N1036">
        <f t="shared" si="70"/>
        <v>58.500058500058522</v>
      </c>
      <c r="O1036">
        <v>-35.201999999999998</v>
      </c>
      <c r="P1036">
        <v>41.198700000000002</v>
      </c>
      <c r="Q1036">
        <v>789.52800000000002</v>
      </c>
      <c r="R1036">
        <v>1.8022100000000001</v>
      </c>
      <c r="S1036">
        <v>-45.669600000000003</v>
      </c>
      <c r="T1036">
        <f t="shared" si="68"/>
        <v>-10.467600000000004</v>
      </c>
    </row>
    <row r="1037" spans="1:20" x14ac:dyDescent="0.3">
      <c r="B1037">
        <v>12</v>
      </c>
      <c r="C1037">
        <v>400.26600000000002</v>
      </c>
      <c r="D1037">
        <f t="shared" si="69"/>
        <v>55.017605633802681</v>
      </c>
      <c r="E1037">
        <v>-44.631999999999998</v>
      </c>
      <c r="F1037">
        <v>46.676600000000001</v>
      </c>
      <c r="G1037">
        <v>567.85699999999997</v>
      </c>
      <c r="H1037">
        <v>1.1786399999999999</v>
      </c>
      <c r="I1037">
        <v>-58.624299999999998</v>
      </c>
      <c r="J1037">
        <f t="shared" si="67"/>
        <v>-13.9923</v>
      </c>
      <c r="L1037">
        <v>7</v>
      </c>
      <c r="M1037">
        <v>304.34100000000001</v>
      </c>
      <c r="N1037">
        <f t="shared" si="70"/>
        <v>57.867021584399033</v>
      </c>
      <c r="O1037">
        <v>-35.201999999999998</v>
      </c>
      <c r="P1037">
        <v>41.656500000000001</v>
      </c>
      <c r="Q1037">
        <v>783.59</v>
      </c>
      <c r="R1037">
        <v>1.7960799999999999</v>
      </c>
      <c r="S1037">
        <v>-46.020499999999998</v>
      </c>
      <c r="T1037">
        <f t="shared" si="68"/>
        <v>-10.8185</v>
      </c>
    </row>
    <row r="1038" spans="1:20" x14ac:dyDescent="0.3">
      <c r="B1038">
        <v>13</v>
      </c>
      <c r="C1038">
        <v>418.4</v>
      </c>
      <c r="D1038">
        <f t="shared" si="69"/>
        <v>55.145031432668048</v>
      </c>
      <c r="E1038">
        <v>-44.372599999999998</v>
      </c>
      <c r="F1038">
        <v>46.371499999999997</v>
      </c>
      <c r="G1038">
        <v>570.84900000000005</v>
      </c>
      <c r="H1038">
        <v>1.1812400000000001</v>
      </c>
      <c r="I1038">
        <v>-58.563200000000002</v>
      </c>
      <c r="J1038">
        <f t="shared" si="67"/>
        <v>-14.190600000000003</v>
      </c>
      <c r="L1038">
        <v>8</v>
      </c>
      <c r="M1038">
        <v>321.75700000000001</v>
      </c>
      <c r="N1038">
        <f t="shared" si="70"/>
        <v>57.41846577859441</v>
      </c>
      <c r="O1038">
        <v>-35.278300000000002</v>
      </c>
      <c r="P1038">
        <v>41.809100000000001</v>
      </c>
      <c r="Q1038">
        <v>778.029</v>
      </c>
      <c r="R1038">
        <v>1.7941100000000001</v>
      </c>
      <c r="S1038">
        <v>-46.051000000000002</v>
      </c>
      <c r="T1038">
        <f t="shared" si="68"/>
        <v>-10.7727</v>
      </c>
    </row>
    <row r="1039" spans="1:20" x14ac:dyDescent="0.3">
      <c r="B1039">
        <v>14</v>
      </c>
      <c r="C1039">
        <v>436.94600000000003</v>
      </c>
      <c r="D1039">
        <f t="shared" si="69"/>
        <v>53.919982745605381</v>
      </c>
      <c r="E1039">
        <v>-44.235199999999999</v>
      </c>
      <c r="F1039">
        <v>46.066299999999998</v>
      </c>
      <c r="G1039">
        <v>567.45799999999997</v>
      </c>
      <c r="H1039">
        <v>1.18391</v>
      </c>
      <c r="I1039">
        <v>-58.517499999999998</v>
      </c>
      <c r="J1039">
        <f t="shared" si="67"/>
        <v>-14.282299999999999</v>
      </c>
      <c r="L1039">
        <v>9</v>
      </c>
      <c r="M1039">
        <v>339.11799999999999</v>
      </c>
      <c r="N1039">
        <f t="shared" si="70"/>
        <v>57.600368642359342</v>
      </c>
      <c r="O1039">
        <v>-35.7819</v>
      </c>
      <c r="P1039">
        <v>42.511000000000003</v>
      </c>
      <c r="Q1039">
        <v>798.32600000000002</v>
      </c>
      <c r="R1039">
        <v>1.80396</v>
      </c>
      <c r="S1039">
        <v>-46.142600000000002</v>
      </c>
      <c r="T1039">
        <f t="shared" si="68"/>
        <v>-10.360700000000001</v>
      </c>
    </row>
    <row r="1040" spans="1:20" x14ac:dyDescent="0.3">
      <c r="B1040">
        <v>15</v>
      </c>
      <c r="C1040">
        <v>455.06700000000001</v>
      </c>
      <c r="D1040">
        <f t="shared" si="69"/>
        <v>55.184592461784725</v>
      </c>
      <c r="E1040">
        <v>-44.753999999999998</v>
      </c>
      <c r="F1040">
        <v>46.585099999999997</v>
      </c>
      <c r="G1040">
        <v>584.24699999999996</v>
      </c>
      <c r="H1040">
        <v>1.1930400000000001</v>
      </c>
      <c r="I1040">
        <v>-58.425899999999999</v>
      </c>
      <c r="J1040">
        <f t="shared" si="67"/>
        <v>-13.671900000000001</v>
      </c>
      <c r="L1040">
        <v>10</v>
      </c>
      <c r="M1040">
        <v>356.96499999999997</v>
      </c>
      <c r="N1040">
        <f t="shared" si="70"/>
        <v>56.031826077211917</v>
      </c>
      <c r="O1040">
        <v>-35.247799999999998</v>
      </c>
      <c r="P1040">
        <v>42.007399999999997</v>
      </c>
      <c r="Q1040">
        <v>773.38800000000003</v>
      </c>
      <c r="R1040">
        <v>1.78366</v>
      </c>
      <c r="S1040">
        <v>-46.142600000000002</v>
      </c>
      <c r="T1040">
        <f t="shared" si="68"/>
        <v>-10.894800000000004</v>
      </c>
    </row>
    <row r="1041" spans="1:20" x14ac:dyDescent="0.3">
      <c r="B1041">
        <v>16</v>
      </c>
      <c r="C1041">
        <v>473.88799999999998</v>
      </c>
      <c r="D1041">
        <f t="shared" si="69"/>
        <v>53.132139631263037</v>
      </c>
      <c r="E1041">
        <v>-43.991100000000003</v>
      </c>
      <c r="F1041">
        <v>45.730600000000003</v>
      </c>
      <c r="G1041">
        <v>574.21199999999999</v>
      </c>
      <c r="H1041">
        <v>1.19312</v>
      </c>
      <c r="I1041">
        <v>-58.578499999999998</v>
      </c>
      <c r="J1041">
        <f t="shared" si="67"/>
        <v>-14.587399999999995</v>
      </c>
      <c r="L1041">
        <v>11</v>
      </c>
      <c r="M1041">
        <v>374.375</v>
      </c>
      <c r="N1041">
        <f t="shared" si="70"/>
        <v>57.438253877082055</v>
      </c>
      <c r="O1041">
        <v>-35.598799999999997</v>
      </c>
      <c r="P1041">
        <v>42.037999999999997</v>
      </c>
      <c r="Q1041">
        <v>798.38199999999995</v>
      </c>
      <c r="R1041">
        <v>1.80829</v>
      </c>
      <c r="S1041">
        <v>-46.279899999999998</v>
      </c>
      <c r="T1041">
        <f t="shared" si="68"/>
        <v>-10.681100000000001</v>
      </c>
    </row>
    <row r="1042" spans="1:20" x14ac:dyDescent="0.3">
      <c r="B1042">
        <v>17</v>
      </c>
      <c r="C1042">
        <v>491.87599999999998</v>
      </c>
      <c r="D1042">
        <f t="shared" si="69"/>
        <v>55.592617300422503</v>
      </c>
      <c r="E1042">
        <v>-44.677700000000002</v>
      </c>
      <c r="F1042">
        <v>46.600299999999997</v>
      </c>
      <c r="G1042">
        <v>582.529</v>
      </c>
      <c r="H1042">
        <v>1.19604</v>
      </c>
      <c r="I1042">
        <v>-58.532699999999998</v>
      </c>
      <c r="J1042">
        <f t="shared" si="67"/>
        <v>-13.854999999999997</v>
      </c>
      <c r="L1042">
        <v>12</v>
      </c>
      <c r="M1042">
        <v>392.12599999999998</v>
      </c>
      <c r="N1042">
        <f t="shared" si="70"/>
        <v>56.334854374401516</v>
      </c>
      <c r="O1042">
        <v>-35.705599999999997</v>
      </c>
      <c r="P1042">
        <v>42.0227</v>
      </c>
      <c r="Q1042">
        <v>807.73699999999997</v>
      </c>
      <c r="R1042">
        <v>1.8351599999999999</v>
      </c>
      <c r="S1042">
        <v>-46.112099999999998</v>
      </c>
      <c r="T1042">
        <f t="shared" si="68"/>
        <v>-10.406500000000001</v>
      </c>
    </row>
    <row r="1043" spans="1:20" x14ac:dyDescent="0.3">
      <c r="B1043">
        <v>18</v>
      </c>
      <c r="C1043">
        <v>510.73500000000001</v>
      </c>
      <c r="D1043">
        <f t="shared" si="69"/>
        <v>53.025080863248213</v>
      </c>
      <c r="E1043">
        <v>-44.296300000000002</v>
      </c>
      <c r="F1043">
        <v>45.883200000000002</v>
      </c>
      <c r="G1043">
        <v>579.28</v>
      </c>
      <c r="H1043">
        <v>1.2090799999999999</v>
      </c>
      <c r="I1043">
        <v>-58.197000000000003</v>
      </c>
      <c r="J1043">
        <f t="shared" si="67"/>
        <v>-13.900700000000001</v>
      </c>
      <c r="L1043">
        <v>13</v>
      </c>
      <c r="M1043">
        <v>410.11399999999998</v>
      </c>
      <c r="N1043">
        <f t="shared" si="70"/>
        <v>55.592617300422503</v>
      </c>
      <c r="O1043">
        <v>-35.385100000000001</v>
      </c>
      <c r="P1043">
        <v>41.580199999999998</v>
      </c>
      <c r="Q1043">
        <v>795.69399999999996</v>
      </c>
      <c r="R1043">
        <v>1.8159400000000001</v>
      </c>
      <c r="S1043">
        <v>-46.264600000000002</v>
      </c>
      <c r="T1043">
        <f t="shared" si="68"/>
        <v>-10.8795</v>
      </c>
    </row>
    <row r="1044" spans="1:20" x14ac:dyDescent="0.3">
      <c r="B1044">
        <v>19</v>
      </c>
      <c r="C1044">
        <v>529.71600000000001</v>
      </c>
      <c r="D1044">
        <f t="shared" si="69"/>
        <v>52.684263210579019</v>
      </c>
      <c r="E1044">
        <v>-43.899500000000003</v>
      </c>
      <c r="F1044">
        <v>45.654299999999999</v>
      </c>
      <c r="G1044">
        <v>574.00400000000002</v>
      </c>
      <c r="H1044">
        <v>1.1994400000000001</v>
      </c>
      <c r="I1044">
        <v>-58.303800000000003</v>
      </c>
      <c r="J1044">
        <f t="shared" si="67"/>
        <v>-14.404299999999999</v>
      </c>
      <c r="L1044">
        <v>14</v>
      </c>
      <c r="M1044">
        <v>428.27199999999999</v>
      </c>
      <c r="N1044">
        <f t="shared" si="70"/>
        <v>55.072144509307144</v>
      </c>
      <c r="O1044">
        <v>-35.125700000000002</v>
      </c>
      <c r="P1044">
        <v>41.198700000000002</v>
      </c>
      <c r="Q1044">
        <v>794.37</v>
      </c>
      <c r="R1044">
        <v>1.8305199999999999</v>
      </c>
      <c r="S1044">
        <v>-46.249400000000001</v>
      </c>
      <c r="T1044">
        <f t="shared" si="68"/>
        <v>-11.123699999999999</v>
      </c>
    </row>
    <row r="1045" spans="1:20" x14ac:dyDescent="0.3">
      <c r="B1045">
        <v>20</v>
      </c>
      <c r="C1045">
        <v>548.34199999999998</v>
      </c>
      <c r="D1045">
        <f t="shared" si="69"/>
        <v>53.688392569526535</v>
      </c>
      <c r="E1045">
        <v>-44.311500000000002</v>
      </c>
      <c r="F1045">
        <v>45.974699999999999</v>
      </c>
      <c r="G1045">
        <v>584.58100000000002</v>
      </c>
      <c r="H1045">
        <v>1.2100200000000001</v>
      </c>
      <c r="I1045">
        <v>-58.349600000000002</v>
      </c>
      <c r="J1045">
        <f t="shared" si="67"/>
        <v>-14.0381</v>
      </c>
      <c r="L1045">
        <v>15</v>
      </c>
      <c r="M1045">
        <v>446.26299999999998</v>
      </c>
      <c r="N1045">
        <f t="shared" si="70"/>
        <v>55.583347229170187</v>
      </c>
      <c r="O1045">
        <v>-35.613999999999997</v>
      </c>
      <c r="P1045">
        <v>41.732799999999997</v>
      </c>
      <c r="Q1045">
        <v>824.678</v>
      </c>
      <c r="R1045">
        <v>1.8761300000000001</v>
      </c>
      <c r="S1045">
        <v>-46.020499999999998</v>
      </c>
      <c r="T1045">
        <f t="shared" si="68"/>
        <v>-10.406500000000001</v>
      </c>
    </row>
    <row r="1046" spans="1:20" x14ac:dyDescent="0.3">
      <c r="B1046">
        <v>21</v>
      </c>
      <c r="C1046">
        <v>567.65800000000002</v>
      </c>
      <c r="D1046">
        <f t="shared" si="69"/>
        <v>51.770552909504993</v>
      </c>
      <c r="E1046">
        <v>-43.670699999999997</v>
      </c>
      <c r="F1046">
        <v>45.3491</v>
      </c>
      <c r="G1046">
        <v>568.428</v>
      </c>
      <c r="H1046">
        <v>1.1995800000000001</v>
      </c>
      <c r="I1046">
        <v>-58.273299999999999</v>
      </c>
      <c r="J1046">
        <f t="shared" si="67"/>
        <v>-14.602600000000002</v>
      </c>
      <c r="L1046">
        <v>16</v>
      </c>
      <c r="M1046">
        <v>464.93700000000001</v>
      </c>
      <c r="N1046">
        <f t="shared" si="70"/>
        <v>53.550390917853598</v>
      </c>
      <c r="O1046">
        <v>-35.08</v>
      </c>
      <c r="P1046">
        <v>41.137700000000002</v>
      </c>
      <c r="Q1046">
        <v>808.65099999999995</v>
      </c>
      <c r="R1046">
        <v>1.85216</v>
      </c>
      <c r="S1046">
        <v>-46.020499999999998</v>
      </c>
      <c r="T1046">
        <f t="shared" si="68"/>
        <v>-10.9405</v>
      </c>
    </row>
    <row r="1047" spans="1:20" x14ac:dyDescent="0.3">
      <c r="B1047">
        <v>22</v>
      </c>
      <c r="C1047">
        <v>586.79200000000003</v>
      </c>
      <c r="D1047">
        <f t="shared" si="69"/>
        <v>52.262987352357023</v>
      </c>
      <c r="E1047">
        <v>-43.640099999999997</v>
      </c>
      <c r="F1047">
        <v>45.043900000000001</v>
      </c>
      <c r="G1047">
        <v>577.31500000000005</v>
      </c>
      <c r="H1047">
        <v>1.21482</v>
      </c>
      <c r="I1047">
        <v>-58.197000000000003</v>
      </c>
      <c r="J1047">
        <f t="shared" si="67"/>
        <v>-14.556900000000006</v>
      </c>
      <c r="L1047">
        <v>17</v>
      </c>
      <c r="M1047">
        <v>483.38400000000001</v>
      </c>
      <c r="N1047">
        <f t="shared" si="70"/>
        <v>54.209356534937925</v>
      </c>
      <c r="O1047">
        <v>-35.705599999999997</v>
      </c>
      <c r="P1047">
        <v>41.824300000000001</v>
      </c>
      <c r="Q1047">
        <v>833.45299999999997</v>
      </c>
      <c r="R1047">
        <v>1.8678300000000001</v>
      </c>
      <c r="S1047">
        <v>-46.020499999999998</v>
      </c>
      <c r="T1047">
        <f t="shared" si="68"/>
        <v>-10.314900000000002</v>
      </c>
    </row>
    <row r="1048" spans="1:20" x14ac:dyDescent="0.3">
      <c r="B1048">
        <v>23</v>
      </c>
      <c r="C1048">
        <v>605.93399999999997</v>
      </c>
      <c r="D1048">
        <f t="shared" si="69"/>
        <v>52.241145125901326</v>
      </c>
      <c r="E1048">
        <v>-43.624899999999997</v>
      </c>
      <c r="F1048">
        <v>45.150799999999997</v>
      </c>
      <c r="G1048">
        <v>579.30200000000002</v>
      </c>
      <c r="H1048">
        <v>1.2018599999999999</v>
      </c>
      <c r="I1048">
        <v>-58.136000000000003</v>
      </c>
      <c r="J1048">
        <f t="shared" si="67"/>
        <v>-14.511100000000006</v>
      </c>
      <c r="L1048">
        <v>18</v>
      </c>
      <c r="M1048">
        <v>501.61500000000001</v>
      </c>
      <c r="N1048">
        <f t="shared" si="70"/>
        <v>54.851626350721318</v>
      </c>
      <c r="O1048">
        <v>-35.613999999999997</v>
      </c>
      <c r="P1048">
        <v>41.305500000000002</v>
      </c>
      <c r="Q1048">
        <v>829.93299999999999</v>
      </c>
      <c r="R1048">
        <v>1.9173</v>
      </c>
      <c r="S1048">
        <v>-45.776400000000002</v>
      </c>
      <c r="T1048">
        <f t="shared" si="68"/>
        <v>-10.162400000000005</v>
      </c>
    </row>
    <row r="1049" spans="1:20" x14ac:dyDescent="0.3">
      <c r="B1049">
        <v>24</v>
      </c>
      <c r="C1049">
        <v>625.25699999999995</v>
      </c>
      <c r="D1049">
        <f t="shared" si="69"/>
        <v>51.751798374993584</v>
      </c>
      <c r="E1049">
        <v>-43.5486</v>
      </c>
      <c r="F1049">
        <v>44.662500000000001</v>
      </c>
      <c r="G1049">
        <v>580.06700000000001</v>
      </c>
      <c r="H1049">
        <v>1.2274400000000001</v>
      </c>
      <c r="I1049">
        <v>-57.9071</v>
      </c>
      <c r="J1049">
        <f t="shared" si="67"/>
        <v>-14.358499999999999</v>
      </c>
      <c r="L1049">
        <v>19</v>
      </c>
      <c r="M1049">
        <v>520.73400000000004</v>
      </c>
      <c r="N1049">
        <f t="shared" si="70"/>
        <v>52.303990794497544</v>
      </c>
      <c r="O1049">
        <v>-34.728999999999999</v>
      </c>
      <c r="P1049">
        <v>40.329000000000001</v>
      </c>
      <c r="Q1049">
        <v>811.298</v>
      </c>
      <c r="R1049">
        <v>1.8956599999999999</v>
      </c>
      <c r="S1049">
        <v>-45.791600000000003</v>
      </c>
      <c r="T1049">
        <f t="shared" si="68"/>
        <v>-11.062600000000003</v>
      </c>
    </row>
    <row r="1050" spans="1:20" x14ac:dyDescent="0.3">
      <c r="B1050">
        <v>25</v>
      </c>
      <c r="C1050">
        <v>644.76300000000003</v>
      </c>
      <c r="D1050">
        <f t="shared" si="69"/>
        <v>51.266277042960915</v>
      </c>
      <c r="E1050">
        <v>-44.174199999999999</v>
      </c>
      <c r="F1050">
        <v>45.578000000000003</v>
      </c>
      <c r="G1050">
        <v>597.90899999999999</v>
      </c>
      <c r="H1050">
        <v>1.23611</v>
      </c>
      <c r="I1050">
        <v>-57.983400000000003</v>
      </c>
      <c r="J1050">
        <f t="shared" si="67"/>
        <v>-13.809200000000004</v>
      </c>
      <c r="L1050">
        <v>20</v>
      </c>
      <c r="M1050">
        <v>539.74900000000002</v>
      </c>
      <c r="N1050">
        <f t="shared" si="70"/>
        <v>52.59006047856959</v>
      </c>
      <c r="O1050">
        <v>-35.476700000000001</v>
      </c>
      <c r="P1050">
        <v>41.229199999999999</v>
      </c>
      <c r="Q1050">
        <v>837.48900000000003</v>
      </c>
      <c r="R1050">
        <v>1.8985300000000001</v>
      </c>
      <c r="S1050">
        <v>-45.745800000000003</v>
      </c>
      <c r="T1050">
        <f t="shared" si="68"/>
        <v>-10.269100000000002</v>
      </c>
    </row>
    <row r="1051" spans="1:20" x14ac:dyDescent="0.3">
      <c r="B1051">
        <v>26</v>
      </c>
      <c r="C1051">
        <v>663.57500000000005</v>
      </c>
      <c r="D1051">
        <f t="shared" si="69"/>
        <v>53.157559004890459</v>
      </c>
      <c r="E1051">
        <v>-44.22</v>
      </c>
      <c r="F1051">
        <v>45.700099999999999</v>
      </c>
      <c r="G1051">
        <v>589.72</v>
      </c>
      <c r="H1051">
        <v>1.2231799999999999</v>
      </c>
      <c r="I1051">
        <v>-58.090200000000003</v>
      </c>
      <c r="J1051">
        <f t="shared" si="67"/>
        <v>-13.870200000000004</v>
      </c>
      <c r="L1051">
        <v>21</v>
      </c>
      <c r="M1051">
        <v>558.87199999999996</v>
      </c>
      <c r="N1051">
        <f t="shared" si="70"/>
        <v>52.293050253621473</v>
      </c>
      <c r="O1051">
        <v>-35.324100000000001</v>
      </c>
      <c r="P1051">
        <v>40.924100000000003</v>
      </c>
      <c r="Q1051">
        <v>841.04499999999996</v>
      </c>
      <c r="R1051">
        <v>1.9288099999999999</v>
      </c>
      <c r="S1051">
        <v>-45.806899999999999</v>
      </c>
      <c r="T1051">
        <f t="shared" si="68"/>
        <v>-10.482799999999997</v>
      </c>
    </row>
    <row r="1052" spans="1:20" x14ac:dyDescent="0.3">
      <c r="B1052">
        <v>27</v>
      </c>
      <c r="C1052">
        <v>682.875</v>
      </c>
      <c r="D1052">
        <f t="shared" si="69"/>
        <v>51.813471502590794</v>
      </c>
      <c r="E1052">
        <v>-43.640099999999997</v>
      </c>
      <c r="F1052">
        <v>44.982900000000001</v>
      </c>
      <c r="G1052">
        <v>581.52499999999998</v>
      </c>
      <c r="H1052">
        <v>1.2127399999999999</v>
      </c>
      <c r="I1052">
        <v>-58.0139</v>
      </c>
      <c r="J1052">
        <f t="shared" si="67"/>
        <v>-14.373800000000003</v>
      </c>
      <c r="L1052">
        <v>22</v>
      </c>
      <c r="M1052">
        <v>578.26199999999994</v>
      </c>
      <c r="N1052">
        <f t="shared" si="70"/>
        <v>51.572975760701432</v>
      </c>
      <c r="O1052">
        <v>-35.003700000000002</v>
      </c>
      <c r="P1052">
        <v>40.512099999999997</v>
      </c>
      <c r="Q1052">
        <v>816.03399999999999</v>
      </c>
      <c r="R1052">
        <v>1.9246099999999999</v>
      </c>
      <c r="S1052">
        <v>-45.776400000000002</v>
      </c>
      <c r="T1052">
        <f t="shared" si="68"/>
        <v>-10.7727</v>
      </c>
    </row>
    <row r="1053" spans="1:20" x14ac:dyDescent="0.3">
      <c r="B1053">
        <v>28</v>
      </c>
      <c r="C1053">
        <v>702.33199999999999</v>
      </c>
      <c r="D1053">
        <f t="shared" si="69"/>
        <v>51.395384694454457</v>
      </c>
      <c r="E1053">
        <v>-43.457000000000001</v>
      </c>
      <c r="F1053">
        <v>44.677700000000002</v>
      </c>
      <c r="G1053">
        <v>581.90200000000004</v>
      </c>
      <c r="H1053">
        <v>1.22037</v>
      </c>
      <c r="I1053">
        <v>-57.937600000000003</v>
      </c>
      <c r="J1053">
        <f t="shared" si="67"/>
        <v>-14.480600000000003</v>
      </c>
      <c r="L1053">
        <v>23</v>
      </c>
      <c r="M1053">
        <v>597.63699999999994</v>
      </c>
      <c r="N1053">
        <f t="shared" si="70"/>
        <v>51.612903225806448</v>
      </c>
      <c r="O1053">
        <v>-34.927399999999999</v>
      </c>
      <c r="P1053">
        <v>40.359499999999997</v>
      </c>
      <c r="Q1053">
        <v>844.11699999999996</v>
      </c>
      <c r="R1053">
        <v>1.92808</v>
      </c>
      <c r="S1053">
        <v>-45.791600000000003</v>
      </c>
      <c r="T1053">
        <f t="shared" si="68"/>
        <v>-10.864200000000004</v>
      </c>
    </row>
    <row r="1054" spans="1:20" x14ac:dyDescent="0.3">
      <c r="J1054">
        <f t="shared" si="67"/>
        <v>0</v>
      </c>
      <c r="L1054">
        <v>24</v>
      </c>
      <c r="M1054">
        <v>616.98299999999995</v>
      </c>
      <c r="N1054">
        <f t="shared" si="70"/>
        <v>51.69027189083014</v>
      </c>
      <c r="O1054">
        <v>-35.690300000000001</v>
      </c>
      <c r="P1054">
        <v>41.061399999999999</v>
      </c>
      <c r="Q1054">
        <v>848.66399999999999</v>
      </c>
      <c r="R1054">
        <v>1.95567</v>
      </c>
      <c r="S1054">
        <v>-45.806899999999999</v>
      </c>
      <c r="T1054">
        <f t="shared" si="68"/>
        <v>-10.116599999999998</v>
      </c>
    </row>
    <row r="1055" spans="1:20" x14ac:dyDescent="0.3">
      <c r="A1055">
        <v>3.25</v>
      </c>
      <c r="J1055">
        <f t="shared" si="67"/>
        <v>0</v>
      </c>
      <c r="L1055">
        <v>25</v>
      </c>
      <c r="M1055">
        <v>636.17600000000004</v>
      </c>
      <c r="N1055">
        <f t="shared" si="70"/>
        <v>52.102328974104879</v>
      </c>
      <c r="O1055">
        <v>-36.0413</v>
      </c>
      <c r="P1055">
        <v>41.336100000000002</v>
      </c>
      <c r="Q1055">
        <v>878.43700000000001</v>
      </c>
      <c r="R1055">
        <v>1.99132</v>
      </c>
      <c r="S1055">
        <v>-45.669600000000003</v>
      </c>
      <c r="T1055">
        <f t="shared" si="68"/>
        <v>-9.628300000000003</v>
      </c>
    </row>
    <row r="1056" spans="1:20" x14ac:dyDescent="0.3">
      <c r="B1056">
        <v>1</v>
      </c>
      <c r="C1056">
        <v>221.45500000000001</v>
      </c>
      <c r="E1056">
        <v>-50.765999999999998</v>
      </c>
      <c r="F1056">
        <v>67.291300000000007</v>
      </c>
      <c r="G1056">
        <v>369.483</v>
      </c>
      <c r="H1056">
        <v>0.83176499999999998</v>
      </c>
      <c r="I1056">
        <v>-61.981200000000001</v>
      </c>
      <c r="J1056">
        <f t="shared" si="67"/>
        <v>-11.215200000000003</v>
      </c>
      <c r="L1056">
        <v>26</v>
      </c>
      <c r="M1056">
        <v>656.37800000000004</v>
      </c>
      <c r="N1056">
        <f t="shared" si="70"/>
        <v>49.500049500049506</v>
      </c>
      <c r="O1056">
        <v>-35.293599999999998</v>
      </c>
      <c r="P1056">
        <v>40.359499999999997</v>
      </c>
      <c r="Q1056">
        <v>859.64800000000002</v>
      </c>
      <c r="R1056">
        <v>1.98922</v>
      </c>
      <c r="S1056">
        <v>-45.669600000000003</v>
      </c>
      <c r="T1056">
        <f t="shared" si="68"/>
        <v>-10.376000000000005</v>
      </c>
    </row>
    <row r="1057" spans="2:20" x14ac:dyDescent="0.3">
      <c r="B1057">
        <v>2</v>
      </c>
      <c r="C1057">
        <v>228.12299999999999</v>
      </c>
      <c r="D1057">
        <f t="shared" si="69"/>
        <v>149.97000599880073</v>
      </c>
      <c r="E1057">
        <v>-46.157800000000002</v>
      </c>
      <c r="F1057">
        <v>48.904400000000003</v>
      </c>
      <c r="G1057">
        <v>516.625</v>
      </c>
      <c r="H1057">
        <v>1.13242</v>
      </c>
      <c r="I1057">
        <v>-57.403599999999997</v>
      </c>
      <c r="J1057">
        <f t="shared" si="67"/>
        <v>-11.245799999999996</v>
      </c>
      <c r="L1057">
        <v>27</v>
      </c>
      <c r="M1057">
        <v>676.84500000000003</v>
      </c>
      <c r="N1057">
        <f t="shared" si="70"/>
        <v>48.859139101969063</v>
      </c>
      <c r="O1057">
        <v>-34.79</v>
      </c>
      <c r="P1057">
        <v>39.932299999999998</v>
      </c>
      <c r="Q1057">
        <v>823.35500000000002</v>
      </c>
      <c r="R1057">
        <v>1.94554</v>
      </c>
      <c r="S1057">
        <v>-45.608499999999999</v>
      </c>
      <c r="T1057">
        <f t="shared" si="68"/>
        <v>-10.8185</v>
      </c>
    </row>
    <row r="1058" spans="2:20" x14ac:dyDescent="0.3">
      <c r="B1058">
        <v>3</v>
      </c>
      <c r="C1058">
        <v>240.19499999999999</v>
      </c>
      <c r="D1058">
        <f t="shared" si="69"/>
        <v>82.836315440689177</v>
      </c>
      <c r="E1058">
        <v>-43.838500000000003</v>
      </c>
      <c r="F1058">
        <v>43.304400000000001</v>
      </c>
      <c r="G1058">
        <v>570.77300000000002</v>
      </c>
      <c r="H1058">
        <v>1.2352099999999999</v>
      </c>
      <c r="I1058">
        <v>-56.854199999999999</v>
      </c>
      <c r="J1058">
        <f t="shared" si="67"/>
        <v>-13.015699999999995</v>
      </c>
      <c r="L1058">
        <v>28</v>
      </c>
      <c r="M1058">
        <v>697.05700000000002</v>
      </c>
      <c r="N1058">
        <f t="shared" si="70"/>
        <v>49.475559073817564</v>
      </c>
      <c r="O1058">
        <v>-35.217300000000002</v>
      </c>
      <c r="P1058">
        <v>40.008499999999998</v>
      </c>
      <c r="Q1058">
        <v>864.95899999999995</v>
      </c>
      <c r="R1058">
        <v>2.0355400000000001</v>
      </c>
      <c r="S1058">
        <v>-45.486499999999999</v>
      </c>
      <c r="T1058">
        <f t="shared" si="68"/>
        <v>-10.269199999999998</v>
      </c>
    </row>
    <row r="1059" spans="2:20" x14ac:dyDescent="0.3">
      <c r="B1059">
        <v>4</v>
      </c>
      <c r="C1059">
        <v>256.80700000000002</v>
      </c>
      <c r="D1059">
        <f t="shared" si="69"/>
        <v>60.19744762822048</v>
      </c>
      <c r="E1059">
        <v>-43.7164</v>
      </c>
      <c r="F1059">
        <v>43.426499999999997</v>
      </c>
      <c r="G1059">
        <v>577.40700000000004</v>
      </c>
      <c r="H1059">
        <v>1.2327699999999999</v>
      </c>
      <c r="I1059">
        <v>-57.281500000000001</v>
      </c>
      <c r="J1059">
        <f t="shared" si="67"/>
        <v>-13.565100000000001</v>
      </c>
      <c r="L1059">
        <v>29</v>
      </c>
      <c r="M1059">
        <v>717.25900000000001</v>
      </c>
      <c r="N1059">
        <f t="shared" si="70"/>
        <v>49.500049500049506</v>
      </c>
      <c r="O1059">
        <v>-35.278300000000002</v>
      </c>
      <c r="P1059">
        <v>40.283200000000001</v>
      </c>
      <c r="Q1059">
        <v>869.50400000000002</v>
      </c>
      <c r="R1059">
        <v>1.9896100000000001</v>
      </c>
      <c r="S1059">
        <v>-29.022200000000002</v>
      </c>
      <c r="T1059">
        <f t="shared" si="68"/>
        <v>6.2561</v>
      </c>
    </row>
    <row r="1060" spans="2:20" x14ac:dyDescent="0.3">
      <c r="B1060">
        <v>5</v>
      </c>
      <c r="C1060">
        <v>273.72800000000001</v>
      </c>
      <c r="D1060">
        <f t="shared" si="69"/>
        <v>59.098162047160358</v>
      </c>
      <c r="E1060">
        <v>-44.555700000000002</v>
      </c>
      <c r="F1060">
        <v>45.0745</v>
      </c>
      <c r="G1060">
        <v>581.49800000000005</v>
      </c>
      <c r="H1060">
        <v>1.21793</v>
      </c>
      <c r="I1060">
        <v>-57.983400000000003</v>
      </c>
      <c r="J1060">
        <f t="shared" si="67"/>
        <v>-13.427700000000002</v>
      </c>
      <c r="T1060">
        <f t="shared" si="68"/>
        <v>0</v>
      </c>
    </row>
    <row r="1061" spans="2:20" x14ac:dyDescent="0.3">
      <c r="B1061">
        <v>6</v>
      </c>
      <c r="C1061">
        <v>291.63600000000002</v>
      </c>
      <c r="D1061">
        <f t="shared" si="69"/>
        <v>55.840964931873977</v>
      </c>
      <c r="E1061">
        <v>-44.174199999999999</v>
      </c>
      <c r="F1061">
        <v>45.379600000000003</v>
      </c>
      <c r="G1061">
        <v>567.29200000000003</v>
      </c>
      <c r="H1061">
        <v>1.1829499999999999</v>
      </c>
      <c r="I1061">
        <v>-58.364899999999999</v>
      </c>
      <c r="J1061">
        <f t="shared" si="67"/>
        <v>-14.1907</v>
      </c>
      <c r="K1061">
        <v>3.15</v>
      </c>
      <c r="T1061">
        <f t="shared" si="68"/>
        <v>0</v>
      </c>
    </row>
    <row r="1062" spans="2:20" x14ac:dyDescent="0.3">
      <c r="B1062">
        <v>7</v>
      </c>
      <c r="C1062">
        <v>309.87299999999999</v>
      </c>
      <c r="D1062">
        <f t="shared" si="69"/>
        <v>54.833580084443817</v>
      </c>
      <c r="E1062">
        <v>-43.792700000000004</v>
      </c>
      <c r="F1062">
        <v>45.059199999999997</v>
      </c>
      <c r="G1062">
        <v>560.21699999999998</v>
      </c>
      <c r="H1062">
        <v>1.1699200000000001</v>
      </c>
      <c r="I1062">
        <v>-58.517499999999998</v>
      </c>
      <c r="J1062">
        <f t="shared" si="67"/>
        <v>-14.724799999999995</v>
      </c>
      <c r="L1062">
        <v>1</v>
      </c>
      <c r="M1062">
        <v>221.11199999999999</v>
      </c>
      <c r="O1062">
        <v>-41.564900000000002</v>
      </c>
      <c r="P1062">
        <v>64.987200000000001</v>
      </c>
      <c r="Q1062">
        <v>451.74700000000001</v>
      </c>
      <c r="R1062">
        <v>1.079</v>
      </c>
      <c r="S1062">
        <v>-49.408000000000001</v>
      </c>
      <c r="T1062">
        <f t="shared" si="68"/>
        <v>-7.8430999999999997</v>
      </c>
    </row>
    <row r="1063" spans="2:20" x14ac:dyDescent="0.3">
      <c r="B1063">
        <v>8</v>
      </c>
      <c r="C1063">
        <v>328.04</v>
      </c>
      <c r="D1063">
        <f t="shared" si="69"/>
        <v>55.044861562173082</v>
      </c>
      <c r="E1063">
        <v>-43.991100000000003</v>
      </c>
      <c r="F1063">
        <v>45.471200000000003</v>
      </c>
      <c r="G1063">
        <v>564.98</v>
      </c>
      <c r="H1063">
        <v>1.18092</v>
      </c>
      <c r="I1063">
        <v>-58.410600000000002</v>
      </c>
      <c r="J1063">
        <f t="shared" si="67"/>
        <v>-14.419499999999999</v>
      </c>
      <c r="L1063">
        <v>2</v>
      </c>
      <c r="M1063">
        <v>228.583</v>
      </c>
      <c r="N1063">
        <f t="shared" si="70"/>
        <v>133.85089010841915</v>
      </c>
      <c r="O1063">
        <v>-37.033099999999997</v>
      </c>
      <c r="P1063">
        <v>43.7012</v>
      </c>
      <c r="Q1063">
        <v>724.31600000000003</v>
      </c>
      <c r="R1063">
        <v>1.7484599999999999</v>
      </c>
      <c r="S1063">
        <v>-44.067399999999999</v>
      </c>
      <c r="T1063">
        <f t="shared" si="68"/>
        <v>-7.0343000000000018</v>
      </c>
    </row>
    <row r="1064" spans="2:20" x14ac:dyDescent="0.3">
      <c r="B1064">
        <v>9</v>
      </c>
      <c r="C1064">
        <v>345.83199999999999</v>
      </c>
      <c r="D1064">
        <f t="shared" si="69"/>
        <v>56.205035971223104</v>
      </c>
      <c r="E1064">
        <v>-43.930100000000003</v>
      </c>
      <c r="F1064">
        <v>45.715299999999999</v>
      </c>
      <c r="G1064">
        <v>556.56799999999998</v>
      </c>
      <c r="H1064">
        <v>1.15476</v>
      </c>
      <c r="I1064">
        <v>-58.639499999999998</v>
      </c>
      <c r="J1064">
        <f t="shared" si="67"/>
        <v>-14.709399999999995</v>
      </c>
      <c r="L1064">
        <v>3</v>
      </c>
      <c r="M1064">
        <v>239.08099999999999</v>
      </c>
      <c r="N1064">
        <f t="shared" si="70"/>
        <v>95.256239283673168</v>
      </c>
      <c r="O1064">
        <v>-34.927399999999999</v>
      </c>
      <c r="P1064">
        <v>37.460299999999997</v>
      </c>
      <c r="Q1064">
        <v>849.29499999999996</v>
      </c>
      <c r="R1064">
        <v>2.0691700000000002</v>
      </c>
      <c r="S1064">
        <v>-42.617800000000003</v>
      </c>
      <c r="T1064">
        <f t="shared" si="68"/>
        <v>-7.6904000000000039</v>
      </c>
    </row>
    <row r="1065" spans="2:20" x14ac:dyDescent="0.3">
      <c r="B1065">
        <v>10</v>
      </c>
      <c r="C1065">
        <v>363.49200000000002</v>
      </c>
      <c r="D1065">
        <f t="shared" si="69"/>
        <v>56.625141562853827</v>
      </c>
      <c r="E1065">
        <v>-44.052100000000003</v>
      </c>
      <c r="F1065">
        <v>45.761099999999999</v>
      </c>
      <c r="G1065">
        <v>564.80200000000002</v>
      </c>
      <c r="H1065">
        <v>1.17414</v>
      </c>
      <c r="I1065">
        <v>-58.486899999999999</v>
      </c>
      <c r="J1065">
        <f t="shared" si="67"/>
        <v>-14.434799999999996</v>
      </c>
      <c r="L1065">
        <v>4</v>
      </c>
      <c r="M1065">
        <v>252.85</v>
      </c>
      <c r="N1065">
        <f t="shared" si="70"/>
        <v>72.626915534897208</v>
      </c>
      <c r="O1065">
        <v>-33.935499999999998</v>
      </c>
      <c r="P1065">
        <v>35.965000000000003</v>
      </c>
      <c r="Q1065">
        <v>867.18200000000002</v>
      </c>
      <c r="R1065">
        <v>2.0633699999999999</v>
      </c>
      <c r="S1065">
        <v>-43.533299999999997</v>
      </c>
      <c r="T1065">
        <f t="shared" si="68"/>
        <v>-9.5977999999999994</v>
      </c>
    </row>
    <row r="1066" spans="2:20" x14ac:dyDescent="0.3">
      <c r="B1066">
        <v>11</v>
      </c>
      <c r="C1066">
        <v>381.416</v>
      </c>
      <c r="D1066">
        <f t="shared" si="69"/>
        <v>55.791118054005871</v>
      </c>
      <c r="E1066">
        <v>-44.158900000000003</v>
      </c>
      <c r="F1066">
        <v>45.608499999999999</v>
      </c>
      <c r="G1066">
        <v>571.81399999999996</v>
      </c>
      <c r="H1066">
        <v>1.18357</v>
      </c>
      <c r="I1066">
        <v>-58.486899999999999</v>
      </c>
      <c r="J1066">
        <f t="shared" si="67"/>
        <v>-14.327999999999996</v>
      </c>
      <c r="L1066">
        <v>5</v>
      </c>
      <c r="M1066">
        <v>269.90199999999999</v>
      </c>
      <c r="N1066">
        <f t="shared" si="70"/>
        <v>58.644147314098078</v>
      </c>
      <c r="O1066">
        <v>-34.744300000000003</v>
      </c>
      <c r="P1066">
        <v>39.047199999999997</v>
      </c>
      <c r="Q1066">
        <v>817.00800000000004</v>
      </c>
      <c r="R1066">
        <v>1.9233199999999999</v>
      </c>
      <c r="S1066">
        <v>-44.738799999999998</v>
      </c>
      <c r="T1066">
        <f t="shared" si="68"/>
        <v>-9.9944999999999951</v>
      </c>
    </row>
    <row r="1067" spans="2:20" x14ac:dyDescent="0.3">
      <c r="B1067">
        <v>12</v>
      </c>
      <c r="C1067">
        <v>399.81099999999998</v>
      </c>
      <c r="D1067">
        <f t="shared" si="69"/>
        <v>54.362598532209894</v>
      </c>
      <c r="E1067">
        <v>-44.174199999999999</v>
      </c>
      <c r="F1067">
        <v>45.913699999999999</v>
      </c>
      <c r="G1067">
        <v>569.66899999999998</v>
      </c>
      <c r="H1067">
        <v>1.17367</v>
      </c>
      <c r="I1067">
        <v>-58.563200000000002</v>
      </c>
      <c r="J1067">
        <f t="shared" si="67"/>
        <v>-14.389000000000003</v>
      </c>
      <c r="L1067">
        <v>6</v>
      </c>
      <c r="M1067">
        <v>286.73500000000001</v>
      </c>
      <c r="N1067">
        <f t="shared" si="70"/>
        <v>59.407116972613224</v>
      </c>
      <c r="O1067">
        <v>-34.820599999999999</v>
      </c>
      <c r="P1067">
        <v>39.947499999999998</v>
      </c>
      <c r="Q1067">
        <v>810.87</v>
      </c>
      <c r="R1067">
        <v>1.86747</v>
      </c>
      <c r="S1067">
        <v>-45.379600000000003</v>
      </c>
      <c r="T1067">
        <f t="shared" si="68"/>
        <v>-10.559000000000005</v>
      </c>
    </row>
    <row r="1068" spans="2:20" x14ac:dyDescent="0.3">
      <c r="B1068">
        <v>13</v>
      </c>
      <c r="C1068">
        <v>418.08100000000002</v>
      </c>
      <c r="D1068">
        <f t="shared" si="69"/>
        <v>54.734537493158065</v>
      </c>
      <c r="E1068">
        <v>-44.433599999999998</v>
      </c>
      <c r="F1068">
        <v>45.791600000000003</v>
      </c>
      <c r="G1068">
        <v>580.94200000000001</v>
      </c>
      <c r="H1068">
        <v>1.1996500000000001</v>
      </c>
      <c r="I1068">
        <v>-58.364899999999999</v>
      </c>
      <c r="J1068">
        <f t="shared" si="67"/>
        <v>-13.9313</v>
      </c>
      <c r="L1068">
        <v>7</v>
      </c>
      <c r="M1068">
        <v>304.13400000000001</v>
      </c>
      <c r="N1068">
        <f t="shared" si="70"/>
        <v>57.474567503879527</v>
      </c>
      <c r="O1068">
        <v>-34.484900000000003</v>
      </c>
      <c r="P1068">
        <v>40.054299999999998</v>
      </c>
      <c r="Q1068">
        <v>789.68899999999996</v>
      </c>
      <c r="R1068">
        <v>1.8323199999999999</v>
      </c>
      <c r="S1068">
        <v>-45.654299999999999</v>
      </c>
      <c r="T1068">
        <f t="shared" si="68"/>
        <v>-11.169399999999996</v>
      </c>
    </row>
    <row r="1069" spans="2:20" x14ac:dyDescent="0.3">
      <c r="B1069">
        <v>14</v>
      </c>
      <c r="C1069">
        <v>435.404</v>
      </c>
      <c r="D1069">
        <f t="shared" si="69"/>
        <v>57.726721699474759</v>
      </c>
      <c r="E1069">
        <v>-45.089700000000001</v>
      </c>
      <c r="F1069">
        <v>46.234099999999998</v>
      </c>
      <c r="G1069">
        <v>597.03899999999999</v>
      </c>
      <c r="H1069">
        <v>1.22254</v>
      </c>
      <c r="I1069">
        <v>-58.319099999999999</v>
      </c>
      <c r="J1069">
        <f t="shared" si="67"/>
        <v>-13.229399999999998</v>
      </c>
      <c r="L1069">
        <v>8</v>
      </c>
      <c r="M1069">
        <v>320.68099999999998</v>
      </c>
      <c r="N1069">
        <f t="shared" si="70"/>
        <v>60.433915513386225</v>
      </c>
      <c r="O1069">
        <v>-36.117600000000003</v>
      </c>
      <c r="P1069">
        <v>41.671799999999998</v>
      </c>
      <c r="Q1069">
        <v>847.85500000000002</v>
      </c>
      <c r="R1069">
        <v>1.8940600000000001</v>
      </c>
      <c r="S1069">
        <v>-45.745800000000003</v>
      </c>
      <c r="T1069">
        <f t="shared" si="68"/>
        <v>-9.6281999999999996</v>
      </c>
    </row>
    <row r="1070" spans="2:20" x14ac:dyDescent="0.3">
      <c r="B1070">
        <v>15</v>
      </c>
      <c r="C1070">
        <v>454.43400000000003</v>
      </c>
      <c r="D1070">
        <f t="shared" si="69"/>
        <v>52.548607461902179</v>
      </c>
      <c r="E1070">
        <v>-44.265700000000002</v>
      </c>
      <c r="F1070">
        <v>45.3339</v>
      </c>
      <c r="G1070">
        <v>577.99900000000002</v>
      </c>
      <c r="H1070">
        <v>1.2118599999999999</v>
      </c>
      <c r="I1070">
        <v>-58.288600000000002</v>
      </c>
      <c r="J1070">
        <f t="shared" si="67"/>
        <v>-14.0229</v>
      </c>
      <c r="L1070">
        <v>9</v>
      </c>
      <c r="M1070">
        <v>338.15199999999999</v>
      </c>
      <c r="N1070">
        <f t="shared" si="70"/>
        <v>57.237708202163574</v>
      </c>
      <c r="O1070">
        <v>-35.674999999999997</v>
      </c>
      <c r="P1070">
        <v>41.381799999999998</v>
      </c>
      <c r="Q1070">
        <v>817.26199999999994</v>
      </c>
      <c r="R1070">
        <v>1.8538399999999999</v>
      </c>
      <c r="S1070">
        <v>-45.593299999999999</v>
      </c>
      <c r="T1070">
        <f t="shared" si="68"/>
        <v>-9.9183000000000021</v>
      </c>
    </row>
    <row r="1071" spans="2:20" x14ac:dyDescent="0.3">
      <c r="B1071">
        <v>16</v>
      </c>
      <c r="C1071">
        <v>472.70699999999999</v>
      </c>
      <c r="D1071">
        <f t="shared" si="69"/>
        <v>54.725551359930051</v>
      </c>
      <c r="E1071">
        <v>-44.494599999999998</v>
      </c>
      <c r="F1071">
        <v>45.5627</v>
      </c>
      <c r="G1071">
        <v>589.154</v>
      </c>
      <c r="H1071">
        <v>1.2178899999999999</v>
      </c>
      <c r="I1071">
        <v>-58.288600000000002</v>
      </c>
      <c r="J1071">
        <f t="shared" si="67"/>
        <v>-13.794000000000004</v>
      </c>
      <c r="L1071">
        <v>10</v>
      </c>
      <c r="M1071">
        <v>355.93799999999999</v>
      </c>
      <c r="N1071">
        <f t="shared" si="70"/>
        <v>56.223996401664223</v>
      </c>
      <c r="O1071">
        <v>-35.201999999999998</v>
      </c>
      <c r="P1071">
        <v>40.573099999999997</v>
      </c>
      <c r="Q1071">
        <v>805.73699999999997</v>
      </c>
      <c r="R1071">
        <v>1.8832800000000001</v>
      </c>
      <c r="S1071">
        <v>-45.944200000000002</v>
      </c>
      <c r="T1071">
        <f t="shared" si="68"/>
        <v>-10.742200000000004</v>
      </c>
    </row>
    <row r="1072" spans="2:20" x14ac:dyDescent="0.3">
      <c r="B1072">
        <v>17</v>
      </c>
      <c r="C1072">
        <v>491.51299999999998</v>
      </c>
      <c r="D1072">
        <f t="shared" si="69"/>
        <v>53.174518770605175</v>
      </c>
      <c r="E1072">
        <v>-43.487499999999997</v>
      </c>
      <c r="F1072">
        <v>44.494599999999998</v>
      </c>
      <c r="G1072">
        <v>570.35199999999998</v>
      </c>
      <c r="H1072">
        <v>1.2036100000000001</v>
      </c>
      <c r="I1072">
        <v>-58.166499999999999</v>
      </c>
      <c r="J1072">
        <f t="shared" si="67"/>
        <v>-14.679000000000002</v>
      </c>
      <c r="L1072">
        <v>11</v>
      </c>
      <c r="M1072">
        <v>373.50599999999997</v>
      </c>
      <c r="N1072">
        <f t="shared" si="70"/>
        <v>56.92167577413484</v>
      </c>
      <c r="O1072">
        <v>-35.7361</v>
      </c>
      <c r="P1072">
        <v>41.168199999999999</v>
      </c>
      <c r="Q1072">
        <v>845.55499999999995</v>
      </c>
      <c r="R1072">
        <v>1.8825000000000001</v>
      </c>
      <c r="S1072">
        <v>-45.898400000000002</v>
      </c>
      <c r="T1072">
        <f t="shared" si="68"/>
        <v>-10.162300000000002</v>
      </c>
    </row>
    <row r="1073" spans="1:20" x14ac:dyDescent="0.3">
      <c r="B1073">
        <v>18</v>
      </c>
      <c r="C1073">
        <v>510.55200000000002</v>
      </c>
      <c r="D1073">
        <f t="shared" si="69"/>
        <v>52.523767004569443</v>
      </c>
      <c r="E1073">
        <v>-43.6554</v>
      </c>
      <c r="F1073">
        <v>44.509900000000002</v>
      </c>
      <c r="G1073">
        <v>583.60299999999995</v>
      </c>
      <c r="H1073">
        <v>1.2214</v>
      </c>
      <c r="I1073">
        <v>-58.212299999999999</v>
      </c>
      <c r="J1073">
        <f t="shared" si="67"/>
        <v>-14.556899999999999</v>
      </c>
      <c r="L1073">
        <v>12</v>
      </c>
      <c r="M1073">
        <v>391.096</v>
      </c>
      <c r="N1073">
        <f t="shared" si="70"/>
        <v>56.850483229107347</v>
      </c>
      <c r="O1073">
        <v>-35.507199999999997</v>
      </c>
      <c r="P1073">
        <v>40.924100000000003</v>
      </c>
      <c r="Q1073">
        <v>833.69</v>
      </c>
      <c r="R1073">
        <v>1.9028400000000001</v>
      </c>
      <c r="S1073">
        <v>-45.837400000000002</v>
      </c>
      <c r="T1073">
        <f t="shared" si="68"/>
        <v>-10.330200000000005</v>
      </c>
    </row>
    <row r="1074" spans="1:20" x14ac:dyDescent="0.3">
      <c r="B1074">
        <v>19</v>
      </c>
      <c r="C1074">
        <v>529.20899999999995</v>
      </c>
      <c r="D1074">
        <f t="shared" si="69"/>
        <v>53.599185292383773</v>
      </c>
      <c r="E1074">
        <v>-44.265700000000002</v>
      </c>
      <c r="F1074">
        <v>45.272799999999997</v>
      </c>
      <c r="G1074">
        <v>592.49</v>
      </c>
      <c r="H1074">
        <v>1.22672</v>
      </c>
      <c r="I1074">
        <v>-58.181800000000003</v>
      </c>
      <c r="J1074">
        <f t="shared" si="67"/>
        <v>-13.9161</v>
      </c>
      <c r="L1074">
        <v>13</v>
      </c>
      <c r="M1074">
        <v>408.899</v>
      </c>
      <c r="N1074">
        <f t="shared" si="70"/>
        <v>56.170308374992985</v>
      </c>
      <c r="O1074">
        <v>-35.537700000000001</v>
      </c>
      <c r="P1074">
        <v>40.7562</v>
      </c>
      <c r="Q1074">
        <v>838.41399999999999</v>
      </c>
      <c r="R1074">
        <v>1.9114899999999999</v>
      </c>
      <c r="S1074">
        <v>-45.776400000000002</v>
      </c>
      <c r="T1074">
        <f t="shared" si="68"/>
        <v>-10.238700000000001</v>
      </c>
    </row>
    <row r="1075" spans="1:20" x14ac:dyDescent="0.3">
      <c r="B1075">
        <v>20</v>
      </c>
      <c r="C1075">
        <v>547.62300000000005</v>
      </c>
      <c r="D1075">
        <f t="shared" si="69"/>
        <v>54.306505919408849</v>
      </c>
      <c r="E1075">
        <v>-44.433599999999998</v>
      </c>
      <c r="F1075">
        <v>45.517000000000003</v>
      </c>
      <c r="G1075">
        <v>600.80100000000004</v>
      </c>
      <c r="H1075">
        <v>1.2330399999999999</v>
      </c>
      <c r="I1075">
        <v>-58.212299999999999</v>
      </c>
      <c r="J1075">
        <f t="shared" si="67"/>
        <v>-13.778700000000001</v>
      </c>
      <c r="L1075">
        <v>14</v>
      </c>
      <c r="M1075">
        <v>426.50599999999997</v>
      </c>
      <c r="N1075">
        <f t="shared" si="70"/>
        <v>56.795592662009525</v>
      </c>
      <c r="O1075">
        <v>-36.0107</v>
      </c>
      <c r="P1075">
        <v>41.229199999999999</v>
      </c>
      <c r="Q1075">
        <v>871.09100000000001</v>
      </c>
      <c r="R1075">
        <v>1.9395199999999999</v>
      </c>
      <c r="S1075">
        <v>-45.913699999999999</v>
      </c>
      <c r="T1075">
        <f t="shared" si="68"/>
        <v>-9.9029999999999987</v>
      </c>
    </row>
    <row r="1076" spans="1:20" x14ac:dyDescent="0.3">
      <c r="B1076">
        <v>21</v>
      </c>
      <c r="C1076">
        <v>566.452</v>
      </c>
      <c r="D1076">
        <f t="shared" si="69"/>
        <v>53.109565032662523</v>
      </c>
      <c r="E1076">
        <v>-43.9148</v>
      </c>
      <c r="F1076">
        <v>44.784500000000001</v>
      </c>
      <c r="G1076">
        <v>590.39400000000001</v>
      </c>
      <c r="H1076">
        <v>1.23133</v>
      </c>
      <c r="I1076">
        <v>-58.105499999999999</v>
      </c>
      <c r="J1076">
        <f t="shared" si="67"/>
        <v>-14.1907</v>
      </c>
      <c r="L1076">
        <v>15</v>
      </c>
      <c r="M1076">
        <v>444.923</v>
      </c>
      <c r="N1076">
        <f t="shared" si="70"/>
        <v>54.297659770863788</v>
      </c>
      <c r="O1076">
        <v>-35.400399999999998</v>
      </c>
      <c r="P1076">
        <v>40.786700000000003</v>
      </c>
      <c r="Q1076">
        <v>849.072</v>
      </c>
      <c r="R1076">
        <v>1.91709</v>
      </c>
      <c r="S1076">
        <v>-45.257599999999996</v>
      </c>
      <c r="T1076">
        <f t="shared" si="68"/>
        <v>-9.8571999999999989</v>
      </c>
    </row>
    <row r="1077" spans="1:20" x14ac:dyDescent="0.3">
      <c r="B1077">
        <v>22</v>
      </c>
      <c r="C1077">
        <v>585.37800000000004</v>
      </c>
      <c r="D1077">
        <f t="shared" si="69"/>
        <v>52.837366585649249</v>
      </c>
      <c r="E1077">
        <v>-43.777500000000003</v>
      </c>
      <c r="F1077">
        <v>44.692999999999998</v>
      </c>
      <c r="G1077">
        <v>586.98299999999995</v>
      </c>
      <c r="H1077">
        <v>1.2325999999999999</v>
      </c>
      <c r="I1077">
        <v>-58.029200000000003</v>
      </c>
      <c r="J1077">
        <f t="shared" si="67"/>
        <v>-14.2517</v>
      </c>
      <c r="L1077">
        <v>16</v>
      </c>
      <c r="M1077">
        <v>463.35700000000003</v>
      </c>
      <c r="N1077">
        <f t="shared" si="70"/>
        <v>54.247585982423708</v>
      </c>
      <c r="O1077">
        <v>-35.018900000000002</v>
      </c>
      <c r="P1077">
        <v>40.283200000000001</v>
      </c>
      <c r="Q1077">
        <v>833.28499999999997</v>
      </c>
      <c r="R1077">
        <v>1.91069</v>
      </c>
      <c r="S1077">
        <v>-45.715299999999999</v>
      </c>
      <c r="T1077">
        <f t="shared" si="68"/>
        <v>-10.696399999999997</v>
      </c>
    </row>
    <row r="1078" spans="1:20" x14ac:dyDescent="0.3">
      <c r="B1078">
        <v>23</v>
      </c>
      <c r="C1078">
        <v>604.33299999999997</v>
      </c>
      <c r="D1078">
        <f t="shared" si="69"/>
        <v>52.756528620416979</v>
      </c>
      <c r="E1078">
        <v>-43.7164</v>
      </c>
      <c r="F1078">
        <v>44.311500000000002</v>
      </c>
      <c r="G1078">
        <v>596.505</v>
      </c>
      <c r="H1078">
        <v>1.24739</v>
      </c>
      <c r="I1078">
        <v>-57.8613</v>
      </c>
      <c r="J1078">
        <f t="shared" si="67"/>
        <v>-14.1449</v>
      </c>
      <c r="L1078">
        <v>17</v>
      </c>
      <c r="M1078">
        <v>482.03199999999998</v>
      </c>
      <c r="N1078">
        <f t="shared" si="70"/>
        <v>53.547523427041632</v>
      </c>
      <c r="O1078">
        <v>-34.881599999999999</v>
      </c>
      <c r="P1078">
        <v>39.901699999999998</v>
      </c>
      <c r="Q1078">
        <v>837.17200000000003</v>
      </c>
      <c r="R1078">
        <v>1.9254</v>
      </c>
      <c r="S1078">
        <v>-45.806899999999999</v>
      </c>
      <c r="T1078">
        <f t="shared" si="68"/>
        <v>-10.9253</v>
      </c>
    </row>
    <row r="1079" spans="1:20" x14ac:dyDescent="0.3">
      <c r="B1079">
        <v>24</v>
      </c>
      <c r="C1079">
        <v>623.72</v>
      </c>
      <c r="D1079">
        <f t="shared" si="69"/>
        <v>51.580956310929849</v>
      </c>
      <c r="E1079">
        <v>-43.579099999999997</v>
      </c>
      <c r="F1079">
        <v>44.052100000000003</v>
      </c>
      <c r="G1079">
        <v>597.02599999999995</v>
      </c>
      <c r="H1079">
        <v>1.2535000000000001</v>
      </c>
      <c r="I1079">
        <v>-57.769799999999996</v>
      </c>
      <c r="J1079">
        <f t="shared" si="67"/>
        <v>-14.1907</v>
      </c>
      <c r="L1079">
        <v>18</v>
      </c>
      <c r="M1079">
        <v>500.298</v>
      </c>
      <c r="N1079">
        <f t="shared" si="70"/>
        <v>54.746523595751611</v>
      </c>
      <c r="O1079">
        <v>-36.0107</v>
      </c>
      <c r="P1079">
        <v>40.969799999999999</v>
      </c>
      <c r="Q1079">
        <v>863.75400000000002</v>
      </c>
      <c r="R1079">
        <v>1.97861</v>
      </c>
      <c r="S1079">
        <v>-45.700099999999999</v>
      </c>
      <c r="T1079">
        <f t="shared" si="68"/>
        <v>-9.6893999999999991</v>
      </c>
    </row>
    <row r="1080" spans="1:20" x14ac:dyDescent="0.3">
      <c r="B1080">
        <v>25</v>
      </c>
      <c r="C1080">
        <v>642.95500000000004</v>
      </c>
      <c r="D1080">
        <f t="shared" si="69"/>
        <v>51.98856251624639</v>
      </c>
      <c r="E1080">
        <v>-43.731699999999996</v>
      </c>
      <c r="F1080">
        <v>44.204700000000003</v>
      </c>
      <c r="G1080">
        <v>598.39800000000002</v>
      </c>
      <c r="H1080">
        <v>1.2563899999999999</v>
      </c>
      <c r="I1080">
        <v>-57.7393</v>
      </c>
      <c r="J1080">
        <f t="shared" si="67"/>
        <v>-14.007600000000004</v>
      </c>
      <c r="L1080">
        <v>19</v>
      </c>
      <c r="M1080">
        <v>518.95000000000005</v>
      </c>
      <c r="N1080">
        <f t="shared" si="70"/>
        <v>53.613553506326276</v>
      </c>
      <c r="O1080">
        <v>-35.613999999999997</v>
      </c>
      <c r="P1080">
        <v>40.527299999999997</v>
      </c>
      <c r="Q1080">
        <v>869.50099999999998</v>
      </c>
      <c r="R1080">
        <v>1.95583</v>
      </c>
      <c r="S1080">
        <v>-45.593299999999999</v>
      </c>
      <c r="T1080">
        <f t="shared" si="68"/>
        <v>-9.9793000000000021</v>
      </c>
    </row>
    <row r="1081" spans="1:20" x14ac:dyDescent="0.3">
      <c r="B1081">
        <v>26</v>
      </c>
      <c r="C1081">
        <v>661.71799999999996</v>
      </c>
      <c r="D1081">
        <f t="shared" si="69"/>
        <v>53.296381175718395</v>
      </c>
      <c r="E1081">
        <v>-44.311500000000002</v>
      </c>
      <c r="F1081">
        <v>44.906599999999997</v>
      </c>
      <c r="G1081">
        <v>613.46299999999997</v>
      </c>
      <c r="H1081">
        <v>1.2611600000000001</v>
      </c>
      <c r="I1081">
        <v>-57.769799999999996</v>
      </c>
      <c r="J1081">
        <f t="shared" si="67"/>
        <v>-13.458299999999994</v>
      </c>
      <c r="L1081">
        <v>20</v>
      </c>
      <c r="M1081">
        <v>538.03</v>
      </c>
      <c r="N1081">
        <f t="shared" si="70"/>
        <v>52.41090146750544</v>
      </c>
      <c r="O1081">
        <v>-35.140999999999998</v>
      </c>
      <c r="P1081">
        <v>39.810200000000002</v>
      </c>
      <c r="Q1081">
        <v>855.71400000000006</v>
      </c>
      <c r="R1081">
        <v>1.9701</v>
      </c>
      <c r="S1081">
        <v>-45.517000000000003</v>
      </c>
      <c r="T1081">
        <f t="shared" si="68"/>
        <v>-10.376000000000005</v>
      </c>
    </row>
    <row r="1082" spans="1:20" x14ac:dyDescent="0.3">
      <c r="B1082">
        <v>27</v>
      </c>
      <c r="C1082">
        <v>681.173</v>
      </c>
      <c r="D1082">
        <f t="shared" si="69"/>
        <v>51.400668208686604</v>
      </c>
      <c r="E1082">
        <v>-43.899500000000003</v>
      </c>
      <c r="F1082">
        <v>44.052100000000003</v>
      </c>
      <c r="G1082">
        <v>608.68200000000002</v>
      </c>
      <c r="H1082">
        <v>1.27142</v>
      </c>
      <c r="I1082">
        <v>-57.601900000000001</v>
      </c>
      <c r="J1082">
        <f t="shared" si="67"/>
        <v>-13.702399999999997</v>
      </c>
      <c r="L1082">
        <v>21</v>
      </c>
      <c r="M1082">
        <v>557.15700000000004</v>
      </c>
      <c r="N1082">
        <f t="shared" si="70"/>
        <v>52.282114288701656</v>
      </c>
      <c r="O1082">
        <v>-35.507199999999997</v>
      </c>
      <c r="P1082">
        <v>40.008499999999998</v>
      </c>
      <c r="Q1082">
        <v>879.19600000000003</v>
      </c>
      <c r="R1082">
        <v>2.0137200000000002</v>
      </c>
      <c r="S1082">
        <v>-45.639000000000003</v>
      </c>
      <c r="T1082">
        <f t="shared" si="68"/>
        <v>-10.131800000000005</v>
      </c>
    </row>
    <row r="1083" spans="1:20" x14ac:dyDescent="0.3">
      <c r="B1083">
        <v>28</v>
      </c>
      <c r="C1083">
        <v>700.62300000000005</v>
      </c>
      <c r="D1083">
        <f t="shared" si="69"/>
        <v>51.413881748071859</v>
      </c>
      <c r="E1083">
        <v>-44.311500000000002</v>
      </c>
      <c r="F1083">
        <v>44.723500000000001</v>
      </c>
      <c r="G1083">
        <v>621.43499999999995</v>
      </c>
      <c r="H1083">
        <v>1.2750300000000001</v>
      </c>
      <c r="I1083">
        <v>-57.678199999999997</v>
      </c>
      <c r="J1083">
        <f t="shared" si="67"/>
        <v>-13.366699999999994</v>
      </c>
      <c r="L1083">
        <v>22</v>
      </c>
      <c r="M1083">
        <v>576.67700000000002</v>
      </c>
      <c r="N1083">
        <f t="shared" si="70"/>
        <v>51.229508196721362</v>
      </c>
      <c r="O1083">
        <v>-35.140999999999998</v>
      </c>
      <c r="P1083">
        <v>39.398200000000003</v>
      </c>
      <c r="Q1083">
        <v>871.48900000000003</v>
      </c>
      <c r="R1083">
        <v>1.99421</v>
      </c>
      <c r="S1083">
        <v>-45.578000000000003</v>
      </c>
      <c r="T1083">
        <f t="shared" si="68"/>
        <v>-10.437000000000005</v>
      </c>
    </row>
    <row r="1084" spans="1:20" x14ac:dyDescent="0.3">
      <c r="B1084">
        <v>29</v>
      </c>
      <c r="C1084">
        <v>720.01800000000003</v>
      </c>
      <c r="D1084">
        <f t="shared" si="69"/>
        <v>51.559680329982001</v>
      </c>
      <c r="E1084">
        <v>-40.771500000000003</v>
      </c>
      <c r="F1084">
        <v>45.471200000000003</v>
      </c>
      <c r="G1084">
        <v>1625.05</v>
      </c>
      <c r="H1084">
        <v>1.8791899999999999</v>
      </c>
      <c r="I1084">
        <v>-67.718500000000006</v>
      </c>
      <c r="J1084">
        <f t="shared" si="67"/>
        <v>-26.947000000000003</v>
      </c>
      <c r="L1084">
        <v>23</v>
      </c>
      <c r="M1084">
        <v>595.35500000000002</v>
      </c>
      <c r="N1084">
        <f t="shared" si="70"/>
        <v>53.538922796873337</v>
      </c>
      <c r="O1084">
        <v>-35.674999999999997</v>
      </c>
      <c r="P1084">
        <v>40.039099999999998</v>
      </c>
      <c r="Q1084">
        <v>900.34400000000005</v>
      </c>
      <c r="R1084">
        <v>2.0086300000000001</v>
      </c>
      <c r="S1084">
        <v>-45.5627</v>
      </c>
      <c r="T1084">
        <f t="shared" si="68"/>
        <v>-9.8877000000000024</v>
      </c>
    </row>
    <row r="1085" spans="1:20" x14ac:dyDescent="0.3">
      <c r="J1085">
        <f t="shared" si="67"/>
        <v>0</v>
      </c>
      <c r="L1085">
        <v>24</v>
      </c>
      <c r="M1085">
        <v>614.88900000000001</v>
      </c>
      <c r="N1085">
        <f t="shared" si="70"/>
        <v>51.192792054878694</v>
      </c>
      <c r="O1085">
        <v>-35.873399999999997</v>
      </c>
      <c r="P1085">
        <v>40.267899999999997</v>
      </c>
      <c r="Q1085">
        <v>897.27</v>
      </c>
      <c r="R1085">
        <v>2.0305200000000001</v>
      </c>
      <c r="S1085">
        <v>-45.364400000000003</v>
      </c>
      <c r="T1085">
        <f t="shared" si="68"/>
        <v>-9.4910000000000068</v>
      </c>
    </row>
    <row r="1086" spans="1:20" x14ac:dyDescent="0.3">
      <c r="A1086">
        <v>3.3</v>
      </c>
      <c r="J1086">
        <f t="shared" si="67"/>
        <v>0</v>
      </c>
      <c r="L1086">
        <v>25</v>
      </c>
      <c r="M1086">
        <v>634.19600000000003</v>
      </c>
      <c r="N1086">
        <f t="shared" si="70"/>
        <v>51.794685865230186</v>
      </c>
      <c r="O1086">
        <v>-35.507199999999997</v>
      </c>
      <c r="P1086">
        <v>39.642299999999999</v>
      </c>
      <c r="Q1086">
        <v>892.73500000000001</v>
      </c>
      <c r="R1086">
        <v>2.0543900000000002</v>
      </c>
      <c r="S1086">
        <v>-45.486499999999999</v>
      </c>
      <c r="T1086">
        <f t="shared" si="68"/>
        <v>-9.9793000000000021</v>
      </c>
    </row>
    <row r="1087" spans="1:20" x14ac:dyDescent="0.3">
      <c r="B1087">
        <v>1</v>
      </c>
      <c r="C1087">
        <v>221.416</v>
      </c>
      <c r="E1087">
        <v>-51.116900000000001</v>
      </c>
      <c r="F1087">
        <v>67.215000000000003</v>
      </c>
      <c r="G1087">
        <v>374.59800000000001</v>
      </c>
      <c r="H1087">
        <v>0.83688099999999999</v>
      </c>
      <c r="I1087">
        <v>-62.103299999999997</v>
      </c>
      <c r="J1087">
        <f t="shared" si="67"/>
        <v>-10.986399999999996</v>
      </c>
      <c r="L1087">
        <v>26</v>
      </c>
      <c r="M1087">
        <v>653.89499999999998</v>
      </c>
      <c r="N1087">
        <f t="shared" si="70"/>
        <v>50.76399817249618</v>
      </c>
      <c r="O1087">
        <v>-35.461399999999998</v>
      </c>
      <c r="P1087">
        <v>39.642299999999999</v>
      </c>
      <c r="Q1087">
        <v>891.803</v>
      </c>
      <c r="R1087">
        <v>2.05077</v>
      </c>
      <c r="S1087">
        <v>-45.517000000000003</v>
      </c>
      <c r="T1087">
        <f t="shared" si="68"/>
        <v>-10.055600000000005</v>
      </c>
    </row>
    <row r="1088" spans="1:20" x14ac:dyDescent="0.3">
      <c r="B1088">
        <v>2</v>
      </c>
      <c r="C1088">
        <v>227.995</v>
      </c>
      <c r="D1088">
        <f t="shared" si="69"/>
        <v>151.99878400972776</v>
      </c>
      <c r="E1088">
        <v>-46.295200000000001</v>
      </c>
      <c r="F1088">
        <v>48.385599999999997</v>
      </c>
      <c r="G1088">
        <v>525.46100000000001</v>
      </c>
      <c r="H1088">
        <v>1.14442</v>
      </c>
      <c r="I1088">
        <v>-57.052599999999998</v>
      </c>
      <c r="J1088">
        <f t="shared" si="67"/>
        <v>-10.757399999999997</v>
      </c>
      <c r="L1088">
        <v>27</v>
      </c>
      <c r="M1088">
        <v>673.65800000000002</v>
      </c>
      <c r="N1088">
        <f t="shared" si="70"/>
        <v>50.599605323078393</v>
      </c>
      <c r="O1088">
        <v>-35.125700000000002</v>
      </c>
      <c r="P1088">
        <v>39.184600000000003</v>
      </c>
      <c r="Q1088">
        <v>890.81700000000001</v>
      </c>
      <c r="R1088">
        <v>2.0546899999999999</v>
      </c>
      <c r="S1088">
        <v>-45.1355</v>
      </c>
      <c r="T1088">
        <f t="shared" si="68"/>
        <v>-10.009799999999998</v>
      </c>
    </row>
    <row r="1089" spans="2:20" x14ac:dyDescent="0.3">
      <c r="B1089">
        <v>3</v>
      </c>
      <c r="C1089">
        <v>239.69499999999999</v>
      </c>
      <c r="D1089">
        <f t="shared" si="69"/>
        <v>85.47008547008555</v>
      </c>
      <c r="E1089">
        <v>-43.777500000000003</v>
      </c>
      <c r="F1089">
        <v>42.663600000000002</v>
      </c>
      <c r="G1089">
        <v>576.072</v>
      </c>
      <c r="H1089">
        <v>1.2520800000000001</v>
      </c>
      <c r="I1089">
        <v>-56.686399999999999</v>
      </c>
      <c r="J1089">
        <f t="shared" si="67"/>
        <v>-12.908899999999996</v>
      </c>
      <c r="L1089">
        <v>28</v>
      </c>
      <c r="M1089">
        <v>694.01400000000001</v>
      </c>
      <c r="N1089">
        <f t="shared" si="70"/>
        <v>49.125564943996871</v>
      </c>
      <c r="O1089">
        <v>-35.247799999999998</v>
      </c>
      <c r="P1089">
        <v>39.321899999999999</v>
      </c>
      <c r="Q1089">
        <v>893.779</v>
      </c>
      <c r="R1089">
        <v>2.0452400000000002</v>
      </c>
      <c r="S1089">
        <v>-45.165999999999997</v>
      </c>
      <c r="T1089">
        <f t="shared" si="68"/>
        <v>-9.9181999999999988</v>
      </c>
    </row>
    <row r="1090" spans="2:20" x14ac:dyDescent="0.3">
      <c r="B1090">
        <v>4</v>
      </c>
      <c r="C1090">
        <v>256.47800000000001</v>
      </c>
      <c r="D1090">
        <f t="shared" si="69"/>
        <v>59.584102961329862</v>
      </c>
      <c r="E1090">
        <v>-42.831400000000002</v>
      </c>
      <c r="F1090">
        <v>41.351300000000002</v>
      </c>
      <c r="G1090">
        <v>575.99300000000005</v>
      </c>
      <c r="H1090">
        <v>1.2593399999999999</v>
      </c>
      <c r="I1090">
        <v>-56.823700000000002</v>
      </c>
      <c r="J1090">
        <f t="shared" si="67"/>
        <v>-13.9923</v>
      </c>
      <c r="L1090">
        <v>29</v>
      </c>
      <c r="M1090">
        <v>714.01400000000001</v>
      </c>
      <c r="N1090">
        <f t="shared" si="70"/>
        <v>50</v>
      </c>
      <c r="O1090">
        <v>-34.988399999999999</v>
      </c>
      <c r="P1090">
        <v>38.742100000000001</v>
      </c>
      <c r="Q1090">
        <v>896.16899999999998</v>
      </c>
      <c r="R1090">
        <v>2.07673</v>
      </c>
      <c r="S1090">
        <v>-45.1813</v>
      </c>
      <c r="T1090">
        <f t="shared" si="68"/>
        <v>-10.192900000000002</v>
      </c>
    </row>
    <row r="1091" spans="2:20" x14ac:dyDescent="0.3">
      <c r="B1091">
        <v>5</v>
      </c>
      <c r="C1091">
        <v>273.70299999999997</v>
      </c>
      <c r="D1091">
        <f t="shared" si="69"/>
        <v>58.055152394775149</v>
      </c>
      <c r="E1091">
        <v>-43.457000000000001</v>
      </c>
      <c r="F1091">
        <v>42.587299999999999</v>
      </c>
      <c r="G1091">
        <v>587.72500000000002</v>
      </c>
      <c r="H1091">
        <v>1.2462899999999999</v>
      </c>
      <c r="I1091">
        <v>-57.434100000000001</v>
      </c>
      <c r="J1091">
        <f t="shared" si="67"/>
        <v>-13.9771</v>
      </c>
      <c r="T1091">
        <f t="shared" si="68"/>
        <v>0</v>
      </c>
    </row>
    <row r="1092" spans="2:20" x14ac:dyDescent="0.3">
      <c r="B1092">
        <v>6</v>
      </c>
      <c r="C1092">
        <v>290.61</v>
      </c>
      <c r="D1092">
        <f t="shared" si="69"/>
        <v>59.147098834802016</v>
      </c>
      <c r="E1092">
        <v>-44.494599999999998</v>
      </c>
      <c r="F1092">
        <v>44.982900000000001</v>
      </c>
      <c r="G1092">
        <v>585.82399999999996</v>
      </c>
      <c r="H1092">
        <v>1.2104699999999999</v>
      </c>
      <c r="I1092">
        <v>-57.9681</v>
      </c>
      <c r="J1092">
        <f t="shared" si="67"/>
        <v>-13.473500000000001</v>
      </c>
      <c r="K1092">
        <v>3.2</v>
      </c>
      <c r="T1092">
        <f t="shared" si="68"/>
        <v>0</v>
      </c>
    </row>
    <row r="1093" spans="2:20" x14ac:dyDescent="0.3">
      <c r="B1093">
        <v>7</v>
      </c>
      <c r="C1093">
        <v>308.726</v>
      </c>
      <c r="D1093">
        <f t="shared" si="69"/>
        <v>55.19982336056529</v>
      </c>
      <c r="E1093">
        <v>-44.952399999999997</v>
      </c>
      <c r="F1093">
        <v>45.806899999999999</v>
      </c>
      <c r="G1093">
        <v>590.80799999999999</v>
      </c>
      <c r="H1093">
        <v>1.2073400000000001</v>
      </c>
      <c r="I1093">
        <v>-58.334400000000002</v>
      </c>
      <c r="J1093">
        <f t="shared" si="67"/>
        <v>-13.382000000000005</v>
      </c>
      <c r="L1093">
        <v>1</v>
      </c>
      <c r="M1093">
        <v>221.11099999999999</v>
      </c>
      <c r="O1093">
        <v>-40.878300000000003</v>
      </c>
      <c r="P1093">
        <v>63.796999999999997</v>
      </c>
      <c r="Q1093">
        <v>447.21300000000002</v>
      </c>
      <c r="R1093">
        <v>1.0702499999999999</v>
      </c>
      <c r="S1093">
        <v>-49.057000000000002</v>
      </c>
      <c r="T1093">
        <f t="shared" si="68"/>
        <v>-8.1786999999999992</v>
      </c>
    </row>
    <row r="1094" spans="2:20" x14ac:dyDescent="0.3">
      <c r="B1094">
        <v>8</v>
      </c>
      <c r="C1094">
        <v>326.661</v>
      </c>
      <c r="D1094">
        <f t="shared" si="69"/>
        <v>55.756899916364645</v>
      </c>
      <c r="E1094">
        <v>-44.341999999999999</v>
      </c>
      <c r="F1094">
        <v>44.952399999999997</v>
      </c>
      <c r="G1094">
        <v>586.96</v>
      </c>
      <c r="H1094">
        <v>1.2112700000000001</v>
      </c>
      <c r="I1094">
        <v>-58.258099999999999</v>
      </c>
      <c r="J1094">
        <f t="shared" ref="J1094:J1157" si="71">I1094-E1094</f>
        <v>-13.9161</v>
      </c>
      <c r="L1094">
        <v>2</v>
      </c>
      <c r="M1094">
        <v>228.501</v>
      </c>
      <c r="N1094">
        <f t="shared" si="70"/>
        <v>135.31799729363979</v>
      </c>
      <c r="O1094">
        <v>-36.666899999999998</v>
      </c>
      <c r="P1094">
        <v>42.251600000000003</v>
      </c>
      <c r="Q1094">
        <v>730.66200000000003</v>
      </c>
      <c r="R1094">
        <v>1.79948</v>
      </c>
      <c r="S1094">
        <v>-43.746899999999997</v>
      </c>
      <c r="T1094">
        <f t="shared" ref="T1094:T1157" si="72">S1094-O1094</f>
        <v>-7.0799999999999983</v>
      </c>
    </row>
    <row r="1095" spans="2:20" x14ac:dyDescent="0.3">
      <c r="B1095">
        <v>9</v>
      </c>
      <c r="C1095">
        <v>344.13400000000001</v>
      </c>
      <c r="D1095">
        <f t="shared" ref="D1095:D1158" si="73">1000/(C1095-C1094)</f>
        <v>57.231156641675682</v>
      </c>
      <c r="E1095">
        <v>-44.555700000000002</v>
      </c>
      <c r="F1095">
        <v>45.364400000000003</v>
      </c>
      <c r="G1095">
        <v>590.13199999999995</v>
      </c>
      <c r="H1095">
        <v>1.2183299999999999</v>
      </c>
      <c r="I1095">
        <v>-58.288600000000002</v>
      </c>
      <c r="J1095">
        <f t="shared" si="71"/>
        <v>-13.732900000000001</v>
      </c>
      <c r="L1095">
        <v>3</v>
      </c>
      <c r="M1095">
        <v>239.154</v>
      </c>
      <c r="N1095">
        <f t="shared" ref="N1095:N1158" si="74">1000/(M1095-M1094)</f>
        <v>93.870271285084087</v>
      </c>
      <c r="O1095">
        <v>-34.3018</v>
      </c>
      <c r="P1095">
        <v>35.919199999999996</v>
      </c>
      <c r="Q1095">
        <v>854</v>
      </c>
      <c r="R1095">
        <v>2.1128</v>
      </c>
      <c r="S1095">
        <v>-42.358400000000003</v>
      </c>
      <c r="T1095">
        <f t="shared" si="72"/>
        <v>-8.0566000000000031</v>
      </c>
    </row>
    <row r="1096" spans="2:20" x14ac:dyDescent="0.3">
      <c r="B1096">
        <v>10</v>
      </c>
      <c r="C1096">
        <v>362.45299999999997</v>
      </c>
      <c r="D1096">
        <f t="shared" si="73"/>
        <v>54.588132539985928</v>
      </c>
      <c r="E1096">
        <v>-43.945300000000003</v>
      </c>
      <c r="F1096">
        <v>44.631999999999998</v>
      </c>
      <c r="G1096">
        <v>573.63400000000001</v>
      </c>
      <c r="H1096">
        <v>1.20472</v>
      </c>
      <c r="I1096">
        <v>-58.181800000000003</v>
      </c>
      <c r="J1096">
        <f t="shared" si="71"/>
        <v>-14.236499999999999</v>
      </c>
      <c r="L1096">
        <v>4</v>
      </c>
      <c r="M1096">
        <v>252.82499999999999</v>
      </c>
      <c r="N1096">
        <f t="shared" si="74"/>
        <v>73.147538585326643</v>
      </c>
      <c r="O1096">
        <v>-34.088099999999997</v>
      </c>
      <c r="P1096">
        <v>34.912100000000002</v>
      </c>
      <c r="Q1096">
        <v>914.47199999999998</v>
      </c>
      <c r="R1096">
        <v>2.1863299999999999</v>
      </c>
      <c r="S1096">
        <v>-43.258699999999997</v>
      </c>
      <c r="T1096">
        <f t="shared" si="72"/>
        <v>-9.1706000000000003</v>
      </c>
    </row>
    <row r="1097" spans="2:20" x14ac:dyDescent="0.3">
      <c r="B1097">
        <v>11</v>
      </c>
      <c r="C1097">
        <v>380.40699999999998</v>
      </c>
      <c r="D1097">
        <f t="shared" si="73"/>
        <v>55.697894619583359</v>
      </c>
      <c r="E1097">
        <v>-44.296300000000002</v>
      </c>
      <c r="F1097">
        <v>44.662500000000001</v>
      </c>
      <c r="G1097">
        <v>593.02300000000002</v>
      </c>
      <c r="H1097">
        <v>1.22211</v>
      </c>
      <c r="I1097">
        <v>-58.242800000000003</v>
      </c>
      <c r="J1097">
        <f t="shared" si="71"/>
        <v>-13.9465</v>
      </c>
      <c r="L1097">
        <v>5</v>
      </c>
      <c r="M1097">
        <v>269.23599999999999</v>
      </c>
      <c r="N1097">
        <f t="shared" si="74"/>
        <v>60.934738894643829</v>
      </c>
      <c r="O1097">
        <v>-35.095199999999998</v>
      </c>
      <c r="P1097">
        <v>38.436900000000001</v>
      </c>
      <c r="Q1097">
        <v>870.20399999999995</v>
      </c>
      <c r="R1097">
        <v>2.0247299999999999</v>
      </c>
      <c r="S1097">
        <v>-44.845599999999997</v>
      </c>
      <c r="T1097">
        <f t="shared" si="72"/>
        <v>-9.7503999999999991</v>
      </c>
    </row>
    <row r="1098" spans="2:20" x14ac:dyDescent="0.3">
      <c r="B1098">
        <v>12</v>
      </c>
      <c r="C1098">
        <v>398.435</v>
      </c>
      <c r="D1098">
        <f t="shared" si="73"/>
        <v>55.46927002440642</v>
      </c>
      <c r="E1098">
        <v>-44.448900000000002</v>
      </c>
      <c r="F1098">
        <v>44.921900000000001</v>
      </c>
      <c r="G1098">
        <v>587.899</v>
      </c>
      <c r="H1098">
        <v>1.22031</v>
      </c>
      <c r="I1098">
        <v>-58.242800000000003</v>
      </c>
      <c r="J1098">
        <f t="shared" si="71"/>
        <v>-13.793900000000001</v>
      </c>
      <c r="L1098">
        <v>6</v>
      </c>
      <c r="M1098">
        <v>286.13099999999997</v>
      </c>
      <c r="N1098">
        <f t="shared" si="74"/>
        <v>59.189109203906547</v>
      </c>
      <c r="O1098">
        <v>-35.064700000000002</v>
      </c>
      <c r="P1098">
        <v>39.291400000000003</v>
      </c>
      <c r="Q1098">
        <v>832.81</v>
      </c>
      <c r="R1098">
        <v>1.9276</v>
      </c>
      <c r="S1098">
        <v>-45.120199999999997</v>
      </c>
      <c r="T1098">
        <f t="shared" si="72"/>
        <v>-10.055499999999995</v>
      </c>
    </row>
    <row r="1099" spans="2:20" x14ac:dyDescent="0.3">
      <c r="B1099">
        <v>13</v>
      </c>
      <c r="C1099">
        <v>416.74200000000002</v>
      </c>
      <c r="D1099">
        <f t="shared" si="73"/>
        <v>54.623914349702254</v>
      </c>
      <c r="E1099">
        <v>-44.448900000000002</v>
      </c>
      <c r="F1099">
        <v>44.860799999999998</v>
      </c>
      <c r="G1099">
        <v>592.70899999999995</v>
      </c>
      <c r="H1099">
        <v>1.23343</v>
      </c>
      <c r="I1099">
        <v>-58.303800000000003</v>
      </c>
      <c r="J1099">
        <f t="shared" si="71"/>
        <v>-13.854900000000001</v>
      </c>
      <c r="L1099">
        <v>7</v>
      </c>
      <c r="M1099">
        <v>303.42399999999998</v>
      </c>
      <c r="N1099">
        <f t="shared" si="74"/>
        <v>57.826866362111815</v>
      </c>
      <c r="O1099">
        <v>-35.385100000000001</v>
      </c>
      <c r="P1099">
        <v>40.008499999999998</v>
      </c>
      <c r="Q1099">
        <v>851.08600000000001</v>
      </c>
      <c r="R1099">
        <v>1.91797</v>
      </c>
      <c r="S1099">
        <v>-45.425400000000003</v>
      </c>
      <c r="T1099">
        <f t="shared" si="72"/>
        <v>-10.040300000000002</v>
      </c>
    </row>
    <row r="1100" spans="2:20" x14ac:dyDescent="0.3">
      <c r="B1100">
        <v>14</v>
      </c>
      <c r="C1100">
        <v>435.13099999999997</v>
      </c>
      <c r="D1100">
        <f t="shared" si="73"/>
        <v>54.380336070477057</v>
      </c>
      <c r="E1100">
        <v>-43.7012</v>
      </c>
      <c r="F1100">
        <v>44.082599999999999</v>
      </c>
      <c r="G1100">
        <v>580.21</v>
      </c>
      <c r="H1100">
        <v>1.2151400000000001</v>
      </c>
      <c r="I1100">
        <v>-58.197000000000003</v>
      </c>
      <c r="J1100">
        <f t="shared" si="71"/>
        <v>-14.495800000000003</v>
      </c>
      <c r="L1100">
        <v>8</v>
      </c>
      <c r="M1100">
        <v>320.71499999999997</v>
      </c>
      <c r="N1100">
        <f t="shared" si="74"/>
        <v>57.833555028627622</v>
      </c>
      <c r="O1100">
        <v>-35.552999999999997</v>
      </c>
      <c r="P1100">
        <v>40.313699999999997</v>
      </c>
      <c r="Q1100">
        <v>848.12199999999996</v>
      </c>
      <c r="R1100">
        <v>1.9278</v>
      </c>
      <c r="S1100">
        <v>-45.532200000000003</v>
      </c>
      <c r="T1100">
        <f t="shared" si="72"/>
        <v>-9.9792000000000058</v>
      </c>
    </row>
    <row r="1101" spans="2:20" x14ac:dyDescent="0.3">
      <c r="B1101">
        <v>15</v>
      </c>
      <c r="C1101">
        <v>453.50700000000001</v>
      </c>
      <c r="D1101">
        <f t="shared" si="73"/>
        <v>54.4188071397474</v>
      </c>
      <c r="E1101">
        <v>-43.991100000000003</v>
      </c>
      <c r="F1101">
        <v>44.372599999999998</v>
      </c>
      <c r="G1101">
        <v>596.74699999999996</v>
      </c>
      <c r="H1101">
        <v>1.23098</v>
      </c>
      <c r="I1101">
        <v>-58.120699999999999</v>
      </c>
      <c r="J1101">
        <f t="shared" si="71"/>
        <v>-14.129599999999996</v>
      </c>
      <c r="L1101">
        <v>9</v>
      </c>
      <c r="M1101">
        <v>337.99</v>
      </c>
      <c r="N1101">
        <f t="shared" si="74"/>
        <v>57.887120115774124</v>
      </c>
      <c r="O1101">
        <v>-35.247799999999998</v>
      </c>
      <c r="P1101">
        <v>39.825400000000002</v>
      </c>
      <c r="Q1101">
        <v>851.37300000000005</v>
      </c>
      <c r="R1101">
        <v>1.93774</v>
      </c>
      <c r="S1101">
        <v>-45.608499999999999</v>
      </c>
      <c r="T1101">
        <f t="shared" si="72"/>
        <v>-10.360700000000001</v>
      </c>
    </row>
    <row r="1102" spans="2:20" x14ac:dyDescent="0.3">
      <c r="B1102">
        <v>16</v>
      </c>
      <c r="C1102">
        <v>471.54500000000002</v>
      </c>
      <c r="D1102">
        <f t="shared" si="73"/>
        <v>55.43851868278076</v>
      </c>
      <c r="E1102">
        <v>-44.341999999999999</v>
      </c>
      <c r="F1102">
        <v>44.662500000000001</v>
      </c>
      <c r="G1102">
        <v>606.33600000000001</v>
      </c>
      <c r="H1102">
        <v>1.2399100000000001</v>
      </c>
      <c r="I1102">
        <v>-58.136000000000003</v>
      </c>
      <c r="J1102">
        <f t="shared" si="71"/>
        <v>-13.794000000000004</v>
      </c>
      <c r="L1102">
        <v>10</v>
      </c>
      <c r="M1102">
        <v>355.471</v>
      </c>
      <c r="N1102">
        <f t="shared" si="74"/>
        <v>57.204965390995959</v>
      </c>
      <c r="O1102">
        <v>-35.308799999999998</v>
      </c>
      <c r="P1102">
        <v>39.657600000000002</v>
      </c>
      <c r="Q1102">
        <v>854.95699999999999</v>
      </c>
      <c r="R1102">
        <v>1.95021</v>
      </c>
      <c r="S1102">
        <v>-45.532200000000003</v>
      </c>
      <c r="T1102">
        <f t="shared" si="72"/>
        <v>-10.223400000000005</v>
      </c>
    </row>
    <row r="1103" spans="2:20" x14ac:dyDescent="0.3">
      <c r="B1103">
        <v>17</v>
      </c>
      <c r="C1103">
        <v>489.95499999999998</v>
      </c>
      <c r="D1103">
        <f t="shared" si="73"/>
        <v>54.318305268875704</v>
      </c>
      <c r="E1103">
        <v>-43.792700000000004</v>
      </c>
      <c r="F1103">
        <v>44.113199999999999</v>
      </c>
      <c r="G1103">
        <v>591.25300000000004</v>
      </c>
      <c r="H1103">
        <v>1.2321599999999999</v>
      </c>
      <c r="I1103">
        <v>-58.029200000000003</v>
      </c>
      <c r="J1103">
        <f t="shared" si="71"/>
        <v>-14.236499999999999</v>
      </c>
      <c r="L1103">
        <v>11</v>
      </c>
      <c r="M1103">
        <v>373.26100000000002</v>
      </c>
      <c r="N1103">
        <f t="shared" si="74"/>
        <v>56.211354693648055</v>
      </c>
      <c r="O1103">
        <v>-35.613999999999997</v>
      </c>
      <c r="P1103">
        <v>39.917000000000002</v>
      </c>
      <c r="Q1103">
        <v>872.36599999999999</v>
      </c>
      <c r="R1103">
        <v>1.9822200000000001</v>
      </c>
      <c r="S1103">
        <v>-45.5627</v>
      </c>
      <c r="T1103">
        <f t="shared" si="72"/>
        <v>-9.9487000000000023</v>
      </c>
    </row>
    <row r="1104" spans="2:20" x14ac:dyDescent="0.3">
      <c r="B1104">
        <v>18</v>
      </c>
      <c r="C1104">
        <v>508.53</v>
      </c>
      <c r="D1104">
        <f t="shared" si="73"/>
        <v>53.835800807537048</v>
      </c>
      <c r="E1104">
        <v>-44.097900000000003</v>
      </c>
      <c r="F1104">
        <v>44.113199999999999</v>
      </c>
      <c r="G1104">
        <v>608.74599999999998</v>
      </c>
      <c r="H1104">
        <v>1.2643599999999999</v>
      </c>
      <c r="I1104">
        <v>-57.937600000000003</v>
      </c>
      <c r="J1104">
        <f t="shared" si="71"/>
        <v>-13.839700000000001</v>
      </c>
      <c r="L1104">
        <v>12</v>
      </c>
      <c r="M1104">
        <v>390.875</v>
      </c>
      <c r="N1104">
        <f t="shared" si="74"/>
        <v>56.773021460202187</v>
      </c>
      <c r="O1104">
        <v>-35.9955</v>
      </c>
      <c r="P1104">
        <v>40.176400000000001</v>
      </c>
      <c r="Q1104">
        <v>898.48199999999997</v>
      </c>
      <c r="R1104">
        <v>2.02657</v>
      </c>
      <c r="S1104">
        <v>-45.639000000000003</v>
      </c>
      <c r="T1104">
        <f t="shared" si="72"/>
        <v>-9.6435000000000031</v>
      </c>
    </row>
    <row r="1105" spans="1:20" x14ac:dyDescent="0.3">
      <c r="B1105">
        <v>19</v>
      </c>
      <c r="C1105">
        <v>527.65300000000002</v>
      </c>
      <c r="D1105">
        <f t="shared" si="73"/>
        <v>52.293050253621168</v>
      </c>
      <c r="E1105">
        <v>-44.326799999999999</v>
      </c>
      <c r="F1105">
        <v>44.830300000000001</v>
      </c>
      <c r="G1105">
        <v>602.86800000000005</v>
      </c>
      <c r="H1105">
        <v>1.2363299999999999</v>
      </c>
      <c r="I1105">
        <v>-57.937600000000003</v>
      </c>
      <c r="J1105">
        <f t="shared" si="71"/>
        <v>-13.610800000000005</v>
      </c>
      <c r="L1105">
        <v>13</v>
      </c>
      <c r="M1105">
        <v>409.50299999999999</v>
      </c>
      <c r="N1105">
        <f t="shared" si="74"/>
        <v>53.682628301481678</v>
      </c>
      <c r="O1105">
        <v>-35.476700000000001</v>
      </c>
      <c r="P1105">
        <v>39.749099999999999</v>
      </c>
      <c r="Q1105">
        <v>864.69899999999996</v>
      </c>
      <c r="R1105">
        <v>1.99112</v>
      </c>
      <c r="S1105">
        <v>-45.654299999999999</v>
      </c>
      <c r="T1105">
        <f t="shared" si="72"/>
        <v>-10.177599999999998</v>
      </c>
    </row>
    <row r="1106" spans="1:20" x14ac:dyDescent="0.3">
      <c r="B1106">
        <v>20</v>
      </c>
      <c r="C1106">
        <v>546.16499999999996</v>
      </c>
      <c r="D1106">
        <f t="shared" si="73"/>
        <v>54.01901469317216</v>
      </c>
      <c r="E1106">
        <v>-43.960599999999999</v>
      </c>
      <c r="F1106">
        <v>44.082599999999999</v>
      </c>
      <c r="G1106">
        <v>604.52099999999996</v>
      </c>
      <c r="H1106">
        <v>1.25745</v>
      </c>
      <c r="I1106">
        <v>-57.7545</v>
      </c>
      <c r="J1106">
        <f t="shared" si="71"/>
        <v>-13.793900000000001</v>
      </c>
      <c r="L1106">
        <v>14</v>
      </c>
      <c r="M1106">
        <v>427.92899999999997</v>
      </c>
      <c r="N1106">
        <f t="shared" si="74"/>
        <v>54.271138608488044</v>
      </c>
      <c r="O1106">
        <v>-35.720799999999997</v>
      </c>
      <c r="P1106">
        <v>39.749099999999999</v>
      </c>
      <c r="Q1106">
        <v>882.28499999999997</v>
      </c>
      <c r="R1106">
        <v>2.0359799999999999</v>
      </c>
      <c r="S1106">
        <v>-45.3033</v>
      </c>
      <c r="T1106">
        <f t="shared" si="72"/>
        <v>-9.5825000000000031</v>
      </c>
    </row>
    <row r="1107" spans="1:20" x14ac:dyDescent="0.3">
      <c r="B1107">
        <v>21</v>
      </c>
      <c r="C1107">
        <v>564.93899999999996</v>
      </c>
      <c r="D1107">
        <f t="shared" si="73"/>
        <v>53.265153936294872</v>
      </c>
      <c r="E1107">
        <v>-44.250500000000002</v>
      </c>
      <c r="F1107">
        <v>44.250500000000002</v>
      </c>
      <c r="G1107">
        <v>612.18100000000004</v>
      </c>
      <c r="H1107">
        <v>1.26555</v>
      </c>
      <c r="I1107">
        <v>-57.769799999999996</v>
      </c>
      <c r="J1107">
        <f t="shared" si="71"/>
        <v>-13.519299999999994</v>
      </c>
      <c r="L1107">
        <v>15</v>
      </c>
      <c r="M1107">
        <v>446.30200000000002</v>
      </c>
      <c r="N1107">
        <f t="shared" si="74"/>
        <v>54.42769281010164</v>
      </c>
      <c r="O1107">
        <v>-35.552999999999997</v>
      </c>
      <c r="P1107">
        <v>39.520299999999999</v>
      </c>
      <c r="Q1107">
        <v>892.61400000000003</v>
      </c>
      <c r="R1107">
        <v>2.0306000000000002</v>
      </c>
      <c r="S1107">
        <v>-45.471200000000003</v>
      </c>
      <c r="T1107">
        <f t="shared" si="72"/>
        <v>-9.9182000000000059</v>
      </c>
    </row>
    <row r="1108" spans="1:20" x14ac:dyDescent="0.3">
      <c r="B1108">
        <v>22</v>
      </c>
      <c r="C1108">
        <v>583.31399999999996</v>
      </c>
      <c r="D1108">
        <f t="shared" si="73"/>
        <v>54.42176870748299</v>
      </c>
      <c r="E1108">
        <v>-44.097900000000003</v>
      </c>
      <c r="F1108">
        <v>44.052100000000003</v>
      </c>
      <c r="G1108">
        <v>610.88199999999995</v>
      </c>
      <c r="H1108">
        <v>1.2641500000000001</v>
      </c>
      <c r="I1108">
        <v>-57.7087</v>
      </c>
      <c r="J1108">
        <f t="shared" si="71"/>
        <v>-13.610799999999998</v>
      </c>
      <c r="L1108">
        <v>16</v>
      </c>
      <c r="M1108">
        <v>464.786</v>
      </c>
      <c r="N1108">
        <f t="shared" si="74"/>
        <v>54.100843973166036</v>
      </c>
      <c r="O1108">
        <v>-35.568199999999997</v>
      </c>
      <c r="P1108">
        <v>39.520299999999999</v>
      </c>
      <c r="Q1108">
        <v>889.41600000000005</v>
      </c>
      <c r="R1108">
        <v>2.03796</v>
      </c>
      <c r="S1108">
        <v>-45.272799999999997</v>
      </c>
      <c r="T1108">
        <f t="shared" si="72"/>
        <v>-9.7045999999999992</v>
      </c>
    </row>
    <row r="1109" spans="1:20" x14ac:dyDescent="0.3">
      <c r="B1109">
        <v>23</v>
      </c>
      <c r="C1109">
        <v>602.08799999999997</v>
      </c>
      <c r="D1109">
        <f t="shared" si="73"/>
        <v>53.265153936294872</v>
      </c>
      <c r="E1109">
        <v>-44.723500000000001</v>
      </c>
      <c r="F1109">
        <v>44.479399999999998</v>
      </c>
      <c r="G1109">
        <v>633.56100000000004</v>
      </c>
      <c r="H1109">
        <v>1.2922199999999999</v>
      </c>
      <c r="I1109">
        <v>-57.6477</v>
      </c>
      <c r="J1109">
        <f t="shared" si="71"/>
        <v>-12.924199999999999</v>
      </c>
      <c r="L1109">
        <v>17</v>
      </c>
      <c r="M1109">
        <v>483.40199999999999</v>
      </c>
      <c r="N1109">
        <f t="shared" si="74"/>
        <v>53.717232488182248</v>
      </c>
      <c r="O1109">
        <v>-35.507199999999997</v>
      </c>
      <c r="P1109">
        <v>39.444000000000003</v>
      </c>
      <c r="Q1109">
        <v>906.23</v>
      </c>
      <c r="R1109">
        <v>2.0539100000000001</v>
      </c>
      <c r="S1109">
        <v>-45.3491</v>
      </c>
      <c r="T1109">
        <f t="shared" si="72"/>
        <v>-9.8419000000000025</v>
      </c>
    </row>
    <row r="1110" spans="1:20" x14ac:dyDescent="0.3">
      <c r="B1110">
        <v>24</v>
      </c>
      <c r="C1110">
        <v>621.34199999999998</v>
      </c>
      <c r="D1110">
        <f t="shared" si="73"/>
        <v>51.937259790173421</v>
      </c>
      <c r="E1110">
        <v>-43.838500000000003</v>
      </c>
      <c r="F1110">
        <v>43.640099999999997</v>
      </c>
      <c r="G1110">
        <v>613.69500000000005</v>
      </c>
      <c r="H1110">
        <v>1.2747299999999999</v>
      </c>
      <c r="I1110">
        <v>-57.601900000000001</v>
      </c>
      <c r="J1110">
        <f t="shared" si="71"/>
        <v>-13.763399999999997</v>
      </c>
      <c r="L1110">
        <v>18</v>
      </c>
      <c r="M1110">
        <v>501.72</v>
      </c>
      <c r="N1110">
        <f t="shared" si="74"/>
        <v>54.591112566873996</v>
      </c>
      <c r="O1110">
        <v>-35.705599999999997</v>
      </c>
      <c r="P1110">
        <v>39.505000000000003</v>
      </c>
      <c r="Q1110">
        <v>902.36300000000006</v>
      </c>
      <c r="R1110">
        <v>2.0596299999999998</v>
      </c>
      <c r="S1110">
        <v>-45.318600000000004</v>
      </c>
      <c r="T1110">
        <f t="shared" si="72"/>
        <v>-9.6130000000000067</v>
      </c>
    </row>
    <row r="1111" spans="1:20" x14ac:dyDescent="0.3">
      <c r="B1111">
        <v>25</v>
      </c>
      <c r="C1111">
        <v>640.21900000000005</v>
      </c>
      <c r="D1111">
        <f t="shared" si="73"/>
        <v>52.974519256237564</v>
      </c>
      <c r="E1111">
        <v>-43.9148</v>
      </c>
      <c r="F1111">
        <v>43.6096</v>
      </c>
      <c r="G1111">
        <v>616.78599999999994</v>
      </c>
      <c r="H1111">
        <v>1.2774399999999999</v>
      </c>
      <c r="I1111">
        <v>-57.769799999999996</v>
      </c>
      <c r="J1111">
        <f t="shared" si="71"/>
        <v>-13.854999999999997</v>
      </c>
      <c r="L1111">
        <v>19</v>
      </c>
      <c r="M1111">
        <v>520.52099999999996</v>
      </c>
      <c r="N1111">
        <f t="shared" si="74"/>
        <v>53.18866017765032</v>
      </c>
      <c r="O1111">
        <v>-35.9039</v>
      </c>
      <c r="P1111">
        <v>39.505000000000003</v>
      </c>
      <c r="Q1111">
        <v>919.96400000000006</v>
      </c>
      <c r="R1111">
        <v>2.0857800000000002</v>
      </c>
      <c r="S1111">
        <v>-45.3339</v>
      </c>
      <c r="T1111">
        <f t="shared" si="72"/>
        <v>-9.43</v>
      </c>
    </row>
    <row r="1112" spans="1:20" x14ac:dyDescent="0.3">
      <c r="B1112">
        <v>26</v>
      </c>
      <c r="C1112">
        <v>659.61300000000006</v>
      </c>
      <c r="D1112">
        <f t="shared" si="73"/>
        <v>51.562338867691025</v>
      </c>
      <c r="E1112">
        <v>-44.021599999999999</v>
      </c>
      <c r="F1112">
        <v>43.777500000000003</v>
      </c>
      <c r="G1112">
        <v>621.03800000000001</v>
      </c>
      <c r="H1112">
        <v>1.2788900000000001</v>
      </c>
      <c r="I1112">
        <v>-57.6477</v>
      </c>
      <c r="J1112">
        <f t="shared" si="71"/>
        <v>-13.626100000000001</v>
      </c>
      <c r="L1112">
        <v>20</v>
      </c>
      <c r="M1112">
        <v>539.43200000000002</v>
      </c>
      <c r="N1112">
        <f t="shared" si="74"/>
        <v>52.87927661149579</v>
      </c>
      <c r="O1112">
        <v>-35.400399999999998</v>
      </c>
      <c r="P1112">
        <v>39.1541</v>
      </c>
      <c r="Q1112">
        <v>904.22199999999998</v>
      </c>
      <c r="R1112">
        <v>2.0564300000000002</v>
      </c>
      <c r="S1112">
        <v>-45.272799999999997</v>
      </c>
      <c r="T1112">
        <f t="shared" si="72"/>
        <v>-9.872399999999999</v>
      </c>
    </row>
    <row r="1113" spans="1:20" x14ac:dyDescent="0.3">
      <c r="B1113">
        <v>27</v>
      </c>
      <c r="C1113">
        <v>678.99400000000003</v>
      </c>
      <c r="D1113">
        <f t="shared" si="73"/>
        <v>51.596924823280609</v>
      </c>
      <c r="E1113">
        <v>-43.197600000000001</v>
      </c>
      <c r="F1113">
        <v>42.724600000000002</v>
      </c>
      <c r="G1113">
        <v>603.23400000000004</v>
      </c>
      <c r="H1113">
        <v>1.2785899999999999</v>
      </c>
      <c r="I1113">
        <v>-57.540900000000001</v>
      </c>
      <c r="J1113">
        <f t="shared" si="71"/>
        <v>-14.343299999999999</v>
      </c>
      <c r="L1113">
        <v>21</v>
      </c>
      <c r="M1113">
        <v>558.46100000000001</v>
      </c>
      <c r="N1113">
        <f t="shared" si="74"/>
        <v>52.551368963161501</v>
      </c>
      <c r="O1113">
        <v>-35.629300000000001</v>
      </c>
      <c r="P1113">
        <v>38.818399999999997</v>
      </c>
      <c r="Q1113">
        <v>926.64300000000003</v>
      </c>
      <c r="R1113">
        <v>2.1272600000000002</v>
      </c>
      <c r="S1113">
        <v>-45.013399999999997</v>
      </c>
      <c r="T1113">
        <f t="shared" si="72"/>
        <v>-9.3840999999999966</v>
      </c>
    </row>
    <row r="1114" spans="1:20" x14ac:dyDescent="0.3">
      <c r="B1114">
        <v>28</v>
      </c>
      <c r="C1114">
        <v>698.447</v>
      </c>
      <c r="D1114">
        <f t="shared" si="73"/>
        <v>51.405952809335389</v>
      </c>
      <c r="E1114">
        <v>-44.158900000000003</v>
      </c>
      <c r="F1114">
        <v>43.777500000000003</v>
      </c>
      <c r="G1114">
        <v>628.00199999999995</v>
      </c>
      <c r="H1114">
        <v>1.2966599999999999</v>
      </c>
      <c r="I1114">
        <v>-57.510399999999997</v>
      </c>
      <c r="J1114">
        <f t="shared" si="71"/>
        <v>-13.351499999999994</v>
      </c>
      <c r="L1114">
        <v>22</v>
      </c>
      <c r="M1114">
        <v>578.03899999999999</v>
      </c>
      <c r="N1114">
        <f t="shared" si="74"/>
        <v>51.077740320768278</v>
      </c>
      <c r="O1114">
        <v>-35.324100000000001</v>
      </c>
      <c r="P1114">
        <v>38.589500000000001</v>
      </c>
      <c r="Q1114">
        <v>913.87400000000002</v>
      </c>
      <c r="R1114">
        <v>2.1127699999999998</v>
      </c>
      <c r="S1114">
        <v>-45.165999999999997</v>
      </c>
      <c r="T1114">
        <f t="shared" si="72"/>
        <v>-9.8418999999999954</v>
      </c>
    </row>
    <row r="1115" spans="1:20" x14ac:dyDescent="0.3">
      <c r="B1115">
        <v>29</v>
      </c>
      <c r="C1115">
        <v>717.93299999999999</v>
      </c>
      <c r="D1115">
        <f t="shared" si="73"/>
        <v>51.318895617366337</v>
      </c>
      <c r="E1115">
        <v>-43.472299999999997</v>
      </c>
      <c r="F1115">
        <v>43.075600000000001</v>
      </c>
      <c r="G1115">
        <v>615.24800000000005</v>
      </c>
      <c r="H1115">
        <v>1.27796</v>
      </c>
      <c r="I1115">
        <v>-39.535499999999999</v>
      </c>
      <c r="J1115">
        <f t="shared" si="71"/>
        <v>3.9367999999999981</v>
      </c>
      <c r="L1115">
        <v>23</v>
      </c>
      <c r="M1115">
        <v>597.62</v>
      </c>
      <c r="N1115">
        <f t="shared" si="74"/>
        <v>51.069914713242383</v>
      </c>
      <c r="O1115">
        <v>-35.339399999999998</v>
      </c>
      <c r="P1115">
        <v>38.574199999999998</v>
      </c>
      <c r="Q1115">
        <v>918.53899999999999</v>
      </c>
      <c r="R1115">
        <v>2.1088900000000002</v>
      </c>
      <c r="S1115">
        <v>-45.272799999999997</v>
      </c>
      <c r="T1115">
        <f t="shared" si="72"/>
        <v>-9.9333999999999989</v>
      </c>
    </row>
    <row r="1116" spans="1:20" x14ac:dyDescent="0.3">
      <c r="J1116">
        <f t="shared" si="71"/>
        <v>0</v>
      </c>
      <c r="L1116">
        <v>24</v>
      </c>
      <c r="M1116">
        <v>616.68799999999999</v>
      </c>
      <c r="N1116">
        <f t="shared" si="74"/>
        <v>52.44388504300403</v>
      </c>
      <c r="O1116">
        <v>-36.0107</v>
      </c>
      <c r="P1116">
        <v>39.2303</v>
      </c>
      <c r="Q1116">
        <v>946.12199999999996</v>
      </c>
      <c r="R1116">
        <v>2.1807699999999999</v>
      </c>
      <c r="S1116">
        <v>-45.318600000000004</v>
      </c>
      <c r="T1116">
        <f t="shared" si="72"/>
        <v>-9.3079000000000036</v>
      </c>
    </row>
    <row r="1117" spans="1:20" x14ac:dyDescent="0.3">
      <c r="A1117">
        <v>3.35</v>
      </c>
      <c r="J1117">
        <f t="shared" si="71"/>
        <v>0</v>
      </c>
      <c r="L1117">
        <v>25</v>
      </c>
      <c r="M1117">
        <v>636.96199999999999</v>
      </c>
      <c r="N1117">
        <f t="shared" si="74"/>
        <v>49.324257669922062</v>
      </c>
      <c r="O1117">
        <v>-35.552999999999997</v>
      </c>
      <c r="P1117">
        <v>38.696300000000001</v>
      </c>
      <c r="Q1117">
        <v>936.71799999999996</v>
      </c>
      <c r="R1117">
        <v>2.1246299999999998</v>
      </c>
      <c r="S1117">
        <v>-45.089700000000001</v>
      </c>
      <c r="T1117">
        <f t="shared" si="72"/>
        <v>-9.5367000000000033</v>
      </c>
    </row>
    <row r="1118" spans="1:20" x14ac:dyDescent="0.3">
      <c r="B1118">
        <v>1</v>
      </c>
      <c r="C1118">
        <v>221.30699999999999</v>
      </c>
      <c r="E1118">
        <v>-51.757800000000003</v>
      </c>
      <c r="F1118">
        <v>67.718500000000006</v>
      </c>
      <c r="G1118">
        <v>381.86200000000002</v>
      </c>
      <c r="H1118">
        <v>0.84756600000000004</v>
      </c>
      <c r="I1118">
        <v>-62.042200000000001</v>
      </c>
      <c r="J1118">
        <f t="shared" si="71"/>
        <v>-10.284399999999998</v>
      </c>
      <c r="L1118">
        <v>26</v>
      </c>
      <c r="M1118">
        <v>657.35199999999998</v>
      </c>
      <c r="N1118">
        <f t="shared" si="74"/>
        <v>49.043648847474287</v>
      </c>
      <c r="O1118">
        <v>-34.774799999999999</v>
      </c>
      <c r="P1118">
        <v>37.7502</v>
      </c>
      <c r="Q1118">
        <v>916.44899999999996</v>
      </c>
      <c r="R1118">
        <v>2.1127699999999998</v>
      </c>
      <c r="S1118">
        <v>-45.089700000000001</v>
      </c>
      <c r="T1118">
        <f t="shared" si="72"/>
        <v>-10.314900000000002</v>
      </c>
    </row>
    <row r="1119" spans="1:20" x14ac:dyDescent="0.3">
      <c r="B1119">
        <v>2</v>
      </c>
      <c r="C1119">
        <v>227.839</v>
      </c>
      <c r="D1119">
        <f t="shared" si="73"/>
        <v>153.0924678505815</v>
      </c>
      <c r="E1119">
        <v>-46.325699999999998</v>
      </c>
      <c r="F1119">
        <v>47.988900000000001</v>
      </c>
      <c r="G1119">
        <v>530.78</v>
      </c>
      <c r="H1119">
        <v>1.1635200000000001</v>
      </c>
      <c r="I1119">
        <v>-57.128900000000002</v>
      </c>
      <c r="J1119">
        <f t="shared" si="71"/>
        <v>-10.803200000000004</v>
      </c>
      <c r="L1119">
        <v>27</v>
      </c>
      <c r="M1119">
        <v>677.09799999999996</v>
      </c>
      <c r="N1119">
        <f t="shared" si="74"/>
        <v>50.643168236604929</v>
      </c>
      <c r="O1119">
        <v>-35.293599999999998</v>
      </c>
      <c r="P1119">
        <v>38.116500000000002</v>
      </c>
      <c r="Q1119">
        <v>952.16899999999998</v>
      </c>
      <c r="R1119">
        <v>2.1895899999999999</v>
      </c>
      <c r="S1119">
        <v>-45.0745</v>
      </c>
      <c r="T1119">
        <f t="shared" si="72"/>
        <v>-9.7809000000000026</v>
      </c>
    </row>
    <row r="1120" spans="1:20" x14ac:dyDescent="0.3">
      <c r="B1120">
        <v>3</v>
      </c>
      <c r="C1120">
        <v>239.18299999999999</v>
      </c>
      <c r="D1120">
        <f t="shared" si="73"/>
        <v>88.152327221438696</v>
      </c>
      <c r="E1120">
        <v>-43.533299999999997</v>
      </c>
      <c r="F1120">
        <v>41.671799999999998</v>
      </c>
      <c r="G1120">
        <v>586.16</v>
      </c>
      <c r="H1120">
        <v>1.2728600000000001</v>
      </c>
      <c r="I1120">
        <v>-56.3812</v>
      </c>
      <c r="J1120">
        <f t="shared" si="71"/>
        <v>-12.847900000000003</v>
      </c>
      <c r="L1120">
        <v>28</v>
      </c>
      <c r="M1120">
        <v>697.57799999999997</v>
      </c>
      <c r="N1120">
        <f t="shared" si="74"/>
        <v>48.828124999999957</v>
      </c>
      <c r="O1120">
        <v>-35.263100000000001</v>
      </c>
      <c r="P1120">
        <v>38.040199999999999</v>
      </c>
      <c r="Q1120">
        <v>948.654</v>
      </c>
      <c r="R1120">
        <v>2.1780900000000001</v>
      </c>
      <c r="S1120">
        <v>-44.906599999999997</v>
      </c>
      <c r="T1120">
        <f t="shared" si="72"/>
        <v>-9.643499999999996</v>
      </c>
    </row>
    <row r="1121" spans="2:20" x14ac:dyDescent="0.3">
      <c r="B1121">
        <v>4</v>
      </c>
      <c r="C1121">
        <v>254.08699999999999</v>
      </c>
      <c r="D1121">
        <f t="shared" si="73"/>
        <v>67.096081588835233</v>
      </c>
      <c r="E1121">
        <v>-44.326799999999999</v>
      </c>
      <c r="F1121">
        <v>42.694099999999999</v>
      </c>
      <c r="G1121">
        <v>616.29999999999995</v>
      </c>
      <c r="H1121">
        <v>1.2909999999999999</v>
      </c>
      <c r="I1121">
        <v>-56.976300000000002</v>
      </c>
      <c r="J1121">
        <f t="shared" si="71"/>
        <v>-12.649500000000003</v>
      </c>
      <c r="L1121">
        <v>29</v>
      </c>
      <c r="M1121">
        <v>718.37699999999995</v>
      </c>
      <c r="N1121">
        <f t="shared" si="74"/>
        <v>48.079234578585556</v>
      </c>
      <c r="O1121">
        <v>-35.034199999999998</v>
      </c>
      <c r="P1121">
        <v>37.979100000000003</v>
      </c>
      <c r="Q1121">
        <v>930.13499999999999</v>
      </c>
      <c r="R1121">
        <v>1.9210799999999999</v>
      </c>
      <c r="S1121">
        <v>-54.7333</v>
      </c>
      <c r="T1121">
        <f t="shared" si="72"/>
        <v>-19.699100000000001</v>
      </c>
    </row>
    <row r="1122" spans="2:20" x14ac:dyDescent="0.3">
      <c r="B1122">
        <v>5</v>
      </c>
      <c r="C1122">
        <v>271.62599999999998</v>
      </c>
      <c r="D1122">
        <f t="shared" si="73"/>
        <v>57.015793374764854</v>
      </c>
      <c r="E1122">
        <v>-43.670699999999997</v>
      </c>
      <c r="F1122">
        <v>42.785600000000002</v>
      </c>
      <c r="G1122">
        <v>586.86800000000005</v>
      </c>
      <c r="H1122">
        <v>1.2486299999999999</v>
      </c>
      <c r="I1122">
        <v>-57.510399999999997</v>
      </c>
      <c r="J1122">
        <f t="shared" si="71"/>
        <v>-13.839700000000001</v>
      </c>
      <c r="T1122">
        <f t="shared" si="72"/>
        <v>0</v>
      </c>
    </row>
    <row r="1123" spans="2:20" x14ac:dyDescent="0.3">
      <c r="B1123">
        <v>6</v>
      </c>
      <c r="C1123">
        <v>288.91199999999998</v>
      </c>
      <c r="D1123">
        <f t="shared" si="73"/>
        <v>57.85028346638898</v>
      </c>
      <c r="E1123">
        <v>-44.113199999999999</v>
      </c>
      <c r="F1123">
        <v>43.960599999999999</v>
      </c>
      <c r="G1123">
        <v>584.35199999999998</v>
      </c>
      <c r="H1123">
        <v>1.2176199999999999</v>
      </c>
      <c r="I1123">
        <v>-58.029200000000003</v>
      </c>
      <c r="J1123">
        <f t="shared" si="71"/>
        <v>-13.916000000000004</v>
      </c>
      <c r="K1123">
        <v>3.25</v>
      </c>
      <c r="T1123">
        <f t="shared" si="72"/>
        <v>0</v>
      </c>
    </row>
    <row r="1124" spans="2:20" x14ac:dyDescent="0.3">
      <c r="B1124">
        <v>7</v>
      </c>
      <c r="C1124">
        <v>306.48099999999999</v>
      </c>
      <c r="D1124">
        <f t="shared" si="73"/>
        <v>56.918435881381924</v>
      </c>
      <c r="E1124">
        <v>-44.097900000000003</v>
      </c>
      <c r="F1124">
        <v>43.838500000000003</v>
      </c>
      <c r="G1124">
        <v>583.64400000000001</v>
      </c>
      <c r="H1124">
        <v>1.2315100000000001</v>
      </c>
      <c r="I1124">
        <v>-58.029200000000003</v>
      </c>
      <c r="J1124">
        <f t="shared" si="71"/>
        <v>-13.9313</v>
      </c>
      <c r="L1124">
        <v>1</v>
      </c>
      <c r="M1124">
        <v>221.07499999999999</v>
      </c>
      <c r="O1124">
        <v>-41.137700000000002</v>
      </c>
      <c r="P1124">
        <v>63.522300000000001</v>
      </c>
      <c r="Q1124">
        <v>452.714</v>
      </c>
      <c r="R1124">
        <v>1.0851500000000001</v>
      </c>
      <c r="S1124">
        <v>-48.950200000000002</v>
      </c>
      <c r="T1124">
        <f t="shared" si="72"/>
        <v>-7.8125</v>
      </c>
    </row>
    <row r="1125" spans="2:20" x14ac:dyDescent="0.3">
      <c r="B1125">
        <v>8</v>
      </c>
      <c r="C1125">
        <v>324.04000000000002</v>
      </c>
      <c r="D1125">
        <f t="shared" si="73"/>
        <v>56.950851415228577</v>
      </c>
      <c r="E1125">
        <v>-44.525100000000002</v>
      </c>
      <c r="F1125">
        <v>44.326799999999999</v>
      </c>
      <c r="G1125">
        <v>595.29700000000003</v>
      </c>
      <c r="H1125">
        <v>1.2380599999999999</v>
      </c>
      <c r="I1125">
        <v>-58.044400000000003</v>
      </c>
      <c r="J1125">
        <f t="shared" si="71"/>
        <v>-13.519300000000001</v>
      </c>
      <c r="L1125">
        <v>2</v>
      </c>
      <c r="M1125">
        <v>228.69800000000001</v>
      </c>
      <c r="N1125">
        <f t="shared" si="74"/>
        <v>131.18194936376722</v>
      </c>
      <c r="O1125">
        <v>-36.209099999999999</v>
      </c>
      <c r="P1125">
        <v>41.015599999999999</v>
      </c>
      <c r="Q1125">
        <v>736.19299999999998</v>
      </c>
      <c r="R1125">
        <v>1.8360399999999999</v>
      </c>
      <c r="S1125">
        <v>-43.472299999999997</v>
      </c>
      <c r="T1125">
        <f t="shared" si="72"/>
        <v>-7.2631999999999977</v>
      </c>
    </row>
    <row r="1126" spans="2:20" x14ac:dyDescent="0.3">
      <c r="B1126">
        <v>9</v>
      </c>
      <c r="C1126">
        <v>341.73200000000003</v>
      </c>
      <c r="D1126">
        <f t="shared" si="73"/>
        <v>56.522722134297965</v>
      </c>
      <c r="E1126">
        <v>-44.158900000000003</v>
      </c>
      <c r="F1126">
        <v>44.113199999999999</v>
      </c>
      <c r="G1126">
        <v>591.79999999999995</v>
      </c>
      <c r="H1126">
        <v>1.23695</v>
      </c>
      <c r="I1126">
        <v>-58.151200000000003</v>
      </c>
      <c r="J1126">
        <f t="shared" si="71"/>
        <v>-13.9923</v>
      </c>
      <c r="L1126">
        <v>3</v>
      </c>
      <c r="M1126">
        <v>239.44</v>
      </c>
      <c r="N1126">
        <f t="shared" si="74"/>
        <v>93.092533978774981</v>
      </c>
      <c r="O1126">
        <v>-34.347499999999997</v>
      </c>
      <c r="P1126">
        <v>34.79</v>
      </c>
      <c r="Q1126">
        <v>879.91700000000003</v>
      </c>
      <c r="R1126">
        <v>2.21007</v>
      </c>
      <c r="S1126">
        <v>-42.251600000000003</v>
      </c>
      <c r="T1126">
        <f t="shared" si="72"/>
        <v>-7.9041000000000068</v>
      </c>
    </row>
    <row r="1127" spans="2:20" x14ac:dyDescent="0.3">
      <c r="B1127">
        <v>10</v>
      </c>
      <c r="C1127">
        <v>359.49</v>
      </c>
      <c r="D1127">
        <f t="shared" si="73"/>
        <v>56.31264782070059</v>
      </c>
      <c r="E1127">
        <v>-44.341999999999999</v>
      </c>
      <c r="F1127">
        <v>44.296300000000002</v>
      </c>
      <c r="G1127">
        <v>601.50900000000001</v>
      </c>
      <c r="H1127">
        <v>1.2389699999999999</v>
      </c>
      <c r="I1127">
        <v>-58.166499999999999</v>
      </c>
      <c r="J1127">
        <f t="shared" si="71"/>
        <v>-13.8245</v>
      </c>
      <c r="L1127">
        <v>4</v>
      </c>
      <c r="M1127">
        <v>253.363</v>
      </c>
      <c r="N1127">
        <f t="shared" si="74"/>
        <v>71.823601235365928</v>
      </c>
      <c r="O1127">
        <v>-34.133899999999997</v>
      </c>
      <c r="P1127">
        <v>33.996600000000001</v>
      </c>
      <c r="Q1127">
        <v>948.76900000000001</v>
      </c>
      <c r="R1127">
        <v>2.2706300000000001</v>
      </c>
      <c r="S1127">
        <v>-43.121299999999998</v>
      </c>
      <c r="T1127">
        <f t="shared" si="72"/>
        <v>-8.9874000000000009</v>
      </c>
    </row>
    <row r="1128" spans="2:20" x14ac:dyDescent="0.3">
      <c r="B1128">
        <v>11</v>
      </c>
      <c r="C1128">
        <v>377.22699999999998</v>
      </c>
      <c r="D1128">
        <f t="shared" si="73"/>
        <v>56.379320065400115</v>
      </c>
      <c r="E1128">
        <v>-44.341999999999999</v>
      </c>
      <c r="F1128">
        <v>44.189500000000002</v>
      </c>
      <c r="G1128">
        <v>602.78499999999997</v>
      </c>
      <c r="H1128">
        <v>1.2479100000000001</v>
      </c>
      <c r="I1128">
        <v>-57.998699999999999</v>
      </c>
      <c r="J1128">
        <f t="shared" si="71"/>
        <v>-13.656700000000001</v>
      </c>
      <c r="L1128">
        <v>5</v>
      </c>
      <c r="M1128">
        <v>269.68700000000001</v>
      </c>
      <c r="N1128">
        <f t="shared" si="74"/>
        <v>61.259495221759323</v>
      </c>
      <c r="O1128">
        <v>-35.232500000000002</v>
      </c>
      <c r="P1128">
        <v>37.094099999999997</v>
      </c>
      <c r="Q1128">
        <v>920.67399999999998</v>
      </c>
      <c r="R1128">
        <v>2.1419600000000001</v>
      </c>
      <c r="S1128">
        <v>-44.464100000000002</v>
      </c>
      <c r="T1128">
        <f t="shared" si="72"/>
        <v>-9.2316000000000003</v>
      </c>
    </row>
    <row r="1129" spans="2:20" x14ac:dyDescent="0.3">
      <c r="B1129">
        <v>12</v>
      </c>
      <c r="C1129">
        <v>395.20400000000001</v>
      </c>
      <c r="D1129">
        <f t="shared" si="73"/>
        <v>55.626634032374604</v>
      </c>
      <c r="E1129">
        <v>-44.311500000000002</v>
      </c>
      <c r="F1129">
        <v>44.097900000000003</v>
      </c>
      <c r="G1129">
        <v>610.11400000000003</v>
      </c>
      <c r="H1129">
        <v>1.2508600000000001</v>
      </c>
      <c r="I1129">
        <v>-57.9681</v>
      </c>
      <c r="J1129">
        <f t="shared" si="71"/>
        <v>-13.656599999999997</v>
      </c>
      <c r="L1129">
        <v>6</v>
      </c>
      <c r="M1129">
        <v>286.81799999999998</v>
      </c>
      <c r="N1129">
        <f t="shared" si="74"/>
        <v>58.373708481699936</v>
      </c>
      <c r="O1129">
        <v>-35.140999999999998</v>
      </c>
      <c r="P1129">
        <v>38.070700000000002</v>
      </c>
      <c r="Q1129">
        <v>875.99699999999996</v>
      </c>
      <c r="R1129">
        <v>2.0331299999999999</v>
      </c>
      <c r="S1129">
        <v>-45.059199999999997</v>
      </c>
      <c r="T1129">
        <f t="shared" si="72"/>
        <v>-9.9181999999999988</v>
      </c>
    </row>
    <row r="1130" spans="2:20" x14ac:dyDescent="0.3">
      <c r="B1130">
        <v>13</v>
      </c>
      <c r="C1130">
        <v>413.399</v>
      </c>
      <c r="D1130">
        <f t="shared" si="73"/>
        <v>54.960153888430909</v>
      </c>
      <c r="E1130">
        <v>-44.372599999999998</v>
      </c>
      <c r="F1130">
        <v>43.945300000000003</v>
      </c>
      <c r="G1130">
        <v>612.62800000000004</v>
      </c>
      <c r="H1130">
        <v>1.27508</v>
      </c>
      <c r="I1130">
        <v>-57.8613</v>
      </c>
      <c r="J1130">
        <f t="shared" si="71"/>
        <v>-13.488700000000001</v>
      </c>
      <c r="L1130">
        <v>7</v>
      </c>
      <c r="M1130">
        <v>304.077</v>
      </c>
      <c r="N1130">
        <f t="shared" si="74"/>
        <v>57.94078451822233</v>
      </c>
      <c r="O1130">
        <v>-35.217300000000002</v>
      </c>
      <c r="P1130">
        <v>38.482700000000001</v>
      </c>
      <c r="Q1130">
        <v>866.62900000000002</v>
      </c>
      <c r="R1130">
        <v>2.0150299999999999</v>
      </c>
      <c r="S1130">
        <v>-45.1813</v>
      </c>
      <c r="T1130">
        <f t="shared" si="72"/>
        <v>-9.9639999999999986</v>
      </c>
    </row>
    <row r="1131" spans="2:20" x14ac:dyDescent="0.3">
      <c r="B1131">
        <v>14</v>
      </c>
      <c r="C1131">
        <v>431.142</v>
      </c>
      <c r="D1131">
        <f t="shared" si="73"/>
        <v>56.36025474835148</v>
      </c>
      <c r="E1131">
        <v>-44.753999999999998</v>
      </c>
      <c r="F1131">
        <v>44.616700000000002</v>
      </c>
      <c r="G1131">
        <v>615.69000000000005</v>
      </c>
      <c r="H1131">
        <v>1.2716700000000001</v>
      </c>
      <c r="I1131">
        <v>-57.8613</v>
      </c>
      <c r="J1131">
        <f t="shared" si="71"/>
        <v>-13.107300000000002</v>
      </c>
      <c r="L1131">
        <v>8</v>
      </c>
      <c r="M1131">
        <v>320.85300000000001</v>
      </c>
      <c r="N1131">
        <f t="shared" si="74"/>
        <v>59.608965188364294</v>
      </c>
      <c r="O1131">
        <v>-35.491900000000001</v>
      </c>
      <c r="P1131">
        <v>38.711500000000001</v>
      </c>
      <c r="Q1131">
        <v>891.96400000000006</v>
      </c>
      <c r="R1131">
        <v>2.04257</v>
      </c>
      <c r="S1131">
        <v>-45.379600000000003</v>
      </c>
      <c r="T1131">
        <f t="shared" si="72"/>
        <v>-9.8877000000000024</v>
      </c>
    </row>
    <row r="1132" spans="2:20" x14ac:dyDescent="0.3">
      <c r="B1132">
        <v>15</v>
      </c>
      <c r="C1132">
        <v>449.67</v>
      </c>
      <c r="D1132">
        <f t="shared" si="73"/>
        <v>53.97236614853189</v>
      </c>
      <c r="E1132">
        <v>-44.296300000000002</v>
      </c>
      <c r="F1132">
        <v>44.021599999999999</v>
      </c>
      <c r="G1132">
        <v>611.01</v>
      </c>
      <c r="H1132">
        <v>1.2594799999999999</v>
      </c>
      <c r="I1132">
        <v>-57.998699999999999</v>
      </c>
      <c r="J1132">
        <f t="shared" si="71"/>
        <v>-13.702399999999997</v>
      </c>
      <c r="L1132">
        <v>9</v>
      </c>
      <c r="M1132">
        <v>338.399</v>
      </c>
      <c r="N1132">
        <f t="shared" si="74"/>
        <v>56.993046848284536</v>
      </c>
      <c r="O1132">
        <v>-35.7819</v>
      </c>
      <c r="P1132">
        <v>39.199800000000003</v>
      </c>
      <c r="Q1132">
        <v>882.99599999999998</v>
      </c>
      <c r="R1132">
        <v>2.0556100000000002</v>
      </c>
      <c r="S1132">
        <v>-45.272799999999997</v>
      </c>
      <c r="T1132">
        <f t="shared" si="72"/>
        <v>-9.4908999999999963</v>
      </c>
    </row>
    <row r="1133" spans="2:20" x14ac:dyDescent="0.3">
      <c r="B1133">
        <v>16</v>
      </c>
      <c r="C1133">
        <v>467.85899999999998</v>
      </c>
      <c r="D1133">
        <f t="shared" si="73"/>
        <v>54.978283577986801</v>
      </c>
      <c r="E1133">
        <v>-44.357300000000002</v>
      </c>
      <c r="F1133">
        <v>43.792700000000004</v>
      </c>
      <c r="G1133">
        <v>617.34799999999996</v>
      </c>
      <c r="H1133">
        <v>1.2795399999999999</v>
      </c>
      <c r="I1133">
        <v>-57.876600000000003</v>
      </c>
      <c r="J1133">
        <f t="shared" si="71"/>
        <v>-13.519300000000001</v>
      </c>
      <c r="L1133">
        <v>10</v>
      </c>
      <c r="M1133">
        <v>355.87900000000002</v>
      </c>
      <c r="N1133">
        <f t="shared" si="74"/>
        <v>57.208237986269964</v>
      </c>
      <c r="O1133">
        <v>-35.858199999999997</v>
      </c>
      <c r="P1133">
        <v>39.138800000000003</v>
      </c>
      <c r="Q1133">
        <v>898.91399999999999</v>
      </c>
      <c r="R1133">
        <v>2.06298</v>
      </c>
      <c r="S1133">
        <v>-45.3949</v>
      </c>
      <c r="T1133">
        <f t="shared" si="72"/>
        <v>-9.5367000000000033</v>
      </c>
    </row>
    <row r="1134" spans="2:20" x14ac:dyDescent="0.3">
      <c r="B1134">
        <v>17</v>
      </c>
      <c r="C1134">
        <v>486.59800000000001</v>
      </c>
      <c r="D1134">
        <f t="shared" si="73"/>
        <v>53.364640589145537</v>
      </c>
      <c r="E1134">
        <v>-44.097900000000003</v>
      </c>
      <c r="F1134">
        <v>43.472299999999997</v>
      </c>
      <c r="G1134">
        <v>614.35199999999998</v>
      </c>
      <c r="H1134">
        <v>1.2678400000000001</v>
      </c>
      <c r="I1134">
        <v>-57.784999999999997</v>
      </c>
      <c r="J1134">
        <f t="shared" si="71"/>
        <v>-13.687099999999994</v>
      </c>
      <c r="L1134">
        <v>11</v>
      </c>
      <c r="M1134">
        <v>373.67200000000003</v>
      </c>
      <c r="N1134">
        <f t="shared" si="74"/>
        <v>56.201877142696546</v>
      </c>
      <c r="O1134">
        <v>-35.415599999999998</v>
      </c>
      <c r="P1134">
        <v>38.574199999999998</v>
      </c>
      <c r="Q1134">
        <v>895.59900000000005</v>
      </c>
      <c r="R1134">
        <v>2.0516299999999998</v>
      </c>
      <c r="S1134">
        <v>-45.059199999999997</v>
      </c>
      <c r="T1134">
        <f t="shared" si="72"/>
        <v>-9.6435999999999993</v>
      </c>
    </row>
    <row r="1135" spans="2:20" x14ac:dyDescent="0.3">
      <c r="B1135">
        <v>18</v>
      </c>
      <c r="C1135">
        <v>505.17099999999999</v>
      </c>
      <c r="D1135">
        <f t="shared" si="73"/>
        <v>53.841598018629256</v>
      </c>
      <c r="E1135">
        <v>-43.991100000000003</v>
      </c>
      <c r="F1135">
        <v>43.396000000000001</v>
      </c>
      <c r="G1135">
        <v>613.13499999999999</v>
      </c>
      <c r="H1135">
        <v>1.27501</v>
      </c>
      <c r="I1135">
        <v>-57.830800000000004</v>
      </c>
      <c r="J1135">
        <f t="shared" si="71"/>
        <v>-13.839700000000001</v>
      </c>
      <c r="L1135">
        <v>12</v>
      </c>
      <c r="M1135">
        <v>391.78</v>
      </c>
      <c r="N1135">
        <f t="shared" si="74"/>
        <v>55.224210293792957</v>
      </c>
      <c r="O1135">
        <v>-35.552999999999997</v>
      </c>
      <c r="P1135">
        <v>38.680999999999997</v>
      </c>
      <c r="Q1135">
        <v>907.06899999999996</v>
      </c>
      <c r="R1135">
        <v>2.0833499999999998</v>
      </c>
      <c r="S1135">
        <v>-45.3491</v>
      </c>
      <c r="T1135">
        <f t="shared" si="72"/>
        <v>-9.7961000000000027</v>
      </c>
    </row>
    <row r="1136" spans="2:20" x14ac:dyDescent="0.3">
      <c r="B1136">
        <v>19</v>
      </c>
      <c r="C1136">
        <v>523.67700000000002</v>
      </c>
      <c r="D1136">
        <f t="shared" si="73"/>
        <v>54.036528693396654</v>
      </c>
      <c r="E1136">
        <v>-44.311500000000002</v>
      </c>
      <c r="F1136">
        <v>43.685899999999997</v>
      </c>
      <c r="G1136">
        <v>621.21900000000005</v>
      </c>
      <c r="H1136">
        <v>1.27545</v>
      </c>
      <c r="I1136">
        <v>-57.891800000000003</v>
      </c>
      <c r="J1136">
        <f t="shared" si="71"/>
        <v>-13.580300000000001</v>
      </c>
      <c r="L1136">
        <v>13</v>
      </c>
      <c r="M1136">
        <v>409.89800000000002</v>
      </c>
      <c r="N1136">
        <f t="shared" si="74"/>
        <v>55.193729992272722</v>
      </c>
      <c r="O1136">
        <v>-35.507199999999997</v>
      </c>
      <c r="P1136">
        <v>38.421599999999998</v>
      </c>
      <c r="Q1136">
        <v>913.56700000000001</v>
      </c>
      <c r="R1136">
        <v>2.0892599999999999</v>
      </c>
      <c r="S1136">
        <v>-45.3491</v>
      </c>
      <c r="T1136">
        <f t="shared" si="72"/>
        <v>-9.8419000000000025</v>
      </c>
    </row>
    <row r="1137" spans="1:20" x14ac:dyDescent="0.3">
      <c r="B1137">
        <v>20</v>
      </c>
      <c r="C1137">
        <v>542.28200000000004</v>
      </c>
      <c r="D1137">
        <f t="shared" si="73"/>
        <v>53.748992206396075</v>
      </c>
      <c r="E1137">
        <v>-44.433599999999998</v>
      </c>
      <c r="F1137">
        <v>43.7164</v>
      </c>
      <c r="G1137">
        <v>634.74099999999999</v>
      </c>
      <c r="H1137">
        <v>1.29681</v>
      </c>
      <c r="I1137">
        <v>-57.7545</v>
      </c>
      <c r="J1137">
        <f t="shared" si="71"/>
        <v>-13.320900000000002</v>
      </c>
      <c r="L1137">
        <v>14</v>
      </c>
      <c r="M1137">
        <v>427.81099999999998</v>
      </c>
      <c r="N1137">
        <f t="shared" si="74"/>
        <v>55.825378216937565</v>
      </c>
      <c r="O1137">
        <v>-35.430900000000001</v>
      </c>
      <c r="P1137">
        <v>38.299599999999998</v>
      </c>
      <c r="Q1137">
        <v>924.87900000000002</v>
      </c>
      <c r="R1137">
        <v>2.0906600000000002</v>
      </c>
      <c r="S1137">
        <v>-45.318600000000004</v>
      </c>
      <c r="T1137">
        <f t="shared" si="72"/>
        <v>-9.8877000000000024</v>
      </c>
    </row>
    <row r="1138" spans="1:20" x14ac:dyDescent="0.3">
      <c r="B1138">
        <v>21</v>
      </c>
      <c r="C1138">
        <v>561.18200000000002</v>
      </c>
      <c r="D1138">
        <f t="shared" si="73"/>
        <v>52.910052910052976</v>
      </c>
      <c r="E1138">
        <v>-44.082599999999999</v>
      </c>
      <c r="F1138">
        <v>43.243400000000001</v>
      </c>
      <c r="G1138">
        <v>630.81100000000004</v>
      </c>
      <c r="H1138">
        <v>1.30352</v>
      </c>
      <c r="I1138">
        <v>-57.723999999999997</v>
      </c>
      <c r="J1138">
        <f t="shared" si="71"/>
        <v>-13.641399999999997</v>
      </c>
      <c r="L1138">
        <v>15</v>
      </c>
      <c r="M1138">
        <v>445.745</v>
      </c>
      <c r="N1138">
        <f t="shared" si="74"/>
        <v>55.760008921601347</v>
      </c>
      <c r="O1138">
        <v>-35.873399999999997</v>
      </c>
      <c r="P1138">
        <v>38.528399999999998</v>
      </c>
      <c r="Q1138">
        <v>947.40099999999995</v>
      </c>
      <c r="R1138">
        <v>2.1360800000000002</v>
      </c>
      <c r="S1138">
        <v>-45.1965</v>
      </c>
      <c r="T1138">
        <f t="shared" si="72"/>
        <v>-9.3231000000000037</v>
      </c>
    </row>
    <row r="1139" spans="1:20" x14ac:dyDescent="0.3">
      <c r="B1139">
        <v>22</v>
      </c>
      <c r="C1139">
        <v>580.54999999999995</v>
      </c>
      <c r="D1139">
        <f t="shared" si="73"/>
        <v>51.631557207765553</v>
      </c>
      <c r="E1139">
        <v>-43.6554</v>
      </c>
      <c r="F1139">
        <v>42.511000000000003</v>
      </c>
      <c r="G1139">
        <v>624.54100000000005</v>
      </c>
      <c r="H1139">
        <v>1.2925800000000001</v>
      </c>
      <c r="I1139">
        <v>-57.617199999999997</v>
      </c>
      <c r="J1139">
        <f t="shared" si="71"/>
        <v>-13.961799999999997</v>
      </c>
      <c r="L1139">
        <v>16</v>
      </c>
      <c r="M1139">
        <v>464.36</v>
      </c>
      <c r="N1139">
        <f t="shared" si="74"/>
        <v>53.720118184259981</v>
      </c>
      <c r="O1139">
        <v>-35.659799999999997</v>
      </c>
      <c r="P1139">
        <v>38.116500000000002</v>
      </c>
      <c r="Q1139">
        <v>936.26900000000001</v>
      </c>
      <c r="R1139">
        <v>2.1739999999999999</v>
      </c>
      <c r="S1139">
        <v>-45.2423</v>
      </c>
      <c r="T1139">
        <f t="shared" si="72"/>
        <v>-9.5825000000000031</v>
      </c>
    </row>
    <row r="1140" spans="1:20" x14ac:dyDescent="0.3">
      <c r="B1140">
        <v>23</v>
      </c>
      <c r="C1140">
        <v>599.41200000000003</v>
      </c>
      <c r="D1140">
        <f t="shared" si="73"/>
        <v>53.016647227229122</v>
      </c>
      <c r="E1140">
        <v>-43.411299999999997</v>
      </c>
      <c r="F1140">
        <v>42.617800000000003</v>
      </c>
      <c r="G1140">
        <v>616.01</v>
      </c>
      <c r="H1140">
        <v>1.28237</v>
      </c>
      <c r="I1140">
        <v>-57.617199999999997</v>
      </c>
      <c r="J1140">
        <f t="shared" si="71"/>
        <v>-14.2059</v>
      </c>
      <c r="L1140">
        <v>17</v>
      </c>
      <c r="M1140">
        <v>482.97500000000002</v>
      </c>
      <c r="N1140">
        <f t="shared" si="74"/>
        <v>53.720118184259981</v>
      </c>
      <c r="O1140">
        <v>-35.08</v>
      </c>
      <c r="P1140">
        <v>37.4756</v>
      </c>
      <c r="Q1140">
        <v>933.06799999999998</v>
      </c>
      <c r="R1140">
        <v>2.1370800000000001</v>
      </c>
      <c r="S1140">
        <v>-44.799799999999998</v>
      </c>
      <c r="T1140">
        <f t="shared" si="72"/>
        <v>-9.7197999999999993</v>
      </c>
    </row>
    <row r="1141" spans="1:20" x14ac:dyDescent="0.3">
      <c r="B1141">
        <v>24</v>
      </c>
      <c r="C1141">
        <v>618.17700000000002</v>
      </c>
      <c r="D1141">
        <f t="shared" si="73"/>
        <v>53.290700772715198</v>
      </c>
      <c r="E1141">
        <v>-43.8538</v>
      </c>
      <c r="F1141">
        <v>42.861899999999999</v>
      </c>
      <c r="G1141">
        <v>628.774</v>
      </c>
      <c r="H1141">
        <v>1.31046</v>
      </c>
      <c r="I1141">
        <v>-57.525599999999997</v>
      </c>
      <c r="J1141">
        <f t="shared" si="71"/>
        <v>-13.671799999999998</v>
      </c>
      <c r="L1141">
        <v>18</v>
      </c>
      <c r="M1141">
        <v>502.18299999999999</v>
      </c>
      <c r="N1141">
        <f t="shared" si="74"/>
        <v>52.061640982923862</v>
      </c>
      <c r="O1141">
        <v>-35.400399999999998</v>
      </c>
      <c r="P1141">
        <v>37.857100000000003</v>
      </c>
      <c r="Q1141">
        <v>931.46400000000006</v>
      </c>
      <c r="R1141">
        <v>2.1536900000000001</v>
      </c>
      <c r="S1141">
        <v>-45.0745</v>
      </c>
      <c r="T1141">
        <f t="shared" si="72"/>
        <v>-9.6741000000000028</v>
      </c>
    </row>
    <row r="1142" spans="1:20" x14ac:dyDescent="0.3">
      <c r="B1142">
        <v>25</v>
      </c>
      <c r="C1142">
        <v>637.01</v>
      </c>
      <c r="D1142">
        <f t="shared" si="73"/>
        <v>53.098284925396996</v>
      </c>
      <c r="E1142">
        <v>-44.479399999999998</v>
      </c>
      <c r="F1142">
        <v>43.441800000000001</v>
      </c>
      <c r="G1142">
        <v>648.65099999999995</v>
      </c>
      <c r="H1142">
        <v>1.32317</v>
      </c>
      <c r="I1142">
        <v>-57.510399999999997</v>
      </c>
      <c r="J1142">
        <f t="shared" si="71"/>
        <v>-13.030999999999999</v>
      </c>
      <c r="L1142">
        <v>19</v>
      </c>
      <c r="M1142">
        <v>520.74400000000003</v>
      </c>
      <c r="N1142">
        <f t="shared" si="74"/>
        <v>53.87640752114639</v>
      </c>
      <c r="O1142">
        <v>-35.766599999999997</v>
      </c>
      <c r="P1142">
        <v>38.177500000000002</v>
      </c>
      <c r="Q1142">
        <v>958.28599999999994</v>
      </c>
      <c r="R1142">
        <v>2.1751999999999998</v>
      </c>
      <c r="S1142">
        <v>-45.028700000000001</v>
      </c>
      <c r="T1142">
        <f t="shared" si="72"/>
        <v>-9.2621000000000038</v>
      </c>
    </row>
    <row r="1143" spans="1:20" x14ac:dyDescent="0.3">
      <c r="B1143">
        <v>26</v>
      </c>
      <c r="C1143">
        <v>656.05200000000002</v>
      </c>
      <c r="D1143">
        <f t="shared" si="73"/>
        <v>52.515492070160612</v>
      </c>
      <c r="E1143">
        <v>-44.326799999999999</v>
      </c>
      <c r="F1143">
        <v>43.426499999999997</v>
      </c>
      <c r="G1143">
        <v>640.42700000000002</v>
      </c>
      <c r="H1143">
        <v>1.3148599999999999</v>
      </c>
      <c r="I1143">
        <v>-57.525599999999997</v>
      </c>
      <c r="J1143">
        <f t="shared" si="71"/>
        <v>-13.198799999999999</v>
      </c>
      <c r="L1143">
        <v>20</v>
      </c>
      <c r="M1143">
        <v>540.12400000000002</v>
      </c>
      <c r="N1143">
        <f t="shared" si="74"/>
        <v>51.599587203302384</v>
      </c>
      <c r="O1143">
        <v>-35.232500000000002</v>
      </c>
      <c r="P1143">
        <v>37.506100000000004</v>
      </c>
      <c r="Q1143">
        <v>945.81799999999998</v>
      </c>
      <c r="R1143">
        <v>2.1847099999999999</v>
      </c>
      <c r="S1143">
        <v>-45.028700000000001</v>
      </c>
      <c r="T1143">
        <f t="shared" si="72"/>
        <v>-9.7961999999999989</v>
      </c>
    </row>
    <row r="1144" spans="1:20" x14ac:dyDescent="0.3">
      <c r="B1144">
        <v>27</v>
      </c>
      <c r="C1144">
        <v>675.23599999999999</v>
      </c>
      <c r="D1144">
        <f t="shared" si="73"/>
        <v>52.12677231025863</v>
      </c>
      <c r="E1144">
        <v>-43.426499999999997</v>
      </c>
      <c r="F1144">
        <v>42.190600000000003</v>
      </c>
      <c r="G1144">
        <v>632.95500000000004</v>
      </c>
      <c r="H1144">
        <v>1.31456</v>
      </c>
      <c r="I1144">
        <v>-57.311999999999998</v>
      </c>
      <c r="J1144">
        <f t="shared" si="71"/>
        <v>-13.8855</v>
      </c>
      <c r="L1144">
        <v>21</v>
      </c>
      <c r="M1144">
        <v>558.87199999999996</v>
      </c>
      <c r="N1144">
        <f t="shared" si="74"/>
        <v>53.339022829101957</v>
      </c>
      <c r="O1144">
        <v>-35.583500000000001</v>
      </c>
      <c r="P1144">
        <v>37.857100000000003</v>
      </c>
      <c r="Q1144">
        <v>952.99199999999996</v>
      </c>
      <c r="R1144">
        <v>2.1903700000000002</v>
      </c>
      <c r="S1144">
        <v>-44.937100000000001</v>
      </c>
      <c r="T1144">
        <f t="shared" si="72"/>
        <v>-9.3536000000000001</v>
      </c>
    </row>
    <row r="1145" spans="1:20" x14ac:dyDescent="0.3">
      <c r="B1145">
        <v>28</v>
      </c>
      <c r="C1145">
        <v>694.63400000000001</v>
      </c>
      <c r="D1145">
        <f t="shared" si="73"/>
        <v>51.551706361480498</v>
      </c>
      <c r="E1145">
        <v>-43.396000000000001</v>
      </c>
      <c r="F1145">
        <v>42.0837</v>
      </c>
      <c r="G1145">
        <v>632.22400000000005</v>
      </c>
      <c r="H1145">
        <v>1.31602</v>
      </c>
      <c r="I1145">
        <v>-57.311999999999998</v>
      </c>
      <c r="J1145">
        <f t="shared" si="71"/>
        <v>-13.915999999999997</v>
      </c>
      <c r="L1145">
        <v>22</v>
      </c>
      <c r="M1145">
        <v>578.42200000000003</v>
      </c>
      <c r="N1145">
        <f t="shared" si="74"/>
        <v>51.150895140664787</v>
      </c>
      <c r="O1145">
        <v>-35.476700000000001</v>
      </c>
      <c r="P1145">
        <v>37.780799999999999</v>
      </c>
      <c r="Q1145">
        <v>946.12300000000005</v>
      </c>
      <c r="R1145">
        <v>2.2060900000000001</v>
      </c>
      <c r="S1145">
        <v>-44.967700000000001</v>
      </c>
      <c r="T1145">
        <f t="shared" si="72"/>
        <v>-9.4909999999999997</v>
      </c>
    </row>
    <row r="1146" spans="1:20" x14ac:dyDescent="0.3">
      <c r="B1146">
        <v>29</v>
      </c>
      <c r="C1146">
        <v>714.33100000000002</v>
      </c>
      <c r="D1146">
        <f t="shared" si="73"/>
        <v>50.769152662842053</v>
      </c>
      <c r="E1146">
        <v>-43.487499999999997</v>
      </c>
      <c r="F1146">
        <v>42.0685</v>
      </c>
      <c r="G1146">
        <v>638.38499999999999</v>
      </c>
      <c r="H1146">
        <v>1.3358699999999999</v>
      </c>
      <c r="I1146">
        <v>-57.266199999999998</v>
      </c>
      <c r="J1146">
        <f t="shared" si="71"/>
        <v>-13.778700000000001</v>
      </c>
      <c r="L1146">
        <v>23</v>
      </c>
      <c r="M1146">
        <v>598.20600000000002</v>
      </c>
      <c r="N1146">
        <f t="shared" si="74"/>
        <v>50.545895673271353</v>
      </c>
      <c r="O1146">
        <v>-35.476700000000001</v>
      </c>
      <c r="P1146">
        <v>37.4298</v>
      </c>
      <c r="Q1146">
        <v>965.50800000000004</v>
      </c>
      <c r="R1146">
        <v>2.2469999999999999</v>
      </c>
      <c r="S1146">
        <v>-44.998199999999997</v>
      </c>
      <c r="T1146">
        <f t="shared" si="72"/>
        <v>-9.5214999999999961</v>
      </c>
    </row>
    <row r="1147" spans="1:20" x14ac:dyDescent="0.3">
      <c r="J1147">
        <f t="shared" si="71"/>
        <v>0</v>
      </c>
      <c r="L1147">
        <v>24</v>
      </c>
      <c r="M1147">
        <v>618.09199999999998</v>
      </c>
      <c r="N1147">
        <f t="shared" si="74"/>
        <v>50.28663381273266</v>
      </c>
      <c r="O1147">
        <v>-35.324100000000001</v>
      </c>
      <c r="P1147">
        <v>37.551900000000003</v>
      </c>
      <c r="Q1147">
        <v>952.52499999999998</v>
      </c>
      <c r="R1147">
        <v>2.2108599999999998</v>
      </c>
      <c r="S1147">
        <v>-44.815100000000001</v>
      </c>
      <c r="T1147">
        <f t="shared" si="72"/>
        <v>-9.4909999999999997</v>
      </c>
    </row>
    <row r="1148" spans="1:20" x14ac:dyDescent="0.3">
      <c r="A1148">
        <v>3.4</v>
      </c>
      <c r="J1148">
        <f t="shared" si="71"/>
        <v>0</v>
      </c>
      <c r="L1148">
        <v>25</v>
      </c>
      <c r="M1148">
        <v>638.37</v>
      </c>
      <c r="N1148">
        <f t="shared" si="74"/>
        <v>49.31452805996642</v>
      </c>
      <c r="O1148">
        <v>-35.354599999999998</v>
      </c>
      <c r="P1148">
        <v>37.277200000000001</v>
      </c>
      <c r="Q1148">
        <v>969.82299999999998</v>
      </c>
      <c r="R1148">
        <v>2.2704</v>
      </c>
      <c r="S1148">
        <v>-44.921900000000001</v>
      </c>
      <c r="T1148">
        <f t="shared" si="72"/>
        <v>-9.567300000000003</v>
      </c>
    </row>
    <row r="1149" spans="1:20" x14ac:dyDescent="0.3">
      <c r="B1149">
        <v>1</v>
      </c>
      <c r="C1149">
        <v>221.387</v>
      </c>
      <c r="E1149">
        <v>-51.651000000000003</v>
      </c>
      <c r="F1149">
        <v>67.215000000000003</v>
      </c>
      <c r="G1149">
        <v>384.58100000000002</v>
      </c>
      <c r="H1149">
        <v>0.84881300000000004</v>
      </c>
      <c r="I1149">
        <v>-61.935400000000001</v>
      </c>
      <c r="J1149">
        <f t="shared" si="71"/>
        <v>-10.284399999999998</v>
      </c>
      <c r="L1149">
        <v>26</v>
      </c>
      <c r="M1149">
        <v>657.75199999999995</v>
      </c>
      <c r="N1149">
        <f t="shared" si="74"/>
        <v>51.594262717985899</v>
      </c>
      <c r="O1149">
        <v>-35.461399999999998</v>
      </c>
      <c r="P1149">
        <v>37.292499999999997</v>
      </c>
      <c r="Q1149">
        <v>988.18899999999996</v>
      </c>
      <c r="R1149">
        <v>2.24091</v>
      </c>
      <c r="S1149">
        <v>-44.906599999999997</v>
      </c>
      <c r="T1149">
        <f t="shared" si="72"/>
        <v>-9.4451999999999998</v>
      </c>
    </row>
    <row r="1150" spans="1:20" x14ac:dyDescent="0.3">
      <c r="B1150">
        <v>2</v>
      </c>
      <c r="C1150">
        <v>227.85599999999999</v>
      </c>
      <c r="D1150">
        <f t="shared" si="73"/>
        <v>154.58339774308254</v>
      </c>
      <c r="E1150">
        <v>-46.539299999999997</v>
      </c>
      <c r="F1150">
        <v>47.332799999999999</v>
      </c>
      <c r="G1150">
        <v>545.43399999999997</v>
      </c>
      <c r="H1150">
        <v>1.1887799999999999</v>
      </c>
      <c r="I1150">
        <v>-56.915300000000002</v>
      </c>
      <c r="J1150">
        <f t="shared" si="71"/>
        <v>-10.376000000000005</v>
      </c>
      <c r="L1150">
        <v>27</v>
      </c>
      <c r="M1150">
        <v>677.851</v>
      </c>
      <c r="N1150">
        <f t="shared" si="74"/>
        <v>49.753719090501903</v>
      </c>
      <c r="O1150">
        <v>-35.369900000000001</v>
      </c>
      <c r="P1150">
        <v>37.063600000000001</v>
      </c>
      <c r="Q1150">
        <v>995.34299999999996</v>
      </c>
      <c r="R1150">
        <v>2.2800799999999999</v>
      </c>
      <c r="S1150">
        <v>-44.937100000000001</v>
      </c>
      <c r="T1150">
        <f t="shared" si="72"/>
        <v>-9.5671999999999997</v>
      </c>
    </row>
    <row r="1151" spans="1:20" x14ac:dyDescent="0.3">
      <c r="B1151">
        <v>3</v>
      </c>
      <c r="C1151">
        <v>238.666</v>
      </c>
      <c r="D1151">
        <f t="shared" si="73"/>
        <v>92.506938020351512</v>
      </c>
      <c r="E1151">
        <v>-44.052100000000003</v>
      </c>
      <c r="F1151">
        <v>41.442900000000002</v>
      </c>
      <c r="G1151">
        <v>612.93799999999999</v>
      </c>
      <c r="H1151">
        <v>1.3144899999999999</v>
      </c>
      <c r="I1151">
        <v>-56.2286</v>
      </c>
      <c r="J1151">
        <f t="shared" si="71"/>
        <v>-12.176499999999997</v>
      </c>
      <c r="L1151">
        <v>28</v>
      </c>
      <c r="M1151">
        <v>698.68700000000001</v>
      </c>
      <c r="N1151">
        <f t="shared" si="74"/>
        <v>47.993856786331321</v>
      </c>
      <c r="O1151">
        <v>-34.637500000000003</v>
      </c>
      <c r="P1151">
        <v>36.254899999999999</v>
      </c>
      <c r="Q1151">
        <v>963.79</v>
      </c>
      <c r="R1151">
        <v>2.2698700000000001</v>
      </c>
      <c r="S1151">
        <v>-44.891399999999997</v>
      </c>
      <c r="T1151">
        <f t="shared" si="72"/>
        <v>-10.253899999999994</v>
      </c>
    </row>
    <row r="1152" spans="1:20" x14ac:dyDescent="0.3">
      <c r="B1152">
        <v>4</v>
      </c>
      <c r="C1152">
        <v>253.97800000000001</v>
      </c>
      <c r="D1152">
        <f t="shared" si="73"/>
        <v>65.308254963427331</v>
      </c>
      <c r="E1152">
        <v>-43.945300000000003</v>
      </c>
      <c r="F1152">
        <v>41.503900000000002</v>
      </c>
      <c r="G1152">
        <v>621.14200000000005</v>
      </c>
      <c r="H1152">
        <v>1.31524</v>
      </c>
      <c r="I1152">
        <v>-56.823700000000002</v>
      </c>
      <c r="J1152">
        <f t="shared" si="71"/>
        <v>-12.878399999999999</v>
      </c>
      <c r="L1152">
        <v>29</v>
      </c>
      <c r="M1152">
        <v>718.57299999999998</v>
      </c>
      <c r="N1152">
        <f t="shared" si="74"/>
        <v>50.28663381273266</v>
      </c>
      <c r="O1152">
        <v>-35.827599999999997</v>
      </c>
      <c r="P1152">
        <v>38.055399999999999</v>
      </c>
      <c r="Q1152">
        <v>1039.8499999999999</v>
      </c>
      <c r="R1152">
        <v>1.99143</v>
      </c>
      <c r="S1152">
        <v>-54.8401</v>
      </c>
      <c r="T1152">
        <f t="shared" si="72"/>
        <v>-19.012500000000003</v>
      </c>
    </row>
    <row r="1153" spans="2:20" x14ac:dyDescent="0.3">
      <c r="B1153">
        <v>5</v>
      </c>
      <c r="C1153">
        <v>270.95400000000001</v>
      </c>
      <c r="D1153">
        <f t="shared" si="73"/>
        <v>58.906691800188504</v>
      </c>
      <c r="E1153">
        <v>-43.884300000000003</v>
      </c>
      <c r="F1153">
        <v>42.190600000000003</v>
      </c>
      <c r="G1153">
        <v>600.14499999999998</v>
      </c>
      <c r="H1153">
        <v>1.28172</v>
      </c>
      <c r="I1153">
        <v>-57.403599999999997</v>
      </c>
      <c r="J1153">
        <f t="shared" si="71"/>
        <v>-13.519299999999994</v>
      </c>
      <c r="T1153">
        <f t="shared" si="72"/>
        <v>0</v>
      </c>
    </row>
    <row r="1154" spans="2:20" x14ac:dyDescent="0.3">
      <c r="B1154">
        <v>6</v>
      </c>
      <c r="C1154">
        <v>288.18599999999998</v>
      </c>
      <c r="D1154">
        <f t="shared" si="73"/>
        <v>58.031569173630551</v>
      </c>
      <c r="E1154">
        <v>-44.525100000000002</v>
      </c>
      <c r="F1154">
        <v>43.502800000000001</v>
      </c>
      <c r="G1154">
        <v>602.31600000000003</v>
      </c>
      <c r="H1154">
        <v>1.2631300000000001</v>
      </c>
      <c r="I1154">
        <v>-57.7393</v>
      </c>
      <c r="J1154">
        <f t="shared" si="71"/>
        <v>-13.214199999999998</v>
      </c>
      <c r="K1154">
        <v>3.3</v>
      </c>
      <c r="T1154">
        <f t="shared" si="72"/>
        <v>0</v>
      </c>
    </row>
    <row r="1155" spans="2:20" x14ac:dyDescent="0.3">
      <c r="B1155">
        <v>7</v>
      </c>
      <c r="C1155">
        <v>305.69299999999998</v>
      </c>
      <c r="D1155">
        <f t="shared" si="73"/>
        <v>57.120009139201443</v>
      </c>
      <c r="E1155">
        <v>-44.174199999999999</v>
      </c>
      <c r="F1155">
        <v>43.426499999999997</v>
      </c>
      <c r="G1155">
        <v>590.50300000000004</v>
      </c>
      <c r="H1155">
        <v>1.24743</v>
      </c>
      <c r="I1155">
        <v>-58.075000000000003</v>
      </c>
      <c r="J1155">
        <f t="shared" si="71"/>
        <v>-13.900800000000004</v>
      </c>
      <c r="L1155">
        <v>1</v>
      </c>
      <c r="M1155">
        <v>221.054</v>
      </c>
      <c r="O1155">
        <v>-41.366599999999998</v>
      </c>
      <c r="P1155">
        <v>63.430799999999998</v>
      </c>
      <c r="Q1155">
        <v>456.697</v>
      </c>
      <c r="R1155">
        <v>1.0961399999999999</v>
      </c>
      <c r="S1155">
        <v>-49.072299999999998</v>
      </c>
      <c r="T1155">
        <f t="shared" si="72"/>
        <v>-7.7057000000000002</v>
      </c>
    </row>
    <row r="1156" spans="2:20" x14ac:dyDescent="0.3">
      <c r="B1156">
        <v>8</v>
      </c>
      <c r="C1156">
        <v>323.23500000000001</v>
      </c>
      <c r="D1156">
        <f t="shared" si="73"/>
        <v>57.006042640519794</v>
      </c>
      <c r="E1156">
        <v>-44.494599999999998</v>
      </c>
      <c r="F1156">
        <v>43.884300000000003</v>
      </c>
      <c r="G1156">
        <v>601.31399999999996</v>
      </c>
      <c r="H1156">
        <v>1.2499899999999999</v>
      </c>
      <c r="I1156">
        <v>-58.075000000000003</v>
      </c>
      <c r="J1156">
        <f t="shared" si="71"/>
        <v>-13.580400000000004</v>
      </c>
      <c r="L1156">
        <v>2</v>
      </c>
      <c r="M1156">
        <v>228.38300000000001</v>
      </c>
      <c r="N1156">
        <f t="shared" si="74"/>
        <v>136.44426251876095</v>
      </c>
      <c r="O1156">
        <v>-36.941499999999998</v>
      </c>
      <c r="P1156">
        <v>40.954599999999999</v>
      </c>
      <c r="Q1156">
        <v>785.75400000000002</v>
      </c>
      <c r="R1156">
        <v>1.9096</v>
      </c>
      <c r="S1156">
        <v>-43.426499999999997</v>
      </c>
      <c r="T1156">
        <f t="shared" si="72"/>
        <v>-6.4849999999999994</v>
      </c>
    </row>
    <row r="1157" spans="2:20" x14ac:dyDescent="0.3">
      <c r="B1157">
        <v>9</v>
      </c>
      <c r="C1157">
        <v>340.97399999999999</v>
      </c>
      <c r="D1157">
        <f t="shared" si="73"/>
        <v>56.372963526692672</v>
      </c>
      <c r="E1157">
        <v>-44.433599999999998</v>
      </c>
      <c r="F1157">
        <v>44.158900000000003</v>
      </c>
      <c r="G1157">
        <v>598.47199999999998</v>
      </c>
      <c r="H1157">
        <v>1.2404999999999999</v>
      </c>
      <c r="I1157">
        <v>-58.166499999999999</v>
      </c>
      <c r="J1157">
        <f t="shared" si="71"/>
        <v>-13.732900000000001</v>
      </c>
      <c r="L1157">
        <v>3</v>
      </c>
      <c r="M1157">
        <v>238.881</v>
      </c>
      <c r="N1157">
        <f t="shared" si="74"/>
        <v>95.256239283673168</v>
      </c>
      <c r="O1157">
        <v>-35.263100000000001</v>
      </c>
      <c r="P1157">
        <v>34.637500000000003</v>
      </c>
      <c r="Q1157">
        <v>954.11800000000005</v>
      </c>
      <c r="R1157">
        <v>2.3385199999999999</v>
      </c>
      <c r="S1157">
        <v>-42.053199999999997</v>
      </c>
      <c r="T1157">
        <f t="shared" si="72"/>
        <v>-6.7900999999999954</v>
      </c>
    </row>
    <row r="1158" spans="2:20" x14ac:dyDescent="0.3">
      <c r="B1158">
        <v>10</v>
      </c>
      <c r="C1158">
        <v>359.233</v>
      </c>
      <c r="D1158">
        <f t="shared" si="73"/>
        <v>54.767511911933795</v>
      </c>
      <c r="E1158">
        <v>-44.189500000000002</v>
      </c>
      <c r="F1158">
        <v>43.380699999999997</v>
      </c>
      <c r="G1158">
        <v>612.75199999999995</v>
      </c>
      <c r="H1158">
        <v>1.2617100000000001</v>
      </c>
      <c r="I1158">
        <v>-57.876600000000003</v>
      </c>
      <c r="J1158">
        <f t="shared" ref="J1158:J1221" si="75">I1158-E1158</f>
        <v>-13.687100000000001</v>
      </c>
      <c r="L1158">
        <v>4</v>
      </c>
      <c r="M1158">
        <v>252.096</v>
      </c>
      <c r="N1158">
        <f t="shared" si="74"/>
        <v>75.671585319712435</v>
      </c>
      <c r="O1158">
        <v>-34.1492</v>
      </c>
      <c r="P1158">
        <v>32.913200000000003</v>
      </c>
      <c r="Q1158">
        <v>977.875</v>
      </c>
      <c r="R1158">
        <v>2.37547</v>
      </c>
      <c r="S1158">
        <v>-43.212899999999998</v>
      </c>
      <c r="T1158">
        <f t="shared" ref="T1158:T1221" si="76">S1158-O1158</f>
        <v>-9.0636999999999972</v>
      </c>
    </row>
    <row r="1159" spans="2:20" x14ac:dyDescent="0.3">
      <c r="B1159">
        <v>11</v>
      </c>
      <c r="C1159">
        <v>376.76</v>
      </c>
      <c r="D1159">
        <f t="shared" ref="D1159:D1222" si="77">1000/(C1159-C1158)</f>
        <v>57.054829691333417</v>
      </c>
      <c r="E1159">
        <v>-44.525100000000002</v>
      </c>
      <c r="F1159">
        <v>43.624899999999997</v>
      </c>
      <c r="G1159">
        <v>617.58500000000004</v>
      </c>
      <c r="H1159">
        <v>1.2825500000000001</v>
      </c>
      <c r="I1159">
        <v>-57.8613</v>
      </c>
      <c r="J1159">
        <f t="shared" si="75"/>
        <v>-13.336199999999998</v>
      </c>
      <c r="L1159">
        <v>5</v>
      </c>
      <c r="M1159">
        <v>268.35199999999998</v>
      </c>
      <c r="N1159">
        <f t="shared" ref="N1159:N1222" si="78">1000/(M1159-M1158)</f>
        <v>61.515748031496173</v>
      </c>
      <c r="O1159">
        <v>-34.637500000000003</v>
      </c>
      <c r="P1159">
        <v>35.583500000000001</v>
      </c>
      <c r="Q1159">
        <v>927.55600000000004</v>
      </c>
      <c r="R1159">
        <v>2.1920000000000002</v>
      </c>
      <c r="S1159">
        <v>-44.189500000000002</v>
      </c>
      <c r="T1159">
        <f t="shared" si="76"/>
        <v>-9.5519999999999996</v>
      </c>
    </row>
    <row r="1160" spans="2:20" x14ac:dyDescent="0.3">
      <c r="B1160">
        <v>12</v>
      </c>
      <c r="C1160">
        <v>395.72800000000001</v>
      </c>
      <c r="D1160">
        <f t="shared" si="77"/>
        <v>52.720371151412856</v>
      </c>
      <c r="E1160">
        <v>-44.143700000000003</v>
      </c>
      <c r="F1160">
        <v>43.151899999999998</v>
      </c>
      <c r="G1160">
        <v>620.17700000000002</v>
      </c>
      <c r="H1160">
        <v>1.27108</v>
      </c>
      <c r="I1160">
        <v>-57.723999999999997</v>
      </c>
      <c r="J1160">
        <f t="shared" si="75"/>
        <v>-13.580299999999994</v>
      </c>
      <c r="L1160">
        <v>6</v>
      </c>
      <c r="M1160">
        <v>285.38099999999997</v>
      </c>
      <c r="N1160">
        <f t="shared" si="78"/>
        <v>58.723354277996371</v>
      </c>
      <c r="O1160">
        <v>-35.324100000000001</v>
      </c>
      <c r="P1160">
        <v>37.338299999999997</v>
      </c>
      <c r="Q1160">
        <v>913.63699999999994</v>
      </c>
      <c r="R1160">
        <v>2.1296499999999998</v>
      </c>
      <c r="S1160">
        <v>-44.662500000000001</v>
      </c>
      <c r="T1160">
        <f t="shared" si="76"/>
        <v>-9.3384</v>
      </c>
    </row>
    <row r="1161" spans="2:20" x14ac:dyDescent="0.3">
      <c r="B1161">
        <v>13</v>
      </c>
      <c r="C1161">
        <v>413.44499999999999</v>
      </c>
      <c r="D1161">
        <f t="shared" si="77"/>
        <v>56.442964384489521</v>
      </c>
      <c r="E1161">
        <v>-44.448900000000002</v>
      </c>
      <c r="F1161">
        <v>43.258699999999997</v>
      </c>
      <c r="G1161">
        <v>626.71600000000001</v>
      </c>
      <c r="H1161">
        <v>1.2995399999999999</v>
      </c>
      <c r="I1161">
        <v>-57.7393</v>
      </c>
      <c r="J1161">
        <f t="shared" si="75"/>
        <v>-13.290399999999998</v>
      </c>
      <c r="L1161">
        <v>7</v>
      </c>
      <c r="M1161">
        <v>302.036</v>
      </c>
      <c r="N1161">
        <f t="shared" si="78"/>
        <v>60.042029420594311</v>
      </c>
      <c r="O1161">
        <v>-35.537700000000001</v>
      </c>
      <c r="P1161">
        <v>37.673999999999999</v>
      </c>
      <c r="Q1161">
        <v>908.12099999999998</v>
      </c>
      <c r="R1161">
        <v>2.1127899999999999</v>
      </c>
      <c r="S1161">
        <v>-44.967700000000001</v>
      </c>
      <c r="T1161">
        <f t="shared" si="76"/>
        <v>-9.43</v>
      </c>
    </row>
    <row r="1162" spans="2:20" x14ac:dyDescent="0.3">
      <c r="B1162">
        <v>14</v>
      </c>
      <c r="C1162">
        <v>431.24599999999998</v>
      </c>
      <c r="D1162">
        <f t="shared" si="77"/>
        <v>56.176619291051104</v>
      </c>
      <c r="E1162">
        <v>-44.876100000000001</v>
      </c>
      <c r="F1162">
        <v>43.869</v>
      </c>
      <c r="G1162">
        <v>638.82399999999996</v>
      </c>
      <c r="H1162">
        <v>1.2982199999999999</v>
      </c>
      <c r="I1162">
        <v>-57.632399999999997</v>
      </c>
      <c r="J1162">
        <f t="shared" si="75"/>
        <v>-12.756299999999996</v>
      </c>
      <c r="L1162">
        <v>8</v>
      </c>
      <c r="M1162">
        <v>319.77999999999997</v>
      </c>
      <c r="N1162">
        <f t="shared" si="78"/>
        <v>56.35707844905329</v>
      </c>
      <c r="O1162">
        <v>-35.354599999999998</v>
      </c>
      <c r="P1162">
        <v>37.902799999999999</v>
      </c>
      <c r="Q1162">
        <v>893.92</v>
      </c>
      <c r="R1162">
        <v>2.0724999999999998</v>
      </c>
      <c r="S1162">
        <v>-45.089700000000001</v>
      </c>
      <c r="T1162">
        <f t="shared" si="76"/>
        <v>-9.7351000000000028</v>
      </c>
    </row>
    <row r="1163" spans="2:20" x14ac:dyDescent="0.3">
      <c r="B1163">
        <v>15</v>
      </c>
      <c r="C1163">
        <v>450.61599999999999</v>
      </c>
      <c r="D1163">
        <f t="shared" si="77"/>
        <v>51.626226122870406</v>
      </c>
      <c r="E1163">
        <v>-43.7622</v>
      </c>
      <c r="F1163">
        <v>42.297400000000003</v>
      </c>
      <c r="G1163">
        <v>621.01800000000003</v>
      </c>
      <c r="H1163">
        <v>1.2868599999999999</v>
      </c>
      <c r="I1163">
        <v>-57.556199999999997</v>
      </c>
      <c r="J1163">
        <f t="shared" si="75"/>
        <v>-13.793999999999997</v>
      </c>
      <c r="L1163">
        <v>9</v>
      </c>
      <c r="M1163">
        <v>336.49</v>
      </c>
      <c r="N1163">
        <f t="shared" si="78"/>
        <v>59.844404548174616</v>
      </c>
      <c r="O1163">
        <v>-35.415599999999998</v>
      </c>
      <c r="P1163">
        <v>37.399299999999997</v>
      </c>
      <c r="Q1163">
        <v>922.87400000000002</v>
      </c>
      <c r="R1163">
        <v>2.1457700000000002</v>
      </c>
      <c r="S1163">
        <v>-45.2881</v>
      </c>
      <c r="T1163">
        <f t="shared" si="76"/>
        <v>-9.8725000000000023</v>
      </c>
    </row>
    <row r="1164" spans="2:20" x14ac:dyDescent="0.3">
      <c r="B1164">
        <v>16</v>
      </c>
      <c r="C1164">
        <v>468.86099999999999</v>
      </c>
      <c r="D1164">
        <f t="shared" si="77"/>
        <v>54.809536859413527</v>
      </c>
      <c r="E1164">
        <v>-44.174199999999999</v>
      </c>
      <c r="F1164">
        <v>42.755099999999999</v>
      </c>
      <c r="G1164">
        <v>628.02300000000002</v>
      </c>
      <c r="H1164">
        <v>1.3111200000000001</v>
      </c>
      <c r="I1164">
        <v>-57.5867</v>
      </c>
      <c r="J1164">
        <f t="shared" si="75"/>
        <v>-13.412500000000001</v>
      </c>
      <c r="L1164">
        <v>10</v>
      </c>
      <c r="M1164">
        <v>353.589</v>
      </c>
      <c r="N1164">
        <f t="shared" si="78"/>
        <v>58.482952219428071</v>
      </c>
      <c r="O1164">
        <v>-35.598799999999997</v>
      </c>
      <c r="P1164">
        <v>37.6892</v>
      </c>
      <c r="Q1164">
        <v>925.54</v>
      </c>
      <c r="R1164">
        <v>2.1412</v>
      </c>
      <c r="S1164">
        <v>-45.272799999999997</v>
      </c>
      <c r="T1164">
        <f t="shared" si="76"/>
        <v>-9.6739999999999995</v>
      </c>
    </row>
    <row r="1165" spans="2:20" x14ac:dyDescent="0.3">
      <c r="B1165">
        <v>17</v>
      </c>
      <c r="C1165">
        <v>487.10399999999998</v>
      </c>
      <c r="D1165">
        <f t="shared" si="77"/>
        <v>54.815545688757346</v>
      </c>
      <c r="E1165">
        <v>-44.265700000000002</v>
      </c>
      <c r="F1165">
        <v>42.770400000000002</v>
      </c>
      <c r="G1165">
        <v>635.99699999999996</v>
      </c>
      <c r="H1165">
        <v>1.3074600000000001</v>
      </c>
      <c r="I1165">
        <v>-57.556199999999997</v>
      </c>
      <c r="J1165">
        <f t="shared" si="75"/>
        <v>-13.290499999999994</v>
      </c>
      <c r="L1165">
        <v>11</v>
      </c>
      <c r="M1165">
        <v>370.88200000000001</v>
      </c>
      <c r="N1165">
        <f t="shared" si="78"/>
        <v>57.826866362111815</v>
      </c>
      <c r="O1165">
        <v>-36.239600000000003</v>
      </c>
      <c r="P1165">
        <v>38.482700000000001</v>
      </c>
      <c r="Q1165">
        <v>955.42899999999997</v>
      </c>
      <c r="R1165">
        <v>2.1418699999999999</v>
      </c>
      <c r="S1165">
        <v>-45.2881</v>
      </c>
      <c r="T1165">
        <f t="shared" si="76"/>
        <v>-9.0484999999999971</v>
      </c>
    </row>
    <row r="1166" spans="2:20" x14ac:dyDescent="0.3">
      <c r="B1166">
        <v>18</v>
      </c>
      <c r="C1166">
        <v>505.39800000000002</v>
      </c>
      <c r="D1166">
        <f t="shared" si="77"/>
        <v>54.662730950038146</v>
      </c>
      <c r="E1166">
        <v>-44.662500000000001</v>
      </c>
      <c r="F1166">
        <v>43.319699999999997</v>
      </c>
      <c r="G1166">
        <v>650.34799999999996</v>
      </c>
      <c r="H1166">
        <v>1.32298</v>
      </c>
      <c r="I1166">
        <v>-57.617199999999997</v>
      </c>
      <c r="J1166">
        <f t="shared" si="75"/>
        <v>-12.954699999999995</v>
      </c>
      <c r="L1166">
        <v>12</v>
      </c>
      <c r="M1166">
        <v>388.60700000000003</v>
      </c>
      <c r="N1166">
        <f t="shared" si="78"/>
        <v>56.41748942172066</v>
      </c>
      <c r="O1166">
        <v>-35.568199999999997</v>
      </c>
      <c r="P1166">
        <v>37.902799999999999</v>
      </c>
      <c r="Q1166">
        <v>941.42200000000003</v>
      </c>
      <c r="R1166">
        <v>2.1444800000000002</v>
      </c>
      <c r="S1166">
        <v>-45.1355</v>
      </c>
      <c r="T1166">
        <f t="shared" si="76"/>
        <v>-9.567300000000003</v>
      </c>
    </row>
    <row r="1167" spans="2:20" x14ac:dyDescent="0.3">
      <c r="B1167">
        <v>19</v>
      </c>
      <c r="C1167">
        <v>523.90800000000002</v>
      </c>
      <c r="D1167">
        <f t="shared" si="77"/>
        <v>54.02485143165859</v>
      </c>
      <c r="E1167">
        <v>-44.509900000000002</v>
      </c>
      <c r="F1167">
        <v>43.045000000000002</v>
      </c>
      <c r="G1167">
        <v>647.30499999999995</v>
      </c>
      <c r="H1167">
        <v>1.3271200000000001</v>
      </c>
      <c r="I1167">
        <v>-57.540900000000001</v>
      </c>
      <c r="J1167">
        <f t="shared" si="75"/>
        <v>-13.030999999999999</v>
      </c>
      <c r="L1167">
        <v>13</v>
      </c>
      <c r="M1167">
        <v>406.779</v>
      </c>
      <c r="N1167">
        <f t="shared" si="78"/>
        <v>55.029716046665293</v>
      </c>
      <c r="O1167">
        <v>-35.674999999999997</v>
      </c>
      <c r="P1167">
        <v>37.567100000000003</v>
      </c>
      <c r="Q1167">
        <v>952.59699999999998</v>
      </c>
      <c r="R1167">
        <v>2.1943800000000002</v>
      </c>
      <c r="S1167">
        <v>-45.2423</v>
      </c>
      <c r="T1167">
        <f t="shared" si="76"/>
        <v>-9.567300000000003</v>
      </c>
    </row>
    <row r="1168" spans="2:20" x14ac:dyDescent="0.3">
      <c r="B1168">
        <v>20</v>
      </c>
      <c r="C1168">
        <v>543.01400000000001</v>
      </c>
      <c r="D1168">
        <f t="shared" si="77"/>
        <v>52.339579189783329</v>
      </c>
      <c r="E1168">
        <v>-43.808</v>
      </c>
      <c r="F1168">
        <v>42.266800000000003</v>
      </c>
      <c r="G1168">
        <v>630.952</v>
      </c>
      <c r="H1168">
        <v>1.3161499999999999</v>
      </c>
      <c r="I1168">
        <v>-57.449300000000001</v>
      </c>
      <c r="J1168">
        <f t="shared" si="75"/>
        <v>-13.641300000000001</v>
      </c>
      <c r="L1168">
        <v>14</v>
      </c>
      <c r="M1168">
        <v>425.21699999999998</v>
      </c>
      <c r="N1168">
        <f t="shared" si="78"/>
        <v>54.235817333767251</v>
      </c>
      <c r="O1168">
        <v>-35.568199999999997</v>
      </c>
      <c r="P1168">
        <v>37.719700000000003</v>
      </c>
      <c r="Q1168">
        <v>941.5</v>
      </c>
      <c r="R1168">
        <v>2.14818</v>
      </c>
      <c r="S1168">
        <v>-45.1355</v>
      </c>
      <c r="T1168">
        <f t="shared" si="76"/>
        <v>-9.567300000000003</v>
      </c>
    </row>
    <row r="1169" spans="1:20" x14ac:dyDescent="0.3">
      <c r="B1169">
        <v>21</v>
      </c>
      <c r="C1169">
        <v>561.52800000000002</v>
      </c>
      <c r="D1169">
        <f t="shared" si="77"/>
        <v>54.013179215728606</v>
      </c>
      <c r="E1169">
        <v>-44.769300000000001</v>
      </c>
      <c r="F1169">
        <v>43.258699999999997</v>
      </c>
      <c r="G1169">
        <v>658.25300000000004</v>
      </c>
      <c r="H1169">
        <v>1.34595</v>
      </c>
      <c r="I1169">
        <v>-57.479900000000001</v>
      </c>
      <c r="J1169">
        <f t="shared" si="75"/>
        <v>-12.710599999999999</v>
      </c>
      <c r="L1169">
        <v>15</v>
      </c>
      <c r="M1169">
        <v>443.33100000000002</v>
      </c>
      <c r="N1169">
        <f t="shared" si="78"/>
        <v>55.205918074417475</v>
      </c>
      <c r="O1169">
        <v>-35.705599999999997</v>
      </c>
      <c r="P1169">
        <v>37.567100000000003</v>
      </c>
      <c r="Q1169">
        <v>933.43</v>
      </c>
      <c r="R1169">
        <v>2.19923</v>
      </c>
      <c r="S1169">
        <v>-45.089700000000001</v>
      </c>
      <c r="T1169">
        <f t="shared" si="76"/>
        <v>-9.3841000000000037</v>
      </c>
    </row>
    <row r="1170" spans="1:20" x14ac:dyDescent="0.3">
      <c r="B1170">
        <v>22</v>
      </c>
      <c r="C1170">
        <v>580.05200000000002</v>
      </c>
      <c r="D1170">
        <f t="shared" si="77"/>
        <v>53.984020729863957</v>
      </c>
      <c r="E1170">
        <v>-44.280999999999999</v>
      </c>
      <c r="F1170">
        <v>43.014499999999998</v>
      </c>
      <c r="G1170">
        <v>637.67499999999995</v>
      </c>
      <c r="H1170">
        <v>1.3168200000000001</v>
      </c>
      <c r="I1170">
        <v>-57.556199999999997</v>
      </c>
      <c r="J1170">
        <f t="shared" si="75"/>
        <v>-13.275199999999998</v>
      </c>
      <c r="L1170">
        <v>16</v>
      </c>
      <c r="M1170">
        <v>461.25599999999997</v>
      </c>
      <c r="N1170">
        <f t="shared" si="78"/>
        <v>55.7880055788007</v>
      </c>
      <c r="O1170">
        <v>-36.026000000000003</v>
      </c>
      <c r="P1170">
        <v>37.612900000000003</v>
      </c>
      <c r="Q1170">
        <v>989.04600000000005</v>
      </c>
      <c r="R1170">
        <v>2.2272599999999998</v>
      </c>
      <c r="S1170">
        <v>-45.059199999999997</v>
      </c>
      <c r="T1170">
        <f t="shared" si="76"/>
        <v>-9.0331999999999937</v>
      </c>
    </row>
    <row r="1171" spans="1:20" x14ac:dyDescent="0.3">
      <c r="B1171">
        <v>23</v>
      </c>
      <c r="C1171">
        <v>599.14</v>
      </c>
      <c r="D1171">
        <f t="shared" si="77"/>
        <v>52.388935456831611</v>
      </c>
      <c r="E1171">
        <v>-44.006300000000003</v>
      </c>
      <c r="F1171">
        <v>42.1753</v>
      </c>
      <c r="G1171">
        <v>649.99</v>
      </c>
      <c r="H1171">
        <v>1.3489</v>
      </c>
      <c r="I1171">
        <v>-57.403599999999997</v>
      </c>
      <c r="J1171">
        <f t="shared" si="75"/>
        <v>-13.397299999999994</v>
      </c>
      <c r="L1171">
        <v>17</v>
      </c>
      <c r="M1171">
        <v>479.85300000000001</v>
      </c>
      <c r="N1171">
        <f t="shared" si="78"/>
        <v>53.772113781792655</v>
      </c>
      <c r="O1171">
        <v>-35.568199999999997</v>
      </c>
      <c r="P1171">
        <v>37.048299999999998</v>
      </c>
      <c r="Q1171">
        <v>967.745</v>
      </c>
      <c r="R1171">
        <v>2.2233299999999998</v>
      </c>
      <c r="S1171">
        <v>-45.165999999999997</v>
      </c>
      <c r="T1171">
        <f t="shared" si="76"/>
        <v>-9.5977999999999994</v>
      </c>
    </row>
    <row r="1172" spans="1:20" x14ac:dyDescent="0.3">
      <c r="B1172">
        <v>24</v>
      </c>
      <c r="C1172">
        <v>617.81299999999999</v>
      </c>
      <c r="D1172">
        <f t="shared" si="77"/>
        <v>53.55325871579285</v>
      </c>
      <c r="E1172">
        <v>-44.082599999999999</v>
      </c>
      <c r="F1172">
        <v>42.251600000000003</v>
      </c>
      <c r="G1172">
        <v>652.85599999999999</v>
      </c>
      <c r="H1172">
        <v>1.35114</v>
      </c>
      <c r="I1172">
        <v>-57.250999999999998</v>
      </c>
      <c r="J1172">
        <f t="shared" si="75"/>
        <v>-13.168399999999998</v>
      </c>
      <c r="L1172">
        <v>18</v>
      </c>
      <c r="M1172">
        <v>498.279</v>
      </c>
      <c r="N1172">
        <f t="shared" si="78"/>
        <v>54.271138608488044</v>
      </c>
      <c r="O1172">
        <v>-35.690300000000001</v>
      </c>
      <c r="P1172">
        <v>37.048299999999998</v>
      </c>
      <c r="Q1172">
        <v>993.1</v>
      </c>
      <c r="R1172">
        <v>2.2561800000000001</v>
      </c>
      <c r="S1172">
        <v>-45.1355</v>
      </c>
      <c r="T1172">
        <f t="shared" si="76"/>
        <v>-9.4451999999999998</v>
      </c>
    </row>
    <row r="1173" spans="1:20" x14ac:dyDescent="0.3">
      <c r="B1173">
        <v>25</v>
      </c>
      <c r="C1173">
        <v>636.774</v>
      </c>
      <c r="D1173">
        <f t="shared" si="77"/>
        <v>52.73983439691996</v>
      </c>
      <c r="E1173">
        <v>-44.387799999999999</v>
      </c>
      <c r="F1173">
        <v>42.495699999999999</v>
      </c>
      <c r="G1173">
        <v>658.44600000000003</v>
      </c>
      <c r="H1173">
        <v>1.36772</v>
      </c>
      <c r="I1173">
        <v>-57.266199999999998</v>
      </c>
      <c r="J1173">
        <f t="shared" si="75"/>
        <v>-12.878399999999999</v>
      </c>
      <c r="L1173">
        <v>19</v>
      </c>
      <c r="M1173">
        <v>517.68399999999997</v>
      </c>
      <c r="N1173">
        <f t="shared" si="78"/>
        <v>51.53311002318997</v>
      </c>
      <c r="O1173">
        <v>-35.354599999999998</v>
      </c>
      <c r="P1173">
        <v>36.666899999999998</v>
      </c>
      <c r="Q1173">
        <v>963.80700000000002</v>
      </c>
      <c r="R1173">
        <v>2.24709</v>
      </c>
      <c r="S1173">
        <v>-45.059199999999997</v>
      </c>
      <c r="T1173">
        <f t="shared" si="76"/>
        <v>-9.7045999999999992</v>
      </c>
    </row>
    <row r="1174" spans="1:20" x14ac:dyDescent="0.3">
      <c r="B1174">
        <v>26</v>
      </c>
      <c r="C1174">
        <v>656.23199999999997</v>
      </c>
      <c r="D1174">
        <f t="shared" si="77"/>
        <v>51.392743344639818</v>
      </c>
      <c r="E1174">
        <v>-44.082599999999999</v>
      </c>
      <c r="F1174">
        <v>41.992199999999997</v>
      </c>
      <c r="G1174">
        <v>664.947</v>
      </c>
      <c r="H1174">
        <v>1.36626</v>
      </c>
      <c r="I1174">
        <v>-57.174700000000001</v>
      </c>
      <c r="J1174">
        <f t="shared" si="75"/>
        <v>-13.092100000000002</v>
      </c>
      <c r="L1174">
        <v>20</v>
      </c>
      <c r="M1174">
        <v>536.25300000000004</v>
      </c>
      <c r="N1174">
        <f t="shared" si="78"/>
        <v>53.853196187193497</v>
      </c>
      <c r="O1174">
        <v>-35.674999999999997</v>
      </c>
      <c r="P1174">
        <v>37.078899999999997</v>
      </c>
      <c r="Q1174">
        <v>986.43299999999999</v>
      </c>
      <c r="R1174">
        <v>2.2286000000000001</v>
      </c>
      <c r="S1174">
        <v>-44.937100000000001</v>
      </c>
      <c r="T1174">
        <f t="shared" si="76"/>
        <v>-9.2621000000000038</v>
      </c>
    </row>
    <row r="1175" spans="1:20" x14ac:dyDescent="0.3">
      <c r="B1175">
        <v>27</v>
      </c>
      <c r="C1175">
        <v>675.61400000000003</v>
      </c>
      <c r="D1175">
        <f t="shared" si="77"/>
        <v>51.594262717985593</v>
      </c>
      <c r="E1175">
        <v>-43.670699999999997</v>
      </c>
      <c r="F1175">
        <v>41.564900000000002</v>
      </c>
      <c r="G1175">
        <v>661.65200000000004</v>
      </c>
      <c r="H1175">
        <v>1.36</v>
      </c>
      <c r="I1175">
        <v>-57.006799999999998</v>
      </c>
      <c r="J1175">
        <f t="shared" si="75"/>
        <v>-13.336100000000002</v>
      </c>
      <c r="L1175">
        <v>21</v>
      </c>
      <c r="M1175">
        <v>555.23</v>
      </c>
      <c r="N1175">
        <f t="shared" si="78"/>
        <v>52.695368077146085</v>
      </c>
      <c r="O1175">
        <v>-35.537700000000001</v>
      </c>
      <c r="P1175">
        <v>36.712600000000002</v>
      </c>
      <c r="Q1175">
        <v>990.50900000000001</v>
      </c>
      <c r="R1175">
        <v>2.2655799999999999</v>
      </c>
      <c r="S1175">
        <v>-44.723500000000001</v>
      </c>
      <c r="T1175">
        <f t="shared" si="76"/>
        <v>-9.1858000000000004</v>
      </c>
    </row>
    <row r="1176" spans="1:20" x14ac:dyDescent="0.3">
      <c r="B1176">
        <v>28</v>
      </c>
      <c r="C1176">
        <v>695.17100000000005</v>
      </c>
      <c r="D1176">
        <f t="shared" si="77"/>
        <v>51.132586797566049</v>
      </c>
      <c r="E1176">
        <v>-43.441800000000001</v>
      </c>
      <c r="F1176">
        <v>41.290300000000002</v>
      </c>
      <c r="G1176">
        <v>647.91499999999996</v>
      </c>
      <c r="H1176">
        <v>1.3499000000000001</v>
      </c>
      <c r="I1176">
        <v>-57.022100000000002</v>
      </c>
      <c r="J1176">
        <f t="shared" si="75"/>
        <v>-13.580300000000001</v>
      </c>
      <c r="L1176">
        <v>22</v>
      </c>
      <c r="M1176">
        <v>575.33500000000004</v>
      </c>
      <c r="N1176">
        <f t="shared" si="78"/>
        <v>49.738870927629897</v>
      </c>
      <c r="O1176">
        <v>-34.881599999999999</v>
      </c>
      <c r="P1176">
        <v>35.965000000000003</v>
      </c>
      <c r="Q1176">
        <v>966.52</v>
      </c>
      <c r="R1176">
        <v>2.2926899999999999</v>
      </c>
      <c r="S1176">
        <v>-44.876100000000001</v>
      </c>
      <c r="T1176">
        <f t="shared" si="76"/>
        <v>-9.9945000000000022</v>
      </c>
    </row>
    <row r="1177" spans="1:20" x14ac:dyDescent="0.3">
      <c r="B1177">
        <v>29</v>
      </c>
      <c r="C1177">
        <v>715.06700000000001</v>
      </c>
      <c r="D1177">
        <f t="shared" si="77"/>
        <v>50.261359067149279</v>
      </c>
      <c r="E1177">
        <v>-43.396000000000001</v>
      </c>
      <c r="F1177">
        <v>41.152999999999999</v>
      </c>
      <c r="G1177">
        <v>652.85599999999999</v>
      </c>
      <c r="H1177">
        <v>1.36252</v>
      </c>
      <c r="I1177">
        <v>-56.915300000000002</v>
      </c>
      <c r="J1177">
        <f t="shared" si="75"/>
        <v>-13.519300000000001</v>
      </c>
      <c r="L1177">
        <v>23</v>
      </c>
      <c r="M1177">
        <v>594.53499999999997</v>
      </c>
      <c r="N1177">
        <f t="shared" si="78"/>
        <v>52.08333333333352</v>
      </c>
      <c r="O1177">
        <v>-36.071800000000003</v>
      </c>
      <c r="P1177">
        <v>37.094099999999997</v>
      </c>
      <c r="Q1177">
        <v>1027.54</v>
      </c>
      <c r="R1177">
        <v>2.3461699999999999</v>
      </c>
      <c r="S1177">
        <v>-45.028700000000001</v>
      </c>
      <c r="T1177">
        <f t="shared" si="76"/>
        <v>-8.9568999999999974</v>
      </c>
    </row>
    <row r="1178" spans="1:20" x14ac:dyDescent="0.3">
      <c r="J1178">
        <f t="shared" si="75"/>
        <v>0</v>
      </c>
      <c r="L1178">
        <v>24</v>
      </c>
      <c r="M1178">
        <v>614.24099999999999</v>
      </c>
      <c r="N1178">
        <f t="shared" si="78"/>
        <v>50.745965695727143</v>
      </c>
      <c r="O1178">
        <v>-35.720799999999997</v>
      </c>
      <c r="P1178">
        <v>36.468499999999999</v>
      </c>
      <c r="Q1178">
        <v>1016.92</v>
      </c>
      <c r="R1178">
        <v>2.4</v>
      </c>
      <c r="S1178">
        <v>-44.174199999999999</v>
      </c>
      <c r="T1178">
        <f t="shared" si="76"/>
        <v>-8.453400000000002</v>
      </c>
    </row>
    <row r="1179" spans="1:20" x14ac:dyDescent="0.3">
      <c r="A1179">
        <v>3.45</v>
      </c>
      <c r="J1179">
        <f t="shared" si="75"/>
        <v>0</v>
      </c>
      <c r="L1179">
        <v>25</v>
      </c>
      <c r="M1179">
        <v>633.99199999999996</v>
      </c>
      <c r="N1179">
        <f t="shared" si="78"/>
        <v>50.630347830489654</v>
      </c>
      <c r="O1179">
        <v>-35.278300000000002</v>
      </c>
      <c r="P1179">
        <v>35.934399999999997</v>
      </c>
      <c r="Q1179">
        <v>1012.33</v>
      </c>
      <c r="R1179">
        <v>2.31026</v>
      </c>
      <c r="S1179">
        <v>-44.891399999999997</v>
      </c>
      <c r="T1179">
        <f t="shared" si="76"/>
        <v>-9.6130999999999958</v>
      </c>
    </row>
    <row r="1180" spans="1:20" x14ac:dyDescent="0.3">
      <c r="B1180">
        <v>1</v>
      </c>
      <c r="C1180">
        <v>221.3</v>
      </c>
      <c r="E1180">
        <v>-51.6205</v>
      </c>
      <c r="F1180">
        <v>66.879300000000001</v>
      </c>
      <c r="G1180">
        <v>382.26100000000002</v>
      </c>
      <c r="H1180">
        <v>0.84973299999999996</v>
      </c>
      <c r="I1180">
        <v>-61.798099999999998</v>
      </c>
      <c r="J1180">
        <f t="shared" si="75"/>
        <v>-10.177599999999998</v>
      </c>
      <c r="L1180">
        <v>26</v>
      </c>
      <c r="M1180">
        <v>654.35299999999995</v>
      </c>
      <c r="N1180">
        <f t="shared" si="78"/>
        <v>49.11350130150781</v>
      </c>
      <c r="O1180">
        <v>-35.049399999999999</v>
      </c>
      <c r="P1180">
        <v>35.980200000000004</v>
      </c>
      <c r="Q1180">
        <v>997.15499999999997</v>
      </c>
      <c r="R1180">
        <v>2.2963499999999999</v>
      </c>
      <c r="S1180">
        <v>-44.738799999999998</v>
      </c>
      <c r="T1180">
        <f t="shared" si="76"/>
        <v>-9.6893999999999991</v>
      </c>
    </row>
    <row r="1181" spans="1:20" x14ac:dyDescent="0.3">
      <c r="B1181">
        <v>2</v>
      </c>
      <c r="C1181">
        <v>227.78</v>
      </c>
      <c r="D1181">
        <f t="shared" si="77"/>
        <v>154.32098765432124</v>
      </c>
      <c r="E1181">
        <v>-46.402000000000001</v>
      </c>
      <c r="F1181">
        <v>46.646099999999997</v>
      </c>
      <c r="G1181">
        <v>546.452</v>
      </c>
      <c r="H1181">
        <v>1.1944999999999999</v>
      </c>
      <c r="I1181">
        <v>-56.701700000000002</v>
      </c>
      <c r="J1181">
        <f t="shared" si="75"/>
        <v>-10.299700000000001</v>
      </c>
      <c r="L1181">
        <v>27</v>
      </c>
      <c r="M1181">
        <v>674.03399999999999</v>
      </c>
      <c r="N1181">
        <f t="shared" si="78"/>
        <v>50.810426299476546</v>
      </c>
      <c r="O1181">
        <v>-35.369900000000001</v>
      </c>
      <c r="P1181">
        <v>36.087000000000003</v>
      </c>
      <c r="Q1181">
        <v>1021.93</v>
      </c>
      <c r="R1181">
        <v>2.3272300000000001</v>
      </c>
      <c r="S1181">
        <v>-44.937100000000001</v>
      </c>
      <c r="T1181">
        <f t="shared" si="76"/>
        <v>-9.5671999999999997</v>
      </c>
    </row>
    <row r="1182" spans="1:20" x14ac:dyDescent="0.3">
      <c r="B1182">
        <v>3</v>
      </c>
      <c r="C1182">
        <v>237.79</v>
      </c>
      <c r="D1182">
        <f t="shared" si="77"/>
        <v>99.900099900099988</v>
      </c>
      <c r="E1182">
        <v>-44.586199999999998</v>
      </c>
      <c r="F1182">
        <v>41.137700000000002</v>
      </c>
      <c r="G1182">
        <v>630.17100000000005</v>
      </c>
      <c r="H1182">
        <v>1.3513299999999999</v>
      </c>
      <c r="I1182">
        <v>-56.0608</v>
      </c>
      <c r="J1182">
        <f t="shared" si="75"/>
        <v>-11.474600000000002</v>
      </c>
      <c r="L1182">
        <v>28</v>
      </c>
      <c r="M1182">
        <v>693.98800000000006</v>
      </c>
      <c r="N1182">
        <f t="shared" si="78"/>
        <v>50.115265109752265</v>
      </c>
      <c r="O1182">
        <v>-35.659799999999997</v>
      </c>
      <c r="P1182">
        <v>36.315899999999999</v>
      </c>
      <c r="Q1182">
        <v>1031.47</v>
      </c>
      <c r="R1182">
        <v>2.3400300000000001</v>
      </c>
      <c r="S1182">
        <v>-44.738799999999998</v>
      </c>
      <c r="T1182">
        <f t="shared" si="76"/>
        <v>-9.0790000000000006</v>
      </c>
    </row>
    <row r="1183" spans="1:20" x14ac:dyDescent="0.3">
      <c r="B1183">
        <v>4</v>
      </c>
      <c r="C1183">
        <v>252.58799999999999</v>
      </c>
      <c r="D1183">
        <f t="shared" si="77"/>
        <v>67.576699553993777</v>
      </c>
      <c r="E1183">
        <v>-43.579099999999997</v>
      </c>
      <c r="F1183">
        <v>39.856000000000002</v>
      </c>
      <c r="G1183">
        <v>627.66899999999998</v>
      </c>
      <c r="H1183">
        <v>1.3516900000000001</v>
      </c>
      <c r="I1183">
        <v>-56.396500000000003</v>
      </c>
      <c r="J1183">
        <f t="shared" si="75"/>
        <v>-12.817400000000006</v>
      </c>
      <c r="L1183">
        <v>29</v>
      </c>
      <c r="M1183">
        <v>714.39099999999996</v>
      </c>
      <c r="N1183">
        <f t="shared" si="78"/>
        <v>49.012400137234948</v>
      </c>
      <c r="O1183">
        <v>-35.385100000000001</v>
      </c>
      <c r="P1183">
        <v>36.132800000000003</v>
      </c>
      <c r="Q1183">
        <v>1021.64</v>
      </c>
      <c r="R1183">
        <v>2.3237199999999998</v>
      </c>
      <c r="S1183">
        <v>-43.5486</v>
      </c>
      <c r="T1183">
        <f t="shared" si="76"/>
        <v>-8.1634999999999991</v>
      </c>
    </row>
    <row r="1184" spans="1:20" x14ac:dyDescent="0.3">
      <c r="B1184">
        <v>5</v>
      </c>
      <c r="C1184">
        <v>269.86900000000003</v>
      </c>
      <c r="D1184">
        <f t="shared" si="77"/>
        <v>57.867021584398934</v>
      </c>
      <c r="E1184">
        <v>-43.8538</v>
      </c>
      <c r="F1184">
        <v>40.832500000000003</v>
      </c>
      <c r="G1184">
        <v>625.46</v>
      </c>
      <c r="H1184">
        <v>1.3345400000000001</v>
      </c>
      <c r="I1184">
        <v>-56.961100000000002</v>
      </c>
      <c r="J1184">
        <f t="shared" si="75"/>
        <v>-13.107300000000002</v>
      </c>
      <c r="T1184">
        <f t="shared" si="76"/>
        <v>0</v>
      </c>
    </row>
    <row r="1185" spans="2:20" x14ac:dyDescent="0.3">
      <c r="B1185">
        <v>6</v>
      </c>
      <c r="C1185">
        <v>287.60300000000001</v>
      </c>
      <c r="D1185">
        <f t="shared" si="77"/>
        <v>56.388857561745859</v>
      </c>
      <c r="E1185">
        <v>-44.113199999999999</v>
      </c>
      <c r="F1185">
        <v>42.144799999999996</v>
      </c>
      <c r="G1185">
        <v>613.62699999999995</v>
      </c>
      <c r="H1185">
        <v>1.2987899999999999</v>
      </c>
      <c r="I1185">
        <v>-57.418799999999997</v>
      </c>
      <c r="J1185">
        <f t="shared" si="75"/>
        <v>-13.305599999999998</v>
      </c>
      <c r="K1185">
        <v>3.35</v>
      </c>
      <c r="T1185">
        <f t="shared" si="76"/>
        <v>0</v>
      </c>
    </row>
    <row r="1186" spans="2:20" x14ac:dyDescent="0.3">
      <c r="B1186">
        <v>7</v>
      </c>
      <c r="C1186">
        <v>304.99099999999999</v>
      </c>
      <c r="D1186">
        <f t="shared" si="77"/>
        <v>57.510927076144547</v>
      </c>
      <c r="E1186">
        <v>-43.7012</v>
      </c>
      <c r="F1186">
        <v>42.251600000000003</v>
      </c>
      <c r="G1186">
        <v>600.69500000000005</v>
      </c>
      <c r="H1186">
        <v>1.25912</v>
      </c>
      <c r="I1186">
        <v>-57.7393</v>
      </c>
      <c r="J1186">
        <f t="shared" si="75"/>
        <v>-14.0381</v>
      </c>
      <c r="L1186">
        <v>1</v>
      </c>
      <c r="M1186">
        <v>220.99600000000001</v>
      </c>
      <c r="O1186">
        <v>-41.9617</v>
      </c>
      <c r="P1186">
        <v>63.720700000000001</v>
      </c>
      <c r="Q1186">
        <v>465.19</v>
      </c>
      <c r="R1186">
        <v>1.11435</v>
      </c>
      <c r="S1186">
        <v>-48.843400000000003</v>
      </c>
      <c r="T1186">
        <f t="shared" si="76"/>
        <v>-6.8817000000000021</v>
      </c>
    </row>
    <row r="1187" spans="2:20" x14ac:dyDescent="0.3">
      <c r="B1187">
        <v>8</v>
      </c>
      <c r="C1187">
        <v>322.55900000000003</v>
      </c>
      <c r="D1187">
        <f t="shared" si="77"/>
        <v>56.921675774134663</v>
      </c>
      <c r="E1187">
        <v>-44.372599999999998</v>
      </c>
      <c r="F1187">
        <v>43.029800000000002</v>
      </c>
      <c r="G1187">
        <v>622.07399999999996</v>
      </c>
      <c r="H1187">
        <v>1.27484</v>
      </c>
      <c r="I1187">
        <v>-57.769799999999996</v>
      </c>
      <c r="J1187">
        <f t="shared" si="75"/>
        <v>-13.397199999999998</v>
      </c>
      <c r="L1187">
        <v>2</v>
      </c>
      <c r="M1187">
        <v>228.37100000000001</v>
      </c>
      <c r="N1187">
        <f t="shared" si="78"/>
        <v>135.59322033898306</v>
      </c>
      <c r="O1187">
        <v>-36.178600000000003</v>
      </c>
      <c r="P1187">
        <v>39.505000000000003</v>
      </c>
      <c r="Q1187">
        <v>761.60500000000002</v>
      </c>
      <c r="R1187">
        <v>1.93082</v>
      </c>
      <c r="S1187">
        <v>-43.090800000000002</v>
      </c>
      <c r="T1187">
        <f t="shared" si="76"/>
        <v>-6.9121999999999986</v>
      </c>
    </row>
    <row r="1188" spans="2:20" x14ac:dyDescent="0.3">
      <c r="B1188">
        <v>9</v>
      </c>
      <c r="C1188">
        <v>339.90300000000002</v>
      </c>
      <c r="D1188">
        <f t="shared" si="77"/>
        <v>57.6568265682657</v>
      </c>
      <c r="E1188">
        <v>-44.677700000000002</v>
      </c>
      <c r="F1188">
        <v>43.396000000000001</v>
      </c>
      <c r="G1188">
        <v>623.77800000000002</v>
      </c>
      <c r="H1188">
        <v>1.2897400000000001</v>
      </c>
      <c r="I1188">
        <v>-57.7393</v>
      </c>
      <c r="J1188">
        <f t="shared" si="75"/>
        <v>-13.061599999999999</v>
      </c>
      <c r="L1188">
        <v>3</v>
      </c>
      <c r="M1188">
        <v>238.73599999999999</v>
      </c>
      <c r="N1188">
        <f t="shared" si="78"/>
        <v>96.478533526290576</v>
      </c>
      <c r="O1188">
        <v>-35.049399999999999</v>
      </c>
      <c r="P1188">
        <v>33.813499999999998</v>
      </c>
      <c r="Q1188">
        <v>960.22900000000004</v>
      </c>
      <c r="R1188">
        <v>2.3857400000000002</v>
      </c>
      <c r="S1188">
        <v>-41.732799999999997</v>
      </c>
      <c r="T1188">
        <f t="shared" si="76"/>
        <v>-6.6833999999999989</v>
      </c>
    </row>
    <row r="1189" spans="2:20" x14ac:dyDescent="0.3">
      <c r="B1189">
        <v>10</v>
      </c>
      <c r="C1189">
        <v>357.7</v>
      </c>
      <c r="D1189">
        <f t="shared" si="77"/>
        <v>56.18924537843467</v>
      </c>
      <c r="E1189">
        <v>-44.357300000000002</v>
      </c>
      <c r="F1189">
        <v>42.892499999999998</v>
      </c>
      <c r="G1189">
        <v>616.21400000000006</v>
      </c>
      <c r="H1189">
        <v>1.2879</v>
      </c>
      <c r="I1189">
        <v>-57.784999999999997</v>
      </c>
      <c r="J1189">
        <f t="shared" si="75"/>
        <v>-13.427699999999994</v>
      </c>
      <c r="L1189">
        <v>4</v>
      </c>
      <c r="M1189">
        <v>251.99100000000001</v>
      </c>
      <c r="N1189">
        <f t="shared" si="78"/>
        <v>75.443228970199783</v>
      </c>
      <c r="O1189">
        <v>-34.256</v>
      </c>
      <c r="P1189">
        <v>31.845099999999999</v>
      </c>
      <c r="Q1189">
        <v>1029.68</v>
      </c>
      <c r="R1189">
        <v>2.49112</v>
      </c>
      <c r="S1189">
        <v>-42.587299999999999</v>
      </c>
      <c r="T1189">
        <f t="shared" si="76"/>
        <v>-8.3312999999999988</v>
      </c>
    </row>
    <row r="1190" spans="2:20" x14ac:dyDescent="0.3">
      <c r="B1190">
        <v>11</v>
      </c>
      <c r="C1190">
        <v>376.13200000000001</v>
      </c>
      <c r="D1190">
        <f t="shared" si="77"/>
        <v>54.253472222222172</v>
      </c>
      <c r="E1190">
        <v>-43.9148</v>
      </c>
      <c r="F1190">
        <v>42.205800000000004</v>
      </c>
      <c r="G1190">
        <v>618.19899999999996</v>
      </c>
      <c r="H1190">
        <v>1.2947</v>
      </c>
      <c r="I1190">
        <v>-57.784999999999997</v>
      </c>
      <c r="J1190">
        <f t="shared" si="75"/>
        <v>-13.870199999999997</v>
      </c>
      <c r="L1190">
        <v>5</v>
      </c>
      <c r="M1190">
        <v>267.78100000000001</v>
      </c>
      <c r="N1190">
        <f t="shared" si="78"/>
        <v>63.331222292590276</v>
      </c>
      <c r="O1190">
        <v>-35.8429</v>
      </c>
      <c r="P1190">
        <v>35.7819</v>
      </c>
      <c r="Q1190">
        <v>996.19500000000005</v>
      </c>
      <c r="R1190">
        <v>2.3067600000000001</v>
      </c>
      <c r="S1190">
        <v>-43.9148</v>
      </c>
      <c r="T1190">
        <f t="shared" si="76"/>
        <v>-8.0718999999999994</v>
      </c>
    </row>
    <row r="1191" spans="2:20" x14ac:dyDescent="0.3">
      <c r="B1191">
        <v>12</v>
      </c>
      <c r="C1191">
        <v>394.041</v>
      </c>
      <c r="D1191">
        <f t="shared" si="77"/>
        <v>55.837846892623844</v>
      </c>
      <c r="E1191">
        <v>-44.143700000000003</v>
      </c>
      <c r="F1191">
        <v>42.1753</v>
      </c>
      <c r="G1191">
        <v>624.05799999999999</v>
      </c>
      <c r="H1191">
        <v>1.3019499999999999</v>
      </c>
      <c r="I1191">
        <v>-57.632399999999997</v>
      </c>
      <c r="J1191">
        <f t="shared" si="75"/>
        <v>-13.488699999999994</v>
      </c>
      <c r="L1191">
        <v>6</v>
      </c>
      <c r="M1191">
        <v>284.41199999999998</v>
      </c>
      <c r="N1191">
        <f t="shared" si="78"/>
        <v>60.128675365281808</v>
      </c>
      <c r="O1191">
        <v>-34.988399999999999</v>
      </c>
      <c r="P1191">
        <v>36.392200000000003</v>
      </c>
      <c r="Q1191">
        <v>914.85699999999997</v>
      </c>
      <c r="R1191">
        <v>2.1538400000000002</v>
      </c>
      <c r="S1191">
        <v>-44.326799999999999</v>
      </c>
      <c r="T1191">
        <f t="shared" si="76"/>
        <v>-9.3384</v>
      </c>
    </row>
    <row r="1192" spans="2:20" x14ac:dyDescent="0.3">
      <c r="B1192">
        <v>13</v>
      </c>
      <c r="C1192">
        <v>412.09300000000002</v>
      </c>
      <c r="D1192">
        <f t="shared" si="77"/>
        <v>55.395524041657367</v>
      </c>
      <c r="E1192">
        <v>-44.235199999999999</v>
      </c>
      <c r="F1192">
        <v>42.617800000000003</v>
      </c>
      <c r="G1192">
        <v>629.34100000000001</v>
      </c>
      <c r="H1192">
        <v>1.29826</v>
      </c>
      <c r="I1192">
        <v>-57.8003</v>
      </c>
      <c r="J1192">
        <f t="shared" si="75"/>
        <v>-13.565100000000001</v>
      </c>
      <c r="L1192">
        <v>7</v>
      </c>
      <c r="M1192">
        <v>301.07100000000003</v>
      </c>
      <c r="N1192">
        <f t="shared" si="78"/>
        <v>60.027612701842671</v>
      </c>
      <c r="O1192">
        <v>-35.110500000000002</v>
      </c>
      <c r="P1192">
        <v>36.682099999999998</v>
      </c>
      <c r="Q1192">
        <v>931.06700000000001</v>
      </c>
      <c r="R1192">
        <v>2.1319599999999999</v>
      </c>
      <c r="S1192">
        <v>-44.815100000000001</v>
      </c>
      <c r="T1192">
        <f t="shared" si="76"/>
        <v>-9.7045999999999992</v>
      </c>
    </row>
    <row r="1193" spans="2:20" x14ac:dyDescent="0.3">
      <c r="B1193">
        <v>14</v>
      </c>
      <c r="C1193">
        <v>430.03</v>
      </c>
      <c r="D1193">
        <f t="shared" si="77"/>
        <v>55.750682945866224</v>
      </c>
      <c r="E1193">
        <v>-43.884300000000003</v>
      </c>
      <c r="F1193">
        <v>42.0837</v>
      </c>
      <c r="G1193">
        <v>613.75800000000004</v>
      </c>
      <c r="H1193">
        <v>1.30646</v>
      </c>
      <c r="I1193">
        <v>-57.617199999999997</v>
      </c>
      <c r="J1193">
        <f t="shared" si="75"/>
        <v>-13.732899999999994</v>
      </c>
      <c r="L1193">
        <v>8</v>
      </c>
      <c r="M1193">
        <v>318.11599999999999</v>
      </c>
      <c r="N1193">
        <f t="shared" si="78"/>
        <v>58.668231152830884</v>
      </c>
      <c r="O1193">
        <v>-35.385100000000001</v>
      </c>
      <c r="P1193">
        <v>37.200899999999997</v>
      </c>
      <c r="Q1193">
        <v>933.98400000000004</v>
      </c>
      <c r="R1193">
        <v>2.1541100000000002</v>
      </c>
      <c r="S1193">
        <v>-44.891399999999997</v>
      </c>
      <c r="T1193">
        <f t="shared" si="76"/>
        <v>-9.506299999999996</v>
      </c>
    </row>
    <row r="1194" spans="2:20" x14ac:dyDescent="0.3">
      <c r="B1194">
        <v>15</v>
      </c>
      <c r="C1194">
        <v>447.61700000000002</v>
      </c>
      <c r="D1194">
        <f t="shared" si="77"/>
        <v>56.860180815374846</v>
      </c>
      <c r="E1194">
        <v>-44.341999999999999</v>
      </c>
      <c r="F1194">
        <v>42.556800000000003</v>
      </c>
      <c r="G1194">
        <v>641.23800000000006</v>
      </c>
      <c r="H1194">
        <v>1.3175399999999999</v>
      </c>
      <c r="I1194">
        <v>-57.556199999999997</v>
      </c>
      <c r="J1194">
        <f t="shared" si="75"/>
        <v>-13.214199999999998</v>
      </c>
      <c r="L1194">
        <v>9</v>
      </c>
      <c r="M1194">
        <v>334.89100000000002</v>
      </c>
      <c r="N1194">
        <f t="shared" si="78"/>
        <v>59.61251862891195</v>
      </c>
      <c r="O1194">
        <v>-35.965000000000003</v>
      </c>
      <c r="P1194">
        <v>37.4298</v>
      </c>
      <c r="Q1194">
        <v>962.33100000000002</v>
      </c>
      <c r="R1194">
        <v>2.1973099999999999</v>
      </c>
      <c r="S1194">
        <v>-45.120199999999997</v>
      </c>
      <c r="T1194">
        <f t="shared" si="76"/>
        <v>-9.1551999999999936</v>
      </c>
    </row>
    <row r="1195" spans="2:20" x14ac:dyDescent="0.3">
      <c r="B1195">
        <v>16</v>
      </c>
      <c r="C1195">
        <v>465.91199999999998</v>
      </c>
      <c r="D1195">
        <f t="shared" si="77"/>
        <v>54.659743099207553</v>
      </c>
      <c r="E1195">
        <v>-43.685899999999997</v>
      </c>
      <c r="F1195">
        <v>41.824300000000001</v>
      </c>
      <c r="G1195">
        <v>624.75800000000004</v>
      </c>
      <c r="H1195">
        <v>1.31152</v>
      </c>
      <c r="I1195">
        <v>-57.525599999999997</v>
      </c>
      <c r="J1195">
        <f t="shared" si="75"/>
        <v>-13.839700000000001</v>
      </c>
      <c r="L1195">
        <v>10</v>
      </c>
      <c r="M1195">
        <v>352.16399999999999</v>
      </c>
      <c r="N1195">
        <f t="shared" si="78"/>
        <v>57.893822729114909</v>
      </c>
      <c r="O1195">
        <v>-35.8887</v>
      </c>
      <c r="P1195">
        <v>37.155200000000001</v>
      </c>
      <c r="Q1195">
        <v>960.85199999999998</v>
      </c>
      <c r="R1195">
        <v>2.21069</v>
      </c>
      <c r="S1195">
        <v>-44.952399999999997</v>
      </c>
      <c r="T1195">
        <f t="shared" si="76"/>
        <v>-9.0636999999999972</v>
      </c>
    </row>
    <row r="1196" spans="2:20" x14ac:dyDescent="0.3">
      <c r="B1196">
        <v>17</v>
      </c>
      <c r="C1196">
        <v>484.15600000000001</v>
      </c>
      <c r="D1196">
        <f t="shared" si="77"/>
        <v>54.81254110940575</v>
      </c>
      <c r="E1196">
        <v>-44.036900000000003</v>
      </c>
      <c r="F1196">
        <v>42.1295</v>
      </c>
      <c r="G1196">
        <v>642.76400000000001</v>
      </c>
      <c r="H1196">
        <v>1.3194600000000001</v>
      </c>
      <c r="I1196">
        <v>-57.418799999999997</v>
      </c>
      <c r="J1196">
        <f t="shared" si="75"/>
        <v>-13.381899999999995</v>
      </c>
      <c r="L1196">
        <v>11</v>
      </c>
      <c r="M1196">
        <v>369.59199999999998</v>
      </c>
      <c r="N1196">
        <f t="shared" si="78"/>
        <v>57.378930456736292</v>
      </c>
      <c r="O1196">
        <v>-35.674999999999997</v>
      </c>
      <c r="P1196">
        <v>36.773699999999998</v>
      </c>
      <c r="Q1196">
        <v>972.57100000000003</v>
      </c>
      <c r="R1196">
        <v>2.2303500000000001</v>
      </c>
      <c r="S1196">
        <v>-44.860799999999998</v>
      </c>
      <c r="T1196">
        <f t="shared" si="76"/>
        <v>-9.1858000000000004</v>
      </c>
    </row>
    <row r="1197" spans="2:20" x14ac:dyDescent="0.3">
      <c r="B1197">
        <v>18</v>
      </c>
      <c r="C1197">
        <v>502.28699999999998</v>
      </c>
      <c r="D1197">
        <f t="shared" si="77"/>
        <v>55.154155865644562</v>
      </c>
      <c r="E1197">
        <v>-44.143700000000003</v>
      </c>
      <c r="F1197">
        <v>41.992199999999997</v>
      </c>
      <c r="G1197">
        <v>646.86</v>
      </c>
      <c r="H1197">
        <v>1.34198</v>
      </c>
      <c r="I1197">
        <v>-57.434100000000001</v>
      </c>
      <c r="J1197">
        <f t="shared" si="75"/>
        <v>-13.290399999999998</v>
      </c>
      <c r="L1197">
        <v>12</v>
      </c>
      <c r="M1197">
        <v>386.99700000000001</v>
      </c>
      <c r="N1197">
        <f t="shared" si="78"/>
        <v>57.454754380924925</v>
      </c>
      <c r="O1197">
        <v>-35.934399999999997</v>
      </c>
      <c r="P1197">
        <v>37.170400000000001</v>
      </c>
      <c r="Q1197">
        <v>984.33299999999997</v>
      </c>
      <c r="R1197">
        <v>2.2427299999999999</v>
      </c>
      <c r="S1197">
        <v>-44.921900000000001</v>
      </c>
      <c r="T1197">
        <f t="shared" si="76"/>
        <v>-8.9875000000000043</v>
      </c>
    </row>
    <row r="1198" spans="2:20" x14ac:dyDescent="0.3">
      <c r="B1198">
        <v>19</v>
      </c>
      <c r="C1198">
        <v>520.91399999999999</v>
      </c>
      <c r="D1198">
        <f t="shared" si="77"/>
        <v>53.68551028077519</v>
      </c>
      <c r="E1198">
        <v>-43.960599999999999</v>
      </c>
      <c r="F1198">
        <v>41.824300000000001</v>
      </c>
      <c r="G1198">
        <v>645.07500000000005</v>
      </c>
      <c r="H1198">
        <v>1.3304100000000001</v>
      </c>
      <c r="I1198">
        <v>-57.388300000000001</v>
      </c>
      <c r="J1198">
        <f t="shared" si="75"/>
        <v>-13.427700000000002</v>
      </c>
      <c r="L1198">
        <v>13</v>
      </c>
      <c r="M1198">
        <v>404.79599999999999</v>
      </c>
      <c r="N1198">
        <f t="shared" si="78"/>
        <v>56.182931625372284</v>
      </c>
      <c r="O1198">
        <v>-35.552999999999997</v>
      </c>
      <c r="P1198">
        <v>36.514299999999999</v>
      </c>
      <c r="Q1198">
        <v>980.87</v>
      </c>
      <c r="R1198">
        <v>2.2515200000000002</v>
      </c>
      <c r="S1198">
        <v>-45.089700000000001</v>
      </c>
      <c r="T1198">
        <f t="shared" si="76"/>
        <v>-9.5367000000000033</v>
      </c>
    </row>
    <row r="1199" spans="2:20" x14ac:dyDescent="0.3">
      <c r="B1199">
        <v>20</v>
      </c>
      <c r="C1199">
        <v>538.61199999999997</v>
      </c>
      <c r="D1199">
        <f t="shared" si="77"/>
        <v>56.503559724262693</v>
      </c>
      <c r="E1199">
        <v>-44.448900000000002</v>
      </c>
      <c r="F1199">
        <v>42.465200000000003</v>
      </c>
      <c r="G1199">
        <v>649.31399999999996</v>
      </c>
      <c r="H1199">
        <v>1.35283</v>
      </c>
      <c r="I1199">
        <v>-57.556199999999997</v>
      </c>
      <c r="J1199">
        <f t="shared" si="75"/>
        <v>-13.107299999999995</v>
      </c>
      <c r="L1199">
        <v>14</v>
      </c>
      <c r="M1199">
        <v>422.471</v>
      </c>
      <c r="N1199">
        <f t="shared" si="78"/>
        <v>56.577086280056541</v>
      </c>
      <c r="O1199">
        <v>-35.674999999999997</v>
      </c>
      <c r="P1199">
        <v>36.788899999999998</v>
      </c>
      <c r="Q1199">
        <v>989.29600000000005</v>
      </c>
      <c r="R1199">
        <v>2.2439</v>
      </c>
      <c r="S1199">
        <v>-45.089700000000001</v>
      </c>
      <c r="T1199">
        <f t="shared" si="76"/>
        <v>-9.4147000000000034</v>
      </c>
    </row>
    <row r="1200" spans="2:20" x14ac:dyDescent="0.3">
      <c r="B1200">
        <v>21</v>
      </c>
      <c r="C1200">
        <v>557.85699999999997</v>
      </c>
      <c r="D1200">
        <f t="shared" si="77"/>
        <v>51.961548454143923</v>
      </c>
      <c r="E1200">
        <v>-43.884300000000003</v>
      </c>
      <c r="F1200">
        <v>41.442900000000002</v>
      </c>
      <c r="G1200">
        <v>645.53800000000001</v>
      </c>
      <c r="H1200">
        <v>1.3552500000000001</v>
      </c>
      <c r="I1200">
        <v>-57.327300000000001</v>
      </c>
      <c r="J1200">
        <f t="shared" si="75"/>
        <v>-13.442999999999998</v>
      </c>
      <c r="L1200">
        <v>15</v>
      </c>
      <c r="M1200">
        <v>440.75799999999998</v>
      </c>
      <c r="N1200">
        <f t="shared" si="78"/>
        <v>54.683655055503976</v>
      </c>
      <c r="O1200">
        <v>-35.369900000000001</v>
      </c>
      <c r="P1200">
        <v>36.361699999999999</v>
      </c>
      <c r="Q1200">
        <v>987.76</v>
      </c>
      <c r="R1200">
        <v>2.2290199999999998</v>
      </c>
      <c r="S1200">
        <v>-44.860799999999998</v>
      </c>
      <c r="T1200">
        <f t="shared" si="76"/>
        <v>-9.4908999999999963</v>
      </c>
    </row>
    <row r="1201" spans="1:20" x14ac:dyDescent="0.3">
      <c r="B1201">
        <v>22</v>
      </c>
      <c r="C1201">
        <v>576.64200000000005</v>
      </c>
      <c r="D1201">
        <f t="shared" si="77"/>
        <v>53.233963268565113</v>
      </c>
      <c r="E1201">
        <v>-43.9148</v>
      </c>
      <c r="F1201">
        <v>41.259799999999998</v>
      </c>
      <c r="G1201">
        <v>656.14400000000001</v>
      </c>
      <c r="H1201">
        <v>1.3552900000000001</v>
      </c>
      <c r="I1201">
        <v>-57.189900000000002</v>
      </c>
      <c r="J1201">
        <f t="shared" si="75"/>
        <v>-13.275100000000002</v>
      </c>
      <c r="L1201">
        <v>16</v>
      </c>
      <c r="M1201">
        <v>459.27199999999999</v>
      </c>
      <c r="N1201">
        <f t="shared" si="78"/>
        <v>54.013179215728606</v>
      </c>
      <c r="O1201">
        <v>-35.354599999999998</v>
      </c>
      <c r="P1201">
        <v>36.132800000000003</v>
      </c>
      <c r="Q1201">
        <v>985.096</v>
      </c>
      <c r="R1201">
        <v>2.27305</v>
      </c>
      <c r="S1201">
        <v>-44.906599999999997</v>
      </c>
      <c r="T1201">
        <f t="shared" si="76"/>
        <v>-9.5519999999999996</v>
      </c>
    </row>
    <row r="1202" spans="1:20" x14ac:dyDescent="0.3">
      <c r="B1202">
        <v>23</v>
      </c>
      <c r="C1202">
        <v>595.66</v>
      </c>
      <c r="D1202">
        <f t="shared" si="77"/>
        <v>52.581764644021689</v>
      </c>
      <c r="E1202">
        <v>-44.052100000000003</v>
      </c>
      <c r="F1202">
        <v>41.549700000000001</v>
      </c>
      <c r="G1202">
        <v>660.85900000000004</v>
      </c>
      <c r="H1202">
        <v>1.36547</v>
      </c>
      <c r="I1202">
        <v>-57.220500000000001</v>
      </c>
      <c r="J1202">
        <f t="shared" si="75"/>
        <v>-13.168399999999998</v>
      </c>
      <c r="L1202">
        <v>17</v>
      </c>
      <c r="M1202">
        <v>477.31900000000002</v>
      </c>
      <c r="N1202">
        <f t="shared" si="78"/>
        <v>55.410871613010393</v>
      </c>
      <c r="O1202">
        <v>-35.7819</v>
      </c>
      <c r="P1202">
        <v>36.590600000000002</v>
      </c>
      <c r="Q1202">
        <v>1000.91</v>
      </c>
      <c r="R1202">
        <v>2.3307000000000002</v>
      </c>
      <c r="S1202">
        <v>-44.845599999999997</v>
      </c>
      <c r="T1202">
        <f t="shared" si="76"/>
        <v>-9.0636999999999972</v>
      </c>
    </row>
    <row r="1203" spans="1:20" x14ac:dyDescent="0.3">
      <c r="B1203">
        <v>24</v>
      </c>
      <c r="C1203">
        <v>614.13699999999994</v>
      </c>
      <c r="D1203">
        <f t="shared" si="77"/>
        <v>54.121340044379572</v>
      </c>
      <c r="E1203">
        <v>-44.235199999999999</v>
      </c>
      <c r="F1203">
        <v>41.763300000000001</v>
      </c>
      <c r="G1203">
        <v>664.71299999999997</v>
      </c>
      <c r="H1203">
        <v>1.3559300000000001</v>
      </c>
      <c r="I1203">
        <v>-57.403599999999997</v>
      </c>
      <c r="J1203">
        <f t="shared" si="75"/>
        <v>-13.168399999999998</v>
      </c>
      <c r="L1203">
        <v>18</v>
      </c>
      <c r="M1203">
        <v>496.12700000000001</v>
      </c>
      <c r="N1203">
        <f t="shared" si="78"/>
        <v>53.168864313058293</v>
      </c>
      <c r="O1203">
        <v>-35.690300000000001</v>
      </c>
      <c r="P1203">
        <v>36.071800000000003</v>
      </c>
      <c r="Q1203">
        <v>1018.46</v>
      </c>
      <c r="R1203">
        <v>2.3631799999999998</v>
      </c>
      <c r="S1203">
        <v>-44.616700000000002</v>
      </c>
      <c r="T1203">
        <f t="shared" si="76"/>
        <v>-8.926400000000001</v>
      </c>
    </row>
    <row r="1204" spans="1:20" x14ac:dyDescent="0.3">
      <c r="B1204">
        <v>25</v>
      </c>
      <c r="C1204">
        <v>632.57799999999997</v>
      </c>
      <c r="D1204">
        <f t="shared" si="77"/>
        <v>54.226994197711527</v>
      </c>
      <c r="E1204">
        <v>-44.296300000000002</v>
      </c>
      <c r="F1204">
        <v>41.717500000000001</v>
      </c>
      <c r="G1204">
        <v>674.98500000000001</v>
      </c>
      <c r="H1204">
        <v>1.3716900000000001</v>
      </c>
      <c r="I1204">
        <v>-57.235700000000001</v>
      </c>
      <c r="J1204">
        <f t="shared" si="75"/>
        <v>-12.939399999999999</v>
      </c>
      <c r="L1204">
        <v>19</v>
      </c>
      <c r="M1204">
        <v>515.13300000000004</v>
      </c>
      <c r="N1204">
        <f t="shared" si="78"/>
        <v>52.614963695674973</v>
      </c>
      <c r="O1204">
        <v>-35.400399999999998</v>
      </c>
      <c r="P1204">
        <v>35.8887</v>
      </c>
      <c r="Q1204">
        <v>1015.73</v>
      </c>
      <c r="R1204">
        <v>2.3304999999999998</v>
      </c>
      <c r="S1204">
        <v>-44.799799999999998</v>
      </c>
      <c r="T1204">
        <f t="shared" si="76"/>
        <v>-9.3994</v>
      </c>
    </row>
    <row r="1205" spans="1:20" x14ac:dyDescent="0.3">
      <c r="B1205">
        <v>26</v>
      </c>
      <c r="C1205">
        <v>651.67399999999998</v>
      </c>
      <c r="D1205">
        <f t="shared" si="77"/>
        <v>52.366987850858806</v>
      </c>
      <c r="E1205">
        <v>-44.22</v>
      </c>
      <c r="F1205">
        <v>41.442900000000002</v>
      </c>
      <c r="G1205">
        <v>674.226</v>
      </c>
      <c r="H1205">
        <v>1.3742300000000001</v>
      </c>
      <c r="I1205">
        <v>-57.174700000000001</v>
      </c>
      <c r="J1205">
        <f t="shared" si="75"/>
        <v>-12.954700000000003</v>
      </c>
      <c r="L1205">
        <v>20</v>
      </c>
      <c r="M1205">
        <v>534.21600000000001</v>
      </c>
      <c r="N1205">
        <f t="shared" si="78"/>
        <v>52.40266205523249</v>
      </c>
      <c r="O1205">
        <v>-35.522500000000001</v>
      </c>
      <c r="P1205">
        <v>35.965000000000003</v>
      </c>
      <c r="Q1205">
        <v>1023.33</v>
      </c>
      <c r="R1205">
        <v>2.3523800000000001</v>
      </c>
      <c r="S1205">
        <v>-44.799799999999998</v>
      </c>
      <c r="T1205">
        <f t="shared" si="76"/>
        <v>-9.2772999999999968</v>
      </c>
    </row>
    <row r="1206" spans="1:20" x14ac:dyDescent="0.3">
      <c r="B1206">
        <v>27</v>
      </c>
      <c r="C1206">
        <v>671.16</v>
      </c>
      <c r="D1206">
        <f t="shared" si="77"/>
        <v>51.318895617366337</v>
      </c>
      <c r="E1206">
        <v>-43.731699999999996</v>
      </c>
      <c r="F1206">
        <v>41.030900000000003</v>
      </c>
      <c r="G1206">
        <v>659.83100000000002</v>
      </c>
      <c r="H1206">
        <v>1.3783099999999999</v>
      </c>
      <c r="I1206">
        <v>-57.174700000000001</v>
      </c>
      <c r="J1206">
        <f t="shared" si="75"/>
        <v>-13.443000000000005</v>
      </c>
      <c r="L1206">
        <v>21</v>
      </c>
      <c r="M1206">
        <v>553.19600000000003</v>
      </c>
      <c r="N1206">
        <f t="shared" si="78"/>
        <v>52.687038988408801</v>
      </c>
      <c r="O1206">
        <v>-35.507199999999997</v>
      </c>
      <c r="P1206">
        <v>35.7361</v>
      </c>
      <c r="Q1206">
        <v>1028.23</v>
      </c>
      <c r="R1206">
        <v>2.3435199999999998</v>
      </c>
      <c r="S1206">
        <v>-44.448900000000002</v>
      </c>
      <c r="T1206">
        <f t="shared" si="76"/>
        <v>-8.9417000000000044</v>
      </c>
    </row>
    <row r="1207" spans="1:20" x14ac:dyDescent="0.3">
      <c r="B1207">
        <v>28</v>
      </c>
      <c r="C1207">
        <v>690.72400000000005</v>
      </c>
      <c r="D1207">
        <f t="shared" si="77"/>
        <v>51.114291555918832</v>
      </c>
      <c r="E1207">
        <v>-43.533299999999997</v>
      </c>
      <c r="F1207">
        <v>40.771500000000003</v>
      </c>
      <c r="G1207">
        <v>668.31700000000001</v>
      </c>
      <c r="H1207">
        <v>1.3790800000000001</v>
      </c>
      <c r="I1207">
        <v>-57.113599999999998</v>
      </c>
      <c r="J1207">
        <f t="shared" si="75"/>
        <v>-13.580300000000001</v>
      </c>
      <c r="L1207">
        <v>22</v>
      </c>
      <c r="M1207">
        <v>571.94799999999998</v>
      </c>
      <c r="N1207">
        <f t="shared" si="78"/>
        <v>53.327645051194672</v>
      </c>
      <c r="O1207">
        <v>-36.0565</v>
      </c>
      <c r="P1207">
        <v>36.346400000000003</v>
      </c>
      <c r="Q1207">
        <v>1064.1400000000001</v>
      </c>
      <c r="R1207">
        <v>2.39574</v>
      </c>
      <c r="S1207">
        <v>-44.387799999999999</v>
      </c>
      <c r="T1207">
        <f t="shared" si="76"/>
        <v>-8.3312999999999988</v>
      </c>
    </row>
    <row r="1208" spans="1:20" x14ac:dyDescent="0.3">
      <c r="B1208">
        <v>29</v>
      </c>
      <c r="C1208">
        <v>710.11500000000001</v>
      </c>
      <c r="D1208">
        <f t="shared" si="77"/>
        <v>51.570316126037952</v>
      </c>
      <c r="E1208">
        <v>-43.777500000000003</v>
      </c>
      <c r="F1208">
        <v>40.939300000000003</v>
      </c>
      <c r="G1208">
        <v>668.21100000000001</v>
      </c>
      <c r="H1208">
        <v>1.38887</v>
      </c>
      <c r="I1208">
        <v>-57.083100000000002</v>
      </c>
      <c r="J1208">
        <f t="shared" si="75"/>
        <v>-13.305599999999998</v>
      </c>
      <c r="L1208">
        <v>23</v>
      </c>
      <c r="M1208">
        <v>590.69899999999996</v>
      </c>
      <c r="N1208">
        <f t="shared" si="78"/>
        <v>53.330489040584567</v>
      </c>
      <c r="O1208">
        <v>-36.0107</v>
      </c>
      <c r="P1208">
        <v>35.8887</v>
      </c>
      <c r="Q1208">
        <v>1064.07</v>
      </c>
      <c r="R1208">
        <v>2.4352399999999998</v>
      </c>
      <c r="S1208">
        <v>-44.647199999999998</v>
      </c>
      <c r="T1208">
        <f t="shared" si="76"/>
        <v>-8.6364999999999981</v>
      </c>
    </row>
    <row r="1209" spans="1:20" x14ac:dyDescent="0.3">
      <c r="J1209">
        <f t="shared" si="75"/>
        <v>0</v>
      </c>
      <c r="L1209">
        <v>24</v>
      </c>
      <c r="M1209">
        <v>610.274</v>
      </c>
      <c r="N1209">
        <f t="shared" si="78"/>
        <v>51.085568326947516</v>
      </c>
      <c r="O1209">
        <v>-35.7361</v>
      </c>
      <c r="P1209">
        <v>35.858199999999997</v>
      </c>
      <c r="Q1209">
        <v>1055.1099999999999</v>
      </c>
      <c r="R1209">
        <v>2.4083199999999998</v>
      </c>
      <c r="S1209">
        <v>-44.326799999999999</v>
      </c>
      <c r="T1209">
        <f t="shared" si="76"/>
        <v>-8.5906999999999982</v>
      </c>
    </row>
    <row r="1210" spans="1:20" x14ac:dyDescent="0.3">
      <c r="A1210">
        <v>3.5</v>
      </c>
      <c r="J1210">
        <f t="shared" si="75"/>
        <v>0</v>
      </c>
      <c r="L1210">
        <v>25</v>
      </c>
      <c r="M1210">
        <v>628.95799999999997</v>
      </c>
      <c r="N1210">
        <f t="shared" si="78"/>
        <v>53.521729822307947</v>
      </c>
      <c r="O1210">
        <v>-36.239600000000003</v>
      </c>
      <c r="P1210">
        <v>36.0565</v>
      </c>
      <c r="Q1210">
        <v>1081.67</v>
      </c>
      <c r="R1210">
        <v>2.4556900000000002</v>
      </c>
      <c r="S1210">
        <v>-44.647199999999998</v>
      </c>
      <c r="T1210">
        <f t="shared" si="76"/>
        <v>-8.4075999999999951</v>
      </c>
    </row>
    <row r="1211" spans="1:20" x14ac:dyDescent="0.3">
      <c r="B1211">
        <v>1</v>
      </c>
      <c r="C1211">
        <v>221.28299999999999</v>
      </c>
      <c r="E1211">
        <v>-52.230800000000002</v>
      </c>
      <c r="F1211">
        <v>67.123400000000004</v>
      </c>
      <c r="G1211">
        <v>390.04</v>
      </c>
      <c r="H1211">
        <v>0.86366699999999996</v>
      </c>
      <c r="I1211">
        <v>-61.843899999999998</v>
      </c>
      <c r="J1211">
        <f t="shared" si="75"/>
        <v>-9.6130999999999958</v>
      </c>
      <c r="L1211">
        <v>26</v>
      </c>
      <c r="M1211">
        <v>649.10799999999995</v>
      </c>
      <c r="N1211">
        <f t="shared" si="78"/>
        <v>49.627791563275487</v>
      </c>
      <c r="O1211">
        <v>-35.552999999999997</v>
      </c>
      <c r="P1211">
        <v>35.263100000000001</v>
      </c>
      <c r="Q1211">
        <v>1072.46</v>
      </c>
      <c r="R1211">
        <v>2.4294899999999999</v>
      </c>
      <c r="S1211">
        <v>-44.540399999999998</v>
      </c>
      <c r="T1211">
        <f t="shared" si="76"/>
        <v>-8.9874000000000009</v>
      </c>
    </row>
    <row r="1212" spans="1:20" x14ac:dyDescent="0.3">
      <c r="B1212">
        <v>2</v>
      </c>
      <c r="C1212">
        <v>227.79900000000001</v>
      </c>
      <c r="D1212">
        <f t="shared" si="77"/>
        <v>153.46838551258395</v>
      </c>
      <c r="E1212">
        <v>-46.264600000000002</v>
      </c>
      <c r="F1212">
        <v>45.959499999999998</v>
      </c>
      <c r="G1212">
        <v>543.60799999999995</v>
      </c>
      <c r="H1212">
        <v>1.2115</v>
      </c>
      <c r="I1212">
        <v>-56.625399999999999</v>
      </c>
      <c r="J1212">
        <f t="shared" si="75"/>
        <v>-10.360799999999998</v>
      </c>
      <c r="L1212">
        <v>27</v>
      </c>
      <c r="M1212">
        <v>668.87099999999998</v>
      </c>
      <c r="N1212">
        <f t="shared" si="78"/>
        <v>50.599605323078393</v>
      </c>
      <c r="O1212">
        <v>-35.507199999999997</v>
      </c>
      <c r="P1212">
        <v>35.049399999999999</v>
      </c>
      <c r="Q1212">
        <v>1071.78</v>
      </c>
      <c r="R1212">
        <v>2.4529000000000001</v>
      </c>
      <c r="S1212">
        <v>-44.403100000000002</v>
      </c>
      <c r="T1212">
        <f t="shared" si="76"/>
        <v>-8.8959000000000046</v>
      </c>
    </row>
    <row r="1213" spans="1:20" x14ac:dyDescent="0.3">
      <c r="B1213">
        <v>3</v>
      </c>
      <c r="C1213">
        <v>238.21</v>
      </c>
      <c r="D1213">
        <f t="shared" si="77"/>
        <v>96.052252425319367</v>
      </c>
      <c r="E1213">
        <v>-43.899500000000003</v>
      </c>
      <c r="F1213">
        <v>39.642299999999999</v>
      </c>
      <c r="G1213">
        <v>624.00900000000001</v>
      </c>
      <c r="H1213">
        <v>1.36991</v>
      </c>
      <c r="I1213">
        <v>-55.740400000000001</v>
      </c>
      <c r="J1213">
        <f t="shared" si="75"/>
        <v>-11.840899999999998</v>
      </c>
      <c r="L1213">
        <v>28</v>
      </c>
      <c r="M1213">
        <v>688.70100000000002</v>
      </c>
      <c r="N1213">
        <f t="shared" si="78"/>
        <v>50.428643469490567</v>
      </c>
      <c r="O1213">
        <v>-35.644500000000001</v>
      </c>
      <c r="P1213">
        <v>35.201999999999998</v>
      </c>
      <c r="Q1213">
        <v>1083.95</v>
      </c>
      <c r="R1213">
        <v>2.4850699999999999</v>
      </c>
      <c r="S1213">
        <v>-44.403100000000002</v>
      </c>
      <c r="T1213">
        <f t="shared" si="76"/>
        <v>-8.7586000000000013</v>
      </c>
    </row>
    <row r="1214" spans="1:20" x14ac:dyDescent="0.3">
      <c r="B1214">
        <v>4</v>
      </c>
      <c r="C1214">
        <v>252.732</v>
      </c>
      <c r="D1214">
        <f t="shared" si="77"/>
        <v>68.86103842445948</v>
      </c>
      <c r="E1214">
        <v>-43.6554</v>
      </c>
      <c r="F1214">
        <v>39.306600000000003</v>
      </c>
      <c r="G1214">
        <v>645.36199999999997</v>
      </c>
      <c r="H1214">
        <v>1.4010899999999999</v>
      </c>
      <c r="I1214">
        <v>-56.1066</v>
      </c>
      <c r="J1214">
        <f t="shared" si="75"/>
        <v>-12.4512</v>
      </c>
      <c r="L1214">
        <v>29</v>
      </c>
      <c r="M1214">
        <v>708.97</v>
      </c>
      <c r="N1214">
        <f t="shared" si="78"/>
        <v>49.336425082638499</v>
      </c>
      <c r="O1214">
        <v>-35.446199999999997</v>
      </c>
      <c r="P1214">
        <v>34.881599999999999</v>
      </c>
      <c r="Q1214">
        <v>1071.3800000000001</v>
      </c>
      <c r="R1214">
        <v>2.4740799999999998</v>
      </c>
      <c r="S1214">
        <v>-44.341999999999999</v>
      </c>
      <c r="T1214">
        <f t="shared" si="76"/>
        <v>-8.8958000000000013</v>
      </c>
    </row>
    <row r="1215" spans="1:20" x14ac:dyDescent="0.3">
      <c r="B1215">
        <v>5</v>
      </c>
      <c r="C1215">
        <v>269.952</v>
      </c>
      <c r="D1215">
        <f t="shared" si="77"/>
        <v>58.072009291521489</v>
      </c>
      <c r="E1215">
        <v>-44.067399999999999</v>
      </c>
      <c r="F1215">
        <v>40.7104</v>
      </c>
      <c r="G1215">
        <v>643.24400000000003</v>
      </c>
      <c r="H1215">
        <v>1.3426400000000001</v>
      </c>
      <c r="I1215">
        <v>-56.976300000000002</v>
      </c>
      <c r="J1215">
        <f t="shared" si="75"/>
        <v>-12.908900000000003</v>
      </c>
      <c r="T1215">
        <f t="shared" si="76"/>
        <v>0</v>
      </c>
    </row>
    <row r="1216" spans="1:20" x14ac:dyDescent="0.3">
      <c r="B1216">
        <v>6</v>
      </c>
      <c r="C1216">
        <v>286.916</v>
      </c>
      <c r="D1216">
        <f t="shared" si="77"/>
        <v>58.948361235557655</v>
      </c>
      <c r="E1216">
        <v>-44.891399999999997</v>
      </c>
      <c r="F1216">
        <v>42.556800000000003</v>
      </c>
      <c r="G1216">
        <v>631.27099999999996</v>
      </c>
      <c r="H1216">
        <v>1.31196</v>
      </c>
      <c r="I1216">
        <v>-57.495100000000001</v>
      </c>
      <c r="J1216">
        <f t="shared" si="75"/>
        <v>-12.603700000000003</v>
      </c>
      <c r="K1216">
        <v>3.4</v>
      </c>
      <c r="T1216">
        <f t="shared" si="76"/>
        <v>0</v>
      </c>
    </row>
    <row r="1217" spans="2:20" x14ac:dyDescent="0.3">
      <c r="B1217">
        <v>7</v>
      </c>
      <c r="C1217">
        <v>305.03800000000001</v>
      </c>
      <c r="D1217">
        <f t="shared" si="77"/>
        <v>55.181547290585982</v>
      </c>
      <c r="E1217">
        <v>-43.899500000000003</v>
      </c>
      <c r="F1217">
        <v>41.595500000000001</v>
      </c>
      <c r="G1217">
        <v>618.98199999999997</v>
      </c>
      <c r="H1217">
        <v>1.2976399999999999</v>
      </c>
      <c r="I1217">
        <v>-57.7087</v>
      </c>
      <c r="J1217">
        <f t="shared" si="75"/>
        <v>-13.809199999999997</v>
      </c>
      <c r="L1217">
        <v>1</v>
      </c>
      <c r="M1217">
        <v>220.983</v>
      </c>
      <c r="O1217">
        <v>-42.404200000000003</v>
      </c>
      <c r="P1217">
        <v>63.735999999999997</v>
      </c>
      <c r="Q1217">
        <v>472.565</v>
      </c>
      <c r="R1217">
        <v>1.12985</v>
      </c>
      <c r="S1217">
        <v>-48.477200000000003</v>
      </c>
      <c r="T1217">
        <f t="shared" si="76"/>
        <v>-6.0730000000000004</v>
      </c>
    </row>
    <row r="1218" spans="2:20" x14ac:dyDescent="0.3">
      <c r="B1218">
        <v>8</v>
      </c>
      <c r="C1218">
        <v>323.24299999999999</v>
      </c>
      <c r="D1218">
        <f t="shared" si="77"/>
        <v>54.929964295523256</v>
      </c>
      <c r="E1218">
        <v>-44.113199999999999</v>
      </c>
      <c r="F1218">
        <v>41.625999999999998</v>
      </c>
      <c r="G1218">
        <v>626.65700000000004</v>
      </c>
      <c r="H1218">
        <v>1.31836</v>
      </c>
      <c r="I1218">
        <v>-57.632399999999997</v>
      </c>
      <c r="J1218">
        <f t="shared" si="75"/>
        <v>-13.519199999999998</v>
      </c>
      <c r="L1218">
        <v>2</v>
      </c>
      <c r="M1218">
        <v>228.31399999999999</v>
      </c>
      <c r="N1218">
        <f t="shared" si="78"/>
        <v>136.40703860319212</v>
      </c>
      <c r="O1218">
        <v>-36.392200000000003</v>
      </c>
      <c r="P1218">
        <v>38.543700000000001</v>
      </c>
      <c r="Q1218">
        <v>792.29300000000001</v>
      </c>
      <c r="R1218">
        <v>2.0068100000000002</v>
      </c>
      <c r="S1218">
        <v>-42.648299999999999</v>
      </c>
      <c r="T1218">
        <f t="shared" si="76"/>
        <v>-6.2560999999999964</v>
      </c>
    </row>
    <row r="1219" spans="2:20" x14ac:dyDescent="0.3">
      <c r="B1219">
        <v>9</v>
      </c>
      <c r="C1219">
        <v>340.8</v>
      </c>
      <c r="D1219">
        <f t="shared" si="77"/>
        <v>56.957338953124058</v>
      </c>
      <c r="E1219">
        <v>-44.525100000000002</v>
      </c>
      <c r="F1219">
        <v>42.434699999999999</v>
      </c>
      <c r="G1219">
        <v>636.86800000000005</v>
      </c>
      <c r="H1219">
        <v>1.3174399999999999</v>
      </c>
      <c r="I1219">
        <v>-57.632399999999997</v>
      </c>
      <c r="J1219">
        <f t="shared" si="75"/>
        <v>-13.107299999999995</v>
      </c>
      <c r="L1219">
        <v>3</v>
      </c>
      <c r="M1219">
        <v>238.54</v>
      </c>
      <c r="N1219">
        <f t="shared" si="78"/>
        <v>97.789947193428517</v>
      </c>
      <c r="O1219">
        <v>-34.774799999999999</v>
      </c>
      <c r="P1219">
        <v>32.058700000000002</v>
      </c>
      <c r="Q1219">
        <v>1010.63</v>
      </c>
      <c r="R1219">
        <v>2.4895900000000002</v>
      </c>
      <c r="S1219">
        <v>-41.274999999999999</v>
      </c>
      <c r="T1219">
        <f t="shared" si="76"/>
        <v>-6.5001999999999995</v>
      </c>
    </row>
    <row r="1220" spans="2:20" x14ac:dyDescent="0.3">
      <c r="B1220">
        <v>10</v>
      </c>
      <c r="C1220">
        <v>358.476</v>
      </c>
      <c r="D1220">
        <f t="shared" si="77"/>
        <v>56.573885494455801</v>
      </c>
      <c r="E1220">
        <v>-43.808</v>
      </c>
      <c r="F1220">
        <v>41.595500000000001</v>
      </c>
      <c r="G1220">
        <v>623.822</v>
      </c>
      <c r="H1220">
        <v>1.31209</v>
      </c>
      <c r="I1220">
        <v>-57.632399999999997</v>
      </c>
      <c r="J1220">
        <f t="shared" si="75"/>
        <v>-13.824399999999997</v>
      </c>
      <c r="L1220">
        <v>4</v>
      </c>
      <c r="M1220">
        <v>252.07499999999999</v>
      </c>
      <c r="N1220">
        <f t="shared" si="78"/>
        <v>73.882526782415979</v>
      </c>
      <c r="O1220">
        <v>-33.676099999999998</v>
      </c>
      <c r="P1220">
        <v>29.9377</v>
      </c>
      <c r="Q1220">
        <v>1062.51</v>
      </c>
      <c r="R1220">
        <v>2.5913900000000001</v>
      </c>
      <c r="S1220">
        <v>-42.495699999999999</v>
      </c>
      <c r="T1220">
        <f t="shared" si="76"/>
        <v>-8.8196000000000012</v>
      </c>
    </row>
    <row r="1221" spans="2:20" x14ac:dyDescent="0.3">
      <c r="B1221">
        <v>11</v>
      </c>
      <c r="C1221">
        <v>375.83800000000002</v>
      </c>
      <c r="D1221">
        <f t="shared" si="77"/>
        <v>57.597051030987139</v>
      </c>
      <c r="E1221">
        <v>-44.906599999999997</v>
      </c>
      <c r="F1221">
        <v>42.816200000000002</v>
      </c>
      <c r="G1221">
        <v>646.61400000000003</v>
      </c>
      <c r="H1221">
        <v>1.3283499999999999</v>
      </c>
      <c r="I1221">
        <v>-57.7545</v>
      </c>
      <c r="J1221">
        <f t="shared" si="75"/>
        <v>-12.847900000000003</v>
      </c>
      <c r="L1221">
        <v>5</v>
      </c>
      <c r="M1221">
        <v>268.11900000000003</v>
      </c>
      <c r="N1221">
        <f t="shared" si="78"/>
        <v>62.328596360009819</v>
      </c>
      <c r="O1221">
        <v>-35.247799999999998</v>
      </c>
      <c r="P1221">
        <v>34.133899999999997</v>
      </c>
      <c r="Q1221">
        <v>1010.34</v>
      </c>
      <c r="R1221">
        <v>2.3811100000000001</v>
      </c>
      <c r="S1221">
        <v>-43.808</v>
      </c>
      <c r="T1221">
        <f t="shared" si="76"/>
        <v>-8.5602000000000018</v>
      </c>
    </row>
    <row r="1222" spans="2:20" x14ac:dyDescent="0.3">
      <c r="B1222">
        <v>12</v>
      </c>
      <c r="C1222">
        <v>393.90800000000002</v>
      </c>
      <c r="D1222">
        <f t="shared" si="77"/>
        <v>55.340343110127307</v>
      </c>
      <c r="E1222">
        <v>-44.372599999999998</v>
      </c>
      <c r="F1222">
        <v>42.0227</v>
      </c>
      <c r="G1222">
        <v>643.15</v>
      </c>
      <c r="H1222">
        <v>1.33009</v>
      </c>
      <c r="I1222">
        <v>-57.571399999999997</v>
      </c>
      <c r="J1222">
        <f t="shared" ref="J1222:J1285" si="79">I1222-E1222</f>
        <v>-13.198799999999999</v>
      </c>
      <c r="L1222">
        <v>6</v>
      </c>
      <c r="M1222">
        <v>284.089</v>
      </c>
      <c r="N1222">
        <f t="shared" si="78"/>
        <v>62.617407639323851</v>
      </c>
      <c r="O1222">
        <v>-35.827599999999997</v>
      </c>
      <c r="P1222">
        <v>35.7819</v>
      </c>
      <c r="Q1222">
        <v>1005.94</v>
      </c>
      <c r="R1222">
        <v>2.32538</v>
      </c>
      <c r="S1222">
        <v>-44.418300000000002</v>
      </c>
      <c r="T1222">
        <f t="shared" ref="T1222:T1285" si="80">S1222-O1222</f>
        <v>-8.5907000000000053</v>
      </c>
    </row>
    <row r="1223" spans="2:20" x14ac:dyDescent="0.3">
      <c r="B1223">
        <v>13</v>
      </c>
      <c r="C1223">
        <v>411.36700000000002</v>
      </c>
      <c r="D1223">
        <f t="shared" ref="D1223:D1286" si="81">1000/(C1223-C1222)</f>
        <v>57.277049086431056</v>
      </c>
      <c r="E1223">
        <v>-44.967700000000001</v>
      </c>
      <c r="F1223">
        <v>42.678800000000003</v>
      </c>
      <c r="G1223">
        <v>657.75</v>
      </c>
      <c r="H1223">
        <v>1.3399000000000001</v>
      </c>
      <c r="I1223">
        <v>-57.5867</v>
      </c>
      <c r="J1223">
        <f t="shared" si="79"/>
        <v>-12.619</v>
      </c>
      <c r="L1223">
        <v>7</v>
      </c>
      <c r="M1223">
        <v>300.89100000000002</v>
      </c>
      <c r="N1223">
        <f t="shared" ref="N1223:N1286" si="82">1000/(M1223-M1222)</f>
        <v>59.516724199499983</v>
      </c>
      <c r="O1223">
        <v>-35.339399999999998</v>
      </c>
      <c r="P1223">
        <v>35.705599999999997</v>
      </c>
      <c r="Q1223">
        <v>975.05399999999997</v>
      </c>
      <c r="R1223">
        <v>2.2418999999999998</v>
      </c>
      <c r="S1223">
        <v>-44.296300000000002</v>
      </c>
      <c r="T1223">
        <f t="shared" si="80"/>
        <v>-8.9569000000000045</v>
      </c>
    </row>
    <row r="1224" spans="2:20" x14ac:dyDescent="0.3">
      <c r="B1224">
        <v>14</v>
      </c>
      <c r="C1224">
        <v>429.33800000000002</v>
      </c>
      <c r="D1224">
        <f t="shared" si="81"/>
        <v>55.64520616548883</v>
      </c>
      <c r="E1224">
        <v>-44.280999999999999</v>
      </c>
      <c r="F1224">
        <v>41.793799999999997</v>
      </c>
      <c r="G1224">
        <v>647.65300000000002</v>
      </c>
      <c r="H1224">
        <v>1.3451500000000001</v>
      </c>
      <c r="I1224">
        <v>-57.5867</v>
      </c>
      <c r="J1224">
        <f t="shared" si="79"/>
        <v>-13.305700000000002</v>
      </c>
      <c r="L1224">
        <v>8</v>
      </c>
      <c r="M1224">
        <v>317.18200000000002</v>
      </c>
      <c r="N1224">
        <f t="shared" si="82"/>
        <v>61.383586029095831</v>
      </c>
      <c r="O1224">
        <v>-35.873399999999997</v>
      </c>
      <c r="P1224">
        <v>36.239600000000003</v>
      </c>
      <c r="Q1224">
        <v>1012.05</v>
      </c>
      <c r="R1224">
        <v>2.27719</v>
      </c>
      <c r="S1224">
        <v>-44.555700000000002</v>
      </c>
      <c r="T1224">
        <f t="shared" si="80"/>
        <v>-8.682300000000005</v>
      </c>
    </row>
    <row r="1225" spans="2:20" x14ac:dyDescent="0.3">
      <c r="B1225">
        <v>15</v>
      </c>
      <c r="C1225">
        <v>446.95800000000003</v>
      </c>
      <c r="D1225">
        <f t="shared" si="81"/>
        <v>56.753688989784322</v>
      </c>
      <c r="E1225">
        <v>-45.013399999999997</v>
      </c>
      <c r="F1225">
        <v>42.709400000000002</v>
      </c>
      <c r="G1225">
        <v>658.72799999999995</v>
      </c>
      <c r="H1225">
        <v>1.35792</v>
      </c>
      <c r="I1225">
        <v>-57.7087</v>
      </c>
      <c r="J1225">
        <f t="shared" si="79"/>
        <v>-12.695300000000003</v>
      </c>
      <c r="L1225">
        <v>9</v>
      </c>
      <c r="M1225">
        <v>333.85199999999998</v>
      </c>
      <c r="N1225">
        <f t="shared" si="82"/>
        <v>59.988002399520241</v>
      </c>
      <c r="O1225">
        <v>-36.224400000000003</v>
      </c>
      <c r="P1225">
        <v>36.300699999999999</v>
      </c>
      <c r="Q1225">
        <v>1025.51</v>
      </c>
      <c r="R1225">
        <v>2.3064499999999999</v>
      </c>
      <c r="S1225">
        <v>-44.692999999999998</v>
      </c>
      <c r="T1225">
        <f t="shared" si="80"/>
        <v>-8.468599999999995</v>
      </c>
    </row>
    <row r="1226" spans="2:20" x14ac:dyDescent="0.3">
      <c r="B1226">
        <v>16</v>
      </c>
      <c r="C1226">
        <v>465.43400000000003</v>
      </c>
      <c r="D1226">
        <f t="shared" si="81"/>
        <v>54.12426932236415</v>
      </c>
      <c r="E1226">
        <v>-44.372599999999998</v>
      </c>
      <c r="F1226">
        <v>41.747999999999998</v>
      </c>
      <c r="G1226">
        <v>661.76900000000001</v>
      </c>
      <c r="H1226">
        <v>1.3434999999999999</v>
      </c>
      <c r="I1226">
        <v>-57.434100000000001</v>
      </c>
      <c r="J1226">
        <f t="shared" si="79"/>
        <v>-13.061500000000002</v>
      </c>
      <c r="L1226">
        <v>10</v>
      </c>
      <c r="M1226">
        <v>351.673</v>
      </c>
      <c r="N1226">
        <f t="shared" si="82"/>
        <v>56.113573873519918</v>
      </c>
      <c r="O1226">
        <v>-35.446199999999997</v>
      </c>
      <c r="P1226">
        <v>35.7361</v>
      </c>
      <c r="Q1226">
        <v>1008.81</v>
      </c>
      <c r="R1226">
        <v>2.2607699999999999</v>
      </c>
      <c r="S1226">
        <v>-44.403100000000002</v>
      </c>
      <c r="T1226">
        <f t="shared" si="80"/>
        <v>-8.9569000000000045</v>
      </c>
    </row>
    <row r="1227" spans="2:20" x14ac:dyDescent="0.3">
      <c r="B1227">
        <v>17</v>
      </c>
      <c r="C1227">
        <v>483.00099999999998</v>
      </c>
      <c r="D1227">
        <f t="shared" si="81"/>
        <v>56.924916035749007</v>
      </c>
      <c r="E1227">
        <v>-44.570900000000002</v>
      </c>
      <c r="F1227">
        <v>41.824300000000001</v>
      </c>
      <c r="G1227">
        <v>665.505</v>
      </c>
      <c r="H1227">
        <v>1.36897</v>
      </c>
      <c r="I1227">
        <v>-57.510399999999997</v>
      </c>
      <c r="J1227">
        <f t="shared" si="79"/>
        <v>-12.939499999999995</v>
      </c>
      <c r="L1227">
        <v>11</v>
      </c>
      <c r="M1227">
        <v>368.90699999999998</v>
      </c>
      <c r="N1227">
        <f t="shared" si="82"/>
        <v>58.024834629221374</v>
      </c>
      <c r="O1227">
        <v>-35.9497</v>
      </c>
      <c r="P1227">
        <v>35.8887</v>
      </c>
      <c r="Q1227">
        <v>1030.4000000000001</v>
      </c>
      <c r="R1227">
        <v>2.3549799999999999</v>
      </c>
      <c r="S1227">
        <v>-44.525100000000002</v>
      </c>
      <c r="T1227">
        <f t="shared" si="80"/>
        <v>-8.5754000000000019</v>
      </c>
    </row>
    <row r="1228" spans="2:20" x14ac:dyDescent="0.3">
      <c r="B1228">
        <v>18</v>
      </c>
      <c r="C1228">
        <v>501.42</v>
      </c>
      <c r="D1228">
        <f t="shared" si="81"/>
        <v>54.291763939410274</v>
      </c>
      <c r="E1228">
        <v>-43.930100000000003</v>
      </c>
      <c r="F1228">
        <v>41.152999999999999</v>
      </c>
      <c r="G1228">
        <v>648.62800000000004</v>
      </c>
      <c r="H1228">
        <v>1.3559099999999999</v>
      </c>
      <c r="I1228">
        <v>-57.266199999999998</v>
      </c>
      <c r="J1228">
        <f t="shared" si="79"/>
        <v>-13.336099999999995</v>
      </c>
      <c r="L1228">
        <v>12</v>
      </c>
      <c r="M1228">
        <v>386.584</v>
      </c>
      <c r="N1228">
        <f t="shared" si="82"/>
        <v>56.570685070996142</v>
      </c>
      <c r="O1228">
        <v>-35.873399999999997</v>
      </c>
      <c r="P1228">
        <v>35.369900000000001</v>
      </c>
      <c r="Q1228">
        <v>1056.8</v>
      </c>
      <c r="R1228">
        <v>2.4058299999999999</v>
      </c>
      <c r="S1228">
        <v>-44.647199999999998</v>
      </c>
      <c r="T1228">
        <f t="shared" si="80"/>
        <v>-8.7738000000000014</v>
      </c>
    </row>
    <row r="1229" spans="2:20" x14ac:dyDescent="0.3">
      <c r="B1229">
        <v>19</v>
      </c>
      <c r="C1229">
        <v>519.90499999999997</v>
      </c>
      <c r="D1229">
        <f t="shared" si="81"/>
        <v>54.097917230186766</v>
      </c>
      <c r="E1229">
        <v>-43.869</v>
      </c>
      <c r="F1229">
        <v>41.030900000000003</v>
      </c>
      <c r="G1229">
        <v>659.85199999999998</v>
      </c>
      <c r="H1229">
        <v>1.3619000000000001</v>
      </c>
      <c r="I1229">
        <v>-57.342500000000001</v>
      </c>
      <c r="J1229">
        <f t="shared" si="79"/>
        <v>-13.473500000000001</v>
      </c>
      <c r="L1229">
        <v>13</v>
      </c>
      <c r="M1229">
        <v>404.44499999999999</v>
      </c>
      <c r="N1229">
        <f t="shared" si="82"/>
        <v>55.987906612171805</v>
      </c>
      <c r="O1229">
        <v>-35.812399999999997</v>
      </c>
      <c r="P1229">
        <v>35.720799999999997</v>
      </c>
      <c r="Q1229">
        <v>1034.83</v>
      </c>
      <c r="R1229">
        <v>2.39053</v>
      </c>
      <c r="S1229">
        <v>-44.769300000000001</v>
      </c>
      <c r="T1229">
        <f t="shared" si="80"/>
        <v>-8.9569000000000045</v>
      </c>
    </row>
    <row r="1230" spans="2:20" x14ac:dyDescent="0.3">
      <c r="B1230">
        <v>20</v>
      </c>
      <c r="C1230">
        <v>538.65300000000002</v>
      </c>
      <c r="D1230">
        <f t="shared" si="81"/>
        <v>53.339022829101637</v>
      </c>
      <c r="E1230">
        <v>-43.396000000000001</v>
      </c>
      <c r="F1230">
        <v>40.252699999999997</v>
      </c>
      <c r="G1230">
        <v>653.58199999999999</v>
      </c>
      <c r="H1230">
        <v>1.36954</v>
      </c>
      <c r="I1230">
        <v>-57.083100000000002</v>
      </c>
      <c r="J1230">
        <f t="shared" si="79"/>
        <v>-13.687100000000001</v>
      </c>
      <c r="L1230">
        <v>14</v>
      </c>
      <c r="M1230">
        <v>423</v>
      </c>
      <c r="N1230">
        <f t="shared" si="82"/>
        <v>53.893829156561551</v>
      </c>
      <c r="O1230">
        <v>-35.446199999999997</v>
      </c>
      <c r="P1230">
        <v>35.598799999999997</v>
      </c>
      <c r="Q1230">
        <v>1012.68</v>
      </c>
      <c r="R1230">
        <v>2.34</v>
      </c>
      <c r="S1230">
        <v>-44.708300000000001</v>
      </c>
      <c r="T1230">
        <f t="shared" si="80"/>
        <v>-9.2621000000000038</v>
      </c>
    </row>
    <row r="1231" spans="2:20" x14ac:dyDescent="0.3">
      <c r="B1231">
        <v>21</v>
      </c>
      <c r="C1231">
        <v>556.97699999999998</v>
      </c>
      <c r="D1231">
        <f t="shared" si="81"/>
        <v>54.573237284435848</v>
      </c>
      <c r="E1231">
        <v>-44.22</v>
      </c>
      <c r="F1231">
        <v>41.503900000000002</v>
      </c>
      <c r="G1231">
        <v>669.27</v>
      </c>
      <c r="H1231">
        <v>1.3778699999999999</v>
      </c>
      <c r="I1231">
        <v>-57.250999999999998</v>
      </c>
      <c r="J1231">
        <f t="shared" si="79"/>
        <v>-13.030999999999999</v>
      </c>
      <c r="L1231">
        <v>15</v>
      </c>
      <c r="M1231">
        <v>440.59300000000002</v>
      </c>
      <c r="N1231">
        <f t="shared" si="82"/>
        <v>56.840788950150568</v>
      </c>
      <c r="O1231">
        <v>-35.674999999999997</v>
      </c>
      <c r="P1231">
        <v>35.08</v>
      </c>
      <c r="Q1231">
        <v>1058.8</v>
      </c>
      <c r="R1231">
        <v>2.40876</v>
      </c>
      <c r="S1231">
        <v>-44.662500000000001</v>
      </c>
      <c r="T1231">
        <f t="shared" si="80"/>
        <v>-8.9875000000000043</v>
      </c>
    </row>
    <row r="1232" spans="2:20" x14ac:dyDescent="0.3">
      <c r="B1232">
        <v>22</v>
      </c>
      <c r="C1232">
        <v>575.55499999999995</v>
      </c>
      <c r="D1232">
        <f t="shared" si="81"/>
        <v>53.827107331252094</v>
      </c>
      <c r="E1232">
        <v>-44.341999999999999</v>
      </c>
      <c r="F1232">
        <v>41.442900000000002</v>
      </c>
      <c r="G1232">
        <v>671.64</v>
      </c>
      <c r="H1232">
        <v>1.3921699999999999</v>
      </c>
      <c r="I1232">
        <v>-57.174700000000001</v>
      </c>
      <c r="J1232">
        <f t="shared" si="79"/>
        <v>-12.832700000000003</v>
      </c>
      <c r="L1232">
        <v>16</v>
      </c>
      <c r="M1232">
        <v>459.01</v>
      </c>
      <c r="N1232">
        <f t="shared" si="82"/>
        <v>54.297659770863952</v>
      </c>
      <c r="O1232">
        <v>-35.659799999999997</v>
      </c>
      <c r="P1232">
        <v>35.263100000000001</v>
      </c>
      <c r="Q1232">
        <v>1044.8800000000001</v>
      </c>
      <c r="R1232">
        <v>2.4059300000000001</v>
      </c>
      <c r="S1232">
        <v>-44.494599999999998</v>
      </c>
      <c r="T1232">
        <f t="shared" si="80"/>
        <v>-8.8348000000000013</v>
      </c>
    </row>
    <row r="1233" spans="1:20" x14ac:dyDescent="0.3">
      <c r="B1233">
        <v>23</v>
      </c>
      <c r="C1233">
        <v>594.11400000000003</v>
      </c>
      <c r="D1233">
        <f t="shared" si="81"/>
        <v>53.882213481329572</v>
      </c>
      <c r="E1233">
        <v>-43.930100000000003</v>
      </c>
      <c r="F1233">
        <v>40.664700000000003</v>
      </c>
      <c r="G1233">
        <v>677.48099999999999</v>
      </c>
      <c r="H1233">
        <v>1.3860300000000001</v>
      </c>
      <c r="I1233">
        <v>-57.098399999999998</v>
      </c>
      <c r="J1233">
        <f t="shared" si="79"/>
        <v>-13.168299999999995</v>
      </c>
      <c r="L1233">
        <v>17</v>
      </c>
      <c r="M1233">
        <v>477.77600000000001</v>
      </c>
      <c r="N1233">
        <f t="shared" si="82"/>
        <v>53.287861025258394</v>
      </c>
      <c r="O1233">
        <v>-35.232500000000002</v>
      </c>
      <c r="P1233">
        <v>34.667999999999999</v>
      </c>
      <c r="Q1233">
        <v>1040.4000000000001</v>
      </c>
      <c r="R1233">
        <v>2.3921399999999999</v>
      </c>
      <c r="S1233">
        <v>-44.479399999999998</v>
      </c>
      <c r="T1233">
        <f t="shared" si="80"/>
        <v>-9.2468999999999966</v>
      </c>
    </row>
    <row r="1234" spans="1:20" x14ac:dyDescent="0.3">
      <c r="B1234">
        <v>24</v>
      </c>
      <c r="C1234">
        <v>613.07600000000002</v>
      </c>
      <c r="D1234">
        <f t="shared" si="81"/>
        <v>52.7370530534754</v>
      </c>
      <c r="E1234">
        <v>-43.533299999999997</v>
      </c>
      <c r="F1234">
        <v>40.344200000000001</v>
      </c>
      <c r="G1234">
        <v>662.173</v>
      </c>
      <c r="H1234">
        <v>1.3863099999999999</v>
      </c>
      <c r="I1234">
        <v>-57.022100000000002</v>
      </c>
      <c r="J1234">
        <f t="shared" si="79"/>
        <v>-13.488800000000005</v>
      </c>
      <c r="L1234">
        <v>18</v>
      </c>
      <c r="M1234">
        <v>496.39699999999999</v>
      </c>
      <c r="N1234">
        <f t="shared" si="82"/>
        <v>53.702808656892813</v>
      </c>
      <c r="O1234">
        <v>-35.812399999999997</v>
      </c>
      <c r="P1234">
        <v>35.049399999999999</v>
      </c>
      <c r="Q1234">
        <v>1086.71</v>
      </c>
      <c r="R1234">
        <v>2.4690699999999999</v>
      </c>
      <c r="S1234">
        <v>-44.540399999999998</v>
      </c>
      <c r="T1234">
        <f t="shared" si="80"/>
        <v>-8.7280000000000015</v>
      </c>
    </row>
    <row r="1235" spans="1:20" x14ac:dyDescent="0.3">
      <c r="B1235">
        <v>25</v>
      </c>
      <c r="C1235">
        <v>631.79999999999995</v>
      </c>
      <c r="D1235">
        <f t="shared" si="81"/>
        <v>53.407391582995281</v>
      </c>
      <c r="E1235">
        <v>-43.777500000000003</v>
      </c>
      <c r="F1235">
        <v>40.161099999999998</v>
      </c>
      <c r="G1235">
        <v>678.43700000000001</v>
      </c>
      <c r="H1235">
        <v>1.4152100000000001</v>
      </c>
      <c r="I1235">
        <v>-56.961100000000002</v>
      </c>
      <c r="J1235">
        <f t="shared" si="79"/>
        <v>-13.183599999999998</v>
      </c>
      <c r="L1235">
        <v>19</v>
      </c>
      <c r="M1235">
        <v>515.21900000000005</v>
      </c>
      <c r="N1235">
        <f t="shared" si="82"/>
        <v>53.129316756986334</v>
      </c>
      <c r="O1235">
        <v>-35.965000000000003</v>
      </c>
      <c r="P1235">
        <v>35.400399999999998</v>
      </c>
      <c r="Q1235">
        <v>1094.58</v>
      </c>
      <c r="R1235">
        <v>2.4258999999999999</v>
      </c>
      <c r="S1235">
        <v>-44.464100000000002</v>
      </c>
      <c r="T1235">
        <f t="shared" si="80"/>
        <v>-8.4990999999999985</v>
      </c>
    </row>
    <row r="1236" spans="1:20" x14ac:dyDescent="0.3">
      <c r="B1236">
        <v>26</v>
      </c>
      <c r="C1236">
        <v>650.55499999999995</v>
      </c>
      <c r="D1236">
        <f t="shared" si="81"/>
        <v>53.319114902692625</v>
      </c>
      <c r="E1236">
        <v>-43.380699999999997</v>
      </c>
      <c r="F1236">
        <v>40.145899999999997</v>
      </c>
      <c r="G1236">
        <v>656.20799999999997</v>
      </c>
      <c r="H1236">
        <v>1.38723</v>
      </c>
      <c r="I1236">
        <v>-57.098399999999998</v>
      </c>
      <c r="J1236">
        <f t="shared" si="79"/>
        <v>-13.717700000000001</v>
      </c>
      <c r="L1236">
        <v>20</v>
      </c>
      <c r="M1236">
        <v>533.77599999999995</v>
      </c>
      <c r="N1236">
        <f t="shared" si="82"/>
        <v>53.888020693000229</v>
      </c>
      <c r="O1236">
        <v>-35.980200000000004</v>
      </c>
      <c r="P1236">
        <v>34.988399999999999</v>
      </c>
      <c r="Q1236">
        <v>1096.9100000000001</v>
      </c>
      <c r="R1236">
        <v>2.4872399999999999</v>
      </c>
      <c r="S1236">
        <v>-44.372599999999998</v>
      </c>
      <c r="T1236">
        <f t="shared" si="80"/>
        <v>-8.392399999999995</v>
      </c>
    </row>
    <row r="1237" spans="1:20" x14ac:dyDescent="0.3">
      <c r="B1237">
        <v>27</v>
      </c>
      <c r="C1237">
        <v>669.976</v>
      </c>
      <c r="D1237">
        <f t="shared" si="81"/>
        <v>51.490654446217881</v>
      </c>
      <c r="E1237">
        <v>-43.670699999999997</v>
      </c>
      <c r="F1237">
        <v>40.161099999999998</v>
      </c>
      <c r="G1237">
        <v>675.69100000000003</v>
      </c>
      <c r="H1237">
        <v>1.4044000000000001</v>
      </c>
      <c r="I1237">
        <v>-56.884799999999998</v>
      </c>
      <c r="J1237">
        <f t="shared" si="79"/>
        <v>-13.214100000000002</v>
      </c>
      <c r="L1237">
        <v>21</v>
      </c>
      <c r="M1237">
        <v>552.33100000000002</v>
      </c>
      <c r="N1237">
        <f t="shared" si="82"/>
        <v>53.893829156561388</v>
      </c>
      <c r="O1237">
        <v>-36.0413</v>
      </c>
      <c r="P1237">
        <v>34.942599999999999</v>
      </c>
      <c r="Q1237">
        <v>1114.5899999999999</v>
      </c>
      <c r="R1237">
        <v>2.48542</v>
      </c>
      <c r="S1237">
        <v>-44.464100000000002</v>
      </c>
      <c r="T1237">
        <f t="shared" si="80"/>
        <v>-8.4228000000000023</v>
      </c>
    </row>
    <row r="1238" spans="1:20" x14ac:dyDescent="0.3">
      <c r="B1238">
        <v>28</v>
      </c>
      <c r="C1238">
        <v>688.72500000000002</v>
      </c>
      <c r="D1238">
        <f t="shared" si="81"/>
        <v>53.336177929489509</v>
      </c>
      <c r="E1238">
        <v>-44.280999999999999</v>
      </c>
      <c r="F1238">
        <v>40.6494</v>
      </c>
      <c r="G1238">
        <v>697.69899999999996</v>
      </c>
      <c r="H1238">
        <v>1.43119</v>
      </c>
      <c r="I1238">
        <v>-56.823700000000002</v>
      </c>
      <c r="J1238">
        <f t="shared" si="79"/>
        <v>-12.542700000000004</v>
      </c>
      <c r="L1238">
        <v>22</v>
      </c>
      <c r="M1238">
        <v>571.654</v>
      </c>
      <c r="N1238">
        <f t="shared" si="82"/>
        <v>51.751798374993584</v>
      </c>
      <c r="O1238">
        <v>-36.0107</v>
      </c>
      <c r="P1238">
        <v>34.820599999999999</v>
      </c>
      <c r="Q1238">
        <v>1125.82</v>
      </c>
      <c r="R1238">
        <v>2.5142699999999998</v>
      </c>
      <c r="S1238">
        <v>-44.280999999999999</v>
      </c>
      <c r="T1238">
        <f t="shared" si="80"/>
        <v>-8.2702999999999989</v>
      </c>
    </row>
    <row r="1239" spans="1:20" x14ac:dyDescent="0.3">
      <c r="B1239">
        <v>29</v>
      </c>
      <c r="C1239">
        <v>708.21199999999999</v>
      </c>
      <c r="D1239">
        <f t="shared" si="81"/>
        <v>51.316262123467013</v>
      </c>
      <c r="E1239">
        <v>-43.579099999999997</v>
      </c>
      <c r="F1239">
        <v>39.932299999999998</v>
      </c>
      <c r="G1239">
        <v>682.11599999999999</v>
      </c>
      <c r="H1239">
        <v>1.4116200000000001</v>
      </c>
      <c r="I1239">
        <v>-56.808500000000002</v>
      </c>
      <c r="J1239">
        <f t="shared" si="79"/>
        <v>-13.229400000000005</v>
      </c>
      <c r="L1239">
        <v>23</v>
      </c>
      <c r="M1239">
        <v>591.18200000000002</v>
      </c>
      <c r="N1239">
        <f t="shared" si="82"/>
        <v>51.208521097910641</v>
      </c>
      <c r="O1239">
        <v>-35.934399999999997</v>
      </c>
      <c r="P1239">
        <v>34.866300000000003</v>
      </c>
      <c r="Q1239">
        <v>1115.33</v>
      </c>
      <c r="R1239">
        <v>2.4886400000000002</v>
      </c>
      <c r="S1239">
        <v>-44.479399999999998</v>
      </c>
      <c r="T1239">
        <f t="shared" si="80"/>
        <v>-8.5450000000000017</v>
      </c>
    </row>
    <row r="1240" spans="1:20" x14ac:dyDescent="0.3">
      <c r="J1240">
        <f t="shared" si="79"/>
        <v>0</v>
      </c>
      <c r="L1240">
        <v>24</v>
      </c>
      <c r="M1240">
        <v>611.18700000000001</v>
      </c>
      <c r="N1240">
        <f t="shared" si="82"/>
        <v>49.987503124218954</v>
      </c>
      <c r="O1240">
        <v>-35.568199999999997</v>
      </c>
      <c r="P1240">
        <v>34.3018</v>
      </c>
      <c r="Q1240">
        <v>1113.77</v>
      </c>
      <c r="R1240">
        <v>2.52291</v>
      </c>
      <c r="S1240">
        <v>-44.326799999999999</v>
      </c>
      <c r="T1240">
        <f t="shared" si="80"/>
        <v>-8.7586000000000013</v>
      </c>
    </row>
    <row r="1241" spans="1:20" x14ac:dyDescent="0.3">
      <c r="A1241">
        <v>3.55</v>
      </c>
      <c r="J1241">
        <f t="shared" si="79"/>
        <v>0</v>
      </c>
      <c r="L1241">
        <v>25</v>
      </c>
      <c r="M1241">
        <v>630.82000000000005</v>
      </c>
      <c r="N1241">
        <f t="shared" si="82"/>
        <v>50.934650842968374</v>
      </c>
      <c r="O1241">
        <v>-35.354599999999998</v>
      </c>
      <c r="P1241">
        <v>34.133899999999997</v>
      </c>
      <c r="Q1241">
        <v>1094.07</v>
      </c>
      <c r="R1241">
        <v>2.4216299999999999</v>
      </c>
      <c r="S1241">
        <v>-44.280999999999999</v>
      </c>
      <c r="T1241">
        <f t="shared" si="80"/>
        <v>-8.926400000000001</v>
      </c>
    </row>
    <row r="1242" spans="1:20" x14ac:dyDescent="0.3">
      <c r="B1242">
        <v>1</v>
      </c>
      <c r="C1242">
        <v>221.30600000000001</v>
      </c>
      <c r="E1242">
        <v>-52.185099999999998</v>
      </c>
      <c r="F1242">
        <v>66.619900000000001</v>
      </c>
      <c r="G1242">
        <v>388.04399999999998</v>
      </c>
      <c r="H1242">
        <v>0.86775500000000005</v>
      </c>
      <c r="I1242">
        <v>-61.752299999999998</v>
      </c>
      <c r="J1242">
        <f t="shared" si="79"/>
        <v>-9.5671999999999997</v>
      </c>
      <c r="L1242">
        <v>26</v>
      </c>
      <c r="M1242">
        <v>649.87599999999998</v>
      </c>
      <c r="N1242">
        <f t="shared" si="82"/>
        <v>52.476910159530007</v>
      </c>
      <c r="O1242">
        <v>-35.583500000000001</v>
      </c>
      <c r="P1242">
        <v>33.996600000000001</v>
      </c>
      <c r="Q1242">
        <v>1139.3900000000001</v>
      </c>
      <c r="R1242">
        <v>2.5421399999999998</v>
      </c>
      <c r="S1242">
        <v>-43.869</v>
      </c>
      <c r="T1242">
        <f t="shared" si="80"/>
        <v>-8.285499999999999</v>
      </c>
    </row>
    <row r="1243" spans="1:20" x14ac:dyDescent="0.3">
      <c r="B1243">
        <v>2</v>
      </c>
      <c r="C1243">
        <v>227.62700000000001</v>
      </c>
      <c r="D1243">
        <f t="shared" si="81"/>
        <v>158.20281601012502</v>
      </c>
      <c r="E1243">
        <v>-46.875</v>
      </c>
      <c r="F1243">
        <v>46.066299999999998</v>
      </c>
      <c r="G1243">
        <v>569.78300000000002</v>
      </c>
      <c r="H1243">
        <v>1.2341</v>
      </c>
      <c r="I1243">
        <v>-56.564300000000003</v>
      </c>
      <c r="J1243">
        <f t="shared" si="79"/>
        <v>-9.6893000000000029</v>
      </c>
      <c r="L1243">
        <v>27</v>
      </c>
      <c r="M1243">
        <v>669.78</v>
      </c>
      <c r="N1243">
        <f t="shared" si="82"/>
        <v>50.241157556270103</v>
      </c>
      <c r="O1243">
        <v>-35.537700000000001</v>
      </c>
      <c r="P1243">
        <v>34.042400000000001</v>
      </c>
      <c r="Q1243">
        <v>1129.9000000000001</v>
      </c>
      <c r="R1243">
        <v>2.5352600000000001</v>
      </c>
      <c r="S1243">
        <v>-44.326799999999999</v>
      </c>
      <c r="T1243">
        <f t="shared" si="80"/>
        <v>-8.7890999999999977</v>
      </c>
    </row>
    <row r="1244" spans="1:20" x14ac:dyDescent="0.3">
      <c r="B1244">
        <v>3</v>
      </c>
      <c r="C1244">
        <v>237.506</v>
      </c>
      <c r="D1244">
        <f t="shared" si="81"/>
        <v>101.22482032594402</v>
      </c>
      <c r="E1244">
        <v>-44.311500000000002</v>
      </c>
      <c r="F1244">
        <v>39.474499999999999</v>
      </c>
      <c r="G1244">
        <v>639.45600000000002</v>
      </c>
      <c r="H1244">
        <v>1.3878900000000001</v>
      </c>
      <c r="I1244">
        <v>-55.679299999999998</v>
      </c>
      <c r="J1244">
        <f t="shared" si="79"/>
        <v>-11.367799999999995</v>
      </c>
      <c r="L1244">
        <v>28</v>
      </c>
      <c r="M1244">
        <v>689.73199999999997</v>
      </c>
      <c r="N1244">
        <f t="shared" si="82"/>
        <v>50.120288692862879</v>
      </c>
      <c r="O1244">
        <v>-35.293599999999998</v>
      </c>
      <c r="P1244">
        <v>33.584600000000002</v>
      </c>
      <c r="Q1244">
        <v>1143.33</v>
      </c>
      <c r="R1244">
        <v>2.52108</v>
      </c>
      <c r="S1244">
        <v>-44.250500000000002</v>
      </c>
      <c r="T1244">
        <f t="shared" si="80"/>
        <v>-8.9569000000000045</v>
      </c>
    </row>
    <row r="1245" spans="1:20" x14ac:dyDescent="0.3">
      <c r="B1245">
        <v>4</v>
      </c>
      <c r="C1245">
        <v>251.291</v>
      </c>
      <c r="D1245">
        <f t="shared" si="81"/>
        <v>72.542618788538277</v>
      </c>
      <c r="E1245">
        <v>-43.396000000000001</v>
      </c>
      <c r="F1245">
        <v>38.055399999999999</v>
      </c>
      <c r="G1245">
        <v>652.98599999999999</v>
      </c>
      <c r="H1245">
        <v>1.4093</v>
      </c>
      <c r="I1245">
        <v>-56.0608</v>
      </c>
      <c r="J1245">
        <f t="shared" si="79"/>
        <v>-12.6648</v>
      </c>
      <c r="L1245">
        <v>29</v>
      </c>
      <c r="M1245">
        <v>710.39300000000003</v>
      </c>
      <c r="N1245">
        <f t="shared" si="82"/>
        <v>48.400367842795468</v>
      </c>
      <c r="O1245">
        <v>-34.622199999999999</v>
      </c>
      <c r="P1245">
        <v>32.9895</v>
      </c>
      <c r="Q1245">
        <v>1095.6099999999999</v>
      </c>
      <c r="R1245">
        <v>2.4908600000000001</v>
      </c>
      <c r="S1245">
        <v>-44.082599999999999</v>
      </c>
      <c r="T1245">
        <f t="shared" si="80"/>
        <v>-9.4603999999999999</v>
      </c>
    </row>
    <row r="1246" spans="1:20" x14ac:dyDescent="0.3">
      <c r="B1246">
        <v>5</v>
      </c>
      <c r="C1246">
        <v>267.767</v>
      </c>
      <c r="D1246">
        <f t="shared" si="81"/>
        <v>60.694343287205633</v>
      </c>
      <c r="E1246">
        <v>-44.174199999999999</v>
      </c>
      <c r="F1246">
        <v>40.176400000000001</v>
      </c>
      <c r="G1246">
        <v>654.38199999999995</v>
      </c>
      <c r="H1246">
        <v>1.3711899999999999</v>
      </c>
      <c r="I1246">
        <v>-56.884799999999998</v>
      </c>
      <c r="J1246">
        <f t="shared" si="79"/>
        <v>-12.710599999999999</v>
      </c>
      <c r="T1246">
        <f t="shared" si="80"/>
        <v>0</v>
      </c>
    </row>
    <row r="1247" spans="1:20" x14ac:dyDescent="0.3">
      <c r="B1247">
        <v>6</v>
      </c>
      <c r="C1247">
        <v>285.12299999999999</v>
      </c>
      <c r="D1247">
        <f t="shared" si="81"/>
        <v>57.616962433740511</v>
      </c>
      <c r="E1247">
        <v>-44.204700000000003</v>
      </c>
      <c r="F1247">
        <v>41.122399999999999</v>
      </c>
      <c r="G1247">
        <v>635.82500000000005</v>
      </c>
      <c r="H1247">
        <v>1.3430800000000001</v>
      </c>
      <c r="I1247">
        <v>-57.357799999999997</v>
      </c>
      <c r="J1247">
        <f t="shared" si="79"/>
        <v>-13.153099999999995</v>
      </c>
      <c r="K1247">
        <v>3.45</v>
      </c>
      <c r="T1247">
        <f t="shared" si="80"/>
        <v>0</v>
      </c>
    </row>
    <row r="1248" spans="1:20" x14ac:dyDescent="0.3">
      <c r="B1248">
        <v>7</v>
      </c>
      <c r="C1248">
        <v>302.70299999999997</v>
      </c>
      <c r="D1248">
        <f t="shared" si="81"/>
        <v>56.882821387940893</v>
      </c>
      <c r="E1248">
        <v>-44.113199999999999</v>
      </c>
      <c r="F1248">
        <v>41.244500000000002</v>
      </c>
      <c r="G1248">
        <v>631.06600000000003</v>
      </c>
      <c r="H1248">
        <v>1.3227100000000001</v>
      </c>
      <c r="I1248">
        <v>-57.464599999999997</v>
      </c>
      <c r="J1248">
        <f t="shared" si="79"/>
        <v>-13.351399999999998</v>
      </c>
      <c r="L1248">
        <v>1</v>
      </c>
      <c r="M1248">
        <v>220.97200000000001</v>
      </c>
      <c r="O1248">
        <v>-41.351300000000002</v>
      </c>
      <c r="P1248">
        <v>62.3322</v>
      </c>
      <c r="Q1248">
        <v>463.339</v>
      </c>
      <c r="R1248">
        <v>1.11947</v>
      </c>
      <c r="S1248">
        <v>-48.492400000000004</v>
      </c>
      <c r="T1248">
        <f t="shared" si="80"/>
        <v>-7.1411000000000016</v>
      </c>
    </row>
    <row r="1249" spans="2:20" x14ac:dyDescent="0.3">
      <c r="B1249">
        <v>8</v>
      </c>
      <c r="C1249">
        <v>319.63400000000001</v>
      </c>
      <c r="D1249">
        <f t="shared" si="81"/>
        <v>59.063256747976943</v>
      </c>
      <c r="E1249">
        <v>-44.708300000000001</v>
      </c>
      <c r="F1249">
        <v>41.992199999999997</v>
      </c>
      <c r="G1249">
        <v>646.45899999999995</v>
      </c>
      <c r="H1249">
        <v>1.34345</v>
      </c>
      <c r="I1249">
        <v>-57.6477</v>
      </c>
      <c r="J1249">
        <f t="shared" si="79"/>
        <v>-12.939399999999999</v>
      </c>
      <c r="L1249">
        <v>2</v>
      </c>
      <c r="M1249">
        <v>228.154</v>
      </c>
      <c r="N1249">
        <f t="shared" si="82"/>
        <v>139.23698134224475</v>
      </c>
      <c r="O1249">
        <v>-37.048299999999998</v>
      </c>
      <c r="P1249">
        <v>38.757300000000001</v>
      </c>
      <c r="Q1249">
        <v>842.45600000000002</v>
      </c>
      <c r="R1249">
        <v>2.0508000000000002</v>
      </c>
      <c r="S1249">
        <v>-42.587299999999999</v>
      </c>
      <c r="T1249">
        <f t="shared" si="80"/>
        <v>-5.5390000000000015</v>
      </c>
    </row>
    <row r="1250" spans="2:20" x14ac:dyDescent="0.3">
      <c r="B1250">
        <v>9</v>
      </c>
      <c r="C1250">
        <v>337.12700000000001</v>
      </c>
      <c r="D1250">
        <f t="shared" si="81"/>
        <v>57.165723432230052</v>
      </c>
      <c r="E1250">
        <v>-44.753999999999998</v>
      </c>
      <c r="F1250">
        <v>42.053199999999997</v>
      </c>
      <c r="G1250">
        <v>645.04600000000005</v>
      </c>
      <c r="H1250">
        <v>1.33823</v>
      </c>
      <c r="I1250">
        <v>-57.632399999999997</v>
      </c>
      <c r="J1250">
        <f t="shared" si="79"/>
        <v>-12.878399999999999</v>
      </c>
      <c r="L1250">
        <v>3</v>
      </c>
      <c r="M1250">
        <v>238.322</v>
      </c>
      <c r="N1250">
        <f t="shared" si="82"/>
        <v>98.347757671125038</v>
      </c>
      <c r="O1250">
        <v>-34.988399999999999</v>
      </c>
      <c r="P1250">
        <v>31.784099999999999</v>
      </c>
      <c r="Q1250">
        <v>1043.24</v>
      </c>
      <c r="R1250">
        <v>2.5506700000000002</v>
      </c>
      <c r="S1250">
        <v>-40.6036</v>
      </c>
      <c r="T1250">
        <f t="shared" si="80"/>
        <v>-5.6152000000000015</v>
      </c>
    </row>
    <row r="1251" spans="2:20" x14ac:dyDescent="0.3">
      <c r="B1251">
        <v>10</v>
      </c>
      <c r="C1251">
        <v>354.45600000000002</v>
      </c>
      <c r="D1251">
        <f t="shared" si="81"/>
        <v>57.70673437590164</v>
      </c>
      <c r="E1251">
        <v>-44.418300000000002</v>
      </c>
      <c r="F1251">
        <v>41.717500000000001</v>
      </c>
      <c r="G1251">
        <v>640.70600000000002</v>
      </c>
      <c r="H1251">
        <v>1.3344</v>
      </c>
      <c r="I1251">
        <v>-57.7087</v>
      </c>
      <c r="J1251">
        <f t="shared" si="79"/>
        <v>-13.290399999999998</v>
      </c>
      <c r="L1251">
        <v>4</v>
      </c>
      <c r="M1251">
        <v>251.53100000000001</v>
      </c>
      <c r="N1251">
        <f t="shared" si="82"/>
        <v>75.705958058899213</v>
      </c>
      <c r="O1251">
        <v>-34.317</v>
      </c>
      <c r="P1251">
        <v>29.861499999999999</v>
      </c>
      <c r="Q1251">
        <v>1131.0899999999999</v>
      </c>
      <c r="R1251">
        <v>2.7185000000000001</v>
      </c>
      <c r="S1251">
        <v>-41.824300000000001</v>
      </c>
      <c r="T1251">
        <f t="shared" si="80"/>
        <v>-7.5073000000000008</v>
      </c>
    </row>
    <row r="1252" spans="2:20" x14ac:dyDescent="0.3">
      <c r="B1252">
        <v>11</v>
      </c>
      <c r="C1252">
        <v>371.85899999999998</v>
      </c>
      <c r="D1252">
        <f t="shared" si="81"/>
        <v>57.461357237258063</v>
      </c>
      <c r="E1252">
        <v>-44.769300000000001</v>
      </c>
      <c r="F1252">
        <v>42.053199999999997</v>
      </c>
      <c r="G1252">
        <v>653.53899999999999</v>
      </c>
      <c r="H1252">
        <v>1.3402499999999999</v>
      </c>
      <c r="I1252">
        <v>-57.723999999999997</v>
      </c>
      <c r="J1252">
        <f t="shared" si="79"/>
        <v>-12.954699999999995</v>
      </c>
      <c r="L1252">
        <v>5</v>
      </c>
      <c r="M1252">
        <v>266.91500000000002</v>
      </c>
      <c r="N1252">
        <f t="shared" si="82"/>
        <v>65.002600104004102</v>
      </c>
      <c r="O1252">
        <v>-35.568199999999997</v>
      </c>
      <c r="P1252">
        <v>33.157299999999999</v>
      </c>
      <c r="Q1252">
        <v>1098.2</v>
      </c>
      <c r="R1252">
        <v>2.5015299999999998</v>
      </c>
      <c r="S1252">
        <v>-43.5486</v>
      </c>
      <c r="T1252">
        <f t="shared" si="80"/>
        <v>-7.980400000000003</v>
      </c>
    </row>
    <row r="1253" spans="2:20" x14ac:dyDescent="0.3">
      <c r="B1253">
        <v>12</v>
      </c>
      <c r="C1253">
        <v>389.11900000000003</v>
      </c>
      <c r="D1253">
        <f t="shared" si="81"/>
        <v>57.93742757821537</v>
      </c>
      <c r="E1253">
        <v>-44.479399999999998</v>
      </c>
      <c r="F1253">
        <v>41.793799999999997</v>
      </c>
      <c r="G1253">
        <v>646.91700000000003</v>
      </c>
      <c r="H1253">
        <v>1.33247</v>
      </c>
      <c r="I1253">
        <v>-57.5867</v>
      </c>
      <c r="J1253">
        <f t="shared" si="79"/>
        <v>-13.107300000000002</v>
      </c>
      <c r="L1253">
        <v>6</v>
      </c>
      <c r="M1253">
        <v>283.46199999999999</v>
      </c>
      <c r="N1253">
        <f t="shared" si="82"/>
        <v>60.433915513386225</v>
      </c>
      <c r="O1253">
        <v>-34.988399999999999</v>
      </c>
      <c r="P1253">
        <v>33.905000000000001</v>
      </c>
      <c r="Q1253">
        <v>1012.32</v>
      </c>
      <c r="R1253">
        <v>2.3591000000000002</v>
      </c>
      <c r="S1253">
        <v>-43.9758</v>
      </c>
      <c r="T1253">
        <f t="shared" si="80"/>
        <v>-8.9874000000000009</v>
      </c>
    </row>
    <row r="1254" spans="2:20" x14ac:dyDescent="0.3">
      <c r="B1254">
        <v>13</v>
      </c>
      <c r="C1254">
        <v>407.84300000000002</v>
      </c>
      <c r="D1254">
        <f t="shared" si="81"/>
        <v>53.407391582995118</v>
      </c>
      <c r="E1254">
        <v>-44.509900000000002</v>
      </c>
      <c r="F1254">
        <v>41.488599999999998</v>
      </c>
      <c r="G1254">
        <v>666.13099999999997</v>
      </c>
      <c r="H1254">
        <v>1.3598300000000001</v>
      </c>
      <c r="I1254">
        <v>-57.357799999999997</v>
      </c>
      <c r="J1254">
        <f t="shared" si="79"/>
        <v>-12.847899999999996</v>
      </c>
      <c r="L1254">
        <v>7</v>
      </c>
      <c r="M1254">
        <v>300.28699999999998</v>
      </c>
      <c r="N1254">
        <f t="shared" si="82"/>
        <v>59.435364041604792</v>
      </c>
      <c r="O1254">
        <v>-35.232500000000002</v>
      </c>
      <c r="P1254">
        <v>34.439100000000003</v>
      </c>
      <c r="Q1254">
        <v>1007.48</v>
      </c>
      <c r="R1254">
        <v>2.3887499999999999</v>
      </c>
      <c r="S1254">
        <v>-44.326799999999999</v>
      </c>
      <c r="T1254">
        <f t="shared" si="80"/>
        <v>-9.0942999999999969</v>
      </c>
    </row>
    <row r="1255" spans="2:20" x14ac:dyDescent="0.3">
      <c r="B1255">
        <v>14</v>
      </c>
      <c r="C1255">
        <v>425.32</v>
      </c>
      <c r="D1255">
        <f t="shared" si="81"/>
        <v>57.218058019110913</v>
      </c>
      <c r="E1255">
        <v>-44.204700000000003</v>
      </c>
      <c r="F1255">
        <v>41.168199999999999</v>
      </c>
      <c r="G1255">
        <v>656.89599999999996</v>
      </c>
      <c r="H1255">
        <v>1.3655600000000001</v>
      </c>
      <c r="I1255">
        <v>-57.449300000000001</v>
      </c>
      <c r="J1255">
        <f t="shared" si="79"/>
        <v>-13.244599999999998</v>
      </c>
      <c r="L1255">
        <v>8</v>
      </c>
      <c r="M1255">
        <v>317.024</v>
      </c>
      <c r="N1255">
        <f t="shared" si="82"/>
        <v>59.747864013861424</v>
      </c>
      <c r="O1255">
        <v>-35.934399999999997</v>
      </c>
      <c r="P1255">
        <v>34.896900000000002</v>
      </c>
      <c r="Q1255">
        <v>1045.68</v>
      </c>
      <c r="R1255">
        <v>2.4269799999999999</v>
      </c>
      <c r="S1255">
        <v>-44.448900000000002</v>
      </c>
      <c r="T1255">
        <f t="shared" si="80"/>
        <v>-8.5145000000000053</v>
      </c>
    </row>
    <row r="1256" spans="2:20" x14ac:dyDescent="0.3">
      <c r="B1256">
        <v>15</v>
      </c>
      <c r="C1256">
        <v>443.09899999999999</v>
      </c>
      <c r="D1256">
        <f t="shared" si="81"/>
        <v>56.246133078350873</v>
      </c>
      <c r="E1256">
        <v>-44.525100000000002</v>
      </c>
      <c r="F1256">
        <v>41.305500000000002</v>
      </c>
      <c r="G1256">
        <v>671.49599999999998</v>
      </c>
      <c r="H1256">
        <v>1.37182</v>
      </c>
      <c r="I1256">
        <v>-57.235700000000001</v>
      </c>
      <c r="J1256">
        <f t="shared" si="79"/>
        <v>-12.710599999999999</v>
      </c>
      <c r="L1256">
        <v>9</v>
      </c>
      <c r="M1256">
        <v>334.34800000000001</v>
      </c>
      <c r="N1256">
        <f t="shared" si="82"/>
        <v>57.723389517432423</v>
      </c>
      <c r="O1256">
        <v>-35.278300000000002</v>
      </c>
      <c r="P1256">
        <v>34.3628</v>
      </c>
      <c r="Q1256">
        <v>1019.48</v>
      </c>
      <c r="R1256">
        <v>2.3667099999999999</v>
      </c>
      <c r="S1256">
        <v>-44.448900000000002</v>
      </c>
      <c r="T1256">
        <f t="shared" si="80"/>
        <v>-9.1706000000000003</v>
      </c>
    </row>
    <row r="1257" spans="2:20" x14ac:dyDescent="0.3">
      <c r="B1257">
        <v>16</v>
      </c>
      <c r="C1257">
        <v>460.63400000000001</v>
      </c>
      <c r="D1257">
        <f t="shared" si="81"/>
        <v>57.028799543769523</v>
      </c>
      <c r="E1257">
        <v>-44.525100000000002</v>
      </c>
      <c r="F1257">
        <v>41.198700000000002</v>
      </c>
      <c r="G1257">
        <v>674.96299999999997</v>
      </c>
      <c r="H1257">
        <v>1.3847499999999999</v>
      </c>
      <c r="I1257">
        <v>-57.281500000000001</v>
      </c>
      <c r="J1257">
        <f t="shared" si="79"/>
        <v>-12.756399999999999</v>
      </c>
      <c r="L1257">
        <v>10</v>
      </c>
      <c r="M1257">
        <v>351.33499999999998</v>
      </c>
      <c r="N1257">
        <f t="shared" si="82"/>
        <v>58.868546535586155</v>
      </c>
      <c r="O1257">
        <v>-35.8429</v>
      </c>
      <c r="P1257">
        <v>35.018900000000002</v>
      </c>
      <c r="Q1257">
        <v>1066.77</v>
      </c>
      <c r="R1257">
        <v>2.4205800000000002</v>
      </c>
      <c r="S1257">
        <v>-44.555700000000002</v>
      </c>
      <c r="T1257">
        <f t="shared" si="80"/>
        <v>-8.7128000000000014</v>
      </c>
    </row>
    <row r="1258" spans="2:20" x14ac:dyDescent="0.3">
      <c r="B1258">
        <v>17</v>
      </c>
      <c r="C1258">
        <v>479.38600000000002</v>
      </c>
      <c r="D1258">
        <f t="shared" si="81"/>
        <v>53.327645051194509</v>
      </c>
      <c r="E1258">
        <v>-43.746899999999997</v>
      </c>
      <c r="F1258">
        <v>40.039099999999998</v>
      </c>
      <c r="G1258">
        <v>666.58500000000004</v>
      </c>
      <c r="H1258">
        <v>1.37087</v>
      </c>
      <c r="I1258">
        <v>-57.128900000000002</v>
      </c>
      <c r="J1258">
        <f t="shared" si="79"/>
        <v>-13.382000000000005</v>
      </c>
      <c r="L1258">
        <v>11</v>
      </c>
      <c r="M1258">
        <v>368.58800000000002</v>
      </c>
      <c r="N1258">
        <f t="shared" si="82"/>
        <v>57.96093433026126</v>
      </c>
      <c r="O1258">
        <v>-36.254899999999999</v>
      </c>
      <c r="P1258">
        <v>35.247799999999998</v>
      </c>
      <c r="Q1258">
        <v>1076.67</v>
      </c>
      <c r="R1258">
        <v>2.4378600000000001</v>
      </c>
      <c r="S1258">
        <v>-44.265700000000002</v>
      </c>
      <c r="T1258">
        <f t="shared" si="80"/>
        <v>-8.0108000000000033</v>
      </c>
    </row>
    <row r="1259" spans="2:20" x14ac:dyDescent="0.3">
      <c r="B1259">
        <v>18</v>
      </c>
      <c r="C1259">
        <v>496.87200000000001</v>
      </c>
      <c r="D1259">
        <f t="shared" si="81"/>
        <v>57.188608029280601</v>
      </c>
      <c r="E1259">
        <v>-43.991100000000003</v>
      </c>
      <c r="F1259">
        <v>40.451000000000001</v>
      </c>
      <c r="G1259">
        <v>672.72799999999995</v>
      </c>
      <c r="H1259">
        <v>1.3847700000000001</v>
      </c>
      <c r="I1259">
        <v>-57.113599999999998</v>
      </c>
      <c r="J1259">
        <f t="shared" si="79"/>
        <v>-13.122499999999995</v>
      </c>
      <c r="L1259">
        <v>12</v>
      </c>
      <c r="M1259">
        <v>386.02300000000002</v>
      </c>
      <c r="N1259">
        <f t="shared" si="82"/>
        <v>57.355893318038419</v>
      </c>
      <c r="O1259">
        <v>-35.919199999999996</v>
      </c>
      <c r="P1259">
        <v>34.774799999999999</v>
      </c>
      <c r="Q1259">
        <v>1085.8499999999999</v>
      </c>
      <c r="R1259">
        <v>2.4578700000000002</v>
      </c>
      <c r="S1259">
        <v>-44.387799999999999</v>
      </c>
      <c r="T1259">
        <f t="shared" si="80"/>
        <v>-8.4686000000000021</v>
      </c>
    </row>
    <row r="1260" spans="2:20" x14ac:dyDescent="0.3">
      <c r="B1260">
        <v>19</v>
      </c>
      <c r="C1260">
        <v>515.298</v>
      </c>
      <c r="D1260">
        <f t="shared" si="81"/>
        <v>54.271138608488044</v>
      </c>
      <c r="E1260">
        <v>-44.082599999999999</v>
      </c>
      <c r="F1260">
        <v>40.5426</v>
      </c>
      <c r="G1260">
        <v>670.56399999999996</v>
      </c>
      <c r="H1260">
        <v>1.38863</v>
      </c>
      <c r="I1260">
        <v>-57.174700000000001</v>
      </c>
      <c r="J1260">
        <f t="shared" si="79"/>
        <v>-13.092100000000002</v>
      </c>
      <c r="L1260">
        <v>13</v>
      </c>
      <c r="M1260">
        <v>403.82600000000002</v>
      </c>
      <c r="N1260">
        <f t="shared" si="82"/>
        <v>56.170308374992985</v>
      </c>
      <c r="O1260">
        <v>-35.812399999999997</v>
      </c>
      <c r="P1260">
        <v>34.500100000000003</v>
      </c>
      <c r="Q1260">
        <v>1088.2</v>
      </c>
      <c r="R1260">
        <v>2.49037</v>
      </c>
      <c r="S1260">
        <v>-44.586199999999998</v>
      </c>
      <c r="T1260">
        <f t="shared" si="80"/>
        <v>-8.7738000000000014</v>
      </c>
    </row>
    <row r="1261" spans="2:20" x14ac:dyDescent="0.3">
      <c r="B1261">
        <v>20</v>
      </c>
      <c r="C1261">
        <v>533.77499999999998</v>
      </c>
      <c r="D1261">
        <f t="shared" si="81"/>
        <v>54.121340044379572</v>
      </c>
      <c r="E1261">
        <v>-43.5486</v>
      </c>
      <c r="F1261">
        <v>40.008499999999998</v>
      </c>
      <c r="G1261">
        <v>665.76099999999997</v>
      </c>
      <c r="H1261">
        <v>1.3827400000000001</v>
      </c>
      <c r="I1261">
        <v>-57.113599999999998</v>
      </c>
      <c r="J1261">
        <f t="shared" si="79"/>
        <v>-13.564999999999998</v>
      </c>
      <c r="L1261">
        <v>14</v>
      </c>
      <c r="M1261">
        <v>421.85599999999999</v>
      </c>
      <c r="N1261">
        <f t="shared" si="82"/>
        <v>55.463117027177013</v>
      </c>
      <c r="O1261">
        <v>-35.308799999999998</v>
      </c>
      <c r="P1261">
        <v>33.950800000000001</v>
      </c>
      <c r="Q1261">
        <v>1069.4000000000001</v>
      </c>
      <c r="R1261">
        <v>2.48258</v>
      </c>
      <c r="S1261">
        <v>-44.418300000000002</v>
      </c>
      <c r="T1261">
        <f t="shared" si="80"/>
        <v>-9.1095000000000041</v>
      </c>
    </row>
    <row r="1262" spans="2:20" x14ac:dyDescent="0.3">
      <c r="B1262">
        <v>21</v>
      </c>
      <c r="C1262">
        <v>552.22299999999996</v>
      </c>
      <c r="D1262">
        <f t="shared" si="81"/>
        <v>54.206418039895986</v>
      </c>
      <c r="E1262">
        <v>-44.22</v>
      </c>
      <c r="F1262">
        <v>40.679900000000004</v>
      </c>
      <c r="G1262">
        <v>691.505</v>
      </c>
      <c r="H1262">
        <v>1.4014500000000001</v>
      </c>
      <c r="I1262">
        <v>-57.144199999999998</v>
      </c>
      <c r="J1262">
        <f t="shared" si="79"/>
        <v>-12.924199999999999</v>
      </c>
      <c r="L1262">
        <v>15</v>
      </c>
      <c r="M1262">
        <v>439.60700000000003</v>
      </c>
      <c r="N1262">
        <f t="shared" si="82"/>
        <v>56.334854374401338</v>
      </c>
      <c r="O1262">
        <v>-36.0565</v>
      </c>
      <c r="P1262">
        <v>34.591700000000003</v>
      </c>
      <c r="Q1262">
        <v>1121.6500000000001</v>
      </c>
      <c r="R1262">
        <v>2.5083299999999999</v>
      </c>
      <c r="S1262">
        <v>-44.387799999999999</v>
      </c>
      <c r="T1262">
        <f t="shared" si="80"/>
        <v>-8.3312999999999988</v>
      </c>
    </row>
    <row r="1263" spans="2:20" x14ac:dyDescent="0.3">
      <c r="B1263">
        <v>22</v>
      </c>
      <c r="C1263">
        <v>570.97500000000002</v>
      </c>
      <c r="D1263">
        <f t="shared" si="81"/>
        <v>53.327645051194352</v>
      </c>
      <c r="E1263">
        <v>-43.7012</v>
      </c>
      <c r="F1263">
        <v>39.871200000000002</v>
      </c>
      <c r="G1263">
        <v>674.96400000000006</v>
      </c>
      <c r="H1263">
        <v>1.40801</v>
      </c>
      <c r="I1263">
        <v>-57.235700000000001</v>
      </c>
      <c r="J1263">
        <f t="shared" si="79"/>
        <v>-13.534500000000001</v>
      </c>
      <c r="L1263">
        <v>16</v>
      </c>
      <c r="M1263">
        <v>458.73399999999998</v>
      </c>
      <c r="N1263">
        <f t="shared" si="82"/>
        <v>52.282114288701962</v>
      </c>
      <c r="O1263">
        <v>-35.156300000000002</v>
      </c>
      <c r="P1263">
        <v>33.706699999999998</v>
      </c>
      <c r="Q1263">
        <v>1078.79</v>
      </c>
      <c r="R1263">
        <v>2.47174</v>
      </c>
      <c r="S1263">
        <v>-44.326799999999999</v>
      </c>
      <c r="T1263">
        <f t="shared" si="80"/>
        <v>-9.170499999999997</v>
      </c>
    </row>
    <row r="1264" spans="2:20" x14ac:dyDescent="0.3">
      <c r="B1264">
        <v>23</v>
      </c>
      <c r="C1264">
        <v>589.03099999999995</v>
      </c>
      <c r="D1264">
        <f t="shared" si="81"/>
        <v>55.383252104563809</v>
      </c>
      <c r="E1264">
        <v>-44.464100000000002</v>
      </c>
      <c r="F1264">
        <v>40.863</v>
      </c>
      <c r="G1264">
        <v>690.09</v>
      </c>
      <c r="H1264">
        <v>1.42801</v>
      </c>
      <c r="I1264">
        <v>-56.961100000000002</v>
      </c>
      <c r="J1264">
        <f t="shared" si="79"/>
        <v>-12.497</v>
      </c>
      <c r="L1264">
        <v>17</v>
      </c>
      <c r="M1264">
        <v>477.09199999999998</v>
      </c>
      <c r="N1264">
        <f t="shared" si="82"/>
        <v>54.472164723826111</v>
      </c>
      <c r="O1264">
        <v>-35.034199999999998</v>
      </c>
      <c r="P1264">
        <v>33.554099999999998</v>
      </c>
      <c r="Q1264">
        <v>1084.99</v>
      </c>
      <c r="R1264">
        <v>2.47539</v>
      </c>
      <c r="S1264">
        <v>-44.525100000000002</v>
      </c>
      <c r="T1264">
        <f t="shared" si="80"/>
        <v>-9.4909000000000034</v>
      </c>
    </row>
    <row r="1265" spans="1:20" x14ac:dyDescent="0.3">
      <c r="B1265">
        <v>24</v>
      </c>
      <c r="C1265">
        <v>607.70399999999995</v>
      </c>
      <c r="D1265">
        <f t="shared" si="81"/>
        <v>53.55325871579285</v>
      </c>
      <c r="E1265">
        <v>-44.372599999999998</v>
      </c>
      <c r="F1265">
        <v>40.6036</v>
      </c>
      <c r="G1265">
        <v>692.65499999999997</v>
      </c>
      <c r="H1265">
        <v>1.4255500000000001</v>
      </c>
      <c r="I1265">
        <v>-57.067900000000002</v>
      </c>
      <c r="J1265">
        <f t="shared" si="79"/>
        <v>-12.695300000000003</v>
      </c>
      <c r="L1265">
        <v>18</v>
      </c>
      <c r="M1265">
        <v>495.48</v>
      </c>
      <c r="N1265">
        <f t="shared" si="82"/>
        <v>54.383293452251365</v>
      </c>
      <c r="O1265">
        <v>-36.300699999999999</v>
      </c>
      <c r="P1265">
        <v>34.545900000000003</v>
      </c>
      <c r="Q1265">
        <v>1132.7</v>
      </c>
      <c r="R1265">
        <v>2.55261</v>
      </c>
      <c r="S1265">
        <v>-44.189500000000002</v>
      </c>
      <c r="T1265">
        <f t="shared" si="80"/>
        <v>-7.8888000000000034</v>
      </c>
    </row>
    <row r="1266" spans="1:20" x14ac:dyDescent="0.3">
      <c r="B1266">
        <v>25</v>
      </c>
      <c r="C1266">
        <v>626.11400000000003</v>
      </c>
      <c r="D1266">
        <f t="shared" si="81"/>
        <v>54.31830526887537</v>
      </c>
      <c r="E1266">
        <v>-44.174199999999999</v>
      </c>
      <c r="F1266">
        <v>40.161099999999998</v>
      </c>
      <c r="G1266">
        <v>699.02200000000005</v>
      </c>
      <c r="H1266">
        <v>1.4372</v>
      </c>
      <c r="I1266">
        <v>-56.9</v>
      </c>
      <c r="J1266">
        <f t="shared" si="79"/>
        <v>-12.7258</v>
      </c>
      <c r="L1266">
        <v>19</v>
      </c>
      <c r="M1266">
        <v>514.21799999999996</v>
      </c>
      <c r="N1266">
        <f t="shared" si="82"/>
        <v>53.367488525990133</v>
      </c>
      <c r="O1266">
        <v>-35.690300000000001</v>
      </c>
      <c r="P1266">
        <v>33.645600000000002</v>
      </c>
      <c r="Q1266">
        <v>1126.51</v>
      </c>
      <c r="R1266">
        <v>2.5832899999999999</v>
      </c>
      <c r="S1266">
        <v>-43.960599999999999</v>
      </c>
      <c r="T1266">
        <f t="shared" si="80"/>
        <v>-8.2702999999999989</v>
      </c>
    </row>
    <row r="1267" spans="1:20" x14ac:dyDescent="0.3">
      <c r="B1267">
        <v>26</v>
      </c>
      <c r="C1267">
        <v>645.51400000000001</v>
      </c>
      <c r="D1267">
        <f t="shared" si="81"/>
        <v>51.546391752577378</v>
      </c>
      <c r="E1267">
        <v>-43.5944</v>
      </c>
      <c r="F1267">
        <v>39.550800000000002</v>
      </c>
      <c r="G1267">
        <v>686.71400000000006</v>
      </c>
      <c r="H1267">
        <v>1.4378599999999999</v>
      </c>
      <c r="I1267">
        <v>-56.884799999999998</v>
      </c>
      <c r="J1267">
        <f t="shared" si="79"/>
        <v>-13.290399999999998</v>
      </c>
      <c r="L1267">
        <v>20</v>
      </c>
      <c r="M1267">
        <v>533.28200000000004</v>
      </c>
      <c r="N1267">
        <f t="shared" si="82"/>
        <v>52.45488879563554</v>
      </c>
      <c r="O1267">
        <v>-35.583500000000001</v>
      </c>
      <c r="P1267">
        <v>33.508299999999998</v>
      </c>
      <c r="Q1267">
        <v>1128.1099999999999</v>
      </c>
      <c r="R1267">
        <v>2.5689600000000001</v>
      </c>
      <c r="S1267">
        <v>-44.036900000000003</v>
      </c>
      <c r="T1267">
        <f t="shared" si="80"/>
        <v>-8.453400000000002</v>
      </c>
    </row>
    <row r="1268" spans="1:20" x14ac:dyDescent="0.3">
      <c r="B1268">
        <v>27</v>
      </c>
      <c r="C1268">
        <v>664.54100000000005</v>
      </c>
      <c r="D1268">
        <f t="shared" si="81"/>
        <v>52.556892836495386</v>
      </c>
      <c r="E1268">
        <v>-44.357300000000002</v>
      </c>
      <c r="F1268">
        <v>40.313699999999997</v>
      </c>
      <c r="G1268">
        <v>713.76499999999999</v>
      </c>
      <c r="H1268">
        <v>1.4545999999999999</v>
      </c>
      <c r="I1268">
        <v>-56.671100000000003</v>
      </c>
      <c r="J1268">
        <f t="shared" si="79"/>
        <v>-12.313800000000001</v>
      </c>
      <c r="L1268">
        <v>21</v>
      </c>
      <c r="M1268">
        <v>552.21199999999999</v>
      </c>
      <c r="N1268">
        <f t="shared" si="82"/>
        <v>52.826201796090999</v>
      </c>
      <c r="O1268">
        <v>-35.674999999999997</v>
      </c>
      <c r="P1268">
        <v>33.615099999999998</v>
      </c>
      <c r="Q1268">
        <v>1145.3599999999999</v>
      </c>
      <c r="R1268">
        <v>2.5711900000000001</v>
      </c>
      <c r="S1268">
        <v>-43.884300000000003</v>
      </c>
      <c r="T1268">
        <f t="shared" si="80"/>
        <v>-8.209300000000006</v>
      </c>
    </row>
    <row r="1269" spans="1:20" x14ac:dyDescent="0.3">
      <c r="B1269">
        <v>28</v>
      </c>
      <c r="C1269">
        <v>683.66099999999994</v>
      </c>
      <c r="D1269">
        <f t="shared" si="81"/>
        <v>52.301255230125818</v>
      </c>
      <c r="E1269">
        <v>-43.8538</v>
      </c>
      <c r="F1269">
        <v>39.581299999999999</v>
      </c>
      <c r="G1269">
        <v>694.11500000000001</v>
      </c>
      <c r="H1269">
        <v>1.45764</v>
      </c>
      <c r="I1269">
        <v>-56.762700000000002</v>
      </c>
      <c r="J1269">
        <f t="shared" si="79"/>
        <v>-12.908900000000003</v>
      </c>
      <c r="L1269">
        <v>22</v>
      </c>
      <c r="M1269">
        <v>571.36</v>
      </c>
      <c r="N1269">
        <f t="shared" si="82"/>
        <v>52.224775433465567</v>
      </c>
      <c r="O1269">
        <v>-35.9039</v>
      </c>
      <c r="P1269">
        <v>33.798200000000001</v>
      </c>
      <c r="Q1269">
        <v>1164.1199999999999</v>
      </c>
      <c r="R1269">
        <v>2.5811999999999999</v>
      </c>
      <c r="S1269">
        <v>-43.899500000000003</v>
      </c>
      <c r="T1269">
        <f t="shared" si="80"/>
        <v>-7.9956000000000031</v>
      </c>
    </row>
    <row r="1270" spans="1:20" x14ac:dyDescent="0.3">
      <c r="B1270">
        <v>29</v>
      </c>
      <c r="C1270">
        <v>703.42600000000004</v>
      </c>
      <c r="D1270">
        <f t="shared" si="81"/>
        <v>50.594485201112825</v>
      </c>
      <c r="E1270">
        <v>-43.533299999999997</v>
      </c>
      <c r="F1270">
        <v>39.138800000000003</v>
      </c>
      <c r="G1270">
        <v>690.56100000000004</v>
      </c>
      <c r="H1270">
        <v>1.45048</v>
      </c>
      <c r="I1270">
        <v>-56.671100000000003</v>
      </c>
      <c r="J1270">
        <f t="shared" si="79"/>
        <v>-13.137800000000006</v>
      </c>
      <c r="L1270">
        <v>23</v>
      </c>
      <c r="M1270">
        <v>590.79700000000003</v>
      </c>
      <c r="N1270">
        <f t="shared" si="82"/>
        <v>51.448268765755998</v>
      </c>
      <c r="O1270">
        <v>-35.293599999999998</v>
      </c>
      <c r="P1270">
        <v>32.8369</v>
      </c>
      <c r="Q1270">
        <v>1147.8499999999999</v>
      </c>
      <c r="R1270">
        <v>2.5950199999999999</v>
      </c>
      <c r="S1270">
        <v>-42.984000000000002</v>
      </c>
      <c r="T1270">
        <f t="shared" si="80"/>
        <v>-7.6904000000000039</v>
      </c>
    </row>
    <row r="1271" spans="1:20" x14ac:dyDescent="0.3">
      <c r="J1271">
        <f t="shared" si="79"/>
        <v>0</v>
      </c>
      <c r="L1271">
        <v>24</v>
      </c>
      <c r="M1271">
        <v>610.81100000000004</v>
      </c>
      <c r="N1271">
        <f t="shared" si="82"/>
        <v>49.965024482861971</v>
      </c>
      <c r="O1271">
        <v>-35.095199999999998</v>
      </c>
      <c r="P1271">
        <v>32.6233</v>
      </c>
      <c r="Q1271">
        <v>1148.5899999999999</v>
      </c>
      <c r="R1271">
        <v>2.5858099999999999</v>
      </c>
      <c r="S1271">
        <v>-43.884300000000003</v>
      </c>
      <c r="T1271">
        <f t="shared" si="80"/>
        <v>-8.7891000000000048</v>
      </c>
    </row>
    <row r="1272" spans="1:20" x14ac:dyDescent="0.3">
      <c r="A1272">
        <v>3.6</v>
      </c>
      <c r="J1272">
        <f t="shared" si="79"/>
        <v>0</v>
      </c>
      <c r="L1272">
        <v>25</v>
      </c>
      <c r="M1272">
        <v>630.572</v>
      </c>
      <c r="N1272">
        <f t="shared" si="82"/>
        <v>50.604726481453454</v>
      </c>
      <c r="O1272">
        <v>-35.415599999999998</v>
      </c>
      <c r="P1272">
        <v>33.248899999999999</v>
      </c>
      <c r="Q1272">
        <v>1143.1400000000001</v>
      </c>
      <c r="R1272">
        <v>2.5728499999999999</v>
      </c>
      <c r="S1272">
        <v>-44.113199999999999</v>
      </c>
      <c r="T1272">
        <f t="shared" si="80"/>
        <v>-8.6976000000000013</v>
      </c>
    </row>
    <row r="1273" spans="1:20" x14ac:dyDescent="0.3">
      <c r="B1273">
        <v>1</v>
      </c>
      <c r="C1273">
        <v>221.255</v>
      </c>
      <c r="E1273">
        <v>-51.7883</v>
      </c>
      <c r="F1273">
        <v>66.116299999999995</v>
      </c>
      <c r="G1273">
        <v>383.73099999999999</v>
      </c>
      <c r="H1273">
        <v>0.85695500000000002</v>
      </c>
      <c r="I1273">
        <v>-61.965899999999998</v>
      </c>
      <c r="J1273">
        <f t="shared" si="79"/>
        <v>-10.177599999999998</v>
      </c>
      <c r="L1273">
        <v>26</v>
      </c>
      <c r="M1273">
        <v>650.27599999999995</v>
      </c>
      <c r="N1273">
        <f t="shared" si="82"/>
        <v>50.75111652456367</v>
      </c>
      <c r="O1273">
        <v>-35.476700000000001</v>
      </c>
      <c r="P1273">
        <v>32.9285</v>
      </c>
      <c r="Q1273">
        <v>1184.53</v>
      </c>
      <c r="R1273">
        <v>2.6301100000000002</v>
      </c>
      <c r="S1273">
        <v>-43.9758</v>
      </c>
      <c r="T1273">
        <f t="shared" si="80"/>
        <v>-8.4990999999999985</v>
      </c>
    </row>
    <row r="1274" spans="1:20" x14ac:dyDescent="0.3">
      <c r="B1274">
        <v>2</v>
      </c>
      <c r="C1274">
        <v>227.71100000000001</v>
      </c>
      <c r="D1274">
        <f t="shared" si="81"/>
        <v>154.89467162329575</v>
      </c>
      <c r="E1274">
        <v>-46.173099999999998</v>
      </c>
      <c r="F1274">
        <v>44.906599999999997</v>
      </c>
      <c r="G1274">
        <v>551.36800000000005</v>
      </c>
      <c r="H1274">
        <v>1.23353</v>
      </c>
      <c r="I1274">
        <v>-56.427</v>
      </c>
      <c r="J1274">
        <f t="shared" si="79"/>
        <v>-10.253900000000002</v>
      </c>
      <c r="L1274">
        <v>27</v>
      </c>
      <c r="M1274">
        <v>670.053</v>
      </c>
      <c r="N1274">
        <f t="shared" si="82"/>
        <v>50.563786216311769</v>
      </c>
      <c r="O1274">
        <v>-35.201999999999998</v>
      </c>
      <c r="P1274">
        <v>32.546999999999997</v>
      </c>
      <c r="Q1274">
        <v>1177.83</v>
      </c>
      <c r="R1274">
        <v>2.6355200000000001</v>
      </c>
      <c r="S1274">
        <v>-43.869</v>
      </c>
      <c r="T1274">
        <f t="shared" si="80"/>
        <v>-8.6670000000000016</v>
      </c>
    </row>
    <row r="1275" spans="1:20" x14ac:dyDescent="0.3">
      <c r="B1275">
        <v>3</v>
      </c>
      <c r="C1275">
        <v>237.27</v>
      </c>
      <c r="D1275">
        <f t="shared" si="81"/>
        <v>104.61345329009313</v>
      </c>
      <c r="E1275">
        <v>-44.937100000000001</v>
      </c>
      <c r="F1275">
        <v>39.566000000000003</v>
      </c>
      <c r="G1275">
        <v>662.73800000000006</v>
      </c>
      <c r="H1275">
        <v>1.42822</v>
      </c>
      <c r="I1275">
        <v>-55.679299999999998</v>
      </c>
      <c r="J1275">
        <f t="shared" si="79"/>
        <v>-10.742199999999997</v>
      </c>
      <c r="L1275">
        <v>28</v>
      </c>
      <c r="M1275">
        <v>689.755</v>
      </c>
      <c r="N1275">
        <f t="shared" si="82"/>
        <v>50.756268399147302</v>
      </c>
      <c r="O1275">
        <v>-35.598799999999997</v>
      </c>
      <c r="P1275">
        <v>32.745399999999997</v>
      </c>
      <c r="Q1275">
        <v>1198.21</v>
      </c>
      <c r="R1275">
        <v>2.6579799999999998</v>
      </c>
      <c r="S1275">
        <v>-42.739899999999999</v>
      </c>
      <c r="T1275">
        <f t="shared" si="80"/>
        <v>-7.1411000000000016</v>
      </c>
    </row>
    <row r="1276" spans="1:20" x14ac:dyDescent="0.3">
      <c r="B1276">
        <v>4</v>
      </c>
      <c r="C1276">
        <v>251.71299999999999</v>
      </c>
      <c r="D1276">
        <f t="shared" si="81"/>
        <v>69.237693000069314</v>
      </c>
      <c r="E1276">
        <v>-42.770400000000002</v>
      </c>
      <c r="F1276">
        <v>37.002600000000001</v>
      </c>
      <c r="G1276">
        <v>643.50199999999995</v>
      </c>
      <c r="H1276">
        <v>1.4207399999999999</v>
      </c>
      <c r="I1276">
        <v>-55.755600000000001</v>
      </c>
      <c r="J1276">
        <f t="shared" si="79"/>
        <v>-12.985199999999999</v>
      </c>
      <c r="L1276">
        <v>29</v>
      </c>
      <c r="M1276">
        <v>709.71500000000003</v>
      </c>
      <c r="N1276">
        <f t="shared" si="82"/>
        <v>50.100200400801512</v>
      </c>
      <c r="O1276">
        <v>-35.537700000000001</v>
      </c>
      <c r="P1276">
        <v>32.638500000000001</v>
      </c>
      <c r="Q1276">
        <v>1208.6099999999999</v>
      </c>
      <c r="R1276">
        <v>2.6623700000000001</v>
      </c>
      <c r="S1276">
        <v>-43.9148</v>
      </c>
      <c r="T1276">
        <f t="shared" si="80"/>
        <v>-8.3770999999999987</v>
      </c>
    </row>
    <row r="1277" spans="1:20" x14ac:dyDescent="0.3">
      <c r="B1277">
        <v>5</v>
      </c>
      <c r="C1277">
        <v>270.01100000000002</v>
      </c>
      <c r="D1277">
        <f t="shared" si="81"/>
        <v>54.650781506175448</v>
      </c>
      <c r="E1277">
        <v>-42.45</v>
      </c>
      <c r="F1277">
        <v>36.972000000000001</v>
      </c>
      <c r="G1277">
        <v>647.48400000000004</v>
      </c>
      <c r="H1277">
        <v>1.40167</v>
      </c>
      <c r="I1277">
        <v>-56.366</v>
      </c>
      <c r="J1277">
        <f t="shared" si="79"/>
        <v>-13.915999999999997</v>
      </c>
      <c r="T1277">
        <f t="shared" si="80"/>
        <v>0</v>
      </c>
    </row>
    <row r="1278" spans="1:20" x14ac:dyDescent="0.3">
      <c r="B1278">
        <v>6</v>
      </c>
      <c r="C1278">
        <v>286.745</v>
      </c>
      <c r="D1278">
        <f t="shared" si="81"/>
        <v>59.758575355563593</v>
      </c>
      <c r="E1278">
        <v>-44.448900000000002</v>
      </c>
      <c r="F1278">
        <v>40.222200000000001</v>
      </c>
      <c r="G1278">
        <v>664.00699999999995</v>
      </c>
      <c r="H1278">
        <v>1.38679</v>
      </c>
      <c r="I1278">
        <v>-57.022100000000002</v>
      </c>
      <c r="J1278">
        <f t="shared" si="79"/>
        <v>-12.5732</v>
      </c>
      <c r="K1278">
        <v>3.5</v>
      </c>
      <c r="T1278">
        <f t="shared" si="80"/>
        <v>0</v>
      </c>
    </row>
    <row r="1279" spans="1:20" x14ac:dyDescent="0.3">
      <c r="B1279">
        <v>7</v>
      </c>
      <c r="C1279">
        <v>303.78399999999999</v>
      </c>
      <c r="D1279">
        <f t="shared" si="81"/>
        <v>58.688890193086493</v>
      </c>
      <c r="E1279">
        <v>-44.494599999999998</v>
      </c>
      <c r="F1279">
        <v>40.878300000000003</v>
      </c>
      <c r="G1279">
        <v>658.59400000000005</v>
      </c>
      <c r="H1279">
        <v>1.37273</v>
      </c>
      <c r="I1279">
        <v>-57.327300000000001</v>
      </c>
      <c r="J1279">
        <f t="shared" si="79"/>
        <v>-12.832700000000003</v>
      </c>
      <c r="L1279">
        <v>1</v>
      </c>
      <c r="M1279">
        <v>220.965</v>
      </c>
      <c r="O1279">
        <v>-42.0227</v>
      </c>
      <c r="P1279">
        <v>62.6678</v>
      </c>
      <c r="Q1279">
        <v>470.57499999999999</v>
      </c>
      <c r="R1279">
        <v>1.1281399999999999</v>
      </c>
      <c r="S1279">
        <v>-48.2483</v>
      </c>
      <c r="T1279">
        <f t="shared" si="80"/>
        <v>-6.2256</v>
      </c>
    </row>
    <row r="1280" spans="1:20" x14ac:dyDescent="0.3">
      <c r="B1280">
        <v>8</v>
      </c>
      <c r="C1280">
        <v>320.94</v>
      </c>
      <c r="D1280">
        <f t="shared" si="81"/>
        <v>58.288645371881536</v>
      </c>
      <c r="E1280">
        <v>-44.448900000000002</v>
      </c>
      <c r="F1280">
        <v>40.832500000000003</v>
      </c>
      <c r="G1280">
        <v>656.08699999999999</v>
      </c>
      <c r="H1280">
        <v>1.3606799999999999</v>
      </c>
      <c r="I1280">
        <v>-57.372999999999998</v>
      </c>
      <c r="J1280">
        <f t="shared" si="79"/>
        <v>-12.924099999999996</v>
      </c>
      <c r="L1280">
        <v>2</v>
      </c>
      <c r="M1280">
        <v>228.33099999999999</v>
      </c>
      <c r="N1280">
        <f t="shared" si="82"/>
        <v>135.75889220743986</v>
      </c>
      <c r="O1280">
        <v>-36.315899999999999</v>
      </c>
      <c r="P1280">
        <v>36.895800000000001</v>
      </c>
      <c r="Q1280">
        <v>819.57799999999997</v>
      </c>
      <c r="R1280">
        <v>2.1201300000000001</v>
      </c>
      <c r="S1280">
        <v>-42.434699999999999</v>
      </c>
      <c r="T1280">
        <f t="shared" si="80"/>
        <v>-6.1188000000000002</v>
      </c>
    </row>
    <row r="1281" spans="2:20" x14ac:dyDescent="0.3">
      <c r="B1281">
        <v>9</v>
      </c>
      <c r="C1281">
        <v>337.54</v>
      </c>
      <c r="D1281">
        <f t="shared" si="81"/>
        <v>60.240963855421604</v>
      </c>
      <c r="E1281">
        <v>-45.028700000000001</v>
      </c>
      <c r="F1281">
        <v>41.412399999999998</v>
      </c>
      <c r="G1281">
        <v>673.26800000000003</v>
      </c>
      <c r="H1281">
        <v>1.3738699999999999</v>
      </c>
      <c r="I1281">
        <v>-57.540900000000001</v>
      </c>
      <c r="J1281">
        <f t="shared" si="79"/>
        <v>-12.5122</v>
      </c>
      <c r="L1281">
        <v>3</v>
      </c>
      <c r="M1281">
        <v>238.69499999999999</v>
      </c>
      <c r="N1281">
        <f t="shared" si="82"/>
        <v>96.487842531840954</v>
      </c>
      <c r="O1281">
        <v>-34.774799999999999</v>
      </c>
      <c r="P1281">
        <v>30.456499999999998</v>
      </c>
      <c r="Q1281">
        <v>1059.9000000000001</v>
      </c>
      <c r="R1281">
        <v>2.6506699999999999</v>
      </c>
      <c r="S1281">
        <v>-40.832500000000003</v>
      </c>
      <c r="T1281">
        <f t="shared" si="80"/>
        <v>-6.0577000000000041</v>
      </c>
    </row>
    <row r="1282" spans="2:20" x14ac:dyDescent="0.3">
      <c r="B1282">
        <v>10</v>
      </c>
      <c r="C1282">
        <v>354.642</v>
      </c>
      <c r="D1282">
        <f t="shared" si="81"/>
        <v>58.472693252251283</v>
      </c>
      <c r="E1282">
        <v>-44.677700000000002</v>
      </c>
      <c r="F1282">
        <v>41.244500000000002</v>
      </c>
      <c r="G1282">
        <v>660.52200000000005</v>
      </c>
      <c r="H1282">
        <v>1.36955</v>
      </c>
      <c r="I1282">
        <v>-57.342500000000001</v>
      </c>
      <c r="J1282">
        <f t="shared" si="79"/>
        <v>-12.6648</v>
      </c>
      <c r="L1282">
        <v>4</v>
      </c>
      <c r="M1282">
        <v>252.15299999999999</v>
      </c>
      <c r="N1282">
        <f t="shared" si="82"/>
        <v>74.30524595036411</v>
      </c>
      <c r="O1282">
        <v>-34.072899999999997</v>
      </c>
      <c r="P1282">
        <v>28.747599999999998</v>
      </c>
      <c r="Q1282">
        <v>1164.33</v>
      </c>
      <c r="R1282">
        <v>2.7511399999999999</v>
      </c>
      <c r="S1282">
        <v>-41.809100000000001</v>
      </c>
      <c r="T1282">
        <f t="shared" si="80"/>
        <v>-7.7362000000000037</v>
      </c>
    </row>
    <row r="1283" spans="2:20" x14ac:dyDescent="0.3">
      <c r="B1283">
        <v>11</v>
      </c>
      <c r="C1283">
        <v>371.53399999999999</v>
      </c>
      <c r="D1283">
        <f t="shared" si="81"/>
        <v>59.19962112242483</v>
      </c>
      <c r="E1283">
        <v>-45.043900000000001</v>
      </c>
      <c r="F1283">
        <v>41.992199999999997</v>
      </c>
      <c r="G1283">
        <v>665.20100000000002</v>
      </c>
      <c r="H1283">
        <v>1.37171</v>
      </c>
      <c r="I1283">
        <v>-57.556199999999997</v>
      </c>
      <c r="J1283">
        <f t="shared" si="79"/>
        <v>-12.512299999999996</v>
      </c>
      <c r="L1283">
        <v>5</v>
      </c>
      <c r="M1283">
        <v>268.74599999999998</v>
      </c>
      <c r="N1283">
        <f t="shared" si="82"/>
        <v>60.26637738805524</v>
      </c>
      <c r="O1283">
        <v>-34.454300000000003</v>
      </c>
      <c r="P1283">
        <v>31.784099999999999</v>
      </c>
      <c r="Q1283">
        <v>1058.19</v>
      </c>
      <c r="R1283">
        <v>2.5132300000000001</v>
      </c>
      <c r="S1283">
        <v>-43.151899999999998</v>
      </c>
      <c r="T1283">
        <f t="shared" si="80"/>
        <v>-8.6975999999999942</v>
      </c>
    </row>
    <row r="1284" spans="2:20" x14ac:dyDescent="0.3">
      <c r="B1284">
        <v>12</v>
      </c>
      <c r="C1284">
        <v>389.57100000000003</v>
      </c>
      <c r="D1284">
        <f t="shared" si="81"/>
        <v>55.441592282530245</v>
      </c>
      <c r="E1284">
        <v>-43.8538</v>
      </c>
      <c r="F1284">
        <v>40.557899999999997</v>
      </c>
      <c r="G1284">
        <v>648.88499999999999</v>
      </c>
      <c r="H1284">
        <v>1.3582099999999999</v>
      </c>
      <c r="I1284">
        <v>-57.479900000000001</v>
      </c>
      <c r="J1284">
        <f t="shared" si="79"/>
        <v>-13.626100000000001</v>
      </c>
      <c r="L1284">
        <v>6</v>
      </c>
      <c r="M1284">
        <v>284.89</v>
      </c>
      <c r="N1284">
        <f t="shared" si="82"/>
        <v>61.942517343904832</v>
      </c>
      <c r="O1284">
        <v>-35.537700000000001</v>
      </c>
      <c r="P1284">
        <v>33.279400000000003</v>
      </c>
      <c r="Q1284">
        <v>1091.93</v>
      </c>
      <c r="R1284">
        <v>2.48807</v>
      </c>
      <c r="S1284">
        <v>-43.7164</v>
      </c>
      <c r="T1284">
        <f t="shared" si="80"/>
        <v>-8.1786999999999992</v>
      </c>
    </row>
    <row r="1285" spans="2:20" x14ac:dyDescent="0.3">
      <c r="B1285">
        <v>13</v>
      </c>
      <c r="C1285">
        <v>407.18799999999999</v>
      </c>
      <c r="D1285">
        <f t="shared" si="81"/>
        <v>56.763353578929568</v>
      </c>
      <c r="E1285">
        <v>-44.509900000000002</v>
      </c>
      <c r="F1285">
        <v>41.030900000000003</v>
      </c>
      <c r="G1285">
        <v>671.55899999999997</v>
      </c>
      <c r="H1285">
        <v>1.37486</v>
      </c>
      <c r="I1285">
        <v>-57.250999999999998</v>
      </c>
      <c r="J1285">
        <f t="shared" si="79"/>
        <v>-12.741099999999996</v>
      </c>
      <c r="L1285">
        <v>7</v>
      </c>
      <c r="M1285">
        <v>301.48</v>
      </c>
      <c r="N1285">
        <f t="shared" si="82"/>
        <v>60.277275467148769</v>
      </c>
      <c r="O1285">
        <v>-35.201999999999998</v>
      </c>
      <c r="P1285">
        <v>33.340499999999999</v>
      </c>
      <c r="Q1285">
        <v>1055.9100000000001</v>
      </c>
      <c r="R1285">
        <v>2.4849100000000002</v>
      </c>
      <c r="S1285">
        <v>-44.143700000000003</v>
      </c>
      <c r="T1285">
        <f t="shared" si="80"/>
        <v>-8.9417000000000044</v>
      </c>
    </row>
    <row r="1286" spans="2:20" x14ac:dyDescent="0.3">
      <c r="B1286">
        <v>14</v>
      </c>
      <c r="C1286">
        <v>424.73899999999998</v>
      </c>
      <c r="D1286">
        <f t="shared" si="81"/>
        <v>56.976810438151709</v>
      </c>
      <c r="E1286">
        <v>-44.280999999999999</v>
      </c>
      <c r="F1286">
        <v>40.252699999999997</v>
      </c>
      <c r="G1286">
        <v>683.51900000000001</v>
      </c>
      <c r="H1286">
        <v>1.4024799999999999</v>
      </c>
      <c r="I1286">
        <v>-57.067900000000002</v>
      </c>
      <c r="J1286">
        <f t="shared" ref="J1286:J1349" si="83">I1286-E1286</f>
        <v>-12.786900000000003</v>
      </c>
      <c r="L1286">
        <v>8</v>
      </c>
      <c r="M1286">
        <v>319.02199999999999</v>
      </c>
      <c r="N1286">
        <f t="shared" si="82"/>
        <v>57.006042640519979</v>
      </c>
      <c r="O1286">
        <v>-35.385100000000001</v>
      </c>
      <c r="P1286">
        <v>33.859299999999998</v>
      </c>
      <c r="Q1286">
        <v>1061.79</v>
      </c>
      <c r="R1286">
        <v>2.4408400000000001</v>
      </c>
      <c r="S1286">
        <v>-44.097900000000003</v>
      </c>
      <c r="T1286">
        <f t="shared" ref="T1286:T1349" si="84">S1286-O1286</f>
        <v>-8.7128000000000014</v>
      </c>
    </row>
    <row r="1287" spans="2:20" x14ac:dyDescent="0.3">
      <c r="B1287">
        <v>15</v>
      </c>
      <c r="C1287">
        <v>442.78100000000001</v>
      </c>
      <c r="D1287">
        <f t="shared" ref="D1287:D1350" si="85">1000/(C1287-C1286)</f>
        <v>55.426227690943264</v>
      </c>
      <c r="E1287">
        <v>-44.311500000000002</v>
      </c>
      <c r="F1287">
        <v>40.145899999999997</v>
      </c>
      <c r="G1287">
        <v>686.20899999999995</v>
      </c>
      <c r="H1287">
        <v>1.40472</v>
      </c>
      <c r="I1287">
        <v>-57.144199999999998</v>
      </c>
      <c r="J1287">
        <f t="shared" si="83"/>
        <v>-12.832699999999996</v>
      </c>
      <c r="L1287">
        <v>9</v>
      </c>
      <c r="M1287">
        <v>336.11799999999999</v>
      </c>
      <c r="N1287">
        <f t="shared" ref="N1287:N1350" si="86">1000/(M1287-M1286)</f>
        <v>58.493214787084689</v>
      </c>
      <c r="O1287">
        <v>-35.7971</v>
      </c>
      <c r="P1287">
        <v>34.240699999999997</v>
      </c>
      <c r="Q1287">
        <v>1088.1600000000001</v>
      </c>
      <c r="R1287">
        <v>2.4765299999999999</v>
      </c>
      <c r="S1287">
        <v>-43.869</v>
      </c>
      <c r="T1287">
        <f t="shared" si="84"/>
        <v>-8.0718999999999994</v>
      </c>
    </row>
    <row r="1288" spans="2:20" x14ac:dyDescent="0.3">
      <c r="B1288">
        <v>16</v>
      </c>
      <c r="C1288">
        <v>460.07499999999999</v>
      </c>
      <c r="D1288">
        <f t="shared" si="85"/>
        <v>57.823522608997401</v>
      </c>
      <c r="E1288">
        <v>-44.555700000000002</v>
      </c>
      <c r="F1288">
        <v>40.344200000000001</v>
      </c>
      <c r="G1288">
        <v>690.14499999999998</v>
      </c>
      <c r="H1288">
        <v>1.41269</v>
      </c>
      <c r="I1288">
        <v>-57.250999999999998</v>
      </c>
      <c r="J1288">
        <f t="shared" si="83"/>
        <v>-12.695299999999996</v>
      </c>
      <c r="L1288">
        <v>10</v>
      </c>
      <c r="M1288">
        <v>353.53899999999999</v>
      </c>
      <c r="N1288">
        <f t="shared" si="86"/>
        <v>57.401986108719385</v>
      </c>
      <c r="O1288">
        <v>-35.263100000000001</v>
      </c>
      <c r="P1288">
        <v>33.523600000000002</v>
      </c>
      <c r="Q1288">
        <v>1052.18</v>
      </c>
      <c r="R1288">
        <v>2.4852799999999999</v>
      </c>
      <c r="S1288">
        <v>-44.280999999999999</v>
      </c>
      <c r="T1288">
        <f t="shared" si="84"/>
        <v>-9.0178999999999974</v>
      </c>
    </row>
    <row r="1289" spans="2:20" x14ac:dyDescent="0.3">
      <c r="B1289">
        <v>17</v>
      </c>
      <c r="C1289">
        <v>478.245</v>
      </c>
      <c r="D1289">
        <f t="shared" si="85"/>
        <v>55.035773252614149</v>
      </c>
      <c r="E1289">
        <v>-44.555700000000002</v>
      </c>
      <c r="F1289">
        <v>40.451000000000001</v>
      </c>
      <c r="G1289">
        <v>688.80499999999995</v>
      </c>
      <c r="H1289">
        <v>1.4198</v>
      </c>
      <c r="I1289">
        <v>-57.342500000000001</v>
      </c>
      <c r="J1289">
        <f t="shared" si="83"/>
        <v>-12.786799999999999</v>
      </c>
      <c r="L1289">
        <v>11</v>
      </c>
      <c r="M1289">
        <v>371.13200000000001</v>
      </c>
      <c r="N1289">
        <f t="shared" si="86"/>
        <v>56.840788950150568</v>
      </c>
      <c r="O1289">
        <v>-35.034199999999998</v>
      </c>
      <c r="P1289">
        <v>33.248899999999999</v>
      </c>
      <c r="Q1289">
        <v>1035.03</v>
      </c>
      <c r="R1289">
        <v>2.45269</v>
      </c>
      <c r="S1289">
        <v>-43.533299999999997</v>
      </c>
      <c r="T1289">
        <f t="shared" si="84"/>
        <v>-8.4990999999999985</v>
      </c>
    </row>
    <row r="1290" spans="2:20" x14ac:dyDescent="0.3">
      <c r="B1290">
        <v>18</v>
      </c>
      <c r="C1290">
        <v>496.28699999999998</v>
      </c>
      <c r="D1290">
        <f t="shared" si="85"/>
        <v>55.426227690943435</v>
      </c>
      <c r="E1290">
        <v>-44.647199999999998</v>
      </c>
      <c r="F1290">
        <v>40.6036</v>
      </c>
      <c r="G1290">
        <v>697.399</v>
      </c>
      <c r="H1290">
        <v>1.43645</v>
      </c>
      <c r="I1290">
        <v>-57.144199999999998</v>
      </c>
      <c r="J1290">
        <f t="shared" si="83"/>
        <v>-12.497</v>
      </c>
      <c r="L1290">
        <v>12</v>
      </c>
      <c r="M1290">
        <v>388.80099999999999</v>
      </c>
      <c r="N1290">
        <f t="shared" si="86"/>
        <v>56.596298602071478</v>
      </c>
      <c r="O1290">
        <v>-35.507199999999997</v>
      </c>
      <c r="P1290">
        <v>33.187899999999999</v>
      </c>
      <c r="Q1290">
        <v>1092.6500000000001</v>
      </c>
      <c r="R1290">
        <v>2.5659299999999998</v>
      </c>
      <c r="S1290">
        <v>-44.097900000000003</v>
      </c>
      <c r="T1290">
        <f t="shared" si="84"/>
        <v>-8.5907000000000053</v>
      </c>
    </row>
    <row r="1291" spans="2:20" x14ac:dyDescent="0.3">
      <c r="B1291">
        <v>19</v>
      </c>
      <c r="C1291">
        <v>514.80799999999999</v>
      </c>
      <c r="D1291">
        <f t="shared" si="85"/>
        <v>53.992764969494047</v>
      </c>
      <c r="E1291">
        <v>-44.174199999999999</v>
      </c>
      <c r="F1291">
        <v>40.039099999999998</v>
      </c>
      <c r="G1291">
        <v>689.08399999999995</v>
      </c>
      <c r="H1291">
        <v>1.4281900000000001</v>
      </c>
      <c r="I1291">
        <v>-57.037399999999998</v>
      </c>
      <c r="J1291">
        <f t="shared" si="83"/>
        <v>-12.863199999999999</v>
      </c>
      <c r="L1291">
        <v>13</v>
      </c>
      <c r="M1291">
        <v>406.97800000000001</v>
      </c>
      <c r="N1291">
        <f t="shared" si="86"/>
        <v>55.014578863398739</v>
      </c>
      <c r="O1291">
        <v>-35.415599999999998</v>
      </c>
      <c r="P1291">
        <v>33.309899999999999</v>
      </c>
      <c r="Q1291">
        <v>1098.5899999999999</v>
      </c>
      <c r="R1291">
        <v>2.5279600000000002</v>
      </c>
      <c r="S1291">
        <v>-44.158900000000003</v>
      </c>
      <c r="T1291">
        <f t="shared" si="84"/>
        <v>-8.743300000000005</v>
      </c>
    </row>
    <row r="1292" spans="2:20" x14ac:dyDescent="0.3">
      <c r="B1292">
        <v>20</v>
      </c>
      <c r="C1292">
        <v>533.40499999999997</v>
      </c>
      <c r="D1292">
        <f t="shared" si="85"/>
        <v>53.772113781792818</v>
      </c>
      <c r="E1292">
        <v>-44.158900000000003</v>
      </c>
      <c r="F1292">
        <v>39.581299999999999</v>
      </c>
      <c r="G1292">
        <v>703.46100000000001</v>
      </c>
      <c r="H1292">
        <v>1.43896</v>
      </c>
      <c r="I1292">
        <v>-56.854199999999999</v>
      </c>
      <c r="J1292">
        <f t="shared" si="83"/>
        <v>-12.695299999999996</v>
      </c>
      <c r="L1292">
        <v>14</v>
      </c>
      <c r="M1292">
        <v>424.25799999999998</v>
      </c>
      <c r="N1292">
        <f t="shared" si="86"/>
        <v>57.870370370370459</v>
      </c>
      <c r="O1292">
        <v>-36.285400000000003</v>
      </c>
      <c r="P1292">
        <v>33.706699999999998</v>
      </c>
      <c r="Q1292">
        <v>1162.29</v>
      </c>
      <c r="R1292">
        <v>2.6237499999999998</v>
      </c>
      <c r="S1292">
        <v>-44.174199999999999</v>
      </c>
      <c r="T1292">
        <f t="shared" si="84"/>
        <v>-7.8887999999999963</v>
      </c>
    </row>
    <row r="1293" spans="2:20" x14ac:dyDescent="0.3">
      <c r="B1293">
        <v>21</v>
      </c>
      <c r="C1293">
        <v>551.96900000000005</v>
      </c>
      <c r="D1293">
        <f t="shared" si="85"/>
        <v>53.867700926524229</v>
      </c>
      <c r="E1293">
        <v>-43.8538</v>
      </c>
      <c r="F1293">
        <v>39.2761</v>
      </c>
      <c r="G1293">
        <v>698.14300000000003</v>
      </c>
      <c r="H1293">
        <v>1.44662</v>
      </c>
      <c r="I1293">
        <v>-56.808500000000002</v>
      </c>
      <c r="J1293">
        <f t="shared" si="83"/>
        <v>-12.954700000000003</v>
      </c>
      <c r="L1293">
        <v>15</v>
      </c>
      <c r="M1293">
        <v>442.827</v>
      </c>
      <c r="N1293">
        <f t="shared" si="86"/>
        <v>53.85319618719366</v>
      </c>
      <c r="O1293">
        <v>-35.751300000000001</v>
      </c>
      <c r="P1293">
        <v>33.340499999999999</v>
      </c>
      <c r="Q1293">
        <v>1138.0899999999999</v>
      </c>
      <c r="R1293">
        <v>2.5892900000000001</v>
      </c>
      <c r="S1293">
        <v>-43.7164</v>
      </c>
      <c r="T1293">
        <f t="shared" si="84"/>
        <v>-7.9650999999999996</v>
      </c>
    </row>
    <row r="1294" spans="2:20" x14ac:dyDescent="0.3">
      <c r="B1294">
        <v>22</v>
      </c>
      <c r="C1294">
        <v>570.13699999999994</v>
      </c>
      <c r="D1294">
        <f t="shared" si="85"/>
        <v>55.04183179216237</v>
      </c>
      <c r="E1294">
        <v>-44.22</v>
      </c>
      <c r="F1294">
        <v>39.596600000000002</v>
      </c>
      <c r="G1294">
        <v>710.93399999999997</v>
      </c>
      <c r="H1294">
        <v>1.46601</v>
      </c>
      <c r="I1294">
        <v>-56.854199999999999</v>
      </c>
      <c r="J1294">
        <f t="shared" si="83"/>
        <v>-12.6342</v>
      </c>
      <c r="L1294">
        <v>16</v>
      </c>
      <c r="M1294">
        <v>460.67700000000002</v>
      </c>
      <c r="N1294">
        <f t="shared" si="86"/>
        <v>56.022408963585363</v>
      </c>
      <c r="O1294">
        <v>-35.812399999999997</v>
      </c>
      <c r="P1294">
        <v>33.248899999999999</v>
      </c>
      <c r="Q1294">
        <v>1170.28</v>
      </c>
      <c r="R1294">
        <v>2.5752799999999998</v>
      </c>
      <c r="S1294">
        <v>-44.143700000000003</v>
      </c>
      <c r="T1294">
        <f t="shared" si="84"/>
        <v>-8.3313000000000059</v>
      </c>
    </row>
    <row r="1295" spans="2:20" x14ac:dyDescent="0.3">
      <c r="B1295">
        <v>23</v>
      </c>
      <c r="C1295">
        <v>589.65899999999999</v>
      </c>
      <c r="D1295">
        <f t="shared" si="85"/>
        <v>51.224259809445627</v>
      </c>
      <c r="E1295">
        <v>-43.777500000000003</v>
      </c>
      <c r="F1295">
        <v>39.199800000000003</v>
      </c>
      <c r="G1295">
        <v>698.32799999999997</v>
      </c>
      <c r="H1295">
        <v>1.46136</v>
      </c>
      <c r="I1295">
        <v>-56.808500000000002</v>
      </c>
      <c r="J1295">
        <f t="shared" si="83"/>
        <v>-13.030999999999999</v>
      </c>
      <c r="L1295">
        <v>17</v>
      </c>
      <c r="M1295">
        <v>479.56099999999998</v>
      </c>
      <c r="N1295">
        <f t="shared" si="86"/>
        <v>52.9548824401611</v>
      </c>
      <c r="O1295">
        <v>-35.263100000000001</v>
      </c>
      <c r="P1295">
        <v>32.501199999999997</v>
      </c>
      <c r="Q1295">
        <v>1138.6600000000001</v>
      </c>
      <c r="R1295">
        <v>2.6224400000000001</v>
      </c>
      <c r="S1295">
        <v>-43.945300000000003</v>
      </c>
      <c r="T1295">
        <f t="shared" si="84"/>
        <v>-8.6822000000000017</v>
      </c>
    </row>
    <row r="1296" spans="2:20" x14ac:dyDescent="0.3">
      <c r="B1296">
        <v>24</v>
      </c>
      <c r="C1296">
        <v>608.48199999999997</v>
      </c>
      <c r="D1296">
        <f t="shared" si="85"/>
        <v>53.126494182648948</v>
      </c>
      <c r="E1296">
        <v>-43.792700000000004</v>
      </c>
      <c r="F1296">
        <v>39.1693</v>
      </c>
      <c r="G1296">
        <v>703.05600000000004</v>
      </c>
      <c r="H1296">
        <v>1.4579800000000001</v>
      </c>
      <c r="I1296">
        <v>-56.732199999999999</v>
      </c>
      <c r="J1296">
        <f t="shared" si="83"/>
        <v>-12.939499999999995</v>
      </c>
      <c r="L1296">
        <v>18</v>
      </c>
      <c r="M1296">
        <v>498.43599999999998</v>
      </c>
      <c r="N1296">
        <f t="shared" si="86"/>
        <v>52.980132450331126</v>
      </c>
      <c r="O1296">
        <v>-35.156300000000002</v>
      </c>
      <c r="P1296">
        <v>32.638500000000001</v>
      </c>
      <c r="Q1296">
        <v>1147.6099999999999</v>
      </c>
      <c r="R1296">
        <v>2.5613800000000002</v>
      </c>
      <c r="S1296">
        <v>-44.113199999999999</v>
      </c>
      <c r="T1296">
        <f t="shared" si="84"/>
        <v>-8.9568999999999974</v>
      </c>
    </row>
    <row r="1297" spans="1:20" x14ac:dyDescent="0.3">
      <c r="B1297">
        <v>25</v>
      </c>
      <c r="C1297">
        <v>627.58100000000002</v>
      </c>
      <c r="D1297">
        <f t="shared" si="85"/>
        <v>52.35876223886055</v>
      </c>
      <c r="E1297">
        <v>-44.006300000000003</v>
      </c>
      <c r="F1297">
        <v>39.138800000000003</v>
      </c>
      <c r="G1297">
        <v>705.77499999999998</v>
      </c>
      <c r="H1297">
        <v>1.47183</v>
      </c>
      <c r="I1297">
        <v>-56.747399999999999</v>
      </c>
      <c r="J1297">
        <f t="shared" si="83"/>
        <v>-12.741099999999996</v>
      </c>
      <c r="L1297">
        <v>19</v>
      </c>
      <c r="M1297">
        <v>516.99800000000005</v>
      </c>
      <c r="N1297">
        <f t="shared" si="86"/>
        <v>53.873505010235768</v>
      </c>
      <c r="O1297">
        <v>-35.8887</v>
      </c>
      <c r="P1297">
        <v>33.020000000000003</v>
      </c>
      <c r="Q1297">
        <v>1169.04</v>
      </c>
      <c r="R1297">
        <v>2.6922899999999998</v>
      </c>
      <c r="S1297">
        <v>-44.128399999999999</v>
      </c>
      <c r="T1297">
        <f t="shared" si="84"/>
        <v>-8.2396999999999991</v>
      </c>
    </row>
    <row r="1298" spans="1:20" x14ac:dyDescent="0.3">
      <c r="B1298">
        <v>26</v>
      </c>
      <c r="C1298">
        <v>646.19200000000001</v>
      </c>
      <c r="D1298">
        <f t="shared" si="85"/>
        <v>53.731664069636267</v>
      </c>
      <c r="E1298">
        <v>-43.7164</v>
      </c>
      <c r="F1298">
        <v>38.986199999999997</v>
      </c>
      <c r="G1298">
        <v>700.41300000000001</v>
      </c>
      <c r="H1298">
        <v>1.4521999999999999</v>
      </c>
      <c r="I1298">
        <v>-56.732199999999999</v>
      </c>
      <c r="J1298">
        <f t="shared" si="83"/>
        <v>-13.015799999999999</v>
      </c>
      <c r="L1298">
        <v>20</v>
      </c>
      <c r="M1298">
        <v>535.93899999999996</v>
      </c>
      <c r="N1298">
        <f t="shared" si="86"/>
        <v>52.795522939654951</v>
      </c>
      <c r="O1298">
        <v>-35.720799999999997</v>
      </c>
      <c r="P1298">
        <v>32.7301</v>
      </c>
      <c r="Q1298">
        <v>1196.3399999999999</v>
      </c>
      <c r="R1298">
        <v>2.6578499999999998</v>
      </c>
      <c r="S1298">
        <v>-44.143700000000003</v>
      </c>
      <c r="T1298">
        <f t="shared" si="84"/>
        <v>-8.4229000000000056</v>
      </c>
    </row>
    <row r="1299" spans="1:20" x14ac:dyDescent="0.3">
      <c r="B1299">
        <v>27</v>
      </c>
      <c r="C1299">
        <v>665.21199999999999</v>
      </c>
      <c r="D1299">
        <f t="shared" si="85"/>
        <v>52.576235541535276</v>
      </c>
      <c r="E1299">
        <v>-43.746899999999997</v>
      </c>
      <c r="F1299">
        <v>39.077800000000003</v>
      </c>
      <c r="G1299">
        <v>710.01400000000001</v>
      </c>
      <c r="H1299">
        <v>1.4539299999999999</v>
      </c>
      <c r="I1299">
        <v>-56.640599999999999</v>
      </c>
      <c r="J1299">
        <f t="shared" si="83"/>
        <v>-12.893700000000003</v>
      </c>
      <c r="L1299">
        <v>21</v>
      </c>
      <c r="M1299">
        <v>555.26</v>
      </c>
      <c r="N1299">
        <f t="shared" si="86"/>
        <v>51.757155426737675</v>
      </c>
      <c r="O1299">
        <v>-35.446199999999997</v>
      </c>
      <c r="P1299">
        <v>32.348599999999998</v>
      </c>
      <c r="Q1299">
        <v>1175.9000000000001</v>
      </c>
      <c r="R1299">
        <v>2.6916500000000001</v>
      </c>
      <c r="S1299">
        <v>-43.960599999999999</v>
      </c>
      <c r="T1299">
        <f t="shared" si="84"/>
        <v>-8.514400000000002</v>
      </c>
    </row>
    <row r="1300" spans="1:20" x14ac:dyDescent="0.3">
      <c r="B1300">
        <v>28</v>
      </c>
      <c r="C1300">
        <v>684.04</v>
      </c>
      <c r="D1300">
        <f t="shared" si="85"/>
        <v>53.112385808370583</v>
      </c>
      <c r="E1300">
        <v>-43.9758</v>
      </c>
      <c r="F1300">
        <v>39.184600000000003</v>
      </c>
      <c r="G1300">
        <v>716.19299999999998</v>
      </c>
      <c r="H1300">
        <v>1.4670799999999999</v>
      </c>
      <c r="I1300">
        <v>-56.655900000000003</v>
      </c>
      <c r="J1300">
        <f t="shared" si="83"/>
        <v>-12.680100000000003</v>
      </c>
      <c r="L1300">
        <v>22</v>
      </c>
      <c r="M1300">
        <v>574.43399999999997</v>
      </c>
      <c r="N1300">
        <f t="shared" si="86"/>
        <v>52.153958485449103</v>
      </c>
      <c r="O1300">
        <v>-35.415599999999998</v>
      </c>
      <c r="P1300">
        <v>32.119799999999998</v>
      </c>
      <c r="Q1300">
        <v>1205.53</v>
      </c>
      <c r="R1300">
        <v>2.7245699999999999</v>
      </c>
      <c r="S1300">
        <v>-43.884300000000003</v>
      </c>
      <c r="T1300">
        <f t="shared" si="84"/>
        <v>-8.4687000000000054</v>
      </c>
    </row>
    <row r="1301" spans="1:20" x14ac:dyDescent="0.3">
      <c r="B1301">
        <v>29</v>
      </c>
      <c r="C1301">
        <v>703.15599999999995</v>
      </c>
      <c r="D1301">
        <f t="shared" si="85"/>
        <v>52.312199204854615</v>
      </c>
      <c r="E1301">
        <v>-43.640099999999997</v>
      </c>
      <c r="F1301">
        <v>38.589500000000001</v>
      </c>
      <c r="G1301">
        <v>712.178</v>
      </c>
      <c r="H1301">
        <v>1.4736400000000001</v>
      </c>
      <c r="I1301">
        <v>-56.610100000000003</v>
      </c>
      <c r="J1301">
        <f t="shared" si="83"/>
        <v>-12.970000000000006</v>
      </c>
      <c r="L1301">
        <v>23</v>
      </c>
      <c r="M1301">
        <v>593.89700000000005</v>
      </c>
      <c r="N1301">
        <f t="shared" si="86"/>
        <v>51.37954066690623</v>
      </c>
      <c r="O1301">
        <v>-35.674999999999997</v>
      </c>
      <c r="P1301">
        <v>32.043500000000002</v>
      </c>
      <c r="Q1301">
        <v>1232.55</v>
      </c>
      <c r="R1301">
        <v>2.78111</v>
      </c>
      <c r="S1301">
        <v>-43.808</v>
      </c>
      <c r="T1301">
        <f t="shared" si="84"/>
        <v>-8.1330000000000027</v>
      </c>
    </row>
    <row r="1302" spans="1:20" x14ac:dyDescent="0.3">
      <c r="J1302">
        <f t="shared" si="83"/>
        <v>0</v>
      </c>
      <c r="L1302">
        <v>24</v>
      </c>
      <c r="M1302">
        <v>613.67100000000005</v>
      </c>
      <c r="N1302">
        <f t="shared" si="86"/>
        <v>50.571457469404265</v>
      </c>
      <c r="O1302">
        <v>-35.308799999999998</v>
      </c>
      <c r="P1302">
        <v>32.134999999999998</v>
      </c>
      <c r="Q1302">
        <v>1188.43</v>
      </c>
      <c r="R1302">
        <v>2.6896300000000002</v>
      </c>
      <c r="S1302">
        <v>-43.731699999999996</v>
      </c>
      <c r="T1302">
        <f t="shared" si="84"/>
        <v>-8.4228999999999985</v>
      </c>
    </row>
    <row r="1303" spans="1:20" x14ac:dyDescent="0.3">
      <c r="A1303">
        <v>3.65</v>
      </c>
      <c r="J1303">
        <f t="shared" si="83"/>
        <v>0</v>
      </c>
      <c r="L1303">
        <v>25</v>
      </c>
      <c r="M1303">
        <v>633.55499999999995</v>
      </c>
      <c r="N1303">
        <f t="shared" si="86"/>
        <v>50.291691812512823</v>
      </c>
      <c r="O1303">
        <v>-35.324100000000001</v>
      </c>
      <c r="P1303">
        <v>31.722999999999999</v>
      </c>
      <c r="Q1303">
        <v>1231.99</v>
      </c>
      <c r="R1303">
        <v>2.7585500000000001</v>
      </c>
      <c r="S1303">
        <v>-43.5486</v>
      </c>
      <c r="T1303">
        <f t="shared" si="84"/>
        <v>-8.224499999999999</v>
      </c>
    </row>
    <row r="1304" spans="1:20" x14ac:dyDescent="0.3">
      <c r="B1304">
        <v>1</v>
      </c>
      <c r="C1304">
        <v>221.22300000000001</v>
      </c>
      <c r="E1304">
        <v>-52.047699999999999</v>
      </c>
      <c r="F1304">
        <v>66.085800000000006</v>
      </c>
      <c r="G1304">
        <v>388.262</v>
      </c>
      <c r="H1304">
        <v>0.86753100000000005</v>
      </c>
      <c r="I1304">
        <v>-62.042200000000001</v>
      </c>
      <c r="J1304">
        <f t="shared" si="83"/>
        <v>-9.9945000000000022</v>
      </c>
      <c r="L1304">
        <v>26</v>
      </c>
      <c r="M1304">
        <v>652.94000000000005</v>
      </c>
      <c r="N1304">
        <f t="shared" si="86"/>
        <v>51.586278050038409</v>
      </c>
      <c r="O1304">
        <v>-35.8429</v>
      </c>
      <c r="P1304">
        <v>32.394399999999997</v>
      </c>
      <c r="Q1304">
        <v>1235.32</v>
      </c>
      <c r="R1304">
        <v>2.7528999999999999</v>
      </c>
      <c r="S1304">
        <v>-43.808</v>
      </c>
      <c r="T1304">
        <f t="shared" si="84"/>
        <v>-7.9650999999999996</v>
      </c>
    </row>
    <row r="1305" spans="1:20" x14ac:dyDescent="0.3">
      <c r="B1305">
        <v>2</v>
      </c>
      <c r="C1305">
        <v>227.44800000000001</v>
      </c>
      <c r="D1305">
        <f t="shared" si="85"/>
        <v>160.64257028112465</v>
      </c>
      <c r="E1305">
        <v>-47.378500000000003</v>
      </c>
      <c r="F1305">
        <v>45.608499999999999</v>
      </c>
      <c r="G1305">
        <v>588.57399999999996</v>
      </c>
      <c r="H1305">
        <v>1.2778099999999999</v>
      </c>
      <c r="I1305">
        <v>-56.3812</v>
      </c>
      <c r="J1305">
        <f t="shared" si="83"/>
        <v>-9.0026999999999973</v>
      </c>
      <c r="L1305">
        <v>27</v>
      </c>
      <c r="M1305">
        <v>673.01300000000003</v>
      </c>
      <c r="N1305">
        <f t="shared" si="86"/>
        <v>49.818163702485975</v>
      </c>
      <c r="O1305">
        <v>-35.385100000000001</v>
      </c>
      <c r="P1305">
        <v>31.829799999999999</v>
      </c>
      <c r="Q1305">
        <v>1225.71</v>
      </c>
      <c r="R1305">
        <v>2.7647599999999999</v>
      </c>
      <c r="S1305">
        <v>-43.5944</v>
      </c>
      <c r="T1305">
        <f t="shared" si="84"/>
        <v>-8.2092999999999989</v>
      </c>
    </row>
    <row r="1306" spans="1:20" x14ac:dyDescent="0.3">
      <c r="B1306">
        <v>3</v>
      </c>
      <c r="C1306">
        <v>237.03</v>
      </c>
      <c r="D1306">
        <f t="shared" si="85"/>
        <v>104.36234606553963</v>
      </c>
      <c r="E1306">
        <v>-44.799799999999998</v>
      </c>
      <c r="F1306">
        <v>38.772599999999997</v>
      </c>
      <c r="G1306">
        <v>670.32299999999998</v>
      </c>
      <c r="H1306">
        <v>1.4604200000000001</v>
      </c>
      <c r="I1306">
        <v>-55.511499999999998</v>
      </c>
      <c r="J1306">
        <f t="shared" si="83"/>
        <v>-10.7117</v>
      </c>
      <c r="L1306">
        <v>28</v>
      </c>
      <c r="M1306">
        <v>692.68100000000004</v>
      </c>
      <c r="N1306">
        <f t="shared" si="86"/>
        <v>50.844010575554186</v>
      </c>
      <c r="O1306">
        <v>-35.751300000000001</v>
      </c>
      <c r="P1306">
        <v>31.784099999999999</v>
      </c>
      <c r="Q1306">
        <v>1274.3699999999999</v>
      </c>
      <c r="R1306">
        <v>2.7730100000000002</v>
      </c>
      <c r="S1306">
        <v>-43.5486</v>
      </c>
      <c r="T1306">
        <f t="shared" si="84"/>
        <v>-7.7972999999999999</v>
      </c>
    </row>
    <row r="1307" spans="1:20" x14ac:dyDescent="0.3">
      <c r="B1307">
        <v>4</v>
      </c>
      <c r="C1307">
        <v>250.631</v>
      </c>
      <c r="D1307">
        <f t="shared" si="85"/>
        <v>73.524005587824433</v>
      </c>
      <c r="E1307">
        <v>-43.6096</v>
      </c>
      <c r="F1307">
        <v>37.170400000000001</v>
      </c>
      <c r="G1307">
        <v>683.95100000000002</v>
      </c>
      <c r="H1307">
        <v>1.47207</v>
      </c>
      <c r="I1307">
        <v>-55.740400000000001</v>
      </c>
      <c r="J1307">
        <f t="shared" si="83"/>
        <v>-12.130800000000001</v>
      </c>
      <c r="L1307">
        <v>29</v>
      </c>
      <c r="M1307">
        <v>712.10199999999998</v>
      </c>
      <c r="N1307">
        <f t="shared" si="86"/>
        <v>51.49065444621818</v>
      </c>
      <c r="O1307">
        <v>-35.965000000000003</v>
      </c>
      <c r="P1307">
        <v>31.906099999999999</v>
      </c>
      <c r="Q1307">
        <v>1293.17</v>
      </c>
      <c r="R1307">
        <v>2.8481399999999999</v>
      </c>
      <c r="S1307">
        <v>-43.457000000000001</v>
      </c>
      <c r="T1307">
        <f t="shared" si="84"/>
        <v>-7.4919999999999973</v>
      </c>
    </row>
    <row r="1308" spans="1:20" x14ac:dyDescent="0.3">
      <c r="B1308">
        <v>5</v>
      </c>
      <c r="C1308">
        <v>266.76</v>
      </c>
      <c r="D1308">
        <f t="shared" si="85"/>
        <v>62.000124000248036</v>
      </c>
      <c r="E1308">
        <v>-43.899500000000003</v>
      </c>
      <c r="F1308">
        <v>38.452100000000002</v>
      </c>
      <c r="G1308">
        <v>681.67899999999997</v>
      </c>
      <c r="H1308">
        <v>1.4327000000000001</v>
      </c>
      <c r="I1308">
        <v>-56.549100000000003</v>
      </c>
      <c r="J1308">
        <f t="shared" si="83"/>
        <v>-12.6496</v>
      </c>
      <c r="T1308">
        <f t="shared" si="84"/>
        <v>0</v>
      </c>
    </row>
    <row r="1309" spans="1:20" x14ac:dyDescent="0.3">
      <c r="B1309">
        <v>6</v>
      </c>
      <c r="C1309">
        <v>283.68</v>
      </c>
      <c r="D1309">
        <f t="shared" si="85"/>
        <v>59.101654846335641</v>
      </c>
      <c r="E1309">
        <v>-44.738799999999998</v>
      </c>
      <c r="F1309">
        <v>40.191699999999997</v>
      </c>
      <c r="G1309">
        <v>669.495</v>
      </c>
      <c r="H1309">
        <v>1.40299</v>
      </c>
      <c r="I1309">
        <v>-57.159399999999998</v>
      </c>
      <c r="J1309">
        <f t="shared" si="83"/>
        <v>-12.4206</v>
      </c>
      <c r="K1309">
        <v>3.55</v>
      </c>
      <c r="T1309">
        <f t="shared" si="84"/>
        <v>0</v>
      </c>
    </row>
    <row r="1310" spans="1:20" x14ac:dyDescent="0.3">
      <c r="B1310">
        <v>7</v>
      </c>
      <c r="C1310">
        <v>300.697</v>
      </c>
      <c r="D1310">
        <f t="shared" si="85"/>
        <v>58.764764647117602</v>
      </c>
      <c r="E1310">
        <v>-44.433599999999998</v>
      </c>
      <c r="F1310">
        <v>40.39</v>
      </c>
      <c r="G1310">
        <v>661.22500000000002</v>
      </c>
      <c r="H1310">
        <v>1.37243</v>
      </c>
      <c r="I1310">
        <v>-57.449300000000001</v>
      </c>
      <c r="J1310">
        <f t="shared" si="83"/>
        <v>-13.015700000000002</v>
      </c>
      <c r="L1310">
        <v>1</v>
      </c>
      <c r="M1310">
        <v>220.90199999999999</v>
      </c>
      <c r="O1310">
        <v>-42.480499999999999</v>
      </c>
      <c r="P1310">
        <v>62.6678</v>
      </c>
      <c r="Q1310">
        <v>478.73200000000003</v>
      </c>
      <c r="R1310">
        <v>1.1519699999999999</v>
      </c>
      <c r="S1310">
        <v>-48.065199999999997</v>
      </c>
      <c r="T1310">
        <f t="shared" si="84"/>
        <v>-5.584699999999998</v>
      </c>
    </row>
    <row r="1311" spans="1:20" x14ac:dyDescent="0.3">
      <c r="B1311">
        <v>8</v>
      </c>
      <c r="C1311">
        <v>317.928</v>
      </c>
      <c r="D1311">
        <f t="shared" si="85"/>
        <v>58.034937032093339</v>
      </c>
      <c r="E1311">
        <v>-44.845599999999997</v>
      </c>
      <c r="F1311">
        <v>40.969799999999999</v>
      </c>
      <c r="G1311">
        <v>675.22500000000002</v>
      </c>
      <c r="H1311">
        <v>1.38768</v>
      </c>
      <c r="I1311">
        <v>-57.510399999999997</v>
      </c>
      <c r="J1311">
        <f t="shared" si="83"/>
        <v>-12.6648</v>
      </c>
      <c r="L1311">
        <v>2</v>
      </c>
      <c r="M1311">
        <v>228.143</v>
      </c>
      <c r="N1311">
        <f t="shared" si="86"/>
        <v>138.10247203424916</v>
      </c>
      <c r="O1311">
        <v>-36.804200000000002</v>
      </c>
      <c r="P1311">
        <v>36.712600000000002</v>
      </c>
      <c r="Q1311">
        <v>852.8</v>
      </c>
      <c r="R1311">
        <v>2.2269999999999999</v>
      </c>
      <c r="S1311">
        <v>-41.809100000000001</v>
      </c>
      <c r="T1311">
        <f t="shared" si="84"/>
        <v>-5.0048999999999992</v>
      </c>
    </row>
    <row r="1312" spans="1:20" x14ac:dyDescent="0.3">
      <c r="B1312">
        <v>9</v>
      </c>
      <c r="C1312">
        <v>335.375</v>
      </c>
      <c r="D1312">
        <f t="shared" si="85"/>
        <v>57.316444087808783</v>
      </c>
      <c r="E1312">
        <v>-44.326799999999999</v>
      </c>
      <c r="F1312">
        <v>40.145899999999997</v>
      </c>
      <c r="G1312">
        <v>664.21500000000003</v>
      </c>
      <c r="H1312">
        <v>1.3794299999999999</v>
      </c>
      <c r="I1312">
        <v>-57.327300000000001</v>
      </c>
      <c r="J1312">
        <f t="shared" si="83"/>
        <v>-13.000500000000002</v>
      </c>
      <c r="L1312">
        <v>3</v>
      </c>
      <c r="M1312">
        <v>238.49100000000001</v>
      </c>
      <c r="N1312">
        <f t="shared" si="86"/>
        <v>96.637031310398015</v>
      </c>
      <c r="O1312">
        <v>-34.332299999999996</v>
      </c>
      <c r="P1312">
        <v>29.007000000000001</v>
      </c>
      <c r="Q1312">
        <v>1124.1199999999999</v>
      </c>
      <c r="R1312">
        <v>2.7531599999999998</v>
      </c>
      <c r="S1312">
        <v>-40.7104</v>
      </c>
      <c r="T1312">
        <f t="shared" si="84"/>
        <v>-6.3781000000000034</v>
      </c>
    </row>
    <row r="1313" spans="2:20" x14ac:dyDescent="0.3">
      <c r="B1313">
        <v>10</v>
      </c>
      <c r="C1313">
        <v>352.815</v>
      </c>
      <c r="D1313">
        <f t="shared" si="85"/>
        <v>57.339449541284409</v>
      </c>
      <c r="E1313">
        <v>-44.479399999999998</v>
      </c>
      <c r="F1313">
        <v>40.4358</v>
      </c>
      <c r="G1313">
        <v>675.09100000000001</v>
      </c>
      <c r="H1313">
        <v>1.38679</v>
      </c>
      <c r="I1313">
        <v>-57.342500000000001</v>
      </c>
      <c r="J1313">
        <f t="shared" si="83"/>
        <v>-12.863100000000003</v>
      </c>
      <c r="L1313">
        <v>4</v>
      </c>
      <c r="M1313">
        <v>251.828</v>
      </c>
      <c r="N1313">
        <f t="shared" si="86"/>
        <v>74.97938067031572</v>
      </c>
      <c r="O1313">
        <v>-34.103400000000001</v>
      </c>
      <c r="P1313">
        <v>27.862500000000001</v>
      </c>
      <c r="Q1313">
        <v>1239.71</v>
      </c>
      <c r="R1313">
        <v>2.91439</v>
      </c>
      <c r="S1313">
        <v>-41.732799999999997</v>
      </c>
      <c r="T1313">
        <f t="shared" si="84"/>
        <v>-7.6293999999999969</v>
      </c>
    </row>
    <row r="1314" spans="2:20" x14ac:dyDescent="0.3">
      <c r="B1314">
        <v>11</v>
      </c>
      <c r="C1314">
        <v>370.24099999999999</v>
      </c>
      <c r="D1314">
        <f t="shared" si="85"/>
        <v>57.385515895787947</v>
      </c>
      <c r="E1314">
        <v>-44.631999999999998</v>
      </c>
      <c r="F1314">
        <v>40.359499999999997</v>
      </c>
      <c r="G1314">
        <v>680.42700000000002</v>
      </c>
      <c r="H1314">
        <v>1.3952800000000001</v>
      </c>
      <c r="I1314">
        <v>-57.250999999999998</v>
      </c>
      <c r="J1314">
        <f t="shared" si="83"/>
        <v>-12.619</v>
      </c>
      <c r="L1314">
        <v>5</v>
      </c>
      <c r="M1314">
        <v>267.83300000000003</v>
      </c>
      <c r="N1314">
        <f t="shared" si="86"/>
        <v>62.480474851608776</v>
      </c>
      <c r="O1314">
        <v>-34.744300000000003</v>
      </c>
      <c r="P1314">
        <v>30.944800000000001</v>
      </c>
      <c r="Q1314">
        <v>1124.6600000000001</v>
      </c>
      <c r="R1314">
        <v>2.6511399999999998</v>
      </c>
      <c r="S1314">
        <v>-42.770400000000002</v>
      </c>
      <c r="T1314">
        <f t="shared" si="84"/>
        <v>-8.0260999999999996</v>
      </c>
    </row>
    <row r="1315" spans="2:20" x14ac:dyDescent="0.3">
      <c r="B1315">
        <v>12</v>
      </c>
      <c r="C1315">
        <v>387.45400000000001</v>
      </c>
      <c r="D1315">
        <f t="shared" si="85"/>
        <v>58.095625399407346</v>
      </c>
      <c r="E1315">
        <v>-44.708300000000001</v>
      </c>
      <c r="F1315">
        <v>40.573099999999997</v>
      </c>
      <c r="G1315">
        <v>680.92499999999995</v>
      </c>
      <c r="H1315">
        <v>1.4056900000000001</v>
      </c>
      <c r="I1315">
        <v>-57.174700000000001</v>
      </c>
      <c r="J1315">
        <f t="shared" si="83"/>
        <v>-12.4664</v>
      </c>
      <c r="L1315">
        <v>6</v>
      </c>
      <c r="M1315">
        <v>284.173</v>
      </c>
      <c r="N1315">
        <f t="shared" si="86"/>
        <v>61.199510403916861</v>
      </c>
      <c r="O1315">
        <v>-34.5154</v>
      </c>
      <c r="P1315">
        <v>31.0822</v>
      </c>
      <c r="Q1315">
        <v>1101.81</v>
      </c>
      <c r="R1315">
        <v>2.57735</v>
      </c>
      <c r="S1315">
        <v>-43.472299999999997</v>
      </c>
      <c r="T1315">
        <f t="shared" si="84"/>
        <v>-8.9568999999999974</v>
      </c>
    </row>
    <row r="1316" spans="2:20" x14ac:dyDescent="0.3">
      <c r="B1316">
        <v>13</v>
      </c>
      <c r="C1316">
        <v>404.91899999999998</v>
      </c>
      <c r="D1316">
        <f t="shared" si="85"/>
        <v>57.257371886630487</v>
      </c>
      <c r="E1316">
        <v>-44.601399999999998</v>
      </c>
      <c r="F1316">
        <v>40.359499999999997</v>
      </c>
      <c r="G1316">
        <v>686.32899999999995</v>
      </c>
      <c r="H1316">
        <v>1.39564</v>
      </c>
      <c r="I1316">
        <v>-57.205199999999998</v>
      </c>
      <c r="J1316">
        <f t="shared" si="83"/>
        <v>-12.6038</v>
      </c>
      <c r="L1316">
        <v>7</v>
      </c>
      <c r="M1316">
        <v>300.2</v>
      </c>
      <c r="N1316">
        <f t="shared" si="86"/>
        <v>62.394708928682896</v>
      </c>
      <c r="O1316">
        <v>-35.690300000000001</v>
      </c>
      <c r="P1316">
        <v>32.470700000000001</v>
      </c>
      <c r="Q1316">
        <v>1119.17</v>
      </c>
      <c r="R1316">
        <v>2.6271200000000001</v>
      </c>
      <c r="S1316">
        <v>-43.8538</v>
      </c>
      <c r="T1316">
        <f t="shared" si="84"/>
        <v>-8.1634999999999991</v>
      </c>
    </row>
    <row r="1317" spans="2:20" x14ac:dyDescent="0.3">
      <c r="B1317">
        <v>14</v>
      </c>
      <c r="C1317">
        <v>422.654</v>
      </c>
      <c r="D1317">
        <f t="shared" si="85"/>
        <v>56.385678037778362</v>
      </c>
      <c r="E1317">
        <v>-44.189500000000002</v>
      </c>
      <c r="F1317">
        <v>39.581299999999999</v>
      </c>
      <c r="G1317">
        <v>689.38699999999994</v>
      </c>
      <c r="H1317">
        <v>1.41551</v>
      </c>
      <c r="I1317">
        <v>-57.235700000000001</v>
      </c>
      <c r="J1317">
        <f t="shared" si="83"/>
        <v>-13.046199999999999</v>
      </c>
      <c r="L1317">
        <v>8</v>
      </c>
      <c r="M1317">
        <v>316.71199999999999</v>
      </c>
      <c r="N1317">
        <f t="shared" si="86"/>
        <v>60.562015503875969</v>
      </c>
      <c r="O1317">
        <v>-35.705599999999997</v>
      </c>
      <c r="P1317">
        <v>32.959000000000003</v>
      </c>
      <c r="Q1317">
        <v>1123.96</v>
      </c>
      <c r="R1317">
        <v>2.5617000000000001</v>
      </c>
      <c r="S1317">
        <v>-44.006300000000003</v>
      </c>
      <c r="T1317">
        <f t="shared" si="84"/>
        <v>-8.3007000000000062</v>
      </c>
    </row>
    <row r="1318" spans="2:20" x14ac:dyDescent="0.3">
      <c r="B1318">
        <v>15</v>
      </c>
      <c r="C1318">
        <v>440.25299999999999</v>
      </c>
      <c r="D1318">
        <f t="shared" si="85"/>
        <v>56.821410307403866</v>
      </c>
      <c r="E1318">
        <v>-44.097900000000003</v>
      </c>
      <c r="F1318">
        <v>39.718600000000002</v>
      </c>
      <c r="G1318">
        <v>684.92700000000002</v>
      </c>
      <c r="H1318">
        <v>1.4015899999999999</v>
      </c>
      <c r="I1318">
        <v>-57.250999999999998</v>
      </c>
      <c r="J1318">
        <f t="shared" si="83"/>
        <v>-13.153099999999995</v>
      </c>
      <c r="L1318">
        <v>9</v>
      </c>
      <c r="M1318">
        <v>333.678</v>
      </c>
      <c r="N1318">
        <f t="shared" si="86"/>
        <v>58.941412236237149</v>
      </c>
      <c r="O1318">
        <v>-35.476700000000001</v>
      </c>
      <c r="P1318">
        <v>32.577500000000001</v>
      </c>
      <c r="Q1318">
        <v>1121.76</v>
      </c>
      <c r="R1318">
        <v>2.5737000000000001</v>
      </c>
      <c r="S1318">
        <v>-43.930100000000003</v>
      </c>
      <c r="T1318">
        <f t="shared" si="84"/>
        <v>-8.453400000000002</v>
      </c>
    </row>
    <row r="1319" spans="2:20" x14ac:dyDescent="0.3">
      <c r="B1319">
        <v>16</v>
      </c>
      <c r="C1319">
        <v>457.41199999999998</v>
      </c>
      <c r="D1319">
        <f t="shared" si="85"/>
        <v>58.278454455387873</v>
      </c>
      <c r="E1319">
        <v>-44.937100000000001</v>
      </c>
      <c r="F1319">
        <v>40.5884</v>
      </c>
      <c r="G1319">
        <v>710.53899999999999</v>
      </c>
      <c r="H1319">
        <v>1.4303900000000001</v>
      </c>
      <c r="I1319">
        <v>-57.067900000000002</v>
      </c>
      <c r="J1319">
        <f t="shared" si="83"/>
        <v>-12.130800000000001</v>
      </c>
      <c r="L1319">
        <v>10</v>
      </c>
      <c r="M1319">
        <v>350.92500000000001</v>
      </c>
      <c r="N1319">
        <f t="shared" si="86"/>
        <v>57.981098161999142</v>
      </c>
      <c r="O1319">
        <v>-35.751300000000001</v>
      </c>
      <c r="P1319">
        <v>33.020000000000003</v>
      </c>
      <c r="Q1319">
        <v>1130.17</v>
      </c>
      <c r="R1319">
        <v>2.6135799999999998</v>
      </c>
      <c r="S1319">
        <v>-43.9758</v>
      </c>
      <c r="T1319">
        <f t="shared" si="84"/>
        <v>-8.224499999999999</v>
      </c>
    </row>
    <row r="1320" spans="2:20" x14ac:dyDescent="0.3">
      <c r="B1320">
        <v>17</v>
      </c>
      <c r="C1320">
        <v>474.77699999999999</v>
      </c>
      <c r="D1320">
        <f t="shared" si="85"/>
        <v>57.587100489490325</v>
      </c>
      <c r="E1320">
        <v>-44.631999999999998</v>
      </c>
      <c r="F1320">
        <v>40.023800000000001</v>
      </c>
      <c r="G1320">
        <v>709.31899999999996</v>
      </c>
      <c r="H1320">
        <v>1.4550000000000001</v>
      </c>
      <c r="I1320">
        <v>-56.915300000000002</v>
      </c>
      <c r="J1320">
        <f t="shared" si="83"/>
        <v>-12.283300000000004</v>
      </c>
      <c r="L1320">
        <v>11</v>
      </c>
      <c r="M1320">
        <v>368.334</v>
      </c>
      <c r="N1320">
        <f t="shared" si="86"/>
        <v>57.441553219599086</v>
      </c>
      <c r="O1320">
        <v>-35.873399999999997</v>
      </c>
      <c r="P1320">
        <v>32.8827</v>
      </c>
      <c r="Q1320">
        <v>1152.08</v>
      </c>
      <c r="R1320">
        <v>2.6522199999999998</v>
      </c>
      <c r="S1320">
        <v>-43.533299999999997</v>
      </c>
      <c r="T1320">
        <f t="shared" si="84"/>
        <v>-7.6599000000000004</v>
      </c>
    </row>
    <row r="1321" spans="2:20" x14ac:dyDescent="0.3">
      <c r="B1321">
        <v>18</v>
      </c>
      <c r="C1321">
        <v>493.072</v>
      </c>
      <c r="D1321">
        <f t="shared" si="85"/>
        <v>54.65974309920739</v>
      </c>
      <c r="E1321">
        <v>-44.128399999999999</v>
      </c>
      <c r="F1321">
        <v>39.352400000000003</v>
      </c>
      <c r="G1321">
        <v>713.04200000000003</v>
      </c>
      <c r="H1321">
        <v>1.44855</v>
      </c>
      <c r="I1321">
        <v>-57.022100000000002</v>
      </c>
      <c r="J1321">
        <f t="shared" si="83"/>
        <v>-12.893700000000003</v>
      </c>
      <c r="L1321">
        <v>12</v>
      </c>
      <c r="M1321">
        <v>386.13099999999997</v>
      </c>
      <c r="N1321">
        <f t="shared" si="86"/>
        <v>56.18924537843467</v>
      </c>
      <c r="O1321">
        <v>-35.156300000000002</v>
      </c>
      <c r="P1321">
        <v>32.241799999999998</v>
      </c>
      <c r="Q1321">
        <v>1131.03</v>
      </c>
      <c r="R1321">
        <v>2.5727899999999999</v>
      </c>
      <c r="S1321">
        <v>-43.808</v>
      </c>
      <c r="T1321">
        <f t="shared" si="84"/>
        <v>-8.6516999999999982</v>
      </c>
    </row>
    <row r="1322" spans="2:20" x14ac:dyDescent="0.3">
      <c r="B1322">
        <v>19</v>
      </c>
      <c r="C1322">
        <v>510.93799999999999</v>
      </c>
      <c r="D1322">
        <f t="shared" si="85"/>
        <v>55.972237770066094</v>
      </c>
      <c r="E1322">
        <v>-44.723500000000001</v>
      </c>
      <c r="F1322">
        <v>40.069600000000001</v>
      </c>
      <c r="G1322">
        <v>715.42700000000002</v>
      </c>
      <c r="H1322">
        <v>1.4540900000000001</v>
      </c>
      <c r="I1322">
        <v>-56.961100000000002</v>
      </c>
      <c r="J1322">
        <f t="shared" si="83"/>
        <v>-12.2376</v>
      </c>
      <c r="L1322">
        <v>13</v>
      </c>
      <c r="M1322">
        <v>403.45400000000001</v>
      </c>
      <c r="N1322">
        <f t="shared" si="86"/>
        <v>57.726721699474567</v>
      </c>
      <c r="O1322">
        <v>-35.583500000000001</v>
      </c>
      <c r="P1322">
        <v>31.997699999999998</v>
      </c>
      <c r="Q1322">
        <v>1175.68</v>
      </c>
      <c r="R1322">
        <v>2.6456</v>
      </c>
      <c r="S1322">
        <v>-43.808</v>
      </c>
      <c r="T1322">
        <f t="shared" si="84"/>
        <v>-8.224499999999999</v>
      </c>
    </row>
    <row r="1323" spans="2:20" x14ac:dyDescent="0.3">
      <c r="B1323">
        <v>20</v>
      </c>
      <c r="C1323">
        <v>529.76</v>
      </c>
      <c r="D1323">
        <f t="shared" si="85"/>
        <v>53.129316756986498</v>
      </c>
      <c r="E1323">
        <v>-43.685899999999997</v>
      </c>
      <c r="F1323">
        <v>38.513199999999998</v>
      </c>
      <c r="G1323">
        <v>700.476</v>
      </c>
      <c r="H1323">
        <v>1.4611099999999999</v>
      </c>
      <c r="I1323">
        <v>-56.732199999999999</v>
      </c>
      <c r="J1323">
        <f t="shared" si="83"/>
        <v>-13.046300000000002</v>
      </c>
      <c r="L1323">
        <v>14</v>
      </c>
      <c r="M1323">
        <v>421.34</v>
      </c>
      <c r="N1323">
        <f t="shared" si="86"/>
        <v>55.909650005591068</v>
      </c>
      <c r="O1323">
        <v>-35.369900000000001</v>
      </c>
      <c r="P1323">
        <v>32.302900000000001</v>
      </c>
      <c r="Q1323">
        <v>1146.46</v>
      </c>
      <c r="R1323">
        <v>2.5828500000000001</v>
      </c>
      <c r="S1323">
        <v>-43.869</v>
      </c>
      <c r="T1323">
        <f t="shared" si="84"/>
        <v>-8.4990999999999985</v>
      </c>
    </row>
    <row r="1324" spans="2:20" x14ac:dyDescent="0.3">
      <c r="B1324">
        <v>21</v>
      </c>
      <c r="C1324">
        <v>547.48699999999997</v>
      </c>
      <c r="D1324">
        <f t="shared" si="85"/>
        <v>56.411124273706854</v>
      </c>
      <c r="E1324">
        <v>-44.570900000000002</v>
      </c>
      <c r="F1324">
        <v>39.657600000000002</v>
      </c>
      <c r="G1324">
        <v>720.65</v>
      </c>
      <c r="H1324">
        <v>1.4739100000000001</v>
      </c>
      <c r="I1324">
        <v>-56.991599999999998</v>
      </c>
      <c r="J1324">
        <f t="shared" si="83"/>
        <v>-12.420699999999997</v>
      </c>
      <c r="L1324">
        <v>15</v>
      </c>
      <c r="M1324">
        <v>439.577</v>
      </c>
      <c r="N1324">
        <f t="shared" si="86"/>
        <v>54.833580084443646</v>
      </c>
      <c r="O1324">
        <v>-35.461399999999998</v>
      </c>
      <c r="P1324">
        <v>32.058700000000002</v>
      </c>
      <c r="Q1324">
        <v>1184.6400000000001</v>
      </c>
      <c r="R1324">
        <v>2.68188</v>
      </c>
      <c r="S1324">
        <v>-43.777500000000003</v>
      </c>
      <c r="T1324">
        <f t="shared" si="84"/>
        <v>-8.3161000000000058</v>
      </c>
    </row>
    <row r="1325" spans="2:20" x14ac:dyDescent="0.3">
      <c r="B1325">
        <v>22</v>
      </c>
      <c r="C1325">
        <v>565.428</v>
      </c>
      <c r="D1325">
        <f t="shared" si="85"/>
        <v>55.738253163145771</v>
      </c>
      <c r="E1325">
        <v>-44.540399999999998</v>
      </c>
      <c r="F1325">
        <v>39.1083</v>
      </c>
      <c r="G1325">
        <v>741.55600000000004</v>
      </c>
      <c r="H1325">
        <v>1.50068</v>
      </c>
      <c r="I1325">
        <v>-56.686399999999999</v>
      </c>
      <c r="J1325">
        <f t="shared" si="83"/>
        <v>-12.146000000000001</v>
      </c>
      <c r="L1325">
        <v>16</v>
      </c>
      <c r="M1325">
        <v>458.45100000000002</v>
      </c>
      <c r="N1325">
        <f t="shared" si="86"/>
        <v>52.98293949348303</v>
      </c>
      <c r="O1325">
        <v>-34.912100000000002</v>
      </c>
      <c r="P1325">
        <v>31.3416</v>
      </c>
      <c r="Q1325">
        <v>1177.96</v>
      </c>
      <c r="R1325">
        <v>2.6589200000000002</v>
      </c>
      <c r="S1325">
        <v>-43.7012</v>
      </c>
      <c r="T1325">
        <f t="shared" si="84"/>
        <v>-8.7890999999999977</v>
      </c>
    </row>
    <row r="1326" spans="2:20" x14ac:dyDescent="0.3">
      <c r="B1326">
        <v>23</v>
      </c>
      <c r="C1326">
        <v>583.83699999999999</v>
      </c>
      <c r="D1326">
        <f t="shared" si="85"/>
        <v>54.321255907436601</v>
      </c>
      <c r="E1326">
        <v>-44.525100000000002</v>
      </c>
      <c r="F1326">
        <v>39.382899999999999</v>
      </c>
      <c r="G1326">
        <v>727.91200000000003</v>
      </c>
      <c r="H1326">
        <v>1.4888399999999999</v>
      </c>
      <c r="I1326">
        <v>-56.701700000000002</v>
      </c>
      <c r="J1326">
        <f t="shared" si="83"/>
        <v>-12.176600000000001</v>
      </c>
      <c r="L1326">
        <v>17</v>
      </c>
      <c r="M1326">
        <v>476.94099999999997</v>
      </c>
      <c r="N1326">
        <f t="shared" si="86"/>
        <v>54.083288263926583</v>
      </c>
      <c r="O1326">
        <v>-35.659799999999997</v>
      </c>
      <c r="P1326">
        <v>32.058700000000002</v>
      </c>
      <c r="Q1326">
        <v>1235.24</v>
      </c>
      <c r="R1326">
        <v>2.7243300000000001</v>
      </c>
      <c r="S1326">
        <v>-43.6096</v>
      </c>
      <c r="T1326">
        <f t="shared" si="84"/>
        <v>-7.9498000000000033</v>
      </c>
    </row>
    <row r="1327" spans="2:20" x14ac:dyDescent="0.3">
      <c r="B1327">
        <v>24</v>
      </c>
      <c r="C1327">
        <v>602.95799999999997</v>
      </c>
      <c r="D1327">
        <f t="shared" si="85"/>
        <v>52.298519951885417</v>
      </c>
      <c r="E1327">
        <v>-43.746899999999997</v>
      </c>
      <c r="F1327">
        <v>38.391100000000002</v>
      </c>
      <c r="G1327">
        <v>707.84199999999998</v>
      </c>
      <c r="H1327">
        <v>1.4635100000000001</v>
      </c>
      <c r="I1327">
        <v>-56.762700000000002</v>
      </c>
      <c r="J1327">
        <f t="shared" si="83"/>
        <v>-13.015800000000006</v>
      </c>
      <c r="L1327">
        <v>18</v>
      </c>
      <c r="M1327">
        <v>495.87599999999998</v>
      </c>
      <c r="N1327">
        <f t="shared" si="86"/>
        <v>52.812252442566667</v>
      </c>
      <c r="O1327">
        <v>-35.522500000000001</v>
      </c>
      <c r="P1327">
        <v>31.600999999999999</v>
      </c>
      <c r="Q1327">
        <v>1217.22</v>
      </c>
      <c r="R1327">
        <v>2.7692800000000002</v>
      </c>
      <c r="S1327">
        <v>-43.5944</v>
      </c>
      <c r="T1327">
        <f t="shared" si="84"/>
        <v>-8.0718999999999994</v>
      </c>
    </row>
    <row r="1328" spans="2:20" x14ac:dyDescent="0.3">
      <c r="B1328">
        <v>25</v>
      </c>
      <c r="C1328">
        <v>621.50300000000004</v>
      </c>
      <c r="D1328">
        <f t="shared" si="85"/>
        <v>53.922890266918095</v>
      </c>
      <c r="E1328">
        <v>-43.991100000000003</v>
      </c>
      <c r="F1328">
        <v>38.452100000000002</v>
      </c>
      <c r="G1328">
        <v>723.38900000000001</v>
      </c>
      <c r="H1328">
        <v>1.4858499999999999</v>
      </c>
      <c r="I1328">
        <v>-56.625399999999999</v>
      </c>
      <c r="J1328">
        <f t="shared" si="83"/>
        <v>-12.634299999999996</v>
      </c>
      <c r="L1328">
        <v>19</v>
      </c>
      <c r="M1328">
        <v>514.63900000000001</v>
      </c>
      <c r="N1328">
        <f t="shared" si="86"/>
        <v>53.296381175718075</v>
      </c>
      <c r="O1328">
        <v>-35.354599999999998</v>
      </c>
      <c r="P1328">
        <v>31.3568</v>
      </c>
      <c r="Q1328">
        <v>1222.1099999999999</v>
      </c>
      <c r="R1328">
        <v>2.7502200000000001</v>
      </c>
      <c r="S1328">
        <v>-43.7164</v>
      </c>
      <c r="T1328">
        <f t="shared" si="84"/>
        <v>-8.3618000000000023</v>
      </c>
    </row>
    <row r="1329" spans="1:20" x14ac:dyDescent="0.3">
      <c r="B1329">
        <v>26</v>
      </c>
      <c r="C1329">
        <v>640.27099999999996</v>
      </c>
      <c r="D1329">
        <f t="shared" si="85"/>
        <v>53.282182438192912</v>
      </c>
      <c r="E1329">
        <v>-43.6554</v>
      </c>
      <c r="F1329">
        <v>38.116500000000002</v>
      </c>
      <c r="G1329">
        <v>727.01199999999994</v>
      </c>
      <c r="H1329">
        <v>1.49437</v>
      </c>
      <c r="I1329">
        <v>-56.610100000000003</v>
      </c>
      <c r="J1329">
        <f t="shared" si="83"/>
        <v>-12.954700000000003</v>
      </c>
      <c r="L1329">
        <v>20</v>
      </c>
      <c r="M1329">
        <v>533.25</v>
      </c>
      <c r="N1329">
        <f t="shared" si="86"/>
        <v>53.731664069636267</v>
      </c>
      <c r="O1329">
        <v>-35.430900000000001</v>
      </c>
      <c r="P1329">
        <v>31.3263</v>
      </c>
      <c r="Q1329">
        <v>1261.3599999999999</v>
      </c>
      <c r="R1329">
        <v>2.7855099999999999</v>
      </c>
      <c r="S1329">
        <v>-43.5944</v>
      </c>
      <c r="T1329">
        <f t="shared" si="84"/>
        <v>-8.1634999999999991</v>
      </c>
    </row>
    <row r="1330" spans="1:20" x14ac:dyDescent="0.3">
      <c r="B1330">
        <v>27</v>
      </c>
      <c r="C1330">
        <v>659.08600000000001</v>
      </c>
      <c r="D1330">
        <f t="shared" si="85"/>
        <v>53.149083178315017</v>
      </c>
      <c r="E1330">
        <v>-44.341999999999999</v>
      </c>
      <c r="F1330">
        <v>38.742100000000001</v>
      </c>
      <c r="G1330">
        <v>749.85199999999998</v>
      </c>
      <c r="H1330">
        <v>1.5303899999999999</v>
      </c>
      <c r="I1330">
        <v>-56.747399999999999</v>
      </c>
      <c r="J1330">
        <f t="shared" si="83"/>
        <v>-12.4054</v>
      </c>
      <c r="L1330">
        <v>21</v>
      </c>
      <c r="M1330">
        <v>553.274</v>
      </c>
      <c r="N1330">
        <f t="shared" si="86"/>
        <v>49.940071913703555</v>
      </c>
      <c r="O1330">
        <v>-35.156300000000002</v>
      </c>
      <c r="P1330">
        <v>31.3568</v>
      </c>
      <c r="Q1330">
        <v>1229.0999999999999</v>
      </c>
      <c r="R1330">
        <v>2.73733</v>
      </c>
      <c r="S1330">
        <v>-43.502800000000001</v>
      </c>
      <c r="T1330">
        <f t="shared" si="84"/>
        <v>-8.3464999999999989</v>
      </c>
    </row>
    <row r="1331" spans="1:20" x14ac:dyDescent="0.3">
      <c r="B1331">
        <v>28</v>
      </c>
      <c r="C1331">
        <v>678.63400000000001</v>
      </c>
      <c r="D1331">
        <f t="shared" si="85"/>
        <v>51.156128504194797</v>
      </c>
      <c r="E1331">
        <v>-43.685899999999997</v>
      </c>
      <c r="F1331">
        <v>38.101199999999999</v>
      </c>
      <c r="G1331">
        <v>729.03899999999999</v>
      </c>
      <c r="H1331">
        <v>1.48763</v>
      </c>
      <c r="I1331">
        <v>-56.655900000000003</v>
      </c>
      <c r="J1331">
        <f t="shared" si="83"/>
        <v>-12.970000000000006</v>
      </c>
      <c r="L1331">
        <v>22</v>
      </c>
      <c r="M1331">
        <v>572.59500000000003</v>
      </c>
      <c r="N1331">
        <f t="shared" si="86"/>
        <v>51.757155426737675</v>
      </c>
      <c r="O1331">
        <v>-35.125700000000002</v>
      </c>
      <c r="P1331">
        <v>30.990600000000001</v>
      </c>
      <c r="Q1331">
        <v>1233.72</v>
      </c>
      <c r="R1331">
        <v>2.8025099999999998</v>
      </c>
      <c r="S1331">
        <v>-43.6096</v>
      </c>
      <c r="T1331">
        <f t="shared" si="84"/>
        <v>-8.4838999999999984</v>
      </c>
    </row>
    <row r="1332" spans="1:20" x14ac:dyDescent="0.3">
      <c r="B1332">
        <v>29</v>
      </c>
      <c r="C1332">
        <v>697.97500000000002</v>
      </c>
      <c r="D1332">
        <f t="shared" si="85"/>
        <v>51.703634765523994</v>
      </c>
      <c r="E1332">
        <v>-43.411299999999997</v>
      </c>
      <c r="F1332">
        <v>37.6892</v>
      </c>
      <c r="G1332">
        <v>734.39300000000003</v>
      </c>
      <c r="H1332">
        <v>1.4901500000000001</v>
      </c>
      <c r="I1332">
        <v>-56.518599999999999</v>
      </c>
      <c r="J1332">
        <f t="shared" si="83"/>
        <v>-13.107300000000002</v>
      </c>
      <c r="L1332">
        <v>23</v>
      </c>
      <c r="M1332">
        <v>591.97400000000005</v>
      </c>
      <c r="N1332">
        <f t="shared" si="86"/>
        <v>51.602249858093764</v>
      </c>
      <c r="O1332">
        <v>-34.927399999999999</v>
      </c>
      <c r="P1332">
        <v>30.899000000000001</v>
      </c>
      <c r="Q1332">
        <v>1238.6199999999999</v>
      </c>
      <c r="R1332">
        <v>2.7696900000000002</v>
      </c>
      <c r="S1332">
        <v>-43.487499999999997</v>
      </c>
      <c r="T1332">
        <f t="shared" si="84"/>
        <v>-8.5600999999999985</v>
      </c>
    </row>
    <row r="1333" spans="1:20" x14ac:dyDescent="0.3">
      <c r="B1333">
        <v>30</v>
      </c>
      <c r="C1333">
        <v>716.55200000000002</v>
      </c>
      <c r="D1333">
        <f t="shared" si="85"/>
        <v>53.83000484470044</v>
      </c>
      <c r="E1333">
        <v>-44.052100000000003</v>
      </c>
      <c r="F1333">
        <v>38.375900000000001</v>
      </c>
      <c r="G1333">
        <v>743.34699999999998</v>
      </c>
      <c r="H1333">
        <v>1.5262899999999999</v>
      </c>
      <c r="I1333">
        <v>-52.932699999999997</v>
      </c>
      <c r="J1333">
        <f t="shared" si="83"/>
        <v>-8.8805999999999941</v>
      </c>
      <c r="L1333">
        <v>24</v>
      </c>
      <c r="M1333">
        <v>611.35</v>
      </c>
      <c r="N1333">
        <f t="shared" si="86"/>
        <v>51.610239471511214</v>
      </c>
      <c r="O1333">
        <v>-35.522500000000001</v>
      </c>
      <c r="P1333">
        <v>31.189</v>
      </c>
      <c r="Q1333">
        <v>1298.58</v>
      </c>
      <c r="R1333">
        <v>2.8505799999999999</v>
      </c>
      <c r="S1333">
        <v>-43.350200000000001</v>
      </c>
      <c r="T1333">
        <f t="shared" si="84"/>
        <v>-7.8277000000000001</v>
      </c>
    </row>
    <row r="1334" spans="1:20" x14ac:dyDescent="0.3">
      <c r="J1334">
        <f t="shared" si="83"/>
        <v>0</v>
      </c>
      <c r="L1334">
        <v>25</v>
      </c>
      <c r="M1334">
        <v>631.279</v>
      </c>
      <c r="N1334">
        <f t="shared" si="86"/>
        <v>50.178132369913257</v>
      </c>
      <c r="O1334">
        <v>-35.491900000000001</v>
      </c>
      <c r="P1334">
        <v>31.2195</v>
      </c>
      <c r="Q1334">
        <v>1292.6300000000001</v>
      </c>
      <c r="R1334">
        <v>2.8225899999999999</v>
      </c>
      <c r="S1334">
        <v>-43.304400000000001</v>
      </c>
      <c r="T1334">
        <f t="shared" si="84"/>
        <v>-7.8125</v>
      </c>
    </row>
    <row r="1335" spans="1:20" x14ac:dyDescent="0.3">
      <c r="A1335">
        <v>3.7</v>
      </c>
      <c r="J1335">
        <f t="shared" si="83"/>
        <v>0</v>
      </c>
      <c r="L1335">
        <v>26</v>
      </c>
      <c r="M1335">
        <v>651.02300000000002</v>
      </c>
      <c r="N1335">
        <f t="shared" si="86"/>
        <v>50.648298217179828</v>
      </c>
      <c r="O1335">
        <v>-35.583500000000001</v>
      </c>
      <c r="P1335">
        <v>31.1584</v>
      </c>
      <c r="Q1335">
        <v>1309.4100000000001</v>
      </c>
      <c r="R1335">
        <v>2.88619</v>
      </c>
      <c r="S1335">
        <v>-43.426499999999997</v>
      </c>
      <c r="T1335">
        <f t="shared" si="84"/>
        <v>-7.8429999999999964</v>
      </c>
    </row>
    <row r="1336" spans="1:20" x14ac:dyDescent="0.3">
      <c r="B1336">
        <v>1</v>
      </c>
      <c r="C1336">
        <v>221.20099999999999</v>
      </c>
      <c r="E1336">
        <v>-52.413899999999998</v>
      </c>
      <c r="F1336">
        <v>66.162099999999995</v>
      </c>
      <c r="G1336">
        <v>392.65499999999997</v>
      </c>
      <c r="H1336">
        <v>0.87357700000000005</v>
      </c>
      <c r="I1336">
        <v>-61.996499999999997</v>
      </c>
      <c r="J1336">
        <f t="shared" si="83"/>
        <v>-9.5825999999999993</v>
      </c>
      <c r="L1336">
        <v>27</v>
      </c>
      <c r="M1336">
        <v>671.43299999999999</v>
      </c>
      <c r="N1336">
        <f t="shared" si="86"/>
        <v>48.995590396864358</v>
      </c>
      <c r="O1336">
        <v>-34.973100000000002</v>
      </c>
      <c r="P1336">
        <v>30.502300000000002</v>
      </c>
      <c r="Q1336">
        <v>1272.06</v>
      </c>
      <c r="R1336">
        <v>2.8283800000000001</v>
      </c>
      <c r="S1336">
        <v>-43.6096</v>
      </c>
      <c r="T1336">
        <f t="shared" si="84"/>
        <v>-8.6364999999999981</v>
      </c>
    </row>
    <row r="1337" spans="1:20" x14ac:dyDescent="0.3">
      <c r="B1337">
        <v>2</v>
      </c>
      <c r="C1337">
        <v>227.38499999999999</v>
      </c>
      <c r="D1337">
        <f t="shared" si="85"/>
        <v>161.70763260025879</v>
      </c>
      <c r="E1337">
        <v>-47.119100000000003</v>
      </c>
      <c r="F1337">
        <v>44.799799999999998</v>
      </c>
      <c r="G1337">
        <v>585.1</v>
      </c>
      <c r="H1337">
        <v>1.2786900000000001</v>
      </c>
      <c r="I1337">
        <v>-56.182899999999997</v>
      </c>
      <c r="J1337">
        <f t="shared" si="83"/>
        <v>-9.0637999999999934</v>
      </c>
      <c r="L1337">
        <v>28</v>
      </c>
      <c r="M1337">
        <v>692.17399999999998</v>
      </c>
      <c r="N1337">
        <f t="shared" si="86"/>
        <v>48.213683043247705</v>
      </c>
      <c r="O1337">
        <v>-35.110500000000002</v>
      </c>
      <c r="P1337">
        <v>30.731200000000001</v>
      </c>
      <c r="Q1337">
        <v>1289.8800000000001</v>
      </c>
      <c r="R1337">
        <v>2.8684500000000002</v>
      </c>
      <c r="S1337">
        <v>-43.411299999999997</v>
      </c>
      <c r="T1337">
        <f t="shared" si="84"/>
        <v>-8.3007999999999953</v>
      </c>
    </row>
    <row r="1338" spans="1:20" x14ac:dyDescent="0.3">
      <c r="B1338">
        <v>3</v>
      </c>
      <c r="C1338">
        <v>236.75800000000001</v>
      </c>
      <c r="D1338">
        <f t="shared" si="85"/>
        <v>106.68942707777637</v>
      </c>
      <c r="E1338">
        <v>-44.311500000000002</v>
      </c>
      <c r="F1338">
        <v>37.445099999999996</v>
      </c>
      <c r="G1338">
        <v>676.64599999999996</v>
      </c>
      <c r="H1338">
        <v>1.46706</v>
      </c>
      <c r="I1338">
        <v>-55.160499999999999</v>
      </c>
      <c r="J1338">
        <f t="shared" si="83"/>
        <v>-10.848999999999997</v>
      </c>
      <c r="L1338">
        <v>29</v>
      </c>
      <c r="M1338">
        <v>712.553</v>
      </c>
      <c r="N1338">
        <f t="shared" si="86"/>
        <v>49.070121203199328</v>
      </c>
      <c r="O1338">
        <v>-34.866300000000003</v>
      </c>
      <c r="P1338">
        <v>30.059799999999999</v>
      </c>
      <c r="Q1338">
        <v>1299.6500000000001</v>
      </c>
      <c r="R1338">
        <v>2.90273</v>
      </c>
      <c r="S1338">
        <v>-43.090800000000002</v>
      </c>
      <c r="T1338">
        <f t="shared" si="84"/>
        <v>-8.224499999999999</v>
      </c>
    </row>
    <row r="1339" spans="1:20" x14ac:dyDescent="0.3">
      <c r="B1339">
        <v>4</v>
      </c>
      <c r="C1339">
        <v>250.893</v>
      </c>
      <c r="D1339">
        <f t="shared" si="85"/>
        <v>70.746374248319825</v>
      </c>
      <c r="E1339">
        <v>-42.785600000000002</v>
      </c>
      <c r="F1339">
        <v>35.385100000000001</v>
      </c>
      <c r="G1339">
        <v>687.10699999999997</v>
      </c>
      <c r="H1339">
        <v>1.4893799999999999</v>
      </c>
      <c r="I1339">
        <v>-55.297899999999998</v>
      </c>
      <c r="J1339">
        <f t="shared" si="83"/>
        <v>-12.512299999999996</v>
      </c>
      <c r="T1339">
        <f t="shared" si="84"/>
        <v>0</v>
      </c>
    </row>
    <row r="1340" spans="1:20" x14ac:dyDescent="0.3">
      <c r="B1340">
        <v>5</v>
      </c>
      <c r="C1340">
        <v>267.798</v>
      </c>
      <c r="D1340">
        <f t="shared" si="85"/>
        <v>59.154096421177165</v>
      </c>
      <c r="E1340">
        <v>-43.258699999999997</v>
      </c>
      <c r="F1340">
        <v>36.743200000000002</v>
      </c>
      <c r="G1340">
        <v>686.00300000000004</v>
      </c>
      <c r="H1340">
        <v>1.4643699999999999</v>
      </c>
      <c r="I1340">
        <v>-56.0608</v>
      </c>
      <c r="J1340">
        <f t="shared" si="83"/>
        <v>-12.802100000000003</v>
      </c>
      <c r="K1340">
        <v>3.6</v>
      </c>
      <c r="T1340">
        <f t="shared" si="84"/>
        <v>0</v>
      </c>
    </row>
    <row r="1341" spans="1:20" x14ac:dyDescent="0.3">
      <c r="B1341">
        <v>6</v>
      </c>
      <c r="C1341">
        <v>284.38299999999998</v>
      </c>
      <c r="D1341">
        <f t="shared" si="85"/>
        <v>60.295447693699202</v>
      </c>
      <c r="E1341">
        <v>-44.280999999999999</v>
      </c>
      <c r="F1341">
        <v>38.757300000000001</v>
      </c>
      <c r="G1341">
        <v>693.89800000000002</v>
      </c>
      <c r="H1341">
        <v>1.4450000000000001</v>
      </c>
      <c r="I1341">
        <v>-56.762700000000002</v>
      </c>
      <c r="J1341">
        <f t="shared" si="83"/>
        <v>-12.481700000000004</v>
      </c>
      <c r="L1341">
        <v>1</v>
      </c>
      <c r="M1341">
        <v>220.89699999999999</v>
      </c>
      <c r="O1341">
        <v>-41.931199999999997</v>
      </c>
      <c r="P1341">
        <v>61.828600000000002</v>
      </c>
      <c r="Q1341">
        <v>474.45299999999997</v>
      </c>
      <c r="R1341">
        <v>1.15219</v>
      </c>
      <c r="S1341">
        <v>-48.065199999999997</v>
      </c>
      <c r="T1341">
        <f t="shared" si="84"/>
        <v>-6.1340000000000003</v>
      </c>
    </row>
    <row r="1342" spans="1:20" x14ac:dyDescent="0.3">
      <c r="B1342">
        <v>7</v>
      </c>
      <c r="C1342">
        <v>301.68099999999998</v>
      </c>
      <c r="D1342">
        <f t="shared" si="85"/>
        <v>57.810151462596828</v>
      </c>
      <c r="E1342">
        <v>-44.341999999999999</v>
      </c>
      <c r="F1342">
        <v>39.444000000000003</v>
      </c>
      <c r="G1342">
        <v>669.26400000000001</v>
      </c>
      <c r="H1342">
        <v>1.4013899999999999</v>
      </c>
      <c r="I1342">
        <v>-57.113599999999998</v>
      </c>
      <c r="J1342">
        <f t="shared" si="83"/>
        <v>-12.771599999999999</v>
      </c>
      <c r="L1342">
        <v>2</v>
      </c>
      <c r="M1342">
        <v>228.08</v>
      </c>
      <c r="N1342">
        <f t="shared" si="86"/>
        <v>139.21759710427358</v>
      </c>
      <c r="O1342">
        <v>-36.804200000000002</v>
      </c>
      <c r="P1342">
        <v>36.132800000000003</v>
      </c>
      <c r="Q1342">
        <v>878.971</v>
      </c>
      <c r="R1342">
        <v>2.2364099999999998</v>
      </c>
      <c r="S1342">
        <v>-41.778599999999997</v>
      </c>
      <c r="T1342">
        <f t="shared" si="84"/>
        <v>-4.9743999999999957</v>
      </c>
    </row>
    <row r="1343" spans="1:20" x14ac:dyDescent="0.3">
      <c r="B1343">
        <v>8</v>
      </c>
      <c r="C1343">
        <v>318.173</v>
      </c>
      <c r="D1343">
        <f t="shared" si="85"/>
        <v>60.635459616783827</v>
      </c>
      <c r="E1343">
        <v>-44.921900000000001</v>
      </c>
      <c r="F1343">
        <v>40.359499999999997</v>
      </c>
      <c r="G1343">
        <v>693.00599999999997</v>
      </c>
      <c r="H1343">
        <v>1.4103000000000001</v>
      </c>
      <c r="I1343">
        <v>-57.327300000000001</v>
      </c>
      <c r="J1343">
        <f t="shared" si="83"/>
        <v>-12.4054</v>
      </c>
      <c r="L1343">
        <v>3</v>
      </c>
      <c r="M1343">
        <v>238.24</v>
      </c>
      <c r="N1343">
        <f t="shared" si="86"/>
        <v>98.425196850393732</v>
      </c>
      <c r="O1343">
        <v>-34.606900000000003</v>
      </c>
      <c r="P1343">
        <v>28.839099999999998</v>
      </c>
      <c r="Q1343">
        <v>1131.3800000000001</v>
      </c>
      <c r="R1343">
        <v>2.8235100000000002</v>
      </c>
      <c r="S1343">
        <v>-40.145899999999997</v>
      </c>
      <c r="T1343">
        <f t="shared" si="84"/>
        <v>-5.5389999999999944</v>
      </c>
    </row>
    <row r="1344" spans="1:20" x14ac:dyDescent="0.3">
      <c r="B1344">
        <v>9</v>
      </c>
      <c r="C1344">
        <v>335.04399999999998</v>
      </c>
      <c r="D1344">
        <f t="shared" si="85"/>
        <v>59.273309228854316</v>
      </c>
      <c r="E1344">
        <v>-45.059199999999997</v>
      </c>
      <c r="F1344">
        <v>40.573099999999997</v>
      </c>
      <c r="G1344">
        <v>695.27</v>
      </c>
      <c r="H1344">
        <v>1.40866</v>
      </c>
      <c r="I1344">
        <v>-57.388300000000001</v>
      </c>
      <c r="J1344">
        <f t="shared" si="83"/>
        <v>-12.329100000000004</v>
      </c>
      <c r="L1344">
        <v>4</v>
      </c>
      <c r="M1344">
        <v>251.39699999999999</v>
      </c>
      <c r="N1344">
        <f t="shared" si="86"/>
        <v>76.005168351448006</v>
      </c>
      <c r="O1344">
        <v>-33.966099999999997</v>
      </c>
      <c r="P1344">
        <v>25.833100000000002</v>
      </c>
      <c r="Q1344">
        <v>1263.32</v>
      </c>
      <c r="R1344">
        <v>3.1387299999999998</v>
      </c>
      <c r="S1344">
        <v>-41.168199999999999</v>
      </c>
      <c r="T1344">
        <f t="shared" si="84"/>
        <v>-7.2021000000000015</v>
      </c>
    </row>
    <row r="1345" spans="2:20" x14ac:dyDescent="0.3">
      <c r="B1345">
        <v>10</v>
      </c>
      <c r="C1345">
        <v>351.49099999999999</v>
      </c>
      <c r="D1345">
        <f t="shared" si="85"/>
        <v>60.801361950507683</v>
      </c>
      <c r="E1345">
        <v>-44.723500000000001</v>
      </c>
      <c r="F1345">
        <v>40.329000000000001</v>
      </c>
      <c r="G1345">
        <v>684.69200000000001</v>
      </c>
      <c r="H1345">
        <v>1.3958999999999999</v>
      </c>
      <c r="I1345">
        <v>-57.220500000000001</v>
      </c>
      <c r="J1345">
        <f t="shared" si="83"/>
        <v>-12.497</v>
      </c>
      <c r="L1345">
        <v>5</v>
      </c>
      <c r="M1345">
        <v>266.83199999999999</v>
      </c>
      <c r="N1345">
        <f t="shared" si="86"/>
        <v>64.7878198898607</v>
      </c>
      <c r="O1345">
        <v>-34.4086</v>
      </c>
      <c r="P1345">
        <v>29.113800000000001</v>
      </c>
      <c r="Q1345">
        <v>1187.97</v>
      </c>
      <c r="R1345">
        <v>2.76633</v>
      </c>
      <c r="S1345">
        <v>-42.098999999999997</v>
      </c>
      <c r="T1345">
        <f t="shared" si="84"/>
        <v>-7.6903999999999968</v>
      </c>
    </row>
    <row r="1346" spans="2:20" x14ac:dyDescent="0.3">
      <c r="B1346">
        <v>11</v>
      </c>
      <c r="C1346">
        <v>369.85899999999998</v>
      </c>
      <c r="D1346">
        <f t="shared" si="85"/>
        <v>54.442508710801405</v>
      </c>
      <c r="E1346">
        <v>-43.9758</v>
      </c>
      <c r="F1346">
        <v>38.879399999999997</v>
      </c>
      <c r="G1346">
        <v>681.76</v>
      </c>
      <c r="H1346">
        <v>1.41255</v>
      </c>
      <c r="I1346">
        <v>-56.945799999999998</v>
      </c>
      <c r="J1346">
        <f t="shared" si="83"/>
        <v>-12.969999999999999</v>
      </c>
      <c r="L1346">
        <v>6</v>
      </c>
      <c r="M1346">
        <v>282.80599999999998</v>
      </c>
      <c r="N1346">
        <f t="shared" si="86"/>
        <v>62.601727807687531</v>
      </c>
      <c r="O1346">
        <v>-34.805300000000003</v>
      </c>
      <c r="P1346">
        <v>30.349699999999999</v>
      </c>
      <c r="Q1346">
        <v>1157.19</v>
      </c>
      <c r="R1346">
        <v>2.7190400000000001</v>
      </c>
      <c r="S1346">
        <v>-43.121299999999998</v>
      </c>
      <c r="T1346">
        <f t="shared" si="84"/>
        <v>-8.3159999999999954</v>
      </c>
    </row>
    <row r="1347" spans="2:20" x14ac:dyDescent="0.3">
      <c r="B1347">
        <v>12</v>
      </c>
      <c r="C1347">
        <v>386.99400000000003</v>
      </c>
      <c r="D1347">
        <f t="shared" si="85"/>
        <v>58.360081704114222</v>
      </c>
      <c r="E1347">
        <v>-44.326799999999999</v>
      </c>
      <c r="F1347">
        <v>39.2303</v>
      </c>
      <c r="G1347">
        <v>695.48400000000004</v>
      </c>
      <c r="H1347">
        <v>1.4230400000000001</v>
      </c>
      <c r="I1347">
        <v>-57.037399999999998</v>
      </c>
      <c r="J1347">
        <f t="shared" si="83"/>
        <v>-12.710599999999999</v>
      </c>
      <c r="L1347">
        <v>7</v>
      </c>
      <c r="M1347">
        <v>299.255</v>
      </c>
      <c r="N1347">
        <f t="shared" si="86"/>
        <v>60.79396923825152</v>
      </c>
      <c r="O1347">
        <v>-35.247799999999998</v>
      </c>
      <c r="P1347">
        <v>31.478899999999999</v>
      </c>
      <c r="Q1347">
        <v>1147.17</v>
      </c>
      <c r="R1347">
        <v>2.65794</v>
      </c>
      <c r="S1347">
        <v>-43.502800000000001</v>
      </c>
      <c r="T1347">
        <f t="shared" si="84"/>
        <v>-8.2550000000000026</v>
      </c>
    </row>
    <row r="1348" spans="2:20" x14ac:dyDescent="0.3">
      <c r="B1348">
        <v>13</v>
      </c>
      <c r="C1348">
        <v>404.12</v>
      </c>
      <c r="D1348">
        <f t="shared" si="85"/>
        <v>58.39075090505672</v>
      </c>
      <c r="E1348">
        <v>-44.921900000000001</v>
      </c>
      <c r="F1348">
        <v>40.069600000000001</v>
      </c>
      <c r="G1348">
        <v>707.31500000000005</v>
      </c>
      <c r="H1348">
        <v>1.43624</v>
      </c>
      <c r="I1348">
        <v>-57.189900000000002</v>
      </c>
      <c r="J1348">
        <f t="shared" si="83"/>
        <v>-12.268000000000001</v>
      </c>
      <c r="L1348">
        <v>8</v>
      </c>
      <c r="M1348">
        <v>315.96199999999999</v>
      </c>
      <c r="N1348">
        <f t="shared" si="86"/>
        <v>59.855150535703622</v>
      </c>
      <c r="O1348">
        <v>-35.568199999999997</v>
      </c>
      <c r="P1348">
        <v>31.906099999999999</v>
      </c>
      <c r="Q1348">
        <v>1161</v>
      </c>
      <c r="R1348">
        <v>2.6887699999999999</v>
      </c>
      <c r="S1348">
        <v>-43.579099999999997</v>
      </c>
      <c r="T1348">
        <f t="shared" si="84"/>
        <v>-8.0108999999999995</v>
      </c>
    </row>
    <row r="1349" spans="2:20" x14ac:dyDescent="0.3">
      <c r="B1349">
        <v>14</v>
      </c>
      <c r="C1349">
        <v>421.57499999999999</v>
      </c>
      <c r="D1349">
        <f t="shared" si="85"/>
        <v>57.290174735032991</v>
      </c>
      <c r="E1349">
        <v>-44.601399999999998</v>
      </c>
      <c r="F1349">
        <v>39.489699999999999</v>
      </c>
      <c r="G1349">
        <v>703.976</v>
      </c>
      <c r="H1349">
        <v>1.43092</v>
      </c>
      <c r="I1349">
        <v>-57.022100000000002</v>
      </c>
      <c r="J1349">
        <f t="shared" si="83"/>
        <v>-12.420700000000004</v>
      </c>
      <c r="L1349">
        <v>9</v>
      </c>
      <c r="M1349">
        <v>332.55200000000002</v>
      </c>
      <c r="N1349">
        <f t="shared" si="86"/>
        <v>60.277275467148769</v>
      </c>
      <c r="O1349">
        <v>-35.491900000000001</v>
      </c>
      <c r="P1349">
        <v>31.677199999999999</v>
      </c>
      <c r="Q1349">
        <v>1161.6199999999999</v>
      </c>
      <c r="R1349">
        <v>2.6866500000000002</v>
      </c>
      <c r="S1349">
        <v>-43.563800000000001</v>
      </c>
      <c r="T1349">
        <f t="shared" si="84"/>
        <v>-8.0718999999999994</v>
      </c>
    </row>
    <row r="1350" spans="2:20" x14ac:dyDescent="0.3">
      <c r="B1350">
        <v>15</v>
      </c>
      <c r="C1350">
        <v>439.07400000000001</v>
      </c>
      <c r="D1350">
        <f t="shared" si="85"/>
        <v>57.146122635579097</v>
      </c>
      <c r="E1350">
        <v>-44.280999999999999</v>
      </c>
      <c r="F1350">
        <v>39.2761</v>
      </c>
      <c r="G1350">
        <v>698.56399999999996</v>
      </c>
      <c r="H1350">
        <v>1.43692</v>
      </c>
      <c r="I1350">
        <v>-57.159399999999998</v>
      </c>
      <c r="J1350">
        <f t="shared" ref="J1350:J1413" si="87">I1350-E1350</f>
        <v>-12.878399999999999</v>
      </c>
      <c r="L1350">
        <v>10</v>
      </c>
      <c r="M1350">
        <v>350.09399999999999</v>
      </c>
      <c r="N1350">
        <f t="shared" si="86"/>
        <v>57.006042640519979</v>
      </c>
      <c r="O1350">
        <v>-35.339399999999998</v>
      </c>
      <c r="P1350">
        <v>31.799299999999999</v>
      </c>
      <c r="Q1350">
        <v>1181.46</v>
      </c>
      <c r="R1350">
        <v>2.6509399999999999</v>
      </c>
      <c r="S1350">
        <v>-43.472299999999997</v>
      </c>
      <c r="T1350">
        <f t="shared" ref="T1350:T1413" si="88">S1350-O1350</f>
        <v>-8.1328999999999994</v>
      </c>
    </row>
    <row r="1351" spans="2:20" x14ac:dyDescent="0.3">
      <c r="B1351">
        <v>16</v>
      </c>
      <c r="C1351">
        <v>456.74099999999999</v>
      </c>
      <c r="D1351">
        <f t="shared" ref="D1351:D1414" si="89">1000/(C1351-C1350)</f>
        <v>56.602705609328211</v>
      </c>
      <c r="E1351">
        <v>-44.723500000000001</v>
      </c>
      <c r="F1351">
        <v>39.535499999999999</v>
      </c>
      <c r="G1351">
        <v>719.51</v>
      </c>
      <c r="H1351">
        <v>1.45444</v>
      </c>
      <c r="I1351">
        <v>-57.189900000000002</v>
      </c>
      <c r="J1351">
        <f t="shared" si="87"/>
        <v>-12.4664</v>
      </c>
      <c r="L1351">
        <v>11</v>
      </c>
      <c r="M1351">
        <v>366.79</v>
      </c>
      <c r="N1351">
        <f t="shared" ref="N1351:N1414" si="90">1000/(M1351-M1350)</f>
        <v>59.894585529468038</v>
      </c>
      <c r="O1351">
        <v>-35.7361</v>
      </c>
      <c r="P1351">
        <v>31.3721</v>
      </c>
      <c r="Q1351">
        <v>1223.78</v>
      </c>
      <c r="R1351">
        <v>2.7811499999999998</v>
      </c>
      <c r="S1351">
        <v>-43.289200000000001</v>
      </c>
      <c r="T1351">
        <f t="shared" si="88"/>
        <v>-7.5531000000000006</v>
      </c>
    </row>
    <row r="1352" spans="2:20" x14ac:dyDescent="0.3">
      <c r="B1352">
        <v>17</v>
      </c>
      <c r="C1352">
        <v>474.428</v>
      </c>
      <c r="D1352">
        <f t="shared" si="89"/>
        <v>56.538700740656942</v>
      </c>
      <c r="E1352">
        <v>-44.616700000000002</v>
      </c>
      <c r="F1352">
        <v>39.291400000000003</v>
      </c>
      <c r="G1352">
        <v>721.20500000000004</v>
      </c>
      <c r="H1352">
        <v>1.4741</v>
      </c>
      <c r="I1352">
        <v>-56.930500000000002</v>
      </c>
      <c r="J1352">
        <f t="shared" si="87"/>
        <v>-12.313800000000001</v>
      </c>
      <c r="L1352">
        <v>12</v>
      </c>
      <c r="M1352">
        <v>384.303</v>
      </c>
      <c r="N1352">
        <f t="shared" si="90"/>
        <v>57.100439673385559</v>
      </c>
      <c r="O1352">
        <v>-36.0107</v>
      </c>
      <c r="P1352">
        <v>31.646699999999999</v>
      </c>
      <c r="Q1352">
        <v>1236.3499999999999</v>
      </c>
      <c r="R1352">
        <v>2.8077899999999998</v>
      </c>
      <c r="S1352">
        <v>-43.487499999999997</v>
      </c>
      <c r="T1352">
        <f t="shared" si="88"/>
        <v>-7.4767999999999972</v>
      </c>
    </row>
    <row r="1353" spans="2:20" x14ac:dyDescent="0.3">
      <c r="B1353">
        <v>18</v>
      </c>
      <c r="C1353">
        <v>492.78</v>
      </c>
      <c r="D1353">
        <f t="shared" si="89"/>
        <v>54.489973844812624</v>
      </c>
      <c r="E1353">
        <v>-44.128399999999999</v>
      </c>
      <c r="F1353">
        <v>38.452100000000002</v>
      </c>
      <c r="G1353">
        <v>718.61099999999999</v>
      </c>
      <c r="H1353">
        <v>1.4890099999999999</v>
      </c>
      <c r="I1353">
        <v>-56.701700000000002</v>
      </c>
      <c r="J1353">
        <f t="shared" si="87"/>
        <v>-12.573300000000003</v>
      </c>
      <c r="L1353">
        <v>13</v>
      </c>
      <c r="M1353">
        <v>401.64</v>
      </c>
      <c r="N1353">
        <f t="shared" si="90"/>
        <v>57.68010613139532</v>
      </c>
      <c r="O1353">
        <v>-35.568199999999997</v>
      </c>
      <c r="P1353">
        <v>31.570399999999999</v>
      </c>
      <c r="Q1353">
        <v>1228.32</v>
      </c>
      <c r="R1353">
        <v>2.6945700000000001</v>
      </c>
      <c r="S1353">
        <v>-43.579099999999997</v>
      </c>
      <c r="T1353">
        <f t="shared" si="88"/>
        <v>-8.0108999999999995</v>
      </c>
    </row>
    <row r="1354" spans="2:20" x14ac:dyDescent="0.3">
      <c r="B1354">
        <v>19</v>
      </c>
      <c r="C1354">
        <v>511.40100000000001</v>
      </c>
      <c r="D1354">
        <f t="shared" si="89"/>
        <v>53.70280865689265</v>
      </c>
      <c r="E1354">
        <v>-43.777500000000003</v>
      </c>
      <c r="F1354">
        <v>38.177500000000002</v>
      </c>
      <c r="G1354">
        <v>713.77300000000002</v>
      </c>
      <c r="H1354">
        <v>1.47115</v>
      </c>
      <c r="I1354">
        <v>-56.716900000000003</v>
      </c>
      <c r="J1354">
        <f t="shared" si="87"/>
        <v>-12.939399999999999</v>
      </c>
      <c r="L1354">
        <v>14</v>
      </c>
      <c r="M1354">
        <v>419.63</v>
      </c>
      <c r="N1354">
        <f t="shared" si="90"/>
        <v>55.586436909394081</v>
      </c>
      <c r="O1354">
        <v>-35.171500000000002</v>
      </c>
      <c r="P1354">
        <v>30.792200000000001</v>
      </c>
      <c r="Q1354">
        <v>1220.06</v>
      </c>
      <c r="R1354">
        <v>2.7502900000000001</v>
      </c>
      <c r="S1354">
        <v>-43.411299999999997</v>
      </c>
      <c r="T1354">
        <f t="shared" si="88"/>
        <v>-8.2397999999999954</v>
      </c>
    </row>
    <row r="1355" spans="2:20" x14ac:dyDescent="0.3">
      <c r="B1355">
        <v>20</v>
      </c>
      <c r="C1355">
        <v>529.25099999999998</v>
      </c>
      <c r="D1355">
        <f t="shared" si="89"/>
        <v>56.022408963585541</v>
      </c>
      <c r="E1355">
        <v>-43.7622</v>
      </c>
      <c r="F1355">
        <v>37.948599999999999</v>
      </c>
      <c r="G1355">
        <v>715.05399999999997</v>
      </c>
      <c r="H1355">
        <v>1.4905900000000001</v>
      </c>
      <c r="I1355">
        <v>-56.594799999999999</v>
      </c>
      <c r="J1355">
        <f t="shared" si="87"/>
        <v>-12.832599999999999</v>
      </c>
      <c r="L1355">
        <v>15</v>
      </c>
      <c r="M1355">
        <v>437.69400000000002</v>
      </c>
      <c r="N1355">
        <f t="shared" si="90"/>
        <v>55.358724534986649</v>
      </c>
      <c r="O1355">
        <v>-35.446199999999997</v>
      </c>
      <c r="P1355">
        <v>31.2805</v>
      </c>
      <c r="Q1355">
        <v>1231.43</v>
      </c>
      <c r="R1355">
        <v>2.7594799999999999</v>
      </c>
      <c r="S1355">
        <v>-43.5944</v>
      </c>
      <c r="T1355">
        <f t="shared" si="88"/>
        <v>-8.1482000000000028</v>
      </c>
    </row>
    <row r="1356" spans="2:20" x14ac:dyDescent="0.3">
      <c r="B1356">
        <v>21</v>
      </c>
      <c r="C1356">
        <v>547.61599999999999</v>
      </c>
      <c r="D1356">
        <f t="shared" si="89"/>
        <v>54.451402123604659</v>
      </c>
      <c r="E1356">
        <v>-44.021599999999999</v>
      </c>
      <c r="F1356">
        <v>38.162199999999999</v>
      </c>
      <c r="G1356">
        <v>729.81399999999996</v>
      </c>
      <c r="H1356">
        <v>1.4933700000000001</v>
      </c>
      <c r="I1356">
        <v>-56.564300000000003</v>
      </c>
      <c r="J1356">
        <f t="shared" si="87"/>
        <v>-12.542700000000004</v>
      </c>
      <c r="L1356">
        <v>16</v>
      </c>
      <c r="M1356">
        <v>455.85199999999998</v>
      </c>
      <c r="N1356">
        <f t="shared" si="90"/>
        <v>55.072144509307321</v>
      </c>
      <c r="O1356">
        <v>-35.049399999999999</v>
      </c>
      <c r="P1356">
        <v>30.471800000000002</v>
      </c>
      <c r="Q1356">
        <v>1242.8399999999999</v>
      </c>
      <c r="R1356">
        <v>2.7684799999999998</v>
      </c>
      <c r="S1356">
        <v>-43.106099999999998</v>
      </c>
      <c r="T1356">
        <f t="shared" si="88"/>
        <v>-8.0566999999999993</v>
      </c>
    </row>
    <row r="1357" spans="2:20" x14ac:dyDescent="0.3">
      <c r="B1357">
        <v>22</v>
      </c>
      <c r="C1357">
        <v>566.12199999999996</v>
      </c>
      <c r="D1357">
        <f t="shared" si="89"/>
        <v>54.036528693396818</v>
      </c>
      <c r="E1357">
        <v>-44.662500000000001</v>
      </c>
      <c r="F1357">
        <v>38.528399999999998</v>
      </c>
      <c r="G1357">
        <v>755.59799999999996</v>
      </c>
      <c r="H1357">
        <v>1.51953</v>
      </c>
      <c r="I1357">
        <v>-56.701700000000002</v>
      </c>
      <c r="J1357">
        <f t="shared" si="87"/>
        <v>-12.039200000000001</v>
      </c>
      <c r="L1357">
        <v>17</v>
      </c>
      <c r="M1357">
        <v>474.41500000000002</v>
      </c>
      <c r="N1357">
        <f t="shared" si="90"/>
        <v>53.870602812045334</v>
      </c>
      <c r="O1357">
        <v>-35.308799999999998</v>
      </c>
      <c r="P1357">
        <v>30.868500000000001</v>
      </c>
      <c r="Q1357">
        <v>1241.76</v>
      </c>
      <c r="R1357">
        <v>2.8273100000000002</v>
      </c>
      <c r="S1357">
        <v>-43.289200000000001</v>
      </c>
      <c r="T1357">
        <f t="shared" si="88"/>
        <v>-7.980400000000003</v>
      </c>
    </row>
    <row r="1358" spans="2:20" x14ac:dyDescent="0.3">
      <c r="B1358">
        <v>23</v>
      </c>
      <c r="C1358">
        <v>585.09400000000005</v>
      </c>
      <c r="D1358">
        <f t="shared" si="89"/>
        <v>52.709255745308617</v>
      </c>
      <c r="E1358">
        <v>-43.670699999999997</v>
      </c>
      <c r="F1358">
        <v>37.5824</v>
      </c>
      <c r="G1358">
        <v>727.24199999999996</v>
      </c>
      <c r="H1358">
        <v>1.50207</v>
      </c>
      <c r="I1358">
        <v>-56.518599999999999</v>
      </c>
      <c r="J1358">
        <f t="shared" si="87"/>
        <v>-12.847900000000003</v>
      </c>
      <c r="L1358">
        <v>18</v>
      </c>
      <c r="M1358">
        <v>493.03899999999999</v>
      </c>
      <c r="N1358">
        <f t="shared" si="90"/>
        <v>53.694158075601472</v>
      </c>
      <c r="O1358">
        <v>-35.400399999999998</v>
      </c>
      <c r="P1358">
        <v>30.975300000000001</v>
      </c>
      <c r="Q1358">
        <v>1266.96</v>
      </c>
      <c r="R1358">
        <v>2.82667</v>
      </c>
      <c r="S1358">
        <v>-43.106099999999998</v>
      </c>
      <c r="T1358">
        <f t="shared" si="88"/>
        <v>-7.7057000000000002</v>
      </c>
    </row>
    <row r="1359" spans="2:20" x14ac:dyDescent="0.3">
      <c r="B1359">
        <v>24</v>
      </c>
      <c r="C1359">
        <v>604.14499999999998</v>
      </c>
      <c r="D1359">
        <f t="shared" si="89"/>
        <v>52.490682903784766</v>
      </c>
      <c r="E1359">
        <v>-43.9758</v>
      </c>
      <c r="F1359">
        <v>37.765500000000003</v>
      </c>
      <c r="G1359">
        <v>746.87699999999995</v>
      </c>
      <c r="H1359">
        <v>1.5165599999999999</v>
      </c>
      <c r="I1359">
        <v>-56.503300000000003</v>
      </c>
      <c r="J1359">
        <f t="shared" si="87"/>
        <v>-12.527500000000003</v>
      </c>
      <c r="L1359">
        <v>19</v>
      </c>
      <c r="M1359">
        <v>511.53100000000001</v>
      </c>
      <c r="N1359">
        <f t="shared" si="90"/>
        <v>54.077438892493994</v>
      </c>
      <c r="O1359">
        <v>-35.507199999999997</v>
      </c>
      <c r="P1359">
        <v>30.395499999999998</v>
      </c>
      <c r="Q1359">
        <v>1306.55</v>
      </c>
      <c r="R1359">
        <v>2.8997199999999999</v>
      </c>
      <c r="S1359">
        <v>-42.678800000000003</v>
      </c>
      <c r="T1359">
        <f t="shared" si="88"/>
        <v>-7.1716000000000051</v>
      </c>
    </row>
    <row r="1360" spans="2:20" x14ac:dyDescent="0.3">
      <c r="B1360">
        <v>25</v>
      </c>
      <c r="C1360">
        <v>622.62300000000005</v>
      </c>
      <c r="D1360">
        <f t="shared" si="89"/>
        <v>54.118411083450397</v>
      </c>
      <c r="E1360">
        <v>-44.296300000000002</v>
      </c>
      <c r="F1360">
        <v>38.207999999999998</v>
      </c>
      <c r="G1360">
        <v>746.14700000000005</v>
      </c>
      <c r="H1360">
        <v>1.5290299999999999</v>
      </c>
      <c r="I1360">
        <v>-56.640599999999999</v>
      </c>
      <c r="J1360">
        <f t="shared" si="87"/>
        <v>-12.344299999999997</v>
      </c>
      <c r="L1360">
        <v>20</v>
      </c>
      <c r="M1360">
        <v>530.97299999999996</v>
      </c>
      <c r="N1360">
        <f t="shared" si="90"/>
        <v>51.435037547577544</v>
      </c>
      <c r="O1360">
        <v>-35.354599999999998</v>
      </c>
      <c r="P1360">
        <v>30.349699999999999</v>
      </c>
      <c r="Q1360">
        <v>1276.18</v>
      </c>
      <c r="R1360">
        <v>2.8638499999999998</v>
      </c>
      <c r="S1360">
        <v>-43.197600000000001</v>
      </c>
      <c r="T1360">
        <f t="shared" si="88"/>
        <v>-7.8430000000000035</v>
      </c>
    </row>
    <row r="1361" spans="1:20" x14ac:dyDescent="0.3">
      <c r="B1361">
        <v>26</v>
      </c>
      <c r="C1361">
        <v>641.69200000000001</v>
      </c>
      <c r="D1361">
        <f t="shared" si="89"/>
        <v>52.44113482615775</v>
      </c>
      <c r="E1361">
        <v>-43.960599999999999</v>
      </c>
      <c r="F1361">
        <v>37.704500000000003</v>
      </c>
      <c r="G1361">
        <v>732.95</v>
      </c>
      <c r="H1361">
        <v>1.5274399999999999</v>
      </c>
      <c r="I1361">
        <v>-56.457500000000003</v>
      </c>
      <c r="J1361">
        <f t="shared" si="87"/>
        <v>-12.496900000000004</v>
      </c>
      <c r="L1361">
        <v>21</v>
      </c>
      <c r="M1361">
        <v>549.91800000000001</v>
      </c>
      <c r="N1361">
        <f t="shared" si="90"/>
        <v>52.784375824755735</v>
      </c>
      <c r="O1361">
        <v>-35.385100000000001</v>
      </c>
      <c r="P1361">
        <v>30.059799999999999</v>
      </c>
      <c r="Q1361">
        <v>1317.02</v>
      </c>
      <c r="R1361">
        <v>2.9485700000000001</v>
      </c>
      <c r="S1361">
        <v>-43.090800000000002</v>
      </c>
      <c r="T1361">
        <f t="shared" si="88"/>
        <v>-7.7057000000000002</v>
      </c>
    </row>
    <row r="1362" spans="1:20" x14ac:dyDescent="0.3">
      <c r="B1362">
        <v>27</v>
      </c>
      <c r="C1362">
        <v>660.69399999999996</v>
      </c>
      <c r="D1362">
        <f t="shared" si="89"/>
        <v>52.626039364277574</v>
      </c>
      <c r="E1362">
        <v>-43.7164</v>
      </c>
      <c r="F1362">
        <v>37.445099999999996</v>
      </c>
      <c r="G1362">
        <v>742.08299999999997</v>
      </c>
      <c r="H1362">
        <v>1.5277099999999999</v>
      </c>
      <c r="I1362">
        <v>-56.472799999999999</v>
      </c>
      <c r="J1362">
        <f t="shared" si="87"/>
        <v>-12.756399999999999</v>
      </c>
      <c r="L1362">
        <v>22</v>
      </c>
      <c r="M1362">
        <v>568.73400000000004</v>
      </c>
      <c r="N1362">
        <f t="shared" si="90"/>
        <v>53.14625850340127</v>
      </c>
      <c r="O1362">
        <v>-35.415599999999998</v>
      </c>
      <c r="P1362">
        <v>29.8767</v>
      </c>
      <c r="Q1362">
        <v>1373.46</v>
      </c>
      <c r="R1362">
        <v>2.9773299999999998</v>
      </c>
      <c r="S1362">
        <v>-43.167099999999998</v>
      </c>
      <c r="T1362">
        <f t="shared" si="88"/>
        <v>-7.7515000000000001</v>
      </c>
    </row>
    <row r="1363" spans="1:20" x14ac:dyDescent="0.3">
      <c r="B1363">
        <v>28</v>
      </c>
      <c r="C1363">
        <v>679.69899999999996</v>
      </c>
      <c r="D1363">
        <f t="shared" si="89"/>
        <v>52.617732175743235</v>
      </c>
      <c r="E1363">
        <v>-44.235199999999999</v>
      </c>
      <c r="F1363">
        <v>38.085900000000002</v>
      </c>
      <c r="G1363">
        <v>753.22699999999998</v>
      </c>
      <c r="H1363">
        <v>1.54582</v>
      </c>
      <c r="I1363">
        <v>-56.579599999999999</v>
      </c>
      <c r="J1363">
        <f t="shared" si="87"/>
        <v>-12.3444</v>
      </c>
      <c r="L1363">
        <v>23</v>
      </c>
      <c r="M1363">
        <v>588.56100000000004</v>
      </c>
      <c r="N1363">
        <f t="shared" si="90"/>
        <v>50.436273768094019</v>
      </c>
      <c r="O1363">
        <v>-35.339399999999998</v>
      </c>
      <c r="P1363">
        <v>30.349699999999999</v>
      </c>
      <c r="Q1363">
        <v>1330.05</v>
      </c>
      <c r="R1363">
        <v>2.9261499999999998</v>
      </c>
      <c r="S1363">
        <v>-43.167099999999998</v>
      </c>
      <c r="T1363">
        <f t="shared" si="88"/>
        <v>-7.8277000000000001</v>
      </c>
    </row>
    <row r="1364" spans="1:20" x14ac:dyDescent="0.3">
      <c r="B1364">
        <v>29</v>
      </c>
      <c r="C1364">
        <v>698.90300000000002</v>
      </c>
      <c r="D1364">
        <f t="shared" si="89"/>
        <v>52.072484898979205</v>
      </c>
      <c r="E1364">
        <v>-44.189500000000002</v>
      </c>
      <c r="F1364">
        <v>37.811300000000003</v>
      </c>
      <c r="G1364">
        <v>768.06299999999999</v>
      </c>
      <c r="H1364">
        <v>1.54392</v>
      </c>
      <c r="I1364">
        <v>-56.488</v>
      </c>
      <c r="J1364">
        <f t="shared" si="87"/>
        <v>-12.298499999999997</v>
      </c>
      <c r="L1364">
        <v>24</v>
      </c>
      <c r="M1364">
        <v>608.01099999999997</v>
      </c>
      <c r="N1364">
        <f t="shared" si="90"/>
        <v>51.413881748072157</v>
      </c>
      <c r="O1364">
        <v>-35.613999999999997</v>
      </c>
      <c r="P1364">
        <v>30.197099999999999</v>
      </c>
      <c r="Q1364">
        <v>1346.13</v>
      </c>
      <c r="R1364">
        <v>2.9706399999999999</v>
      </c>
      <c r="S1364">
        <v>-43.136600000000001</v>
      </c>
      <c r="T1364">
        <f t="shared" si="88"/>
        <v>-7.5226000000000042</v>
      </c>
    </row>
    <row r="1365" spans="1:20" x14ac:dyDescent="0.3">
      <c r="B1365">
        <v>30</v>
      </c>
      <c r="C1365">
        <v>718.11800000000005</v>
      </c>
      <c r="D1365">
        <f t="shared" si="89"/>
        <v>52.042674993494579</v>
      </c>
      <c r="E1365">
        <v>-43.624899999999997</v>
      </c>
      <c r="F1365">
        <v>37.155200000000001</v>
      </c>
      <c r="G1365">
        <v>750.98400000000004</v>
      </c>
      <c r="H1365">
        <v>1.30298</v>
      </c>
      <c r="I1365">
        <v>-67.245500000000007</v>
      </c>
      <c r="J1365">
        <f t="shared" si="87"/>
        <v>-23.62060000000001</v>
      </c>
      <c r="L1365">
        <v>25</v>
      </c>
      <c r="M1365">
        <v>628.09799999999996</v>
      </c>
      <c r="N1365">
        <f t="shared" si="90"/>
        <v>49.783442027181785</v>
      </c>
      <c r="O1365">
        <v>-35.201999999999998</v>
      </c>
      <c r="P1365">
        <v>29.9072</v>
      </c>
      <c r="Q1365">
        <v>1336.59</v>
      </c>
      <c r="R1365">
        <v>2.97411</v>
      </c>
      <c r="S1365">
        <v>-43.350200000000001</v>
      </c>
      <c r="T1365">
        <f t="shared" si="88"/>
        <v>-8.1482000000000028</v>
      </c>
    </row>
    <row r="1366" spans="1:20" x14ac:dyDescent="0.3">
      <c r="J1366">
        <f t="shared" si="87"/>
        <v>0</v>
      </c>
      <c r="L1366">
        <v>26</v>
      </c>
      <c r="M1366">
        <v>647.99099999999999</v>
      </c>
      <c r="N1366">
        <f t="shared" si="90"/>
        <v>50.268938822701379</v>
      </c>
      <c r="O1366">
        <v>-35.171500000000002</v>
      </c>
      <c r="P1366">
        <v>29.6783</v>
      </c>
      <c r="Q1366">
        <v>1329.31</v>
      </c>
      <c r="R1366">
        <v>2.9739599999999999</v>
      </c>
      <c r="S1366">
        <v>-43.167099999999998</v>
      </c>
      <c r="T1366">
        <f t="shared" si="88"/>
        <v>-7.995599999999996</v>
      </c>
    </row>
    <row r="1367" spans="1:20" x14ac:dyDescent="0.3">
      <c r="A1367">
        <v>3.75</v>
      </c>
      <c r="J1367">
        <f t="shared" si="87"/>
        <v>0</v>
      </c>
      <c r="L1367">
        <v>27</v>
      </c>
      <c r="M1367">
        <v>667.81799999999998</v>
      </c>
      <c r="N1367">
        <f t="shared" si="90"/>
        <v>50.436273768094019</v>
      </c>
      <c r="O1367">
        <v>-35.644500000000001</v>
      </c>
      <c r="P1367">
        <v>29.8157</v>
      </c>
      <c r="Q1367">
        <v>1398.59</v>
      </c>
      <c r="R1367">
        <v>3.0466199999999999</v>
      </c>
      <c r="S1367">
        <v>-42.785600000000002</v>
      </c>
      <c r="T1367">
        <f t="shared" si="88"/>
        <v>-7.1411000000000016</v>
      </c>
    </row>
    <row r="1368" spans="1:20" x14ac:dyDescent="0.3">
      <c r="B1368">
        <v>1</v>
      </c>
      <c r="C1368">
        <v>221.148</v>
      </c>
      <c r="E1368">
        <v>-52.9938</v>
      </c>
      <c r="F1368">
        <v>66.451999999999998</v>
      </c>
      <c r="G1368">
        <v>398.53500000000003</v>
      </c>
      <c r="H1368">
        <v>0.88323499999999999</v>
      </c>
      <c r="I1368">
        <v>-61.798099999999998</v>
      </c>
      <c r="J1368">
        <f t="shared" si="87"/>
        <v>-8.8042999999999978</v>
      </c>
      <c r="L1368">
        <v>28</v>
      </c>
      <c r="M1368">
        <v>688.02</v>
      </c>
      <c r="N1368">
        <f t="shared" si="90"/>
        <v>49.500049500049506</v>
      </c>
      <c r="O1368">
        <v>-35.385100000000001</v>
      </c>
      <c r="P1368">
        <v>29.6021</v>
      </c>
      <c r="Q1368">
        <v>1373.21</v>
      </c>
      <c r="R1368">
        <v>3.0543</v>
      </c>
      <c r="S1368">
        <v>-42.694099999999999</v>
      </c>
      <c r="T1368">
        <f t="shared" si="88"/>
        <v>-7.3089999999999975</v>
      </c>
    </row>
    <row r="1369" spans="1:20" x14ac:dyDescent="0.3">
      <c r="B1369">
        <v>2</v>
      </c>
      <c r="C1369">
        <v>227.42599999999999</v>
      </c>
      <c r="D1369">
        <f t="shared" si="89"/>
        <v>159.28639694170138</v>
      </c>
      <c r="E1369">
        <v>-46.676600000000001</v>
      </c>
      <c r="F1369">
        <v>43.6554</v>
      </c>
      <c r="G1369">
        <v>582.721</v>
      </c>
      <c r="H1369">
        <v>1.2933600000000001</v>
      </c>
      <c r="I1369">
        <v>-56.243899999999996</v>
      </c>
      <c r="J1369">
        <f t="shared" si="87"/>
        <v>-9.5672999999999959</v>
      </c>
      <c r="L1369">
        <v>29</v>
      </c>
      <c r="M1369">
        <v>707.79200000000003</v>
      </c>
      <c r="N1369">
        <f t="shared" si="90"/>
        <v>50.576572931418042</v>
      </c>
      <c r="O1369">
        <v>-35.201999999999998</v>
      </c>
      <c r="P1369">
        <v>29.007000000000001</v>
      </c>
      <c r="Q1369">
        <v>1377.39</v>
      </c>
      <c r="R1369">
        <v>3.0419900000000002</v>
      </c>
      <c r="S1369">
        <v>-42.709400000000002</v>
      </c>
      <c r="T1369">
        <f t="shared" si="88"/>
        <v>-7.5074000000000041</v>
      </c>
    </row>
    <row r="1370" spans="1:20" x14ac:dyDescent="0.3">
      <c r="B1370">
        <v>3</v>
      </c>
      <c r="C1370">
        <v>236.46</v>
      </c>
      <c r="D1370">
        <f t="shared" si="89"/>
        <v>110.69293779056872</v>
      </c>
      <c r="E1370">
        <v>-45.1355</v>
      </c>
      <c r="F1370">
        <v>37.857100000000003</v>
      </c>
      <c r="G1370">
        <v>705.81799999999998</v>
      </c>
      <c r="H1370">
        <v>1.50902</v>
      </c>
      <c r="I1370">
        <v>-55.13</v>
      </c>
      <c r="J1370">
        <f t="shared" si="87"/>
        <v>-9.9945000000000022</v>
      </c>
      <c r="T1370">
        <f t="shared" si="88"/>
        <v>0</v>
      </c>
    </row>
    <row r="1371" spans="1:20" x14ac:dyDescent="0.3">
      <c r="B1371">
        <v>4</v>
      </c>
      <c r="C1371">
        <v>249.15100000000001</v>
      </c>
      <c r="D1371">
        <f t="shared" si="89"/>
        <v>78.795997163344083</v>
      </c>
      <c r="E1371">
        <v>-44.250500000000002</v>
      </c>
      <c r="F1371">
        <v>36.331200000000003</v>
      </c>
      <c r="G1371">
        <v>724.62199999999996</v>
      </c>
      <c r="H1371">
        <v>1.52643</v>
      </c>
      <c r="I1371">
        <v>-55.389400000000002</v>
      </c>
      <c r="J1371">
        <f t="shared" si="87"/>
        <v>-11.1389</v>
      </c>
      <c r="K1371">
        <v>3.65</v>
      </c>
      <c r="T1371">
        <f t="shared" si="88"/>
        <v>0</v>
      </c>
    </row>
    <row r="1372" spans="1:20" x14ac:dyDescent="0.3">
      <c r="B1372">
        <v>5</v>
      </c>
      <c r="C1372">
        <v>265.57499999999999</v>
      </c>
      <c r="D1372">
        <f t="shared" si="89"/>
        <v>60.886507549927018</v>
      </c>
      <c r="E1372">
        <v>-43.731699999999996</v>
      </c>
      <c r="F1372">
        <v>36.468499999999999</v>
      </c>
      <c r="G1372">
        <v>703.99800000000005</v>
      </c>
      <c r="H1372">
        <v>1.49922</v>
      </c>
      <c r="I1372">
        <v>-56.198099999999997</v>
      </c>
      <c r="J1372">
        <f t="shared" si="87"/>
        <v>-12.4664</v>
      </c>
      <c r="L1372">
        <v>1</v>
      </c>
      <c r="M1372">
        <v>220.87200000000001</v>
      </c>
      <c r="O1372">
        <v>-42.358400000000003</v>
      </c>
      <c r="P1372">
        <v>61.813400000000001</v>
      </c>
      <c r="Q1372">
        <v>483.09300000000002</v>
      </c>
      <c r="R1372">
        <v>1.16995</v>
      </c>
      <c r="S1372">
        <v>-47.698999999999998</v>
      </c>
      <c r="T1372">
        <f t="shared" si="88"/>
        <v>-5.3405999999999949</v>
      </c>
    </row>
    <row r="1373" spans="1:20" x14ac:dyDescent="0.3">
      <c r="B1373">
        <v>6</v>
      </c>
      <c r="C1373">
        <v>282.36099999999999</v>
      </c>
      <c r="D1373">
        <f t="shared" si="89"/>
        <v>59.573454068866909</v>
      </c>
      <c r="E1373">
        <v>-44.097900000000003</v>
      </c>
      <c r="F1373">
        <v>38.223300000000002</v>
      </c>
      <c r="G1373">
        <v>681.86500000000001</v>
      </c>
      <c r="H1373">
        <v>1.44323</v>
      </c>
      <c r="I1373">
        <v>-57.052599999999998</v>
      </c>
      <c r="J1373">
        <f t="shared" si="87"/>
        <v>-12.954699999999995</v>
      </c>
      <c r="L1373">
        <v>2</v>
      </c>
      <c r="M1373">
        <v>228.15</v>
      </c>
      <c r="N1373">
        <f t="shared" si="90"/>
        <v>137.40038472107739</v>
      </c>
      <c r="O1373">
        <v>-36.178600000000003</v>
      </c>
      <c r="P1373">
        <v>34.332299999999996</v>
      </c>
      <c r="Q1373">
        <v>905.60400000000004</v>
      </c>
      <c r="R1373">
        <v>2.33786</v>
      </c>
      <c r="S1373">
        <v>-41.091900000000003</v>
      </c>
      <c r="T1373">
        <f t="shared" si="88"/>
        <v>-4.9132999999999996</v>
      </c>
    </row>
    <row r="1374" spans="1:20" x14ac:dyDescent="0.3">
      <c r="B1374">
        <v>7</v>
      </c>
      <c r="C1374">
        <v>299.642</v>
      </c>
      <c r="D1374">
        <f t="shared" si="89"/>
        <v>57.867021584399033</v>
      </c>
      <c r="E1374">
        <v>-44.22</v>
      </c>
      <c r="F1374">
        <v>38.467399999999998</v>
      </c>
      <c r="G1374">
        <v>692.52</v>
      </c>
      <c r="H1374">
        <v>1.44329</v>
      </c>
      <c r="I1374">
        <v>-56.976300000000002</v>
      </c>
      <c r="J1374">
        <f t="shared" si="87"/>
        <v>-12.756300000000003</v>
      </c>
      <c r="L1374">
        <v>3</v>
      </c>
      <c r="M1374">
        <v>238.636</v>
      </c>
      <c r="N1374">
        <f t="shared" si="90"/>
        <v>95.365248903299729</v>
      </c>
      <c r="O1374">
        <v>-33.828699999999998</v>
      </c>
      <c r="P1374">
        <v>26.931799999999999</v>
      </c>
      <c r="Q1374">
        <v>1138.51</v>
      </c>
      <c r="R1374">
        <v>2.9512</v>
      </c>
      <c r="S1374">
        <v>-39.611800000000002</v>
      </c>
      <c r="T1374">
        <f t="shared" si="88"/>
        <v>-5.7831000000000046</v>
      </c>
    </row>
    <row r="1375" spans="1:20" x14ac:dyDescent="0.3">
      <c r="B1375">
        <v>8</v>
      </c>
      <c r="C1375">
        <v>316.416</v>
      </c>
      <c r="D1375">
        <f t="shared" si="89"/>
        <v>59.616072493144145</v>
      </c>
      <c r="E1375">
        <v>-44.631999999999998</v>
      </c>
      <c r="F1375">
        <v>39.367699999999999</v>
      </c>
      <c r="G1375">
        <v>699.78399999999999</v>
      </c>
      <c r="H1375">
        <v>1.4267399999999999</v>
      </c>
      <c r="I1375">
        <v>-57.113599999999998</v>
      </c>
      <c r="J1375">
        <f t="shared" si="87"/>
        <v>-12.4816</v>
      </c>
      <c r="L1375">
        <v>4</v>
      </c>
      <c r="M1375">
        <v>251.27</v>
      </c>
      <c r="N1375">
        <f t="shared" si="90"/>
        <v>79.151495963273618</v>
      </c>
      <c r="O1375">
        <v>-34.622199999999999</v>
      </c>
      <c r="P1375">
        <v>25.756799999999998</v>
      </c>
      <c r="Q1375">
        <v>1392.59</v>
      </c>
      <c r="R1375">
        <v>3.3126099999999998</v>
      </c>
      <c r="S1375">
        <v>-41.015599999999999</v>
      </c>
      <c r="T1375">
        <f t="shared" si="88"/>
        <v>-6.3933999999999997</v>
      </c>
    </row>
    <row r="1376" spans="1:20" x14ac:dyDescent="0.3">
      <c r="B1376">
        <v>9</v>
      </c>
      <c r="C1376">
        <v>333.20100000000002</v>
      </c>
      <c r="D1376">
        <f t="shared" si="89"/>
        <v>59.577003276735091</v>
      </c>
      <c r="E1376">
        <v>-45.1813</v>
      </c>
      <c r="F1376">
        <v>39.886499999999998</v>
      </c>
      <c r="G1376">
        <v>711.73</v>
      </c>
      <c r="H1376">
        <v>1.45764</v>
      </c>
      <c r="I1376">
        <v>-57.022100000000002</v>
      </c>
      <c r="J1376">
        <f t="shared" si="87"/>
        <v>-11.840800000000002</v>
      </c>
      <c r="L1376">
        <v>5</v>
      </c>
      <c r="M1376">
        <v>267.11200000000002</v>
      </c>
      <c r="N1376">
        <f t="shared" si="90"/>
        <v>63.123343012245876</v>
      </c>
      <c r="O1376">
        <v>-34.347499999999997</v>
      </c>
      <c r="P1376">
        <v>27.847300000000001</v>
      </c>
      <c r="Q1376">
        <v>1225.1500000000001</v>
      </c>
      <c r="R1376">
        <v>2.9555600000000002</v>
      </c>
      <c r="S1376">
        <v>-41.839599999999997</v>
      </c>
      <c r="T1376">
        <f t="shared" si="88"/>
        <v>-7.4921000000000006</v>
      </c>
    </row>
    <row r="1377" spans="2:20" x14ac:dyDescent="0.3">
      <c r="B1377">
        <v>10</v>
      </c>
      <c r="C1377">
        <v>350.29300000000001</v>
      </c>
      <c r="D1377">
        <f t="shared" si="89"/>
        <v>58.50690381465018</v>
      </c>
      <c r="E1377">
        <v>-44.631999999999998</v>
      </c>
      <c r="F1377">
        <v>39.1693</v>
      </c>
      <c r="G1377">
        <v>697.43</v>
      </c>
      <c r="H1377">
        <v>1.4513199999999999</v>
      </c>
      <c r="I1377">
        <v>-56.961100000000002</v>
      </c>
      <c r="J1377">
        <f t="shared" si="87"/>
        <v>-12.329100000000004</v>
      </c>
      <c r="L1377">
        <v>6</v>
      </c>
      <c r="M1377">
        <v>282.55099999999999</v>
      </c>
      <c r="N1377">
        <f t="shared" si="90"/>
        <v>64.771034393419413</v>
      </c>
      <c r="O1377">
        <v>-35.217300000000002</v>
      </c>
      <c r="P1377">
        <v>29.861499999999999</v>
      </c>
      <c r="Q1377">
        <v>1258.4100000000001</v>
      </c>
      <c r="R1377">
        <v>2.8707699999999998</v>
      </c>
      <c r="S1377">
        <v>-42.678800000000003</v>
      </c>
      <c r="T1377">
        <f t="shared" si="88"/>
        <v>-7.4615000000000009</v>
      </c>
    </row>
    <row r="1378" spans="2:20" x14ac:dyDescent="0.3">
      <c r="B1378">
        <v>11</v>
      </c>
      <c r="C1378">
        <v>368.01</v>
      </c>
      <c r="D1378">
        <f t="shared" si="89"/>
        <v>56.442964384489521</v>
      </c>
      <c r="E1378">
        <v>-44.708300000000001</v>
      </c>
      <c r="F1378">
        <v>39.184600000000003</v>
      </c>
      <c r="G1378">
        <v>711.08799999999997</v>
      </c>
      <c r="H1378">
        <v>1.45296</v>
      </c>
      <c r="I1378">
        <v>-57.052599999999998</v>
      </c>
      <c r="J1378">
        <f t="shared" si="87"/>
        <v>-12.344299999999997</v>
      </c>
      <c r="L1378">
        <v>7</v>
      </c>
      <c r="M1378">
        <v>298.73399999999998</v>
      </c>
      <c r="N1378">
        <f t="shared" si="90"/>
        <v>61.793239819563766</v>
      </c>
      <c r="O1378">
        <v>-35.156300000000002</v>
      </c>
      <c r="P1378">
        <v>29.998799999999999</v>
      </c>
      <c r="Q1378">
        <v>1207.0999999999999</v>
      </c>
      <c r="R1378">
        <v>2.83067</v>
      </c>
      <c r="S1378">
        <v>-42.938200000000002</v>
      </c>
      <c r="T1378">
        <f t="shared" si="88"/>
        <v>-7.7819000000000003</v>
      </c>
    </row>
    <row r="1379" spans="2:20" x14ac:dyDescent="0.3">
      <c r="B1379">
        <v>12</v>
      </c>
      <c r="C1379">
        <v>385.17399999999998</v>
      </c>
      <c r="D1379">
        <f t="shared" si="89"/>
        <v>58.261477511069721</v>
      </c>
      <c r="E1379">
        <v>-44.448900000000002</v>
      </c>
      <c r="F1379">
        <v>38.650500000000001</v>
      </c>
      <c r="G1379">
        <v>718.26800000000003</v>
      </c>
      <c r="H1379">
        <v>1.45574</v>
      </c>
      <c r="I1379">
        <v>-57.006799999999998</v>
      </c>
      <c r="J1379">
        <f t="shared" si="87"/>
        <v>-12.557899999999997</v>
      </c>
      <c r="L1379">
        <v>8</v>
      </c>
      <c r="M1379">
        <v>315.35599999999999</v>
      </c>
      <c r="N1379">
        <f t="shared" si="90"/>
        <v>60.161232102033395</v>
      </c>
      <c r="O1379">
        <v>-35.217300000000002</v>
      </c>
      <c r="P1379">
        <v>30.761700000000001</v>
      </c>
      <c r="Q1379">
        <v>1215.55</v>
      </c>
      <c r="R1379">
        <v>2.8023699999999998</v>
      </c>
      <c r="S1379">
        <v>-43.212899999999998</v>
      </c>
      <c r="T1379">
        <f t="shared" si="88"/>
        <v>-7.995599999999996</v>
      </c>
    </row>
    <row r="1380" spans="2:20" x14ac:dyDescent="0.3">
      <c r="B1380">
        <v>13</v>
      </c>
      <c r="C1380">
        <v>402.54899999999998</v>
      </c>
      <c r="D1380">
        <f t="shared" si="89"/>
        <v>57.553956834532372</v>
      </c>
      <c r="E1380">
        <v>-44.891399999999997</v>
      </c>
      <c r="F1380">
        <v>39.306600000000003</v>
      </c>
      <c r="G1380">
        <v>723.56700000000001</v>
      </c>
      <c r="H1380">
        <v>1.4650700000000001</v>
      </c>
      <c r="I1380">
        <v>-57.083100000000002</v>
      </c>
      <c r="J1380">
        <f t="shared" si="87"/>
        <v>-12.191700000000004</v>
      </c>
      <c r="L1380">
        <v>9</v>
      </c>
      <c r="M1380">
        <v>332.375</v>
      </c>
      <c r="N1380">
        <f t="shared" si="90"/>
        <v>58.757858863622992</v>
      </c>
      <c r="O1380">
        <v>-35.232500000000002</v>
      </c>
      <c r="P1380">
        <v>30.685400000000001</v>
      </c>
      <c r="Q1380">
        <v>1193.23</v>
      </c>
      <c r="R1380">
        <v>2.7734399999999999</v>
      </c>
      <c r="S1380">
        <v>-43.212899999999998</v>
      </c>
      <c r="T1380">
        <f t="shared" si="88"/>
        <v>-7.9803999999999959</v>
      </c>
    </row>
    <row r="1381" spans="2:20" x14ac:dyDescent="0.3">
      <c r="B1381">
        <v>14</v>
      </c>
      <c r="C1381">
        <v>419.565</v>
      </c>
      <c r="D1381">
        <f t="shared" si="89"/>
        <v>58.768218147625696</v>
      </c>
      <c r="E1381">
        <v>-44.860799999999998</v>
      </c>
      <c r="F1381">
        <v>38.787799999999997</v>
      </c>
      <c r="G1381">
        <v>733.69399999999996</v>
      </c>
      <c r="H1381">
        <v>1.4912399999999999</v>
      </c>
      <c r="I1381">
        <v>-56.884799999999998</v>
      </c>
      <c r="J1381">
        <f t="shared" si="87"/>
        <v>-12.024000000000001</v>
      </c>
      <c r="L1381">
        <v>10</v>
      </c>
      <c r="M1381">
        <v>349.47</v>
      </c>
      <c r="N1381">
        <f t="shared" si="90"/>
        <v>58.496636443404412</v>
      </c>
      <c r="O1381">
        <v>-35.247799999999998</v>
      </c>
      <c r="P1381">
        <v>30.471800000000002</v>
      </c>
      <c r="Q1381">
        <v>1211.56</v>
      </c>
      <c r="R1381">
        <v>2.8285</v>
      </c>
      <c r="S1381">
        <v>-42.953499999999998</v>
      </c>
      <c r="T1381">
        <f t="shared" si="88"/>
        <v>-7.7057000000000002</v>
      </c>
    </row>
    <row r="1382" spans="2:20" x14ac:dyDescent="0.3">
      <c r="B1382">
        <v>15</v>
      </c>
      <c r="C1382">
        <v>437.17899999999997</v>
      </c>
      <c r="D1382">
        <f t="shared" si="89"/>
        <v>56.773021460202187</v>
      </c>
      <c r="E1382">
        <v>-44.647199999999998</v>
      </c>
      <c r="F1382">
        <v>38.925199999999997</v>
      </c>
      <c r="G1382">
        <v>729.32100000000003</v>
      </c>
      <c r="H1382">
        <v>1.4881800000000001</v>
      </c>
      <c r="I1382">
        <v>-56.838999999999999</v>
      </c>
      <c r="J1382">
        <f t="shared" si="87"/>
        <v>-12.191800000000001</v>
      </c>
      <c r="L1382">
        <v>11</v>
      </c>
      <c r="M1382">
        <v>366.81</v>
      </c>
      <c r="N1382">
        <f t="shared" si="90"/>
        <v>57.670126874279205</v>
      </c>
      <c r="O1382">
        <v>-35.522500000000001</v>
      </c>
      <c r="P1382">
        <v>30.441299999999998</v>
      </c>
      <c r="Q1382">
        <v>1271.43</v>
      </c>
      <c r="R1382">
        <v>2.8818999999999999</v>
      </c>
      <c r="S1382">
        <v>-42.938200000000002</v>
      </c>
      <c r="T1382">
        <f t="shared" si="88"/>
        <v>-7.4157000000000011</v>
      </c>
    </row>
    <row r="1383" spans="2:20" x14ac:dyDescent="0.3">
      <c r="B1383">
        <v>16</v>
      </c>
      <c r="C1383">
        <v>455.303</v>
      </c>
      <c r="D1383">
        <f t="shared" si="89"/>
        <v>55.175457956300967</v>
      </c>
      <c r="E1383">
        <v>-44.311500000000002</v>
      </c>
      <c r="F1383">
        <v>38.528399999999998</v>
      </c>
      <c r="G1383">
        <v>726.96600000000001</v>
      </c>
      <c r="H1383">
        <v>1.47532</v>
      </c>
      <c r="I1383">
        <v>-56.915300000000002</v>
      </c>
      <c r="J1383">
        <f t="shared" si="87"/>
        <v>-12.6038</v>
      </c>
      <c r="L1383">
        <v>12</v>
      </c>
      <c r="M1383">
        <v>384.565</v>
      </c>
      <c r="N1383">
        <f t="shared" si="90"/>
        <v>56.322162771050422</v>
      </c>
      <c r="O1383">
        <v>-35.308799999999998</v>
      </c>
      <c r="P1383">
        <v>30.044599999999999</v>
      </c>
      <c r="Q1383">
        <v>1282.67</v>
      </c>
      <c r="R1383">
        <v>2.89405</v>
      </c>
      <c r="S1383">
        <v>-43.014499999999998</v>
      </c>
      <c r="T1383">
        <f t="shared" si="88"/>
        <v>-7.7057000000000002</v>
      </c>
    </row>
    <row r="1384" spans="2:20" x14ac:dyDescent="0.3">
      <c r="B1384">
        <v>17</v>
      </c>
      <c r="C1384">
        <v>473.46</v>
      </c>
      <c r="D1384">
        <f t="shared" si="89"/>
        <v>55.075177617447871</v>
      </c>
      <c r="E1384">
        <v>-44.128399999999999</v>
      </c>
      <c r="F1384">
        <v>38.131700000000002</v>
      </c>
      <c r="G1384">
        <v>732.23</v>
      </c>
      <c r="H1384">
        <v>1.47773</v>
      </c>
      <c r="I1384">
        <v>-56.579599999999999</v>
      </c>
      <c r="J1384">
        <f t="shared" si="87"/>
        <v>-12.4512</v>
      </c>
      <c r="L1384">
        <v>13</v>
      </c>
      <c r="M1384">
        <v>401.721</v>
      </c>
      <c r="N1384">
        <f t="shared" si="90"/>
        <v>58.288645371881536</v>
      </c>
      <c r="O1384">
        <v>-35.659799999999997</v>
      </c>
      <c r="P1384">
        <v>30.059799999999999</v>
      </c>
      <c r="Q1384">
        <v>1311.26</v>
      </c>
      <c r="R1384">
        <v>2.9870000000000001</v>
      </c>
      <c r="S1384">
        <v>-43.121299999999998</v>
      </c>
      <c r="T1384">
        <f t="shared" si="88"/>
        <v>-7.4615000000000009</v>
      </c>
    </row>
    <row r="1385" spans="2:20" x14ac:dyDescent="0.3">
      <c r="B1385">
        <v>18</v>
      </c>
      <c r="C1385">
        <v>491.40100000000001</v>
      </c>
      <c r="D1385">
        <f t="shared" si="89"/>
        <v>55.738253163145771</v>
      </c>
      <c r="E1385">
        <v>-44.235199999999999</v>
      </c>
      <c r="F1385">
        <v>37.6282</v>
      </c>
      <c r="G1385">
        <v>745.23599999999999</v>
      </c>
      <c r="H1385">
        <v>1.51488</v>
      </c>
      <c r="I1385">
        <v>-56.610100000000003</v>
      </c>
      <c r="J1385">
        <f t="shared" si="87"/>
        <v>-12.374900000000004</v>
      </c>
      <c r="L1385">
        <v>14</v>
      </c>
      <c r="M1385">
        <v>419.71300000000002</v>
      </c>
      <c r="N1385">
        <f t="shared" si="90"/>
        <v>55.58025789239656</v>
      </c>
      <c r="O1385">
        <v>-35.476700000000001</v>
      </c>
      <c r="P1385">
        <v>30.334499999999998</v>
      </c>
      <c r="Q1385">
        <v>1277.95</v>
      </c>
      <c r="R1385">
        <v>2.8689800000000001</v>
      </c>
      <c r="S1385">
        <v>-42.938200000000002</v>
      </c>
      <c r="T1385">
        <f t="shared" si="88"/>
        <v>-7.4615000000000009</v>
      </c>
    </row>
    <row r="1386" spans="2:20" x14ac:dyDescent="0.3">
      <c r="B1386">
        <v>19</v>
      </c>
      <c r="C1386">
        <v>509.68299999999999</v>
      </c>
      <c r="D1386">
        <f t="shared" si="89"/>
        <v>54.698610655289407</v>
      </c>
      <c r="E1386">
        <v>-44.036900000000003</v>
      </c>
      <c r="F1386">
        <v>37.811300000000003</v>
      </c>
      <c r="G1386">
        <v>732.27800000000002</v>
      </c>
      <c r="H1386">
        <v>1.4960800000000001</v>
      </c>
      <c r="I1386">
        <v>-56.640599999999999</v>
      </c>
      <c r="J1386">
        <f t="shared" si="87"/>
        <v>-12.603699999999996</v>
      </c>
      <c r="L1386">
        <v>15</v>
      </c>
      <c r="M1386">
        <v>437.63099999999997</v>
      </c>
      <c r="N1386">
        <f t="shared" si="90"/>
        <v>55.80980020091544</v>
      </c>
      <c r="O1386">
        <v>-35.400399999999998</v>
      </c>
      <c r="P1386">
        <v>30.273399999999999</v>
      </c>
      <c r="Q1386">
        <v>1322.08</v>
      </c>
      <c r="R1386">
        <v>2.8795199999999999</v>
      </c>
      <c r="S1386">
        <v>-43.167099999999998</v>
      </c>
      <c r="T1386">
        <f t="shared" si="88"/>
        <v>-7.7667000000000002</v>
      </c>
    </row>
    <row r="1387" spans="2:20" x14ac:dyDescent="0.3">
      <c r="B1387">
        <v>20</v>
      </c>
      <c r="C1387">
        <v>527.67700000000002</v>
      </c>
      <c r="D1387">
        <f t="shared" si="89"/>
        <v>55.574080248971789</v>
      </c>
      <c r="E1387">
        <v>-44.479399999999998</v>
      </c>
      <c r="F1387">
        <v>38.162199999999999</v>
      </c>
      <c r="G1387">
        <v>754.90499999999997</v>
      </c>
      <c r="H1387">
        <v>1.52583</v>
      </c>
      <c r="I1387">
        <v>-56.655900000000003</v>
      </c>
      <c r="J1387">
        <f t="shared" si="87"/>
        <v>-12.176500000000004</v>
      </c>
      <c r="L1387">
        <v>16</v>
      </c>
      <c r="M1387">
        <v>455.61599999999999</v>
      </c>
      <c r="N1387">
        <f t="shared" si="90"/>
        <v>55.601890464275741</v>
      </c>
      <c r="O1387">
        <v>-35.339399999999998</v>
      </c>
      <c r="P1387">
        <v>29.7241</v>
      </c>
      <c r="Q1387">
        <v>1327.5</v>
      </c>
      <c r="R1387">
        <v>2.9403800000000002</v>
      </c>
      <c r="S1387">
        <v>-43.197600000000001</v>
      </c>
      <c r="T1387">
        <f t="shared" si="88"/>
        <v>-7.8582000000000036</v>
      </c>
    </row>
    <row r="1388" spans="2:20" x14ac:dyDescent="0.3">
      <c r="B1388">
        <v>21</v>
      </c>
      <c r="C1388">
        <v>545.89800000000002</v>
      </c>
      <c r="D1388">
        <f t="shared" si="89"/>
        <v>54.881729872125561</v>
      </c>
      <c r="E1388">
        <v>-44.235199999999999</v>
      </c>
      <c r="F1388">
        <v>37.765500000000003</v>
      </c>
      <c r="G1388">
        <v>738.89499999999998</v>
      </c>
      <c r="H1388">
        <v>1.52247</v>
      </c>
      <c r="I1388">
        <v>-56.625399999999999</v>
      </c>
      <c r="J1388">
        <f t="shared" si="87"/>
        <v>-12.3902</v>
      </c>
      <c r="L1388">
        <v>17</v>
      </c>
      <c r="M1388">
        <v>473.91800000000001</v>
      </c>
      <c r="N1388">
        <f t="shared" si="90"/>
        <v>54.6388372855425</v>
      </c>
      <c r="O1388">
        <v>-35.537700000000001</v>
      </c>
      <c r="P1388">
        <v>29.7852</v>
      </c>
      <c r="Q1388">
        <v>1347.96</v>
      </c>
      <c r="R1388">
        <v>2.9901900000000001</v>
      </c>
      <c r="S1388">
        <v>-43.045000000000002</v>
      </c>
      <c r="T1388">
        <f t="shared" si="88"/>
        <v>-7.5073000000000008</v>
      </c>
    </row>
    <row r="1389" spans="2:20" x14ac:dyDescent="0.3">
      <c r="B1389">
        <v>22</v>
      </c>
      <c r="C1389">
        <v>563.75</v>
      </c>
      <c r="D1389">
        <f t="shared" si="89"/>
        <v>56.01613264620218</v>
      </c>
      <c r="E1389">
        <v>-43.9758</v>
      </c>
      <c r="F1389">
        <v>37.139899999999997</v>
      </c>
      <c r="G1389">
        <v>751.33</v>
      </c>
      <c r="H1389">
        <v>1.54521</v>
      </c>
      <c r="I1389">
        <v>-56.488</v>
      </c>
      <c r="J1389">
        <f t="shared" si="87"/>
        <v>-12.5122</v>
      </c>
      <c r="L1389">
        <v>18</v>
      </c>
      <c r="M1389">
        <v>491.97800000000001</v>
      </c>
      <c r="N1389">
        <f t="shared" si="90"/>
        <v>55.370985603543737</v>
      </c>
      <c r="O1389">
        <v>-35.568199999999997</v>
      </c>
      <c r="P1389">
        <v>29.6326</v>
      </c>
      <c r="Q1389">
        <v>1368.27</v>
      </c>
      <c r="R1389">
        <v>3.0142600000000002</v>
      </c>
      <c r="S1389">
        <v>-42.709400000000002</v>
      </c>
      <c r="T1389">
        <f t="shared" si="88"/>
        <v>-7.1412000000000049</v>
      </c>
    </row>
    <row r="1390" spans="2:20" x14ac:dyDescent="0.3">
      <c r="B1390">
        <v>23</v>
      </c>
      <c r="C1390">
        <v>581.82899999999995</v>
      </c>
      <c r="D1390">
        <f t="shared" si="89"/>
        <v>55.312793849217478</v>
      </c>
      <c r="E1390">
        <v>-44.753999999999998</v>
      </c>
      <c r="F1390">
        <v>38.070700000000002</v>
      </c>
      <c r="G1390">
        <v>775.22500000000002</v>
      </c>
      <c r="H1390">
        <v>1.55891</v>
      </c>
      <c r="I1390">
        <v>-56.579599999999999</v>
      </c>
      <c r="J1390">
        <f t="shared" si="87"/>
        <v>-11.825600000000001</v>
      </c>
      <c r="L1390">
        <v>19</v>
      </c>
      <c r="M1390">
        <v>511.35</v>
      </c>
      <c r="N1390">
        <f t="shared" si="90"/>
        <v>51.620896138756933</v>
      </c>
      <c r="O1390">
        <v>-34.759500000000003</v>
      </c>
      <c r="P1390">
        <v>29.113800000000001</v>
      </c>
      <c r="Q1390">
        <v>1331.14</v>
      </c>
      <c r="R1390">
        <v>2.9525000000000001</v>
      </c>
      <c r="S1390">
        <v>-43.060299999999998</v>
      </c>
      <c r="T1390">
        <f t="shared" si="88"/>
        <v>-8.3007999999999953</v>
      </c>
    </row>
    <row r="1391" spans="2:20" x14ac:dyDescent="0.3">
      <c r="B1391">
        <v>24</v>
      </c>
      <c r="C1391">
        <v>600.11500000000001</v>
      </c>
      <c r="D1391">
        <f t="shared" si="89"/>
        <v>54.686645521163555</v>
      </c>
      <c r="E1391">
        <v>-44.189500000000002</v>
      </c>
      <c r="F1391">
        <v>37.734999999999999</v>
      </c>
      <c r="G1391">
        <v>755.14200000000005</v>
      </c>
      <c r="H1391">
        <v>1.5392399999999999</v>
      </c>
      <c r="I1391">
        <v>-56.594799999999999</v>
      </c>
      <c r="J1391">
        <f t="shared" si="87"/>
        <v>-12.405299999999997</v>
      </c>
      <c r="L1391">
        <v>20</v>
      </c>
      <c r="M1391">
        <v>530.21500000000003</v>
      </c>
      <c r="N1391">
        <f t="shared" si="90"/>
        <v>53.008216273522372</v>
      </c>
      <c r="O1391">
        <v>-35.415599999999998</v>
      </c>
      <c r="P1391">
        <v>29.281600000000001</v>
      </c>
      <c r="Q1391">
        <v>1382.44</v>
      </c>
      <c r="R1391">
        <v>3.0779399999999999</v>
      </c>
      <c r="S1391">
        <v>-42.892499999999998</v>
      </c>
      <c r="T1391">
        <f t="shared" si="88"/>
        <v>-7.4769000000000005</v>
      </c>
    </row>
    <row r="1392" spans="2:20" x14ac:dyDescent="0.3">
      <c r="B1392">
        <v>25</v>
      </c>
      <c r="C1392">
        <v>618.80399999999997</v>
      </c>
      <c r="D1392">
        <f t="shared" si="89"/>
        <v>53.507410776392632</v>
      </c>
      <c r="E1392">
        <v>-44.311500000000002</v>
      </c>
      <c r="F1392">
        <v>37.673999999999999</v>
      </c>
      <c r="G1392">
        <v>763.72799999999995</v>
      </c>
      <c r="H1392">
        <v>1.5533699999999999</v>
      </c>
      <c r="I1392">
        <v>-56.3354</v>
      </c>
      <c r="J1392">
        <f t="shared" si="87"/>
        <v>-12.023899999999998</v>
      </c>
      <c r="L1392">
        <v>21</v>
      </c>
      <c r="M1392">
        <v>549.173</v>
      </c>
      <c r="N1392">
        <f t="shared" si="90"/>
        <v>52.748180187783603</v>
      </c>
      <c r="O1392">
        <v>-35.125700000000002</v>
      </c>
      <c r="P1392">
        <v>29.296900000000001</v>
      </c>
      <c r="Q1392">
        <v>1361.14</v>
      </c>
      <c r="R1392">
        <v>3.0125000000000002</v>
      </c>
      <c r="S1392">
        <v>-42.861899999999999</v>
      </c>
      <c r="T1392">
        <f t="shared" si="88"/>
        <v>-7.7361999999999966</v>
      </c>
    </row>
    <row r="1393" spans="1:20" x14ac:dyDescent="0.3">
      <c r="B1393">
        <v>26</v>
      </c>
      <c r="C1393">
        <v>638.51199999999994</v>
      </c>
      <c r="D1393">
        <f t="shared" si="89"/>
        <v>50.740815912319945</v>
      </c>
      <c r="E1393">
        <v>-43.502800000000001</v>
      </c>
      <c r="F1393">
        <v>36.666899999999998</v>
      </c>
      <c r="G1393">
        <v>748.64599999999996</v>
      </c>
      <c r="H1393">
        <v>1.52938</v>
      </c>
      <c r="I1393">
        <v>-56.289700000000003</v>
      </c>
      <c r="J1393">
        <f t="shared" si="87"/>
        <v>-12.786900000000003</v>
      </c>
      <c r="L1393">
        <v>22</v>
      </c>
      <c r="M1393">
        <v>567.91099999999994</v>
      </c>
      <c r="N1393">
        <f t="shared" si="90"/>
        <v>53.367488525990133</v>
      </c>
      <c r="O1393">
        <v>-35.263100000000001</v>
      </c>
      <c r="P1393">
        <v>29.113800000000001</v>
      </c>
      <c r="Q1393">
        <v>1397.27</v>
      </c>
      <c r="R1393">
        <v>3.01667</v>
      </c>
      <c r="S1393">
        <v>-42.968800000000002</v>
      </c>
      <c r="T1393">
        <f t="shared" si="88"/>
        <v>-7.7057000000000002</v>
      </c>
    </row>
    <row r="1394" spans="1:20" x14ac:dyDescent="0.3">
      <c r="B1394">
        <v>27</v>
      </c>
      <c r="C1394">
        <v>656.79300000000001</v>
      </c>
      <c r="D1394">
        <f t="shared" si="89"/>
        <v>54.70160275696059</v>
      </c>
      <c r="E1394">
        <v>-43.7012</v>
      </c>
      <c r="F1394">
        <v>36.636400000000002</v>
      </c>
      <c r="G1394">
        <v>772.31200000000001</v>
      </c>
      <c r="H1394">
        <v>1.5608</v>
      </c>
      <c r="I1394">
        <v>-56.304900000000004</v>
      </c>
      <c r="J1394">
        <f t="shared" si="87"/>
        <v>-12.603700000000003</v>
      </c>
      <c r="L1394">
        <v>23</v>
      </c>
      <c r="M1394">
        <v>586.91499999999996</v>
      </c>
      <c r="N1394">
        <f t="shared" si="90"/>
        <v>52.620500947168964</v>
      </c>
      <c r="O1394">
        <v>-35.446199999999997</v>
      </c>
      <c r="P1394">
        <v>29.190100000000001</v>
      </c>
      <c r="Q1394">
        <v>1426.81</v>
      </c>
      <c r="R1394">
        <v>3.0364900000000001</v>
      </c>
      <c r="S1394">
        <v>-42.831400000000002</v>
      </c>
      <c r="T1394">
        <f t="shared" si="88"/>
        <v>-7.3852000000000046</v>
      </c>
    </row>
    <row r="1395" spans="1:20" x14ac:dyDescent="0.3">
      <c r="B1395">
        <v>28</v>
      </c>
      <c r="C1395">
        <v>675.68399999999997</v>
      </c>
      <c r="D1395">
        <f t="shared" si="89"/>
        <v>52.935260176803872</v>
      </c>
      <c r="E1395">
        <v>-43.746899999999997</v>
      </c>
      <c r="F1395">
        <v>36.621099999999998</v>
      </c>
      <c r="G1395">
        <v>776.42899999999997</v>
      </c>
      <c r="H1395">
        <v>1.5767899999999999</v>
      </c>
      <c r="I1395">
        <v>-56.2286</v>
      </c>
      <c r="J1395">
        <f t="shared" si="87"/>
        <v>-12.481700000000004</v>
      </c>
      <c r="L1395">
        <v>24</v>
      </c>
      <c r="M1395">
        <v>606.11599999999999</v>
      </c>
      <c r="N1395">
        <f t="shared" si="90"/>
        <v>52.080620800999888</v>
      </c>
      <c r="O1395">
        <v>-35.598799999999997</v>
      </c>
      <c r="P1395">
        <v>29.052700000000002</v>
      </c>
      <c r="Q1395">
        <v>1458.67</v>
      </c>
      <c r="R1395">
        <v>3.093</v>
      </c>
      <c r="S1395">
        <v>-42.709400000000002</v>
      </c>
      <c r="T1395">
        <f t="shared" si="88"/>
        <v>-7.1106000000000051</v>
      </c>
    </row>
    <row r="1396" spans="1:20" x14ac:dyDescent="0.3">
      <c r="B1396">
        <v>29</v>
      </c>
      <c r="C1396">
        <v>695.01900000000001</v>
      </c>
      <c r="D1396">
        <f t="shared" si="89"/>
        <v>51.719679337988005</v>
      </c>
      <c r="E1396">
        <v>-43.640099999999997</v>
      </c>
      <c r="F1396">
        <v>36.331200000000003</v>
      </c>
      <c r="G1396">
        <v>766.75400000000002</v>
      </c>
      <c r="H1396">
        <v>1.58291</v>
      </c>
      <c r="I1396">
        <v>-56.091299999999997</v>
      </c>
      <c r="J1396">
        <f t="shared" si="87"/>
        <v>-12.4512</v>
      </c>
      <c r="L1396">
        <v>25</v>
      </c>
      <c r="M1396">
        <v>626.255</v>
      </c>
      <c r="N1396">
        <f t="shared" si="90"/>
        <v>49.654898455732635</v>
      </c>
      <c r="O1396">
        <v>-35.034199999999998</v>
      </c>
      <c r="P1396">
        <v>28.488199999999999</v>
      </c>
      <c r="Q1396">
        <v>1401.78</v>
      </c>
      <c r="R1396">
        <v>3.0933299999999999</v>
      </c>
      <c r="S1396">
        <v>-42.633099999999999</v>
      </c>
      <c r="T1396">
        <f t="shared" si="88"/>
        <v>-7.5989000000000004</v>
      </c>
    </row>
    <row r="1397" spans="1:20" x14ac:dyDescent="0.3">
      <c r="B1397">
        <v>30</v>
      </c>
      <c r="C1397">
        <v>714.66899999999998</v>
      </c>
      <c r="D1397">
        <f t="shared" si="89"/>
        <v>50.890585241730342</v>
      </c>
      <c r="E1397">
        <v>-44.113199999999999</v>
      </c>
      <c r="F1397">
        <v>36.880499999999998</v>
      </c>
      <c r="G1397">
        <v>798.62599999999998</v>
      </c>
      <c r="H1397">
        <v>1.6287199999999999</v>
      </c>
      <c r="I1397">
        <v>-56.045499999999997</v>
      </c>
      <c r="J1397">
        <f t="shared" si="87"/>
        <v>-11.932299999999998</v>
      </c>
      <c r="L1397">
        <v>26</v>
      </c>
      <c r="M1397">
        <v>646.29100000000005</v>
      </c>
      <c r="N1397">
        <f t="shared" si="90"/>
        <v>49.910161708923795</v>
      </c>
      <c r="O1397">
        <v>-35.491900000000001</v>
      </c>
      <c r="P1397">
        <v>28.915400000000002</v>
      </c>
      <c r="Q1397">
        <v>1428.57</v>
      </c>
      <c r="R1397">
        <v>3.1279400000000002</v>
      </c>
      <c r="S1397">
        <v>-42.2363</v>
      </c>
      <c r="T1397">
        <f t="shared" si="88"/>
        <v>-6.7443999999999988</v>
      </c>
    </row>
    <row r="1398" spans="1:20" x14ac:dyDescent="0.3">
      <c r="J1398">
        <f t="shared" si="87"/>
        <v>0</v>
      </c>
      <c r="L1398">
        <v>27</v>
      </c>
      <c r="M1398">
        <v>666.55499999999995</v>
      </c>
      <c r="N1398">
        <f t="shared" si="90"/>
        <v>49.348598499802861</v>
      </c>
      <c r="O1398">
        <v>-34.896900000000002</v>
      </c>
      <c r="P1398">
        <v>28.1067</v>
      </c>
      <c r="Q1398">
        <v>1406.24</v>
      </c>
      <c r="R1398">
        <v>3.1217000000000001</v>
      </c>
      <c r="S1398">
        <v>-42.526200000000003</v>
      </c>
      <c r="T1398">
        <f t="shared" si="88"/>
        <v>-7.6293000000000006</v>
      </c>
    </row>
    <row r="1399" spans="1:20" x14ac:dyDescent="0.3">
      <c r="A1399">
        <v>3.8</v>
      </c>
      <c r="J1399">
        <f t="shared" si="87"/>
        <v>0</v>
      </c>
      <c r="L1399">
        <v>28</v>
      </c>
      <c r="M1399">
        <v>686.58100000000002</v>
      </c>
      <c r="N1399">
        <f t="shared" si="90"/>
        <v>49.935084390292452</v>
      </c>
      <c r="O1399">
        <v>-35.278300000000002</v>
      </c>
      <c r="P1399">
        <v>28.305099999999999</v>
      </c>
      <c r="Q1399">
        <v>1471.45</v>
      </c>
      <c r="R1399">
        <v>3.1520800000000002</v>
      </c>
      <c r="S1399">
        <v>-42.694099999999999</v>
      </c>
      <c r="T1399">
        <f t="shared" si="88"/>
        <v>-7.4157999999999973</v>
      </c>
    </row>
    <row r="1400" spans="1:20" x14ac:dyDescent="0.3">
      <c r="B1400">
        <v>1</v>
      </c>
      <c r="C1400">
        <v>221.14500000000001</v>
      </c>
      <c r="E1400">
        <v>-52.459699999999998</v>
      </c>
      <c r="F1400">
        <v>65.628100000000003</v>
      </c>
      <c r="G1400">
        <v>392.07499999999999</v>
      </c>
      <c r="H1400">
        <v>0.87843300000000002</v>
      </c>
      <c r="I1400">
        <v>-61.889600000000002</v>
      </c>
      <c r="J1400">
        <f t="shared" si="87"/>
        <v>-9.4299000000000035</v>
      </c>
      <c r="L1400">
        <v>29</v>
      </c>
      <c r="M1400">
        <v>705.95500000000004</v>
      </c>
      <c r="N1400">
        <f t="shared" si="90"/>
        <v>51.615567255084073</v>
      </c>
      <c r="O1400">
        <v>-35.827599999999997</v>
      </c>
      <c r="P1400">
        <v>28.778099999999998</v>
      </c>
      <c r="Q1400">
        <v>1525.31</v>
      </c>
      <c r="R1400">
        <v>3.2048100000000002</v>
      </c>
      <c r="S1400">
        <v>-42.724600000000002</v>
      </c>
      <c r="T1400">
        <f t="shared" si="88"/>
        <v>-6.8970000000000056</v>
      </c>
    </row>
    <row r="1401" spans="1:20" x14ac:dyDescent="0.3">
      <c r="B1401">
        <v>2</v>
      </c>
      <c r="C1401">
        <v>227.26400000000001</v>
      </c>
      <c r="D1401">
        <f t="shared" si="89"/>
        <v>163.42539630658604</v>
      </c>
      <c r="E1401">
        <v>-47.225999999999999</v>
      </c>
      <c r="F1401">
        <v>43.670699999999997</v>
      </c>
      <c r="G1401">
        <v>604.673</v>
      </c>
      <c r="H1401">
        <v>1.3236699999999999</v>
      </c>
      <c r="I1401">
        <v>-55.969200000000001</v>
      </c>
      <c r="J1401">
        <f t="shared" si="87"/>
        <v>-8.7432000000000016</v>
      </c>
      <c r="T1401">
        <f t="shared" si="88"/>
        <v>0</v>
      </c>
    </row>
    <row r="1402" spans="1:20" x14ac:dyDescent="0.3">
      <c r="B1402">
        <v>3</v>
      </c>
      <c r="C1402">
        <v>236.71799999999999</v>
      </c>
      <c r="D1402">
        <f t="shared" si="89"/>
        <v>105.77533319229978</v>
      </c>
      <c r="E1402">
        <v>-44.479399999999998</v>
      </c>
      <c r="F1402">
        <v>36.331200000000003</v>
      </c>
      <c r="G1402">
        <v>696.52499999999998</v>
      </c>
      <c r="H1402">
        <v>1.5222899999999999</v>
      </c>
      <c r="I1402">
        <v>-54.763800000000003</v>
      </c>
      <c r="J1402">
        <f t="shared" si="87"/>
        <v>-10.284400000000005</v>
      </c>
      <c r="K1402">
        <v>3.7</v>
      </c>
      <c r="T1402">
        <f t="shared" si="88"/>
        <v>0</v>
      </c>
    </row>
    <row r="1403" spans="1:20" x14ac:dyDescent="0.3">
      <c r="B1403">
        <v>4</v>
      </c>
      <c r="C1403">
        <v>249.49199999999999</v>
      </c>
      <c r="D1403">
        <f t="shared" si="89"/>
        <v>78.284014404258642</v>
      </c>
      <c r="E1403">
        <v>-43.5486</v>
      </c>
      <c r="F1403">
        <v>34.484900000000003</v>
      </c>
      <c r="G1403">
        <v>728.66</v>
      </c>
      <c r="H1403">
        <v>1.5886499999999999</v>
      </c>
      <c r="I1403">
        <v>-54.885899999999999</v>
      </c>
      <c r="J1403">
        <f t="shared" si="87"/>
        <v>-11.337299999999999</v>
      </c>
      <c r="L1403">
        <v>1</v>
      </c>
      <c r="M1403">
        <v>220.86099999999999</v>
      </c>
      <c r="O1403">
        <v>-42.572000000000003</v>
      </c>
      <c r="P1403">
        <v>61.645499999999998</v>
      </c>
      <c r="Q1403">
        <v>485.33300000000003</v>
      </c>
      <c r="R1403">
        <v>1.18184</v>
      </c>
      <c r="S1403">
        <v>-47.393799999999999</v>
      </c>
      <c r="T1403">
        <f t="shared" si="88"/>
        <v>-4.8217999999999961</v>
      </c>
    </row>
    <row r="1404" spans="1:20" x14ac:dyDescent="0.3">
      <c r="B1404">
        <v>5</v>
      </c>
      <c r="C1404">
        <v>265.32299999999998</v>
      </c>
      <c r="D1404">
        <f t="shared" si="89"/>
        <v>63.167203587897205</v>
      </c>
      <c r="E1404">
        <v>-43.9758</v>
      </c>
      <c r="F1404">
        <v>36.621099999999998</v>
      </c>
      <c r="G1404">
        <v>718</v>
      </c>
      <c r="H1404">
        <v>1.5077</v>
      </c>
      <c r="I1404">
        <v>-56.1676</v>
      </c>
      <c r="J1404">
        <f t="shared" si="87"/>
        <v>-12.191800000000001</v>
      </c>
      <c r="L1404">
        <v>2</v>
      </c>
      <c r="M1404">
        <v>228.09</v>
      </c>
      <c r="N1404">
        <f t="shared" si="90"/>
        <v>138.33171946327266</v>
      </c>
      <c r="O1404">
        <v>-36.270099999999999</v>
      </c>
      <c r="P1404">
        <v>34.393300000000004</v>
      </c>
      <c r="Q1404">
        <v>898.35500000000002</v>
      </c>
      <c r="R1404">
        <v>2.40089</v>
      </c>
      <c r="S1404">
        <v>-41.320799999999998</v>
      </c>
      <c r="T1404">
        <f t="shared" si="88"/>
        <v>-5.0506999999999991</v>
      </c>
    </row>
    <row r="1405" spans="1:20" x14ac:dyDescent="0.3">
      <c r="B1405">
        <v>6</v>
      </c>
      <c r="C1405">
        <v>282.10500000000002</v>
      </c>
      <c r="D1405">
        <f t="shared" si="89"/>
        <v>59.587653438207468</v>
      </c>
      <c r="E1405">
        <v>-44.616700000000002</v>
      </c>
      <c r="F1405">
        <v>38.131700000000002</v>
      </c>
      <c r="G1405">
        <v>710.50400000000002</v>
      </c>
      <c r="H1405">
        <v>1.4671799999999999</v>
      </c>
      <c r="I1405">
        <v>-56.610100000000003</v>
      </c>
      <c r="J1405">
        <f t="shared" si="87"/>
        <v>-11.993400000000001</v>
      </c>
      <c r="L1405">
        <v>3</v>
      </c>
      <c r="M1405">
        <v>238.386</v>
      </c>
      <c r="N1405">
        <f t="shared" si="90"/>
        <v>97.125097125097199</v>
      </c>
      <c r="O1405">
        <v>-34.194899999999997</v>
      </c>
      <c r="P1405">
        <v>26.7639</v>
      </c>
      <c r="Q1405">
        <v>1195.3800000000001</v>
      </c>
      <c r="R1405">
        <v>3.0352399999999999</v>
      </c>
      <c r="S1405">
        <v>-39.1693</v>
      </c>
      <c r="T1405">
        <f t="shared" si="88"/>
        <v>-4.9744000000000028</v>
      </c>
    </row>
    <row r="1406" spans="1:20" x14ac:dyDescent="0.3">
      <c r="B1406">
        <v>7</v>
      </c>
      <c r="C1406">
        <v>298.56599999999997</v>
      </c>
      <c r="D1406">
        <f t="shared" si="89"/>
        <v>60.749650689508698</v>
      </c>
      <c r="E1406">
        <v>-44.692999999999998</v>
      </c>
      <c r="F1406">
        <v>38.726799999999997</v>
      </c>
      <c r="G1406">
        <v>703.42200000000003</v>
      </c>
      <c r="H1406">
        <v>1.4553400000000001</v>
      </c>
      <c r="I1406">
        <v>-56.945799999999998</v>
      </c>
      <c r="J1406">
        <f t="shared" si="87"/>
        <v>-12.252800000000001</v>
      </c>
      <c r="L1406">
        <v>4</v>
      </c>
      <c r="M1406">
        <v>251.71799999999999</v>
      </c>
      <c r="N1406">
        <f t="shared" si="90"/>
        <v>75.007500750075039</v>
      </c>
      <c r="O1406">
        <v>-33.538800000000002</v>
      </c>
      <c r="P1406">
        <v>23.971599999999999</v>
      </c>
      <c r="Q1406">
        <v>1359.59</v>
      </c>
      <c r="R1406">
        <v>3.2858100000000001</v>
      </c>
      <c r="S1406">
        <v>-40.6952</v>
      </c>
      <c r="T1406">
        <f t="shared" si="88"/>
        <v>-7.1563999999999979</v>
      </c>
    </row>
    <row r="1407" spans="1:20" x14ac:dyDescent="0.3">
      <c r="B1407">
        <v>8</v>
      </c>
      <c r="C1407">
        <v>314.97000000000003</v>
      </c>
      <c r="D1407">
        <f t="shared" si="89"/>
        <v>60.960741282613796</v>
      </c>
      <c r="E1407">
        <v>-44.723500000000001</v>
      </c>
      <c r="F1407">
        <v>38.619999999999997</v>
      </c>
      <c r="G1407">
        <v>710.85</v>
      </c>
      <c r="H1407">
        <v>1.44876</v>
      </c>
      <c r="I1407">
        <v>-56.961100000000002</v>
      </c>
      <c r="J1407">
        <f t="shared" si="87"/>
        <v>-12.2376</v>
      </c>
      <c r="L1407">
        <v>5</v>
      </c>
      <c r="M1407">
        <v>267.012</v>
      </c>
      <c r="N1407">
        <f t="shared" si="90"/>
        <v>65.385118347064164</v>
      </c>
      <c r="O1407">
        <v>-34.622199999999999</v>
      </c>
      <c r="P1407">
        <v>27.343800000000002</v>
      </c>
      <c r="Q1407">
        <v>1328.15</v>
      </c>
      <c r="R1407">
        <v>3.0409099999999998</v>
      </c>
      <c r="S1407">
        <v>-41.839599999999997</v>
      </c>
      <c r="T1407">
        <f t="shared" si="88"/>
        <v>-7.2173999999999978</v>
      </c>
    </row>
    <row r="1408" spans="1:20" x14ac:dyDescent="0.3">
      <c r="B1408">
        <v>9</v>
      </c>
      <c r="C1408">
        <v>332.25799999999998</v>
      </c>
      <c r="D1408">
        <f t="shared" si="89"/>
        <v>57.843590930125096</v>
      </c>
      <c r="E1408">
        <v>-44.509900000000002</v>
      </c>
      <c r="F1408">
        <v>38.314799999999998</v>
      </c>
      <c r="G1408">
        <v>713.62800000000004</v>
      </c>
      <c r="H1408">
        <v>1.4688300000000001</v>
      </c>
      <c r="I1408">
        <v>-57.052599999999998</v>
      </c>
      <c r="J1408">
        <f t="shared" si="87"/>
        <v>-12.542699999999996</v>
      </c>
      <c r="L1408">
        <v>6</v>
      </c>
      <c r="M1408">
        <v>282.55599999999998</v>
      </c>
      <c r="N1408">
        <f t="shared" si="90"/>
        <v>64.333504889346443</v>
      </c>
      <c r="O1408">
        <v>-34.866300000000003</v>
      </c>
      <c r="P1408">
        <v>28.884899999999998</v>
      </c>
      <c r="Q1408">
        <v>1247.81</v>
      </c>
      <c r="R1408">
        <v>2.9043299999999999</v>
      </c>
      <c r="S1408">
        <v>-42.312600000000003</v>
      </c>
      <c r="T1408">
        <f t="shared" si="88"/>
        <v>-7.4463000000000008</v>
      </c>
    </row>
    <row r="1409" spans="2:20" x14ac:dyDescent="0.3">
      <c r="B1409">
        <v>10</v>
      </c>
      <c r="C1409">
        <v>348.85599999999999</v>
      </c>
      <c r="D1409">
        <f t="shared" si="89"/>
        <v>60.248222677430967</v>
      </c>
      <c r="E1409">
        <v>-44.662500000000001</v>
      </c>
      <c r="F1409">
        <v>38.513199999999998</v>
      </c>
      <c r="G1409">
        <v>725.51599999999996</v>
      </c>
      <c r="H1409">
        <v>1.4695400000000001</v>
      </c>
      <c r="I1409">
        <v>-56.976300000000002</v>
      </c>
      <c r="J1409">
        <f t="shared" si="87"/>
        <v>-12.313800000000001</v>
      </c>
      <c r="L1409">
        <v>7</v>
      </c>
      <c r="M1409">
        <v>299.08</v>
      </c>
      <c r="N1409">
        <f t="shared" si="90"/>
        <v>60.51803437424352</v>
      </c>
      <c r="O1409">
        <v>-34.698500000000003</v>
      </c>
      <c r="P1409">
        <v>29.296900000000001</v>
      </c>
      <c r="Q1409">
        <v>1224.97</v>
      </c>
      <c r="R1409">
        <v>2.8401200000000002</v>
      </c>
      <c r="S1409">
        <v>-42.541499999999999</v>
      </c>
      <c r="T1409">
        <f t="shared" si="88"/>
        <v>-7.8429999999999964</v>
      </c>
    </row>
    <row r="1410" spans="2:20" x14ac:dyDescent="0.3">
      <c r="B1410">
        <v>11</v>
      </c>
      <c r="C1410">
        <v>365.41500000000002</v>
      </c>
      <c r="D1410">
        <f t="shared" si="89"/>
        <v>60.390120176339053</v>
      </c>
      <c r="E1410">
        <v>-44.677700000000002</v>
      </c>
      <c r="F1410">
        <v>38.513199999999998</v>
      </c>
      <c r="G1410">
        <v>727.26499999999999</v>
      </c>
      <c r="H1410">
        <v>1.4907699999999999</v>
      </c>
      <c r="I1410">
        <v>-56.854199999999999</v>
      </c>
      <c r="J1410">
        <f t="shared" si="87"/>
        <v>-12.176499999999997</v>
      </c>
      <c r="L1410">
        <v>8</v>
      </c>
      <c r="M1410">
        <v>315.55700000000002</v>
      </c>
      <c r="N1410">
        <f t="shared" si="90"/>
        <v>60.6906597074709</v>
      </c>
      <c r="O1410">
        <v>-35.446199999999997</v>
      </c>
      <c r="P1410">
        <v>29.998799999999999</v>
      </c>
      <c r="Q1410">
        <v>1255.43</v>
      </c>
      <c r="R1410">
        <v>2.9119999999999999</v>
      </c>
      <c r="S1410">
        <v>-42.663600000000002</v>
      </c>
      <c r="T1410">
        <f t="shared" si="88"/>
        <v>-7.2174000000000049</v>
      </c>
    </row>
    <row r="1411" spans="2:20" x14ac:dyDescent="0.3">
      <c r="B1411">
        <v>12</v>
      </c>
      <c r="C1411">
        <v>382.59</v>
      </c>
      <c r="D1411">
        <f t="shared" si="89"/>
        <v>58.22416302765663</v>
      </c>
      <c r="E1411">
        <v>-44.662500000000001</v>
      </c>
      <c r="F1411">
        <v>38.497900000000001</v>
      </c>
      <c r="G1411">
        <v>726.87699999999995</v>
      </c>
      <c r="H1411">
        <v>1.4827600000000001</v>
      </c>
      <c r="I1411">
        <v>-56.884799999999998</v>
      </c>
      <c r="J1411">
        <f t="shared" si="87"/>
        <v>-12.222299999999997</v>
      </c>
      <c r="L1411">
        <v>9</v>
      </c>
      <c r="M1411">
        <v>332.25400000000002</v>
      </c>
      <c r="N1411">
        <f t="shared" si="90"/>
        <v>59.890998382943032</v>
      </c>
      <c r="O1411">
        <v>-35.491900000000001</v>
      </c>
      <c r="P1411">
        <v>30.013999999999999</v>
      </c>
      <c r="Q1411">
        <v>1276.78</v>
      </c>
      <c r="R1411">
        <v>2.87486</v>
      </c>
      <c r="S1411">
        <v>-42.694099999999999</v>
      </c>
      <c r="T1411">
        <f t="shared" si="88"/>
        <v>-7.2021999999999977</v>
      </c>
    </row>
    <row r="1412" spans="2:20" x14ac:dyDescent="0.3">
      <c r="B1412">
        <v>13</v>
      </c>
      <c r="C1412">
        <v>400.13900000000001</v>
      </c>
      <c r="D1412">
        <f t="shared" si="89"/>
        <v>56.983303891959544</v>
      </c>
      <c r="E1412">
        <v>-44.372599999999998</v>
      </c>
      <c r="F1412">
        <v>37.994399999999999</v>
      </c>
      <c r="G1412">
        <v>728.61300000000006</v>
      </c>
      <c r="H1412">
        <v>1.5037499999999999</v>
      </c>
      <c r="I1412">
        <v>-56.793199999999999</v>
      </c>
      <c r="J1412">
        <f t="shared" si="87"/>
        <v>-12.4206</v>
      </c>
      <c r="L1412">
        <v>10</v>
      </c>
      <c r="M1412">
        <v>349.61700000000002</v>
      </c>
      <c r="N1412">
        <f t="shared" si="90"/>
        <v>57.593733801762369</v>
      </c>
      <c r="O1412">
        <v>-34.973100000000002</v>
      </c>
      <c r="P1412">
        <v>29.7394</v>
      </c>
      <c r="Q1412">
        <v>1222.92</v>
      </c>
      <c r="R1412">
        <v>2.8426900000000002</v>
      </c>
      <c r="S1412">
        <v>-42.861899999999999</v>
      </c>
      <c r="T1412">
        <f t="shared" si="88"/>
        <v>-7.8887999999999963</v>
      </c>
    </row>
    <row r="1413" spans="2:20" x14ac:dyDescent="0.3">
      <c r="B1413">
        <v>14</v>
      </c>
      <c r="C1413">
        <v>417.42500000000001</v>
      </c>
      <c r="D1413">
        <f t="shared" si="89"/>
        <v>57.85028346638898</v>
      </c>
      <c r="E1413">
        <v>-44.845599999999997</v>
      </c>
      <c r="F1413">
        <v>37.979100000000003</v>
      </c>
      <c r="G1413">
        <v>757.06500000000005</v>
      </c>
      <c r="H1413">
        <v>1.5342</v>
      </c>
      <c r="I1413">
        <v>-56.655900000000003</v>
      </c>
      <c r="J1413">
        <f t="shared" si="87"/>
        <v>-11.810300000000005</v>
      </c>
      <c r="L1413">
        <v>11</v>
      </c>
      <c r="M1413">
        <v>366.39299999999997</v>
      </c>
      <c r="N1413">
        <f t="shared" si="90"/>
        <v>59.608965188364493</v>
      </c>
      <c r="O1413">
        <v>-35.293599999999998</v>
      </c>
      <c r="P1413">
        <v>28.991700000000002</v>
      </c>
      <c r="Q1413">
        <v>1350.28</v>
      </c>
      <c r="R1413">
        <v>3.01641</v>
      </c>
      <c r="S1413">
        <v>-42.923000000000002</v>
      </c>
      <c r="T1413">
        <f t="shared" si="88"/>
        <v>-7.629400000000004</v>
      </c>
    </row>
    <row r="1414" spans="2:20" x14ac:dyDescent="0.3">
      <c r="B1414">
        <v>15</v>
      </c>
      <c r="C1414">
        <v>434.58</v>
      </c>
      <c r="D1414">
        <f t="shared" si="89"/>
        <v>58.292043136112014</v>
      </c>
      <c r="E1414">
        <v>-44.616700000000002</v>
      </c>
      <c r="F1414">
        <v>37.963900000000002</v>
      </c>
      <c r="G1414">
        <v>750.90499999999997</v>
      </c>
      <c r="H1414">
        <v>1.5133700000000001</v>
      </c>
      <c r="I1414">
        <v>-56.884799999999998</v>
      </c>
      <c r="J1414">
        <f t="shared" ref="J1414:J1477" si="91">I1414-E1414</f>
        <v>-12.268099999999997</v>
      </c>
      <c r="L1414">
        <v>12</v>
      </c>
      <c r="M1414">
        <v>383.471</v>
      </c>
      <c r="N1414">
        <f t="shared" si="90"/>
        <v>58.554865909356963</v>
      </c>
      <c r="O1414">
        <v>-34.79</v>
      </c>
      <c r="P1414">
        <v>28.869599999999998</v>
      </c>
      <c r="Q1414">
        <v>1320.93</v>
      </c>
      <c r="R1414">
        <v>2.9392</v>
      </c>
      <c r="S1414">
        <v>-42.724600000000002</v>
      </c>
      <c r="T1414">
        <f t="shared" ref="T1414:T1477" si="92">S1414-O1414</f>
        <v>-7.9346000000000032</v>
      </c>
    </row>
    <row r="1415" spans="2:20" x14ac:dyDescent="0.3">
      <c r="B1415">
        <v>16</v>
      </c>
      <c r="C1415">
        <v>451.822</v>
      </c>
      <c r="D1415">
        <f t="shared" ref="D1415:D1478" si="93">1000/(C1415-C1414)</f>
        <v>57.997912075165232</v>
      </c>
      <c r="E1415">
        <v>-44.845599999999997</v>
      </c>
      <c r="F1415">
        <v>38.360599999999998</v>
      </c>
      <c r="G1415">
        <v>748.178</v>
      </c>
      <c r="H1415">
        <v>1.5174300000000001</v>
      </c>
      <c r="I1415">
        <v>-56.808500000000002</v>
      </c>
      <c r="J1415">
        <f t="shared" si="91"/>
        <v>-11.962900000000005</v>
      </c>
      <c r="L1415">
        <v>13</v>
      </c>
      <c r="M1415">
        <v>401.34199999999998</v>
      </c>
      <c r="N1415">
        <f t="shared" ref="N1415:N1478" si="94">1000/(M1415-M1414)</f>
        <v>55.956577695708191</v>
      </c>
      <c r="O1415">
        <v>-35.232500000000002</v>
      </c>
      <c r="P1415">
        <v>29.418900000000001</v>
      </c>
      <c r="Q1415">
        <v>1326.56</v>
      </c>
      <c r="R1415">
        <v>2.9512100000000001</v>
      </c>
      <c r="S1415">
        <v>-42.816200000000002</v>
      </c>
      <c r="T1415">
        <f t="shared" si="92"/>
        <v>-7.5837000000000003</v>
      </c>
    </row>
    <row r="1416" spans="2:20" x14ac:dyDescent="0.3">
      <c r="B1416">
        <v>17</v>
      </c>
      <c r="C1416">
        <v>470.03800000000001</v>
      </c>
      <c r="D1416">
        <f t="shared" si="93"/>
        <v>54.896794027228786</v>
      </c>
      <c r="E1416">
        <v>-43.9758</v>
      </c>
      <c r="F1416">
        <v>36.834699999999998</v>
      </c>
      <c r="G1416">
        <v>751.87099999999998</v>
      </c>
      <c r="H1416">
        <v>1.54522</v>
      </c>
      <c r="I1416">
        <v>-56.518599999999999</v>
      </c>
      <c r="J1416">
        <f t="shared" si="91"/>
        <v>-12.5428</v>
      </c>
      <c r="L1416">
        <v>14</v>
      </c>
      <c r="M1416">
        <v>419.18200000000002</v>
      </c>
      <c r="N1416">
        <f t="shared" si="94"/>
        <v>56.053811659192725</v>
      </c>
      <c r="O1416">
        <v>-35.400399999999998</v>
      </c>
      <c r="P1416">
        <v>28.961200000000002</v>
      </c>
      <c r="Q1416">
        <v>1361.67</v>
      </c>
      <c r="R1416">
        <v>3.06107</v>
      </c>
      <c r="S1416">
        <v>-42.480499999999999</v>
      </c>
      <c r="T1416">
        <f t="shared" si="92"/>
        <v>-7.0801000000000016</v>
      </c>
    </row>
    <row r="1417" spans="2:20" x14ac:dyDescent="0.3">
      <c r="B1417">
        <v>18</v>
      </c>
      <c r="C1417">
        <v>487.92</v>
      </c>
      <c r="D1417">
        <f t="shared" si="93"/>
        <v>55.922156358349163</v>
      </c>
      <c r="E1417">
        <v>-44.189500000000002</v>
      </c>
      <c r="F1417">
        <v>37.292499999999997</v>
      </c>
      <c r="G1417">
        <v>752.82100000000003</v>
      </c>
      <c r="H1417">
        <v>1.53857</v>
      </c>
      <c r="I1417">
        <v>-56.716900000000003</v>
      </c>
      <c r="J1417">
        <f t="shared" si="91"/>
        <v>-12.5274</v>
      </c>
      <c r="L1417">
        <v>15</v>
      </c>
      <c r="M1417">
        <v>437.37099999999998</v>
      </c>
      <c r="N1417">
        <f t="shared" si="94"/>
        <v>54.978283577986801</v>
      </c>
      <c r="O1417">
        <v>-35.293599999999998</v>
      </c>
      <c r="P1417">
        <v>28.503399999999999</v>
      </c>
      <c r="Q1417">
        <v>1401.86</v>
      </c>
      <c r="R1417">
        <v>3.0649000000000002</v>
      </c>
      <c r="S1417">
        <v>-42.511000000000003</v>
      </c>
      <c r="T1417">
        <f t="shared" si="92"/>
        <v>-7.2174000000000049</v>
      </c>
    </row>
    <row r="1418" spans="2:20" x14ac:dyDescent="0.3">
      <c r="B1418">
        <v>19</v>
      </c>
      <c r="C1418">
        <v>506.01799999999997</v>
      </c>
      <c r="D1418">
        <f t="shared" si="93"/>
        <v>55.254724278925984</v>
      </c>
      <c r="E1418">
        <v>-44.326799999999999</v>
      </c>
      <c r="F1418">
        <v>37.506100000000004</v>
      </c>
      <c r="G1418">
        <v>766.32</v>
      </c>
      <c r="H1418">
        <v>1.5540099999999999</v>
      </c>
      <c r="I1418">
        <v>-56.366</v>
      </c>
      <c r="J1418">
        <f t="shared" si="91"/>
        <v>-12.039200000000001</v>
      </c>
      <c r="L1418">
        <v>16</v>
      </c>
      <c r="M1418">
        <v>455.99400000000003</v>
      </c>
      <c r="N1418">
        <f t="shared" si="94"/>
        <v>53.697041293024618</v>
      </c>
      <c r="O1418">
        <v>-34.927399999999999</v>
      </c>
      <c r="P1418">
        <v>28.2135</v>
      </c>
      <c r="Q1418">
        <v>1369.02</v>
      </c>
      <c r="R1418">
        <v>3.1157699999999999</v>
      </c>
      <c r="S1418">
        <v>-42.419400000000003</v>
      </c>
      <c r="T1418">
        <f t="shared" si="92"/>
        <v>-7.4920000000000044</v>
      </c>
    </row>
    <row r="1419" spans="2:20" x14ac:dyDescent="0.3">
      <c r="B1419">
        <v>20</v>
      </c>
      <c r="C1419">
        <v>524.07100000000003</v>
      </c>
      <c r="D1419">
        <f t="shared" si="93"/>
        <v>55.392455547554256</v>
      </c>
      <c r="E1419">
        <v>-44.052100000000003</v>
      </c>
      <c r="F1419">
        <v>36.895800000000001</v>
      </c>
      <c r="G1419">
        <v>768.697</v>
      </c>
      <c r="H1419">
        <v>1.55322</v>
      </c>
      <c r="I1419">
        <v>-56.2744</v>
      </c>
      <c r="J1419">
        <f t="shared" si="91"/>
        <v>-12.222299999999997</v>
      </c>
      <c r="L1419">
        <v>17</v>
      </c>
      <c r="M1419">
        <v>474.50900000000001</v>
      </c>
      <c r="N1419">
        <f t="shared" si="94"/>
        <v>54.010261949770495</v>
      </c>
      <c r="O1419">
        <v>-35.324100000000001</v>
      </c>
      <c r="P1419">
        <v>28.533899999999999</v>
      </c>
      <c r="Q1419">
        <v>1391.43</v>
      </c>
      <c r="R1419">
        <v>3.0879400000000001</v>
      </c>
      <c r="S1419">
        <v>-42.419400000000003</v>
      </c>
      <c r="T1419">
        <f t="shared" si="92"/>
        <v>-7.0953000000000017</v>
      </c>
    </row>
    <row r="1420" spans="2:20" x14ac:dyDescent="0.3">
      <c r="B1420">
        <v>21</v>
      </c>
      <c r="C1420">
        <v>542.24599999999998</v>
      </c>
      <c r="D1420">
        <f t="shared" si="93"/>
        <v>55.020632737276614</v>
      </c>
      <c r="E1420">
        <v>-44.113199999999999</v>
      </c>
      <c r="F1420">
        <v>36.788899999999998</v>
      </c>
      <c r="G1420">
        <v>758.07799999999997</v>
      </c>
      <c r="H1420">
        <v>1.5702</v>
      </c>
      <c r="I1420">
        <v>-56.2286</v>
      </c>
      <c r="J1420">
        <f t="shared" si="91"/>
        <v>-12.115400000000001</v>
      </c>
      <c r="L1420">
        <v>18</v>
      </c>
      <c r="M1420">
        <v>492.59</v>
      </c>
      <c r="N1420">
        <f t="shared" si="94"/>
        <v>55.306675515734874</v>
      </c>
      <c r="O1420">
        <v>-35.034199999999998</v>
      </c>
      <c r="P1420">
        <v>28.2898</v>
      </c>
      <c r="Q1420">
        <v>1396.73</v>
      </c>
      <c r="R1420">
        <v>3.0588799999999998</v>
      </c>
      <c r="S1420">
        <v>-42.556800000000003</v>
      </c>
      <c r="T1420">
        <f t="shared" si="92"/>
        <v>-7.5226000000000042</v>
      </c>
    </row>
    <row r="1421" spans="2:20" x14ac:dyDescent="0.3">
      <c r="B1421">
        <v>22</v>
      </c>
      <c r="C1421">
        <v>560.60400000000004</v>
      </c>
      <c r="D1421">
        <f t="shared" si="93"/>
        <v>54.472164723825941</v>
      </c>
      <c r="E1421">
        <v>-44.128399999999999</v>
      </c>
      <c r="F1421">
        <v>36.819499999999998</v>
      </c>
      <c r="G1421">
        <v>774.75900000000001</v>
      </c>
      <c r="H1421">
        <v>1.5806199999999999</v>
      </c>
      <c r="I1421">
        <v>-56.182899999999997</v>
      </c>
      <c r="J1421">
        <f t="shared" si="91"/>
        <v>-12.054499999999997</v>
      </c>
      <c r="L1421">
        <v>19</v>
      </c>
      <c r="M1421">
        <v>511.09899999999999</v>
      </c>
      <c r="N1421">
        <f t="shared" si="94"/>
        <v>54.027770273920751</v>
      </c>
      <c r="O1421">
        <v>-35.140999999999998</v>
      </c>
      <c r="P1421">
        <v>28.1525</v>
      </c>
      <c r="Q1421">
        <v>1427.74</v>
      </c>
      <c r="R1421">
        <v>3.1251699999999998</v>
      </c>
      <c r="S1421">
        <v>-42.404200000000003</v>
      </c>
      <c r="T1421">
        <f t="shared" si="92"/>
        <v>-7.2632000000000048</v>
      </c>
    </row>
    <row r="1422" spans="2:20" x14ac:dyDescent="0.3">
      <c r="B1422">
        <v>23</v>
      </c>
      <c r="C1422">
        <v>579.56700000000001</v>
      </c>
      <c r="D1422">
        <f t="shared" si="93"/>
        <v>52.734272003375089</v>
      </c>
      <c r="E1422">
        <v>-44.235199999999999</v>
      </c>
      <c r="F1422">
        <v>36.85</v>
      </c>
      <c r="G1422">
        <v>782.17899999999997</v>
      </c>
      <c r="H1422">
        <v>1.58426</v>
      </c>
      <c r="I1422">
        <v>-56.289700000000003</v>
      </c>
      <c r="J1422">
        <f t="shared" si="91"/>
        <v>-12.054500000000004</v>
      </c>
      <c r="L1422">
        <v>20</v>
      </c>
      <c r="M1422">
        <v>529.976</v>
      </c>
      <c r="N1422">
        <f t="shared" si="94"/>
        <v>52.97451925623772</v>
      </c>
      <c r="O1422">
        <v>-35.095199999999998</v>
      </c>
      <c r="P1422">
        <v>28.1982</v>
      </c>
      <c r="Q1422">
        <v>1424.63</v>
      </c>
      <c r="R1422">
        <v>3.14567</v>
      </c>
      <c r="S1422">
        <v>-42.251600000000003</v>
      </c>
      <c r="T1422">
        <f t="shared" si="92"/>
        <v>-7.156400000000005</v>
      </c>
    </row>
    <row r="1423" spans="2:20" x14ac:dyDescent="0.3">
      <c r="B1423">
        <v>24</v>
      </c>
      <c r="C1423">
        <v>598.423</v>
      </c>
      <c r="D1423">
        <f t="shared" si="93"/>
        <v>53.033517182859583</v>
      </c>
      <c r="E1423">
        <v>-43.869</v>
      </c>
      <c r="F1423">
        <v>36.315899999999999</v>
      </c>
      <c r="G1423">
        <v>776.33900000000006</v>
      </c>
      <c r="H1423">
        <v>1.5862099999999999</v>
      </c>
      <c r="I1423">
        <v>-56.076000000000001</v>
      </c>
      <c r="J1423">
        <f t="shared" si="91"/>
        <v>-12.207000000000001</v>
      </c>
      <c r="L1423">
        <v>21</v>
      </c>
      <c r="M1423">
        <v>549.87699999999995</v>
      </c>
      <c r="N1423">
        <f t="shared" si="94"/>
        <v>50.248731219536822</v>
      </c>
      <c r="O1423">
        <v>-34.3628</v>
      </c>
      <c r="P1423">
        <v>27.496300000000002</v>
      </c>
      <c r="Q1423">
        <v>1446.1</v>
      </c>
      <c r="R1423">
        <v>3.0531700000000002</v>
      </c>
      <c r="S1423">
        <v>-42.373699999999999</v>
      </c>
      <c r="T1423">
        <f t="shared" si="92"/>
        <v>-8.0108999999999995</v>
      </c>
    </row>
    <row r="1424" spans="2:20" x14ac:dyDescent="0.3">
      <c r="B1424">
        <v>25</v>
      </c>
      <c r="C1424">
        <v>617.30399999999997</v>
      </c>
      <c r="D1424">
        <f t="shared" si="93"/>
        <v>52.963296435570228</v>
      </c>
      <c r="E1424">
        <v>-43.884300000000003</v>
      </c>
      <c r="F1424">
        <v>36.315899999999999</v>
      </c>
      <c r="G1424">
        <v>776.35299999999995</v>
      </c>
      <c r="H1424">
        <v>1.60155</v>
      </c>
      <c r="I1424">
        <v>-56.137099999999997</v>
      </c>
      <c r="J1424">
        <f t="shared" si="91"/>
        <v>-12.252799999999993</v>
      </c>
      <c r="L1424">
        <v>22</v>
      </c>
      <c r="M1424">
        <v>568.11099999999999</v>
      </c>
      <c r="N1424">
        <f t="shared" si="94"/>
        <v>54.8426017330261</v>
      </c>
      <c r="O1424">
        <v>-35.217300000000002</v>
      </c>
      <c r="P1424">
        <v>27.9694</v>
      </c>
      <c r="Q1424">
        <v>1475.56</v>
      </c>
      <c r="R1424">
        <v>3.17862</v>
      </c>
      <c r="S1424">
        <v>-42.495699999999999</v>
      </c>
      <c r="T1424">
        <f t="shared" si="92"/>
        <v>-7.2783999999999978</v>
      </c>
    </row>
    <row r="1425" spans="1:20" x14ac:dyDescent="0.3">
      <c r="B1425">
        <v>26</v>
      </c>
      <c r="C1425">
        <v>635.77499999999998</v>
      </c>
      <c r="D1425">
        <f t="shared" si="93"/>
        <v>54.138920469925822</v>
      </c>
      <c r="E1425">
        <v>-44.403100000000002</v>
      </c>
      <c r="F1425">
        <v>36.697400000000002</v>
      </c>
      <c r="G1425">
        <v>796.26300000000003</v>
      </c>
      <c r="H1425">
        <v>1.6186100000000001</v>
      </c>
      <c r="I1425">
        <v>-56.152299999999997</v>
      </c>
      <c r="J1425">
        <f t="shared" si="91"/>
        <v>-11.749199999999995</v>
      </c>
      <c r="L1425">
        <v>23</v>
      </c>
      <c r="M1425">
        <v>587.37300000000005</v>
      </c>
      <c r="N1425">
        <f t="shared" si="94"/>
        <v>51.91568892119183</v>
      </c>
      <c r="O1425">
        <v>-34.774799999999999</v>
      </c>
      <c r="P1425">
        <v>27.603100000000001</v>
      </c>
      <c r="Q1425">
        <v>1463.17</v>
      </c>
      <c r="R1425">
        <v>3.1590799999999999</v>
      </c>
      <c r="S1425">
        <v>-42.572000000000003</v>
      </c>
      <c r="T1425">
        <f t="shared" si="92"/>
        <v>-7.7972000000000037</v>
      </c>
    </row>
    <row r="1426" spans="1:20" x14ac:dyDescent="0.3">
      <c r="B1426">
        <v>27</v>
      </c>
      <c r="C1426">
        <v>654.23599999999999</v>
      </c>
      <c r="D1426">
        <f t="shared" si="93"/>
        <v>54.168246573858369</v>
      </c>
      <c r="E1426">
        <v>-44.525100000000002</v>
      </c>
      <c r="F1426">
        <v>36.712600000000002</v>
      </c>
      <c r="G1426">
        <v>821.63599999999997</v>
      </c>
      <c r="H1426">
        <v>1.6333800000000001</v>
      </c>
      <c r="I1426">
        <v>-56.152299999999997</v>
      </c>
      <c r="J1426">
        <f t="shared" si="91"/>
        <v>-11.627199999999995</v>
      </c>
      <c r="L1426">
        <v>24</v>
      </c>
      <c r="M1426">
        <v>607.51599999999996</v>
      </c>
      <c r="N1426">
        <f t="shared" si="94"/>
        <v>49.645037978454262</v>
      </c>
      <c r="O1426">
        <v>-34.4238</v>
      </c>
      <c r="P1426">
        <v>27.343800000000002</v>
      </c>
      <c r="Q1426">
        <v>1409.11</v>
      </c>
      <c r="R1426">
        <v>3.1376599999999999</v>
      </c>
      <c r="S1426">
        <v>-42.511000000000003</v>
      </c>
      <c r="T1426">
        <f t="shared" si="92"/>
        <v>-8.0872000000000028</v>
      </c>
    </row>
    <row r="1427" spans="1:20" x14ac:dyDescent="0.3">
      <c r="B1427">
        <v>28</v>
      </c>
      <c r="C1427">
        <v>673.68299999999999</v>
      </c>
      <c r="D1427">
        <f t="shared" si="93"/>
        <v>51.421813133131067</v>
      </c>
      <c r="E1427">
        <v>-43.8538</v>
      </c>
      <c r="F1427">
        <v>36.1023</v>
      </c>
      <c r="G1427">
        <v>797.87</v>
      </c>
      <c r="H1427">
        <v>1.6097600000000001</v>
      </c>
      <c r="I1427">
        <v>-56.137099999999997</v>
      </c>
      <c r="J1427">
        <f t="shared" si="91"/>
        <v>-12.283299999999997</v>
      </c>
      <c r="L1427">
        <v>25</v>
      </c>
      <c r="M1427">
        <v>627.03499999999997</v>
      </c>
      <c r="N1427">
        <f t="shared" si="94"/>
        <v>51.232132793688187</v>
      </c>
      <c r="O1427">
        <v>-35.217300000000002</v>
      </c>
      <c r="P1427">
        <v>27.572600000000001</v>
      </c>
      <c r="Q1427">
        <v>1521.47</v>
      </c>
      <c r="R1427">
        <v>3.2454499999999999</v>
      </c>
      <c r="S1427">
        <v>-42.358400000000003</v>
      </c>
      <c r="T1427">
        <f t="shared" si="92"/>
        <v>-7.1411000000000016</v>
      </c>
    </row>
    <row r="1428" spans="1:20" x14ac:dyDescent="0.3">
      <c r="B1428">
        <v>29</v>
      </c>
      <c r="C1428">
        <v>692.47400000000005</v>
      </c>
      <c r="D1428">
        <f t="shared" si="93"/>
        <v>53.216965568623124</v>
      </c>
      <c r="E1428">
        <v>-43.5944</v>
      </c>
      <c r="F1428">
        <v>35.827599999999997</v>
      </c>
      <c r="G1428">
        <v>788.49099999999999</v>
      </c>
      <c r="H1428">
        <v>1.6073500000000001</v>
      </c>
      <c r="I1428">
        <v>-56.045499999999997</v>
      </c>
      <c r="J1428">
        <f t="shared" si="91"/>
        <v>-12.451099999999997</v>
      </c>
      <c r="L1428">
        <v>26</v>
      </c>
      <c r="M1428">
        <v>646.53200000000004</v>
      </c>
      <c r="N1428">
        <f t="shared" si="94"/>
        <v>51.289942042365304</v>
      </c>
      <c r="O1428">
        <v>-34.545900000000003</v>
      </c>
      <c r="P1428">
        <v>26.6113</v>
      </c>
      <c r="Q1428">
        <v>1506.25</v>
      </c>
      <c r="R1428">
        <v>3.2217899999999999</v>
      </c>
      <c r="S1428">
        <v>-42.297400000000003</v>
      </c>
      <c r="T1428">
        <f t="shared" si="92"/>
        <v>-7.7515000000000001</v>
      </c>
    </row>
    <row r="1429" spans="1:20" x14ac:dyDescent="0.3">
      <c r="B1429">
        <v>30</v>
      </c>
      <c r="C1429">
        <v>712.12800000000004</v>
      </c>
      <c r="D1429">
        <f t="shared" si="93"/>
        <v>50.880227943421197</v>
      </c>
      <c r="E1429">
        <v>-43.6096</v>
      </c>
      <c r="F1429">
        <v>35.583500000000001</v>
      </c>
      <c r="G1429">
        <v>801.60699999999997</v>
      </c>
      <c r="H1429">
        <v>1.6253</v>
      </c>
      <c r="I1429">
        <v>-55.908200000000001</v>
      </c>
      <c r="J1429">
        <f t="shared" si="91"/>
        <v>-12.2986</v>
      </c>
      <c r="L1429">
        <v>27</v>
      </c>
      <c r="M1429">
        <v>665.74099999999999</v>
      </c>
      <c r="N1429">
        <f t="shared" si="94"/>
        <v>52.05893070956337</v>
      </c>
      <c r="O1429">
        <v>-35.110500000000002</v>
      </c>
      <c r="P1429">
        <v>27.343800000000002</v>
      </c>
      <c r="Q1429">
        <v>1549.05</v>
      </c>
      <c r="R1429">
        <v>3.1564700000000001</v>
      </c>
      <c r="S1429">
        <v>-42.190600000000003</v>
      </c>
      <c r="T1429">
        <f t="shared" si="92"/>
        <v>-7.0801000000000016</v>
      </c>
    </row>
    <row r="1430" spans="1:20" x14ac:dyDescent="0.3">
      <c r="J1430">
        <f t="shared" si="91"/>
        <v>0</v>
      </c>
      <c r="L1430">
        <v>28</v>
      </c>
      <c r="M1430">
        <v>686.26199999999994</v>
      </c>
      <c r="N1430">
        <f t="shared" si="94"/>
        <v>48.730568685736664</v>
      </c>
      <c r="O1430">
        <v>-34.3018</v>
      </c>
      <c r="P1430">
        <v>26.5961</v>
      </c>
      <c r="Q1430">
        <v>1495.84</v>
      </c>
      <c r="R1430">
        <v>3.2159900000000001</v>
      </c>
      <c r="S1430">
        <v>-42.465200000000003</v>
      </c>
      <c r="T1430">
        <f t="shared" si="92"/>
        <v>-8.1634000000000029</v>
      </c>
    </row>
    <row r="1431" spans="1:20" x14ac:dyDescent="0.3">
      <c r="A1431">
        <v>3.85</v>
      </c>
      <c r="J1431">
        <f t="shared" si="91"/>
        <v>0</v>
      </c>
      <c r="L1431">
        <v>29</v>
      </c>
      <c r="M1431">
        <v>706.654</v>
      </c>
      <c r="N1431">
        <f t="shared" si="94"/>
        <v>49.038838760298027</v>
      </c>
      <c r="O1431">
        <v>-34.683199999999999</v>
      </c>
      <c r="P1431">
        <v>26.3672</v>
      </c>
      <c r="Q1431">
        <v>1561.89</v>
      </c>
      <c r="R1431">
        <v>3.3512400000000002</v>
      </c>
      <c r="S1431">
        <v>-42.007399999999997</v>
      </c>
      <c r="T1431">
        <f t="shared" si="92"/>
        <v>-7.3241999999999976</v>
      </c>
    </row>
    <row r="1432" spans="1:20" x14ac:dyDescent="0.3">
      <c r="B1432">
        <v>1</v>
      </c>
      <c r="C1432">
        <v>221.155</v>
      </c>
      <c r="E1432">
        <v>-52.230800000000002</v>
      </c>
      <c r="F1432">
        <v>65.216099999999997</v>
      </c>
      <c r="G1432">
        <v>390.94900000000001</v>
      </c>
      <c r="H1432">
        <v>0.87632900000000002</v>
      </c>
      <c r="I1432">
        <v>-61.706499999999998</v>
      </c>
      <c r="J1432">
        <f t="shared" si="91"/>
        <v>-9.4756999999999962</v>
      </c>
      <c r="T1432">
        <f t="shared" si="92"/>
        <v>0</v>
      </c>
    </row>
    <row r="1433" spans="1:20" x14ac:dyDescent="0.3">
      <c r="B1433">
        <v>2</v>
      </c>
      <c r="C1433">
        <v>227.29300000000001</v>
      </c>
      <c r="D1433">
        <f t="shared" si="93"/>
        <v>162.9195177582273</v>
      </c>
      <c r="E1433">
        <v>-46.7834</v>
      </c>
      <c r="F1433">
        <v>43.090800000000002</v>
      </c>
      <c r="G1433">
        <v>599.79</v>
      </c>
      <c r="H1433">
        <v>1.3192200000000001</v>
      </c>
      <c r="I1433">
        <v>-56.030299999999997</v>
      </c>
      <c r="J1433">
        <f t="shared" si="91"/>
        <v>-9.2468999999999966</v>
      </c>
      <c r="K1433">
        <v>3.75</v>
      </c>
      <c r="T1433">
        <f t="shared" si="92"/>
        <v>0</v>
      </c>
    </row>
    <row r="1434" spans="1:20" x14ac:dyDescent="0.3">
      <c r="B1434">
        <v>3</v>
      </c>
      <c r="C1434">
        <v>236.39699999999999</v>
      </c>
      <c r="D1434">
        <f t="shared" si="93"/>
        <v>109.84182776801424</v>
      </c>
      <c r="E1434">
        <v>-44.998199999999997</v>
      </c>
      <c r="F1434">
        <v>36.514299999999999</v>
      </c>
      <c r="G1434">
        <v>723.03800000000001</v>
      </c>
      <c r="H1434">
        <v>1.55707</v>
      </c>
      <c r="I1434">
        <v>-54.5807</v>
      </c>
      <c r="J1434">
        <f t="shared" si="91"/>
        <v>-9.5825000000000031</v>
      </c>
      <c r="L1434">
        <v>1</v>
      </c>
      <c r="M1434">
        <v>220.82499999999999</v>
      </c>
      <c r="O1434">
        <v>-42.861899999999999</v>
      </c>
      <c r="P1434">
        <v>61.920200000000001</v>
      </c>
      <c r="Q1434">
        <v>492.32</v>
      </c>
      <c r="R1434">
        <v>1.19693</v>
      </c>
      <c r="S1434">
        <v>-47.012300000000003</v>
      </c>
      <c r="T1434">
        <f t="shared" si="92"/>
        <v>-4.1504000000000048</v>
      </c>
    </row>
    <row r="1435" spans="1:20" x14ac:dyDescent="0.3">
      <c r="B1435">
        <v>4</v>
      </c>
      <c r="C1435">
        <v>249.35</v>
      </c>
      <c r="D1435">
        <f t="shared" si="93"/>
        <v>77.202192542268179</v>
      </c>
      <c r="E1435">
        <v>-43.273899999999998</v>
      </c>
      <c r="F1435">
        <v>33.706699999999998</v>
      </c>
      <c r="G1435">
        <v>742.75199999999995</v>
      </c>
      <c r="H1435">
        <v>1.59667</v>
      </c>
      <c r="I1435">
        <v>-54.824800000000003</v>
      </c>
      <c r="J1435">
        <f t="shared" si="91"/>
        <v>-11.550900000000006</v>
      </c>
      <c r="L1435">
        <v>2</v>
      </c>
      <c r="M1435">
        <v>227.971</v>
      </c>
      <c r="N1435">
        <f t="shared" si="94"/>
        <v>139.93842709207919</v>
      </c>
      <c r="O1435">
        <v>-36.1023</v>
      </c>
      <c r="P1435">
        <v>33.676099999999998</v>
      </c>
      <c r="Q1435">
        <v>922.2</v>
      </c>
      <c r="R1435">
        <v>2.46035</v>
      </c>
      <c r="S1435">
        <v>-40.817300000000003</v>
      </c>
      <c r="T1435">
        <f t="shared" si="92"/>
        <v>-4.7150000000000034</v>
      </c>
    </row>
    <row r="1436" spans="1:20" x14ac:dyDescent="0.3">
      <c r="B1436">
        <v>5</v>
      </c>
      <c r="C1436">
        <v>264.67099999999999</v>
      </c>
      <c r="D1436">
        <f t="shared" si="93"/>
        <v>65.26989099928204</v>
      </c>
      <c r="E1436">
        <v>-43.884300000000003</v>
      </c>
      <c r="F1436">
        <v>35.613999999999997</v>
      </c>
      <c r="G1436">
        <v>731.76700000000005</v>
      </c>
      <c r="H1436">
        <v>1.5438000000000001</v>
      </c>
      <c r="I1436">
        <v>-55.847200000000001</v>
      </c>
      <c r="J1436">
        <f t="shared" si="91"/>
        <v>-11.962899999999998</v>
      </c>
      <c r="L1436">
        <v>3</v>
      </c>
      <c r="M1436">
        <v>238.47</v>
      </c>
      <c r="N1436">
        <f t="shared" si="94"/>
        <v>95.247166396799742</v>
      </c>
      <c r="O1436">
        <v>-33.462499999999999</v>
      </c>
      <c r="P1436">
        <v>25.268599999999999</v>
      </c>
      <c r="Q1436">
        <v>1203.02</v>
      </c>
      <c r="R1436">
        <v>3.1066699999999998</v>
      </c>
      <c r="S1436">
        <v>-38.9099</v>
      </c>
      <c r="T1436">
        <f t="shared" si="92"/>
        <v>-5.4474000000000018</v>
      </c>
    </row>
    <row r="1437" spans="1:20" x14ac:dyDescent="0.3">
      <c r="B1437">
        <v>6</v>
      </c>
      <c r="C1437">
        <v>282.02800000000002</v>
      </c>
      <c r="D1437">
        <f t="shared" si="93"/>
        <v>57.613642910641147</v>
      </c>
      <c r="E1437">
        <v>-43.884300000000003</v>
      </c>
      <c r="F1437">
        <v>36.712600000000002</v>
      </c>
      <c r="G1437">
        <v>706.31399999999996</v>
      </c>
      <c r="H1437">
        <v>1.49431</v>
      </c>
      <c r="I1437">
        <v>-56.350700000000003</v>
      </c>
      <c r="J1437">
        <f t="shared" si="91"/>
        <v>-12.4664</v>
      </c>
      <c r="L1437">
        <v>4</v>
      </c>
      <c r="M1437">
        <v>252.14</v>
      </c>
      <c r="N1437">
        <f t="shared" si="94"/>
        <v>73.152889539136865</v>
      </c>
      <c r="O1437">
        <v>-33.233600000000003</v>
      </c>
      <c r="P1437">
        <v>23.818999999999999</v>
      </c>
      <c r="Q1437">
        <v>1327.58</v>
      </c>
      <c r="R1437">
        <v>3.2921299999999998</v>
      </c>
      <c r="S1437">
        <v>-40.298499999999997</v>
      </c>
      <c r="T1437">
        <f t="shared" si="92"/>
        <v>-7.0648999999999944</v>
      </c>
    </row>
    <row r="1438" spans="1:20" x14ac:dyDescent="0.3">
      <c r="B1438">
        <v>7</v>
      </c>
      <c r="C1438">
        <v>298.49900000000002</v>
      </c>
      <c r="D1438">
        <f t="shared" si="93"/>
        <v>60.712767895088326</v>
      </c>
      <c r="E1438">
        <v>-44.723500000000001</v>
      </c>
      <c r="F1438">
        <v>38.085900000000002</v>
      </c>
      <c r="G1438">
        <v>724.03700000000003</v>
      </c>
      <c r="H1438">
        <v>1.48376</v>
      </c>
      <c r="I1438">
        <v>-56.701700000000002</v>
      </c>
      <c r="J1438">
        <f t="shared" si="91"/>
        <v>-11.978200000000001</v>
      </c>
      <c r="L1438">
        <v>5</v>
      </c>
      <c r="M1438">
        <v>267.19200000000001</v>
      </c>
      <c r="N1438">
        <f t="shared" si="94"/>
        <v>66.436353972893869</v>
      </c>
      <c r="O1438">
        <v>-34.118699999999997</v>
      </c>
      <c r="P1438">
        <v>25.848400000000002</v>
      </c>
      <c r="Q1438">
        <v>1353.05</v>
      </c>
      <c r="R1438">
        <v>3.2018</v>
      </c>
      <c r="S1438">
        <v>-41.229199999999999</v>
      </c>
      <c r="T1438">
        <f t="shared" si="92"/>
        <v>-7.1105000000000018</v>
      </c>
    </row>
    <row r="1439" spans="1:20" x14ac:dyDescent="0.3">
      <c r="B1439">
        <v>8</v>
      </c>
      <c r="C1439">
        <v>315.33199999999999</v>
      </c>
      <c r="D1439">
        <f t="shared" si="93"/>
        <v>59.407116972613423</v>
      </c>
      <c r="E1439">
        <v>-44.738799999999998</v>
      </c>
      <c r="F1439">
        <v>38.055399999999999</v>
      </c>
      <c r="G1439">
        <v>723.82299999999998</v>
      </c>
      <c r="H1439">
        <v>1.4837800000000001</v>
      </c>
      <c r="I1439">
        <v>-56.838999999999999</v>
      </c>
      <c r="J1439">
        <f t="shared" si="91"/>
        <v>-12.100200000000001</v>
      </c>
      <c r="L1439">
        <v>6</v>
      </c>
      <c r="M1439">
        <v>282.96199999999999</v>
      </c>
      <c r="N1439">
        <f t="shared" si="94"/>
        <v>63.411540900443953</v>
      </c>
      <c r="O1439">
        <v>-34.713700000000003</v>
      </c>
      <c r="P1439">
        <v>27.9236</v>
      </c>
      <c r="Q1439">
        <v>1329.35</v>
      </c>
      <c r="R1439">
        <v>3.0329999999999999</v>
      </c>
      <c r="S1439">
        <v>-41.824300000000001</v>
      </c>
      <c r="T1439">
        <f t="shared" si="92"/>
        <v>-7.110599999999998</v>
      </c>
    </row>
    <row r="1440" spans="1:20" x14ac:dyDescent="0.3">
      <c r="B1440">
        <v>9</v>
      </c>
      <c r="C1440">
        <v>331.339</v>
      </c>
      <c r="D1440">
        <f t="shared" si="93"/>
        <v>62.472668207659133</v>
      </c>
      <c r="E1440">
        <v>-45.272799999999997</v>
      </c>
      <c r="F1440">
        <v>38.696300000000001</v>
      </c>
      <c r="G1440">
        <v>745.24800000000005</v>
      </c>
      <c r="H1440">
        <v>1.50556</v>
      </c>
      <c r="I1440">
        <v>-56.976300000000002</v>
      </c>
      <c r="J1440">
        <f t="shared" si="91"/>
        <v>-11.703500000000005</v>
      </c>
      <c r="L1440">
        <v>7</v>
      </c>
      <c r="M1440">
        <v>299.416</v>
      </c>
      <c r="N1440">
        <f t="shared" si="94"/>
        <v>60.775495320286829</v>
      </c>
      <c r="O1440">
        <v>-34.988399999999999</v>
      </c>
      <c r="P1440">
        <v>28.884899999999998</v>
      </c>
      <c r="Q1440">
        <v>1288.58</v>
      </c>
      <c r="R1440">
        <v>2.9888599999999999</v>
      </c>
      <c r="S1440">
        <v>-42.2363</v>
      </c>
      <c r="T1440">
        <f t="shared" si="92"/>
        <v>-7.2479000000000013</v>
      </c>
    </row>
    <row r="1441" spans="2:20" x14ac:dyDescent="0.3">
      <c r="B1441">
        <v>10</v>
      </c>
      <c r="C1441">
        <v>348.62799999999999</v>
      </c>
      <c r="D1441">
        <f t="shared" si="93"/>
        <v>57.840245242639874</v>
      </c>
      <c r="E1441">
        <v>-44.326799999999999</v>
      </c>
      <c r="F1441">
        <v>37.612900000000003</v>
      </c>
      <c r="G1441">
        <v>722.65499999999997</v>
      </c>
      <c r="H1441">
        <v>1.48549</v>
      </c>
      <c r="I1441">
        <v>-56.793199999999999</v>
      </c>
      <c r="J1441">
        <f t="shared" si="91"/>
        <v>-12.4664</v>
      </c>
      <c r="L1441">
        <v>8</v>
      </c>
      <c r="M1441">
        <v>315.69099999999997</v>
      </c>
      <c r="N1441">
        <f t="shared" si="94"/>
        <v>61.443932411674432</v>
      </c>
      <c r="O1441">
        <v>-35.049399999999999</v>
      </c>
      <c r="P1441">
        <v>28.2745</v>
      </c>
      <c r="Q1441">
        <v>1305.25</v>
      </c>
      <c r="R1441">
        <v>3.0583399999999998</v>
      </c>
      <c r="S1441">
        <v>-42.3279</v>
      </c>
      <c r="T1441">
        <f t="shared" si="92"/>
        <v>-7.2785000000000011</v>
      </c>
    </row>
    <row r="1442" spans="2:20" x14ac:dyDescent="0.3">
      <c r="B1442">
        <v>11</v>
      </c>
      <c r="C1442">
        <v>365.91899999999998</v>
      </c>
      <c r="D1442">
        <f t="shared" si="93"/>
        <v>57.833555028627622</v>
      </c>
      <c r="E1442">
        <v>-44.341999999999999</v>
      </c>
      <c r="F1442">
        <v>37.460299999999997</v>
      </c>
      <c r="G1442">
        <v>736.47400000000005</v>
      </c>
      <c r="H1442">
        <v>1.49949</v>
      </c>
      <c r="I1442">
        <v>-56.732199999999999</v>
      </c>
      <c r="J1442">
        <f t="shared" si="91"/>
        <v>-12.3902</v>
      </c>
      <c r="L1442">
        <v>9</v>
      </c>
      <c r="M1442">
        <v>332.22500000000002</v>
      </c>
      <c r="N1442">
        <f t="shared" si="94"/>
        <v>60.481432200314323</v>
      </c>
      <c r="O1442">
        <v>-35.156300000000002</v>
      </c>
      <c r="P1442">
        <v>28.884899999999998</v>
      </c>
      <c r="Q1442">
        <v>1333.02</v>
      </c>
      <c r="R1442">
        <v>2.97315</v>
      </c>
      <c r="S1442">
        <v>-42.373699999999999</v>
      </c>
      <c r="T1442">
        <f t="shared" si="92"/>
        <v>-7.2173999999999978</v>
      </c>
    </row>
    <row r="1443" spans="2:20" x14ac:dyDescent="0.3">
      <c r="B1443">
        <v>12</v>
      </c>
      <c r="C1443">
        <v>382.40100000000001</v>
      </c>
      <c r="D1443">
        <f t="shared" si="93"/>
        <v>60.672248513529809</v>
      </c>
      <c r="E1443">
        <v>-45.1965</v>
      </c>
      <c r="F1443">
        <v>38.452100000000002</v>
      </c>
      <c r="G1443">
        <v>769.23</v>
      </c>
      <c r="H1443">
        <v>1.5379</v>
      </c>
      <c r="I1443">
        <v>-56.701700000000002</v>
      </c>
      <c r="J1443">
        <f t="shared" si="91"/>
        <v>-11.505200000000002</v>
      </c>
      <c r="L1443">
        <v>10</v>
      </c>
      <c r="M1443">
        <v>348.86200000000002</v>
      </c>
      <c r="N1443">
        <f t="shared" si="94"/>
        <v>60.106990442988518</v>
      </c>
      <c r="O1443">
        <v>-35.217300000000002</v>
      </c>
      <c r="P1443">
        <v>28.533899999999999</v>
      </c>
      <c r="Q1443">
        <v>1356.67</v>
      </c>
      <c r="R1443">
        <v>3.0924100000000001</v>
      </c>
      <c r="S1443">
        <v>-41.854900000000001</v>
      </c>
      <c r="T1443">
        <f t="shared" si="92"/>
        <v>-6.6375999999999991</v>
      </c>
    </row>
    <row r="1444" spans="2:20" x14ac:dyDescent="0.3">
      <c r="B1444">
        <v>13</v>
      </c>
      <c r="C1444">
        <v>399.66899999999998</v>
      </c>
      <c r="D1444">
        <f t="shared" si="93"/>
        <v>57.91058605513097</v>
      </c>
      <c r="E1444">
        <v>-44.540399999999998</v>
      </c>
      <c r="F1444">
        <v>37.384</v>
      </c>
      <c r="G1444">
        <v>744.69200000000001</v>
      </c>
      <c r="H1444">
        <v>1.52471</v>
      </c>
      <c r="I1444">
        <v>-56.579599999999999</v>
      </c>
      <c r="J1444">
        <f t="shared" si="91"/>
        <v>-12.039200000000001</v>
      </c>
      <c r="L1444">
        <v>11</v>
      </c>
      <c r="M1444">
        <v>365.97</v>
      </c>
      <c r="N1444">
        <f t="shared" si="94"/>
        <v>58.452186111760568</v>
      </c>
      <c r="O1444">
        <v>-34.713700000000003</v>
      </c>
      <c r="P1444">
        <v>27.786300000000001</v>
      </c>
      <c r="Q1444">
        <v>1361.08</v>
      </c>
      <c r="R1444">
        <v>3.0895999999999999</v>
      </c>
      <c r="S1444">
        <v>-42.419400000000003</v>
      </c>
      <c r="T1444">
        <f t="shared" si="92"/>
        <v>-7.7057000000000002</v>
      </c>
    </row>
    <row r="1445" spans="2:20" x14ac:dyDescent="0.3">
      <c r="B1445">
        <v>14</v>
      </c>
      <c r="C1445">
        <v>417.07</v>
      </c>
      <c r="D1445">
        <f t="shared" si="93"/>
        <v>57.467961611401606</v>
      </c>
      <c r="E1445">
        <v>-44.692999999999998</v>
      </c>
      <c r="F1445">
        <v>37.445099999999996</v>
      </c>
      <c r="G1445">
        <v>760.57</v>
      </c>
      <c r="H1445">
        <v>1.5449200000000001</v>
      </c>
      <c r="I1445">
        <v>-56.533799999999999</v>
      </c>
      <c r="J1445">
        <f t="shared" si="91"/>
        <v>-11.840800000000002</v>
      </c>
      <c r="L1445">
        <v>12</v>
      </c>
      <c r="M1445">
        <v>383.315</v>
      </c>
      <c r="N1445">
        <f t="shared" si="94"/>
        <v>57.653502450273955</v>
      </c>
      <c r="O1445">
        <v>-34.667999999999999</v>
      </c>
      <c r="P1445">
        <v>27.618400000000001</v>
      </c>
      <c r="Q1445">
        <v>1380.24</v>
      </c>
      <c r="R1445">
        <v>3.1685300000000001</v>
      </c>
      <c r="S1445">
        <v>-42.2821</v>
      </c>
      <c r="T1445">
        <f t="shared" si="92"/>
        <v>-7.6141000000000005</v>
      </c>
    </row>
    <row r="1446" spans="2:20" x14ac:dyDescent="0.3">
      <c r="B1446">
        <v>15</v>
      </c>
      <c r="C1446">
        <v>434.61599999999999</v>
      </c>
      <c r="D1446">
        <f t="shared" si="93"/>
        <v>56.993046848284536</v>
      </c>
      <c r="E1446">
        <v>-44.525100000000002</v>
      </c>
      <c r="F1446">
        <v>37.017800000000001</v>
      </c>
      <c r="G1446">
        <v>765.06100000000004</v>
      </c>
      <c r="H1446">
        <v>1.55084</v>
      </c>
      <c r="I1446">
        <v>-56.411700000000003</v>
      </c>
      <c r="J1446">
        <f t="shared" si="91"/>
        <v>-11.886600000000001</v>
      </c>
      <c r="L1446">
        <v>13</v>
      </c>
      <c r="M1446">
        <v>400.73</v>
      </c>
      <c r="N1446">
        <f t="shared" si="94"/>
        <v>57.421762848119371</v>
      </c>
      <c r="O1446">
        <v>-34.652700000000003</v>
      </c>
      <c r="P1446">
        <v>27.359000000000002</v>
      </c>
      <c r="Q1446">
        <v>1393.03</v>
      </c>
      <c r="R1446">
        <v>3.1383899999999998</v>
      </c>
      <c r="S1446">
        <v>-42.45</v>
      </c>
      <c r="T1446">
        <f t="shared" si="92"/>
        <v>-7.7972999999999999</v>
      </c>
    </row>
    <row r="1447" spans="2:20" x14ac:dyDescent="0.3">
      <c r="B1447">
        <v>16</v>
      </c>
      <c r="C1447">
        <v>451.654</v>
      </c>
      <c r="D1447">
        <f t="shared" si="93"/>
        <v>58.692334781077555</v>
      </c>
      <c r="E1447">
        <v>-44.433599999999998</v>
      </c>
      <c r="F1447">
        <v>36.987299999999998</v>
      </c>
      <c r="G1447">
        <v>770.03</v>
      </c>
      <c r="H1447">
        <v>1.5537399999999999</v>
      </c>
      <c r="I1447">
        <v>-56.350700000000003</v>
      </c>
      <c r="J1447">
        <f t="shared" si="91"/>
        <v>-11.917100000000005</v>
      </c>
      <c r="L1447">
        <v>14</v>
      </c>
      <c r="M1447">
        <v>418.27800000000002</v>
      </c>
      <c r="N1447">
        <f t="shared" si="94"/>
        <v>56.986551173922948</v>
      </c>
      <c r="O1447">
        <v>-35.171500000000002</v>
      </c>
      <c r="P1447">
        <v>27.9236</v>
      </c>
      <c r="Q1447">
        <v>1414.74</v>
      </c>
      <c r="R1447">
        <v>3.15178</v>
      </c>
      <c r="S1447">
        <v>-42.3279</v>
      </c>
      <c r="T1447">
        <f t="shared" si="92"/>
        <v>-7.1563999999999979</v>
      </c>
    </row>
    <row r="1448" spans="2:20" x14ac:dyDescent="0.3">
      <c r="B1448">
        <v>17</v>
      </c>
      <c r="C1448">
        <v>469.56099999999998</v>
      </c>
      <c r="D1448">
        <f t="shared" si="93"/>
        <v>55.844083319372366</v>
      </c>
      <c r="E1448">
        <v>-44.555700000000002</v>
      </c>
      <c r="F1448">
        <v>36.788899999999998</v>
      </c>
      <c r="G1448">
        <v>775.49300000000005</v>
      </c>
      <c r="H1448">
        <v>1.5812900000000001</v>
      </c>
      <c r="I1448">
        <v>-56.366</v>
      </c>
      <c r="J1448">
        <f t="shared" si="91"/>
        <v>-11.810299999999998</v>
      </c>
      <c r="L1448">
        <v>15</v>
      </c>
      <c r="M1448">
        <v>436.00299999999999</v>
      </c>
      <c r="N1448">
        <f t="shared" si="94"/>
        <v>56.417489421720845</v>
      </c>
      <c r="O1448">
        <v>-35.186799999999998</v>
      </c>
      <c r="P1448">
        <v>27.542100000000001</v>
      </c>
      <c r="Q1448">
        <v>1424.21</v>
      </c>
      <c r="R1448">
        <v>3.1989999999999998</v>
      </c>
      <c r="S1448">
        <v>-42.1143</v>
      </c>
      <c r="T1448">
        <f t="shared" si="92"/>
        <v>-6.927500000000002</v>
      </c>
    </row>
    <row r="1449" spans="2:20" x14ac:dyDescent="0.3">
      <c r="B1449">
        <v>18</v>
      </c>
      <c r="C1449">
        <v>486.93799999999999</v>
      </c>
      <c r="D1449">
        <f t="shared" si="93"/>
        <v>57.5473326811302</v>
      </c>
      <c r="E1449">
        <v>-44.631999999999998</v>
      </c>
      <c r="F1449">
        <v>37.216200000000001</v>
      </c>
      <c r="G1449">
        <v>769.58799999999997</v>
      </c>
      <c r="H1449">
        <v>1.5710299999999999</v>
      </c>
      <c r="I1449">
        <v>-56.396500000000003</v>
      </c>
      <c r="J1449">
        <f t="shared" si="91"/>
        <v>-11.764500000000005</v>
      </c>
      <c r="L1449">
        <v>16</v>
      </c>
      <c r="M1449">
        <v>454.49700000000001</v>
      </c>
      <c r="N1449">
        <f t="shared" si="94"/>
        <v>54.071590786200851</v>
      </c>
      <c r="O1449">
        <v>-35.034199999999998</v>
      </c>
      <c r="P1449">
        <v>27.740500000000001</v>
      </c>
      <c r="Q1449">
        <v>1414.58</v>
      </c>
      <c r="R1449">
        <v>3.1880899999999999</v>
      </c>
      <c r="S1449">
        <v>-42.205800000000004</v>
      </c>
      <c r="T1449">
        <f t="shared" si="92"/>
        <v>-7.1716000000000051</v>
      </c>
    </row>
    <row r="1450" spans="2:20" x14ac:dyDescent="0.3">
      <c r="B1450">
        <v>19</v>
      </c>
      <c r="C1450">
        <v>505.30799999999999</v>
      </c>
      <c r="D1450">
        <f t="shared" si="93"/>
        <v>54.436581382689155</v>
      </c>
      <c r="E1450">
        <v>-44.296300000000002</v>
      </c>
      <c r="F1450">
        <v>36.407499999999999</v>
      </c>
      <c r="G1450">
        <v>791.94399999999996</v>
      </c>
      <c r="H1450">
        <v>1.5925400000000001</v>
      </c>
      <c r="I1450">
        <v>-56.2744</v>
      </c>
      <c r="J1450">
        <f t="shared" si="91"/>
        <v>-11.978099999999998</v>
      </c>
      <c r="L1450">
        <v>17</v>
      </c>
      <c r="M1450">
        <v>472.73500000000001</v>
      </c>
      <c r="N1450">
        <f t="shared" si="94"/>
        <v>54.830573527799103</v>
      </c>
      <c r="O1450">
        <v>-34.988399999999999</v>
      </c>
      <c r="P1450">
        <v>27.099599999999999</v>
      </c>
      <c r="Q1450">
        <v>1475.5</v>
      </c>
      <c r="R1450">
        <v>3.2543799999999998</v>
      </c>
      <c r="S1450">
        <v>-42.1753</v>
      </c>
      <c r="T1450">
        <f t="shared" si="92"/>
        <v>-7.1869000000000014</v>
      </c>
    </row>
    <row r="1451" spans="2:20" x14ac:dyDescent="0.3">
      <c r="B1451">
        <v>20</v>
      </c>
      <c r="C1451">
        <v>522.83699999999999</v>
      </c>
      <c r="D1451">
        <f t="shared" si="93"/>
        <v>57.048319926978159</v>
      </c>
      <c r="E1451">
        <v>-44.235199999999999</v>
      </c>
      <c r="F1451">
        <v>36.483800000000002</v>
      </c>
      <c r="G1451">
        <v>785.16600000000005</v>
      </c>
      <c r="H1451">
        <v>1.5812200000000001</v>
      </c>
      <c r="I1451">
        <v>-56.2744</v>
      </c>
      <c r="J1451">
        <f t="shared" si="91"/>
        <v>-12.039200000000001</v>
      </c>
      <c r="L1451">
        <v>18</v>
      </c>
      <c r="M1451">
        <v>491.23599999999999</v>
      </c>
      <c r="N1451">
        <f t="shared" si="94"/>
        <v>54.051132371223247</v>
      </c>
      <c r="O1451">
        <v>-35.339399999999998</v>
      </c>
      <c r="P1451">
        <v>27.542100000000001</v>
      </c>
      <c r="Q1451">
        <v>1485.33</v>
      </c>
      <c r="R1451">
        <v>3.2631800000000002</v>
      </c>
      <c r="S1451">
        <v>-42.098999999999997</v>
      </c>
      <c r="T1451">
        <f t="shared" si="92"/>
        <v>-6.7595999999999989</v>
      </c>
    </row>
    <row r="1452" spans="2:20" x14ac:dyDescent="0.3">
      <c r="B1452">
        <v>21</v>
      </c>
      <c r="C1452">
        <v>540.96299999999997</v>
      </c>
      <c r="D1452">
        <f t="shared" si="93"/>
        <v>55.169369965795063</v>
      </c>
      <c r="E1452">
        <v>-44.433599999999998</v>
      </c>
      <c r="F1452">
        <v>36.483800000000002</v>
      </c>
      <c r="G1452">
        <v>793.96699999999998</v>
      </c>
      <c r="H1452">
        <v>1.6131500000000001</v>
      </c>
      <c r="I1452">
        <v>-56.091299999999997</v>
      </c>
      <c r="J1452">
        <f t="shared" si="91"/>
        <v>-11.657699999999998</v>
      </c>
      <c r="L1452">
        <v>19</v>
      </c>
      <c r="M1452">
        <v>509.846</v>
      </c>
      <c r="N1452">
        <f t="shared" si="94"/>
        <v>53.734551316496464</v>
      </c>
      <c r="O1452">
        <v>-34.866300000000003</v>
      </c>
      <c r="P1452">
        <v>27.114899999999999</v>
      </c>
      <c r="Q1452">
        <v>1464.21</v>
      </c>
      <c r="R1452">
        <v>3.2106499999999998</v>
      </c>
      <c r="S1452">
        <v>-42.1753</v>
      </c>
      <c r="T1452">
        <f t="shared" si="92"/>
        <v>-7.3089999999999975</v>
      </c>
    </row>
    <row r="1453" spans="2:20" x14ac:dyDescent="0.3">
      <c r="B1453">
        <v>22</v>
      </c>
      <c r="C1453">
        <v>559.11300000000006</v>
      </c>
      <c r="D1453">
        <f t="shared" si="93"/>
        <v>55.096418732782091</v>
      </c>
      <c r="E1453">
        <v>-43.991100000000003</v>
      </c>
      <c r="F1453">
        <v>36.270099999999999</v>
      </c>
      <c r="G1453">
        <v>778.16200000000003</v>
      </c>
      <c r="H1453">
        <v>1.5873200000000001</v>
      </c>
      <c r="I1453">
        <v>-56.091299999999997</v>
      </c>
      <c r="J1453">
        <f t="shared" si="91"/>
        <v>-12.100199999999994</v>
      </c>
      <c r="L1453">
        <v>20</v>
      </c>
      <c r="M1453">
        <v>528.22400000000005</v>
      </c>
      <c r="N1453">
        <f t="shared" si="94"/>
        <v>54.412884971161041</v>
      </c>
      <c r="O1453">
        <v>-34.942599999999999</v>
      </c>
      <c r="P1453">
        <v>26.962299999999999</v>
      </c>
      <c r="Q1453">
        <v>1521.49</v>
      </c>
      <c r="R1453">
        <v>3.3066800000000001</v>
      </c>
      <c r="S1453">
        <v>-42.1295</v>
      </c>
      <c r="T1453">
        <f t="shared" si="92"/>
        <v>-7.1869000000000014</v>
      </c>
    </row>
    <row r="1454" spans="2:20" x14ac:dyDescent="0.3">
      <c r="B1454">
        <v>23</v>
      </c>
      <c r="C1454">
        <v>577.55399999999997</v>
      </c>
      <c r="D1454">
        <f t="shared" si="93"/>
        <v>54.226994197711868</v>
      </c>
      <c r="E1454">
        <v>-44.204700000000003</v>
      </c>
      <c r="F1454">
        <v>36.193800000000003</v>
      </c>
      <c r="G1454">
        <v>781.26700000000005</v>
      </c>
      <c r="H1454">
        <v>1.6059600000000001</v>
      </c>
      <c r="I1454">
        <v>-56.1066</v>
      </c>
      <c r="J1454">
        <f t="shared" si="91"/>
        <v>-11.901899999999998</v>
      </c>
      <c r="L1454">
        <v>21</v>
      </c>
      <c r="M1454">
        <v>547.726</v>
      </c>
      <c r="N1454">
        <f t="shared" si="94"/>
        <v>51.276792123884853</v>
      </c>
      <c r="O1454">
        <v>-34.667999999999999</v>
      </c>
      <c r="P1454">
        <v>26.6876</v>
      </c>
      <c r="Q1454">
        <v>1514.31</v>
      </c>
      <c r="R1454">
        <v>3.2755899999999998</v>
      </c>
      <c r="S1454">
        <v>-42.205800000000004</v>
      </c>
      <c r="T1454">
        <f t="shared" si="92"/>
        <v>-7.5378000000000043</v>
      </c>
    </row>
    <row r="1455" spans="2:20" x14ac:dyDescent="0.3">
      <c r="B1455">
        <v>24</v>
      </c>
      <c r="C1455">
        <v>595.67899999999997</v>
      </c>
      <c r="D1455">
        <f t="shared" si="93"/>
        <v>55.172413793103445</v>
      </c>
      <c r="E1455">
        <v>-44.326799999999999</v>
      </c>
      <c r="F1455">
        <v>35.9039</v>
      </c>
      <c r="G1455">
        <v>812.96400000000006</v>
      </c>
      <c r="H1455">
        <v>1.6445000000000001</v>
      </c>
      <c r="I1455">
        <v>-56.045499999999997</v>
      </c>
      <c r="J1455">
        <f t="shared" si="91"/>
        <v>-11.718699999999998</v>
      </c>
      <c r="L1455">
        <v>22</v>
      </c>
      <c r="M1455">
        <v>566.22400000000005</v>
      </c>
      <c r="N1455">
        <f t="shared" si="94"/>
        <v>54.059898367390929</v>
      </c>
      <c r="O1455">
        <v>-35.263100000000001</v>
      </c>
      <c r="P1455">
        <v>26.946999999999999</v>
      </c>
      <c r="Q1455">
        <v>1563.33</v>
      </c>
      <c r="R1455">
        <v>3.3351799999999998</v>
      </c>
      <c r="S1455">
        <v>-42.1143</v>
      </c>
      <c r="T1455">
        <f t="shared" si="92"/>
        <v>-6.8511999999999986</v>
      </c>
    </row>
    <row r="1456" spans="2:20" x14ac:dyDescent="0.3">
      <c r="B1456">
        <v>25</v>
      </c>
      <c r="C1456">
        <v>614.15099999999995</v>
      </c>
      <c r="D1456">
        <f t="shared" si="93"/>
        <v>54.135989605890053</v>
      </c>
      <c r="E1456">
        <v>-43.731699999999996</v>
      </c>
      <c r="F1456">
        <v>35.552999999999997</v>
      </c>
      <c r="G1456">
        <v>798.64300000000003</v>
      </c>
      <c r="H1456">
        <v>1.60727</v>
      </c>
      <c r="I1456">
        <v>-55.984499999999997</v>
      </c>
      <c r="J1456">
        <f t="shared" si="91"/>
        <v>-12.252800000000001</v>
      </c>
      <c r="L1456">
        <v>23</v>
      </c>
      <c r="M1456">
        <v>585.17200000000003</v>
      </c>
      <c r="N1456">
        <f t="shared" si="94"/>
        <v>52.776018577158595</v>
      </c>
      <c r="O1456">
        <v>-34.973100000000002</v>
      </c>
      <c r="P1456">
        <v>26.5961</v>
      </c>
      <c r="Q1456">
        <v>1547.72</v>
      </c>
      <c r="R1456">
        <v>3.3713299999999999</v>
      </c>
      <c r="S1456">
        <v>-42.098999999999997</v>
      </c>
      <c r="T1456">
        <f t="shared" si="92"/>
        <v>-7.1258999999999943</v>
      </c>
    </row>
    <row r="1457" spans="1:20" x14ac:dyDescent="0.3">
      <c r="B1457">
        <v>26</v>
      </c>
      <c r="C1457">
        <v>632.86300000000006</v>
      </c>
      <c r="D1457">
        <f t="shared" si="93"/>
        <v>53.441641727233566</v>
      </c>
      <c r="E1457">
        <v>-44.326799999999999</v>
      </c>
      <c r="F1457">
        <v>35.7819</v>
      </c>
      <c r="G1457">
        <v>816.40099999999995</v>
      </c>
      <c r="H1457">
        <v>1.65299</v>
      </c>
      <c r="I1457">
        <v>-56.030299999999997</v>
      </c>
      <c r="J1457">
        <f t="shared" si="91"/>
        <v>-11.703499999999998</v>
      </c>
      <c r="L1457">
        <v>24</v>
      </c>
      <c r="M1457">
        <v>604.173</v>
      </c>
      <c r="N1457">
        <f t="shared" si="94"/>
        <v>52.628809010052166</v>
      </c>
      <c r="O1457">
        <v>-34.957900000000002</v>
      </c>
      <c r="P1457">
        <v>26.7029</v>
      </c>
      <c r="Q1457">
        <v>1559.57</v>
      </c>
      <c r="R1457">
        <v>3.3389000000000002</v>
      </c>
      <c r="S1457">
        <v>-42.0227</v>
      </c>
      <c r="T1457">
        <f t="shared" si="92"/>
        <v>-7.0647999999999982</v>
      </c>
    </row>
    <row r="1458" spans="1:20" x14ac:dyDescent="0.3">
      <c r="B1458">
        <v>27</v>
      </c>
      <c r="C1458">
        <v>652.29600000000005</v>
      </c>
      <c r="D1458">
        <f t="shared" si="93"/>
        <v>51.458858642515331</v>
      </c>
      <c r="E1458">
        <v>-43.7012</v>
      </c>
      <c r="F1458">
        <v>34.927399999999999</v>
      </c>
      <c r="G1458">
        <v>804.60699999999997</v>
      </c>
      <c r="H1458">
        <v>1.6394599999999999</v>
      </c>
      <c r="I1458">
        <v>-55.923499999999997</v>
      </c>
      <c r="J1458">
        <f t="shared" si="91"/>
        <v>-12.222299999999997</v>
      </c>
      <c r="L1458">
        <v>25</v>
      </c>
      <c r="M1458">
        <v>624.51</v>
      </c>
      <c r="N1458">
        <f t="shared" si="94"/>
        <v>49.171460884102892</v>
      </c>
      <c r="O1458">
        <v>-34.164400000000001</v>
      </c>
      <c r="P1458">
        <v>25.711099999999998</v>
      </c>
      <c r="Q1458">
        <v>1514.38</v>
      </c>
      <c r="R1458">
        <v>3.3217699999999999</v>
      </c>
      <c r="S1458">
        <v>-41.931199999999997</v>
      </c>
      <c r="T1458">
        <f t="shared" si="92"/>
        <v>-7.7667999999999964</v>
      </c>
    </row>
    <row r="1459" spans="1:20" x14ac:dyDescent="0.3">
      <c r="B1459">
        <v>28</v>
      </c>
      <c r="C1459">
        <v>671.37699999999995</v>
      </c>
      <c r="D1459">
        <f t="shared" si="93"/>
        <v>52.408154708872964</v>
      </c>
      <c r="E1459">
        <v>-43.502800000000001</v>
      </c>
      <c r="F1459">
        <v>34.957900000000002</v>
      </c>
      <c r="G1459">
        <v>797.62300000000005</v>
      </c>
      <c r="H1459">
        <v>1.62456</v>
      </c>
      <c r="I1459">
        <v>-55.984499999999997</v>
      </c>
      <c r="J1459">
        <f t="shared" si="91"/>
        <v>-12.481699999999996</v>
      </c>
      <c r="L1459">
        <v>26</v>
      </c>
      <c r="M1459">
        <v>643.05399999999997</v>
      </c>
      <c r="N1459">
        <f t="shared" si="94"/>
        <v>53.925798101811957</v>
      </c>
      <c r="O1459">
        <v>-35.583500000000001</v>
      </c>
      <c r="P1459">
        <v>26.977499999999999</v>
      </c>
      <c r="Q1459">
        <v>1681.2</v>
      </c>
      <c r="R1459">
        <v>3.4706800000000002</v>
      </c>
      <c r="S1459">
        <v>-42.1143</v>
      </c>
      <c r="T1459">
        <f t="shared" si="92"/>
        <v>-6.5307999999999993</v>
      </c>
    </row>
    <row r="1460" spans="1:20" x14ac:dyDescent="0.3">
      <c r="B1460">
        <v>29</v>
      </c>
      <c r="C1460">
        <v>690.50099999999998</v>
      </c>
      <c r="D1460">
        <f t="shared" si="93"/>
        <v>52.29031583350757</v>
      </c>
      <c r="E1460">
        <v>-43.8538</v>
      </c>
      <c r="F1460">
        <v>35.171500000000002</v>
      </c>
      <c r="G1460">
        <v>814.90099999999995</v>
      </c>
      <c r="H1460">
        <v>1.6659299999999999</v>
      </c>
      <c r="I1460">
        <v>-55.801400000000001</v>
      </c>
      <c r="J1460">
        <f t="shared" si="91"/>
        <v>-11.947600000000001</v>
      </c>
      <c r="L1460">
        <v>27</v>
      </c>
      <c r="M1460">
        <v>663.27200000000005</v>
      </c>
      <c r="N1460">
        <f t="shared" si="94"/>
        <v>49.460876446730452</v>
      </c>
      <c r="O1460">
        <v>-34.500100000000003</v>
      </c>
      <c r="P1460">
        <v>25.939900000000002</v>
      </c>
      <c r="Q1460">
        <v>1560.19</v>
      </c>
      <c r="R1460">
        <v>3.3366699999999998</v>
      </c>
      <c r="S1460">
        <v>-41.870100000000001</v>
      </c>
      <c r="T1460">
        <f t="shared" si="92"/>
        <v>-7.3699999999999974</v>
      </c>
    </row>
    <row r="1461" spans="1:20" x14ac:dyDescent="0.3">
      <c r="B1461">
        <v>30</v>
      </c>
      <c r="C1461">
        <v>709.18899999999996</v>
      </c>
      <c r="D1461">
        <f t="shared" si="93"/>
        <v>53.510273972602775</v>
      </c>
      <c r="E1461">
        <v>-44.082599999999999</v>
      </c>
      <c r="F1461">
        <v>35.461399999999998</v>
      </c>
      <c r="G1461">
        <v>829.73099999999999</v>
      </c>
      <c r="H1461">
        <v>1.66825</v>
      </c>
      <c r="I1461">
        <v>-55.908200000000001</v>
      </c>
      <c r="J1461">
        <f t="shared" si="91"/>
        <v>-11.825600000000001</v>
      </c>
      <c r="L1461">
        <v>28</v>
      </c>
      <c r="M1461">
        <v>683.471</v>
      </c>
      <c r="N1461">
        <f t="shared" si="94"/>
        <v>49.507401356502903</v>
      </c>
      <c r="O1461">
        <v>-34.439100000000003</v>
      </c>
      <c r="P1461">
        <v>26.199300000000001</v>
      </c>
      <c r="Q1461">
        <v>1512.99</v>
      </c>
      <c r="R1461">
        <v>3.2949999999999999</v>
      </c>
      <c r="S1461">
        <v>-42.007399999999997</v>
      </c>
      <c r="T1461">
        <f t="shared" si="92"/>
        <v>-7.5682999999999936</v>
      </c>
    </row>
    <row r="1462" spans="1:20" x14ac:dyDescent="0.3">
      <c r="J1462">
        <f t="shared" si="91"/>
        <v>0</v>
      </c>
      <c r="L1462">
        <v>29</v>
      </c>
      <c r="M1462">
        <v>703.45500000000004</v>
      </c>
      <c r="N1462">
        <f t="shared" si="94"/>
        <v>50.040032025620405</v>
      </c>
      <c r="O1462">
        <v>-34.820599999999999</v>
      </c>
      <c r="P1462">
        <v>26.153600000000001</v>
      </c>
      <c r="Q1462">
        <v>1624.67</v>
      </c>
      <c r="R1462">
        <v>3.4607600000000001</v>
      </c>
      <c r="S1462">
        <v>-41.397100000000002</v>
      </c>
      <c r="T1462">
        <f t="shared" si="92"/>
        <v>-6.5765000000000029</v>
      </c>
    </row>
    <row r="1463" spans="1:20" x14ac:dyDescent="0.3">
      <c r="A1463">
        <v>3.9</v>
      </c>
      <c r="J1463">
        <f t="shared" si="91"/>
        <v>0</v>
      </c>
      <c r="T1463">
        <f t="shared" si="92"/>
        <v>0</v>
      </c>
    </row>
    <row r="1464" spans="1:20" x14ac:dyDescent="0.3">
      <c r="B1464">
        <v>1</v>
      </c>
      <c r="C1464">
        <v>221.14</v>
      </c>
      <c r="E1464">
        <v>-52.459699999999998</v>
      </c>
      <c r="F1464">
        <v>65.048199999999994</v>
      </c>
      <c r="G1464">
        <v>393.678</v>
      </c>
      <c r="H1464">
        <v>0.88867600000000002</v>
      </c>
      <c r="I1464">
        <v>-61.798099999999998</v>
      </c>
      <c r="J1464">
        <f t="shared" si="91"/>
        <v>-9.3384</v>
      </c>
      <c r="K1464">
        <v>3.8</v>
      </c>
      <c r="T1464">
        <f t="shared" si="92"/>
        <v>0</v>
      </c>
    </row>
    <row r="1465" spans="1:20" x14ac:dyDescent="0.3">
      <c r="B1465">
        <v>2</v>
      </c>
      <c r="C1465">
        <v>227.28800000000001</v>
      </c>
      <c r="D1465">
        <f t="shared" si="93"/>
        <v>162.65452179570528</v>
      </c>
      <c r="E1465">
        <v>-47.195399999999999</v>
      </c>
      <c r="F1465">
        <v>42.923000000000002</v>
      </c>
      <c r="G1465">
        <v>610.23599999999999</v>
      </c>
      <c r="H1465">
        <v>1.3438300000000001</v>
      </c>
      <c r="I1465">
        <v>-55.786099999999998</v>
      </c>
      <c r="J1465">
        <f t="shared" si="91"/>
        <v>-8.5906999999999982</v>
      </c>
      <c r="L1465">
        <v>1</v>
      </c>
      <c r="M1465">
        <v>220.80099999999999</v>
      </c>
      <c r="O1465">
        <v>-42.785600000000002</v>
      </c>
      <c r="P1465">
        <v>61.386099999999999</v>
      </c>
      <c r="Q1465">
        <v>493.971</v>
      </c>
      <c r="R1465">
        <v>1.2035499999999999</v>
      </c>
      <c r="S1465">
        <v>-47.0276</v>
      </c>
      <c r="T1465">
        <f t="shared" si="92"/>
        <v>-4.2419999999999973</v>
      </c>
    </row>
    <row r="1466" spans="1:20" x14ac:dyDescent="0.3">
      <c r="B1466">
        <v>3</v>
      </c>
      <c r="C1466">
        <v>236.09100000000001</v>
      </c>
      <c r="D1466">
        <f t="shared" si="93"/>
        <v>113.59763716914692</v>
      </c>
      <c r="E1466">
        <v>-44.799799999999998</v>
      </c>
      <c r="F1466">
        <v>35.674999999999997</v>
      </c>
      <c r="G1466">
        <v>731.61900000000003</v>
      </c>
      <c r="H1466">
        <v>1.5630299999999999</v>
      </c>
      <c r="I1466">
        <v>-54.7333</v>
      </c>
      <c r="J1466">
        <f t="shared" si="91"/>
        <v>-9.9335000000000022</v>
      </c>
      <c r="L1466">
        <v>2</v>
      </c>
      <c r="M1466">
        <v>228.035</v>
      </c>
      <c r="N1466">
        <f t="shared" si="94"/>
        <v>138.23610727121908</v>
      </c>
      <c r="O1466">
        <v>-36.209099999999999</v>
      </c>
      <c r="P1466">
        <v>33.142099999999999</v>
      </c>
      <c r="Q1466">
        <v>938.28300000000002</v>
      </c>
      <c r="R1466">
        <v>2.5106299999999999</v>
      </c>
      <c r="S1466">
        <v>-40.664700000000003</v>
      </c>
      <c r="T1466">
        <f t="shared" si="92"/>
        <v>-4.455600000000004</v>
      </c>
    </row>
    <row r="1467" spans="1:20" x14ac:dyDescent="0.3">
      <c r="B1467">
        <v>4</v>
      </c>
      <c r="C1467">
        <v>248.17</v>
      </c>
      <c r="D1467">
        <f t="shared" si="93"/>
        <v>82.788310290587106</v>
      </c>
      <c r="E1467">
        <v>-44.128399999999999</v>
      </c>
      <c r="F1467">
        <v>33.889800000000001</v>
      </c>
      <c r="G1467">
        <v>784.09699999999998</v>
      </c>
      <c r="H1467">
        <v>1.6648700000000001</v>
      </c>
      <c r="I1467">
        <v>-54.6265</v>
      </c>
      <c r="J1467">
        <f t="shared" si="91"/>
        <v>-10.498100000000001</v>
      </c>
      <c r="L1467">
        <v>3</v>
      </c>
      <c r="M1467">
        <v>238.21199999999999</v>
      </c>
      <c r="N1467">
        <f t="shared" si="94"/>
        <v>98.260784121057355</v>
      </c>
      <c r="O1467">
        <v>-33.966099999999997</v>
      </c>
      <c r="P1467">
        <v>24.505600000000001</v>
      </c>
      <c r="Q1467">
        <v>1272.1600000000001</v>
      </c>
      <c r="R1467">
        <v>3.32178</v>
      </c>
      <c r="S1467">
        <v>-38.864100000000001</v>
      </c>
      <c r="T1467">
        <f t="shared" si="92"/>
        <v>-4.8980000000000032</v>
      </c>
    </row>
    <row r="1468" spans="1:20" x14ac:dyDescent="0.3">
      <c r="B1468">
        <v>5</v>
      </c>
      <c r="C1468">
        <v>264.05700000000002</v>
      </c>
      <c r="D1468">
        <f t="shared" si="93"/>
        <v>62.944545855101538</v>
      </c>
      <c r="E1468">
        <v>-43.9758</v>
      </c>
      <c r="F1468">
        <v>34.988399999999999</v>
      </c>
      <c r="G1468">
        <v>753.56899999999996</v>
      </c>
      <c r="H1468">
        <v>1.5826499999999999</v>
      </c>
      <c r="I1468">
        <v>-55.709800000000001</v>
      </c>
      <c r="J1468">
        <f t="shared" si="91"/>
        <v>-11.734000000000002</v>
      </c>
      <c r="L1468">
        <v>4</v>
      </c>
      <c r="M1468">
        <v>251.304</v>
      </c>
      <c r="N1468">
        <f t="shared" si="94"/>
        <v>76.38252367858226</v>
      </c>
      <c r="O1468">
        <v>-33.584600000000002</v>
      </c>
      <c r="P1468">
        <v>22.399899999999999</v>
      </c>
      <c r="Q1468">
        <v>1534.52</v>
      </c>
      <c r="R1468">
        <v>3.5114299999999998</v>
      </c>
      <c r="S1468">
        <v>-39.810200000000002</v>
      </c>
      <c r="T1468">
        <f t="shared" si="92"/>
        <v>-6.2256</v>
      </c>
    </row>
    <row r="1469" spans="1:20" x14ac:dyDescent="0.3">
      <c r="B1469">
        <v>6</v>
      </c>
      <c r="C1469">
        <v>281.154</v>
      </c>
      <c r="D1469">
        <f t="shared" si="93"/>
        <v>58.489793531028901</v>
      </c>
      <c r="E1469">
        <v>-44.006300000000003</v>
      </c>
      <c r="F1469">
        <v>35.9497</v>
      </c>
      <c r="G1469">
        <v>737.06899999999996</v>
      </c>
      <c r="H1469">
        <v>1.5307500000000001</v>
      </c>
      <c r="I1469">
        <v>-56.243899999999996</v>
      </c>
      <c r="J1469">
        <f t="shared" si="91"/>
        <v>-12.237599999999993</v>
      </c>
      <c r="L1469">
        <v>5</v>
      </c>
      <c r="M1469">
        <v>266.11200000000002</v>
      </c>
      <c r="N1469">
        <f t="shared" si="94"/>
        <v>67.531064289573109</v>
      </c>
      <c r="O1469">
        <v>-34.927399999999999</v>
      </c>
      <c r="P1469">
        <v>25.192299999999999</v>
      </c>
      <c r="Q1469">
        <v>1482.89</v>
      </c>
      <c r="R1469">
        <v>3.4857100000000001</v>
      </c>
      <c r="S1469">
        <v>-40.817300000000003</v>
      </c>
      <c r="T1469">
        <f t="shared" si="92"/>
        <v>-5.8899000000000044</v>
      </c>
    </row>
    <row r="1470" spans="1:20" x14ac:dyDescent="0.3">
      <c r="B1470">
        <v>7</v>
      </c>
      <c r="C1470">
        <v>298.19099999999997</v>
      </c>
      <c r="D1470">
        <f t="shared" si="93"/>
        <v>58.695779773434367</v>
      </c>
      <c r="E1470">
        <v>-44.341999999999999</v>
      </c>
      <c r="F1470">
        <v>37.094099999999997</v>
      </c>
      <c r="G1470">
        <v>724.40599999999995</v>
      </c>
      <c r="H1470">
        <v>1.5048900000000001</v>
      </c>
      <c r="I1470">
        <v>-56.701700000000002</v>
      </c>
      <c r="J1470">
        <f t="shared" si="91"/>
        <v>-12.359700000000004</v>
      </c>
      <c r="L1470">
        <v>6</v>
      </c>
      <c r="M1470">
        <v>281.875</v>
      </c>
      <c r="N1470">
        <f t="shared" si="94"/>
        <v>63.439700564613432</v>
      </c>
      <c r="O1470">
        <v>-34.667999999999999</v>
      </c>
      <c r="P1470">
        <v>26.275600000000001</v>
      </c>
      <c r="Q1470">
        <v>1404.24</v>
      </c>
      <c r="R1470">
        <v>3.26857</v>
      </c>
      <c r="S1470">
        <v>-40.969799999999999</v>
      </c>
      <c r="T1470">
        <f t="shared" si="92"/>
        <v>-6.3018000000000001</v>
      </c>
    </row>
    <row r="1471" spans="1:20" x14ac:dyDescent="0.3">
      <c r="B1471">
        <v>8</v>
      </c>
      <c r="C1471">
        <v>314.84399999999999</v>
      </c>
      <c r="D1471">
        <f t="shared" si="93"/>
        <v>60.049240377109157</v>
      </c>
      <c r="E1471">
        <v>-44.647199999999998</v>
      </c>
      <c r="F1471">
        <v>37.139899999999997</v>
      </c>
      <c r="G1471">
        <v>750.34500000000003</v>
      </c>
      <c r="H1471">
        <v>1.5456399999999999</v>
      </c>
      <c r="I1471">
        <v>-56.838999999999999</v>
      </c>
      <c r="J1471">
        <f t="shared" si="91"/>
        <v>-12.191800000000001</v>
      </c>
      <c r="L1471">
        <v>7</v>
      </c>
      <c r="M1471">
        <v>298.27499999999998</v>
      </c>
      <c r="N1471">
        <f t="shared" si="94"/>
        <v>60.975609756097647</v>
      </c>
      <c r="O1471">
        <v>-34.5764</v>
      </c>
      <c r="P1471">
        <v>27.023299999999999</v>
      </c>
      <c r="Q1471">
        <v>1366.16</v>
      </c>
      <c r="R1471">
        <v>3.1630600000000002</v>
      </c>
      <c r="S1471">
        <v>-41.915900000000001</v>
      </c>
      <c r="T1471">
        <f t="shared" si="92"/>
        <v>-7.339500000000001</v>
      </c>
    </row>
    <row r="1472" spans="1:20" x14ac:dyDescent="0.3">
      <c r="B1472">
        <v>9</v>
      </c>
      <c r="C1472">
        <v>332.25299999999999</v>
      </c>
      <c r="D1472">
        <f t="shared" si="93"/>
        <v>57.441553219599086</v>
      </c>
      <c r="E1472">
        <v>-44.158900000000003</v>
      </c>
      <c r="F1472">
        <v>36.468499999999999</v>
      </c>
      <c r="G1472">
        <v>736.37900000000002</v>
      </c>
      <c r="H1472">
        <v>1.5233000000000001</v>
      </c>
      <c r="I1472">
        <v>-56.518599999999999</v>
      </c>
      <c r="J1472">
        <f t="shared" si="91"/>
        <v>-12.359699999999997</v>
      </c>
      <c r="L1472">
        <v>8</v>
      </c>
      <c r="M1472">
        <v>314.798</v>
      </c>
      <c r="N1472">
        <f t="shared" si="94"/>
        <v>60.521697028384587</v>
      </c>
      <c r="O1472">
        <v>-34.820599999999999</v>
      </c>
      <c r="P1472">
        <v>27.130099999999999</v>
      </c>
      <c r="Q1472">
        <v>1370.65</v>
      </c>
      <c r="R1472">
        <v>3.12303</v>
      </c>
      <c r="S1472">
        <v>-42.037999999999997</v>
      </c>
      <c r="T1472">
        <f t="shared" si="92"/>
        <v>-7.2173999999999978</v>
      </c>
    </row>
    <row r="1473" spans="2:20" x14ac:dyDescent="0.3">
      <c r="B1473">
        <v>10</v>
      </c>
      <c r="C1473">
        <v>349.29599999999999</v>
      </c>
      <c r="D1473">
        <f t="shared" si="93"/>
        <v>58.675115883353847</v>
      </c>
      <c r="E1473">
        <v>-44.448900000000002</v>
      </c>
      <c r="F1473">
        <v>37.048299999999998</v>
      </c>
      <c r="G1473">
        <v>752.89700000000005</v>
      </c>
      <c r="H1473">
        <v>1.5351999999999999</v>
      </c>
      <c r="I1473">
        <v>-56.625399999999999</v>
      </c>
      <c r="J1473">
        <f t="shared" si="91"/>
        <v>-12.176499999999997</v>
      </c>
      <c r="L1473">
        <v>9</v>
      </c>
      <c r="M1473">
        <v>331.82</v>
      </c>
      <c r="N1473">
        <f t="shared" si="94"/>
        <v>58.747503231112709</v>
      </c>
      <c r="O1473">
        <v>-34.3018</v>
      </c>
      <c r="P1473">
        <v>26.3977</v>
      </c>
      <c r="Q1473">
        <v>1372</v>
      </c>
      <c r="R1473">
        <v>3.18736</v>
      </c>
      <c r="S1473">
        <v>-41.793799999999997</v>
      </c>
      <c r="T1473">
        <f t="shared" si="92"/>
        <v>-7.4919999999999973</v>
      </c>
    </row>
    <row r="1474" spans="2:20" x14ac:dyDescent="0.3">
      <c r="B1474">
        <v>11</v>
      </c>
      <c r="C1474">
        <v>366.57900000000001</v>
      </c>
      <c r="D1474">
        <f t="shared" si="93"/>
        <v>57.860325175027434</v>
      </c>
      <c r="E1474">
        <v>-44.372599999999998</v>
      </c>
      <c r="F1474">
        <v>36.666899999999998</v>
      </c>
      <c r="G1474">
        <v>760.07399999999996</v>
      </c>
      <c r="H1474">
        <v>1.5398799999999999</v>
      </c>
      <c r="I1474">
        <v>-56.427</v>
      </c>
      <c r="J1474">
        <f t="shared" si="91"/>
        <v>-12.054400000000001</v>
      </c>
      <c r="L1474">
        <v>10</v>
      </c>
      <c r="M1474">
        <v>348.41300000000001</v>
      </c>
      <c r="N1474">
        <f t="shared" si="94"/>
        <v>60.26637738805514</v>
      </c>
      <c r="O1474">
        <v>-35.156300000000002</v>
      </c>
      <c r="P1474">
        <v>27.023299999999999</v>
      </c>
      <c r="Q1474">
        <v>1466.57</v>
      </c>
      <c r="R1474">
        <v>3.2398600000000002</v>
      </c>
      <c r="S1474">
        <v>-42.2363</v>
      </c>
      <c r="T1474">
        <f t="shared" si="92"/>
        <v>-7.0799999999999983</v>
      </c>
    </row>
    <row r="1475" spans="2:20" x14ac:dyDescent="0.3">
      <c r="B1475">
        <v>12</v>
      </c>
      <c r="C1475">
        <v>384.62400000000002</v>
      </c>
      <c r="D1475">
        <f t="shared" si="93"/>
        <v>55.417013022998013</v>
      </c>
      <c r="E1475">
        <v>-44.082599999999999</v>
      </c>
      <c r="F1475">
        <v>36.0565</v>
      </c>
      <c r="G1475">
        <v>762.2</v>
      </c>
      <c r="H1475">
        <v>1.55019</v>
      </c>
      <c r="I1475">
        <v>-56.2592</v>
      </c>
      <c r="J1475">
        <f t="shared" si="91"/>
        <v>-12.176600000000001</v>
      </c>
      <c r="L1475">
        <v>11</v>
      </c>
      <c r="M1475">
        <v>365.63099999999997</v>
      </c>
      <c r="N1475">
        <f t="shared" si="94"/>
        <v>58.078754791497403</v>
      </c>
      <c r="O1475">
        <v>-34.759500000000003</v>
      </c>
      <c r="P1475">
        <v>26.977499999999999</v>
      </c>
      <c r="Q1475">
        <v>1423.82</v>
      </c>
      <c r="R1475">
        <v>3.2075</v>
      </c>
      <c r="S1475">
        <v>-42.144799999999996</v>
      </c>
      <c r="T1475">
        <f t="shared" si="92"/>
        <v>-7.3852999999999938</v>
      </c>
    </row>
    <row r="1476" spans="2:20" x14ac:dyDescent="0.3">
      <c r="B1476">
        <v>13</v>
      </c>
      <c r="C1476">
        <v>400.69799999999998</v>
      </c>
      <c r="D1476">
        <f t="shared" si="93"/>
        <v>62.212268259300906</v>
      </c>
      <c r="E1476">
        <v>-45.104999999999997</v>
      </c>
      <c r="F1476">
        <v>37.338299999999997</v>
      </c>
      <c r="G1476">
        <v>787.70500000000004</v>
      </c>
      <c r="H1476">
        <v>1.5799799999999999</v>
      </c>
      <c r="I1476">
        <v>-56.503300000000003</v>
      </c>
      <c r="J1476">
        <f t="shared" si="91"/>
        <v>-11.398300000000006</v>
      </c>
      <c r="L1476">
        <v>12</v>
      </c>
      <c r="M1476">
        <v>383.43200000000002</v>
      </c>
      <c r="N1476">
        <f t="shared" si="94"/>
        <v>56.176619291050926</v>
      </c>
      <c r="O1476">
        <v>-34.622199999999999</v>
      </c>
      <c r="P1476">
        <v>26.5808</v>
      </c>
      <c r="Q1476">
        <v>1425.36</v>
      </c>
      <c r="R1476">
        <v>3.2267399999999999</v>
      </c>
      <c r="S1476">
        <v>-42.0685</v>
      </c>
      <c r="T1476">
        <f t="shared" si="92"/>
        <v>-7.4463000000000008</v>
      </c>
    </row>
    <row r="1477" spans="2:20" x14ac:dyDescent="0.3">
      <c r="B1477">
        <v>14</v>
      </c>
      <c r="C1477">
        <v>418.11500000000001</v>
      </c>
      <c r="D1477">
        <f t="shared" si="93"/>
        <v>57.415169087672865</v>
      </c>
      <c r="E1477">
        <v>-44.250500000000002</v>
      </c>
      <c r="F1477">
        <v>36.377000000000002</v>
      </c>
      <c r="G1477">
        <v>758.26499999999999</v>
      </c>
      <c r="H1477">
        <v>1.56267</v>
      </c>
      <c r="I1477">
        <v>-56.3812</v>
      </c>
      <c r="J1477">
        <f t="shared" si="91"/>
        <v>-12.130699999999997</v>
      </c>
      <c r="L1477">
        <v>13</v>
      </c>
      <c r="M1477">
        <v>401.03300000000002</v>
      </c>
      <c r="N1477">
        <f t="shared" si="94"/>
        <v>56.81495369581274</v>
      </c>
      <c r="O1477">
        <v>-34.942599999999999</v>
      </c>
      <c r="P1477">
        <v>26.6113</v>
      </c>
      <c r="Q1477">
        <v>1497.88</v>
      </c>
      <c r="R1477">
        <v>3.2278500000000001</v>
      </c>
      <c r="S1477">
        <v>-41.915900000000001</v>
      </c>
      <c r="T1477">
        <f t="shared" si="92"/>
        <v>-6.9733000000000018</v>
      </c>
    </row>
    <row r="1478" spans="2:20" x14ac:dyDescent="0.3">
      <c r="B1478">
        <v>15</v>
      </c>
      <c r="C1478">
        <v>435.79</v>
      </c>
      <c r="D1478">
        <f t="shared" si="93"/>
        <v>56.577086280056541</v>
      </c>
      <c r="E1478">
        <v>-44.570900000000002</v>
      </c>
      <c r="F1478">
        <v>36.514299999999999</v>
      </c>
      <c r="G1478">
        <v>779.23199999999997</v>
      </c>
      <c r="H1478">
        <v>1.5776600000000001</v>
      </c>
      <c r="I1478">
        <v>-56.411700000000003</v>
      </c>
      <c r="J1478">
        <f t="shared" ref="J1478:J1541" si="95">I1478-E1478</f>
        <v>-11.840800000000002</v>
      </c>
      <c r="L1478">
        <v>14</v>
      </c>
      <c r="M1478">
        <v>418.63499999999999</v>
      </c>
      <c r="N1478">
        <f t="shared" si="94"/>
        <v>56.81172594023414</v>
      </c>
      <c r="O1478">
        <v>-34.912100000000002</v>
      </c>
      <c r="P1478">
        <v>26.3062</v>
      </c>
      <c r="Q1478">
        <v>1553.52</v>
      </c>
      <c r="R1478">
        <v>3.3162500000000001</v>
      </c>
      <c r="S1478">
        <v>-41.870100000000001</v>
      </c>
      <c r="T1478">
        <f t="shared" ref="T1478:T1541" si="96">S1478-O1478</f>
        <v>-6.9579999999999984</v>
      </c>
    </row>
    <row r="1479" spans="2:20" x14ac:dyDescent="0.3">
      <c r="B1479">
        <v>16</v>
      </c>
      <c r="C1479">
        <v>453.13600000000002</v>
      </c>
      <c r="D1479">
        <f t="shared" ref="D1479:D1542" si="97">1000/(C1479-C1478)</f>
        <v>57.650178715554006</v>
      </c>
      <c r="E1479">
        <v>-44.311500000000002</v>
      </c>
      <c r="F1479">
        <v>36.224400000000003</v>
      </c>
      <c r="G1479">
        <v>773.25699999999995</v>
      </c>
      <c r="H1479">
        <v>1.5829500000000001</v>
      </c>
      <c r="I1479">
        <v>-56.1676</v>
      </c>
      <c r="J1479">
        <f t="shared" si="95"/>
        <v>-11.856099999999998</v>
      </c>
      <c r="L1479">
        <v>15</v>
      </c>
      <c r="M1479">
        <v>436.17099999999999</v>
      </c>
      <c r="N1479">
        <f t="shared" ref="N1479:N1542" si="98">1000/(M1479-M1478)</f>
        <v>57.025547445255469</v>
      </c>
      <c r="O1479">
        <v>-35.385100000000001</v>
      </c>
      <c r="P1479">
        <v>26.5808</v>
      </c>
      <c r="Q1479">
        <v>1582.64</v>
      </c>
      <c r="R1479">
        <v>3.3841199999999998</v>
      </c>
      <c r="S1479">
        <v>-41.9617</v>
      </c>
      <c r="T1479">
        <f t="shared" si="96"/>
        <v>-6.5765999999999991</v>
      </c>
    </row>
    <row r="1480" spans="2:20" x14ac:dyDescent="0.3">
      <c r="B1480">
        <v>17</v>
      </c>
      <c r="C1480">
        <v>470.47199999999998</v>
      </c>
      <c r="D1480">
        <f t="shared" si="97"/>
        <v>57.683433317951234</v>
      </c>
      <c r="E1480">
        <v>-43.991100000000003</v>
      </c>
      <c r="F1480">
        <v>35.613999999999997</v>
      </c>
      <c r="G1480">
        <v>788.88099999999997</v>
      </c>
      <c r="H1480">
        <v>1.6069</v>
      </c>
      <c r="I1480">
        <v>-56.198099999999997</v>
      </c>
      <c r="J1480">
        <f t="shared" si="95"/>
        <v>-12.206999999999994</v>
      </c>
      <c r="L1480">
        <v>16</v>
      </c>
      <c r="M1480">
        <v>454.55399999999997</v>
      </c>
      <c r="N1480">
        <f t="shared" si="98"/>
        <v>54.398085187401456</v>
      </c>
      <c r="O1480">
        <v>-34.591700000000003</v>
      </c>
      <c r="P1480">
        <v>25.619499999999999</v>
      </c>
      <c r="Q1480">
        <v>1567.73</v>
      </c>
      <c r="R1480">
        <v>3.34693</v>
      </c>
      <c r="S1480">
        <v>-41.732799999999997</v>
      </c>
      <c r="T1480">
        <f t="shared" si="96"/>
        <v>-7.1410999999999945</v>
      </c>
    </row>
    <row r="1481" spans="2:20" x14ac:dyDescent="0.3">
      <c r="B1481">
        <v>18</v>
      </c>
      <c r="C1481">
        <v>488.33800000000002</v>
      </c>
      <c r="D1481">
        <f t="shared" si="97"/>
        <v>55.972237770065917</v>
      </c>
      <c r="E1481">
        <v>-44.311500000000002</v>
      </c>
      <c r="F1481">
        <v>36.0413</v>
      </c>
      <c r="G1481">
        <v>803.995</v>
      </c>
      <c r="H1481">
        <v>1.6223099999999999</v>
      </c>
      <c r="I1481">
        <v>-56.182899999999997</v>
      </c>
      <c r="J1481">
        <f t="shared" si="95"/>
        <v>-11.871399999999994</v>
      </c>
      <c r="L1481">
        <v>17</v>
      </c>
      <c r="M1481">
        <v>473.61500000000001</v>
      </c>
      <c r="N1481">
        <f t="shared" si="98"/>
        <v>52.463144640889681</v>
      </c>
      <c r="O1481">
        <v>-34.286499999999997</v>
      </c>
      <c r="P1481">
        <v>25.253299999999999</v>
      </c>
      <c r="Q1481">
        <v>1526.25</v>
      </c>
      <c r="R1481">
        <v>3.34057</v>
      </c>
      <c r="S1481">
        <v>-41.656500000000001</v>
      </c>
      <c r="T1481">
        <f t="shared" si="96"/>
        <v>-7.3700000000000045</v>
      </c>
    </row>
    <row r="1482" spans="2:20" x14ac:dyDescent="0.3">
      <c r="B1482">
        <v>19</v>
      </c>
      <c r="C1482">
        <v>506.529</v>
      </c>
      <c r="D1482">
        <f t="shared" si="97"/>
        <v>54.972239019295337</v>
      </c>
      <c r="E1482">
        <v>-44.204700000000003</v>
      </c>
      <c r="F1482">
        <v>35.568199999999997</v>
      </c>
      <c r="G1482">
        <v>814.89300000000003</v>
      </c>
      <c r="H1482">
        <v>1.6427400000000001</v>
      </c>
      <c r="I1482">
        <v>-56.1218</v>
      </c>
      <c r="J1482">
        <f t="shared" si="95"/>
        <v>-11.917099999999998</v>
      </c>
      <c r="L1482">
        <v>18</v>
      </c>
      <c r="M1482">
        <v>491.92599999999999</v>
      </c>
      <c r="N1482">
        <f t="shared" si="98"/>
        <v>54.611981868822085</v>
      </c>
      <c r="O1482">
        <v>-35.064700000000002</v>
      </c>
      <c r="P1482">
        <v>25.863600000000002</v>
      </c>
      <c r="Q1482">
        <v>1631.24</v>
      </c>
      <c r="R1482">
        <v>3.4561000000000002</v>
      </c>
      <c r="S1482">
        <v>-41.793799999999997</v>
      </c>
      <c r="T1482">
        <f t="shared" si="96"/>
        <v>-6.7290999999999954</v>
      </c>
    </row>
    <row r="1483" spans="2:20" x14ac:dyDescent="0.3">
      <c r="B1483">
        <v>20</v>
      </c>
      <c r="C1483">
        <v>524.29999999999995</v>
      </c>
      <c r="D1483">
        <f t="shared" si="97"/>
        <v>56.271453491643818</v>
      </c>
      <c r="E1483">
        <v>-44.540399999999998</v>
      </c>
      <c r="F1483">
        <v>36.132800000000003</v>
      </c>
      <c r="G1483">
        <v>813.35699999999997</v>
      </c>
      <c r="H1483">
        <v>1.62523</v>
      </c>
      <c r="I1483">
        <v>-56.045499999999997</v>
      </c>
      <c r="J1483">
        <f t="shared" si="95"/>
        <v>-11.505099999999999</v>
      </c>
      <c r="L1483">
        <v>19</v>
      </c>
      <c r="M1483">
        <v>510.34800000000001</v>
      </c>
      <c r="N1483">
        <f t="shared" si="98"/>
        <v>54.28292259255231</v>
      </c>
      <c r="O1483">
        <v>-35.034199999999998</v>
      </c>
      <c r="P1483">
        <v>26.046800000000001</v>
      </c>
      <c r="Q1483">
        <v>1612.54</v>
      </c>
      <c r="R1483">
        <v>3.3973300000000002</v>
      </c>
      <c r="S1483">
        <v>-41.732799999999997</v>
      </c>
      <c r="T1483">
        <f t="shared" si="96"/>
        <v>-6.698599999999999</v>
      </c>
    </row>
    <row r="1484" spans="2:20" x14ac:dyDescent="0.3">
      <c r="B1484">
        <v>21</v>
      </c>
      <c r="C1484">
        <v>542.572</v>
      </c>
      <c r="D1484">
        <f t="shared" si="97"/>
        <v>54.728546409807208</v>
      </c>
      <c r="E1484">
        <v>-44.006300000000003</v>
      </c>
      <c r="F1484">
        <v>35.430900000000001</v>
      </c>
      <c r="G1484">
        <v>802.20799999999997</v>
      </c>
      <c r="H1484">
        <v>1.62185</v>
      </c>
      <c r="I1484">
        <v>-56.137099999999997</v>
      </c>
      <c r="J1484">
        <f t="shared" si="95"/>
        <v>-12.130799999999994</v>
      </c>
      <c r="L1484">
        <v>20</v>
      </c>
      <c r="M1484">
        <v>529.35699999999997</v>
      </c>
      <c r="N1484">
        <f t="shared" si="98"/>
        <v>52.60666000315652</v>
      </c>
      <c r="O1484">
        <v>-34.744300000000003</v>
      </c>
      <c r="P1484">
        <v>25.634799999999998</v>
      </c>
      <c r="Q1484">
        <v>1613.64</v>
      </c>
      <c r="R1484">
        <v>3.4054799999999998</v>
      </c>
      <c r="S1484">
        <v>-42.007399999999997</v>
      </c>
      <c r="T1484">
        <f t="shared" si="96"/>
        <v>-7.2630999999999943</v>
      </c>
    </row>
    <row r="1485" spans="2:20" x14ac:dyDescent="0.3">
      <c r="B1485">
        <v>22</v>
      </c>
      <c r="C1485">
        <v>560.85599999999999</v>
      </c>
      <c r="D1485">
        <f t="shared" si="97"/>
        <v>54.692627433821947</v>
      </c>
      <c r="E1485">
        <v>-44.418300000000002</v>
      </c>
      <c r="F1485">
        <v>35.858199999999997</v>
      </c>
      <c r="G1485">
        <v>813.15800000000002</v>
      </c>
      <c r="H1485">
        <v>1.6410100000000001</v>
      </c>
      <c r="I1485">
        <v>-55.954000000000001</v>
      </c>
      <c r="J1485">
        <f t="shared" si="95"/>
        <v>-11.535699999999999</v>
      </c>
      <c r="L1485">
        <v>21</v>
      </c>
      <c r="M1485">
        <v>548.41600000000005</v>
      </c>
      <c r="N1485">
        <f t="shared" si="98"/>
        <v>52.468649981635743</v>
      </c>
      <c r="O1485">
        <v>-34.484900000000003</v>
      </c>
      <c r="P1485">
        <v>25.665299999999998</v>
      </c>
      <c r="Q1485">
        <v>1566.37</v>
      </c>
      <c r="R1485">
        <v>3.3666700000000001</v>
      </c>
      <c r="S1485">
        <v>-41.763300000000001</v>
      </c>
      <c r="T1485">
        <f t="shared" si="96"/>
        <v>-7.2783999999999978</v>
      </c>
    </row>
    <row r="1486" spans="2:20" x14ac:dyDescent="0.3">
      <c r="B1486">
        <v>23</v>
      </c>
      <c r="C1486">
        <v>578.71</v>
      </c>
      <c r="D1486">
        <f t="shared" si="97"/>
        <v>56.009857734961223</v>
      </c>
      <c r="E1486">
        <v>-44.128399999999999</v>
      </c>
      <c r="F1486">
        <v>35.369900000000001</v>
      </c>
      <c r="G1486">
        <v>814.57299999999998</v>
      </c>
      <c r="H1486">
        <v>1.63263</v>
      </c>
      <c r="I1486">
        <v>-56.015000000000001</v>
      </c>
      <c r="J1486">
        <f t="shared" si="95"/>
        <v>-11.886600000000001</v>
      </c>
      <c r="L1486">
        <v>22</v>
      </c>
      <c r="M1486">
        <v>568.13300000000004</v>
      </c>
      <c r="N1486">
        <f t="shared" si="98"/>
        <v>50.717654815641367</v>
      </c>
      <c r="O1486">
        <v>-34.378100000000003</v>
      </c>
      <c r="P1486">
        <v>25.0549</v>
      </c>
      <c r="Q1486">
        <v>1613</v>
      </c>
      <c r="R1486">
        <v>3.4366699999999999</v>
      </c>
      <c r="S1486">
        <v>-41.656500000000001</v>
      </c>
      <c r="T1486">
        <f t="shared" si="96"/>
        <v>-7.2783999999999978</v>
      </c>
    </row>
    <row r="1487" spans="2:20" x14ac:dyDescent="0.3">
      <c r="B1487">
        <v>24</v>
      </c>
      <c r="C1487">
        <v>596.76900000000001</v>
      </c>
      <c r="D1487">
        <f t="shared" si="97"/>
        <v>55.374051719364402</v>
      </c>
      <c r="E1487">
        <v>-44.204700000000003</v>
      </c>
      <c r="F1487">
        <v>35.171500000000002</v>
      </c>
      <c r="G1487">
        <v>819.08299999999997</v>
      </c>
      <c r="H1487">
        <v>1.6654899999999999</v>
      </c>
      <c r="I1487">
        <v>-56.030299999999997</v>
      </c>
      <c r="J1487">
        <f t="shared" si="95"/>
        <v>-11.825599999999994</v>
      </c>
      <c r="L1487">
        <v>23</v>
      </c>
      <c r="M1487">
        <v>587.63199999999995</v>
      </c>
      <c r="N1487">
        <f t="shared" si="98"/>
        <v>51.284681265706169</v>
      </c>
      <c r="O1487">
        <v>-34.5306</v>
      </c>
      <c r="P1487">
        <v>25.405899999999999</v>
      </c>
      <c r="Q1487">
        <v>1587.18</v>
      </c>
      <c r="R1487">
        <v>3.3963100000000002</v>
      </c>
      <c r="S1487">
        <v>-41.885399999999997</v>
      </c>
      <c r="T1487">
        <f t="shared" si="96"/>
        <v>-7.3547999999999973</v>
      </c>
    </row>
    <row r="1488" spans="2:20" x14ac:dyDescent="0.3">
      <c r="B1488">
        <v>25</v>
      </c>
      <c r="C1488">
        <v>615.30399999999997</v>
      </c>
      <c r="D1488">
        <f t="shared" si="97"/>
        <v>53.951982735365618</v>
      </c>
      <c r="E1488">
        <v>-44.143700000000003</v>
      </c>
      <c r="F1488">
        <v>35.415599999999998</v>
      </c>
      <c r="G1488">
        <v>813.3</v>
      </c>
      <c r="H1488">
        <v>1.64185</v>
      </c>
      <c r="I1488">
        <v>-56.0608</v>
      </c>
      <c r="J1488">
        <f t="shared" si="95"/>
        <v>-11.917099999999998</v>
      </c>
      <c r="L1488">
        <v>24</v>
      </c>
      <c r="M1488">
        <v>607.34299999999996</v>
      </c>
      <c r="N1488">
        <f t="shared" si="98"/>
        <v>50.733093196692167</v>
      </c>
      <c r="O1488">
        <v>-34.973100000000002</v>
      </c>
      <c r="P1488">
        <v>25.497399999999999</v>
      </c>
      <c r="Q1488">
        <v>1641.55</v>
      </c>
      <c r="R1488">
        <v>3.5510999999999999</v>
      </c>
      <c r="S1488">
        <v>-41.427599999999998</v>
      </c>
      <c r="T1488">
        <f t="shared" si="96"/>
        <v>-6.4544999999999959</v>
      </c>
    </row>
    <row r="1489" spans="1:20" x14ac:dyDescent="0.3">
      <c r="B1489">
        <v>26</v>
      </c>
      <c r="C1489">
        <v>634.50800000000004</v>
      </c>
      <c r="D1489">
        <f t="shared" si="97"/>
        <v>52.072484898979205</v>
      </c>
      <c r="E1489">
        <v>-43.563800000000001</v>
      </c>
      <c r="F1489">
        <v>34.118699999999997</v>
      </c>
      <c r="G1489">
        <v>829.298</v>
      </c>
      <c r="H1489">
        <v>1.6863600000000001</v>
      </c>
      <c r="I1489">
        <v>-55.618299999999998</v>
      </c>
      <c r="J1489">
        <f t="shared" si="95"/>
        <v>-12.054499999999997</v>
      </c>
      <c r="L1489">
        <v>25</v>
      </c>
      <c r="M1489">
        <v>626.59100000000001</v>
      </c>
      <c r="N1489">
        <f t="shared" si="98"/>
        <v>51.953449709060557</v>
      </c>
      <c r="O1489">
        <v>-34.698500000000003</v>
      </c>
      <c r="P1489">
        <v>24.627700000000001</v>
      </c>
      <c r="Q1489">
        <v>1708</v>
      </c>
      <c r="R1489">
        <v>3.6252300000000002</v>
      </c>
      <c r="S1489">
        <v>-41.839599999999997</v>
      </c>
      <c r="T1489">
        <f t="shared" si="96"/>
        <v>-7.1410999999999945</v>
      </c>
    </row>
    <row r="1490" spans="1:20" x14ac:dyDescent="0.3">
      <c r="B1490">
        <v>27</v>
      </c>
      <c r="C1490">
        <v>652.61699999999996</v>
      </c>
      <c r="D1490">
        <f t="shared" si="97"/>
        <v>55.221160748799171</v>
      </c>
      <c r="E1490">
        <v>-44.082599999999999</v>
      </c>
      <c r="F1490">
        <v>35.08</v>
      </c>
      <c r="G1490">
        <v>835.32100000000003</v>
      </c>
      <c r="H1490">
        <v>1.67963</v>
      </c>
      <c r="I1490">
        <v>-55.725099999999998</v>
      </c>
      <c r="J1490">
        <f t="shared" si="95"/>
        <v>-11.642499999999998</v>
      </c>
      <c r="L1490">
        <v>26</v>
      </c>
      <c r="M1490">
        <v>647.25</v>
      </c>
      <c r="N1490">
        <f t="shared" si="98"/>
        <v>48.405053487584119</v>
      </c>
      <c r="O1490">
        <v>-34.5154</v>
      </c>
      <c r="P1490">
        <v>24.765000000000001</v>
      </c>
      <c r="Q1490">
        <v>1657.91</v>
      </c>
      <c r="R1490">
        <v>3.5516700000000001</v>
      </c>
      <c r="S1490">
        <v>-41.702300000000001</v>
      </c>
      <c r="T1490">
        <f t="shared" si="96"/>
        <v>-7.1869000000000014</v>
      </c>
    </row>
    <row r="1491" spans="1:20" x14ac:dyDescent="0.3">
      <c r="B1491">
        <v>28</v>
      </c>
      <c r="C1491">
        <v>671.952</v>
      </c>
      <c r="D1491">
        <f t="shared" si="97"/>
        <v>51.719679337988005</v>
      </c>
      <c r="E1491">
        <v>-43.258699999999997</v>
      </c>
      <c r="F1491">
        <v>33.462499999999999</v>
      </c>
      <c r="G1491">
        <v>826.72400000000005</v>
      </c>
      <c r="H1491">
        <v>1.6900900000000001</v>
      </c>
      <c r="I1491">
        <v>-55.664099999999998</v>
      </c>
      <c r="J1491">
        <f t="shared" si="95"/>
        <v>-12.4054</v>
      </c>
      <c r="L1491">
        <v>27</v>
      </c>
      <c r="M1491">
        <v>667.46500000000003</v>
      </c>
      <c r="N1491">
        <f t="shared" si="98"/>
        <v>49.468216670788941</v>
      </c>
      <c r="O1491">
        <v>-34.652700000000003</v>
      </c>
      <c r="P1491">
        <v>24.581900000000001</v>
      </c>
      <c r="Q1491">
        <v>1733.61</v>
      </c>
      <c r="R1491">
        <v>3.5792000000000002</v>
      </c>
      <c r="S1491">
        <v>-41.580199999999998</v>
      </c>
      <c r="T1491">
        <f t="shared" si="96"/>
        <v>-6.9274999999999949</v>
      </c>
    </row>
    <row r="1492" spans="1:20" x14ac:dyDescent="0.3">
      <c r="B1492">
        <v>29</v>
      </c>
      <c r="C1492">
        <v>691.21100000000001</v>
      </c>
      <c r="D1492">
        <f t="shared" si="97"/>
        <v>51.923775896983187</v>
      </c>
      <c r="E1492">
        <v>-43.045000000000002</v>
      </c>
      <c r="F1492">
        <v>33.874499999999998</v>
      </c>
      <c r="G1492">
        <v>808.42899999999997</v>
      </c>
      <c r="H1492">
        <v>1.6614199999999999</v>
      </c>
      <c r="I1492">
        <v>-55.709800000000001</v>
      </c>
      <c r="J1492">
        <f t="shared" si="95"/>
        <v>-12.6648</v>
      </c>
      <c r="L1492">
        <v>28</v>
      </c>
      <c r="M1492">
        <v>688.93</v>
      </c>
      <c r="N1492">
        <f t="shared" si="98"/>
        <v>46.587467971115949</v>
      </c>
      <c r="O1492">
        <v>-33.309899999999999</v>
      </c>
      <c r="P1492">
        <v>23.407</v>
      </c>
      <c r="Q1492">
        <v>1642.98</v>
      </c>
      <c r="R1492">
        <v>3.4474999999999998</v>
      </c>
      <c r="S1492">
        <v>-41.290300000000002</v>
      </c>
      <c r="T1492">
        <f t="shared" si="96"/>
        <v>-7.980400000000003</v>
      </c>
    </row>
    <row r="1493" spans="1:20" x14ac:dyDescent="0.3">
      <c r="B1493">
        <v>30</v>
      </c>
      <c r="C1493">
        <v>710.66</v>
      </c>
      <c r="D1493">
        <f t="shared" si="97"/>
        <v>51.416525271222291</v>
      </c>
      <c r="E1493">
        <v>-43.869</v>
      </c>
      <c r="F1493">
        <v>34.5764</v>
      </c>
      <c r="G1493">
        <v>850.19899999999996</v>
      </c>
      <c r="H1493">
        <v>1.70495</v>
      </c>
      <c r="I1493">
        <v>-55.496200000000002</v>
      </c>
      <c r="J1493">
        <f t="shared" si="95"/>
        <v>-11.627200000000002</v>
      </c>
      <c r="L1493">
        <v>29</v>
      </c>
      <c r="M1493">
        <v>709.67200000000003</v>
      </c>
      <c r="N1493">
        <f t="shared" si="98"/>
        <v>48.211358596085063</v>
      </c>
      <c r="O1493">
        <v>-34.072899999999997</v>
      </c>
      <c r="P1493">
        <v>24.231000000000002</v>
      </c>
      <c r="Q1493">
        <v>1680.6</v>
      </c>
      <c r="R1493">
        <v>3.5551400000000002</v>
      </c>
      <c r="S1493">
        <v>-41.549700000000001</v>
      </c>
      <c r="T1493">
        <f t="shared" si="96"/>
        <v>-7.4768000000000043</v>
      </c>
    </row>
    <row r="1494" spans="1:20" x14ac:dyDescent="0.3">
      <c r="J1494">
        <f t="shared" si="95"/>
        <v>0</v>
      </c>
      <c r="T1494">
        <f t="shared" si="96"/>
        <v>0</v>
      </c>
    </row>
    <row r="1495" spans="1:20" x14ac:dyDescent="0.3">
      <c r="A1495">
        <v>3.95</v>
      </c>
      <c r="J1495">
        <f t="shared" si="95"/>
        <v>0</v>
      </c>
      <c r="K1495">
        <v>3.85</v>
      </c>
      <c r="T1495">
        <f t="shared" si="96"/>
        <v>0</v>
      </c>
    </row>
    <row r="1496" spans="1:20" x14ac:dyDescent="0.3">
      <c r="B1496">
        <v>1</v>
      </c>
      <c r="C1496">
        <v>221.10499999999999</v>
      </c>
      <c r="E1496">
        <v>-52.734400000000001</v>
      </c>
      <c r="F1496">
        <v>65.261799999999994</v>
      </c>
      <c r="G1496">
        <v>396.10599999999999</v>
      </c>
      <c r="H1496">
        <v>0.88890100000000005</v>
      </c>
      <c r="I1496">
        <v>-61.767600000000002</v>
      </c>
      <c r="J1496">
        <f t="shared" si="95"/>
        <v>-9.0332000000000008</v>
      </c>
      <c r="L1496">
        <v>1</v>
      </c>
      <c r="M1496">
        <v>220.792</v>
      </c>
      <c r="O1496">
        <v>-42.648299999999999</v>
      </c>
      <c r="P1496">
        <v>61.142000000000003</v>
      </c>
      <c r="Q1496">
        <v>493.685</v>
      </c>
      <c r="R1496">
        <v>1.2094</v>
      </c>
      <c r="S1496">
        <v>-46.6614</v>
      </c>
      <c r="T1496">
        <f t="shared" si="96"/>
        <v>-4.0131000000000014</v>
      </c>
    </row>
    <row r="1497" spans="1:20" x14ac:dyDescent="0.3">
      <c r="B1497">
        <v>2</v>
      </c>
      <c r="C1497">
        <v>227.178</v>
      </c>
      <c r="D1497">
        <f t="shared" si="97"/>
        <v>164.66326362588487</v>
      </c>
      <c r="E1497">
        <v>-47.286999999999999</v>
      </c>
      <c r="F1497">
        <v>42.45</v>
      </c>
      <c r="G1497">
        <v>619.85799999999995</v>
      </c>
      <c r="H1497">
        <v>1.3698699999999999</v>
      </c>
      <c r="I1497">
        <v>-55.847200000000001</v>
      </c>
      <c r="J1497">
        <f t="shared" si="95"/>
        <v>-8.5602000000000018</v>
      </c>
      <c r="L1497">
        <v>2</v>
      </c>
      <c r="M1497">
        <v>227.876</v>
      </c>
      <c r="N1497">
        <f t="shared" si="98"/>
        <v>141.16318464144544</v>
      </c>
      <c r="O1497">
        <v>-36.590600000000002</v>
      </c>
      <c r="P1497">
        <v>32.470700000000001</v>
      </c>
      <c r="Q1497">
        <v>982.12699999999995</v>
      </c>
      <c r="R1497">
        <v>2.6007799999999999</v>
      </c>
      <c r="S1497">
        <v>-39.840699999999998</v>
      </c>
      <c r="T1497">
        <f t="shared" si="96"/>
        <v>-3.2500999999999962</v>
      </c>
    </row>
    <row r="1498" spans="1:20" x14ac:dyDescent="0.3">
      <c r="B1498">
        <v>3</v>
      </c>
      <c r="C1498">
        <v>236.066</v>
      </c>
      <c r="D1498">
        <f t="shared" si="97"/>
        <v>112.51125112511245</v>
      </c>
      <c r="E1498">
        <v>-44.753999999999998</v>
      </c>
      <c r="F1498">
        <v>35.110500000000002</v>
      </c>
      <c r="G1498">
        <v>750.75699999999995</v>
      </c>
      <c r="H1498">
        <v>1.60473</v>
      </c>
      <c r="I1498">
        <v>-54.4739</v>
      </c>
      <c r="J1498">
        <f t="shared" si="95"/>
        <v>-9.7199000000000026</v>
      </c>
      <c r="L1498">
        <v>3</v>
      </c>
      <c r="M1498">
        <v>238.15199999999999</v>
      </c>
      <c r="N1498">
        <f t="shared" si="98"/>
        <v>97.314130011677861</v>
      </c>
      <c r="O1498">
        <v>-33.203099999999999</v>
      </c>
      <c r="P1498">
        <v>23.407</v>
      </c>
      <c r="Q1498">
        <v>1306.96</v>
      </c>
      <c r="R1498">
        <v>3.2723300000000002</v>
      </c>
      <c r="S1498">
        <v>-38.452100000000002</v>
      </c>
      <c r="T1498">
        <f t="shared" si="96"/>
        <v>-5.2490000000000023</v>
      </c>
    </row>
    <row r="1499" spans="1:20" x14ac:dyDescent="0.3">
      <c r="B1499">
        <v>4</v>
      </c>
      <c r="C1499">
        <v>247.68899999999999</v>
      </c>
      <c r="D1499">
        <f t="shared" si="97"/>
        <v>86.036307321689819</v>
      </c>
      <c r="E1499">
        <v>-44.174199999999999</v>
      </c>
      <c r="F1499">
        <v>33.279400000000003</v>
      </c>
      <c r="G1499">
        <v>790.49099999999999</v>
      </c>
      <c r="H1499">
        <v>1.68771</v>
      </c>
      <c r="I1499">
        <v>-54.5197</v>
      </c>
      <c r="J1499">
        <f t="shared" si="95"/>
        <v>-10.345500000000001</v>
      </c>
      <c r="L1499">
        <v>4</v>
      </c>
      <c r="M1499">
        <v>251.25</v>
      </c>
      <c r="N1499">
        <f t="shared" si="98"/>
        <v>76.347533974652535</v>
      </c>
      <c r="O1499">
        <v>-33.020000000000003</v>
      </c>
      <c r="P1499">
        <v>21.118200000000002</v>
      </c>
      <c r="Q1499">
        <v>1472.48</v>
      </c>
      <c r="R1499">
        <v>3.62887</v>
      </c>
      <c r="S1499">
        <v>-39.428699999999999</v>
      </c>
      <c r="T1499">
        <f t="shared" si="96"/>
        <v>-6.4086999999999961</v>
      </c>
    </row>
    <row r="1500" spans="1:20" x14ac:dyDescent="0.3">
      <c r="B1500">
        <v>5</v>
      </c>
      <c r="C1500">
        <v>262.815</v>
      </c>
      <c r="D1500">
        <f t="shared" si="97"/>
        <v>66.111331482216031</v>
      </c>
      <c r="E1500">
        <v>-44.723500000000001</v>
      </c>
      <c r="F1500">
        <v>35.049399999999999</v>
      </c>
      <c r="G1500">
        <v>800.30899999999997</v>
      </c>
      <c r="H1500">
        <v>1.6312599999999999</v>
      </c>
      <c r="I1500">
        <v>-55.694600000000001</v>
      </c>
      <c r="J1500">
        <f t="shared" si="95"/>
        <v>-10.9711</v>
      </c>
      <c r="L1500">
        <v>5</v>
      </c>
      <c r="M1500">
        <v>266.113</v>
      </c>
      <c r="N1500">
        <f t="shared" si="98"/>
        <v>67.281168001076495</v>
      </c>
      <c r="O1500">
        <v>-33.569299999999998</v>
      </c>
      <c r="P1500">
        <v>23.132300000000001</v>
      </c>
      <c r="Q1500">
        <v>1491.37</v>
      </c>
      <c r="R1500">
        <v>3.4773299999999998</v>
      </c>
      <c r="S1500">
        <v>-40.405299999999997</v>
      </c>
      <c r="T1500">
        <f t="shared" si="96"/>
        <v>-6.8359999999999985</v>
      </c>
    </row>
    <row r="1501" spans="1:20" x14ac:dyDescent="0.3">
      <c r="B1501">
        <v>6</v>
      </c>
      <c r="C1501">
        <v>279.85500000000002</v>
      </c>
      <c r="D1501">
        <f t="shared" si="97"/>
        <v>58.685446009389601</v>
      </c>
      <c r="E1501">
        <v>-44.433599999999998</v>
      </c>
      <c r="F1501">
        <v>36.178600000000003</v>
      </c>
      <c r="G1501">
        <v>759.45</v>
      </c>
      <c r="H1501">
        <v>1.5608200000000001</v>
      </c>
      <c r="I1501">
        <v>-56.198099999999997</v>
      </c>
      <c r="J1501">
        <f t="shared" si="95"/>
        <v>-11.764499999999998</v>
      </c>
      <c r="L1501">
        <v>6</v>
      </c>
      <c r="M1501">
        <v>281.69600000000003</v>
      </c>
      <c r="N1501">
        <f t="shared" si="98"/>
        <v>64.172495668356433</v>
      </c>
      <c r="O1501">
        <v>-34.606900000000003</v>
      </c>
      <c r="P1501">
        <v>25.253299999999999</v>
      </c>
      <c r="Q1501">
        <v>1471.86</v>
      </c>
      <c r="R1501">
        <v>3.4727100000000002</v>
      </c>
      <c r="S1501">
        <v>-41.015599999999999</v>
      </c>
      <c r="T1501">
        <f t="shared" si="96"/>
        <v>-6.4086999999999961</v>
      </c>
    </row>
    <row r="1502" spans="1:20" x14ac:dyDescent="0.3">
      <c r="B1502">
        <v>7</v>
      </c>
      <c r="C1502">
        <v>295.73099999999999</v>
      </c>
      <c r="D1502">
        <f t="shared" si="97"/>
        <v>62.98815822625356</v>
      </c>
      <c r="E1502">
        <v>-44.784500000000001</v>
      </c>
      <c r="F1502">
        <v>37.124600000000001</v>
      </c>
      <c r="G1502">
        <v>753.97500000000002</v>
      </c>
      <c r="H1502">
        <v>1.5414000000000001</v>
      </c>
      <c r="I1502">
        <v>-56.396500000000003</v>
      </c>
      <c r="J1502">
        <f t="shared" si="95"/>
        <v>-11.612000000000002</v>
      </c>
      <c r="L1502">
        <v>7</v>
      </c>
      <c r="M1502">
        <v>297.83199999999999</v>
      </c>
      <c r="N1502">
        <f t="shared" si="98"/>
        <v>61.973227565691744</v>
      </c>
      <c r="O1502">
        <v>-34.4238</v>
      </c>
      <c r="P1502">
        <v>25.680499999999999</v>
      </c>
      <c r="Q1502">
        <v>1460.62</v>
      </c>
      <c r="R1502">
        <v>3.2891699999999999</v>
      </c>
      <c r="S1502">
        <v>-41.519199999999998</v>
      </c>
      <c r="T1502">
        <f t="shared" si="96"/>
        <v>-7.0953999999999979</v>
      </c>
    </row>
    <row r="1503" spans="1:20" x14ac:dyDescent="0.3">
      <c r="B1503">
        <v>8</v>
      </c>
      <c r="C1503">
        <v>312.69900000000001</v>
      </c>
      <c r="D1503">
        <f t="shared" si="97"/>
        <v>58.934464875058872</v>
      </c>
      <c r="E1503">
        <v>-44.403100000000002</v>
      </c>
      <c r="F1503">
        <v>36.666899999999998</v>
      </c>
      <c r="G1503">
        <v>737.37400000000002</v>
      </c>
      <c r="H1503">
        <v>1.5260499999999999</v>
      </c>
      <c r="I1503">
        <v>-56.411700000000003</v>
      </c>
      <c r="J1503">
        <f t="shared" si="95"/>
        <v>-12.008600000000001</v>
      </c>
      <c r="L1503">
        <v>8</v>
      </c>
      <c r="M1503">
        <v>313.976</v>
      </c>
      <c r="N1503">
        <f t="shared" si="98"/>
        <v>61.942517343904832</v>
      </c>
      <c r="O1503">
        <v>-34.774799999999999</v>
      </c>
      <c r="P1503">
        <v>26.046800000000001</v>
      </c>
      <c r="Q1503">
        <v>1466.42</v>
      </c>
      <c r="R1503">
        <v>3.3201900000000002</v>
      </c>
      <c r="S1503">
        <v>-41.488599999999998</v>
      </c>
      <c r="T1503">
        <f t="shared" si="96"/>
        <v>-6.7137999999999991</v>
      </c>
    </row>
    <row r="1504" spans="1:20" x14ac:dyDescent="0.3">
      <c r="B1504">
        <v>9</v>
      </c>
      <c r="C1504">
        <v>329.22800000000001</v>
      </c>
      <c r="D1504">
        <f t="shared" si="97"/>
        <v>60.49972775122513</v>
      </c>
      <c r="E1504">
        <v>-44.22</v>
      </c>
      <c r="F1504">
        <v>36.0565</v>
      </c>
      <c r="G1504">
        <v>748.60500000000002</v>
      </c>
      <c r="H1504">
        <v>1.5588200000000001</v>
      </c>
      <c r="I1504">
        <v>-56.503300000000003</v>
      </c>
      <c r="J1504">
        <f t="shared" si="95"/>
        <v>-12.283300000000004</v>
      </c>
      <c r="L1504">
        <v>9</v>
      </c>
      <c r="M1504">
        <v>330.69900000000001</v>
      </c>
      <c r="N1504">
        <f t="shared" si="98"/>
        <v>59.797883154936265</v>
      </c>
      <c r="O1504">
        <v>-34.774799999999999</v>
      </c>
      <c r="P1504">
        <v>26.077300000000001</v>
      </c>
      <c r="Q1504">
        <v>1467.09</v>
      </c>
      <c r="R1504">
        <v>3.3050000000000002</v>
      </c>
      <c r="S1504">
        <v>-41.549700000000001</v>
      </c>
      <c r="T1504">
        <f t="shared" si="96"/>
        <v>-6.7749000000000024</v>
      </c>
    </row>
    <row r="1505" spans="2:20" x14ac:dyDescent="0.3">
      <c r="B1505">
        <v>10</v>
      </c>
      <c r="C1505">
        <v>345.63400000000001</v>
      </c>
      <c r="D1505">
        <f t="shared" si="97"/>
        <v>60.953309764720203</v>
      </c>
      <c r="E1505">
        <v>-44.601399999999998</v>
      </c>
      <c r="F1505">
        <v>36.453200000000002</v>
      </c>
      <c r="G1505">
        <v>750.94100000000003</v>
      </c>
      <c r="H1505">
        <v>1.55765</v>
      </c>
      <c r="I1505">
        <v>-56.427</v>
      </c>
      <c r="J1505">
        <f t="shared" si="95"/>
        <v>-11.825600000000001</v>
      </c>
      <c r="L1505">
        <v>10</v>
      </c>
      <c r="M1505">
        <v>347.976</v>
      </c>
      <c r="N1505">
        <f t="shared" si="98"/>
        <v>57.880419054233997</v>
      </c>
      <c r="O1505">
        <v>-34.5154</v>
      </c>
      <c r="P1505">
        <v>25.894200000000001</v>
      </c>
      <c r="Q1505">
        <v>1439.47</v>
      </c>
      <c r="R1505">
        <v>3.3009300000000001</v>
      </c>
      <c r="S1505">
        <v>-41.763300000000001</v>
      </c>
      <c r="T1505">
        <f t="shared" si="96"/>
        <v>-7.2479000000000013</v>
      </c>
    </row>
    <row r="1506" spans="2:20" x14ac:dyDescent="0.3">
      <c r="B1506">
        <v>11</v>
      </c>
      <c r="C1506">
        <v>361.90899999999999</v>
      </c>
      <c r="D1506">
        <f t="shared" si="97"/>
        <v>61.443932411674432</v>
      </c>
      <c r="E1506">
        <v>-45.1965</v>
      </c>
      <c r="F1506">
        <v>37.002600000000001</v>
      </c>
      <c r="G1506">
        <v>789.255</v>
      </c>
      <c r="H1506">
        <v>1.61043</v>
      </c>
      <c r="I1506">
        <v>-56.533799999999999</v>
      </c>
      <c r="J1506">
        <f t="shared" si="95"/>
        <v>-11.337299999999999</v>
      </c>
      <c r="L1506">
        <v>11</v>
      </c>
      <c r="M1506">
        <v>365.08</v>
      </c>
      <c r="N1506">
        <f t="shared" si="98"/>
        <v>58.465855940131014</v>
      </c>
      <c r="O1506">
        <v>-34.622199999999999</v>
      </c>
      <c r="P1506">
        <v>25.772099999999998</v>
      </c>
      <c r="Q1506">
        <v>1493.8</v>
      </c>
      <c r="R1506">
        <v>3.3279200000000002</v>
      </c>
      <c r="S1506">
        <v>-41.717500000000001</v>
      </c>
      <c r="T1506">
        <f t="shared" si="96"/>
        <v>-7.0953000000000017</v>
      </c>
    </row>
    <row r="1507" spans="2:20" x14ac:dyDescent="0.3">
      <c r="B1507">
        <v>12</v>
      </c>
      <c r="C1507">
        <v>378.42500000000001</v>
      </c>
      <c r="D1507">
        <f t="shared" si="97"/>
        <v>60.547348026156385</v>
      </c>
      <c r="E1507">
        <v>-45.2881</v>
      </c>
      <c r="F1507">
        <v>37.292499999999997</v>
      </c>
      <c r="G1507">
        <v>784.88499999999999</v>
      </c>
      <c r="H1507">
        <v>1.5820399999999999</v>
      </c>
      <c r="I1507">
        <v>-56.488</v>
      </c>
      <c r="J1507">
        <f t="shared" si="95"/>
        <v>-11.1999</v>
      </c>
      <c r="L1507">
        <v>12</v>
      </c>
      <c r="M1507">
        <v>382.10199999999998</v>
      </c>
      <c r="N1507">
        <f t="shared" si="98"/>
        <v>58.747503231112709</v>
      </c>
      <c r="O1507">
        <v>-35.308799999999998</v>
      </c>
      <c r="P1507">
        <v>25.726299999999998</v>
      </c>
      <c r="Q1507">
        <v>1596.79</v>
      </c>
      <c r="R1507">
        <v>3.5367700000000002</v>
      </c>
      <c r="S1507">
        <v>-41.412399999999998</v>
      </c>
      <c r="T1507">
        <f t="shared" si="96"/>
        <v>-6.1036000000000001</v>
      </c>
    </row>
    <row r="1508" spans="2:20" x14ac:dyDescent="0.3">
      <c r="B1508">
        <v>13</v>
      </c>
      <c r="C1508">
        <v>395.89499999999998</v>
      </c>
      <c r="D1508">
        <f t="shared" si="97"/>
        <v>57.240984544934271</v>
      </c>
      <c r="E1508">
        <v>-44.341999999999999</v>
      </c>
      <c r="F1508">
        <v>36.071800000000003</v>
      </c>
      <c r="G1508">
        <v>775.81700000000001</v>
      </c>
      <c r="H1508">
        <v>1.5710599999999999</v>
      </c>
      <c r="I1508">
        <v>-56.350700000000003</v>
      </c>
      <c r="J1508">
        <f t="shared" si="95"/>
        <v>-12.008700000000005</v>
      </c>
      <c r="L1508">
        <v>13</v>
      </c>
      <c r="M1508">
        <v>399.71899999999999</v>
      </c>
      <c r="N1508">
        <f t="shared" si="98"/>
        <v>56.763353578929383</v>
      </c>
      <c r="O1508">
        <v>-34.957900000000002</v>
      </c>
      <c r="P1508">
        <v>25.390599999999999</v>
      </c>
      <c r="Q1508">
        <v>1569.46</v>
      </c>
      <c r="R1508">
        <v>3.4436900000000001</v>
      </c>
      <c r="S1508">
        <v>-41.549700000000001</v>
      </c>
      <c r="T1508">
        <f t="shared" si="96"/>
        <v>-6.5917999999999992</v>
      </c>
    </row>
    <row r="1509" spans="2:20" x14ac:dyDescent="0.3">
      <c r="B1509">
        <v>14</v>
      </c>
      <c r="C1509">
        <v>413.774</v>
      </c>
      <c r="D1509">
        <f t="shared" si="97"/>
        <v>55.931539795290504</v>
      </c>
      <c r="E1509">
        <v>-43.9758</v>
      </c>
      <c r="F1509">
        <v>35.461399999999998</v>
      </c>
      <c r="G1509">
        <v>774.28300000000002</v>
      </c>
      <c r="H1509">
        <v>1.5761799999999999</v>
      </c>
      <c r="I1509">
        <v>-56.1218</v>
      </c>
      <c r="J1509">
        <f t="shared" si="95"/>
        <v>-12.146000000000001</v>
      </c>
      <c r="L1509">
        <v>14</v>
      </c>
      <c r="M1509">
        <v>417.63299999999998</v>
      </c>
      <c r="N1509">
        <f t="shared" si="98"/>
        <v>55.822261918052959</v>
      </c>
      <c r="O1509">
        <v>-34.622199999999999</v>
      </c>
      <c r="P1509">
        <v>25.0854</v>
      </c>
      <c r="Q1509">
        <v>1586.45</v>
      </c>
      <c r="R1509">
        <v>3.4561600000000001</v>
      </c>
      <c r="S1509">
        <v>-41.473399999999998</v>
      </c>
      <c r="T1509">
        <f t="shared" si="96"/>
        <v>-6.8511999999999986</v>
      </c>
    </row>
    <row r="1510" spans="2:20" x14ac:dyDescent="0.3">
      <c r="B1510">
        <v>15</v>
      </c>
      <c r="C1510">
        <v>430.52800000000002</v>
      </c>
      <c r="D1510">
        <f t="shared" si="97"/>
        <v>59.687238868329885</v>
      </c>
      <c r="E1510">
        <v>-44.280999999999999</v>
      </c>
      <c r="F1510">
        <v>35.9955</v>
      </c>
      <c r="G1510">
        <v>780.10500000000002</v>
      </c>
      <c r="H1510">
        <v>1.5990599999999999</v>
      </c>
      <c r="I1510">
        <v>-56.3202</v>
      </c>
      <c r="J1510">
        <f t="shared" si="95"/>
        <v>-12.039200000000001</v>
      </c>
      <c r="L1510">
        <v>15</v>
      </c>
      <c r="M1510">
        <v>435.56</v>
      </c>
      <c r="N1510">
        <f t="shared" si="98"/>
        <v>55.781781670106476</v>
      </c>
      <c r="O1510">
        <v>-34.79</v>
      </c>
      <c r="P1510">
        <v>25.0092</v>
      </c>
      <c r="Q1510">
        <v>1566.93</v>
      </c>
      <c r="R1510">
        <v>3.4989699999999999</v>
      </c>
      <c r="S1510">
        <v>-41.473399999999998</v>
      </c>
      <c r="T1510">
        <f t="shared" si="96"/>
        <v>-6.6833999999999989</v>
      </c>
    </row>
    <row r="1511" spans="2:20" x14ac:dyDescent="0.3">
      <c r="B1511">
        <v>16</v>
      </c>
      <c r="C1511">
        <v>447.63200000000001</v>
      </c>
      <c r="D1511">
        <f t="shared" si="97"/>
        <v>58.465855940131014</v>
      </c>
      <c r="E1511">
        <v>-44.830300000000001</v>
      </c>
      <c r="F1511">
        <v>36.1023</v>
      </c>
      <c r="G1511">
        <v>815.00400000000002</v>
      </c>
      <c r="H1511">
        <v>1.6515</v>
      </c>
      <c r="I1511">
        <v>-56.182899999999997</v>
      </c>
      <c r="J1511">
        <f t="shared" si="95"/>
        <v>-11.352599999999995</v>
      </c>
      <c r="L1511">
        <v>16</v>
      </c>
      <c r="M1511">
        <v>454.12</v>
      </c>
      <c r="N1511">
        <f t="shared" si="98"/>
        <v>53.87931034482758</v>
      </c>
      <c r="O1511">
        <v>-34.4696</v>
      </c>
      <c r="P1511">
        <v>25.0092</v>
      </c>
      <c r="Q1511">
        <v>1600.36</v>
      </c>
      <c r="R1511">
        <v>3.4643799999999998</v>
      </c>
      <c r="S1511">
        <v>-41.610700000000001</v>
      </c>
      <c r="T1511">
        <f t="shared" si="96"/>
        <v>-7.1411000000000016</v>
      </c>
    </row>
    <row r="1512" spans="2:20" x14ac:dyDescent="0.3">
      <c r="B1512">
        <v>17</v>
      </c>
      <c r="C1512">
        <v>465.35700000000003</v>
      </c>
      <c r="D1512">
        <f t="shared" si="97"/>
        <v>56.41748942172066</v>
      </c>
      <c r="E1512">
        <v>-44.326799999999999</v>
      </c>
      <c r="F1512">
        <v>35.385100000000001</v>
      </c>
      <c r="G1512">
        <v>806.327</v>
      </c>
      <c r="H1512">
        <v>1.6211</v>
      </c>
      <c r="I1512">
        <v>-56.182899999999997</v>
      </c>
      <c r="J1512">
        <f t="shared" si="95"/>
        <v>-11.856099999999998</v>
      </c>
      <c r="L1512">
        <v>17</v>
      </c>
      <c r="M1512">
        <v>472.298</v>
      </c>
      <c r="N1512">
        <f t="shared" si="98"/>
        <v>55.011552426009473</v>
      </c>
      <c r="O1512">
        <v>-34.851100000000002</v>
      </c>
      <c r="P1512">
        <v>25.0854</v>
      </c>
      <c r="Q1512">
        <v>1615.27</v>
      </c>
      <c r="R1512">
        <v>3.5226500000000001</v>
      </c>
      <c r="S1512">
        <v>-41.366599999999998</v>
      </c>
      <c r="T1512">
        <f t="shared" si="96"/>
        <v>-6.5154999999999959</v>
      </c>
    </row>
    <row r="1513" spans="2:20" x14ac:dyDescent="0.3">
      <c r="B1513">
        <v>18</v>
      </c>
      <c r="C1513">
        <v>484.43799999999999</v>
      </c>
      <c r="D1513">
        <f t="shared" si="97"/>
        <v>52.408154708872807</v>
      </c>
      <c r="E1513">
        <v>-44.494599999999998</v>
      </c>
      <c r="F1513">
        <v>35.461399999999998</v>
      </c>
      <c r="G1513">
        <v>820.75800000000004</v>
      </c>
      <c r="H1513">
        <v>1.6392100000000001</v>
      </c>
      <c r="I1513">
        <v>-55.9998</v>
      </c>
      <c r="J1513">
        <f t="shared" si="95"/>
        <v>-11.505200000000002</v>
      </c>
      <c r="L1513">
        <v>18</v>
      </c>
      <c r="M1513">
        <v>490.67200000000003</v>
      </c>
      <c r="N1513">
        <f t="shared" si="98"/>
        <v>54.424730597583469</v>
      </c>
      <c r="O1513">
        <v>-34.835799999999999</v>
      </c>
      <c r="P1513">
        <v>24.8871</v>
      </c>
      <c r="Q1513">
        <v>1724.26</v>
      </c>
      <c r="R1513">
        <v>3.5500400000000001</v>
      </c>
      <c r="S1513">
        <v>-41.122399999999999</v>
      </c>
      <c r="T1513">
        <f t="shared" si="96"/>
        <v>-6.2866</v>
      </c>
    </row>
    <row r="1514" spans="2:20" x14ac:dyDescent="0.3">
      <c r="B1514">
        <v>19</v>
      </c>
      <c r="C1514">
        <v>503.11399999999998</v>
      </c>
      <c r="D1514">
        <f t="shared" si="97"/>
        <v>53.544656243306953</v>
      </c>
      <c r="E1514">
        <v>-43.426499999999997</v>
      </c>
      <c r="F1514">
        <v>33.783000000000001</v>
      </c>
      <c r="G1514">
        <v>815.18399999999997</v>
      </c>
      <c r="H1514">
        <v>1.64103</v>
      </c>
      <c r="I1514">
        <v>-55.892899999999997</v>
      </c>
      <c r="J1514">
        <f t="shared" si="95"/>
        <v>-12.4664</v>
      </c>
      <c r="L1514">
        <v>19</v>
      </c>
      <c r="M1514">
        <v>509.476</v>
      </c>
      <c r="N1514">
        <f t="shared" si="98"/>
        <v>53.180174430972208</v>
      </c>
      <c r="O1514">
        <v>-35.263100000000001</v>
      </c>
      <c r="P1514">
        <v>25.451699999999999</v>
      </c>
      <c r="Q1514">
        <v>1717.72</v>
      </c>
      <c r="R1514">
        <v>3.5969699999999998</v>
      </c>
      <c r="S1514">
        <v>-41.564900000000002</v>
      </c>
      <c r="T1514">
        <f t="shared" si="96"/>
        <v>-6.3018000000000001</v>
      </c>
    </row>
    <row r="1515" spans="2:20" x14ac:dyDescent="0.3">
      <c r="B1515">
        <v>20</v>
      </c>
      <c r="C1515">
        <v>520.20799999999997</v>
      </c>
      <c r="D1515">
        <f t="shared" si="97"/>
        <v>58.500058500058522</v>
      </c>
      <c r="E1515">
        <v>-44.586199999999998</v>
      </c>
      <c r="F1515">
        <v>35.491900000000001</v>
      </c>
      <c r="G1515">
        <v>832.27499999999998</v>
      </c>
      <c r="H1515">
        <v>1.6637900000000001</v>
      </c>
      <c r="I1515">
        <v>-56.015000000000001</v>
      </c>
      <c r="J1515">
        <f t="shared" si="95"/>
        <v>-11.428800000000003</v>
      </c>
      <c r="L1515">
        <v>20</v>
      </c>
      <c r="M1515">
        <v>528.79700000000003</v>
      </c>
      <c r="N1515">
        <f t="shared" si="98"/>
        <v>51.757155426737675</v>
      </c>
      <c r="O1515">
        <v>-34.561199999999999</v>
      </c>
      <c r="P1515">
        <v>24.8566</v>
      </c>
      <c r="Q1515">
        <v>1622.17</v>
      </c>
      <c r="R1515">
        <v>3.5086499999999998</v>
      </c>
      <c r="S1515">
        <v>-40.679900000000004</v>
      </c>
      <c r="T1515">
        <f t="shared" si="96"/>
        <v>-6.118700000000004</v>
      </c>
    </row>
    <row r="1516" spans="2:20" x14ac:dyDescent="0.3">
      <c r="B1516">
        <v>21</v>
      </c>
      <c r="C1516">
        <v>538.32299999999998</v>
      </c>
      <c r="D1516">
        <f t="shared" si="97"/>
        <v>55.202870549268532</v>
      </c>
      <c r="E1516">
        <v>-43.991100000000003</v>
      </c>
      <c r="F1516">
        <v>34.851100000000002</v>
      </c>
      <c r="G1516">
        <v>811.43899999999996</v>
      </c>
      <c r="H1516">
        <v>1.6495899999999999</v>
      </c>
      <c r="I1516">
        <v>-56.015000000000001</v>
      </c>
      <c r="J1516">
        <f t="shared" si="95"/>
        <v>-12.023899999999998</v>
      </c>
      <c r="L1516">
        <v>21</v>
      </c>
      <c r="M1516">
        <v>547.29300000000001</v>
      </c>
      <c r="N1516">
        <f t="shared" si="98"/>
        <v>54.065743944636736</v>
      </c>
      <c r="O1516">
        <v>-35.018900000000002</v>
      </c>
      <c r="P1516">
        <v>24.826000000000001</v>
      </c>
      <c r="Q1516">
        <v>1719.02</v>
      </c>
      <c r="R1516">
        <v>3.6398899999999998</v>
      </c>
      <c r="S1516">
        <v>-41.061399999999999</v>
      </c>
      <c r="T1516">
        <f t="shared" si="96"/>
        <v>-6.0424999999999969</v>
      </c>
    </row>
    <row r="1517" spans="2:20" x14ac:dyDescent="0.3">
      <c r="B1517">
        <v>22</v>
      </c>
      <c r="C1517">
        <v>556.173</v>
      </c>
      <c r="D1517">
        <f t="shared" si="97"/>
        <v>56.022408963585363</v>
      </c>
      <c r="E1517">
        <v>-44.128399999999999</v>
      </c>
      <c r="F1517">
        <v>34.942599999999999</v>
      </c>
      <c r="G1517">
        <v>832.28800000000001</v>
      </c>
      <c r="H1517">
        <v>1.67296</v>
      </c>
      <c r="I1517">
        <v>-55.969200000000001</v>
      </c>
      <c r="J1517">
        <f t="shared" si="95"/>
        <v>-11.840800000000002</v>
      </c>
      <c r="L1517">
        <v>22</v>
      </c>
      <c r="M1517">
        <v>566.73199999999997</v>
      </c>
      <c r="N1517">
        <f t="shared" si="98"/>
        <v>51.442975461700797</v>
      </c>
      <c r="O1517">
        <v>-34.851100000000002</v>
      </c>
      <c r="P1517">
        <v>24.185199999999998</v>
      </c>
      <c r="Q1517">
        <v>1751.05</v>
      </c>
      <c r="R1517">
        <v>3.70174</v>
      </c>
      <c r="S1517">
        <v>-41.412399999999998</v>
      </c>
      <c r="T1517">
        <f t="shared" si="96"/>
        <v>-6.5612999999999957</v>
      </c>
    </row>
    <row r="1518" spans="2:20" x14ac:dyDescent="0.3">
      <c r="B1518">
        <v>23</v>
      </c>
      <c r="C1518">
        <v>574.61199999999997</v>
      </c>
      <c r="D1518">
        <f t="shared" si="97"/>
        <v>54.23287596941276</v>
      </c>
      <c r="E1518">
        <v>-43.670699999999997</v>
      </c>
      <c r="F1518">
        <v>34.4696</v>
      </c>
      <c r="G1518">
        <v>818.37099999999998</v>
      </c>
      <c r="H1518">
        <v>1.6611800000000001</v>
      </c>
      <c r="I1518">
        <v>-55.938699999999997</v>
      </c>
      <c r="J1518">
        <f t="shared" si="95"/>
        <v>-12.268000000000001</v>
      </c>
      <c r="L1518">
        <v>23</v>
      </c>
      <c r="M1518">
        <v>585.61199999999997</v>
      </c>
      <c r="N1518">
        <f t="shared" si="98"/>
        <v>52.966101694915267</v>
      </c>
      <c r="O1518">
        <v>-35.064700000000002</v>
      </c>
      <c r="P1518">
        <v>24.475100000000001</v>
      </c>
      <c r="Q1518">
        <v>1746</v>
      </c>
      <c r="R1518">
        <v>3.7052700000000001</v>
      </c>
      <c r="S1518">
        <v>-41.168199999999999</v>
      </c>
      <c r="T1518">
        <f t="shared" si="96"/>
        <v>-6.1034999999999968</v>
      </c>
    </row>
    <row r="1519" spans="2:20" x14ac:dyDescent="0.3">
      <c r="B1519">
        <v>24</v>
      </c>
      <c r="C1519">
        <v>592.28899999999999</v>
      </c>
      <c r="D1519">
        <f t="shared" si="97"/>
        <v>56.570685070996142</v>
      </c>
      <c r="E1519">
        <v>-44.586199999999998</v>
      </c>
      <c r="F1519">
        <v>35.201999999999998</v>
      </c>
      <c r="G1519">
        <v>848.14800000000002</v>
      </c>
      <c r="H1519">
        <v>1.7017899999999999</v>
      </c>
      <c r="I1519">
        <v>-55.862400000000001</v>
      </c>
      <c r="J1519">
        <f t="shared" si="95"/>
        <v>-11.276200000000003</v>
      </c>
      <c r="L1519">
        <v>24</v>
      </c>
      <c r="M1519">
        <v>605.57100000000003</v>
      </c>
      <c r="N1519">
        <f t="shared" si="98"/>
        <v>50.102710556640965</v>
      </c>
      <c r="O1519">
        <v>-34.591700000000003</v>
      </c>
      <c r="P1519">
        <v>23.895299999999999</v>
      </c>
      <c r="Q1519">
        <v>1768.68</v>
      </c>
      <c r="R1519">
        <v>3.7056100000000001</v>
      </c>
      <c r="S1519">
        <v>-41.381799999999998</v>
      </c>
      <c r="T1519">
        <f t="shared" si="96"/>
        <v>-6.7900999999999954</v>
      </c>
    </row>
    <row r="1520" spans="2:20" x14ac:dyDescent="0.3">
      <c r="B1520">
        <v>25</v>
      </c>
      <c r="C1520">
        <v>611.28800000000001</v>
      </c>
      <c r="D1520">
        <f t="shared" si="97"/>
        <v>52.634349176272373</v>
      </c>
      <c r="E1520">
        <v>-44.174199999999999</v>
      </c>
      <c r="F1520">
        <v>34.393300000000004</v>
      </c>
      <c r="G1520">
        <v>856.404</v>
      </c>
      <c r="H1520">
        <v>1.71401</v>
      </c>
      <c r="I1520">
        <v>-55.526699999999998</v>
      </c>
      <c r="J1520">
        <f t="shared" si="95"/>
        <v>-11.352499999999999</v>
      </c>
      <c r="L1520">
        <v>25</v>
      </c>
      <c r="M1520">
        <v>623.15899999999999</v>
      </c>
      <c r="N1520">
        <f t="shared" si="98"/>
        <v>56.856947919035818</v>
      </c>
      <c r="O1520">
        <v>-37.231400000000001</v>
      </c>
      <c r="P1520">
        <v>26.3977</v>
      </c>
      <c r="Q1520">
        <v>2049.9</v>
      </c>
      <c r="R1520">
        <v>3.99716</v>
      </c>
      <c r="S1520">
        <v>-41.290300000000002</v>
      </c>
      <c r="T1520">
        <f t="shared" si="96"/>
        <v>-4.0589000000000013</v>
      </c>
    </row>
    <row r="1521" spans="1:20" x14ac:dyDescent="0.3">
      <c r="B1521">
        <v>26</v>
      </c>
      <c r="C1521">
        <v>629.83299999999997</v>
      </c>
      <c r="D1521">
        <f t="shared" si="97"/>
        <v>53.922890266918429</v>
      </c>
      <c r="E1521">
        <v>-43.563800000000001</v>
      </c>
      <c r="F1521">
        <v>34.027099999999997</v>
      </c>
      <c r="G1521">
        <v>823.82399999999996</v>
      </c>
      <c r="H1521">
        <v>1.6828399999999999</v>
      </c>
      <c r="I1521">
        <v>-55.694600000000001</v>
      </c>
      <c r="J1521">
        <f t="shared" si="95"/>
        <v>-12.130800000000001</v>
      </c>
      <c r="L1521">
        <v>26</v>
      </c>
      <c r="M1521">
        <v>645.17499999999995</v>
      </c>
      <c r="N1521">
        <f t="shared" si="98"/>
        <v>45.421511627907051</v>
      </c>
      <c r="O1521">
        <v>-34.2712</v>
      </c>
      <c r="P1521">
        <v>23.3612</v>
      </c>
      <c r="Q1521">
        <v>1769.11</v>
      </c>
      <c r="R1521">
        <v>3.71393</v>
      </c>
      <c r="S1521">
        <v>-41.122399999999999</v>
      </c>
      <c r="T1521">
        <f t="shared" si="96"/>
        <v>-6.8511999999999986</v>
      </c>
    </row>
    <row r="1522" spans="1:20" x14ac:dyDescent="0.3">
      <c r="B1522">
        <v>27</v>
      </c>
      <c r="C1522">
        <v>649.04</v>
      </c>
      <c r="D1522">
        <f t="shared" si="97"/>
        <v>52.064351538501604</v>
      </c>
      <c r="E1522">
        <v>-43.258699999999997</v>
      </c>
      <c r="F1522">
        <v>33.294699999999999</v>
      </c>
      <c r="G1522">
        <v>831.16800000000001</v>
      </c>
      <c r="H1522">
        <v>1.6901200000000001</v>
      </c>
      <c r="I1522">
        <v>-55.603000000000002</v>
      </c>
      <c r="J1522">
        <f t="shared" si="95"/>
        <v>-12.344300000000004</v>
      </c>
      <c r="L1522">
        <v>27</v>
      </c>
      <c r="M1522">
        <v>666.07399999999996</v>
      </c>
      <c r="N1522">
        <f t="shared" si="98"/>
        <v>47.849179386573518</v>
      </c>
      <c r="O1522">
        <v>-34.332299999999996</v>
      </c>
      <c r="P1522">
        <v>23.2697</v>
      </c>
      <c r="Q1522">
        <v>1778.22</v>
      </c>
      <c r="R1522">
        <v>3.77433</v>
      </c>
      <c r="S1522">
        <v>-41.259799999999998</v>
      </c>
      <c r="T1522">
        <f t="shared" si="96"/>
        <v>-6.927500000000002</v>
      </c>
    </row>
    <row r="1523" spans="1:20" x14ac:dyDescent="0.3">
      <c r="B1523">
        <v>28</v>
      </c>
      <c r="C1523">
        <v>667.92100000000005</v>
      </c>
      <c r="D1523">
        <f t="shared" si="97"/>
        <v>52.963296435569909</v>
      </c>
      <c r="E1523">
        <v>-43.930100000000003</v>
      </c>
      <c r="F1523">
        <v>33.889800000000001</v>
      </c>
      <c r="G1523">
        <v>858.82299999999998</v>
      </c>
      <c r="H1523">
        <v>1.7324999999999999</v>
      </c>
      <c r="I1523">
        <v>-55.511499999999998</v>
      </c>
      <c r="J1523">
        <f t="shared" si="95"/>
        <v>-11.581399999999995</v>
      </c>
      <c r="L1523">
        <v>28</v>
      </c>
      <c r="M1523">
        <v>687.81299999999999</v>
      </c>
      <c r="N1523">
        <f t="shared" si="98"/>
        <v>46.000276001655941</v>
      </c>
      <c r="O1523">
        <v>-34.194899999999997</v>
      </c>
      <c r="P1523">
        <v>23.3765</v>
      </c>
      <c r="Q1523">
        <v>1751.11</v>
      </c>
      <c r="R1523">
        <v>3.7064400000000002</v>
      </c>
      <c r="S1523">
        <v>-40.954599999999999</v>
      </c>
      <c r="T1523">
        <f t="shared" si="96"/>
        <v>-6.7597000000000023</v>
      </c>
    </row>
    <row r="1524" spans="1:20" x14ac:dyDescent="0.3">
      <c r="B1524">
        <v>29</v>
      </c>
      <c r="C1524">
        <v>686.65200000000004</v>
      </c>
      <c r="D1524">
        <f t="shared" si="97"/>
        <v>53.38743259836636</v>
      </c>
      <c r="E1524">
        <v>-44.052100000000003</v>
      </c>
      <c r="F1524">
        <v>34.1492</v>
      </c>
      <c r="G1524">
        <v>852.548</v>
      </c>
      <c r="H1524">
        <v>1.75004</v>
      </c>
      <c r="I1524">
        <v>-55.633499999999998</v>
      </c>
      <c r="J1524">
        <f t="shared" si="95"/>
        <v>-11.581399999999995</v>
      </c>
      <c r="L1524">
        <v>29</v>
      </c>
      <c r="M1524">
        <v>708.71699999999998</v>
      </c>
      <c r="N1524">
        <f t="shared" si="98"/>
        <v>47.83773440489859</v>
      </c>
      <c r="O1524">
        <v>-34.133899999999997</v>
      </c>
      <c r="P1524">
        <v>22.903400000000001</v>
      </c>
      <c r="Q1524">
        <v>1819.23</v>
      </c>
      <c r="R1524">
        <v>3.7468499999999998</v>
      </c>
      <c r="S1524">
        <v>-41.000399999999999</v>
      </c>
      <c r="T1524">
        <f t="shared" si="96"/>
        <v>-6.866500000000002</v>
      </c>
    </row>
    <row r="1525" spans="1:20" x14ac:dyDescent="0.3">
      <c r="B1525">
        <v>30</v>
      </c>
      <c r="C1525">
        <v>706.56399999999996</v>
      </c>
      <c r="D1525">
        <f t="shared" si="97"/>
        <v>50.220972278023503</v>
      </c>
      <c r="E1525">
        <v>-43.731699999999996</v>
      </c>
      <c r="F1525">
        <v>33.371000000000002</v>
      </c>
      <c r="G1525">
        <v>873.63099999999997</v>
      </c>
      <c r="H1525">
        <v>1.74343</v>
      </c>
      <c r="I1525">
        <v>-55.526699999999998</v>
      </c>
      <c r="J1525">
        <f t="shared" si="95"/>
        <v>-11.795000000000002</v>
      </c>
      <c r="T1525">
        <f t="shared" si="96"/>
        <v>0</v>
      </c>
    </row>
    <row r="1526" spans="1:20" x14ac:dyDescent="0.3">
      <c r="J1526">
        <f t="shared" si="95"/>
        <v>0</v>
      </c>
      <c r="K1526">
        <v>3.9</v>
      </c>
      <c r="T1526">
        <f t="shared" si="96"/>
        <v>0</v>
      </c>
    </row>
    <row r="1527" spans="1:20" x14ac:dyDescent="0.3">
      <c r="A1527">
        <v>4</v>
      </c>
      <c r="J1527">
        <f t="shared" si="95"/>
        <v>0</v>
      </c>
      <c r="L1527">
        <v>1</v>
      </c>
      <c r="M1527">
        <v>220.77099999999999</v>
      </c>
      <c r="O1527">
        <v>-42.495699999999999</v>
      </c>
      <c r="P1527">
        <v>60.73</v>
      </c>
      <c r="Q1527">
        <v>492.54399999999998</v>
      </c>
      <c r="R1527">
        <v>1.2166399999999999</v>
      </c>
      <c r="S1527">
        <v>-46.646099999999997</v>
      </c>
      <c r="T1527">
        <f t="shared" si="96"/>
        <v>-4.1503999999999976</v>
      </c>
    </row>
    <row r="1528" spans="1:20" x14ac:dyDescent="0.3">
      <c r="B1528">
        <v>1</v>
      </c>
      <c r="C1528">
        <v>221.07499999999999</v>
      </c>
      <c r="E1528">
        <v>-52.536000000000001</v>
      </c>
      <c r="F1528">
        <v>64.788799999999995</v>
      </c>
      <c r="G1528">
        <v>394.613</v>
      </c>
      <c r="H1528">
        <v>0.885737</v>
      </c>
      <c r="I1528">
        <v>-61.981200000000001</v>
      </c>
      <c r="J1528">
        <f t="shared" si="95"/>
        <v>-9.4451999999999998</v>
      </c>
      <c r="L1528">
        <v>2</v>
      </c>
      <c r="M1528">
        <v>227.904</v>
      </c>
      <c r="N1528">
        <f t="shared" si="98"/>
        <v>140.19346698443834</v>
      </c>
      <c r="O1528">
        <v>-36.239600000000003</v>
      </c>
      <c r="P1528">
        <v>31.738299999999999</v>
      </c>
      <c r="Q1528">
        <v>983.93</v>
      </c>
      <c r="R1528">
        <v>2.6440199999999998</v>
      </c>
      <c r="S1528">
        <v>-39.657600000000002</v>
      </c>
      <c r="T1528">
        <f t="shared" si="96"/>
        <v>-3.4179999999999993</v>
      </c>
    </row>
    <row r="1529" spans="1:20" x14ac:dyDescent="0.3">
      <c r="B1529">
        <v>2</v>
      </c>
      <c r="C1529">
        <v>227.27099999999999</v>
      </c>
      <c r="D1529">
        <f t="shared" si="97"/>
        <v>161.39444803098777</v>
      </c>
      <c r="E1529">
        <v>-46.646099999999997</v>
      </c>
      <c r="F1529">
        <v>41.458100000000002</v>
      </c>
      <c r="G1529">
        <v>611.10400000000004</v>
      </c>
      <c r="H1529">
        <v>1.3561300000000001</v>
      </c>
      <c r="I1529">
        <v>-55.618299999999998</v>
      </c>
      <c r="J1529">
        <f t="shared" si="95"/>
        <v>-8.9722000000000008</v>
      </c>
      <c r="L1529">
        <v>3</v>
      </c>
      <c r="M1529">
        <v>238.33500000000001</v>
      </c>
      <c r="N1529">
        <f t="shared" si="98"/>
        <v>95.868085514332179</v>
      </c>
      <c r="O1529">
        <v>-33.279400000000003</v>
      </c>
      <c r="P1529">
        <v>23.407</v>
      </c>
      <c r="Q1529">
        <v>1326.08</v>
      </c>
      <c r="R1529">
        <v>3.34</v>
      </c>
      <c r="S1529">
        <v>-38.421599999999998</v>
      </c>
      <c r="T1529">
        <f t="shared" si="96"/>
        <v>-5.1421999999999954</v>
      </c>
    </row>
    <row r="1530" spans="1:20" x14ac:dyDescent="0.3">
      <c r="B1530">
        <v>3</v>
      </c>
      <c r="C1530">
        <v>235.83699999999999</v>
      </c>
      <c r="D1530">
        <f t="shared" si="97"/>
        <v>116.74060238150825</v>
      </c>
      <c r="E1530">
        <v>-44.815100000000001</v>
      </c>
      <c r="F1530">
        <v>34.3628</v>
      </c>
      <c r="G1530">
        <v>759.03399999999999</v>
      </c>
      <c r="H1530">
        <v>1.64133</v>
      </c>
      <c r="I1530">
        <v>-54.321300000000001</v>
      </c>
      <c r="J1530">
        <f t="shared" si="95"/>
        <v>-9.5061999999999998</v>
      </c>
      <c r="L1530">
        <v>4</v>
      </c>
      <c r="M1530">
        <v>251.73400000000001</v>
      </c>
      <c r="N1530">
        <f t="shared" si="98"/>
        <v>74.632435256362413</v>
      </c>
      <c r="O1530">
        <v>-32.959000000000003</v>
      </c>
      <c r="P1530">
        <v>20.553599999999999</v>
      </c>
      <c r="Q1530">
        <v>1530.72</v>
      </c>
      <c r="R1530">
        <v>3.6856900000000001</v>
      </c>
      <c r="S1530">
        <v>-38.9709</v>
      </c>
      <c r="T1530">
        <f t="shared" si="96"/>
        <v>-6.0118999999999971</v>
      </c>
    </row>
    <row r="1531" spans="1:20" x14ac:dyDescent="0.3">
      <c r="B1531">
        <v>4</v>
      </c>
      <c r="C1531">
        <v>247.86600000000001</v>
      </c>
      <c r="D1531">
        <f t="shared" si="97"/>
        <v>83.132429960927581</v>
      </c>
      <c r="E1531">
        <v>-43.670699999999997</v>
      </c>
      <c r="F1531">
        <v>32.028199999999998</v>
      </c>
      <c r="G1531">
        <v>794.32</v>
      </c>
      <c r="H1531">
        <v>1.7276499999999999</v>
      </c>
      <c r="I1531">
        <v>-54.138199999999998</v>
      </c>
      <c r="J1531">
        <f t="shared" si="95"/>
        <v>-10.467500000000001</v>
      </c>
      <c r="L1531">
        <v>5</v>
      </c>
      <c r="M1531">
        <v>267.185</v>
      </c>
      <c r="N1531">
        <f t="shared" si="98"/>
        <v>64.720730049834984</v>
      </c>
      <c r="O1531">
        <v>-33.920299999999997</v>
      </c>
      <c r="P1531">
        <v>23.6816</v>
      </c>
      <c r="Q1531">
        <v>1507.93</v>
      </c>
      <c r="R1531">
        <v>3.5436700000000001</v>
      </c>
      <c r="S1531">
        <v>-40.206899999999997</v>
      </c>
      <c r="T1531">
        <f t="shared" si="96"/>
        <v>-6.2866</v>
      </c>
    </row>
    <row r="1532" spans="1:20" x14ac:dyDescent="0.3">
      <c r="B1532">
        <v>5</v>
      </c>
      <c r="C1532">
        <v>262.48599999999999</v>
      </c>
      <c r="D1532">
        <f t="shared" si="97"/>
        <v>68.399452804377674</v>
      </c>
      <c r="E1532">
        <v>-44.189500000000002</v>
      </c>
      <c r="F1532">
        <v>33.187899999999999</v>
      </c>
      <c r="G1532">
        <v>805.00800000000004</v>
      </c>
      <c r="H1532">
        <v>1.6893800000000001</v>
      </c>
      <c r="I1532">
        <v>-55.191000000000003</v>
      </c>
      <c r="J1532">
        <f t="shared" si="95"/>
        <v>-11.0015</v>
      </c>
      <c r="L1532">
        <v>6</v>
      </c>
      <c r="M1532">
        <v>282.43099999999998</v>
      </c>
      <c r="N1532">
        <f t="shared" si="98"/>
        <v>65.59097468188385</v>
      </c>
      <c r="O1532">
        <v>-34.561199999999999</v>
      </c>
      <c r="P1532">
        <v>24.231000000000002</v>
      </c>
      <c r="Q1532">
        <v>1534.61</v>
      </c>
      <c r="R1532">
        <v>3.5310999999999999</v>
      </c>
      <c r="S1532">
        <v>-40.847799999999999</v>
      </c>
      <c r="T1532">
        <f t="shared" si="96"/>
        <v>-6.2866</v>
      </c>
    </row>
    <row r="1533" spans="1:20" x14ac:dyDescent="0.3">
      <c r="B1533">
        <v>6</v>
      </c>
      <c r="C1533">
        <v>278.3</v>
      </c>
      <c r="D1533">
        <f t="shared" si="97"/>
        <v>63.235108132034817</v>
      </c>
      <c r="E1533">
        <v>-44.845599999999997</v>
      </c>
      <c r="F1533">
        <v>35.568199999999997</v>
      </c>
      <c r="G1533">
        <v>789.18200000000002</v>
      </c>
      <c r="H1533">
        <v>1.6209800000000001</v>
      </c>
      <c r="I1533">
        <v>-56.091299999999997</v>
      </c>
      <c r="J1533">
        <f t="shared" si="95"/>
        <v>-11.245699999999999</v>
      </c>
      <c r="L1533">
        <v>7</v>
      </c>
      <c r="M1533">
        <v>298.43</v>
      </c>
      <c r="N1533">
        <f t="shared" si="98"/>
        <v>62.503906494155792</v>
      </c>
      <c r="O1533">
        <v>-34.3628</v>
      </c>
      <c r="P1533">
        <v>24.9634</v>
      </c>
      <c r="Q1533">
        <v>1469.38</v>
      </c>
      <c r="R1533">
        <v>3.4207800000000002</v>
      </c>
      <c r="S1533">
        <v>-41.015599999999999</v>
      </c>
      <c r="T1533">
        <f t="shared" si="96"/>
        <v>-6.6527999999999992</v>
      </c>
    </row>
    <row r="1534" spans="1:20" x14ac:dyDescent="0.3">
      <c r="B1534">
        <v>7</v>
      </c>
      <c r="C1534">
        <v>294.51499999999999</v>
      </c>
      <c r="D1534">
        <f t="shared" si="97"/>
        <v>61.671292013567779</v>
      </c>
      <c r="E1534">
        <v>-44.540399999999998</v>
      </c>
      <c r="F1534">
        <v>36.0413</v>
      </c>
      <c r="G1534">
        <v>754.505</v>
      </c>
      <c r="H1534">
        <v>1.5798700000000001</v>
      </c>
      <c r="I1534">
        <v>-56.304900000000004</v>
      </c>
      <c r="J1534">
        <f t="shared" si="95"/>
        <v>-11.764500000000005</v>
      </c>
      <c r="L1534">
        <v>8</v>
      </c>
      <c r="M1534">
        <v>314.916</v>
      </c>
      <c r="N1534">
        <f t="shared" si="98"/>
        <v>60.657527599175097</v>
      </c>
      <c r="O1534">
        <v>-34.164400000000001</v>
      </c>
      <c r="P1534">
        <v>24.8108</v>
      </c>
      <c r="Q1534">
        <v>1456.89</v>
      </c>
      <c r="R1534">
        <v>3.3521299999999998</v>
      </c>
      <c r="S1534">
        <v>-40.985100000000003</v>
      </c>
      <c r="T1534">
        <f t="shared" si="96"/>
        <v>-6.8207000000000022</v>
      </c>
    </row>
    <row r="1535" spans="1:20" x14ac:dyDescent="0.3">
      <c r="B1535">
        <v>8</v>
      </c>
      <c r="C1535">
        <v>311.29500000000002</v>
      </c>
      <c r="D1535">
        <f t="shared" si="97"/>
        <v>59.594755661501679</v>
      </c>
      <c r="E1535">
        <v>-44.372599999999998</v>
      </c>
      <c r="F1535">
        <v>35.812399999999997</v>
      </c>
      <c r="G1535">
        <v>768.24599999999998</v>
      </c>
      <c r="H1535">
        <v>1.5862400000000001</v>
      </c>
      <c r="I1535">
        <v>-56.2592</v>
      </c>
      <c r="J1535">
        <f t="shared" si="95"/>
        <v>-11.886600000000001</v>
      </c>
      <c r="L1535">
        <v>9</v>
      </c>
      <c r="M1535">
        <v>331.55900000000003</v>
      </c>
      <c r="N1535">
        <f t="shared" si="98"/>
        <v>60.085321156041474</v>
      </c>
      <c r="O1535">
        <v>-34.4696</v>
      </c>
      <c r="P1535">
        <v>24.9176</v>
      </c>
      <c r="Q1535">
        <v>1553.84</v>
      </c>
      <c r="R1535">
        <v>3.4246699999999999</v>
      </c>
      <c r="S1535">
        <v>-41.152999999999999</v>
      </c>
      <c r="T1535">
        <f t="shared" si="96"/>
        <v>-6.6833999999999989</v>
      </c>
    </row>
    <row r="1536" spans="1:20" x14ac:dyDescent="0.3">
      <c r="B1536">
        <v>9</v>
      </c>
      <c r="C1536">
        <v>326.92</v>
      </c>
      <c r="D1536">
        <f t="shared" si="97"/>
        <v>64</v>
      </c>
      <c r="E1536">
        <v>-45.318600000000004</v>
      </c>
      <c r="F1536">
        <v>36.499000000000002</v>
      </c>
      <c r="G1536">
        <v>799.22699999999998</v>
      </c>
      <c r="H1536">
        <v>1.60547</v>
      </c>
      <c r="I1536">
        <v>-56.442300000000003</v>
      </c>
      <c r="J1536">
        <f t="shared" si="95"/>
        <v>-11.123699999999999</v>
      </c>
      <c r="L1536">
        <v>10</v>
      </c>
      <c r="M1536">
        <v>348.33100000000002</v>
      </c>
      <c r="N1536">
        <f t="shared" si="98"/>
        <v>59.623181492964498</v>
      </c>
      <c r="O1536">
        <v>-34.637500000000003</v>
      </c>
      <c r="P1536">
        <v>24.7803</v>
      </c>
      <c r="Q1536">
        <v>1591.07</v>
      </c>
      <c r="R1536">
        <v>3.5042900000000001</v>
      </c>
      <c r="S1536">
        <v>-41.229199999999999</v>
      </c>
      <c r="T1536">
        <f t="shared" si="96"/>
        <v>-6.5916999999999959</v>
      </c>
    </row>
    <row r="1537" spans="2:20" x14ac:dyDescent="0.3">
      <c r="B1537">
        <v>10</v>
      </c>
      <c r="C1537">
        <v>343.45600000000002</v>
      </c>
      <c r="D1537">
        <f t="shared" si="97"/>
        <v>60.474117077890661</v>
      </c>
      <c r="E1537">
        <v>-44.952399999999997</v>
      </c>
      <c r="F1537">
        <v>36.026000000000003</v>
      </c>
      <c r="G1537">
        <v>789.83600000000001</v>
      </c>
      <c r="H1537">
        <v>1.60707</v>
      </c>
      <c r="I1537">
        <v>-56.427</v>
      </c>
      <c r="J1537">
        <f t="shared" si="95"/>
        <v>-11.474600000000002</v>
      </c>
      <c r="L1537">
        <v>11</v>
      </c>
      <c r="M1537">
        <v>365.43599999999998</v>
      </c>
      <c r="N1537">
        <f t="shared" si="98"/>
        <v>58.462437883659881</v>
      </c>
      <c r="O1537">
        <v>-34.4696</v>
      </c>
      <c r="P1537">
        <v>24.826000000000001</v>
      </c>
      <c r="Q1537">
        <v>1551.93</v>
      </c>
      <c r="R1537">
        <v>3.47146</v>
      </c>
      <c r="S1537">
        <v>-41.183500000000002</v>
      </c>
      <c r="T1537">
        <f t="shared" si="96"/>
        <v>-6.7139000000000024</v>
      </c>
    </row>
    <row r="1538" spans="2:20" x14ac:dyDescent="0.3">
      <c r="B1538">
        <v>11</v>
      </c>
      <c r="C1538">
        <v>360.85899999999998</v>
      </c>
      <c r="D1538">
        <f t="shared" si="97"/>
        <v>57.461357237258063</v>
      </c>
      <c r="E1538">
        <v>-44.204700000000003</v>
      </c>
      <c r="F1538">
        <v>35.110500000000002</v>
      </c>
      <c r="G1538">
        <v>782.23099999999999</v>
      </c>
      <c r="H1538">
        <v>1.5952200000000001</v>
      </c>
      <c r="I1538">
        <v>-56.2592</v>
      </c>
      <c r="J1538">
        <f t="shared" si="95"/>
        <v>-12.054499999999997</v>
      </c>
      <c r="L1538">
        <v>12</v>
      </c>
      <c r="M1538">
        <v>382.59100000000001</v>
      </c>
      <c r="N1538">
        <f t="shared" si="98"/>
        <v>58.292043136111822</v>
      </c>
      <c r="O1538">
        <v>-34.667999999999999</v>
      </c>
      <c r="P1538">
        <v>24.795500000000001</v>
      </c>
      <c r="Q1538">
        <v>1587.12</v>
      </c>
      <c r="R1538">
        <v>3.4354900000000002</v>
      </c>
      <c r="S1538">
        <v>-41.259799999999998</v>
      </c>
      <c r="T1538">
        <f t="shared" si="96"/>
        <v>-6.5917999999999992</v>
      </c>
    </row>
    <row r="1539" spans="2:20" x14ac:dyDescent="0.3">
      <c r="B1539">
        <v>12</v>
      </c>
      <c r="C1539">
        <v>377.25700000000001</v>
      </c>
      <c r="D1539">
        <f t="shared" si="97"/>
        <v>60.983046713013692</v>
      </c>
      <c r="E1539">
        <v>-44.753999999999998</v>
      </c>
      <c r="F1539">
        <v>35.8429</v>
      </c>
      <c r="G1539">
        <v>797.60400000000004</v>
      </c>
      <c r="H1539">
        <v>1.62334</v>
      </c>
      <c r="I1539">
        <v>-56.366</v>
      </c>
      <c r="J1539">
        <f t="shared" si="95"/>
        <v>-11.612000000000002</v>
      </c>
      <c r="L1539">
        <v>13</v>
      </c>
      <c r="M1539">
        <v>399.81099999999998</v>
      </c>
      <c r="N1539">
        <f t="shared" si="98"/>
        <v>58.072009291521589</v>
      </c>
      <c r="O1539">
        <v>-34.774799999999999</v>
      </c>
      <c r="P1539">
        <v>24.475100000000001</v>
      </c>
      <c r="Q1539">
        <v>1602.34</v>
      </c>
      <c r="R1539">
        <v>3.5515599999999998</v>
      </c>
      <c r="S1539">
        <v>-41.091900000000003</v>
      </c>
      <c r="T1539">
        <f t="shared" si="96"/>
        <v>-6.3171000000000035</v>
      </c>
    </row>
    <row r="1540" spans="2:20" x14ac:dyDescent="0.3">
      <c r="B1540">
        <v>13</v>
      </c>
      <c r="C1540">
        <v>394.51</v>
      </c>
      <c r="D1540">
        <f t="shared" si="97"/>
        <v>57.960934330261452</v>
      </c>
      <c r="E1540">
        <v>-43.991100000000003</v>
      </c>
      <c r="F1540">
        <v>34.942599999999999</v>
      </c>
      <c r="G1540">
        <v>790.52599999999995</v>
      </c>
      <c r="H1540">
        <v>1.6137999999999999</v>
      </c>
      <c r="I1540">
        <v>-56.182899999999997</v>
      </c>
      <c r="J1540">
        <f t="shared" si="95"/>
        <v>-12.191799999999994</v>
      </c>
      <c r="L1540">
        <v>14</v>
      </c>
      <c r="M1540">
        <v>417.55599999999998</v>
      </c>
      <c r="N1540">
        <f t="shared" si="98"/>
        <v>56.35390250774865</v>
      </c>
      <c r="O1540">
        <v>-34.851100000000002</v>
      </c>
      <c r="P1540">
        <v>24.383500000000002</v>
      </c>
      <c r="Q1540">
        <v>1675.84</v>
      </c>
      <c r="R1540">
        <v>3.61788</v>
      </c>
      <c r="S1540">
        <v>-41.290300000000002</v>
      </c>
      <c r="T1540">
        <f t="shared" si="96"/>
        <v>-6.4391999999999996</v>
      </c>
    </row>
    <row r="1541" spans="2:20" x14ac:dyDescent="0.3">
      <c r="B1541">
        <v>14</v>
      </c>
      <c r="C1541">
        <v>411.459</v>
      </c>
      <c r="D1541">
        <f t="shared" si="97"/>
        <v>59.000531004778999</v>
      </c>
      <c r="E1541">
        <v>-44.647199999999998</v>
      </c>
      <c r="F1541">
        <v>35.507199999999997</v>
      </c>
      <c r="G1541">
        <v>811.69500000000005</v>
      </c>
      <c r="H1541">
        <v>1.6465399999999999</v>
      </c>
      <c r="I1541">
        <v>-56.1066</v>
      </c>
      <c r="J1541">
        <f t="shared" si="95"/>
        <v>-11.459400000000002</v>
      </c>
      <c r="L1541">
        <v>15</v>
      </c>
      <c r="M1541">
        <v>435.97500000000002</v>
      </c>
      <c r="N1541">
        <f t="shared" si="98"/>
        <v>54.291763939410274</v>
      </c>
      <c r="O1541">
        <v>-34.133899999999997</v>
      </c>
      <c r="P1541">
        <v>23.6053</v>
      </c>
      <c r="Q1541">
        <v>1621.12</v>
      </c>
      <c r="R1541">
        <v>3.5585100000000001</v>
      </c>
      <c r="S1541">
        <v>-41.198700000000002</v>
      </c>
      <c r="T1541">
        <f t="shared" si="96"/>
        <v>-7.0648000000000053</v>
      </c>
    </row>
    <row r="1542" spans="2:20" x14ac:dyDescent="0.3">
      <c r="B1542">
        <v>15</v>
      </c>
      <c r="C1542">
        <v>428.55500000000001</v>
      </c>
      <c r="D1542">
        <f t="shared" si="97"/>
        <v>58.493214787084689</v>
      </c>
      <c r="E1542">
        <v>-44.418300000000002</v>
      </c>
      <c r="F1542">
        <v>35.201999999999998</v>
      </c>
      <c r="G1542">
        <v>810.84</v>
      </c>
      <c r="H1542">
        <v>1.6498200000000001</v>
      </c>
      <c r="I1542">
        <v>-56.045499999999997</v>
      </c>
      <c r="J1542">
        <f t="shared" ref="J1542:J1605" si="99">I1542-E1542</f>
        <v>-11.627199999999995</v>
      </c>
      <c r="L1542">
        <v>16</v>
      </c>
      <c r="M1542">
        <v>454.351</v>
      </c>
      <c r="N1542">
        <f t="shared" si="98"/>
        <v>54.418807139747564</v>
      </c>
      <c r="O1542">
        <v>-34.3018</v>
      </c>
      <c r="P1542">
        <v>23.971599999999999</v>
      </c>
      <c r="Q1542">
        <v>1632.17</v>
      </c>
      <c r="R1542">
        <v>3.5940500000000002</v>
      </c>
      <c r="S1542">
        <v>-41.107199999999999</v>
      </c>
      <c r="T1542">
        <f t="shared" ref="T1542:T1605" si="100">S1542-O1542</f>
        <v>-6.8053999999999988</v>
      </c>
    </row>
    <row r="1543" spans="2:20" x14ac:dyDescent="0.3">
      <c r="B1543">
        <v>16</v>
      </c>
      <c r="C1543">
        <v>446.53300000000002</v>
      </c>
      <c r="D1543">
        <f t="shared" ref="D1543:D1606" si="101">1000/(C1543-C1542)</f>
        <v>55.62353988207807</v>
      </c>
      <c r="E1543">
        <v>-43.746899999999997</v>
      </c>
      <c r="F1543">
        <v>33.950800000000001</v>
      </c>
      <c r="G1543">
        <v>811.25</v>
      </c>
      <c r="H1543">
        <v>1.6624099999999999</v>
      </c>
      <c r="I1543">
        <v>-55.954000000000001</v>
      </c>
      <c r="J1543">
        <f t="shared" si="99"/>
        <v>-12.207100000000004</v>
      </c>
      <c r="L1543">
        <v>17</v>
      </c>
      <c r="M1543">
        <v>472.71600000000001</v>
      </c>
      <c r="N1543">
        <f t="shared" ref="N1543:N1606" si="102">1000/(M1543-M1542)</f>
        <v>54.451402123604659</v>
      </c>
      <c r="O1543">
        <v>-34.439100000000003</v>
      </c>
      <c r="P1543">
        <v>23.757899999999999</v>
      </c>
      <c r="Q1543">
        <v>1707.48</v>
      </c>
      <c r="R1543">
        <v>3.6063000000000001</v>
      </c>
      <c r="S1543">
        <v>-41.213999999999999</v>
      </c>
      <c r="T1543">
        <f t="shared" si="100"/>
        <v>-6.7748999999999953</v>
      </c>
    </row>
    <row r="1544" spans="2:20" x14ac:dyDescent="0.3">
      <c r="B1544">
        <v>17</v>
      </c>
      <c r="C1544">
        <v>463.82900000000001</v>
      </c>
      <c r="D1544">
        <f t="shared" si="101"/>
        <v>57.816836262719733</v>
      </c>
      <c r="E1544">
        <v>-44.540399999999998</v>
      </c>
      <c r="F1544">
        <v>34.713700000000003</v>
      </c>
      <c r="G1544">
        <v>840.87900000000002</v>
      </c>
      <c r="H1544">
        <v>1.70679</v>
      </c>
      <c r="I1544">
        <v>-55.954000000000001</v>
      </c>
      <c r="J1544">
        <f t="shared" si="99"/>
        <v>-11.413600000000002</v>
      </c>
      <c r="L1544">
        <v>18</v>
      </c>
      <c r="M1544">
        <v>490.90199999999999</v>
      </c>
      <c r="N1544">
        <f t="shared" si="102"/>
        <v>54.987352908831035</v>
      </c>
      <c r="O1544">
        <v>-35.064700000000002</v>
      </c>
      <c r="P1544">
        <v>24.078399999999998</v>
      </c>
      <c r="Q1544">
        <v>1742.83</v>
      </c>
      <c r="R1544">
        <v>3.7014300000000002</v>
      </c>
      <c r="S1544">
        <v>-41.183500000000002</v>
      </c>
      <c r="T1544">
        <f t="shared" si="100"/>
        <v>-6.1188000000000002</v>
      </c>
    </row>
    <row r="1545" spans="2:20" x14ac:dyDescent="0.3">
      <c r="B1545">
        <v>18</v>
      </c>
      <c r="C1545">
        <v>481.91</v>
      </c>
      <c r="D1545">
        <f t="shared" si="101"/>
        <v>55.306675515734696</v>
      </c>
      <c r="E1545">
        <v>-44.143700000000003</v>
      </c>
      <c r="F1545">
        <v>34.2102</v>
      </c>
      <c r="G1545">
        <v>831.529</v>
      </c>
      <c r="H1545">
        <v>1.67889</v>
      </c>
      <c r="I1545">
        <v>-55.801400000000001</v>
      </c>
      <c r="J1545">
        <f t="shared" si="99"/>
        <v>-11.657699999999998</v>
      </c>
      <c r="L1545">
        <v>19</v>
      </c>
      <c r="M1545">
        <v>509.57900000000001</v>
      </c>
      <c r="N1545">
        <f t="shared" si="102"/>
        <v>53.541789366600575</v>
      </c>
      <c r="O1545">
        <v>-34.805300000000003</v>
      </c>
      <c r="P1545">
        <v>24.108899999999998</v>
      </c>
      <c r="Q1545">
        <v>1745.71</v>
      </c>
      <c r="R1545">
        <v>3.70167</v>
      </c>
      <c r="S1545">
        <v>-41.183500000000002</v>
      </c>
      <c r="T1545">
        <f t="shared" si="100"/>
        <v>-6.3781999999999996</v>
      </c>
    </row>
    <row r="1546" spans="2:20" x14ac:dyDescent="0.3">
      <c r="B1546">
        <v>19</v>
      </c>
      <c r="C1546">
        <v>499.66199999999998</v>
      </c>
      <c r="D1546">
        <f t="shared" si="101"/>
        <v>56.331680937359323</v>
      </c>
      <c r="E1546">
        <v>-44.250500000000002</v>
      </c>
      <c r="F1546">
        <v>34.500100000000003</v>
      </c>
      <c r="G1546">
        <v>828.18600000000004</v>
      </c>
      <c r="H1546">
        <v>1.6748000000000001</v>
      </c>
      <c r="I1546">
        <v>-55.954000000000001</v>
      </c>
      <c r="J1546">
        <f t="shared" si="99"/>
        <v>-11.703499999999998</v>
      </c>
      <c r="L1546">
        <v>20</v>
      </c>
      <c r="M1546">
        <v>529.60199999999998</v>
      </c>
      <c r="N1546">
        <f t="shared" si="102"/>
        <v>49.942566049043677</v>
      </c>
      <c r="O1546">
        <v>-34.027099999999997</v>
      </c>
      <c r="P1546">
        <v>23.208600000000001</v>
      </c>
      <c r="Q1546">
        <v>1704.34</v>
      </c>
      <c r="R1546">
        <v>3.61802</v>
      </c>
      <c r="S1546">
        <v>-40.817300000000003</v>
      </c>
      <c r="T1546">
        <f t="shared" si="100"/>
        <v>-6.7902000000000058</v>
      </c>
    </row>
    <row r="1547" spans="2:20" x14ac:dyDescent="0.3">
      <c r="B1547">
        <v>20</v>
      </c>
      <c r="C1547">
        <v>517.65700000000004</v>
      </c>
      <c r="D1547">
        <f t="shared" si="101"/>
        <v>55.570991942205978</v>
      </c>
      <c r="E1547">
        <v>-44.265700000000002</v>
      </c>
      <c r="F1547">
        <v>34.2102</v>
      </c>
      <c r="G1547">
        <v>851.79899999999998</v>
      </c>
      <c r="H1547">
        <v>1.71279</v>
      </c>
      <c r="I1547">
        <v>-55.816699999999997</v>
      </c>
      <c r="J1547">
        <f t="shared" si="99"/>
        <v>-11.550999999999995</v>
      </c>
      <c r="L1547">
        <v>21</v>
      </c>
      <c r="M1547">
        <v>548.15899999999999</v>
      </c>
      <c r="N1547">
        <f t="shared" si="102"/>
        <v>53.888020692999902</v>
      </c>
      <c r="O1547">
        <v>-34.851100000000002</v>
      </c>
      <c r="P1547">
        <v>23.3002</v>
      </c>
      <c r="Q1547">
        <v>1858.63</v>
      </c>
      <c r="R1547">
        <v>3.78</v>
      </c>
      <c r="S1547">
        <v>-41.015599999999999</v>
      </c>
      <c r="T1547">
        <f t="shared" si="100"/>
        <v>-6.1644999999999968</v>
      </c>
    </row>
    <row r="1548" spans="2:20" x14ac:dyDescent="0.3">
      <c r="B1548">
        <v>21</v>
      </c>
      <c r="C1548">
        <v>536.03099999999995</v>
      </c>
      <c r="D1548">
        <f t="shared" si="101"/>
        <v>54.42473059758381</v>
      </c>
      <c r="E1548">
        <v>-43.487499999999997</v>
      </c>
      <c r="F1548">
        <v>33.416699999999999</v>
      </c>
      <c r="G1548">
        <v>823.63599999999997</v>
      </c>
      <c r="H1548">
        <v>1.68916</v>
      </c>
      <c r="I1548">
        <v>-55.786099999999998</v>
      </c>
      <c r="J1548">
        <f t="shared" si="99"/>
        <v>-12.2986</v>
      </c>
      <c r="L1548">
        <v>22</v>
      </c>
      <c r="M1548">
        <v>566.83399999999995</v>
      </c>
      <c r="N1548">
        <f t="shared" si="102"/>
        <v>53.547523427041632</v>
      </c>
      <c r="O1548">
        <v>-34.683199999999999</v>
      </c>
      <c r="P1548">
        <v>23.3612</v>
      </c>
      <c r="Q1548">
        <v>1768.28</v>
      </c>
      <c r="R1548">
        <v>3.7983799999999999</v>
      </c>
      <c r="S1548">
        <v>-40.908799999999999</v>
      </c>
      <c r="T1548">
        <f t="shared" si="100"/>
        <v>-6.2256</v>
      </c>
    </row>
    <row r="1549" spans="2:20" x14ac:dyDescent="0.3">
      <c r="B1549">
        <v>22</v>
      </c>
      <c r="C1549">
        <v>554.57100000000003</v>
      </c>
      <c r="D1549">
        <f t="shared" si="101"/>
        <v>53.937432578209055</v>
      </c>
      <c r="E1549">
        <v>-43.746899999999997</v>
      </c>
      <c r="F1549">
        <v>33.462499999999999</v>
      </c>
      <c r="G1549">
        <v>854.16499999999996</v>
      </c>
      <c r="H1549">
        <v>1.72618</v>
      </c>
      <c r="I1549">
        <v>-55.572499999999998</v>
      </c>
      <c r="J1549">
        <f t="shared" si="99"/>
        <v>-11.825600000000001</v>
      </c>
      <c r="L1549">
        <v>23</v>
      </c>
      <c r="M1549">
        <v>586.35</v>
      </c>
      <c r="N1549">
        <f t="shared" si="102"/>
        <v>51.240008198401114</v>
      </c>
      <c r="O1549">
        <v>-34.2102</v>
      </c>
      <c r="P1549">
        <v>23.147600000000001</v>
      </c>
      <c r="Q1549">
        <v>1756</v>
      </c>
      <c r="R1549">
        <v>3.71929</v>
      </c>
      <c r="S1549">
        <v>-41.000399999999999</v>
      </c>
      <c r="T1549">
        <f t="shared" si="100"/>
        <v>-6.7901999999999987</v>
      </c>
    </row>
    <row r="1550" spans="2:20" x14ac:dyDescent="0.3">
      <c r="B1550">
        <v>23</v>
      </c>
      <c r="C1550">
        <v>572.69600000000003</v>
      </c>
      <c r="D1550">
        <f t="shared" si="101"/>
        <v>55.172413793103445</v>
      </c>
      <c r="E1550">
        <v>-43.502800000000001</v>
      </c>
      <c r="F1550">
        <v>33.142099999999999</v>
      </c>
      <c r="G1550">
        <v>856.29899999999998</v>
      </c>
      <c r="H1550">
        <v>1.7222299999999999</v>
      </c>
      <c r="I1550">
        <v>-55.572499999999998</v>
      </c>
      <c r="J1550">
        <f t="shared" si="99"/>
        <v>-12.069699999999997</v>
      </c>
      <c r="L1550">
        <v>24</v>
      </c>
      <c r="M1550">
        <v>606.11699999999996</v>
      </c>
      <c r="N1550">
        <f t="shared" si="102"/>
        <v>50.589366115242733</v>
      </c>
      <c r="O1550">
        <v>-34.2102</v>
      </c>
      <c r="P1550">
        <v>22.537199999999999</v>
      </c>
      <c r="Q1550">
        <v>1804.1</v>
      </c>
      <c r="R1550">
        <v>3.8272900000000001</v>
      </c>
      <c r="S1550">
        <v>-40.512099999999997</v>
      </c>
      <c r="T1550">
        <f t="shared" si="100"/>
        <v>-6.3018999999999963</v>
      </c>
    </row>
    <row r="1551" spans="2:20" x14ac:dyDescent="0.3">
      <c r="B1551">
        <v>24</v>
      </c>
      <c r="C1551">
        <v>591.44600000000003</v>
      </c>
      <c r="D1551">
        <f t="shared" si="101"/>
        <v>53.333333333333336</v>
      </c>
      <c r="E1551">
        <v>-43.731699999999996</v>
      </c>
      <c r="F1551">
        <v>33.157299999999999</v>
      </c>
      <c r="G1551">
        <v>878.11800000000005</v>
      </c>
      <c r="H1551">
        <v>1.7613300000000001</v>
      </c>
      <c r="I1551">
        <v>-55.572499999999998</v>
      </c>
      <c r="J1551">
        <f t="shared" si="99"/>
        <v>-11.840800000000002</v>
      </c>
      <c r="L1551">
        <v>25</v>
      </c>
      <c r="M1551">
        <v>624.91800000000001</v>
      </c>
      <c r="N1551">
        <f t="shared" si="102"/>
        <v>53.18866017765</v>
      </c>
      <c r="O1551">
        <v>-34.622199999999999</v>
      </c>
      <c r="P1551">
        <v>22.369399999999999</v>
      </c>
      <c r="Q1551">
        <v>1922.7</v>
      </c>
      <c r="R1551">
        <v>4.0116699999999996</v>
      </c>
      <c r="S1551">
        <v>-40.4816</v>
      </c>
      <c r="T1551">
        <f t="shared" si="100"/>
        <v>-5.8594000000000008</v>
      </c>
    </row>
    <row r="1552" spans="2:20" x14ac:dyDescent="0.3">
      <c r="B1552">
        <v>25</v>
      </c>
      <c r="C1552">
        <v>610.18200000000002</v>
      </c>
      <c r="D1552">
        <f t="shared" si="101"/>
        <v>53.37318531169943</v>
      </c>
      <c r="E1552">
        <v>-43.8232</v>
      </c>
      <c r="F1552">
        <v>33.371000000000002</v>
      </c>
      <c r="G1552">
        <v>862.18499999999995</v>
      </c>
      <c r="H1552">
        <v>1.74516</v>
      </c>
      <c r="I1552">
        <v>-55.404699999999998</v>
      </c>
      <c r="J1552">
        <f t="shared" si="99"/>
        <v>-11.581499999999998</v>
      </c>
      <c r="L1552">
        <v>26</v>
      </c>
      <c r="M1552">
        <v>644.70299999999997</v>
      </c>
      <c r="N1552">
        <f t="shared" si="102"/>
        <v>50.543340914834552</v>
      </c>
      <c r="O1552">
        <v>-34.5764</v>
      </c>
      <c r="P1552">
        <v>22.521999999999998</v>
      </c>
      <c r="Q1552">
        <v>1893.13</v>
      </c>
      <c r="R1552">
        <v>3.8878300000000001</v>
      </c>
      <c r="S1552">
        <v>-40.679900000000004</v>
      </c>
      <c r="T1552">
        <f t="shared" si="100"/>
        <v>-6.1035000000000039</v>
      </c>
    </row>
    <row r="1553" spans="1:20" x14ac:dyDescent="0.3">
      <c r="B1553">
        <v>26</v>
      </c>
      <c r="C1553">
        <v>628.49199999999996</v>
      </c>
      <c r="D1553">
        <f t="shared" si="101"/>
        <v>54.614964500273238</v>
      </c>
      <c r="E1553">
        <v>-43.7622</v>
      </c>
      <c r="F1553">
        <v>33.142099999999999</v>
      </c>
      <c r="G1553">
        <v>874.81100000000004</v>
      </c>
      <c r="H1553">
        <v>1.7542</v>
      </c>
      <c r="I1553">
        <v>-55.374099999999999</v>
      </c>
      <c r="J1553">
        <f t="shared" si="99"/>
        <v>-11.611899999999999</v>
      </c>
      <c r="L1553">
        <v>27</v>
      </c>
      <c r="M1553">
        <v>665.53700000000003</v>
      </c>
      <c r="N1553">
        <f t="shared" si="102"/>
        <v>47.998464049150286</v>
      </c>
      <c r="O1553">
        <v>-33.615099999999998</v>
      </c>
      <c r="P1553">
        <v>21.408100000000001</v>
      </c>
      <c r="Q1553">
        <v>1855.38</v>
      </c>
      <c r="R1553">
        <v>3.9136099999999998</v>
      </c>
      <c r="S1553">
        <v>-40.39</v>
      </c>
      <c r="T1553">
        <f t="shared" si="100"/>
        <v>-6.7749000000000024</v>
      </c>
    </row>
    <row r="1554" spans="1:20" x14ac:dyDescent="0.3">
      <c r="B1554">
        <v>27</v>
      </c>
      <c r="C1554">
        <v>647.87300000000005</v>
      </c>
      <c r="D1554">
        <f t="shared" si="101"/>
        <v>51.596924823280304</v>
      </c>
      <c r="E1554">
        <v>-43.365499999999997</v>
      </c>
      <c r="F1554">
        <v>32.714799999999997</v>
      </c>
      <c r="G1554">
        <v>860.60900000000004</v>
      </c>
      <c r="H1554">
        <v>1.75105</v>
      </c>
      <c r="I1554">
        <v>-55.221600000000002</v>
      </c>
      <c r="J1554">
        <f t="shared" si="99"/>
        <v>-11.856100000000005</v>
      </c>
      <c r="L1554">
        <v>28</v>
      </c>
      <c r="M1554">
        <v>705.83299999999997</v>
      </c>
      <c r="N1554">
        <f t="shared" si="102"/>
        <v>24.816358943815803</v>
      </c>
      <c r="O1554">
        <v>-33.554099999999998</v>
      </c>
      <c r="P1554">
        <v>21.560700000000001</v>
      </c>
      <c r="Q1554">
        <v>1839.28</v>
      </c>
      <c r="R1554">
        <v>3.8439999999999999</v>
      </c>
      <c r="S1554">
        <v>-40.4358</v>
      </c>
      <c r="T1554">
        <f t="shared" si="100"/>
        <v>-6.8817000000000021</v>
      </c>
    </row>
    <row r="1555" spans="1:20" x14ac:dyDescent="0.3">
      <c r="B1555">
        <v>28</v>
      </c>
      <c r="C1555">
        <v>666.88300000000004</v>
      </c>
      <c r="D1555">
        <f t="shared" si="101"/>
        <v>52.603892688058941</v>
      </c>
      <c r="E1555">
        <v>-43.7622</v>
      </c>
      <c r="F1555">
        <v>32.8979</v>
      </c>
      <c r="G1555">
        <v>893.66600000000005</v>
      </c>
      <c r="H1555">
        <v>1.7762899999999999</v>
      </c>
      <c r="I1555">
        <v>-55.191000000000003</v>
      </c>
      <c r="J1555">
        <f t="shared" si="99"/>
        <v>-11.428800000000003</v>
      </c>
      <c r="L1555">
        <v>29</v>
      </c>
      <c r="M1555">
        <v>705.83299999999997</v>
      </c>
      <c r="O1555">
        <v>-33.554099999999998</v>
      </c>
      <c r="P1555">
        <v>21.560700000000001</v>
      </c>
      <c r="Q1555">
        <v>1839.28</v>
      </c>
      <c r="R1555">
        <v>3.8439999999999999</v>
      </c>
      <c r="S1555">
        <v>-40.4358</v>
      </c>
      <c r="T1555">
        <f t="shared" si="100"/>
        <v>-6.8817000000000021</v>
      </c>
    </row>
    <row r="1556" spans="1:20" x14ac:dyDescent="0.3">
      <c r="B1556">
        <v>29</v>
      </c>
      <c r="C1556">
        <v>686.15200000000004</v>
      </c>
      <c r="D1556">
        <f t="shared" si="101"/>
        <v>51.896829103741744</v>
      </c>
      <c r="E1556">
        <v>-43.502800000000001</v>
      </c>
      <c r="F1556">
        <v>32.470700000000001</v>
      </c>
      <c r="G1556">
        <v>901.33299999999997</v>
      </c>
      <c r="H1556">
        <v>1.78833</v>
      </c>
      <c r="I1556">
        <v>-55.328400000000002</v>
      </c>
      <c r="J1556">
        <f t="shared" si="99"/>
        <v>-11.825600000000001</v>
      </c>
      <c r="T1556">
        <f t="shared" si="100"/>
        <v>0</v>
      </c>
    </row>
    <row r="1557" spans="1:20" x14ac:dyDescent="0.3">
      <c r="B1557">
        <v>30</v>
      </c>
      <c r="C1557">
        <v>705.77300000000002</v>
      </c>
      <c r="D1557">
        <f t="shared" si="101"/>
        <v>50.965801946893684</v>
      </c>
      <c r="E1557">
        <v>-43.289200000000001</v>
      </c>
      <c r="F1557">
        <v>32.440199999999997</v>
      </c>
      <c r="G1557">
        <v>881.24099999999999</v>
      </c>
      <c r="H1557">
        <v>1.77366</v>
      </c>
      <c r="I1557">
        <v>-55.252099999999999</v>
      </c>
      <c r="J1557">
        <f t="shared" si="99"/>
        <v>-11.962899999999998</v>
      </c>
      <c r="K1557">
        <v>3.95</v>
      </c>
      <c r="T1557">
        <f t="shared" si="100"/>
        <v>0</v>
      </c>
    </row>
    <row r="1558" spans="1:20" x14ac:dyDescent="0.3">
      <c r="J1558">
        <f t="shared" si="99"/>
        <v>0</v>
      </c>
      <c r="L1558">
        <v>1</v>
      </c>
      <c r="M1558">
        <v>220.69900000000001</v>
      </c>
      <c r="O1558">
        <v>-44.067399999999999</v>
      </c>
      <c r="P1558">
        <v>62.4542</v>
      </c>
      <c r="Q1558">
        <v>516.56700000000001</v>
      </c>
      <c r="R1558">
        <v>1.2543599999999999</v>
      </c>
      <c r="S1558">
        <v>-46.188400000000001</v>
      </c>
      <c r="T1558">
        <f t="shared" si="100"/>
        <v>-2.1210000000000022</v>
      </c>
    </row>
    <row r="1559" spans="1:20" x14ac:dyDescent="0.3">
      <c r="A1559">
        <v>4.05</v>
      </c>
      <c r="J1559">
        <f t="shared" si="99"/>
        <v>0</v>
      </c>
      <c r="L1559">
        <v>2</v>
      </c>
      <c r="M1559">
        <v>227.87200000000001</v>
      </c>
      <c r="N1559">
        <f t="shared" si="102"/>
        <v>139.41168269901013</v>
      </c>
      <c r="O1559">
        <v>-35.629300000000001</v>
      </c>
      <c r="P1559">
        <v>31.1737</v>
      </c>
      <c r="Q1559">
        <v>985.09799999999996</v>
      </c>
      <c r="R1559">
        <v>2.6154299999999999</v>
      </c>
      <c r="S1559">
        <v>-39.428699999999999</v>
      </c>
      <c r="T1559">
        <f t="shared" si="100"/>
        <v>-3.7993999999999986</v>
      </c>
    </row>
    <row r="1560" spans="1:20" x14ac:dyDescent="0.3">
      <c r="B1560">
        <v>1</v>
      </c>
      <c r="C1560">
        <v>221.05699999999999</v>
      </c>
      <c r="E1560">
        <v>-52.810699999999997</v>
      </c>
      <c r="F1560">
        <v>64.865099999999998</v>
      </c>
      <c r="G1560">
        <v>400.23399999999998</v>
      </c>
      <c r="H1560">
        <v>0.89810800000000002</v>
      </c>
      <c r="I1560">
        <v>-61.691299999999998</v>
      </c>
      <c r="J1560">
        <f t="shared" si="99"/>
        <v>-8.8806000000000012</v>
      </c>
      <c r="L1560">
        <v>3</v>
      </c>
      <c r="M1560">
        <v>238.17699999999999</v>
      </c>
      <c r="N1560">
        <f t="shared" si="102"/>
        <v>97.040271712760998</v>
      </c>
      <c r="O1560">
        <v>-32.8979</v>
      </c>
      <c r="P1560">
        <v>22.537199999999999</v>
      </c>
      <c r="Q1560">
        <v>1317.44</v>
      </c>
      <c r="R1560">
        <v>3.42821</v>
      </c>
      <c r="S1560">
        <v>-37.399299999999997</v>
      </c>
      <c r="T1560">
        <f t="shared" si="100"/>
        <v>-4.5013999999999967</v>
      </c>
    </row>
    <row r="1561" spans="1:20" x14ac:dyDescent="0.3">
      <c r="B1561">
        <v>2</v>
      </c>
      <c r="C1561">
        <v>226.97499999999999</v>
      </c>
      <c r="D1561">
        <f t="shared" si="101"/>
        <v>168.97600540723198</v>
      </c>
      <c r="E1561">
        <v>-47.546399999999998</v>
      </c>
      <c r="F1561">
        <v>41.747999999999998</v>
      </c>
      <c r="G1561">
        <v>641.94200000000001</v>
      </c>
      <c r="H1561">
        <v>1.4081399999999999</v>
      </c>
      <c r="I1561">
        <v>-55.389400000000002</v>
      </c>
      <c r="J1561">
        <f t="shared" si="99"/>
        <v>-7.8430000000000035</v>
      </c>
      <c r="L1561">
        <v>4</v>
      </c>
      <c r="M1561">
        <v>266.63600000000002</v>
      </c>
      <c r="N1561">
        <f t="shared" si="102"/>
        <v>35.138269088864647</v>
      </c>
      <c r="O1561">
        <v>-33.126800000000003</v>
      </c>
      <c r="P1561">
        <v>21.637</v>
      </c>
      <c r="Q1561">
        <v>1514.31</v>
      </c>
      <c r="R1561">
        <v>3.6253899999999999</v>
      </c>
      <c r="S1561">
        <v>-39.535499999999999</v>
      </c>
      <c r="T1561">
        <f t="shared" si="100"/>
        <v>-6.4086999999999961</v>
      </c>
    </row>
    <row r="1562" spans="1:20" x14ac:dyDescent="0.3">
      <c r="B1562">
        <v>3</v>
      </c>
      <c r="C1562">
        <v>235.80099999999999</v>
      </c>
      <c r="D1562">
        <f t="shared" si="101"/>
        <v>113.30160888284622</v>
      </c>
      <c r="E1562">
        <v>-44.906599999999997</v>
      </c>
      <c r="F1562">
        <v>33.676099999999998</v>
      </c>
      <c r="G1562">
        <v>777.20699999999999</v>
      </c>
      <c r="H1562">
        <v>1.67778</v>
      </c>
      <c r="I1562">
        <v>-53.924599999999998</v>
      </c>
      <c r="J1562">
        <f t="shared" si="99"/>
        <v>-9.0180000000000007</v>
      </c>
      <c r="L1562">
        <v>5</v>
      </c>
      <c r="M1562">
        <v>266.63600000000002</v>
      </c>
      <c r="O1562">
        <v>-33.126800000000003</v>
      </c>
      <c r="P1562">
        <v>21.637</v>
      </c>
      <c r="Q1562">
        <v>1514.31</v>
      </c>
      <c r="R1562">
        <v>3.6253899999999999</v>
      </c>
      <c r="S1562">
        <v>-39.535499999999999</v>
      </c>
      <c r="T1562">
        <f t="shared" si="100"/>
        <v>-6.4086999999999961</v>
      </c>
    </row>
    <row r="1563" spans="1:20" x14ac:dyDescent="0.3">
      <c r="B1563">
        <v>4</v>
      </c>
      <c r="C1563">
        <v>247.78200000000001</v>
      </c>
      <c r="D1563">
        <f t="shared" si="101"/>
        <v>83.465487021116601</v>
      </c>
      <c r="E1563">
        <v>-43.5944</v>
      </c>
      <c r="F1563">
        <v>31.021100000000001</v>
      </c>
      <c r="G1563">
        <v>822.55200000000002</v>
      </c>
      <c r="H1563">
        <v>1.76159</v>
      </c>
      <c r="I1563">
        <v>-54.016100000000002</v>
      </c>
      <c r="J1563">
        <f t="shared" si="99"/>
        <v>-10.421700000000001</v>
      </c>
      <c r="L1563">
        <v>6</v>
      </c>
      <c r="M1563">
        <v>266.63600000000002</v>
      </c>
      <c r="O1563">
        <v>-33.126800000000003</v>
      </c>
      <c r="P1563">
        <v>21.637</v>
      </c>
      <c r="Q1563">
        <v>1514.31</v>
      </c>
      <c r="R1563">
        <v>3.6253899999999999</v>
      </c>
      <c r="S1563">
        <v>-39.535499999999999</v>
      </c>
      <c r="T1563">
        <f t="shared" si="100"/>
        <v>-6.4086999999999961</v>
      </c>
    </row>
    <row r="1564" spans="1:20" x14ac:dyDescent="0.3">
      <c r="B1564">
        <v>5</v>
      </c>
      <c r="C1564">
        <v>264.51100000000002</v>
      </c>
      <c r="D1564">
        <f t="shared" si="101"/>
        <v>59.776436128877947</v>
      </c>
      <c r="E1564">
        <v>-42.953499999999998</v>
      </c>
      <c r="F1564">
        <v>31.1279</v>
      </c>
      <c r="G1564">
        <v>815</v>
      </c>
      <c r="H1564">
        <v>1.7125300000000001</v>
      </c>
      <c r="I1564">
        <v>-54.931600000000003</v>
      </c>
      <c r="J1564">
        <f t="shared" si="99"/>
        <v>-11.978100000000005</v>
      </c>
      <c r="L1564">
        <v>7</v>
      </c>
      <c r="M1564">
        <v>282.33300000000003</v>
      </c>
      <c r="N1564">
        <f t="shared" si="102"/>
        <v>63.706440721156895</v>
      </c>
      <c r="O1564">
        <v>-33.706699999999998</v>
      </c>
      <c r="P1564">
        <v>23.407</v>
      </c>
      <c r="Q1564">
        <v>1513.56</v>
      </c>
      <c r="R1564">
        <v>3.58</v>
      </c>
      <c r="S1564">
        <v>-40.084800000000001</v>
      </c>
      <c r="T1564">
        <f t="shared" si="100"/>
        <v>-6.3781000000000034</v>
      </c>
    </row>
    <row r="1565" spans="1:20" x14ac:dyDescent="0.3">
      <c r="B1565">
        <v>6</v>
      </c>
      <c r="C1565">
        <v>280.25599999999997</v>
      </c>
      <c r="D1565">
        <f t="shared" si="101"/>
        <v>63.512226103525137</v>
      </c>
      <c r="E1565">
        <v>-44.525100000000002</v>
      </c>
      <c r="F1565">
        <v>34.683199999999999</v>
      </c>
      <c r="G1565">
        <v>788.7</v>
      </c>
      <c r="H1565">
        <v>1.6368400000000001</v>
      </c>
      <c r="I1565">
        <v>-55.831899999999997</v>
      </c>
      <c r="J1565">
        <f t="shared" si="99"/>
        <v>-11.306799999999996</v>
      </c>
      <c r="L1565">
        <v>8</v>
      </c>
      <c r="M1565">
        <v>298.20999999999998</v>
      </c>
      <c r="N1565">
        <f t="shared" si="102"/>
        <v>62.984190968067203</v>
      </c>
      <c r="O1565">
        <v>-33.996600000000001</v>
      </c>
      <c r="P1565">
        <v>23.5291</v>
      </c>
      <c r="Q1565">
        <v>1564</v>
      </c>
      <c r="R1565">
        <v>3.6155599999999999</v>
      </c>
      <c r="S1565">
        <v>-39.993299999999998</v>
      </c>
      <c r="T1565">
        <f t="shared" si="100"/>
        <v>-5.996699999999997</v>
      </c>
    </row>
    <row r="1566" spans="1:20" x14ac:dyDescent="0.3">
      <c r="B1566">
        <v>7</v>
      </c>
      <c r="C1566">
        <v>296.79599999999999</v>
      </c>
      <c r="D1566">
        <f t="shared" si="101"/>
        <v>60.459492140265944</v>
      </c>
      <c r="E1566">
        <v>-44.357300000000002</v>
      </c>
      <c r="F1566">
        <v>34.957900000000002</v>
      </c>
      <c r="G1566">
        <v>773.57899999999995</v>
      </c>
      <c r="H1566">
        <v>1.61842</v>
      </c>
      <c r="I1566">
        <v>-56.1218</v>
      </c>
      <c r="J1566">
        <f t="shared" si="99"/>
        <v>-11.764499999999998</v>
      </c>
      <c r="L1566">
        <v>9</v>
      </c>
      <c r="M1566">
        <v>314.49900000000002</v>
      </c>
      <c r="N1566">
        <f t="shared" si="102"/>
        <v>61.391122843636644</v>
      </c>
      <c r="O1566">
        <v>-34.225499999999997</v>
      </c>
      <c r="P1566">
        <v>23.956299999999999</v>
      </c>
      <c r="Q1566">
        <v>1562.38</v>
      </c>
      <c r="R1566">
        <v>3.5135200000000002</v>
      </c>
      <c r="S1566">
        <v>-40.512099999999997</v>
      </c>
      <c r="T1566">
        <f t="shared" si="100"/>
        <v>-6.2866</v>
      </c>
    </row>
    <row r="1567" spans="1:20" x14ac:dyDescent="0.3">
      <c r="B1567">
        <v>8</v>
      </c>
      <c r="C1567">
        <v>312.44400000000002</v>
      </c>
      <c r="D1567">
        <f t="shared" si="101"/>
        <v>63.905930470347549</v>
      </c>
      <c r="E1567">
        <v>-45.272799999999997</v>
      </c>
      <c r="F1567">
        <v>35.9955</v>
      </c>
      <c r="G1567">
        <v>810.97799999999995</v>
      </c>
      <c r="H1567">
        <v>1.6471</v>
      </c>
      <c r="I1567">
        <v>-56.3354</v>
      </c>
      <c r="J1567">
        <f t="shared" si="99"/>
        <v>-11.062600000000003</v>
      </c>
      <c r="L1567">
        <v>10</v>
      </c>
      <c r="M1567">
        <v>330.71</v>
      </c>
      <c r="N1567">
        <f t="shared" si="102"/>
        <v>61.686509160446775</v>
      </c>
      <c r="O1567">
        <v>-34.286499999999997</v>
      </c>
      <c r="P1567">
        <v>23.757899999999999</v>
      </c>
      <c r="Q1567">
        <v>1633.3</v>
      </c>
      <c r="R1567">
        <v>3.5979999999999999</v>
      </c>
      <c r="S1567">
        <v>-40.283200000000001</v>
      </c>
      <c r="T1567">
        <f t="shared" si="100"/>
        <v>-5.9967000000000041</v>
      </c>
    </row>
    <row r="1568" spans="1:20" x14ac:dyDescent="0.3">
      <c r="B1568">
        <v>9</v>
      </c>
      <c r="C1568">
        <v>328.61599999999999</v>
      </c>
      <c r="D1568">
        <f t="shared" si="101"/>
        <v>61.835270838486394</v>
      </c>
      <c r="E1568">
        <v>-45.028700000000001</v>
      </c>
      <c r="F1568">
        <v>36.0107</v>
      </c>
      <c r="G1568">
        <v>796.70699999999999</v>
      </c>
      <c r="H1568">
        <v>1.61127</v>
      </c>
      <c r="I1568">
        <v>-56.3812</v>
      </c>
      <c r="J1568">
        <f t="shared" si="99"/>
        <v>-11.352499999999999</v>
      </c>
      <c r="L1568">
        <v>11</v>
      </c>
      <c r="M1568">
        <v>347.79700000000003</v>
      </c>
      <c r="N1568">
        <f t="shared" si="102"/>
        <v>58.524024111897774</v>
      </c>
      <c r="O1568">
        <v>-33.920299999999997</v>
      </c>
      <c r="P1568">
        <v>23.5596</v>
      </c>
      <c r="Q1568">
        <v>1579.17</v>
      </c>
      <c r="R1568">
        <v>3.5947499999999999</v>
      </c>
      <c r="S1568">
        <v>-40.222200000000001</v>
      </c>
      <c r="T1568">
        <f t="shared" si="100"/>
        <v>-6.3019000000000034</v>
      </c>
    </row>
    <row r="1569" spans="2:20" x14ac:dyDescent="0.3">
      <c r="B1569">
        <v>10</v>
      </c>
      <c r="C1569">
        <v>345.59399999999999</v>
      </c>
      <c r="D1569">
        <f t="shared" si="101"/>
        <v>58.899752621038964</v>
      </c>
      <c r="E1569">
        <v>-44.372599999999998</v>
      </c>
      <c r="F1569">
        <v>35.400399999999998</v>
      </c>
      <c r="G1569">
        <v>785.55600000000004</v>
      </c>
      <c r="H1569">
        <v>1.6071200000000001</v>
      </c>
      <c r="I1569">
        <v>-56.243899999999996</v>
      </c>
      <c r="J1569">
        <f t="shared" si="99"/>
        <v>-11.871299999999998</v>
      </c>
      <c r="L1569">
        <v>12</v>
      </c>
      <c r="M1569">
        <v>364.71</v>
      </c>
      <c r="N1569">
        <f t="shared" si="102"/>
        <v>59.126116005439762</v>
      </c>
      <c r="O1569">
        <v>-34.256</v>
      </c>
      <c r="P1569">
        <v>23.5138</v>
      </c>
      <c r="Q1569">
        <v>1675.83</v>
      </c>
      <c r="R1569">
        <v>3.6641400000000002</v>
      </c>
      <c r="S1569">
        <v>-40.847799999999999</v>
      </c>
      <c r="T1569">
        <f t="shared" si="100"/>
        <v>-6.5917999999999992</v>
      </c>
    </row>
    <row r="1570" spans="2:20" x14ac:dyDescent="0.3">
      <c r="B1570">
        <v>11</v>
      </c>
      <c r="C1570">
        <v>361.26600000000002</v>
      </c>
      <c r="D1570">
        <f t="shared" si="101"/>
        <v>63.808065339458807</v>
      </c>
      <c r="E1570">
        <v>-45.364400000000003</v>
      </c>
      <c r="F1570">
        <v>35.812399999999997</v>
      </c>
      <c r="G1570">
        <v>829.67200000000003</v>
      </c>
      <c r="H1570">
        <v>1.6572899999999999</v>
      </c>
      <c r="I1570">
        <v>-56.045499999999997</v>
      </c>
      <c r="J1570">
        <f t="shared" si="99"/>
        <v>-10.681099999999994</v>
      </c>
      <c r="L1570">
        <v>13</v>
      </c>
      <c r="M1570">
        <v>381.47800000000001</v>
      </c>
      <c r="N1570">
        <f t="shared" si="102"/>
        <v>59.63740458015257</v>
      </c>
      <c r="O1570">
        <v>-35.018900000000002</v>
      </c>
      <c r="P1570">
        <v>24.200399999999998</v>
      </c>
      <c r="Q1570">
        <v>1697.41</v>
      </c>
      <c r="R1570">
        <v>3.7437499999999999</v>
      </c>
      <c r="S1570">
        <v>-39.856000000000002</v>
      </c>
      <c r="T1570">
        <f t="shared" si="100"/>
        <v>-4.8370999999999995</v>
      </c>
    </row>
    <row r="1571" spans="2:20" x14ac:dyDescent="0.3">
      <c r="B1571">
        <v>12</v>
      </c>
      <c r="C1571">
        <v>378.27100000000002</v>
      </c>
      <c r="D1571">
        <f t="shared" si="101"/>
        <v>58.806233460746853</v>
      </c>
      <c r="E1571">
        <v>-44.403100000000002</v>
      </c>
      <c r="F1571">
        <v>34.698500000000003</v>
      </c>
      <c r="G1571">
        <v>808.97400000000005</v>
      </c>
      <c r="H1571">
        <v>1.6643600000000001</v>
      </c>
      <c r="I1571">
        <v>-56.137099999999997</v>
      </c>
      <c r="J1571">
        <f t="shared" si="99"/>
        <v>-11.733999999999995</v>
      </c>
      <c r="L1571">
        <v>14</v>
      </c>
      <c r="M1571">
        <v>399.024</v>
      </c>
      <c r="N1571">
        <f t="shared" si="102"/>
        <v>56.993046848284536</v>
      </c>
      <c r="O1571">
        <v>-34.454300000000003</v>
      </c>
      <c r="P1571">
        <v>23.5596</v>
      </c>
      <c r="Q1571">
        <v>1646.69</v>
      </c>
      <c r="R1571">
        <v>3.7386400000000002</v>
      </c>
      <c r="S1571">
        <v>-40.679900000000004</v>
      </c>
      <c r="T1571">
        <f t="shared" si="100"/>
        <v>-6.2256</v>
      </c>
    </row>
    <row r="1572" spans="2:20" x14ac:dyDescent="0.3">
      <c r="B1572">
        <v>13</v>
      </c>
      <c r="C1572">
        <v>395.75700000000001</v>
      </c>
      <c r="D1572">
        <f t="shared" si="101"/>
        <v>57.188608029280601</v>
      </c>
      <c r="E1572">
        <v>-44.128399999999999</v>
      </c>
      <c r="F1572">
        <v>33.996600000000001</v>
      </c>
      <c r="G1572">
        <v>820.83600000000001</v>
      </c>
      <c r="H1572">
        <v>1.6670700000000001</v>
      </c>
      <c r="I1572">
        <v>-56.045499999999997</v>
      </c>
      <c r="J1572">
        <f t="shared" si="99"/>
        <v>-11.917099999999998</v>
      </c>
      <c r="L1572">
        <v>15</v>
      </c>
      <c r="M1572">
        <v>416.25700000000001</v>
      </c>
      <c r="N1572">
        <f t="shared" si="102"/>
        <v>58.028201706029115</v>
      </c>
      <c r="O1572">
        <v>-34.622199999999999</v>
      </c>
      <c r="P1572">
        <v>23.2239</v>
      </c>
      <c r="Q1572">
        <v>1755.66</v>
      </c>
      <c r="R1572">
        <v>3.8029999999999999</v>
      </c>
      <c r="S1572">
        <v>-40.313699999999997</v>
      </c>
      <c r="T1572">
        <f t="shared" si="100"/>
        <v>-5.6914999999999978</v>
      </c>
    </row>
    <row r="1573" spans="2:20" x14ac:dyDescent="0.3">
      <c r="B1573">
        <v>14</v>
      </c>
      <c r="C1573">
        <v>412.53300000000002</v>
      </c>
      <c r="D1573">
        <f t="shared" si="101"/>
        <v>59.608965188364294</v>
      </c>
      <c r="E1573">
        <v>-44.540399999999998</v>
      </c>
      <c r="F1573">
        <v>34.683199999999999</v>
      </c>
      <c r="G1573">
        <v>844.03700000000003</v>
      </c>
      <c r="H1573">
        <v>1.6885300000000001</v>
      </c>
      <c r="I1573">
        <v>-56.1066</v>
      </c>
      <c r="J1573">
        <f t="shared" si="99"/>
        <v>-11.566200000000002</v>
      </c>
      <c r="L1573">
        <v>16</v>
      </c>
      <c r="M1573">
        <v>433.85500000000002</v>
      </c>
      <c r="N1573">
        <f t="shared" si="102"/>
        <v>56.824639163541271</v>
      </c>
      <c r="O1573">
        <v>-34.072899999999997</v>
      </c>
      <c r="P1573">
        <v>22.552499999999998</v>
      </c>
      <c r="Q1573">
        <v>1702.83</v>
      </c>
      <c r="R1573">
        <v>3.77467</v>
      </c>
      <c r="S1573">
        <v>-40.679900000000004</v>
      </c>
      <c r="T1573">
        <f t="shared" si="100"/>
        <v>-6.6070000000000064</v>
      </c>
    </row>
    <row r="1574" spans="2:20" x14ac:dyDescent="0.3">
      <c r="B1574">
        <v>15</v>
      </c>
      <c r="C1574">
        <v>429.11599999999999</v>
      </c>
      <c r="D1574">
        <f t="shared" si="101"/>
        <v>60.302719652656442</v>
      </c>
      <c r="E1574">
        <v>-44.784500000000001</v>
      </c>
      <c r="F1574">
        <v>34.957900000000002</v>
      </c>
      <c r="G1574">
        <v>847.65899999999999</v>
      </c>
      <c r="H1574">
        <v>1.6796199999999999</v>
      </c>
      <c r="I1574">
        <v>-56.015000000000001</v>
      </c>
      <c r="J1574">
        <f t="shared" si="99"/>
        <v>-11.230499999999999</v>
      </c>
      <c r="L1574">
        <v>17</v>
      </c>
      <c r="M1574">
        <v>451.33100000000002</v>
      </c>
      <c r="N1574">
        <f t="shared" si="102"/>
        <v>57.221332112611584</v>
      </c>
      <c r="O1574">
        <v>-34.3018</v>
      </c>
      <c r="P1574">
        <v>21.8964</v>
      </c>
      <c r="Q1574">
        <v>1876.13</v>
      </c>
      <c r="R1574">
        <v>3.9098899999999999</v>
      </c>
      <c r="S1574">
        <v>-40.6036</v>
      </c>
      <c r="T1574">
        <f t="shared" si="100"/>
        <v>-6.3018000000000001</v>
      </c>
    </row>
    <row r="1575" spans="2:20" x14ac:dyDescent="0.3">
      <c r="B1575">
        <v>16</v>
      </c>
      <c r="C1575">
        <v>446.16399999999999</v>
      </c>
      <c r="D1575">
        <f t="shared" si="101"/>
        <v>58.657907085875166</v>
      </c>
      <c r="E1575">
        <v>-44.815100000000001</v>
      </c>
      <c r="F1575">
        <v>34.896900000000002</v>
      </c>
      <c r="G1575">
        <v>857.76099999999997</v>
      </c>
      <c r="H1575">
        <v>1.69207</v>
      </c>
      <c r="I1575">
        <v>-55.877699999999997</v>
      </c>
      <c r="J1575">
        <f t="shared" si="99"/>
        <v>-11.062599999999996</v>
      </c>
      <c r="L1575">
        <v>18</v>
      </c>
      <c r="M1575">
        <v>470.19499999999999</v>
      </c>
      <c r="N1575">
        <f t="shared" si="102"/>
        <v>53.011026293469108</v>
      </c>
      <c r="O1575">
        <v>-33.493000000000002</v>
      </c>
      <c r="P1575">
        <v>21.560700000000001</v>
      </c>
      <c r="Q1575">
        <v>1720.76</v>
      </c>
      <c r="R1575">
        <v>3.7314400000000001</v>
      </c>
      <c r="S1575">
        <v>-40.39</v>
      </c>
      <c r="T1575">
        <f t="shared" si="100"/>
        <v>-6.8969999999999985</v>
      </c>
    </row>
    <row r="1576" spans="2:20" x14ac:dyDescent="0.3">
      <c r="B1576">
        <v>17</v>
      </c>
      <c r="C1576">
        <v>464.161</v>
      </c>
      <c r="D1576">
        <f t="shared" si="101"/>
        <v>55.564816358281895</v>
      </c>
      <c r="E1576">
        <v>-44.250500000000002</v>
      </c>
      <c r="F1576">
        <v>34.133899999999997</v>
      </c>
      <c r="G1576">
        <v>831.58399999999995</v>
      </c>
      <c r="H1576">
        <v>1.69364</v>
      </c>
      <c r="I1576">
        <v>-55.801400000000001</v>
      </c>
      <c r="J1576">
        <f t="shared" si="99"/>
        <v>-11.550899999999999</v>
      </c>
      <c r="L1576">
        <v>19</v>
      </c>
      <c r="M1576">
        <v>487.73599999999999</v>
      </c>
      <c r="N1576">
        <f t="shared" si="102"/>
        <v>57.009292514679906</v>
      </c>
      <c r="O1576">
        <v>-34.164400000000001</v>
      </c>
      <c r="P1576">
        <v>21.545400000000001</v>
      </c>
      <c r="Q1576">
        <v>1865.74</v>
      </c>
      <c r="R1576">
        <v>3.9464299999999999</v>
      </c>
      <c r="S1576">
        <v>-40.4968</v>
      </c>
      <c r="T1576">
        <f t="shared" si="100"/>
        <v>-6.3323999999999998</v>
      </c>
    </row>
    <row r="1577" spans="2:20" x14ac:dyDescent="0.3">
      <c r="B1577">
        <v>18</v>
      </c>
      <c r="C1577">
        <v>481.68</v>
      </c>
      <c r="D1577">
        <f t="shared" si="101"/>
        <v>57.080883612078296</v>
      </c>
      <c r="E1577">
        <v>-44.326799999999999</v>
      </c>
      <c r="F1577">
        <v>33.935499999999998</v>
      </c>
      <c r="G1577">
        <v>864.86699999999996</v>
      </c>
      <c r="H1577">
        <v>1.71377</v>
      </c>
      <c r="I1577">
        <v>-55.587800000000001</v>
      </c>
      <c r="J1577">
        <f t="shared" si="99"/>
        <v>-11.261000000000003</v>
      </c>
      <c r="L1577">
        <v>20</v>
      </c>
      <c r="M1577">
        <v>505.61500000000001</v>
      </c>
      <c r="N1577">
        <f t="shared" si="102"/>
        <v>55.931539795290504</v>
      </c>
      <c r="O1577">
        <v>-34.057600000000001</v>
      </c>
      <c r="P1577">
        <v>21.392800000000001</v>
      </c>
      <c r="Q1577">
        <v>1897.62</v>
      </c>
      <c r="R1577">
        <v>3.9958300000000002</v>
      </c>
      <c r="S1577">
        <v>-40.451000000000001</v>
      </c>
      <c r="T1577">
        <f t="shared" si="100"/>
        <v>-6.3933999999999997</v>
      </c>
    </row>
    <row r="1578" spans="2:20" x14ac:dyDescent="0.3">
      <c r="B1578">
        <v>19</v>
      </c>
      <c r="C1578">
        <v>499.30500000000001</v>
      </c>
      <c r="D1578">
        <f t="shared" si="101"/>
        <v>56.737588652482266</v>
      </c>
      <c r="E1578">
        <v>-44.815100000000001</v>
      </c>
      <c r="F1578">
        <v>34.378100000000003</v>
      </c>
      <c r="G1578">
        <v>890.66300000000001</v>
      </c>
      <c r="H1578">
        <v>1.7434799999999999</v>
      </c>
      <c r="I1578">
        <v>-55.709800000000001</v>
      </c>
      <c r="J1578">
        <f t="shared" si="99"/>
        <v>-10.8947</v>
      </c>
      <c r="L1578">
        <v>21</v>
      </c>
      <c r="M1578">
        <v>543.35299999999995</v>
      </c>
      <c r="N1578">
        <f t="shared" si="102"/>
        <v>26.498489586093633</v>
      </c>
      <c r="O1578">
        <v>-33.523600000000002</v>
      </c>
      <c r="P1578">
        <v>21.026599999999998</v>
      </c>
      <c r="Q1578">
        <v>1906.03</v>
      </c>
      <c r="R1578">
        <v>3.8801399999999999</v>
      </c>
      <c r="S1578">
        <v>-40.451000000000001</v>
      </c>
      <c r="T1578">
        <f t="shared" si="100"/>
        <v>-6.9273999999999987</v>
      </c>
    </row>
    <row r="1579" spans="2:20" x14ac:dyDescent="0.3">
      <c r="B1579">
        <v>20</v>
      </c>
      <c r="C1579">
        <v>517.04100000000005</v>
      </c>
      <c r="D1579">
        <f t="shared" si="101"/>
        <v>56.382498872349871</v>
      </c>
      <c r="E1579">
        <v>-44.586199999999998</v>
      </c>
      <c r="F1579">
        <v>34.088099999999997</v>
      </c>
      <c r="G1579">
        <v>882.38599999999997</v>
      </c>
      <c r="H1579">
        <v>1.74858</v>
      </c>
      <c r="I1579">
        <v>-55.709800000000001</v>
      </c>
      <c r="J1579">
        <f t="shared" si="99"/>
        <v>-11.123600000000003</v>
      </c>
      <c r="L1579">
        <v>22</v>
      </c>
      <c r="M1579">
        <v>543.35299999999995</v>
      </c>
      <c r="O1579">
        <v>-33.523600000000002</v>
      </c>
      <c r="P1579">
        <v>21.026599999999998</v>
      </c>
      <c r="Q1579">
        <v>1906.03</v>
      </c>
      <c r="R1579">
        <v>3.8801399999999999</v>
      </c>
      <c r="S1579">
        <v>-40.451000000000001</v>
      </c>
      <c r="T1579">
        <f t="shared" si="100"/>
        <v>-6.9273999999999987</v>
      </c>
    </row>
    <row r="1580" spans="2:20" x14ac:dyDescent="0.3">
      <c r="B1580">
        <v>21</v>
      </c>
      <c r="C1580">
        <v>535.00199999999995</v>
      </c>
      <c r="D1580">
        <f t="shared" si="101"/>
        <v>55.676187294694373</v>
      </c>
      <c r="E1580">
        <v>-44.311500000000002</v>
      </c>
      <c r="F1580">
        <v>33.645600000000002</v>
      </c>
      <c r="G1580">
        <v>871.55200000000002</v>
      </c>
      <c r="H1580">
        <v>1.7399100000000001</v>
      </c>
      <c r="I1580">
        <v>-55.648800000000001</v>
      </c>
      <c r="J1580">
        <f t="shared" si="99"/>
        <v>-11.337299999999999</v>
      </c>
      <c r="L1580">
        <v>23</v>
      </c>
      <c r="M1580">
        <v>564.77300000000002</v>
      </c>
      <c r="N1580">
        <f t="shared" si="102"/>
        <v>46.685340802987703</v>
      </c>
      <c r="O1580">
        <v>-14.1602</v>
      </c>
      <c r="P1580">
        <v>1.6021700000000001</v>
      </c>
      <c r="Q1580">
        <v>381.81799999999998</v>
      </c>
      <c r="R1580">
        <v>0.88624999999999998</v>
      </c>
      <c r="S1580">
        <v>-40.222200000000001</v>
      </c>
      <c r="T1580">
        <f t="shared" si="100"/>
        <v>-26.062000000000001</v>
      </c>
    </row>
    <row r="1581" spans="2:20" x14ac:dyDescent="0.3">
      <c r="B1581">
        <v>22</v>
      </c>
      <c r="C1581">
        <v>553.26599999999996</v>
      </c>
      <c r="D1581">
        <f t="shared" si="101"/>
        <v>54.752518615856296</v>
      </c>
      <c r="E1581">
        <v>-44.311500000000002</v>
      </c>
      <c r="F1581">
        <v>33.569299999999998</v>
      </c>
      <c r="G1581">
        <v>887.03</v>
      </c>
      <c r="H1581">
        <v>1.7477</v>
      </c>
      <c r="I1581">
        <v>-55.633499999999998</v>
      </c>
      <c r="J1581">
        <f t="shared" si="99"/>
        <v>-11.321999999999996</v>
      </c>
      <c r="L1581">
        <v>24</v>
      </c>
      <c r="M1581">
        <v>601.57000000000005</v>
      </c>
      <c r="N1581">
        <f t="shared" si="102"/>
        <v>27.176128488735475</v>
      </c>
      <c r="O1581">
        <v>-33.0505</v>
      </c>
      <c r="P1581">
        <v>20.690899999999999</v>
      </c>
      <c r="Q1581">
        <v>1898.36</v>
      </c>
      <c r="R1581">
        <v>3.9358499999999998</v>
      </c>
      <c r="S1581">
        <v>-40.176400000000001</v>
      </c>
      <c r="T1581">
        <f t="shared" si="100"/>
        <v>-7.1259000000000015</v>
      </c>
    </row>
    <row r="1582" spans="2:20" x14ac:dyDescent="0.3">
      <c r="B1582">
        <v>23</v>
      </c>
      <c r="C1582">
        <v>571.17200000000003</v>
      </c>
      <c r="D1582">
        <f t="shared" si="101"/>
        <v>55.847202055176837</v>
      </c>
      <c r="E1582">
        <v>-44.082599999999999</v>
      </c>
      <c r="F1582">
        <v>33.248899999999999</v>
      </c>
      <c r="G1582">
        <v>883.72199999999998</v>
      </c>
      <c r="H1582">
        <v>1.7480199999999999</v>
      </c>
      <c r="I1582">
        <v>-55.618299999999998</v>
      </c>
      <c r="J1582">
        <f t="shared" si="99"/>
        <v>-11.535699999999999</v>
      </c>
      <c r="L1582">
        <v>25</v>
      </c>
      <c r="M1582">
        <v>601.57000000000005</v>
      </c>
      <c r="O1582">
        <v>-33.0505</v>
      </c>
      <c r="P1582">
        <v>20.690899999999999</v>
      </c>
      <c r="Q1582">
        <v>1898.36</v>
      </c>
      <c r="R1582">
        <v>3.9358499999999998</v>
      </c>
      <c r="S1582">
        <v>-40.176400000000001</v>
      </c>
      <c r="T1582">
        <f t="shared" si="100"/>
        <v>-7.1259000000000015</v>
      </c>
    </row>
    <row r="1583" spans="2:20" x14ac:dyDescent="0.3">
      <c r="B1583">
        <v>24</v>
      </c>
      <c r="C1583">
        <v>589.01800000000003</v>
      </c>
      <c r="D1583">
        <f t="shared" si="101"/>
        <v>56.034965818670841</v>
      </c>
      <c r="E1583">
        <v>-44.128399999999999</v>
      </c>
      <c r="F1583">
        <v>33.416699999999999</v>
      </c>
      <c r="G1583">
        <v>874.25900000000001</v>
      </c>
      <c r="H1583">
        <v>1.7567699999999999</v>
      </c>
      <c r="I1583">
        <v>-55.465699999999998</v>
      </c>
      <c r="J1583">
        <f t="shared" si="99"/>
        <v>-11.337299999999999</v>
      </c>
      <c r="L1583">
        <v>26</v>
      </c>
      <c r="M1583">
        <v>644.15300000000002</v>
      </c>
      <c r="N1583">
        <f t="shared" si="102"/>
        <v>23.483549773383761</v>
      </c>
      <c r="O1583">
        <v>-14.7858</v>
      </c>
      <c r="P1583">
        <v>2.1209699999999998</v>
      </c>
      <c r="Q1583">
        <v>380.5</v>
      </c>
      <c r="R1583">
        <v>0.99824999999999997</v>
      </c>
      <c r="S1583">
        <v>-40.252699999999997</v>
      </c>
      <c r="T1583">
        <f t="shared" si="100"/>
        <v>-25.466899999999995</v>
      </c>
    </row>
    <row r="1584" spans="2:20" x14ac:dyDescent="0.3">
      <c r="B1584">
        <v>25</v>
      </c>
      <c r="C1584">
        <v>607.39400000000001</v>
      </c>
      <c r="D1584">
        <f t="shared" si="101"/>
        <v>54.418807139747564</v>
      </c>
      <c r="E1584">
        <v>-44.158900000000003</v>
      </c>
      <c r="F1584">
        <v>33.508299999999998</v>
      </c>
      <c r="G1584">
        <v>881.93700000000001</v>
      </c>
      <c r="H1584">
        <v>1.7742</v>
      </c>
      <c r="I1584">
        <v>-55.374099999999999</v>
      </c>
      <c r="J1584">
        <f t="shared" si="99"/>
        <v>-11.215199999999996</v>
      </c>
      <c r="L1584">
        <v>27</v>
      </c>
      <c r="M1584">
        <v>644.15300000000002</v>
      </c>
      <c r="O1584">
        <v>-14.7858</v>
      </c>
      <c r="P1584">
        <v>2.1209699999999998</v>
      </c>
      <c r="Q1584">
        <v>380.5</v>
      </c>
      <c r="R1584">
        <v>0.99824999999999997</v>
      </c>
      <c r="S1584">
        <v>-40.252699999999997</v>
      </c>
      <c r="T1584">
        <f t="shared" si="100"/>
        <v>-25.466899999999995</v>
      </c>
    </row>
    <row r="1585" spans="1:20" x14ac:dyDescent="0.3">
      <c r="B1585">
        <v>26</v>
      </c>
      <c r="C1585">
        <v>626.41099999999994</v>
      </c>
      <c r="D1585">
        <f t="shared" si="101"/>
        <v>52.584529631382615</v>
      </c>
      <c r="E1585">
        <v>-43.731699999999996</v>
      </c>
      <c r="F1585">
        <v>32.577500000000001</v>
      </c>
      <c r="G1585">
        <v>911.35400000000004</v>
      </c>
      <c r="H1585">
        <v>1.78792</v>
      </c>
      <c r="I1585">
        <v>-55.282600000000002</v>
      </c>
      <c r="J1585">
        <f t="shared" si="99"/>
        <v>-11.550900000000006</v>
      </c>
      <c r="L1585">
        <v>28</v>
      </c>
      <c r="M1585">
        <v>681.59299999999996</v>
      </c>
      <c r="N1585">
        <f t="shared" si="102"/>
        <v>26.709401709401753</v>
      </c>
      <c r="O1585">
        <v>-33.798200000000001</v>
      </c>
      <c r="P1585">
        <v>21.194500000000001</v>
      </c>
      <c r="Q1585">
        <v>1982.9</v>
      </c>
      <c r="R1585">
        <v>4.0126099999999996</v>
      </c>
      <c r="S1585">
        <v>-40.4968</v>
      </c>
      <c r="T1585">
        <f t="shared" si="100"/>
        <v>-6.698599999999999</v>
      </c>
    </row>
    <row r="1586" spans="1:20" x14ac:dyDescent="0.3">
      <c r="B1586">
        <v>27</v>
      </c>
      <c r="C1586">
        <v>644.70500000000004</v>
      </c>
      <c r="D1586">
        <f t="shared" si="101"/>
        <v>54.662730950037975</v>
      </c>
      <c r="E1586">
        <v>-44.036900000000003</v>
      </c>
      <c r="F1586">
        <v>32.7759</v>
      </c>
      <c r="G1586">
        <v>907.505</v>
      </c>
      <c r="H1586">
        <v>1.8056000000000001</v>
      </c>
      <c r="I1586">
        <v>-55.267299999999999</v>
      </c>
      <c r="J1586">
        <f t="shared" si="99"/>
        <v>-11.230399999999996</v>
      </c>
      <c r="L1586">
        <v>29</v>
      </c>
      <c r="M1586">
        <v>681.59299999999996</v>
      </c>
      <c r="O1586">
        <v>-33.798200000000001</v>
      </c>
      <c r="P1586">
        <v>21.194500000000001</v>
      </c>
      <c r="Q1586">
        <v>1982.9</v>
      </c>
      <c r="R1586">
        <v>4.0126099999999996</v>
      </c>
      <c r="S1586">
        <v>-40.4968</v>
      </c>
      <c r="T1586">
        <f t="shared" si="100"/>
        <v>-6.698599999999999</v>
      </c>
    </row>
    <row r="1587" spans="1:20" x14ac:dyDescent="0.3">
      <c r="B1587">
        <v>28</v>
      </c>
      <c r="C1587">
        <v>663.33</v>
      </c>
      <c r="D1587">
        <f t="shared" si="101"/>
        <v>53.691275167785236</v>
      </c>
      <c r="E1587">
        <v>-43.7622</v>
      </c>
      <c r="F1587">
        <v>32.394399999999997</v>
      </c>
      <c r="G1587">
        <v>892.21299999999997</v>
      </c>
      <c r="H1587">
        <v>1.8054300000000001</v>
      </c>
      <c r="I1587">
        <v>-55.221600000000002</v>
      </c>
      <c r="J1587">
        <f t="shared" si="99"/>
        <v>-11.459400000000002</v>
      </c>
      <c r="T1587">
        <f t="shared" si="100"/>
        <v>0</v>
      </c>
    </row>
    <row r="1588" spans="1:20" x14ac:dyDescent="0.3">
      <c r="B1588">
        <v>29</v>
      </c>
      <c r="C1588">
        <v>682.70699999999999</v>
      </c>
      <c r="D1588">
        <f t="shared" si="101"/>
        <v>51.607575992155773</v>
      </c>
      <c r="E1588">
        <v>-43.487499999999997</v>
      </c>
      <c r="F1588">
        <v>32.150300000000001</v>
      </c>
      <c r="G1588">
        <v>898.86099999999999</v>
      </c>
      <c r="H1588">
        <v>1.80389</v>
      </c>
      <c r="I1588">
        <v>-55.099499999999999</v>
      </c>
      <c r="J1588">
        <f t="shared" si="99"/>
        <v>-11.612000000000002</v>
      </c>
      <c r="K1588">
        <v>4</v>
      </c>
      <c r="T1588">
        <f t="shared" si="100"/>
        <v>0</v>
      </c>
    </row>
    <row r="1589" spans="1:20" x14ac:dyDescent="0.3">
      <c r="B1589">
        <v>30</v>
      </c>
      <c r="C1589">
        <v>701.78200000000004</v>
      </c>
      <c r="D1589">
        <f t="shared" si="101"/>
        <v>52.424639580602758</v>
      </c>
      <c r="E1589">
        <v>-43.487499999999997</v>
      </c>
      <c r="F1589">
        <v>32.058700000000002</v>
      </c>
      <c r="G1589">
        <v>901.03099999999995</v>
      </c>
      <c r="H1589">
        <v>1.8310500000000001</v>
      </c>
      <c r="I1589">
        <v>-55.023200000000003</v>
      </c>
      <c r="J1589">
        <f t="shared" si="99"/>
        <v>-11.535700000000006</v>
      </c>
      <c r="L1589">
        <v>1</v>
      </c>
      <c r="M1589">
        <v>220.739</v>
      </c>
      <c r="O1589">
        <v>-42.541499999999999</v>
      </c>
      <c r="P1589">
        <v>60.775799999999997</v>
      </c>
      <c r="Q1589">
        <v>499.64600000000002</v>
      </c>
      <c r="R1589">
        <v>1.23512</v>
      </c>
      <c r="S1589">
        <v>-45.837400000000002</v>
      </c>
      <c r="T1589">
        <f t="shared" si="100"/>
        <v>-3.2959000000000032</v>
      </c>
    </row>
    <row r="1590" spans="1:20" x14ac:dyDescent="0.3">
      <c r="J1590">
        <f t="shared" si="99"/>
        <v>0</v>
      </c>
      <c r="L1590">
        <v>2</v>
      </c>
      <c r="M1590">
        <v>227.85599999999999</v>
      </c>
      <c r="N1590">
        <f t="shared" si="102"/>
        <v>140.508641281439</v>
      </c>
      <c r="O1590">
        <v>-35.583500000000001</v>
      </c>
      <c r="P1590">
        <v>30.715900000000001</v>
      </c>
      <c r="Q1590">
        <v>1010.73</v>
      </c>
      <c r="R1590">
        <v>2.7035200000000001</v>
      </c>
      <c r="S1590">
        <v>-38.9557</v>
      </c>
      <c r="T1590">
        <f t="shared" si="100"/>
        <v>-3.3721999999999994</v>
      </c>
    </row>
    <row r="1591" spans="1:20" x14ac:dyDescent="0.3">
      <c r="A1591">
        <v>4.0999999999999996</v>
      </c>
      <c r="J1591">
        <f t="shared" si="99"/>
        <v>0</v>
      </c>
      <c r="L1591">
        <v>3</v>
      </c>
      <c r="M1591">
        <v>238.27199999999999</v>
      </c>
      <c r="N1591">
        <f t="shared" si="102"/>
        <v>96.0061443932412</v>
      </c>
      <c r="O1591">
        <v>-32.592799999999997</v>
      </c>
      <c r="P1591">
        <v>21.255500000000001</v>
      </c>
      <c r="Q1591">
        <v>1364.95</v>
      </c>
      <c r="R1591">
        <v>3.6131199999999999</v>
      </c>
      <c r="S1591">
        <v>-36.956800000000001</v>
      </c>
      <c r="T1591">
        <f t="shared" si="100"/>
        <v>-4.3640000000000043</v>
      </c>
    </row>
    <row r="1592" spans="1:20" x14ac:dyDescent="0.3">
      <c r="B1592">
        <v>1</v>
      </c>
      <c r="C1592">
        <v>221.059</v>
      </c>
      <c r="E1592">
        <v>-52.780200000000001</v>
      </c>
      <c r="F1592">
        <v>64.498900000000006</v>
      </c>
      <c r="G1592">
        <v>399.601</v>
      </c>
      <c r="H1592">
        <v>0.89749800000000002</v>
      </c>
      <c r="I1592">
        <v>-61.676000000000002</v>
      </c>
      <c r="J1592">
        <f t="shared" si="99"/>
        <v>-8.8958000000000013</v>
      </c>
      <c r="L1592">
        <v>4</v>
      </c>
      <c r="M1592">
        <v>266.61799999999999</v>
      </c>
      <c r="N1592">
        <f t="shared" si="102"/>
        <v>35.278346151132432</v>
      </c>
      <c r="O1592">
        <v>-33.325200000000002</v>
      </c>
      <c r="P1592">
        <v>21.240200000000002</v>
      </c>
      <c r="Q1592">
        <v>1604.38</v>
      </c>
      <c r="R1592">
        <v>3.8791699999999998</v>
      </c>
      <c r="S1592">
        <v>-39.1693</v>
      </c>
      <c r="T1592">
        <f t="shared" si="100"/>
        <v>-5.8440999999999974</v>
      </c>
    </row>
    <row r="1593" spans="1:20" x14ac:dyDescent="0.3">
      <c r="B1593">
        <v>2</v>
      </c>
      <c r="C1593">
        <v>227.072</v>
      </c>
      <c r="D1593">
        <f t="shared" si="101"/>
        <v>166.30633627141179</v>
      </c>
      <c r="E1593">
        <v>-47.012300000000003</v>
      </c>
      <c r="F1593">
        <v>40.771500000000003</v>
      </c>
      <c r="G1593">
        <v>643.62400000000002</v>
      </c>
      <c r="H1593">
        <v>1.41076</v>
      </c>
      <c r="I1593">
        <v>-55.252099999999999</v>
      </c>
      <c r="J1593">
        <f t="shared" si="99"/>
        <v>-8.2397999999999954</v>
      </c>
      <c r="L1593">
        <v>5</v>
      </c>
      <c r="M1593">
        <v>281.63299999999998</v>
      </c>
      <c r="N1593">
        <f t="shared" si="102"/>
        <v>66.600066600066654</v>
      </c>
      <c r="O1593">
        <v>-34.2102</v>
      </c>
      <c r="P1593">
        <v>22.0184</v>
      </c>
      <c r="Q1593">
        <v>1709.7</v>
      </c>
      <c r="R1593">
        <v>3.8777300000000001</v>
      </c>
      <c r="S1593">
        <v>-39.382899999999999</v>
      </c>
      <c r="T1593">
        <f t="shared" si="100"/>
        <v>-5.172699999999999</v>
      </c>
    </row>
    <row r="1594" spans="1:20" x14ac:dyDescent="0.3">
      <c r="B1594">
        <v>3</v>
      </c>
      <c r="C1594">
        <v>235.87</v>
      </c>
      <c r="D1594">
        <f t="shared" si="101"/>
        <v>113.6621959536258</v>
      </c>
      <c r="E1594">
        <v>-45.028700000000001</v>
      </c>
      <c r="F1594">
        <v>33.187899999999999</v>
      </c>
      <c r="G1594">
        <v>799.52200000000005</v>
      </c>
      <c r="H1594">
        <v>1.7051400000000001</v>
      </c>
      <c r="I1594">
        <v>-53.695700000000002</v>
      </c>
      <c r="J1594">
        <f t="shared" si="99"/>
        <v>-8.6670000000000016</v>
      </c>
      <c r="L1594">
        <v>6</v>
      </c>
      <c r="M1594">
        <v>297.37900000000002</v>
      </c>
      <c r="N1594">
        <f t="shared" si="102"/>
        <v>63.508192556839681</v>
      </c>
      <c r="O1594">
        <v>-33.920299999999997</v>
      </c>
      <c r="P1594">
        <v>22.827100000000002</v>
      </c>
      <c r="Q1594">
        <v>1675.42</v>
      </c>
      <c r="R1594">
        <v>3.70214</v>
      </c>
      <c r="S1594">
        <v>-40.008499999999998</v>
      </c>
      <c r="T1594">
        <f t="shared" si="100"/>
        <v>-6.0882000000000005</v>
      </c>
    </row>
    <row r="1595" spans="1:20" x14ac:dyDescent="0.3">
      <c r="B1595">
        <v>4</v>
      </c>
      <c r="C1595">
        <v>247.875</v>
      </c>
      <c r="D1595">
        <f t="shared" si="101"/>
        <v>83.298625572678077</v>
      </c>
      <c r="E1595">
        <v>-43.319699999999997</v>
      </c>
      <c r="F1595">
        <v>30.120799999999999</v>
      </c>
      <c r="G1595">
        <v>837.47</v>
      </c>
      <c r="H1595">
        <v>1.79786</v>
      </c>
      <c r="I1595">
        <v>-53.802500000000002</v>
      </c>
      <c r="J1595">
        <f t="shared" si="99"/>
        <v>-10.482800000000005</v>
      </c>
      <c r="L1595">
        <v>7</v>
      </c>
      <c r="M1595">
        <v>313.39100000000002</v>
      </c>
      <c r="N1595">
        <f t="shared" si="102"/>
        <v>62.453160129902571</v>
      </c>
      <c r="O1595">
        <v>-34.1492</v>
      </c>
      <c r="P1595">
        <v>23.2544</v>
      </c>
      <c r="Q1595">
        <v>1626.11</v>
      </c>
      <c r="R1595">
        <v>3.7166700000000001</v>
      </c>
      <c r="S1595">
        <v>-39.779699999999998</v>
      </c>
      <c r="T1595">
        <f t="shared" si="100"/>
        <v>-5.6304999999999978</v>
      </c>
    </row>
    <row r="1596" spans="1:20" x14ac:dyDescent="0.3">
      <c r="B1596">
        <v>5</v>
      </c>
      <c r="C1596">
        <v>263.512</v>
      </c>
      <c r="D1596">
        <f t="shared" si="101"/>
        <v>63.950885719767214</v>
      </c>
      <c r="E1596">
        <v>-43.533299999999997</v>
      </c>
      <c r="F1596">
        <v>31.814599999999999</v>
      </c>
      <c r="G1596">
        <v>825.45500000000004</v>
      </c>
      <c r="H1596">
        <v>1.74089</v>
      </c>
      <c r="I1596">
        <v>-55.007899999999999</v>
      </c>
      <c r="J1596">
        <f t="shared" si="99"/>
        <v>-11.474600000000002</v>
      </c>
      <c r="L1596">
        <v>8</v>
      </c>
      <c r="M1596">
        <v>329.976</v>
      </c>
      <c r="N1596">
        <f t="shared" si="102"/>
        <v>60.295447693699202</v>
      </c>
      <c r="O1596">
        <v>-33.615099999999998</v>
      </c>
      <c r="P1596">
        <v>22.384599999999999</v>
      </c>
      <c r="Q1596">
        <v>1659.85</v>
      </c>
      <c r="R1596">
        <v>3.7008299999999998</v>
      </c>
      <c r="S1596">
        <v>-40.100099999999998</v>
      </c>
      <c r="T1596">
        <f t="shared" si="100"/>
        <v>-6.4849999999999994</v>
      </c>
    </row>
    <row r="1597" spans="1:20" x14ac:dyDescent="0.3">
      <c r="B1597">
        <v>6</v>
      </c>
      <c r="C1597">
        <v>279.98</v>
      </c>
      <c r="D1597">
        <f t="shared" si="101"/>
        <v>60.723828030118952</v>
      </c>
      <c r="E1597">
        <v>-44.097900000000003</v>
      </c>
      <c r="F1597">
        <v>33.432000000000002</v>
      </c>
      <c r="G1597">
        <v>810.23699999999997</v>
      </c>
      <c r="H1597">
        <v>1.6658500000000001</v>
      </c>
      <c r="I1597">
        <v>-55.679299999999998</v>
      </c>
      <c r="J1597">
        <f t="shared" si="99"/>
        <v>-11.581399999999995</v>
      </c>
      <c r="L1597">
        <v>9</v>
      </c>
      <c r="M1597">
        <v>346.83300000000003</v>
      </c>
      <c r="N1597">
        <f t="shared" si="102"/>
        <v>59.322536631666274</v>
      </c>
      <c r="O1597">
        <v>-33.523600000000002</v>
      </c>
      <c r="P1597">
        <v>22.262599999999999</v>
      </c>
      <c r="Q1597">
        <v>1708.3</v>
      </c>
      <c r="R1597">
        <v>3.7248100000000002</v>
      </c>
      <c r="S1597">
        <v>-40.191699999999997</v>
      </c>
      <c r="T1597">
        <f t="shared" si="100"/>
        <v>-6.6680999999999955</v>
      </c>
    </row>
    <row r="1598" spans="1:20" x14ac:dyDescent="0.3">
      <c r="B1598">
        <v>7</v>
      </c>
      <c r="C1598">
        <v>295.92399999999998</v>
      </c>
      <c r="D1598">
        <f t="shared" si="101"/>
        <v>62.719518314099503</v>
      </c>
      <c r="E1598">
        <v>-44.906599999999997</v>
      </c>
      <c r="F1598">
        <v>35.354599999999998</v>
      </c>
      <c r="G1598">
        <v>797.82399999999996</v>
      </c>
      <c r="H1598">
        <v>1.6316999999999999</v>
      </c>
      <c r="I1598">
        <v>-56.091299999999997</v>
      </c>
      <c r="J1598">
        <f t="shared" si="99"/>
        <v>-11.184699999999999</v>
      </c>
      <c r="L1598">
        <v>10</v>
      </c>
      <c r="M1598">
        <v>364.11200000000002</v>
      </c>
      <c r="N1598">
        <f t="shared" si="102"/>
        <v>57.873719543955104</v>
      </c>
      <c r="O1598">
        <v>-33.279400000000003</v>
      </c>
      <c r="P1598">
        <v>21.8048</v>
      </c>
      <c r="Q1598">
        <v>1667.03</v>
      </c>
      <c r="R1598">
        <v>3.7254299999999998</v>
      </c>
      <c r="S1598">
        <v>-40.023800000000001</v>
      </c>
      <c r="T1598">
        <f t="shared" si="100"/>
        <v>-6.7443999999999988</v>
      </c>
    </row>
    <row r="1599" spans="1:20" x14ac:dyDescent="0.3">
      <c r="B1599">
        <v>8</v>
      </c>
      <c r="C1599">
        <v>312.53300000000002</v>
      </c>
      <c r="D1599">
        <f t="shared" si="101"/>
        <v>60.208320789933033</v>
      </c>
      <c r="E1599">
        <v>-44.326799999999999</v>
      </c>
      <c r="F1599">
        <v>34.088099999999997</v>
      </c>
      <c r="G1599">
        <v>808.89800000000002</v>
      </c>
      <c r="H1599">
        <v>1.6601999999999999</v>
      </c>
      <c r="I1599">
        <v>-56.045499999999997</v>
      </c>
      <c r="J1599">
        <f t="shared" si="99"/>
        <v>-11.718699999999998</v>
      </c>
      <c r="L1599">
        <v>11</v>
      </c>
      <c r="M1599">
        <v>380.71</v>
      </c>
      <c r="N1599">
        <f t="shared" si="102"/>
        <v>60.248222677431173</v>
      </c>
      <c r="O1599">
        <v>-34.088099999999997</v>
      </c>
      <c r="P1599">
        <v>22.1252</v>
      </c>
      <c r="Q1599">
        <v>1784.94</v>
      </c>
      <c r="R1599">
        <v>3.8521200000000002</v>
      </c>
      <c r="S1599">
        <v>-39.825400000000002</v>
      </c>
      <c r="T1599">
        <f t="shared" si="100"/>
        <v>-5.7373000000000047</v>
      </c>
    </row>
    <row r="1600" spans="1:20" x14ac:dyDescent="0.3">
      <c r="B1600">
        <v>9</v>
      </c>
      <c r="C1600">
        <v>328.952</v>
      </c>
      <c r="D1600">
        <f t="shared" si="101"/>
        <v>60.905049028564534</v>
      </c>
      <c r="E1600">
        <v>-44.708300000000001</v>
      </c>
      <c r="F1600">
        <v>34.805300000000003</v>
      </c>
      <c r="G1600">
        <v>830.71299999999997</v>
      </c>
      <c r="H1600">
        <v>1.65916</v>
      </c>
      <c r="I1600">
        <v>-56.091299999999997</v>
      </c>
      <c r="J1600">
        <f t="shared" si="99"/>
        <v>-11.382999999999996</v>
      </c>
      <c r="L1600">
        <v>12</v>
      </c>
      <c r="M1600">
        <v>398.24400000000003</v>
      </c>
      <c r="N1600">
        <f t="shared" si="102"/>
        <v>57.032052013231279</v>
      </c>
      <c r="O1600">
        <v>-33.798200000000001</v>
      </c>
      <c r="P1600">
        <v>21.8964</v>
      </c>
      <c r="Q1600">
        <v>1747.92</v>
      </c>
      <c r="R1600">
        <v>3.8217599999999998</v>
      </c>
      <c r="S1600">
        <v>-40.069600000000001</v>
      </c>
      <c r="T1600">
        <f t="shared" si="100"/>
        <v>-6.2713999999999999</v>
      </c>
    </row>
    <row r="1601" spans="2:20" x14ac:dyDescent="0.3">
      <c r="B1601">
        <v>10</v>
      </c>
      <c r="C1601">
        <v>344.88299999999998</v>
      </c>
      <c r="D1601">
        <f t="shared" si="101"/>
        <v>62.770698637875903</v>
      </c>
      <c r="E1601">
        <v>-45.1813</v>
      </c>
      <c r="F1601">
        <v>35.095199999999998</v>
      </c>
      <c r="G1601">
        <v>844.64599999999996</v>
      </c>
      <c r="H1601">
        <v>1.6901999999999999</v>
      </c>
      <c r="I1601">
        <v>-55.984499999999997</v>
      </c>
      <c r="J1601">
        <f t="shared" si="99"/>
        <v>-10.803199999999997</v>
      </c>
      <c r="L1601">
        <v>13</v>
      </c>
      <c r="M1601">
        <v>415.71800000000002</v>
      </c>
      <c r="N1601">
        <f t="shared" si="102"/>
        <v>57.227881423829722</v>
      </c>
      <c r="O1601">
        <v>-34.103400000000001</v>
      </c>
      <c r="P1601">
        <v>22.048999999999999</v>
      </c>
      <c r="Q1601">
        <v>1787.12</v>
      </c>
      <c r="R1601">
        <v>3.92042</v>
      </c>
      <c r="S1601">
        <v>-40.176400000000001</v>
      </c>
      <c r="T1601">
        <f t="shared" si="100"/>
        <v>-6.0730000000000004</v>
      </c>
    </row>
    <row r="1602" spans="2:20" x14ac:dyDescent="0.3">
      <c r="B1602">
        <v>11</v>
      </c>
      <c r="C1602">
        <v>361.81599999999997</v>
      </c>
      <c r="D1602">
        <f t="shared" si="101"/>
        <v>59.056280635445603</v>
      </c>
      <c r="E1602">
        <v>-44.540399999999998</v>
      </c>
      <c r="F1602">
        <v>34.622199999999999</v>
      </c>
      <c r="G1602">
        <v>818.83100000000002</v>
      </c>
      <c r="H1602">
        <v>1.65947</v>
      </c>
      <c r="I1602">
        <v>-56.076000000000001</v>
      </c>
      <c r="J1602">
        <f t="shared" si="99"/>
        <v>-11.535600000000002</v>
      </c>
      <c r="L1602">
        <v>14</v>
      </c>
      <c r="M1602">
        <v>434.91</v>
      </c>
      <c r="N1602">
        <f t="shared" si="102"/>
        <v>52.105043768236747</v>
      </c>
      <c r="O1602">
        <v>-21.438600000000001</v>
      </c>
      <c r="P1602">
        <v>9.3994099999999996</v>
      </c>
      <c r="Q1602">
        <v>922.45699999999999</v>
      </c>
      <c r="R1602">
        <v>2.2491699999999999</v>
      </c>
      <c r="S1602">
        <v>-40.267899999999997</v>
      </c>
      <c r="T1602">
        <f t="shared" si="100"/>
        <v>-18.829299999999996</v>
      </c>
    </row>
    <row r="1603" spans="2:20" x14ac:dyDescent="0.3">
      <c r="B1603">
        <v>12</v>
      </c>
      <c r="C1603">
        <v>378.80900000000003</v>
      </c>
      <c r="D1603">
        <f t="shared" si="101"/>
        <v>58.847760842699756</v>
      </c>
      <c r="E1603">
        <v>-44.860799999999998</v>
      </c>
      <c r="F1603">
        <v>34.851100000000002</v>
      </c>
      <c r="G1603">
        <v>837.46100000000001</v>
      </c>
      <c r="H1603">
        <v>1.69259</v>
      </c>
      <c r="I1603">
        <v>-55.923499999999997</v>
      </c>
      <c r="J1603">
        <f t="shared" si="99"/>
        <v>-11.0627</v>
      </c>
      <c r="L1603">
        <v>15</v>
      </c>
      <c r="M1603">
        <v>469.99599999999998</v>
      </c>
      <c r="N1603">
        <f t="shared" si="102"/>
        <v>28.50139656843189</v>
      </c>
      <c r="O1603">
        <v>-33.981299999999997</v>
      </c>
      <c r="P1603">
        <v>21.423300000000001</v>
      </c>
      <c r="Q1603">
        <v>1893.8</v>
      </c>
      <c r="R1603">
        <v>4.0418200000000004</v>
      </c>
      <c r="S1603">
        <v>-39.794899999999998</v>
      </c>
      <c r="T1603">
        <f t="shared" si="100"/>
        <v>-5.813600000000001</v>
      </c>
    </row>
    <row r="1604" spans="2:20" x14ac:dyDescent="0.3">
      <c r="B1604">
        <v>13</v>
      </c>
      <c r="C1604">
        <v>396.15899999999999</v>
      </c>
      <c r="D1604">
        <f t="shared" si="101"/>
        <v>57.63688760806928</v>
      </c>
      <c r="E1604">
        <v>-44.769300000000001</v>
      </c>
      <c r="F1604">
        <v>34.484900000000003</v>
      </c>
      <c r="G1604">
        <v>843.23800000000006</v>
      </c>
      <c r="H1604">
        <v>1.71448</v>
      </c>
      <c r="I1604">
        <v>-55.877699999999997</v>
      </c>
      <c r="J1604">
        <f t="shared" si="99"/>
        <v>-11.108399999999996</v>
      </c>
      <c r="L1604">
        <v>16</v>
      </c>
      <c r="M1604">
        <v>469.99599999999998</v>
      </c>
      <c r="O1604">
        <v>-33.981299999999997</v>
      </c>
      <c r="P1604">
        <v>21.423300000000001</v>
      </c>
      <c r="Q1604">
        <v>1893.8</v>
      </c>
      <c r="R1604">
        <v>4.0418200000000004</v>
      </c>
      <c r="S1604">
        <v>-39.794899999999998</v>
      </c>
      <c r="T1604">
        <f t="shared" si="100"/>
        <v>-5.813600000000001</v>
      </c>
    </row>
    <row r="1605" spans="2:20" x14ac:dyDescent="0.3">
      <c r="B1605">
        <v>14</v>
      </c>
      <c r="C1605">
        <v>412.74599999999998</v>
      </c>
      <c r="D1605">
        <f t="shared" si="101"/>
        <v>60.288177488394567</v>
      </c>
      <c r="E1605">
        <v>-44.631999999999998</v>
      </c>
      <c r="F1605">
        <v>34.088099999999997</v>
      </c>
      <c r="G1605">
        <v>858.54399999999998</v>
      </c>
      <c r="H1605">
        <v>1.70686</v>
      </c>
      <c r="I1605">
        <v>-55.892899999999997</v>
      </c>
      <c r="J1605">
        <f t="shared" si="99"/>
        <v>-11.260899999999999</v>
      </c>
      <c r="L1605">
        <v>17</v>
      </c>
      <c r="M1605">
        <v>469.99599999999998</v>
      </c>
      <c r="O1605">
        <v>-33.981299999999997</v>
      </c>
      <c r="P1605">
        <v>21.423300000000001</v>
      </c>
      <c r="Q1605">
        <v>1893.8</v>
      </c>
      <c r="R1605">
        <v>4.0418200000000004</v>
      </c>
      <c r="S1605">
        <v>-39.794899999999998</v>
      </c>
      <c r="T1605">
        <f t="shared" si="100"/>
        <v>-5.813600000000001</v>
      </c>
    </row>
    <row r="1606" spans="2:20" x14ac:dyDescent="0.3">
      <c r="B1606">
        <v>15</v>
      </c>
      <c r="C1606">
        <v>430.03399999999999</v>
      </c>
      <c r="D1606">
        <f t="shared" si="101"/>
        <v>57.843590930124904</v>
      </c>
      <c r="E1606">
        <v>-44.204700000000003</v>
      </c>
      <c r="F1606">
        <v>33.248899999999999</v>
      </c>
      <c r="G1606">
        <v>867.27099999999996</v>
      </c>
      <c r="H1606">
        <v>1.7405600000000001</v>
      </c>
      <c r="I1606">
        <v>-55.694600000000001</v>
      </c>
      <c r="J1606">
        <f t="shared" ref="J1606:J1653" si="103">I1606-E1606</f>
        <v>-11.489899999999999</v>
      </c>
      <c r="L1606">
        <v>18</v>
      </c>
      <c r="M1606">
        <v>508.63299999999998</v>
      </c>
      <c r="N1606">
        <f t="shared" si="102"/>
        <v>25.881926650619871</v>
      </c>
      <c r="O1606">
        <v>-22.979700000000001</v>
      </c>
      <c r="P1606">
        <v>10.3912</v>
      </c>
      <c r="Q1606">
        <v>1074.93</v>
      </c>
      <c r="R1606">
        <v>2.5321400000000001</v>
      </c>
      <c r="S1606">
        <v>-40.084800000000001</v>
      </c>
      <c r="T1606">
        <f t="shared" ref="T1606:T1669" si="104">S1606-O1606</f>
        <v>-17.1051</v>
      </c>
    </row>
    <row r="1607" spans="2:20" x14ac:dyDescent="0.3">
      <c r="B1607">
        <v>16</v>
      </c>
      <c r="C1607">
        <v>447.89600000000002</v>
      </c>
      <c r="D1607">
        <f t="shared" ref="D1607:D1670" si="105">1000/(C1607-C1606)</f>
        <v>55.984772141977309</v>
      </c>
      <c r="E1607">
        <v>-44.097900000000003</v>
      </c>
      <c r="F1607">
        <v>33.264200000000002</v>
      </c>
      <c r="G1607">
        <v>861.30100000000004</v>
      </c>
      <c r="H1607">
        <v>1.75576</v>
      </c>
      <c r="I1607">
        <v>-55.648800000000001</v>
      </c>
      <c r="J1607">
        <f t="shared" si="103"/>
        <v>-11.550899999999999</v>
      </c>
      <c r="L1607">
        <v>19</v>
      </c>
      <c r="M1607">
        <v>508.63299999999998</v>
      </c>
      <c r="O1607">
        <v>-22.979700000000001</v>
      </c>
      <c r="P1607">
        <v>10.3912</v>
      </c>
      <c r="Q1607">
        <v>1074.93</v>
      </c>
      <c r="R1607">
        <v>2.5321400000000001</v>
      </c>
      <c r="S1607">
        <v>-40.084800000000001</v>
      </c>
      <c r="T1607">
        <f t="shared" si="104"/>
        <v>-17.1051</v>
      </c>
    </row>
    <row r="1608" spans="2:20" x14ac:dyDescent="0.3">
      <c r="B1608">
        <v>17</v>
      </c>
      <c r="C1608">
        <v>465.11900000000003</v>
      </c>
      <c r="D1608">
        <f t="shared" si="105"/>
        <v>58.061893978981551</v>
      </c>
      <c r="E1608">
        <v>-43.777500000000003</v>
      </c>
      <c r="F1608">
        <v>32.714799999999997</v>
      </c>
      <c r="G1608">
        <v>861.39300000000003</v>
      </c>
      <c r="H1608">
        <v>1.7443500000000001</v>
      </c>
      <c r="I1608">
        <v>-55.526699999999998</v>
      </c>
      <c r="J1608">
        <f t="shared" si="103"/>
        <v>-11.749199999999995</v>
      </c>
      <c r="T1608">
        <f t="shared" si="104"/>
        <v>0</v>
      </c>
    </row>
    <row r="1609" spans="2:20" x14ac:dyDescent="0.3">
      <c r="B1609">
        <v>18</v>
      </c>
      <c r="C1609">
        <v>482.67200000000003</v>
      </c>
      <c r="D1609">
        <f t="shared" si="105"/>
        <v>56.970318464080222</v>
      </c>
      <c r="E1609">
        <v>-44.158900000000003</v>
      </c>
      <c r="F1609">
        <v>33.081099999999999</v>
      </c>
      <c r="G1609">
        <v>873.57600000000002</v>
      </c>
      <c r="H1609">
        <v>1.7666999999999999</v>
      </c>
      <c r="I1609">
        <v>-55.557299999999998</v>
      </c>
      <c r="J1609">
        <f t="shared" si="103"/>
        <v>-11.398399999999995</v>
      </c>
      <c r="K1609">
        <v>4.05</v>
      </c>
      <c r="T1609">
        <f t="shared" si="104"/>
        <v>0</v>
      </c>
    </row>
    <row r="1610" spans="2:20" x14ac:dyDescent="0.3">
      <c r="B1610">
        <v>19</v>
      </c>
      <c r="C1610">
        <v>499.93799999999999</v>
      </c>
      <c r="D1610">
        <f t="shared" si="105"/>
        <v>57.917294104019582</v>
      </c>
      <c r="E1610">
        <v>-44.174199999999999</v>
      </c>
      <c r="F1610">
        <v>33.233600000000003</v>
      </c>
      <c r="G1610">
        <v>881.16099999999994</v>
      </c>
      <c r="H1610">
        <v>1.7487699999999999</v>
      </c>
      <c r="I1610">
        <v>-55.419899999999998</v>
      </c>
      <c r="J1610">
        <f t="shared" si="103"/>
        <v>-11.245699999999999</v>
      </c>
      <c r="L1610">
        <v>1</v>
      </c>
      <c r="M1610">
        <v>220.67400000000001</v>
      </c>
      <c r="O1610">
        <v>-43.243400000000001</v>
      </c>
      <c r="P1610">
        <v>61.996499999999997</v>
      </c>
      <c r="Q1610">
        <v>506.53500000000003</v>
      </c>
      <c r="R1610">
        <v>1.2431099999999999</v>
      </c>
      <c r="S1610">
        <v>-45.99</v>
      </c>
      <c r="T1610">
        <f t="shared" si="104"/>
        <v>-2.7466000000000008</v>
      </c>
    </row>
    <row r="1611" spans="2:20" x14ac:dyDescent="0.3">
      <c r="B1611">
        <v>20</v>
      </c>
      <c r="C1611">
        <v>518.14</v>
      </c>
      <c r="D1611">
        <f t="shared" si="105"/>
        <v>54.939017690363698</v>
      </c>
      <c r="E1611">
        <v>-44.265700000000002</v>
      </c>
      <c r="F1611">
        <v>32.363900000000001</v>
      </c>
      <c r="G1611">
        <v>922.02200000000005</v>
      </c>
      <c r="H1611">
        <v>1.8330599999999999</v>
      </c>
      <c r="I1611">
        <v>-55.221600000000002</v>
      </c>
      <c r="J1611">
        <f t="shared" si="103"/>
        <v>-10.9559</v>
      </c>
      <c r="L1611">
        <v>2</v>
      </c>
      <c r="M1611">
        <v>227.792</v>
      </c>
      <c r="N1611">
        <f t="shared" ref="N1611:N1669" si="106">1000/(M1611-M1610)</f>
        <v>140.48890137679132</v>
      </c>
      <c r="O1611">
        <v>-35.522500000000001</v>
      </c>
      <c r="P1611">
        <v>30.914300000000001</v>
      </c>
      <c r="Q1611">
        <v>972.01499999999999</v>
      </c>
      <c r="R1611">
        <v>2.6931400000000001</v>
      </c>
      <c r="S1611">
        <v>-39.0015</v>
      </c>
      <c r="T1611">
        <f t="shared" si="104"/>
        <v>-3.4789999999999992</v>
      </c>
    </row>
    <row r="1612" spans="2:20" x14ac:dyDescent="0.3">
      <c r="B1612">
        <v>21</v>
      </c>
      <c r="C1612">
        <v>536.476</v>
      </c>
      <c r="D1612">
        <f t="shared" si="105"/>
        <v>54.537521815008688</v>
      </c>
      <c r="E1612">
        <v>-43.899500000000003</v>
      </c>
      <c r="F1612">
        <v>32.180799999999998</v>
      </c>
      <c r="G1612">
        <v>896.87800000000004</v>
      </c>
      <c r="H1612">
        <v>1.80159</v>
      </c>
      <c r="I1612">
        <v>-55.267299999999999</v>
      </c>
      <c r="J1612">
        <f t="shared" si="103"/>
        <v>-11.367799999999995</v>
      </c>
      <c r="L1612">
        <v>3</v>
      </c>
      <c r="M1612">
        <v>237.96600000000001</v>
      </c>
      <c r="N1612">
        <f t="shared" si="106"/>
        <v>98.289758207194751</v>
      </c>
      <c r="O1612">
        <v>-32.867400000000004</v>
      </c>
      <c r="P1612">
        <v>22.11</v>
      </c>
      <c r="Q1612">
        <v>1371.81</v>
      </c>
      <c r="R1612">
        <v>3.6048300000000002</v>
      </c>
      <c r="S1612">
        <v>-37.063600000000001</v>
      </c>
      <c r="T1612">
        <f t="shared" si="104"/>
        <v>-4.1961999999999975</v>
      </c>
    </row>
    <row r="1613" spans="2:20" x14ac:dyDescent="0.3">
      <c r="B1613">
        <v>22</v>
      </c>
      <c r="C1613">
        <v>554.6</v>
      </c>
      <c r="D1613">
        <f t="shared" si="105"/>
        <v>55.175457956300967</v>
      </c>
      <c r="E1613">
        <v>-43.7164</v>
      </c>
      <c r="F1613">
        <v>31.967199999999998</v>
      </c>
      <c r="G1613">
        <v>896.72699999999998</v>
      </c>
      <c r="H1613">
        <v>1.78931</v>
      </c>
      <c r="I1613">
        <v>-55.297899999999998</v>
      </c>
      <c r="J1613">
        <f t="shared" si="103"/>
        <v>-11.581499999999998</v>
      </c>
      <c r="L1613">
        <v>4</v>
      </c>
      <c r="M1613">
        <v>265.35000000000002</v>
      </c>
      <c r="N1613">
        <f t="shared" si="106"/>
        <v>36.517674554484351</v>
      </c>
      <c r="O1613">
        <v>-32.409700000000001</v>
      </c>
      <c r="P1613">
        <v>19.989000000000001</v>
      </c>
      <c r="Q1613">
        <v>1576.25</v>
      </c>
      <c r="R1613">
        <v>3.8152900000000001</v>
      </c>
      <c r="S1613">
        <v>-38.604700000000001</v>
      </c>
      <c r="T1613">
        <f t="shared" si="104"/>
        <v>-6.1950000000000003</v>
      </c>
    </row>
    <row r="1614" spans="2:20" x14ac:dyDescent="0.3">
      <c r="B1614">
        <v>23</v>
      </c>
      <c r="C1614">
        <v>572.05399999999997</v>
      </c>
      <c r="D1614">
        <f t="shared" si="105"/>
        <v>57.2934570872008</v>
      </c>
      <c r="E1614">
        <v>-44.296300000000002</v>
      </c>
      <c r="F1614">
        <v>32.959000000000003</v>
      </c>
      <c r="G1614">
        <v>904.02300000000002</v>
      </c>
      <c r="H1614">
        <v>1.7941100000000001</v>
      </c>
      <c r="I1614">
        <v>-55.465699999999998</v>
      </c>
      <c r="J1614">
        <f t="shared" si="103"/>
        <v>-11.169399999999996</v>
      </c>
      <c r="L1614">
        <v>5</v>
      </c>
      <c r="M1614">
        <v>265.35000000000002</v>
      </c>
      <c r="N1614" t="e">
        <f t="shared" si="106"/>
        <v>#DIV/0!</v>
      </c>
      <c r="O1614">
        <v>-32.409700000000001</v>
      </c>
      <c r="P1614">
        <v>19.989000000000001</v>
      </c>
      <c r="Q1614">
        <v>1576.25</v>
      </c>
      <c r="R1614">
        <v>3.8152900000000001</v>
      </c>
      <c r="S1614">
        <v>-38.604700000000001</v>
      </c>
      <c r="T1614">
        <f t="shared" si="104"/>
        <v>-6.1950000000000003</v>
      </c>
    </row>
    <row r="1615" spans="2:20" x14ac:dyDescent="0.3">
      <c r="B1615">
        <v>24</v>
      </c>
      <c r="C1615">
        <v>590.17499999999995</v>
      </c>
      <c r="D1615">
        <f t="shared" si="105"/>
        <v>55.184592461784725</v>
      </c>
      <c r="E1615">
        <v>-43.7164</v>
      </c>
      <c r="F1615">
        <v>31.753499999999999</v>
      </c>
      <c r="G1615">
        <v>915.13400000000001</v>
      </c>
      <c r="H1615">
        <v>1.82538</v>
      </c>
      <c r="I1615">
        <v>-55.069000000000003</v>
      </c>
      <c r="J1615">
        <f t="shared" si="103"/>
        <v>-11.352600000000002</v>
      </c>
      <c r="L1615">
        <v>6</v>
      </c>
      <c r="M1615">
        <v>280.154</v>
      </c>
      <c r="N1615">
        <f t="shared" si="106"/>
        <v>67.549310997027945</v>
      </c>
      <c r="O1615">
        <v>-32.806399999999996</v>
      </c>
      <c r="P1615">
        <v>20.843499999999999</v>
      </c>
      <c r="Q1615">
        <v>1594.07</v>
      </c>
      <c r="R1615">
        <v>3.79589</v>
      </c>
      <c r="S1615">
        <v>-38.589500000000001</v>
      </c>
      <c r="T1615">
        <f t="shared" si="104"/>
        <v>-5.7831000000000046</v>
      </c>
    </row>
    <row r="1616" spans="2:20" x14ac:dyDescent="0.3">
      <c r="B1616">
        <v>25</v>
      </c>
      <c r="C1616">
        <v>608.18200000000002</v>
      </c>
      <c r="D1616">
        <f t="shared" si="105"/>
        <v>55.533959015938052</v>
      </c>
      <c r="E1616">
        <v>-44.006300000000003</v>
      </c>
      <c r="F1616">
        <v>32.195999999999998</v>
      </c>
      <c r="G1616">
        <v>934.97799999999995</v>
      </c>
      <c r="H1616">
        <v>1.8286500000000001</v>
      </c>
      <c r="I1616">
        <v>-55.236800000000002</v>
      </c>
      <c r="J1616">
        <f t="shared" si="103"/>
        <v>-11.230499999999999</v>
      </c>
      <c r="L1616">
        <v>7</v>
      </c>
      <c r="M1616">
        <v>296.11200000000002</v>
      </c>
      <c r="N1616">
        <f t="shared" si="106"/>
        <v>62.664494297530915</v>
      </c>
      <c r="O1616">
        <v>-33.172600000000003</v>
      </c>
      <c r="P1616">
        <v>22.201499999999999</v>
      </c>
      <c r="Q1616">
        <v>1543.48</v>
      </c>
      <c r="R1616">
        <v>3.6666300000000001</v>
      </c>
      <c r="S1616">
        <v>-39.627099999999999</v>
      </c>
      <c r="T1616">
        <f t="shared" si="104"/>
        <v>-6.4544999999999959</v>
      </c>
    </row>
    <row r="1617" spans="1:20" x14ac:dyDescent="0.3">
      <c r="B1617">
        <v>26</v>
      </c>
      <c r="C1617">
        <v>627.35199999999998</v>
      </c>
      <c r="D1617">
        <f t="shared" si="105"/>
        <v>52.164840897235372</v>
      </c>
      <c r="E1617">
        <v>-43.121299999999998</v>
      </c>
      <c r="F1617">
        <v>31.0364</v>
      </c>
      <c r="G1617">
        <v>921.82799999999997</v>
      </c>
      <c r="H1617">
        <v>1.8373200000000001</v>
      </c>
      <c r="I1617">
        <v>-54.962200000000003</v>
      </c>
      <c r="J1617">
        <f t="shared" si="103"/>
        <v>-11.840900000000005</v>
      </c>
      <c r="L1617">
        <v>8</v>
      </c>
      <c r="M1617">
        <v>311.49700000000001</v>
      </c>
      <c r="N1617">
        <f t="shared" si="106"/>
        <v>64.998375040624026</v>
      </c>
      <c r="O1617">
        <v>-34.133899999999997</v>
      </c>
      <c r="P1617">
        <v>22.0337</v>
      </c>
      <c r="Q1617">
        <v>1690.25</v>
      </c>
      <c r="R1617">
        <v>3.9527299999999999</v>
      </c>
      <c r="S1617">
        <v>-39.291400000000003</v>
      </c>
      <c r="T1617">
        <f t="shared" si="104"/>
        <v>-5.157500000000006</v>
      </c>
    </row>
    <row r="1618" spans="1:20" x14ac:dyDescent="0.3">
      <c r="B1618">
        <v>27</v>
      </c>
      <c r="C1618">
        <v>645.73800000000006</v>
      </c>
      <c r="D1618">
        <f t="shared" si="105"/>
        <v>54.38920918089827</v>
      </c>
      <c r="E1618">
        <v>-43.8232</v>
      </c>
      <c r="F1618">
        <v>31.707799999999999</v>
      </c>
      <c r="G1618">
        <v>940.15300000000002</v>
      </c>
      <c r="H1618">
        <v>1.87513</v>
      </c>
      <c r="I1618">
        <v>-55.053699999999999</v>
      </c>
      <c r="J1618">
        <f t="shared" si="103"/>
        <v>-11.230499999999999</v>
      </c>
      <c r="L1618">
        <v>9</v>
      </c>
      <c r="M1618">
        <v>327.572</v>
      </c>
      <c r="N1618">
        <f t="shared" si="106"/>
        <v>62.208398133748098</v>
      </c>
      <c r="O1618">
        <v>-33.721899999999998</v>
      </c>
      <c r="P1618">
        <v>21.9574</v>
      </c>
      <c r="Q1618">
        <v>1681.94</v>
      </c>
      <c r="R1618">
        <v>3.8723200000000002</v>
      </c>
      <c r="S1618">
        <v>-39.688099999999999</v>
      </c>
      <c r="T1618">
        <f t="shared" si="104"/>
        <v>-5.9662000000000006</v>
      </c>
    </row>
    <row r="1619" spans="1:20" x14ac:dyDescent="0.3">
      <c r="B1619">
        <v>28</v>
      </c>
      <c r="C1619">
        <v>664.35400000000004</v>
      </c>
      <c r="D1619">
        <f t="shared" si="105"/>
        <v>53.717232488182248</v>
      </c>
      <c r="E1619">
        <v>-43.792700000000004</v>
      </c>
      <c r="F1619">
        <v>31.890899999999998</v>
      </c>
      <c r="G1619">
        <v>938.69</v>
      </c>
      <c r="H1619">
        <v>1.8512299999999999</v>
      </c>
      <c r="I1619">
        <v>-55.084200000000003</v>
      </c>
      <c r="J1619">
        <f t="shared" si="103"/>
        <v>-11.291499999999999</v>
      </c>
      <c r="L1619">
        <v>10</v>
      </c>
      <c r="M1619">
        <v>327.572</v>
      </c>
      <c r="N1619" t="e">
        <f t="shared" si="106"/>
        <v>#DIV/0!</v>
      </c>
      <c r="O1619">
        <v>-33.721899999999998</v>
      </c>
      <c r="P1619">
        <v>21.9574</v>
      </c>
      <c r="Q1619">
        <v>1681.94</v>
      </c>
      <c r="R1619">
        <v>3.8723200000000002</v>
      </c>
      <c r="S1619">
        <v>-39.688099999999999</v>
      </c>
      <c r="T1619">
        <f t="shared" si="104"/>
        <v>-5.9662000000000006</v>
      </c>
    </row>
    <row r="1620" spans="1:20" x14ac:dyDescent="0.3">
      <c r="B1620">
        <v>29</v>
      </c>
      <c r="C1620">
        <v>683.73299999999995</v>
      </c>
      <c r="D1620">
        <f t="shared" si="105"/>
        <v>51.602249858094062</v>
      </c>
      <c r="E1620">
        <v>-43.396000000000001</v>
      </c>
      <c r="F1620">
        <v>31.2805</v>
      </c>
      <c r="G1620">
        <v>924.72699999999998</v>
      </c>
      <c r="H1620">
        <v>1.85185</v>
      </c>
      <c r="I1620">
        <v>-54.946899999999999</v>
      </c>
      <c r="J1620">
        <f t="shared" si="103"/>
        <v>-11.550899999999999</v>
      </c>
      <c r="L1620">
        <v>11</v>
      </c>
      <c r="M1620">
        <v>343.91199999999998</v>
      </c>
      <c r="N1620">
        <f t="shared" si="106"/>
        <v>61.199510403916861</v>
      </c>
      <c r="O1620">
        <v>-33.859299999999998</v>
      </c>
      <c r="P1620">
        <v>22.0337</v>
      </c>
      <c r="Q1620">
        <v>1681.43</v>
      </c>
      <c r="R1620">
        <v>3.7968299999999999</v>
      </c>
      <c r="S1620">
        <v>-39.260899999999999</v>
      </c>
      <c r="T1620">
        <f t="shared" si="104"/>
        <v>-5.401600000000002</v>
      </c>
    </row>
    <row r="1621" spans="1:20" x14ac:dyDescent="0.3">
      <c r="B1621">
        <v>30</v>
      </c>
      <c r="C1621">
        <v>703.19</v>
      </c>
      <c r="D1621">
        <f t="shared" si="105"/>
        <v>51.395384694454151</v>
      </c>
      <c r="E1621">
        <v>-43.441800000000001</v>
      </c>
      <c r="F1621">
        <v>31.0974</v>
      </c>
      <c r="G1621">
        <v>941.78</v>
      </c>
      <c r="H1621">
        <v>1.8642700000000001</v>
      </c>
      <c r="I1621">
        <v>-54.7791</v>
      </c>
      <c r="J1621">
        <f t="shared" si="103"/>
        <v>-11.337299999999999</v>
      </c>
      <c r="L1621">
        <v>12</v>
      </c>
      <c r="M1621">
        <v>359.99099999999999</v>
      </c>
      <c r="N1621">
        <f t="shared" si="106"/>
        <v>62.19292244542568</v>
      </c>
      <c r="O1621">
        <v>-33.645600000000002</v>
      </c>
      <c r="P1621">
        <v>21.041899999999998</v>
      </c>
      <c r="Q1621">
        <v>1853.78</v>
      </c>
      <c r="R1621">
        <v>4.0225</v>
      </c>
      <c r="S1621">
        <v>-39.749099999999999</v>
      </c>
      <c r="T1621">
        <f t="shared" si="104"/>
        <v>-6.1034999999999968</v>
      </c>
    </row>
    <row r="1622" spans="1:20" x14ac:dyDescent="0.3">
      <c r="J1622">
        <f t="shared" si="103"/>
        <v>0</v>
      </c>
      <c r="L1622">
        <v>13</v>
      </c>
      <c r="M1622">
        <v>377.21300000000002</v>
      </c>
      <c r="N1622">
        <f t="shared" si="106"/>
        <v>58.065265358262565</v>
      </c>
      <c r="O1622">
        <v>-33.126800000000003</v>
      </c>
      <c r="P1622">
        <v>21.225000000000001</v>
      </c>
      <c r="Q1622">
        <v>1742.68</v>
      </c>
      <c r="R1622">
        <v>3.8280799999999999</v>
      </c>
      <c r="S1622">
        <v>-39.398200000000003</v>
      </c>
      <c r="T1622">
        <f t="shared" si="104"/>
        <v>-6.2713999999999999</v>
      </c>
    </row>
    <row r="1623" spans="1:20" x14ac:dyDescent="0.3">
      <c r="A1623">
        <v>4.1500000000000004</v>
      </c>
      <c r="J1623">
        <f t="shared" si="103"/>
        <v>0</v>
      </c>
      <c r="L1623">
        <v>14</v>
      </c>
      <c r="M1623">
        <v>394.17099999999999</v>
      </c>
      <c r="N1623">
        <f t="shared" si="106"/>
        <v>58.969218068168523</v>
      </c>
      <c r="O1623">
        <v>-33.111600000000003</v>
      </c>
      <c r="P1623">
        <v>20.965599999999998</v>
      </c>
      <c r="Q1623">
        <v>1723.7</v>
      </c>
      <c r="R1623">
        <v>3.8437899999999998</v>
      </c>
      <c r="S1623">
        <v>-40.008499999999998</v>
      </c>
      <c r="T1623">
        <f t="shared" si="104"/>
        <v>-6.8968999999999951</v>
      </c>
    </row>
    <row r="1624" spans="1:20" x14ac:dyDescent="0.3">
      <c r="B1624">
        <v>1</v>
      </c>
      <c r="C1624">
        <v>220.98500000000001</v>
      </c>
      <c r="E1624">
        <v>-53.970300000000002</v>
      </c>
      <c r="F1624">
        <v>65.5518</v>
      </c>
      <c r="G1624">
        <v>412.41899999999998</v>
      </c>
      <c r="H1624">
        <v>0.91324399999999994</v>
      </c>
      <c r="I1624">
        <v>-61.584499999999998</v>
      </c>
      <c r="J1624">
        <f t="shared" si="103"/>
        <v>-7.6141999999999967</v>
      </c>
      <c r="L1624">
        <v>15</v>
      </c>
      <c r="M1624">
        <v>445.58600000000001</v>
      </c>
      <c r="N1624">
        <f t="shared" si="106"/>
        <v>19.449576971700857</v>
      </c>
      <c r="O1624">
        <v>-34.393300000000004</v>
      </c>
      <c r="P1624">
        <v>21.499600000000001</v>
      </c>
      <c r="Q1624">
        <v>1887.03</v>
      </c>
      <c r="R1624">
        <v>4.1432700000000002</v>
      </c>
      <c r="S1624">
        <v>-39.810200000000002</v>
      </c>
      <c r="T1624">
        <f t="shared" si="104"/>
        <v>-5.4168999999999983</v>
      </c>
    </row>
    <row r="1625" spans="1:20" x14ac:dyDescent="0.3">
      <c r="B1625">
        <v>2</v>
      </c>
      <c r="C1625">
        <v>227.006</v>
      </c>
      <c r="D1625">
        <f t="shared" si="105"/>
        <v>166.08536787909023</v>
      </c>
      <c r="E1625">
        <v>-47.103900000000003</v>
      </c>
      <c r="F1625">
        <v>40.39</v>
      </c>
      <c r="G1625">
        <v>645.976</v>
      </c>
      <c r="H1625">
        <v>1.42126</v>
      </c>
      <c r="I1625">
        <v>-55.053699999999999</v>
      </c>
      <c r="J1625">
        <f t="shared" si="103"/>
        <v>-7.9497999999999962</v>
      </c>
      <c r="L1625">
        <v>16</v>
      </c>
      <c r="M1625">
        <v>466.13200000000001</v>
      </c>
      <c r="N1625">
        <f t="shared" si="106"/>
        <v>48.671274213958938</v>
      </c>
      <c r="O1625">
        <v>-14.297499999999999</v>
      </c>
      <c r="P1625">
        <v>1.2664800000000001</v>
      </c>
      <c r="Q1625">
        <v>267.476</v>
      </c>
      <c r="R1625">
        <v>0.74339299999999997</v>
      </c>
      <c r="S1625">
        <v>-39.718600000000002</v>
      </c>
      <c r="T1625">
        <f t="shared" si="104"/>
        <v>-25.421100000000003</v>
      </c>
    </row>
    <row r="1626" spans="1:20" x14ac:dyDescent="0.3">
      <c r="B1626">
        <v>3</v>
      </c>
      <c r="C1626">
        <v>235.596</v>
      </c>
      <c r="D1626">
        <f t="shared" si="105"/>
        <v>116.41443538998831</v>
      </c>
      <c r="E1626">
        <v>-44.723500000000001</v>
      </c>
      <c r="F1626">
        <v>32.638500000000001</v>
      </c>
      <c r="G1626">
        <v>802.59799999999996</v>
      </c>
      <c r="H1626">
        <v>1.7233700000000001</v>
      </c>
      <c r="I1626">
        <v>-53.482100000000003</v>
      </c>
      <c r="J1626">
        <f t="shared" si="103"/>
        <v>-8.7586000000000013</v>
      </c>
      <c r="L1626">
        <v>17</v>
      </c>
      <c r="M1626">
        <v>481.57499999999999</v>
      </c>
      <c r="N1626">
        <f t="shared" si="106"/>
        <v>64.754257592436772</v>
      </c>
      <c r="O1626">
        <v>-33.508299999999998</v>
      </c>
      <c r="P1626">
        <v>19.897500000000001</v>
      </c>
      <c r="Q1626">
        <v>1962.48</v>
      </c>
      <c r="R1626">
        <v>4.08805</v>
      </c>
      <c r="S1626">
        <v>-39.2761</v>
      </c>
      <c r="T1626">
        <f t="shared" si="104"/>
        <v>-5.7678000000000011</v>
      </c>
    </row>
    <row r="1627" spans="1:20" x14ac:dyDescent="0.3">
      <c r="B1627">
        <v>4</v>
      </c>
      <c r="C1627">
        <v>247.28399999999999</v>
      </c>
      <c r="D1627">
        <f t="shared" si="105"/>
        <v>85.557837097878249</v>
      </c>
      <c r="E1627">
        <v>-43.441800000000001</v>
      </c>
      <c r="F1627">
        <v>29.7852</v>
      </c>
      <c r="G1627">
        <v>838.74300000000005</v>
      </c>
      <c r="H1627">
        <v>1.81653</v>
      </c>
      <c r="I1627">
        <v>-53.695700000000002</v>
      </c>
      <c r="J1627">
        <f t="shared" si="103"/>
        <v>-10.253900000000002</v>
      </c>
      <c r="L1627">
        <v>18</v>
      </c>
      <c r="M1627">
        <v>481.57499999999999</v>
      </c>
      <c r="O1627">
        <v>-33.508299999999998</v>
      </c>
      <c r="P1627">
        <v>19.897500000000001</v>
      </c>
      <c r="Q1627">
        <v>1962.48</v>
      </c>
      <c r="R1627">
        <v>4.08805</v>
      </c>
      <c r="S1627">
        <v>-39.2761</v>
      </c>
      <c r="T1627">
        <f t="shared" si="104"/>
        <v>-5.7678000000000011</v>
      </c>
    </row>
    <row r="1628" spans="1:20" x14ac:dyDescent="0.3">
      <c r="B1628">
        <v>5</v>
      </c>
      <c r="C1628">
        <v>263.11</v>
      </c>
      <c r="D1628">
        <f t="shared" si="105"/>
        <v>63.187160369012929</v>
      </c>
      <c r="E1628">
        <v>-43.258699999999997</v>
      </c>
      <c r="F1628">
        <v>30.487100000000002</v>
      </c>
      <c r="G1628">
        <v>843.18</v>
      </c>
      <c r="H1628">
        <v>1.7593000000000001</v>
      </c>
      <c r="I1628">
        <v>-54.8401</v>
      </c>
      <c r="J1628">
        <f t="shared" si="103"/>
        <v>-11.581400000000002</v>
      </c>
      <c r="L1628">
        <v>19</v>
      </c>
      <c r="M1628">
        <v>481.57499999999999</v>
      </c>
      <c r="O1628">
        <v>-33.508299999999998</v>
      </c>
      <c r="P1628">
        <v>19.897500000000001</v>
      </c>
      <c r="Q1628">
        <v>1962.48</v>
      </c>
      <c r="R1628">
        <v>4.08805</v>
      </c>
      <c r="S1628">
        <v>-39.2761</v>
      </c>
      <c r="T1628">
        <f t="shared" si="104"/>
        <v>-5.7678000000000011</v>
      </c>
    </row>
    <row r="1629" spans="1:20" x14ac:dyDescent="0.3">
      <c r="B1629">
        <v>6</v>
      </c>
      <c r="C1629">
        <v>279.20499999999998</v>
      </c>
      <c r="D1629">
        <f t="shared" si="105"/>
        <v>62.131096613855348</v>
      </c>
      <c r="E1629">
        <v>-43.8538</v>
      </c>
      <c r="F1629">
        <v>32.592799999999997</v>
      </c>
      <c r="G1629">
        <v>816.35299999999995</v>
      </c>
      <c r="H1629">
        <v>1.68306</v>
      </c>
      <c r="I1629">
        <v>-55.450400000000002</v>
      </c>
      <c r="J1629">
        <f t="shared" si="103"/>
        <v>-11.596600000000002</v>
      </c>
      <c r="T1629">
        <f t="shared" si="104"/>
        <v>0</v>
      </c>
    </row>
    <row r="1630" spans="1:20" x14ac:dyDescent="0.3">
      <c r="B1630">
        <v>7</v>
      </c>
      <c r="C1630">
        <v>295.56</v>
      </c>
      <c r="D1630">
        <f t="shared" si="105"/>
        <v>61.143381228981895</v>
      </c>
      <c r="E1630">
        <v>-44.433599999999998</v>
      </c>
      <c r="F1630">
        <v>33.615099999999998</v>
      </c>
      <c r="G1630">
        <v>821.49199999999996</v>
      </c>
      <c r="H1630">
        <v>1.70608</v>
      </c>
      <c r="I1630">
        <v>-55.603000000000002</v>
      </c>
      <c r="J1630">
        <f t="shared" si="103"/>
        <v>-11.169400000000003</v>
      </c>
      <c r="K1630">
        <v>4.0999999999999996</v>
      </c>
      <c r="T1630">
        <f t="shared" si="104"/>
        <v>0</v>
      </c>
    </row>
    <row r="1631" spans="1:20" x14ac:dyDescent="0.3">
      <c r="B1631">
        <v>8</v>
      </c>
      <c r="C1631">
        <v>311.85899999999998</v>
      </c>
      <c r="D1631">
        <f t="shared" si="105"/>
        <v>61.353457267317097</v>
      </c>
      <c r="E1631">
        <v>-44.189500000000002</v>
      </c>
      <c r="F1631">
        <v>33.309899999999999</v>
      </c>
      <c r="G1631">
        <v>823.995</v>
      </c>
      <c r="H1631">
        <v>1.6789000000000001</v>
      </c>
      <c r="I1631">
        <v>-55.694600000000001</v>
      </c>
      <c r="J1631">
        <f t="shared" si="103"/>
        <v>-11.505099999999999</v>
      </c>
      <c r="L1631">
        <v>1</v>
      </c>
      <c r="M1631">
        <v>220.69800000000001</v>
      </c>
      <c r="O1631">
        <v>-42.3431</v>
      </c>
      <c r="P1631">
        <v>60.775799999999997</v>
      </c>
      <c r="Q1631">
        <v>499.964</v>
      </c>
      <c r="R1631">
        <v>1.2479899999999999</v>
      </c>
      <c r="S1631">
        <v>-45.318600000000004</v>
      </c>
      <c r="T1631">
        <f t="shared" si="104"/>
        <v>-2.9755000000000038</v>
      </c>
    </row>
    <row r="1632" spans="1:20" x14ac:dyDescent="0.3">
      <c r="B1632">
        <v>9</v>
      </c>
      <c r="C1632">
        <v>327.91</v>
      </c>
      <c r="D1632">
        <f t="shared" si="105"/>
        <v>62.301414242103121</v>
      </c>
      <c r="E1632">
        <v>-45.1813</v>
      </c>
      <c r="F1632">
        <v>34.454300000000003</v>
      </c>
      <c r="G1632">
        <v>847.15599999999995</v>
      </c>
      <c r="H1632">
        <v>1.7118599999999999</v>
      </c>
      <c r="I1632">
        <v>-55.954000000000001</v>
      </c>
      <c r="J1632">
        <f t="shared" si="103"/>
        <v>-10.7727</v>
      </c>
      <c r="L1632">
        <v>2</v>
      </c>
      <c r="M1632">
        <v>227.751</v>
      </c>
      <c r="N1632">
        <f t="shared" si="106"/>
        <v>141.78363816815545</v>
      </c>
      <c r="O1632">
        <v>-35.400399999999998</v>
      </c>
      <c r="P1632">
        <v>29.8309</v>
      </c>
      <c r="Q1632">
        <v>1053.6500000000001</v>
      </c>
      <c r="R1632">
        <v>2.7846000000000002</v>
      </c>
      <c r="S1632">
        <v>-38.299599999999998</v>
      </c>
      <c r="T1632">
        <f t="shared" si="104"/>
        <v>-2.8992000000000004</v>
      </c>
    </row>
    <row r="1633" spans="2:20" x14ac:dyDescent="0.3">
      <c r="B1633">
        <v>10</v>
      </c>
      <c r="C1633">
        <v>344.71300000000002</v>
      </c>
      <c r="D1633">
        <f t="shared" si="105"/>
        <v>59.51318216985063</v>
      </c>
      <c r="E1633">
        <v>-43.9148</v>
      </c>
      <c r="F1633">
        <v>33.157299999999999</v>
      </c>
      <c r="G1633">
        <v>823.69200000000001</v>
      </c>
      <c r="H1633">
        <v>1.6873</v>
      </c>
      <c r="I1633">
        <v>-55.892899999999997</v>
      </c>
      <c r="J1633">
        <f t="shared" si="103"/>
        <v>-11.978099999999998</v>
      </c>
      <c r="L1633">
        <v>3</v>
      </c>
      <c r="M1633">
        <v>237.61699999999999</v>
      </c>
      <c r="N1633">
        <f t="shared" si="106"/>
        <v>101.35819987837031</v>
      </c>
      <c r="O1633">
        <v>-33.065800000000003</v>
      </c>
      <c r="P1633">
        <v>20.919799999999999</v>
      </c>
      <c r="Q1633">
        <v>1462.85</v>
      </c>
      <c r="R1633">
        <v>3.8935300000000002</v>
      </c>
      <c r="S1633">
        <v>-36.1633</v>
      </c>
      <c r="T1633">
        <f t="shared" si="104"/>
        <v>-3.0974999999999966</v>
      </c>
    </row>
    <row r="1634" spans="2:20" x14ac:dyDescent="0.3">
      <c r="B1634">
        <v>11</v>
      </c>
      <c r="C1634">
        <v>361.23099999999999</v>
      </c>
      <c r="D1634">
        <f t="shared" si="105"/>
        <v>60.540016951204848</v>
      </c>
      <c r="E1634">
        <v>-44.021599999999999</v>
      </c>
      <c r="F1634">
        <v>33.096299999999999</v>
      </c>
      <c r="G1634">
        <v>834.4</v>
      </c>
      <c r="H1634">
        <v>1.7063999999999999</v>
      </c>
      <c r="I1634">
        <v>-55.801400000000001</v>
      </c>
      <c r="J1634">
        <f t="shared" si="103"/>
        <v>-11.779800000000002</v>
      </c>
      <c r="L1634">
        <v>4</v>
      </c>
      <c r="M1634">
        <v>328.11200000000002</v>
      </c>
      <c r="N1634">
        <f t="shared" si="106"/>
        <v>11.050334272611742</v>
      </c>
      <c r="O1634">
        <v>-33.035299999999999</v>
      </c>
      <c r="P1634">
        <v>20.523099999999999</v>
      </c>
      <c r="Q1634">
        <v>1753.92</v>
      </c>
      <c r="R1634">
        <v>3.9294199999999999</v>
      </c>
      <c r="S1634">
        <v>-38.864100000000001</v>
      </c>
      <c r="T1634">
        <f t="shared" si="104"/>
        <v>-5.8288000000000011</v>
      </c>
    </row>
    <row r="1635" spans="2:20" x14ac:dyDescent="0.3">
      <c r="B1635">
        <v>12</v>
      </c>
      <c r="C1635">
        <v>378.78399999999999</v>
      </c>
      <c r="D1635">
        <f t="shared" si="105"/>
        <v>56.970318464080222</v>
      </c>
      <c r="E1635">
        <v>-44.265700000000002</v>
      </c>
      <c r="F1635">
        <v>32.9895</v>
      </c>
      <c r="G1635">
        <v>866.21400000000006</v>
      </c>
      <c r="H1635">
        <v>1.7356400000000001</v>
      </c>
      <c r="I1635">
        <v>-55.465699999999998</v>
      </c>
      <c r="J1635">
        <f t="shared" si="103"/>
        <v>-11.199999999999996</v>
      </c>
      <c r="L1635">
        <v>5</v>
      </c>
      <c r="M1635">
        <v>328.11200000000002</v>
      </c>
      <c r="O1635">
        <v>-33.035299999999999</v>
      </c>
      <c r="P1635">
        <v>20.523099999999999</v>
      </c>
      <c r="Q1635">
        <v>1753.92</v>
      </c>
      <c r="R1635">
        <v>3.9294199999999999</v>
      </c>
      <c r="S1635">
        <v>-38.864100000000001</v>
      </c>
      <c r="T1635">
        <f t="shared" si="104"/>
        <v>-5.8288000000000011</v>
      </c>
    </row>
    <row r="1636" spans="2:20" x14ac:dyDescent="0.3">
      <c r="B1636">
        <v>13</v>
      </c>
      <c r="C1636">
        <v>395.43200000000002</v>
      </c>
      <c r="D1636">
        <f t="shared" si="105"/>
        <v>60.067275348390112</v>
      </c>
      <c r="E1636">
        <v>-44.006300000000003</v>
      </c>
      <c r="F1636">
        <v>32.852200000000003</v>
      </c>
      <c r="G1636">
        <v>861.16</v>
      </c>
      <c r="H1636">
        <v>1.73949</v>
      </c>
      <c r="I1636">
        <v>-55.557299999999998</v>
      </c>
      <c r="J1636">
        <f t="shared" si="103"/>
        <v>-11.550999999999995</v>
      </c>
      <c r="L1636">
        <v>6</v>
      </c>
      <c r="M1636">
        <v>328.11200000000002</v>
      </c>
      <c r="O1636">
        <v>-33.035299999999999</v>
      </c>
      <c r="P1636">
        <v>20.523099999999999</v>
      </c>
      <c r="Q1636">
        <v>1753.92</v>
      </c>
      <c r="R1636">
        <v>3.9294199999999999</v>
      </c>
      <c r="S1636">
        <v>-38.864100000000001</v>
      </c>
      <c r="T1636">
        <f t="shared" si="104"/>
        <v>-5.8288000000000011</v>
      </c>
    </row>
    <row r="1637" spans="2:20" x14ac:dyDescent="0.3">
      <c r="B1637">
        <v>14</v>
      </c>
      <c r="C1637">
        <v>412.34</v>
      </c>
      <c r="D1637">
        <f t="shared" si="105"/>
        <v>59.143600662408474</v>
      </c>
      <c r="E1637">
        <v>-44.753999999999998</v>
      </c>
      <c r="F1637">
        <v>33.325200000000002</v>
      </c>
      <c r="G1637">
        <v>893.30100000000004</v>
      </c>
      <c r="H1637">
        <v>1.78101</v>
      </c>
      <c r="I1637">
        <v>-55.526699999999998</v>
      </c>
      <c r="J1637">
        <f t="shared" si="103"/>
        <v>-10.7727</v>
      </c>
      <c r="L1637">
        <v>7</v>
      </c>
      <c r="M1637">
        <v>361.55399999999997</v>
      </c>
      <c r="O1637">
        <v>-32.7301</v>
      </c>
      <c r="P1637">
        <v>19.454999999999998</v>
      </c>
      <c r="Q1637">
        <v>1813.24</v>
      </c>
      <c r="R1637">
        <v>4.0614999999999997</v>
      </c>
      <c r="S1637">
        <v>-39.0015</v>
      </c>
      <c r="T1637">
        <f t="shared" si="104"/>
        <v>-6.2713999999999999</v>
      </c>
    </row>
    <row r="1638" spans="2:20" x14ac:dyDescent="0.3">
      <c r="B1638">
        <v>15</v>
      </c>
      <c r="C1638">
        <v>429.25599999999997</v>
      </c>
      <c r="D1638">
        <f t="shared" si="105"/>
        <v>59.115630172617649</v>
      </c>
      <c r="E1638">
        <v>-44.555700000000002</v>
      </c>
      <c r="F1638">
        <v>32.974200000000003</v>
      </c>
      <c r="G1638">
        <v>881.96100000000001</v>
      </c>
      <c r="H1638">
        <v>1.7702</v>
      </c>
      <c r="I1638">
        <v>-55.542000000000002</v>
      </c>
      <c r="J1638">
        <f t="shared" si="103"/>
        <v>-10.9863</v>
      </c>
      <c r="L1638">
        <v>8</v>
      </c>
      <c r="M1638">
        <v>361.55399999999997</v>
      </c>
      <c r="O1638">
        <v>-32.7301</v>
      </c>
      <c r="P1638">
        <v>19.454999999999998</v>
      </c>
      <c r="Q1638">
        <v>1813.24</v>
      </c>
      <c r="R1638">
        <v>4.0614999999999997</v>
      </c>
      <c r="S1638">
        <v>-39.0015</v>
      </c>
      <c r="T1638">
        <f t="shared" si="104"/>
        <v>-6.2713999999999999</v>
      </c>
    </row>
    <row r="1639" spans="2:20" x14ac:dyDescent="0.3">
      <c r="B1639">
        <v>16</v>
      </c>
      <c r="C1639">
        <v>445.839</v>
      </c>
      <c r="D1639">
        <f t="shared" si="105"/>
        <v>60.302719652656236</v>
      </c>
      <c r="E1639">
        <v>-44.509900000000002</v>
      </c>
      <c r="F1639">
        <v>32.8369</v>
      </c>
      <c r="G1639">
        <v>903.97500000000002</v>
      </c>
      <c r="H1639">
        <v>1.78589</v>
      </c>
      <c r="I1639">
        <v>-55.557299999999998</v>
      </c>
      <c r="J1639">
        <f t="shared" si="103"/>
        <v>-11.047399999999996</v>
      </c>
      <c r="L1639">
        <v>9</v>
      </c>
      <c r="M1639">
        <v>361.55399999999997</v>
      </c>
      <c r="O1639">
        <v>-32.7301</v>
      </c>
      <c r="P1639">
        <v>19.454999999999998</v>
      </c>
      <c r="Q1639">
        <v>1813.24</v>
      </c>
      <c r="R1639">
        <v>4.0614999999999997</v>
      </c>
      <c r="S1639">
        <v>-39.0015</v>
      </c>
      <c r="T1639">
        <f t="shared" si="104"/>
        <v>-6.2713999999999999</v>
      </c>
    </row>
    <row r="1640" spans="2:20" x14ac:dyDescent="0.3">
      <c r="B1640">
        <v>17</v>
      </c>
      <c r="C1640">
        <v>462.86</v>
      </c>
      <c r="D1640">
        <f t="shared" si="105"/>
        <v>58.750954703013875</v>
      </c>
      <c r="E1640">
        <v>-44.570900000000002</v>
      </c>
      <c r="F1640">
        <v>33.432000000000002</v>
      </c>
      <c r="G1640">
        <v>862.24300000000005</v>
      </c>
      <c r="H1640">
        <v>1.7518499999999999</v>
      </c>
      <c r="I1640">
        <v>-55.542000000000002</v>
      </c>
      <c r="J1640">
        <f t="shared" si="103"/>
        <v>-10.9711</v>
      </c>
      <c r="T1640">
        <f t="shared" si="104"/>
        <v>0</v>
      </c>
    </row>
    <row r="1641" spans="2:20" x14ac:dyDescent="0.3">
      <c r="B1641">
        <v>18</v>
      </c>
      <c r="C1641">
        <v>480.08600000000001</v>
      </c>
      <c r="D1641">
        <f t="shared" si="105"/>
        <v>58.051782189713229</v>
      </c>
      <c r="E1641">
        <v>-43.838500000000003</v>
      </c>
      <c r="F1641">
        <v>32.302900000000001</v>
      </c>
      <c r="G1641">
        <v>885.67100000000005</v>
      </c>
      <c r="H1641">
        <v>1.758</v>
      </c>
      <c r="I1641">
        <v>-55.435200000000002</v>
      </c>
      <c r="J1641">
        <f t="shared" si="103"/>
        <v>-11.596699999999998</v>
      </c>
      <c r="K1641">
        <v>4.1500000000000004</v>
      </c>
      <c r="T1641">
        <f t="shared" si="104"/>
        <v>0</v>
      </c>
    </row>
    <row r="1642" spans="2:20" x14ac:dyDescent="0.3">
      <c r="B1642">
        <v>19</v>
      </c>
      <c r="C1642">
        <v>497.178</v>
      </c>
      <c r="D1642">
        <f t="shared" si="105"/>
        <v>58.50690381465018</v>
      </c>
      <c r="E1642">
        <v>-44.525100000000002</v>
      </c>
      <c r="F1642">
        <v>32.806399999999996</v>
      </c>
      <c r="G1642">
        <v>912.37699999999995</v>
      </c>
      <c r="H1642">
        <v>1.81158</v>
      </c>
      <c r="I1642">
        <v>-55.419899999999998</v>
      </c>
      <c r="J1642">
        <f t="shared" si="103"/>
        <v>-10.894799999999996</v>
      </c>
      <c r="L1642">
        <v>1</v>
      </c>
      <c r="M1642">
        <v>220.631</v>
      </c>
      <c r="O1642">
        <v>-43.075600000000001</v>
      </c>
      <c r="P1642">
        <v>61.294600000000003</v>
      </c>
      <c r="Q1642">
        <v>516.89099999999996</v>
      </c>
      <c r="R1642">
        <v>1.27328</v>
      </c>
      <c r="S1642">
        <v>-44.967700000000001</v>
      </c>
      <c r="T1642">
        <f t="shared" si="104"/>
        <v>-1.8920999999999992</v>
      </c>
    </row>
    <row r="1643" spans="2:20" x14ac:dyDescent="0.3">
      <c r="B1643">
        <v>20</v>
      </c>
      <c r="C1643">
        <v>514.84500000000003</v>
      </c>
      <c r="D1643">
        <f t="shared" si="105"/>
        <v>56.602705609328027</v>
      </c>
      <c r="E1643">
        <v>-44.311500000000002</v>
      </c>
      <c r="F1643">
        <v>32.333399999999997</v>
      </c>
      <c r="G1643">
        <v>911.56700000000001</v>
      </c>
      <c r="H1643">
        <v>1.8050299999999999</v>
      </c>
      <c r="I1643">
        <v>-55.099499999999999</v>
      </c>
      <c r="J1643">
        <f t="shared" si="103"/>
        <v>-10.787999999999997</v>
      </c>
      <c r="L1643">
        <v>2</v>
      </c>
      <c r="M1643">
        <v>227.63499999999999</v>
      </c>
      <c r="N1643">
        <f t="shared" si="106"/>
        <v>142.77555682467181</v>
      </c>
      <c r="O1643">
        <v>-35.232500000000002</v>
      </c>
      <c r="P1643">
        <v>29.022200000000002</v>
      </c>
      <c r="Q1643">
        <v>1085.49</v>
      </c>
      <c r="R1643">
        <v>2.90951</v>
      </c>
      <c r="S1643">
        <v>-37.460299999999997</v>
      </c>
      <c r="T1643">
        <f t="shared" si="104"/>
        <v>-2.2277999999999949</v>
      </c>
    </row>
    <row r="1644" spans="2:20" x14ac:dyDescent="0.3">
      <c r="B1644">
        <v>21</v>
      </c>
      <c r="C1644">
        <v>532.46100000000001</v>
      </c>
      <c r="D1644">
        <f t="shared" si="105"/>
        <v>56.766575840145372</v>
      </c>
      <c r="E1644">
        <v>-44.143700000000003</v>
      </c>
      <c r="F1644">
        <v>31.982399999999998</v>
      </c>
      <c r="G1644">
        <v>922.65200000000004</v>
      </c>
      <c r="H1644">
        <v>1.83995</v>
      </c>
      <c r="I1644">
        <v>-55.038499999999999</v>
      </c>
      <c r="J1644">
        <f t="shared" si="103"/>
        <v>-10.894799999999996</v>
      </c>
      <c r="L1644">
        <v>3</v>
      </c>
      <c r="M1644">
        <v>238.053</v>
      </c>
      <c r="N1644">
        <f t="shared" si="106"/>
        <v>95.987713572662642</v>
      </c>
      <c r="O1644">
        <v>-31.585699999999999</v>
      </c>
      <c r="P1644">
        <v>18.997199999999999</v>
      </c>
      <c r="Q1644">
        <v>1398.57</v>
      </c>
      <c r="R1644">
        <v>3.8075000000000001</v>
      </c>
      <c r="S1644">
        <v>-35.690300000000001</v>
      </c>
      <c r="T1644">
        <f t="shared" si="104"/>
        <v>-4.1046000000000014</v>
      </c>
    </row>
    <row r="1645" spans="2:20" x14ac:dyDescent="0.3">
      <c r="B1645">
        <v>22</v>
      </c>
      <c r="C1645">
        <v>550.69500000000005</v>
      </c>
      <c r="D1645">
        <f t="shared" si="105"/>
        <v>54.8426017330261</v>
      </c>
      <c r="E1645">
        <v>-43.9758</v>
      </c>
      <c r="F1645">
        <v>31.906099999999999</v>
      </c>
      <c r="G1645">
        <v>914.39300000000003</v>
      </c>
      <c r="H1645">
        <v>1.835</v>
      </c>
      <c r="I1645">
        <v>-55.160499999999999</v>
      </c>
      <c r="J1645">
        <f t="shared" si="103"/>
        <v>-11.184699999999999</v>
      </c>
      <c r="L1645">
        <v>4</v>
      </c>
      <c r="M1645">
        <v>313.55599999999998</v>
      </c>
      <c r="N1645">
        <f t="shared" si="106"/>
        <v>13.244506840787786</v>
      </c>
      <c r="O1645">
        <v>-32.638500000000001</v>
      </c>
      <c r="P1645">
        <v>18.7378</v>
      </c>
      <c r="Q1645">
        <v>1828.07</v>
      </c>
      <c r="R1645">
        <v>4.1912799999999999</v>
      </c>
      <c r="S1645">
        <v>-38.024900000000002</v>
      </c>
      <c r="T1645">
        <f t="shared" si="104"/>
        <v>-5.3864000000000019</v>
      </c>
    </row>
    <row r="1646" spans="2:20" x14ac:dyDescent="0.3">
      <c r="B1646">
        <v>23</v>
      </c>
      <c r="C1646">
        <v>568.61199999999997</v>
      </c>
      <c r="D1646">
        <f t="shared" si="105"/>
        <v>55.812915108556382</v>
      </c>
      <c r="E1646">
        <v>-44.341999999999999</v>
      </c>
      <c r="F1646">
        <v>31.799299999999999</v>
      </c>
      <c r="G1646">
        <v>941.03200000000004</v>
      </c>
      <c r="H1646">
        <v>1.85744</v>
      </c>
      <c r="I1646">
        <v>-55.069000000000003</v>
      </c>
      <c r="J1646">
        <f t="shared" si="103"/>
        <v>-10.727000000000004</v>
      </c>
      <c r="T1646">
        <f t="shared" si="104"/>
        <v>0</v>
      </c>
    </row>
    <row r="1647" spans="2:20" x14ac:dyDescent="0.3">
      <c r="B1647">
        <v>24</v>
      </c>
      <c r="C1647">
        <v>587.36400000000003</v>
      </c>
      <c r="D1647">
        <f t="shared" si="105"/>
        <v>53.327645051194352</v>
      </c>
      <c r="E1647">
        <v>-43.731699999999996</v>
      </c>
      <c r="F1647">
        <v>31.1127</v>
      </c>
      <c r="G1647">
        <v>931.35400000000004</v>
      </c>
      <c r="H1647">
        <v>1.85782</v>
      </c>
      <c r="I1647">
        <v>-55.069000000000003</v>
      </c>
      <c r="J1647">
        <f t="shared" si="103"/>
        <v>-11.337300000000006</v>
      </c>
      <c r="K1647">
        <v>4.2</v>
      </c>
      <c r="T1647">
        <f t="shared" si="104"/>
        <v>0</v>
      </c>
    </row>
    <row r="1648" spans="2:20" x14ac:dyDescent="0.3">
      <c r="B1648">
        <v>25</v>
      </c>
      <c r="C1648">
        <v>606.25</v>
      </c>
      <c r="D1648">
        <f t="shared" si="105"/>
        <v>52.949274594938139</v>
      </c>
      <c r="E1648">
        <v>-43.304400000000001</v>
      </c>
      <c r="F1648">
        <v>30.456499999999998</v>
      </c>
      <c r="G1648">
        <v>944.40300000000002</v>
      </c>
      <c r="H1648">
        <v>1.8629800000000001</v>
      </c>
      <c r="I1648">
        <v>-54.8401</v>
      </c>
      <c r="J1648">
        <f t="shared" si="103"/>
        <v>-11.535699999999999</v>
      </c>
      <c r="L1648">
        <v>1</v>
      </c>
      <c r="M1648">
        <v>220.506</v>
      </c>
      <c r="O1648">
        <v>-45.745800000000003</v>
      </c>
      <c r="P1648">
        <v>64.147900000000007</v>
      </c>
      <c r="Q1648">
        <v>563.73</v>
      </c>
      <c r="R1648">
        <v>1.34456</v>
      </c>
      <c r="S1648">
        <v>-44.448900000000002</v>
      </c>
      <c r="T1648">
        <f t="shared" si="104"/>
        <v>1.2969000000000008</v>
      </c>
    </row>
    <row r="1649" spans="1:20" x14ac:dyDescent="0.3">
      <c r="B1649">
        <v>26</v>
      </c>
      <c r="C1649">
        <v>624.11500000000001</v>
      </c>
      <c r="D1649">
        <f t="shared" si="105"/>
        <v>55.975370836831765</v>
      </c>
      <c r="E1649">
        <v>-44.158900000000003</v>
      </c>
      <c r="F1649">
        <v>31.982399999999998</v>
      </c>
      <c r="G1649">
        <v>948.25800000000004</v>
      </c>
      <c r="H1649">
        <v>1.8734900000000001</v>
      </c>
      <c r="I1649">
        <v>-55.160499999999999</v>
      </c>
      <c r="J1649">
        <f t="shared" si="103"/>
        <v>-11.001599999999996</v>
      </c>
      <c r="L1649">
        <v>2</v>
      </c>
      <c r="M1649">
        <v>227.75899999999999</v>
      </c>
      <c r="N1649">
        <f t="shared" si="106"/>
        <v>137.87398317937431</v>
      </c>
      <c r="O1649">
        <v>-34.5306</v>
      </c>
      <c r="P1649">
        <v>28.0609</v>
      </c>
      <c r="Q1649">
        <v>1086.68</v>
      </c>
      <c r="R1649">
        <v>2.9473099999999999</v>
      </c>
      <c r="S1649">
        <v>-36.865200000000002</v>
      </c>
      <c r="T1649">
        <f t="shared" si="104"/>
        <v>-2.3346000000000018</v>
      </c>
    </row>
    <row r="1650" spans="1:20" x14ac:dyDescent="0.3">
      <c r="B1650">
        <v>27</v>
      </c>
      <c r="C1650">
        <v>642.91099999999994</v>
      </c>
      <c r="D1650">
        <f t="shared" si="105"/>
        <v>53.202809108321105</v>
      </c>
      <c r="E1650">
        <v>-43.5486</v>
      </c>
      <c r="F1650">
        <v>30.944800000000001</v>
      </c>
      <c r="G1650">
        <v>949.24099999999999</v>
      </c>
      <c r="H1650">
        <v>1.85867</v>
      </c>
      <c r="I1650">
        <v>-54.946899999999999</v>
      </c>
      <c r="J1650">
        <f t="shared" si="103"/>
        <v>-11.398299999999999</v>
      </c>
      <c r="L1650">
        <v>3</v>
      </c>
      <c r="M1650">
        <v>238.31</v>
      </c>
      <c r="N1650">
        <f t="shared" si="106"/>
        <v>94.777746185195568</v>
      </c>
      <c r="O1650">
        <v>-31.021100000000001</v>
      </c>
      <c r="P1650">
        <v>18.8599</v>
      </c>
      <c r="Q1650">
        <v>1425.75</v>
      </c>
      <c r="R1650">
        <v>3.8578199999999998</v>
      </c>
      <c r="S1650">
        <v>-35.003700000000002</v>
      </c>
      <c r="T1650">
        <f t="shared" si="104"/>
        <v>-3.9826000000000015</v>
      </c>
    </row>
    <row r="1651" spans="1:20" x14ac:dyDescent="0.3">
      <c r="B1651">
        <v>28</v>
      </c>
      <c r="C1651">
        <v>661.68299999999999</v>
      </c>
      <c r="D1651">
        <f t="shared" si="105"/>
        <v>53.270828894097455</v>
      </c>
      <c r="E1651">
        <v>-43.7164</v>
      </c>
      <c r="F1651">
        <v>31.0669</v>
      </c>
      <c r="G1651">
        <v>952.48900000000003</v>
      </c>
      <c r="H1651">
        <v>1.8874200000000001</v>
      </c>
      <c r="I1651">
        <v>-54.916400000000003</v>
      </c>
      <c r="J1651">
        <f t="shared" si="103"/>
        <v>-11.200000000000003</v>
      </c>
      <c r="T1651">
        <f t="shared" si="104"/>
        <v>0</v>
      </c>
    </row>
    <row r="1652" spans="1:20" x14ac:dyDescent="0.3">
      <c r="B1652">
        <v>29</v>
      </c>
      <c r="C1652">
        <v>681.56700000000001</v>
      </c>
      <c r="D1652">
        <f t="shared" si="105"/>
        <v>50.291691812512539</v>
      </c>
      <c r="E1652">
        <v>-43.075600000000001</v>
      </c>
      <c r="F1652">
        <v>29.8004</v>
      </c>
      <c r="G1652">
        <v>963.02300000000002</v>
      </c>
      <c r="H1652">
        <v>1.91316</v>
      </c>
      <c r="I1652">
        <v>-54.6265</v>
      </c>
      <c r="J1652">
        <f t="shared" si="103"/>
        <v>-11.550899999999999</v>
      </c>
      <c r="K1652">
        <v>4.25</v>
      </c>
      <c r="T1652">
        <f t="shared" si="104"/>
        <v>0</v>
      </c>
    </row>
    <row r="1653" spans="1:20" x14ac:dyDescent="0.3">
      <c r="B1653">
        <v>30</v>
      </c>
      <c r="C1653">
        <v>702.19500000000005</v>
      </c>
      <c r="D1653">
        <f t="shared" si="105"/>
        <v>48.477797168896544</v>
      </c>
      <c r="E1653">
        <v>-42.968800000000002</v>
      </c>
      <c r="F1653">
        <v>29.6631</v>
      </c>
      <c r="G1653">
        <v>982.97199999999998</v>
      </c>
      <c r="H1653">
        <v>1.9056599999999999</v>
      </c>
      <c r="I1653">
        <v>-54.5807</v>
      </c>
      <c r="J1653">
        <f t="shared" si="103"/>
        <v>-11.611899999999999</v>
      </c>
      <c r="L1653">
        <v>1</v>
      </c>
      <c r="M1653">
        <v>220.50399999999999</v>
      </c>
      <c r="O1653">
        <v>-46.127299999999998</v>
      </c>
      <c r="P1653">
        <v>64.209000000000003</v>
      </c>
      <c r="Q1653">
        <v>576.30499999999995</v>
      </c>
      <c r="R1653">
        <v>1.3828400000000001</v>
      </c>
      <c r="S1653">
        <v>-43.899500000000003</v>
      </c>
      <c r="T1653">
        <f t="shared" si="104"/>
        <v>2.2277999999999949</v>
      </c>
    </row>
    <row r="1654" spans="1:20" x14ac:dyDescent="0.3">
      <c r="L1654">
        <v>2</v>
      </c>
      <c r="M1654">
        <v>227.91800000000001</v>
      </c>
      <c r="N1654">
        <f t="shared" si="106"/>
        <v>134.87995683841353</v>
      </c>
      <c r="O1654">
        <v>-33.935499999999998</v>
      </c>
      <c r="P1654">
        <v>27.587900000000001</v>
      </c>
      <c r="Q1654">
        <v>1065.83</v>
      </c>
      <c r="R1654">
        <v>2.97262</v>
      </c>
      <c r="S1654">
        <v>-36.453200000000002</v>
      </c>
      <c r="T1654">
        <f t="shared" si="104"/>
        <v>-2.5177000000000049</v>
      </c>
    </row>
    <row r="1655" spans="1:20" x14ac:dyDescent="0.3">
      <c r="A1655">
        <v>4.2</v>
      </c>
      <c r="T1655">
        <f t="shared" si="104"/>
        <v>0</v>
      </c>
    </row>
    <row r="1656" spans="1:20" x14ac:dyDescent="0.3">
      <c r="B1656">
        <v>1</v>
      </c>
      <c r="C1656">
        <v>220.99700000000001</v>
      </c>
      <c r="E1656">
        <v>-52.9938</v>
      </c>
      <c r="F1656">
        <v>64.407300000000006</v>
      </c>
      <c r="G1656">
        <v>402.74400000000003</v>
      </c>
      <c r="H1656">
        <v>0.90905100000000005</v>
      </c>
      <c r="I1656">
        <v>-61.538699999999999</v>
      </c>
      <c r="K1656">
        <v>4.3</v>
      </c>
      <c r="T1656">
        <f t="shared" si="104"/>
        <v>0</v>
      </c>
    </row>
    <row r="1657" spans="1:20" x14ac:dyDescent="0.3">
      <c r="B1657">
        <v>2</v>
      </c>
      <c r="C1657">
        <v>226.86099999999999</v>
      </c>
      <c r="D1657">
        <f t="shared" si="105"/>
        <v>170.53206002728584</v>
      </c>
      <c r="E1657">
        <v>-47.958399999999997</v>
      </c>
      <c r="F1657">
        <v>40.817300000000003</v>
      </c>
      <c r="G1657">
        <v>672.53899999999999</v>
      </c>
      <c r="H1657">
        <v>1.4611799999999999</v>
      </c>
      <c r="I1657">
        <v>-55.084200000000003</v>
      </c>
      <c r="L1657">
        <v>1</v>
      </c>
      <c r="M1657">
        <v>220.47</v>
      </c>
      <c r="O1657">
        <v>-46.676600000000001</v>
      </c>
      <c r="P1657">
        <v>64.590500000000006</v>
      </c>
      <c r="Q1657">
        <v>595.90099999999995</v>
      </c>
      <c r="R1657">
        <v>1.41059</v>
      </c>
      <c r="S1657">
        <v>-43.441800000000001</v>
      </c>
      <c r="T1657">
        <f t="shared" si="104"/>
        <v>3.2347999999999999</v>
      </c>
    </row>
    <row r="1658" spans="1:20" x14ac:dyDescent="0.3">
      <c r="B1658">
        <v>3</v>
      </c>
      <c r="C1658">
        <v>235.232</v>
      </c>
      <c r="D1658">
        <f t="shared" si="105"/>
        <v>119.46004061641368</v>
      </c>
      <c r="E1658">
        <v>-45.3339</v>
      </c>
      <c r="F1658">
        <v>32.394399999999997</v>
      </c>
      <c r="G1658">
        <v>824.66200000000003</v>
      </c>
      <c r="H1658">
        <v>1.8011900000000001</v>
      </c>
      <c r="I1658">
        <v>-53.405799999999999</v>
      </c>
      <c r="L1658">
        <v>2</v>
      </c>
      <c r="M1658">
        <v>227.702</v>
      </c>
      <c r="N1658">
        <f t="shared" si="106"/>
        <v>138.27433628318585</v>
      </c>
      <c r="O1658">
        <v>-34.240699999999997</v>
      </c>
      <c r="P1658">
        <v>27.053799999999999</v>
      </c>
      <c r="Q1658">
        <v>1115.95</v>
      </c>
      <c r="R1658">
        <v>3.1435399999999998</v>
      </c>
      <c r="S1658">
        <v>-35.9039</v>
      </c>
      <c r="T1658">
        <f t="shared" si="104"/>
        <v>-1.6632000000000033</v>
      </c>
    </row>
    <row r="1659" spans="1:20" x14ac:dyDescent="0.3">
      <c r="B1659">
        <v>4</v>
      </c>
      <c r="C1659">
        <v>246.61600000000001</v>
      </c>
      <c r="D1659">
        <f t="shared" si="105"/>
        <v>87.842586085734254</v>
      </c>
      <c r="E1659">
        <v>-43.746899999999997</v>
      </c>
      <c r="F1659">
        <v>29.373200000000001</v>
      </c>
      <c r="G1659">
        <v>869.59900000000005</v>
      </c>
      <c r="H1659">
        <v>1.8686400000000001</v>
      </c>
      <c r="I1659">
        <v>-53.527799999999999</v>
      </c>
      <c r="L1659">
        <v>3</v>
      </c>
      <c r="M1659">
        <v>251.73599999999999</v>
      </c>
      <c r="N1659">
        <f t="shared" si="106"/>
        <v>41.607722393276205</v>
      </c>
      <c r="O1659">
        <v>-29.8157</v>
      </c>
      <c r="P1659">
        <v>13.2751</v>
      </c>
      <c r="Q1659">
        <v>1637.08</v>
      </c>
      <c r="R1659">
        <v>4.2330300000000003</v>
      </c>
      <c r="S1659">
        <v>-34.4086</v>
      </c>
      <c r="T1659">
        <f t="shared" si="104"/>
        <v>-4.5929000000000002</v>
      </c>
    </row>
    <row r="1660" spans="1:20" x14ac:dyDescent="0.3">
      <c r="B1660">
        <v>5</v>
      </c>
      <c r="C1660">
        <v>261.291</v>
      </c>
      <c r="D1660">
        <f t="shared" si="105"/>
        <v>68.143100511073328</v>
      </c>
      <c r="E1660">
        <v>-43.746899999999997</v>
      </c>
      <c r="F1660">
        <v>30.532800000000002</v>
      </c>
      <c r="G1660">
        <v>863.60799999999995</v>
      </c>
      <c r="H1660">
        <v>1.8206599999999999</v>
      </c>
      <c r="I1660">
        <v>-54.489100000000001</v>
      </c>
      <c r="L1660">
        <v>4</v>
      </c>
      <c r="M1660">
        <v>251.73599999999999</v>
      </c>
      <c r="N1660" t="e">
        <f t="shared" si="106"/>
        <v>#DIV/0!</v>
      </c>
      <c r="O1660">
        <v>-29.8157</v>
      </c>
      <c r="P1660">
        <v>13.2751</v>
      </c>
      <c r="Q1660">
        <v>1637.08</v>
      </c>
      <c r="R1660">
        <v>4.2330300000000003</v>
      </c>
      <c r="S1660">
        <v>-34.4086</v>
      </c>
      <c r="T1660">
        <f t="shared" si="104"/>
        <v>-4.5929000000000002</v>
      </c>
    </row>
    <row r="1661" spans="1:20" x14ac:dyDescent="0.3">
      <c r="B1661">
        <v>6</v>
      </c>
      <c r="C1661">
        <v>277.12400000000002</v>
      </c>
      <c r="D1661">
        <f t="shared" si="105"/>
        <v>63.159224404724206</v>
      </c>
      <c r="E1661">
        <v>-43.8538</v>
      </c>
      <c r="F1661">
        <v>31.600999999999999</v>
      </c>
      <c r="G1661">
        <v>844.77200000000005</v>
      </c>
      <c r="H1661">
        <v>1.7554399999999999</v>
      </c>
      <c r="I1661">
        <v>-55.252099999999999</v>
      </c>
      <c r="L1661">
        <v>5</v>
      </c>
      <c r="M1661">
        <v>251.73599999999999</v>
      </c>
      <c r="N1661" t="e">
        <f t="shared" si="106"/>
        <v>#DIV/0!</v>
      </c>
      <c r="O1661">
        <v>-29.8157</v>
      </c>
      <c r="P1661">
        <v>13.2751</v>
      </c>
      <c r="Q1661">
        <v>1637.08</v>
      </c>
      <c r="R1661">
        <v>4.2330300000000003</v>
      </c>
      <c r="S1661">
        <v>-34.4086</v>
      </c>
      <c r="T1661">
        <f t="shared" si="104"/>
        <v>-4.5929000000000002</v>
      </c>
    </row>
    <row r="1662" spans="1:20" x14ac:dyDescent="0.3">
      <c r="B1662">
        <v>7</v>
      </c>
      <c r="C1662">
        <v>293.702</v>
      </c>
      <c r="D1662">
        <f t="shared" si="105"/>
        <v>60.320907226444781</v>
      </c>
      <c r="E1662">
        <v>-44.250500000000002</v>
      </c>
      <c r="F1662">
        <v>32.867400000000004</v>
      </c>
      <c r="G1662">
        <v>828.35299999999995</v>
      </c>
      <c r="H1662">
        <v>1.71343</v>
      </c>
      <c r="I1662">
        <v>-55.557299999999998</v>
      </c>
      <c r="T1662">
        <f t="shared" si="104"/>
        <v>0</v>
      </c>
    </row>
    <row r="1663" spans="1:20" x14ac:dyDescent="0.3">
      <c r="B1663">
        <v>8</v>
      </c>
      <c r="C1663">
        <v>309.83300000000003</v>
      </c>
      <c r="D1663">
        <f t="shared" si="105"/>
        <v>61.992436922695319</v>
      </c>
      <c r="E1663">
        <v>-44.22</v>
      </c>
      <c r="F1663">
        <v>33.035299999999999</v>
      </c>
      <c r="G1663">
        <v>818.72199999999998</v>
      </c>
      <c r="H1663">
        <v>1.70086</v>
      </c>
      <c r="I1663">
        <v>-55.648800000000001</v>
      </c>
      <c r="K1663">
        <v>4.3499999999999996</v>
      </c>
      <c r="T1663">
        <f t="shared" si="104"/>
        <v>0</v>
      </c>
    </row>
    <row r="1664" spans="1:20" x14ac:dyDescent="0.3">
      <c r="B1664">
        <v>9</v>
      </c>
      <c r="C1664">
        <v>325.53500000000003</v>
      </c>
      <c r="D1664">
        <f t="shared" si="105"/>
        <v>63.686154629983449</v>
      </c>
      <c r="E1664">
        <v>-44.738799999999998</v>
      </c>
      <c r="F1664">
        <v>33.676099999999998</v>
      </c>
      <c r="G1664">
        <v>852.53300000000002</v>
      </c>
      <c r="H1664">
        <v>1.7163900000000001</v>
      </c>
      <c r="I1664">
        <v>-55.892899999999997</v>
      </c>
      <c r="L1664">
        <v>1</v>
      </c>
      <c r="M1664">
        <v>220.59200000000001</v>
      </c>
      <c r="O1664">
        <v>-42.602499999999999</v>
      </c>
      <c r="P1664">
        <v>60.409500000000001</v>
      </c>
      <c r="Q1664">
        <v>526.29300000000001</v>
      </c>
      <c r="R1664">
        <v>1.33521</v>
      </c>
      <c r="S1664">
        <v>-42.923000000000002</v>
      </c>
      <c r="T1664">
        <f t="shared" si="104"/>
        <v>-0.32050000000000267</v>
      </c>
    </row>
    <row r="1665" spans="2:20" x14ac:dyDescent="0.3">
      <c r="B1665">
        <v>10</v>
      </c>
      <c r="C1665">
        <v>342.17200000000003</v>
      </c>
      <c r="D1665">
        <f t="shared" si="105"/>
        <v>60.106990442988518</v>
      </c>
      <c r="E1665">
        <v>-44.158900000000003</v>
      </c>
      <c r="F1665">
        <v>32.806399999999996</v>
      </c>
      <c r="G1665">
        <v>845.55600000000004</v>
      </c>
      <c r="H1665">
        <v>1.7321599999999999</v>
      </c>
      <c r="I1665">
        <v>-55.618299999999998</v>
      </c>
      <c r="L1665">
        <v>2</v>
      </c>
      <c r="M1665">
        <v>227.83</v>
      </c>
      <c r="N1665">
        <f t="shared" si="106"/>
        <v>138.15971262779775</v>
      </c>
      <c r="O1665">
        <v>-33.767699999999998</v>
      </c>
      <c r="P1665">
        <v>26.260400000000001</v>
      </c>
      <c r="Q1665">
        <v>1135.26</v>
      </c>
      <c r="R1665">
        <v>3.1003400000000001</v>
      </c>
      <c r="S1665">
        <v>-35.568199999999997</v>
      </c>
      <c r="T1665">
        <f t="shared" si="104"/>
        <v>-1.8004999999999995</v>
      </c>
    </row>
    <row r="1666" spans="2:20" x14ac:dyDescent="0.3">
      <c r="B1666">
        <v>11</v>
      </c>
      <c r="C1666">
        <v>359.303</v>
      </c>
      <c r="D1666">
        <f t="shared" si="105"/>
        <v>58.373708481699936</v>
      </c>
      <c r="E1666">
        <v>-44.540399999999998</v>
      </c>
      <c r="F1666">
        <v>32.760599999999997</v>
      </c>
      <c r="G1666">
        <v>879.64499999999998</v>
      </c>
      <c r="H1666">
        <v>1.7720899999999999</v>
      </c>
      <c r="I1666">
        <v>-55.358899999999998</v>
      </c>
      <c r="N1666">
        <f t="shared" si="106"/>
        <v>-4.3892375894307154</v>
      </c>
      <c r="T1666">
        <f t="shared" si="104"/>
        <v>0</v>
      </c>
    </row>
    <row r="1667" spans="2:20" x14ac:dyDescent="0.3">
      <c r="B1667">
        <v>12</v>
      </c>
      <c r="C1667">
        <v>375.75799999999998</v>
      </c>
      <c r="D1667">
        <f t="shared" si="105"/>
        <v>60.771801883925917</v>
      </c>
      <c r="E1667">
        <v>-44.341999999999999</v>
      </c>
      <c r="F1667">
        <v>32.241799999999998</v>
      </c>
      <c r="G1667">
        <v>884.90700000000004</v>
      </c>
      <c r="H1667">
        <v>1.7948500000000001</v>
      </c>
      <c r="I1667">
        <v>-55.404699999999998</v>
      </c>
      <c r="K1667">
        <v>4.4000000000000004</v>
      </c>
      <c r="T1667">
        <f t="shared" si="104"/>
        <v>0</v>
      </c>
    </row>
    <row r="1668" spans="2:20" x14ac:dyDescent="0.3">
      <c r="B1668">
        <v>13</v>
      </c>
      <c r="C1668">
        <v>392.21800000000002</v>
      </c>
      <c r="D1668">
        <f t="shared" si="105"/>
        <v>60.753341433778722</v>
      </c>
      <c r="E1668">
        <v>-44.753999999999998</v>
      </c>
      <c r="F1668">
        <v>32.5623</v>
      </c>
      <c r="G1668">
        <v>882.31500000000005</v>
      </c>
      <c r="H1668">
        <v>1.8033699999999999</v>
      </c>
      <c r="I1668">
        <v>-55.419899999999998</v>
      </c>
      <c r="L1668">
        <v>1</v>
      </c>
      <c r="M1668">
        <v>220.46899999999999</v>
      </c>
      <c r="O1668">
        <v>-46.096800000000002</v>
      </c>
      <c r="P1668">
        <v>63.9191</v>
      </c>
      <c r="Q1668">
        <v>589.495</v>
      </c>
      <c r="R1668">
        <v>1.4138200000000001</v>
      </c>
      <c r="S1668">
        <v>-42.694099999999999</v>
      </c>
      <c r="T1668">
        <f t="shared" si="104"/>
        <v>3.4027000000000029</v>
      </c>
    </row>
    <row r="1669" spans="2:20" x14ac:dyDescent="0.3">
      <c r="B1669">
        <v>14</v>
      </c>
      <c r="C1669">
        <v>408.60300000000001</v>
      </c>
      <c r="D1669">
        <f t="shared" si="105"/>
        <v>61.031431187061372</v>
      </c>
      <c r="E1669">
        <v>-44.952399999999997</v>
      </c>
      <c r="F1669">
        <v>33.309899999999999</v>
      </c>
      <c r="G1669">
        <v>910.36300000000006</v>
      </c>
      <c r="H1669">
        <v>1.77891</v>
      </c>
      <c r="I1669">
        <v>-55.587800000000001</v>
      </c>
      <c r="L1669">
        <v>2</v>
      </c>
      <c r="M1669">
        <v>227.732</v>
      </c>
      <c r="N1669">
        <f t="shared" si="106"/>
        <v>137.68415255404094</v>
      </c>
      <c r="O1669">
        <v>-33.752400000000002</v>
      </c>
      <c r="P1669">
        <v>25.787400000000002</v>
      </c>
      <c r="Q1669">
        <v>1174.55</v>
      </c>
      <c r="R1669">
        <v>3.2513800000000002</v>
      </c>
      <c r="S1669">
        <v>-35.110500000000002</v>
      </c>
      <c r="T1669">
        <f t="shared" si="104"/>
        <v>-1.3581000000000003</v>
      </c>
    </row>
    <row r="1670" spans="2:20" x14ac:dyDescent="0.3">
      <c r="B1670">
        <v>15</v>
      </c>
      <c r="C1670">
        <v>426.08499999999998</v>
      </c>
      <c r="D1670">
        <f t="shared" si="105"/>
        <v>57.201693170117927</v>
      </c>
      <c r="E1670">
        <v>-44.113199999999999</v>
      </c>
      <c r="F1670">
        <v>32.119799999999998</v>
      </c>
      <c r="G1670">
        <v>891.65</v>
      </c>
      <c r="H1670">
        <v>1.7860400000000001</v>
      </c>
      <c r="I1670">
        <v>-55.435200000000002</v>
      </c>
      <c r="T1670">
        <f>S1670-O1670</f>
        <v>0</v>
      </c>
    </row>
    <row r="1671" spans="2:20" x14ac:dyDescent="0.3">
      <c r="B1671">
        <v>16</v>
      </c>
      <c r="C1671">
        <v>442.791</v>
      </c>
      <c r="D1671">
        <f t="shared" ref="D1671:D1734" si="107">1000/(C1671-C1670)</f>
        <v>59.858733389201426</v>
      </c>
      <c r="E1671">
        <v>-44.341999999999999</v>
      </c>
      <c r="F1671">
        <v>32.134999999999998</v>
      </c>
      <c r="G1671">
        <v>903.34199999999998</v>
      </c>
      <c r="H1671">
        <v>1.81254</v>
      </c>
      <c r="I1671">
        <v>-55.328400000000002</v>
      </c>
      <c r="K1671">
        <v>4.45</v>
      </c>
      <c r="T1671">
        <f>S1671-O1671</f>
        <v>0</v>
      </c>
    </row>
    <row r="1672" spans="2:20" x14ac:dyDescent="0.3">
      <c r="B1672">
        <v>17</v>
      </c>
      <c r="C1672">
        <v>460.089</v>
      </c>
      <c r="D1672">
        <f t="shared" si="107"/>
        <v>57.810151462596828</v>
      </c>
      <c r="E1672">
        <v>-44.158900000000003</v>
      </c>
      <c r="F1672">
        <v>31.829799999999999</v>
      </c>
      <c r="G1672">
        <v>911.44799999999998</v>
      </c>
      <c r="H1672">
        <v>1.8393600000000001</v>
      </c>
      <c r="I1672">
        <v>-55.236800000000002</v>
      </c>
      <c r="L1672">
        <v>1</v>
      </c>
      <c r="M1672">
        <v>220.46799999999999</v>
      </c>
      <c r="O1672">
        <v>-45.99</v>
      </c>
      <c r="P1672">
        <v>63.507100000000001</v>
      </c>
      <c r="Q1672">
        <v>588.17100000000005</v>
      </c>
      <c r="R1672">
        <v>1.429</v>
      </c>
      <c r="S1672">
        <v>-42.648299999999999</v>
      </c>
      <c r="T1672">
        <f>S1672-O1672</f>
        <v>3.341700000000003</v>
      </c>
    </row>
    <row r="1673" spans="2:20" x14ac:dyDescent="0.3">
      <c r="B1673">
        <v>18</v>
      </c>
      <c r="C1673">
        <v>477.44200000000001</v>
      </c>
      <c r="D1673">
        <f t="shared" si="107"/>
        <v>57.62692329856506</v>
      </c>
      <c r="E1673">
        <v>-44.341999999999999</v>
      </c>
      <c r="F1673">
        <v>31.661999999999999</v>
      </c>
      <c r="G1673">
        <v>927.85699999999997</v>
      </c>
      <c r="H1673">
        <v>1.8529199999999999</v>
      </c>
      <c r="I1673">
        <v>-55.145299999999999</v>
      </c>
      <c r="L1673">
        <v>2</v>
      </c>
      <c r="M1673">
        <v>227.66900000000001</v>
      </c>
      <c r="N1673">
        <f>1000/(M1673-M1672)</f>
        <v>138.86960144424344</v>
      </c>
      <c r="O1673">
        <v>-33.950800000000001</v>
      </c>
      <c r="P1673">
        <v>26.062000000000001</v>
      </c>
      <c r="Q1673">
        <v>1192.03</v>
      </c>
      <c r="R1673">
        <v>3.2898200000000002</v>
      </c>
      <c r="S1673">
        <v>-34.652700000000003</v>
      </c>
      <c r="T1673">
        <f>S1673-O1673</f>
        <v>-0.70190000000000197</v>
      </c>
    </row>
    <row r="1674" spans="2:20" x14ac:dyDescent="0.3">
      <c r="B1674">
        <v>19</v>
      </c>
      <c r="C1674">
        <v>494.85</v>
      </c>
      <c r="D1674">
        <f t="shared" si="107"/>
        <v>57.444852941176421</v>
      </c>
      <c r="E1674">
        <v>-44.250500000000002</v>
      </c>
      <c r="F1674">
        <v>31.768799999999999</v>
      </c>
      <c r="G1674">
        <v>925.09199999999998</v>
      </c>
      <c r="H1674">
        <v>1.84215</v>
      </c>
      <c r="I1674">
        <v>-55.267299999999999</v>
      </c>
    </row>
    <row r="1675" spans="2:20" x14ac:dyDescent="0.3">
      <c r="B1675">
        <v>20</v>
      </c>
      <c r="C1675">
        <v>511.63900000000001</v>
      </c>
      <c r="D1675">
        <f t="shared" si="107"/>
        <v>59.562808982071637</v>
      </c>
      <c r="E1675">
        <v>-44.906599999999997</v>
      </c>
      <c r="F1675">
        <v>32.394399999999997</v>
      </c>
      <c r="G1675">
        <v>958.71299999999997</v>
      </c>
      <c r="H1675">
        <v>1.8758699999999999</v>
      </c>
      <c r="I1675">
        <v>-55.175800000000002</v>
      </c>
    </row>
    <row r="1676" spans="2:20" x14ac:dyDescent="0.3">
      <c r="B1676">
        <v>21</v>
      </c>
      <c r="C1676">
        <v>529.93100000000004</v>
      </c>
      <c r="D1676">
        <f t="shared" si="107"/>
        <v>54.668707631751495</v>
      </c>
      <c r="E1676">
        <v>-43.731699999999996</v>
      </c>
      <c r="F1676">
        <v>30.822800000000001</v>
      </c>
      <c r="G1676">
        <v>929.73199999999997</v>
      </c>
      <c r="H1676">
        <v>1.8551899999999999</v>
      </c>
      <c r="I1676">
        <v>-55.084200000000003</v>
      </c>
    </row>
    <row r="1677" spans="2:20" x14ac:dyDescent="0.3">
      <c r="B1677">
        <v>22</v>
      </c>
      <c r="C1677">
        <v>548.11400000000003</v>
      </c>
      <c r="D1677">
        <f t="shared" si="107"/>
        <v>54.996425232359918</v>
      </c>
      <c r="E1677">
        <v>-43.502800000000001</v>
      </c>
      <c r="F1677">
        <v>30.303999999999998</v>
      </c>
      <c r="G1677">
        <v>923.48400000000004</v>
      </c>
      <c r="H1677">
        <v>1.8821099999999999</v>
      </c>
      <c r="I1677">
        <v>-54.946899999999999</v>
      </c>
    </row>
    <row r="1678" spans="2:20" x14ac:dyDescent="0.3">
      <c r="B1678">
        <v>23</v>
      </c>
      <c r="C1678">
        <v>565.71500000000003</v>
      </c>
      <c r="D1678">
        <f t="shared" si="107"/>
        <v>56.81495369581274</v>
      </c>
      <c r="E1678">
        <v>-44.250500000000002</v>
      </c>
      <c r="F1678">
        <v>31.0059</v>
      </c>
      <c r="G1678">
        <v>987.79300000000001</v>
      </c>
      <c r="H1678">
        <v>1.9228099999999999</v>
      </c>
      <c r="I1678">
        <v>-54.916400000000003</v>
      </c>
    </row>
    <row r="1679" spans="2:20" x14ac:dyDescent="0.3">
      <c r="B1679">
        <v>24</v>
      </c>
      <c r="C1679">
        <v>584.65499999999997</v>
      </c>
      <c r="D1679">
        <f t="shared" si="107"/>
        <v>52.798310454065636</v>
      </c>
      <c r="E1679">
        <v>-43.502800000000001</v>
      </c>
      <c r="F1679">
        <v>29.7394</v>
      </c>
      <c r="G1679">
        <v>983.84400000000005</v>
      </c>
      <c r="H1679">
        <v>1.93973</v>
      </c>
      <c r="I1679">
        <v>-54.550199999999997</v>
      </c>
    </row>
    <row r="1680" spans="2:20" x14ac:dyDescent="0.3">
      <c r="B1680">
        <v>25</v>
      </c>
      <c r="C1680">
        <v>603.15800000000002</v>
      </c>
      <c r="D1680">
        <f t="shared" si="107"/>
        <v>54.045289952980475</v>
      </c>
      <c r="E1680">
        <v>-43.350200000000001</v>
      </c>
      <c r="F1680">
        <v>29.8004</v>
      </c>
      <c r="G1680">
        <v>980.39200000000005</v>
      </c>
      <c r="H1680">
        <v>1.9227099999999999</v>
      </c>
      <c r="I1680">
        <v>-54.6417</v>
      </c>
    </row>
    <row r="1681" spans="1:9" x14ac:dyDescent="0.3">
      <c r="B1681">
        <v>26</v>
      </c>
      <c r="C1681">
        <v>622.33900000000006</v>
      </c>
      <c r="D1681">
        <f t="shared" si="107"/>
        <v>52.134925186382247</v>
      </c>
      <c r="E1681">
        <v>-43.243400000000001</v>
      </c>
      <c r="F1681">
        <v>29.5258</v>
      </c>
      <c r="G1681">
        <v>990.65499999999997</v>
      </c>
      <c r="H1681">
        <v>1.9333800000000001</v>
      </c>
      <c r="I1681">
        <v>-54.5349</v>
      </c>
    </row>
    <row r="1682" spans="1:9" x14ac:dyDescent="0.3">
      <c r="B1682">
        <v>27</v>
      </c>
      <c r="C1682">
        <v>641.39400000000001</v>
      </c>
      <c r="D1682">
        <f t="shared" si="107"/>
        <v>52.479664130149708</v>
      </c>
      <c r="E1682">
        <v>-42.617800000000003</v>
      </c>
      <c r="F1682">
        <v>28.976400000000002</v>
      </c>
      <c r="G1682">
        <v>949.822</v>
      </c>
      <c r="H1682">
        <v>1.8986099999999999</v>
      </c>
      <c r="I1682">
        <v>-54.6417</v>
      </c>
    </row>
    <row r="1683" spans="1:9" x14ac:dyDescent="0.3">
      <c r="B1683">
        <v>28</v>
      </c>
      <c r="C1683">
        <v>659.85799999999995</v>
      </c>
      <c r="D1683">
        <f t="shared" si="107"/>
        <v>54.1594454072792</v>
      </c>
      <c r="E1683">
        <v>-43.563800000000001</v>
      </c>
      <c r="F1683">
        <v>29.968299999999999</v>
      </c>
      <c r="G1683">
        <v>987.26800000000003</v>
      </c>
      <c r="H1683">
        <v>1.95007</v>
      </c>
      <c r="I1683">
        <v>-54.550199999999997</v>
      </c>
    </row>
    <row r="1684" spans="1:9" x14ac:dyDescent="0.3">
      <c r="B1684">
        <v>29</v>
      </c>
      <c r="C1684">
        <v>679.3</v>
      </c>
      <c r="D1684">
        <f t="shared" si="107"/>
        <v>51.435037547577387</v>
      </c>
      <c r="E1684">
        <v>-43.472299999999997</v>
      </c>
      <c r="F1684">
        <v>29.7089</v>
      </c>
      <c r="G1684">
        <v>992.60699999999997</v>
      </c>
      <c r="H1684">
        <v>1.96129</v>
      </c>
      <c r="I1684">
        <v>-54.489100000000001</v>
      </c>
    </row>
    <row r="1685" spans="1:9" x14ac:dyDescent="0.3">
      <c r="B1685">
        <v>30</v>
      </c>
      <c r="C1685">
        <v>698.73500000000001</v>
      </c>
      <c r="D1685">
        <f t="shared" si="107"/>
        <v>51.453563159248624</v>
      </c>
      <c r="E1685">
        <v>-43.121299999999998</v>
      </c>
      <c r="F1685">
        <v>29.022200000000002</v>
      </c>
      <c r="G1685">
        <v>1016.33</v>
      </c>
      <c r="H1685">
        <v>1.9471700000000001</v>
      </c>
      <c r="I1685">
        <v>-54.489100000000001</v>
      </c>
    </row>
    <row r="1686" spans="1:9" x14ac:dyDescent="0.3">
      <c r="B1686">
        <v>31</v>
      </c>
      <c r="C1686">
        <v>717.41399999999999</v>
      </c>
      <c r="D1686">
        <f t="shared" si="107"/>
        <v>53.536056534075776</v>
      </c>
      <c r="E1686">
        <v>-43.457000000000001</v>
      </c>
      <c r="F1686">
        <v>29.342700000000001</v>
      </c>
      <c r="G1686">
        <v>1020.35</v>
      </c>
      <c r="H1686">
        <v>1.83168</v>
      </c>
      <c r="I1686">
        <v>-38.421599999999998</v>
      </c>
    </row>
    <row r="1688" spans="1:9" x14ac:dyDescent="0.3">
      <c r="A1688">
        <v>4.25</v>
      </c>
    </row>
    <row r="1689" spans="1:9" x14ac:dyDescent="0.3">
      <c r="B1689">
        <v>1</v>
      </c>
      <c r="C1689">
        <v>220.99</v>
      </c>
      <c r="E1689">
        <v>-53.222700000000003</v>
      </c>
      <c r="F1689">
        <v>64.605699999999999</v>
      </c>
      <c r="G1689">
        <v>407.55200000000002</v>
      </c>
      <c r="H1689">
        <v>0.91024499999999997</v>
      </c>
      <c r="I1689">
        <v>-61.462400000000002</v>
      </c>
    </row>
    <row r="1690" spans="1:9" x14ac:dyDescent="0.3">
      <c r="B1690">
        <v>2</v>
      </c>
      <c r="C1690">
        <v>226.96799999999999</v>
      </c>
      <c r="D1690">
        <f t="shared" si="107"/>
        <v>167.28002676480483</v>
      </c>
      <c r="E1690">
        <v>-47.622700000000002</v>
      </c>
      <c r="F1690">
        <v>40.283200000000001</v>
      </c>
      <c r="G1690">
        <v>667.14</v>
      </c>
      <c r="H1690">
        <v>1.4611099999999999</v>
      </c>
      <c r="I1690">
        <v>-55.023200000000003</v>
      </c>
    </row>
    <row r="1691" spans="1:9" x14ac:dyDescent="0.3">
      <c r="B1691">
        <v>3</v>
      </c>
      <c r="C1691">
        <v>235.33199999999999</v>
      </c>
      <c r="D1691">
        <f t="shared" si="107"/>
        <v>119.56001912960299</v>
      </c>
      <c r="E1691">
        <v>-44.830300000000001</v>
      </c>
      <c r="F1691">
        <v>31.3416</v>
      </c>
      <c r="G1691">
        <v>818.71</v>
      </c>
      <c r="H1691">
        <v>1.8140400000000001</v>
      </c>
      <c r="I1691">
        <v>-53.36</v>
      </c>
    </row>
    <row r="1692" spans="1:9" x14ac:dyDescent="0.3">
      <c r="B1692">
        <v>4</v>
      </c>
      <c r="C1692">
        <v>246.602</v>
      </c>
      <c r="D1692">
        <f t="shared" si="107"/>
        <v>88.731144631765673</v>
      </c>
      <c r="E1692">
        <v>-43.624899999999997</v>
      </c>
      <c r="F1692">
        <v>28.1525</v>
      </c>
      <c r="G1692">
        <v>909.80200000000002</v>
      </c>
      <c r="H1692">
        <v>1.9252800000000001</v>
      </c>
      <c r="I1692">
        <v>-53.237900000000003</v>
      </c>
    </row>
    <row r="1693" spans="1:9" x14ac:dyDescent="0.3">
      <c r="B1693">
        <v>5</v>
      </c>
      <c r="C1693">
        <v>261.46100000000001</v>
      </c>
      <c r="D1693">
        <f t="shared" si="107"/>
        <v>67.299279897705048</v>
      </c>
      <c r="E1693">
        <v>-43.731699999999996</v>
      </c>
      <c r="F1693">
        <v>29.5563</v>
      </c>
      <c r="G1693">
        <v>898.95699999999999</v>
      </c>
      <c r="H1693">
        <v>1.8785099999999999</v>
      </c>
      <c r="I1693">
        <v>-54.336500000000001</v>
      </c>
    </row>
    <row r="1694" spans="1:9" x14ac:dyDescent="0.3">
      <c r="B1694">
        <v>6</v>
      </c>
      <c r="C1694">
        <v>277.12099999999998</v>
      </c>
      <c r="D1694">
        <f t="shared" si="107"/>
        <v>63.856960408684678</v>
      </c>
      <c r="E1694">
        <v>-44.403100000000002</v>
      </c>
      <c r="F1694">
        <v>31.4941</v>
      </c>
      <c r="G1694">
        <v>891.06700000000001</v>
      </c>
      <c r="H1694">
        <v>1.81976</v>
      </c>
      <c r="I1694">
        <v>-54.962200000000003</v>
      </c>
    </row>
    <row r="1695" spans="1:9" x14ac:dyDescent="0.3">
      <c r="B1695">
        <v>7</v>
      </c>
      <c r="C1695">
        <v>292.45800000000003</v>
      </c>
      <c r="D1695">
        <f t="shared" si="107"/>
        <v>65.201799569667926</v>
      </c>
      <c r="E1695">
        <v>-45.104999999999997</v>
      </c>
      <c r="F1695">
        <v>33.218400000000003</v>
      </c>
      <c r="G1695">
        <v>871.53099999999995</v>
      </c>
      <c r="H1695">
        <v>1.7763</v>
      </c>
      <c r="I1695">
        <v>-55.542000000000002</v>
      </c>
    </row>
    <row r="1696" spans="1:9" x14ac:dyDescent="0.3">
      <c r="B1696">
        <v>8</v>
      </c>
      <c r="C1696">
        <v>309.51299999999998</v>
      </c>
      <c r="D1696">
        <f t="shared" si="107"/>
        <v>58.633831720903132</v>
      </c>
      <c r="E1696">
        <v>-44.097900000000003</v>
      </c>
      <c r="F1696">
        <v>32.165500000000002</v>
      </c>
      <c r="G1696">
        <v>845.79300000000001</v>
      </c>
      <c r="H1696">
        <v>1.7528699999999999</v>
      </c>
      <c r="I1696">
        <v>-55.542000000000002</v>
      </c>
    </row>
    <row r="1697" spans="2:9" x14ac:dyDescent="0.3">
      <c r="B1697">
        <v>9</v>
      </c>
      <c r="C1697">
        <v>325.51499999999999</v>
      </c>
      <c r="D1697">
        <f t="shared" si="107"/>
        <v>62.492188476440411</v>
      </c>
      <c r="E1697">
        <v>-44.876100000000001</v>
      </c>
      <c r="F1697">
        <v>32.9895</v>
      </c>
      <c r="G1697">
        <v>881.04300000000001</v>
      </c>
      <c r="H1697">
        <v>1.7614700000000001</v>
      </c>
      <c r="I1697">
        <v>-55.526699999999998</v>
      </c>
    </row>
    <row r="1698" spans="2:9" x14ac:dyDescent="0.3">
      <c r="B1698">
        <v>10</v>
      </c>
      <c r="C1698">
        <v>341.56099999999998</v>
      </c>
      <c r="D1698">
        <f t="shared" si="107"/>
        <v>62.320827620590833</v>
      </c>
      <c r="E1698">
        <v>-44.891399999999997</v>
      </c>
      <c r="F1698">
        <v>33.111600000000003</v>
      </c>
      <c r="G1698">
        <v>887.37400000000002</v>
      </c>
      <c r="H1698">
        <v>1.76705</v>
      </c>
      <c r="I1698">
        <v>-55.526699999999998</v>
      </c>
    </row>
    <row r="1699" spans="2:9" x14ac:dyDescent="0.3">
      <c r="B1699">
        <v>11</v>
      </c>
      <c r="C1699">
        <v>357.75900000000001</v>
      </c>
      <c r="D1699">
        <f t="shared" si="107"/>
        <v>61.73601679219643</v>
      </c>
      <c r="E1699">
        <v>-44.631999999999998</v>
      </c>
      <c r="F1699">
        <v>32.272300000000001</v>
      </c>
      <c r="G1699">
        <v>901.14599999999996</v>
      </c>
      <c r="H1699">
        <v>1.79762</v>
      </c>
      <c r="I1699">
        <v>-55.343600000000002</v>
      </c>
    </row>
    <row r="1700" spans="2:9" x14ac:dyDescent="0.3">
      <c r="B1700">
        <v>12</v>
      </c>
      <c r="C1700">
        <v>374.71300000000002</v>
      </c>
      <c r="D1700">
        <f t="shared" si="107"/>
        <v>58.983130824584144</v>
      </c>
      <c r="E1700">
        <v>-43.7622</v>
      </c>
      <c r="F1700">
        <v>31.2653</v>
      </c>
      <c r="G1700">
        <v>863.97799999999995</v>
      </c>
      <c r="H1700">
        <v>1.7942800000000001</v>
      </c>
      <c r="I1700">
        <v>-55.252099999999999</v>
      </c>
    </row>
    <row r="1701" spans="2:9" x14ac:dyDescent="0.3">
      <c r="B1701">
        <v>13</v>
      </c>
      <c r="C1701">
        <v>391.31299999999999</v>
      </c>
      <c r="D1701">
        <f t="shared" si="107"/>
        <v>60.240963855421811</v>
      </c>
      <c r="E1701">
        <v>-44.799799999999998</v>
      </c>
      <c r="F1701">
        <v>32.257100000000001</v>
      </c>
      <c r="G1701">
        <v>919.63599999999997</v>
      </c>
      <c r="H1701">
        <v>1.8288500000000001</v>
      </c>
      <c r="I1701">
        <v>-55.450400000000002</v>
      </c>
    </row>
    <row r="1702" spans="2:9" x14ac:dyDescent="0.3">
      <c r="B1702">
        <v>14</v>
      </c>
      <c r="C1702">
        <v>407.697</v>
      </c>
      <c r="D1702">
        <f t="shared" si="107"/>
        <v>61.035156249999943</v>
      </c>
      <c r="E1702">
        <v>-44.586199999999998</v>
      </c>
      <c r="F1702">
        <v>32.333399999999997</v>
      </c>
      <c r="G1702">
        <v>918.78399999999999</v>
      </c>
      <c r="H1702">
        <v>1.7975000000000001</v>
      </c>
      <c r="I1702">
        <v>-55.328400000000002</v>
      </c>
    </row>
    <row r="1703" spans="2:9" x14ac:dyDescent="0.3">
      <c r="B1703">
        <v>15</v>
      </c>
      <c r="C1703">
        <v>424.49599999999998</v>
      </c>
      <c r="D1703">
        <f t="shared" si="107"/>
        <v>59.52735281862023</v>
      </c>
      <c r="E1703">
        <v>-44.403100000000002</v>
      </c>
      <c r="F1703">
        <v>31.799299999999999</v>
      </c>
      <c r="G1703">
        <v>937.94600000000003</v>
      </c>
      <c r="H1703">
        <v>1.8286199999999999</v>
      </c>
      <c r="I1703">
        <v>-55.221600000000002</v>
      </c>
    </row>
    <row r="1704" spans="2:9" x14ac:dyDescent="0.3">
      <c r="B1704">
        <v>16</v>
      </c>
      <c r="C1704">
        <v>441.31900000000002</v>
      </c>
      <c r="D1704">
        <f t="shared" si="107"/>
        <v>59.442430006538544</v>
      </c>
      <c r="E1704">
        <v>-44.128399999999999</v>
      </c>
      <c r="F1704">
        <v>31.570399999999999</v>
      </c>
      <c r="G1704">
        <v>923.27099999999996</v>
      </c>
      <c r="H1704">
        <v>1.8340700000000001</v>
      </c>
      <c r="I1704">
        <v>-55.236800000000002</v>
      </c>
    </row>
    <row r="1705" spans="2:9" x14ac:dyDescent="0.3">
      <c r="B1705">
        <v>17</v>
      </c>
      <c r="C1705">
        <v>458.875</v>
      </c>
      <c r="D1705">
        <f t="shared" si="107"/>
        <v>56.960583276372802</v>
      </c>
      <c r="E1705">
        <v>-44.021599999999999</v>
      </c>
      <c r="F1705">
        <v>31.0974</v>
      </c>
      <c r="G1705">
        <v>932.66700000000003</v>
      </c>
      <c r="H1705">
        <v>1.8548</v>
      </c>
      <c r="I1705">
        <v>-54.992699999999999</v>
      </c>
    </row>
    <row r="1706" spans="2:9" x14ac:dyDescent="0.3">
      <c r="B1706">
        <v>18</v>
      </c>
      <c r="C1706">
        <v>476.21800000000002</v>
      </c>
      <c r="D1706">
        <f t="shared" si="107"/>
        <v>57.660151069595742</v>
      </c>
      <c r="E1706">
        <v>-44.143700000000003</v>
      </c>
      <c r="F1706">
        <v>30.883800000000001</v>
      </c>
      <c r="G1706">
        <v>950.26499999999999</v>
      </c>
      <c r="H1706">
        <v>1.8918299999999999</v>
      </c>
      <c r="I1706">
        <v>-54.809600000000003</v>
      </c>
    </row>
    <row r="1707" spans="2:9" x14ac:dyDescent="0.3">
      <c r="B1707">
        <v>19</v>
      </c>
      <c r="C1707">
        <v>493.899</v>
      </c>
      <c r="D1707">
        <f t="shared" si="107"/>
        <v>56.557886997341832</v>
      </c>
      <c r="E1707">
        <v>-43.670699999999997</v>
      </c>
      <c r="F1707">
        <v>30.227699999999999</v>
      </c>
      <c r="G1707">
        <v>943.45899999999995</v>
      </c>
      <c r="H1707">
        <v>1.8868400000000001</v>
      </c>
      <c r="I1707">
        <v>-54.7791</v>
      </c>
    </row>
    <row r="1708" spans="2:9" x14ac:dyDescent="0.3">
      <c r="B1708">
        <v>20</v>
      </c>
      <c r="C1708">
        <v>511.63099999999997</v>
      </c>
      <c r="D1708">
        <f t="shared" si="107"/>
        <v>56.395217685540359</v>
      </c>
      <c r="E1708">
        <v>-43.945300000000003</v>
      </c>
      <c r="F1708">
        <v>30.075099999999999</v>
      </c>
      <c r="G1708">
        <v>979.64300000000003</v>
      </c>
      <c r="H1708">
        <v>1.91676</v>
      </c>
      <c r="I1708">
        <v>-54.7791</v>
      </c>
    </row>
    <row r="1709" spans="2:9" x14ac:dyDescent="0.3">
      <c r="B1709">
        <v>21</v>
      </c>
      <c r="C1709">
        <v>529.54700000000003</v>
      </c>
      <c r="D1709">
        <f t="shared" si="107"/>
        <v>55.816030363920348</v>
      </c>
      <c r="E1709">
        <v>-44.204700000000003</v>
      </c>
      <c r="F1709">
        <v>30.609100000000002</v>
      </c>
      <c r="G1709">
        <v>984.846</v>
      </c>
      <c r="H1709">
        <v>1.93299</v>
      </c>
      <c r="I1709">
        <v>-54.7485</v>
      </c>
    </row>
    <row r="1710" spans="2:9" x14ac:dyDescent="0.3">
      <c r="B1710">
        <v>22</v>
      </c>
      <c r="C1710">
        <v>546.77200000000005</v>
      </c>
      <c r="D1710">
        <f t="shared" si="107"/>
        <v>58.055152394774957</v>
      </c>
      <c r="E1710">
        <v>-44.189500000000002</v>
      </c>
      <c r="F1710">
        <v>30.487100000000002</v>
      </c>
      <c r="G1710">
        <v>988.25099999999998</v>
      </c>
      <c r="H1710">
        <v>1.93974</v>
      </c>
      <c r="I1710">
        <v>-54.885899999999999</v>
      </c>
    </row>
    <row r="1711" spans="2:9" x14ac:dyDescent="0.3">
      <c r="B1711">
        <v>23</v>
      </c>
      <c r="C1711">
        <v>565.25800000000004</v>
      </c>
      <c r="D1711">
        <f t="shared" si="107"/>
        <v>54.094990803851594</v>
      </c>
      <c r="E1711">
        <v>-43.121299999999998</v>
      </c>
      <c r="F1711">
        <v>29.174800000000001</v>
      </c>
      <c r="G1711">
        <v>967.70699999999999</v>
      </c>
      <c r="H1711">
        <v>1.9261600000000001</v>
      </c>
      <c r="I1711">
        <v>-54.5959</v>
      </c>
    </row>
    <row r="1712" spans="2:9" x14ac:dyDescent="0.3">
      <c r="B1712">
        <v>24</v>
      </c>
      <c r="C1712">
        <v>584.45399999999995</v>
      </c>
      <c r="D1712">
        <f t="shared" si="107"/>
        <v>52.094186288810405</v>
      </c>
      <c r="E1712">
        <v>-42.968800000000002</v>
      </c>
      <c r="F1712">
        <v>28.671299999999999</v>
      </c>
      <c r="G1712">
        <v>1008</v>
      </c>
      <c r="H1712">
        <v>1.9505999999999999</v>
      </c>
      <c r="I1712">
        <v>-54.367100000000001</v>
      </c>
    </row>
    <row r="1713" spans="1:9" x14ac:dyDescent="0.3">
      <c r="B1713">
        <v>25</v>
      </c>
      <c r="C1713">
        <v>603.202</v>
      </c>
      <c r="D1713">
        <f t="shared" si="107"/>
        <v>53.339022829101637</v>
      </c>
      <c r="E1713">
        <v>-43.029800000000002</v>
      </c>
      <c r="F1713">
        <v>28.686499999999999</v>
      </c>
      <c r="G1713">
        <v>990.36400000000003</v>
      </c>
      <c r="H1713">
        <v>1.9660599999999999</v>
      </c>
      <c r="I1713">
        <v>-54.428100000000001</v>
      </c>
    </row>
    <row r="1714" spans="1:9" x14ac:dyDescent="0.3">
      <c r="B1714">
        <v>26</v>
      </c>
      <c r="C1714">
        <v>621.75199999999995</v>
      </c>
      <c r="D1714">
        <f t="shared" si="107"/>
        <v>53.908355795148381</v>
      </c>
      <c r="E1714">
        <v>-43.335000000000001</v>
      </c>
      <c r="F1714">
        <v>28.991700000000002</v>
      </c>
      <c r="G1714">
        <v>1034.4000000000001</v>
      </c>
      <c r="H1714">
        <v>1.9776199999999999</v>
      </c>
      <c r="I1714">
        <v>-54.397599999999997</v>
      </c>
    </row>
    <row r="1715" spans="1:9" x14ac:dyDescent="0.3">
      <c r="B1715">
        <v>27</v>
      </c>
      <c r="C1715">
        <v>639.68600000000004</v>
      </c>
      <c r="D1715">
        <f t="shared" si="107"/>
        <v>55.76000892160117</v>
      </c>
      <c r="E1715">
        <v>-43.8538</v>
      </c>
      <c r="F1715">
        <v>29.48</v>
      </c>
      <c r="G1715">
        <v>1046.43</v>
      </c>
      <c r="H1715">
        <v>2.0224799999999998</v>
      </c>
      <c r="I1715">
        <v>-54.367100000000001</v>
      </c>
    </row>
    <row r="1716" spans="1:9" x14ac:dyDescent="0.3">
      <c r="B1716">
        <v>28</v>
      </c>
      <c r="C1716">
        <v>658.67700000000002</v>
      </c>
      <c r="D1716">
        <f t="shared" si="107"/>
        <v>52.65652151018908</v>
      </c>
      <c r="E1716">
        <v>-43.533299999999997</v>
      </c>
      <c r="F1716">
        <v>28.762799999999999</v>
      </c>
      <c r="G1716">
        <v>1032.53</v>
      </c>
      <c r="H1716">
        <v>2.0194299999999998</v>
      </c>
      <c r="I1716">
        <v>-54.351799999999997</v>
      </c>
    </row>
    <row r="1717" spans="1:9" x14ac:dyDescent="0.3">
      <c r="B1717">
        <v>29</v>
      </c>
      <c r="C1717">
        <v>677.43899999999996</v>
      </c>
      <c r="D1717">
        <f t="shared" si="107"/>
        <v>53.299221831361422</v>
      </c>
      <c r="E1717">
        <v>-44.143700000000003</v>
      </c>
      <c r="F1717">
        <v>29.7699</v>
      </c>
      <c r="G1717">
        <v>1053.5</v>
      </c>
      <c r="H1717">
        <v>2.0202200000000001</v>
      </c>
      <c r="I1717">
        <v>-54.305999999999997</v>
      </c>
    </row>
    <row r="1718" spans="1:9" x14ac:dyDescent="0.3">
      <c r="B1718">
        <v>30</v>
      </c>
      <c r="C1718">
        <v>696.56100000000004</v>
      </c>
      <c r="D1718">
        <f t="shared" si="107"/>
        <v>52.295784959732053</v>
      </c>
      <c r="E1718">
        <v>-42.968800000000002</v>
      </c>
      <c r="F1718">
        <v>28.2745</v>
      </c>
      <c r="G1718">
        <v>1028.93</v>
      </c>
      <c r="H1718">
        <v>1.99268</v>
      </c>
      <c r="I1718">
        <v>-54.153399999999998</v>
      </c>
    </row>
    <row r="1719" spans="1:9" x14ac:dyDescent="0.3">
      <c r="B1719">
        <v>31</v>
      </c>
      <c r="C1719">
        <v>716.08100000000002</v>
      </c>
      <c r="D1719">
        <f t="shared" si="107"/>
        <v>51.229508196721362</v>
      </c>
      <c r="E1719">
        <v>-42.938200000000002</v>
      </c>
      <c r="F1719">
        <v>28.1219</v>
      </c>
      <c r="G1719">
        <v>1057.76</v>
      </c>
      <c r="H1719">
        <v>2.0076800000000001</v>
      </c>
      <c r="I1719">
        <v>-46.9666</v>
      </c>
    </row>
    <row r="1721" spans="1:9" x14ac:dyDescent="0.3">
      <c r="A1721">
        <v>4.3</v>
      </c>
    </row>
    <row r="1722" spans="1:9" x14ac:dyDescent="0.3">
      <c r="B1722">
        <v>1</v>
      </c>
      <c r="C1722">
        <v>220.97300000000001</v>
      </c>
      <c r="E1722">
        <v>-52.978499999999997</v>
      </c>
      <c r="F1722">
        <v>63.842799999999997</v>
      </c>
      <c r="G1722">
        <v>404.90899999999999</v>
      </c>
      <c r="H1722">
        <v>0.91308800000000001</v>
      </c>
      <c r="I1722">
        <v>-61.416600000000003</v>
      </c>
    </row>
    <row r="1723" spans="1:9" x14ac:dyDescent="0.3">
      <c r="B1723">
        <v>2</v>
      </c>
      <c r="C1723">
        <v>226.86199999999999</v>
      </c>
      <c r="D1723">
        <f t="shared" si="107"/>
        <v>169.80811682798492</v>
      </c>
      <c r="E1723">
        <v>-47.637900000000002</v>
      </c>
      <c r="F1723">
        <v>39.581299999999999</v>
      </c>
      <c r="G1723">
        <v>678.202</v>
      </c>
      <c r="H1723">
        <v>1.4831099999999999</v>
      </c>
      <c r="I1723">
        <v>-54.718000000000004</v>
      </c>
    </row>
    <row r="1724" spans="1:9" x14ac:dyDescent="0.3">
      <c r="B1724">
        <v>3</v>
      </c>
      <c r="C1724">
        <v>235.21600000000001</v>
      </c>
      <c r="D1724">
        <f t="shared" si="107"/>
        <v>119.70313622216882</v>
      </c>
      <c r="E1724">
        <v>-44.830300000000001</v>
      </c>
      <c r="F1724">
        <v>30.685400000000001</v>
      </c>
      <c r="G1724">
        <v>850.78800000000001</v>
      </c>
      <c r="H1724">
        <v>1.8207199999999999</v>
      </c>
      <c r="I1724">
        <v>-52.963299999999997</v>
      </c>
    </row>
    <row r="1725" spans="1:9" x14ac:dyDescent="0.3">
      <c r="B1725">
        <v>4</v>
      </c>
      <c r="C1725">
        <v>246.01900000000001</v>
      </c>
      <c r="D1725">
        <f t="shared" si="107"/>
        <v>92.566879570489704</v>
      </c>
      <c r="E1725">
        <v>-44.021599999999999</v>
      </c>
      <c r="F1725">
        <v>28.2593</v>
      </c>
      <c r="G1725">
        <v>918.38599999999997</v>
      </c>
      <c r="H1725">
        <v>1.94828</v>
      </c>
      <c r="I1725">
        <v>-52.963299999999997</v>
      </c>
    </row>
    <row r="1726" spans="1:9" x14ac:dyDescent="0.3">
      <c r="B1726">
        <v>5</v>
      </c>
      <c r="C1726">
        <v>260.87299999999999</v>
      </c>
      <c r="D1726">
        <f t="shared" si="107"/>
        <v>67.32193348592979</v>
      </c>
      <c r="E1726">
        <v>-43.258699999999997</v>
      </c>
      <c r="F1726">
        <v>28.0762</v>
      </c>
      <c r="G1726">
        <v>907.976</v>
      </c>
      <c r="H1726">
        <v>1.9072</v>
      </c>
      <c r="I1726">
        <v>-54.000900000000001</v>
      </c>
    </row>
    <row r="1727" spans="1:9" x14ac:dyDescent="0.3">
      <c r="B1727">
        <v>6</v>
      </c>
      <c r="C1727">
        <v>276.92599999999999</v>
      </c>
      <c r="D1727">
        <f t="shared" si="107"/>
        <v>62.293652276833001</v>
      </c>
      <c r="E1727">
        <v>-43.457000000000001</v>
      </c>
      <c r="F1727">
        <v>29.6783</v>
      </c>
      <c r="G1727">
        <v>887.41600000000005</v>
      </c>
      <c r="H1727">
        <v>1.83029</v>
      </c>
      <c r="I1727">
        <v>-54.7485</v>
      </c>
    </row>
    <row r="1728" spans="1:9" x14ac:dyDescent="0.3">
      <c r="B1728">
        <v>7</v>
      </c>
      <c r="C1728">
        <v>292.79399999999998</v>
      </c>
      <c r="D1728">
        <f t="shared" si="107"/>
        <v>63.019914292916582</v>
      </c>
      <c r="E1728">
        <v>-44.174199999999999</v>
      </c>
      <c r="F1728">
        <v>31.2042</v>
      </c>
      <c r="G1728">
        <v>877.65800000000002</v>
      </c>
      <c r="H1728">
        <v>1.7971999999999999</v>
      </c>
      <c r="I1728">
        <v>-55.069000000000003</v>
      </c>
    </row>
    <row r="1729" spans="2:9" x14ac:dyDescent="0.3">
      <c r="B1729">
        <v>8</v>
      </c>
      <c r="C1729">
        <v>308.05799999999999</v>
      </c>
      <c r="D1729">
        <f t="shared" si="107"/>
        <v>65.513626834381512</v>
      </c>
      <c r="E1729">
        <v>-45.2423</v>
      </c>
      <c r="F1729">
        <v>32.424900000000001</v>
      </c>
      <c r="G1729">
        <v>908.125</v>
      </c>
      <c r="H1729">
        <v>1.84229</v>
      </c>
      <c r="I1729">
        <v>-55.328400000000002</v>
      </c>
    </row>
    <row r="1730" spans="2:9" x14ac:dyDescent="0.3">
      <c r="B1730">
        <v>9</v>
      </c>
      <c r="C1730">
        <v>323.93799999999999</v>
      </c>
      <c r="D1730">
        <f t="shared" si="107"/>
        <v>62.972292191435784</v>
      </c>
      <c r="E1730">
        <v>-45.059199999999997</v>
      </c>
      <c r="F1730">
        <v>32.363900000000001</v>
      </c>
      <c r="G1730">
        <v>917.74599999999998</v>
      </c>
      <c r="H1730">
        <v>1.8385899999999999</v>
      </c>
      <c r="I1730">
        <v>-55.343600000000002</v>
      </c>
    </row>
    <row r="1731" spans="2:9" x14ac:dyDescent="0.3">
      <c r="B1731">
        <v>10</v>
      </c>
      <c r="C1731">
        <v>340.45299999999997</v>
      </c>
      <c r="D1731">
        <f t="shared" si="107"/>
        <v>60.551014229488395</v>
      </c>
      <c r="E1731">
        <v>-44.189500000000002</v>
      </c>
      <c r="F1731">
        <v>31.3263</v>
      </c>
      <c r="G1731">
        <v>891.6</v>
      </c>
      <c r="H1731">
        <v>1.8058700000000001</v>
      </c>
      <c r="I1731">
        <v>-55.221600000000002</v>
      </c>
    </row>
    <row r="1732" spans="2:9" x14ac:dyDescent="0.3">
      <c r="B1732">
        <v>11</v>
      </c>
      <c r="C1732">
        <v>356.42500000000001</v>
      </c>
      <c r="D1732">
        <f t="shared" si="107"/>
        <v>62.609566741798005</v>
      </c>
      <c r="E1732">
        <v>-44.509900000000002</v>
      </c>
      <c r="F1732">
        <v>30.883800000000001</v>
      </c>
      <c r="G1732">
        <v>934.81500000000005</v>
      </c>
      <c r="H1732">
        <v>1.88279</v>
      </c>
      <c r="I1732">
        <v>-55.007899999999999</v>
      </c>
    </row>
    <row r="1733" spans="2:9" x14ac:dyDescent="0.3">
      <c r="B1733">
        <v>12</v>
      </c>
      <c r="C1733">
        <v>373.69600000000003</v>
      </c>
      <c r="D1733">
        <f t="shared" si="107"/>
        <v>57.900526894794694</v>
      </c>
      <c r="E1733">
        <v>-43.945300000000003</v>
      </c>
      <c r="F1733">
        <v>30.059799999999999</v>
      </c>
      <c r="G1733">
        <v>946.66700000000003</v>
      </c>
      <c r="H1733">
        <v>1.89469</v>
      </c>
      <c r="I1733">
        <v>-54.962200000000003</v>
      </c>
    </row>
    <row r="1734" spans="2:9" x14ac:dyDescent="0.3">
      <c r="B1734">
        <v>13</v>
      </c>
      <c r="C1734">
        <v>390.91399999999999</v>
      </c>
      <c r="D1734">
        <f t="shared" si="107"/>
        <v>58.078754791497403</v>
      </c>
      <c r="E1734">
        <v>-43.808</v>
      </c>
      <c r="F1734">
        <v>30.075099999999999</v>
      </c>
      <c r="G1734">
        <v>937.59400000000005</v>
      </c>
      <c r="H1734">
        <v>1.8772599999999999</v>
      </c>
      <c r="I1734">
        <v>-54.885899999999999</v>
      </c>
    </row>
    <row r="1735" spans="2:9" x14ac:dyDescent="0.3">
      <c r="B1735">
        <v>14</v>
      </c>
      <c r="C1735">
        <v>406.81</v>
      </c>
      <c r="D1735">
        <f t="shared" ref="D1735:D1798" si="108">1000/(C1735-C1734)</f>
        <v>62.908907901358774</v>
      </c>
      <c r="E1735">
        <v>-44.982900000000001</v>
      </c>
      <c r="F1735">
        <v>31.4331</v>
      </c>
      <c r="G1735">
        <v>976.41700000000003</v>
      </c>
      <c r="H1735">
        <v>1.9250499999999999</v>
      </c>
      <c r="I1735">
        <v>-55.069000000000003</v>
      </c>
    </row>
    <row r="1736" spans="2:9" x14ac:dyDescent="0.3">
      <c r="B1736">
        <v>15</v>
      </c>
      <c r="C1736">
        <v>423.916</v>
      </c>
      <c r="D1736">
        <f t="shared" si="108"/>
        <v>58.459020226821018</v>
      </c>
      <c r="E1736">
        <v>-44.448900000000002</v>
      </c>
      <c r="F1736">
        <v>30.578600000000002</v>
      </c>
      <c r="G1736">
        <v>985.58</v>
      </c>
      <c r="H1736">
        <v>1.91282</v>
      </c>
      <c r="I1736">
        <v>-54.8401</v>
      </c>
    </row>
    <row r="1737" spans="2:9" x14ac:dyDescent="0.3">
      <c r="B1737">
        <v>16</v>
      </c>
      <c r="C1737">
        <v>440.75599999999997</v>
      </c>
      <c r="D1737">
        <f t="shared" si="108"/>
        <v>59.382422802850442</v>
      </c>
      <c r="E1737">
        <v>-44.082599999999999</v>
      </c>
      <c r="F1737">
        <v>30.120799999999999</v>
      </c>
      <c r="G1737">
        <v>988.43499999999995</v>
      </c>
      <c r="H1737">
        <v>1.90886</v>
      </c>
      <c r="I1737">
        <v>-54.809600000000003</v>
      </c>
    </row>
    <row r="1738" spans="2:9" x14ac:dyDescent="0.3">
      <c r="B1738">
        <v>17</v>
      </c>
      <c r="C1738">
        <v>457.86500000000001</v>
      </c>
      <c r="D1738">
        <f t="shared" si="108"/>
        <v>58.448769653398671</v>
      </c>
      <c r="E1738">
        <v>-44.067399999999999</v>
      </c>
      <c r="F1738">
        <v>29.968299999999999</v>
      </c>
      <c r="G1738">
        <v>982.02300000000002</v>
      </c>
      <c r="H1738">
        <v>1.92683</v>
      </c>
      <c r="I1738">
        <v>-54.6875</v>
      </c>
    </row>
    <row r="1739" spans="2:9" x14ac:dyDescent="0.3">
      <c r="B1739">
        <v>18</v>
      </c>
      <c r="C1739">
        <v>474.75599999999997</v>
      </c>
      <c r="D1739">
        <f t="shared" si="108"/>
        <v>59.203125925048973</v>
      </c>
      <c r="E1739">
        <v>-44.235199999999999</v>
      </c>
      <c r="F1739">
        <v>30.242899999999999</v>
      </c>
      <c r="G1739">
        <v>973.66200000000003</v>
      </c>
      <c r="H1739">
        <v>1.9356199999999999</v>
      </c>
      <c r="I1739">
        <v>-54.718000000000004</v>
      </c>
    </row>
    <row r="1740" spans="2:9" x14ac:dyDescent="0.3">
      <c r="B1740">
        <v>19</v>
      </c>
      <c r="C1740">
        <v>492.24900000000002</v>
      </c>
      <c r="D1740">
        <f t="shared" si="108"/>
        <v>57.165723432229868</v>
      </c>
      <c r="E1740">
        <v>-44.067399999999999</v>
      </c>
      <c r="F1740">
        <v>29.9377</v>
      </c>
      <c r="G1740">
        <v>996</v>
      </c>
      <c r="H1740">
        <v>1.94095</v>
      </c>
      <c r="I1740">
        <v>-54.5959</v>
      </c>
    </row>
    <row r="1741" spans="2:9" x14ac:dyDescent="0.3">
      <c r="B1741">
        <v>20</v>
      </c>
      <c r="C1741">
        <v>510.00200000000001</v>
      </c>
      <c r="D1741">
        <f t="shared" si="108"/>
        <v>56.328507857826892</v>
      </c>
      <c r="E1741">
        <v>-44.097900000000003</v>
      </c>
      <c r="F1741">
        <v>29.8004</v>
      </c>
      <c r="G1741">
        <v>992.745</v>
      </c>
      <c r="H1741">
        <v>1.9681</v>
      </c>
      <c r="I1741">
        <v>-54.6417</v>
      </c>
    </row>
    <row r="1742" spans="2:9" x14ac:dyDescent="0.3">
      <c r="B1742">
        <v>21</v>
      </c>
      <c r="C1742">
        <v>527.37</v>
      </c>
      <c r="D1742">
        <f t="shared" si="108"/>
        <v>57.577153385536633</v>
      </c>
      <c r="E1742">
        <v>-44.296300000000002</v>
      </c>
      <c r="F1742">
        <v>29.8004</v>
      </c>
      <c r="G1742">
        <v>1007.44</v>
      </c>
      <c r="H1742">
        <v>1.9882899999999999</v>
      </c>
      <c r="I1742">
        <v>-54.565399999999997</v>
      </c>
    </row>
    <row r="1743" spans="2:9" x14ac:dyDescent="0.3">
      <c r="B1743">
        <v>22</v>
      </c>
      <c r="C1743">
        <v>545.30600000000004</v>
      </c>
      <c r="D1743">
        <f t="shared" si="108"/>
        <v>55.753791257805418</v>
      </c>
      <c r="E1743">
        <v>-44.158900000000003</v>
      </c>
      <c r="F1743">
        <v>29.9377</v>
      </c>
      <c r="G1743">
        <v>1032.47</v>
      </c>
      <c r="H1743">
        <v>1.9675</v>
      </c>
      <c r="I1743">
        <v>-54.5959</v>
      </c>
    </row>
    <row r="1744" spans="2:9" x14ac:dyDescent="0.3">
      <c r="B1744">
        <v>23</v>
      </c>
      <c r="C1744">
        <v>563.49900000000002</v>
      </c>
      <c r="D1744">
        <f t="shared" si="108"/>
        <v>54.966195789589449</v>
      </c>
      <c r="E1744">
        <v>-43.838500000000003</v>
      </c>
      <c r="F1744">
        <v>28.564499999999999</v>
      </c>
      <c r="G1744">
        <v>1043.0899999999999</v>
      </c>
      <c r="H1744">
        <v>2.02373</v>
      </c>
      <c r="I1744">
        <v>-54.244999999999997</v>
      </c>
    </row>
    <row r="1745" spans="1:9" x14ac:dyDescent="0.3">
      <c r="B1745">
        <v>24</v>
      </c>
      <c r="C1745">
        <v>581.21900000000005</v>
      </c>
      <c r="D1745">
        <f t="shared" si="108"/>
        <v>56.433408577878019</v>
      </c>
      <c r="E1745">
        <v>-43.5486</v>
      </c>
      <c r="F1745">
        <v>28.793299999999999</v>
      </c>
      <c r="G1745">
        <v>1026.31</v>
      </c>
      <c r="H1745">
        <v>1.99369</v>
      </c>
      <c r="I1745">
        <v>-54.290799999999997</v>
      </c>
    </row>
    <row r="1746" spans="1:9" x14ac:dyDescent="0.3">
      <c r="B1746">
        <v>25</v>
      </c>
      <c r="C1746">
        <v>599.33100000000002</v>
      </c>
      <c r="D1746">
        <f t="shared" si="108"/>
        <v>55.212014134275719</v>
      </c>
      <c r="E1746">
        <v>-43.472299999999997</v>
      </c>
      <c r="F1746">
        <v>28.0304</v>
      </c>
      <c r="G1746">
        <v>1069.2</v>
      </c>
      <c r="H1746">
        <v>2.0681699999999998</v>
      </c>
      <c r="I1746">
        <v>-54.153399999999998</v>
      </c>
    </row>
    <row r="1747" spans="1:9" x14ac:dyDescent="0.3">
      <c r="B1747">
        <v>26</v>
      </c>
      <c r="C1747">
        <v>617.95600000000002</v>
      </c>
      <c r="D1747">
        <f t="shared" si="108"/>
        <v>53.691275167785236</v>
      </c>
      <c r="E1747">
        <v>-43.579099999999997</v>
      </c>
      <c r="F1747">
        <v>28.3813</v>
      </c>
      <c r="G1747">
        <v>1059.6099999999999</v>
      </c>
      <c r="H1747">
        <v>2.0559500000000002</v>
      </c>
      <c r="I1747">
        <v>-54.153399999999998</v>
      </c>
    </row>
    <row r="1748" spans="1:9" x14ac:dyDescent="0.3">
      <c r="B1748">
        <v>27</v>
      </c>
      <c r="C1748">
        <v>637.51</v>
      </c>
      <c r="D1748">
        <f t="shared" si="108"/>
        <v>51.140431625242989</v>
      </c>
      <c r="E1748">
        <v>-42.572000000000003</v>
      </c>
      <c r="F1748">
        <v>27.038599999999999</v>
      </c>
      <c r="G1748">
        <v>1057.27</v>
      </c>
      <c r="H1748">
        <v>2.0370400000000002</v>
      </c>
      <c r="I1748">
        <v>-53.939799999999998</v>
      </c>
    </row>
    <row r="1749" spans="1:9" x14ac:dyDescent="0.3">
      <c r="B1749">
        <v>28</v>
      </c>
      <c r="C1749">
        <v>656.53300000000002</v>
      </c>
      <c r="D1749">
        <f t="shared" si="108"/>
        <v>52.567944067707444</v>
      </c>
      <c r="E1749">
        <v>-43.151899999999998</v>
      </c>
      <c r="F1749">
        <v>27.71</v>
      </c>
      <c r="G1749">
        <v>1072.3599999999999</v>
      </c>
      <c r="H1749">
        <v>2.0618400000000001</v>
      </c>
      <c r="I1749">
        <v>-54.107700000000001</v>
      </c>
    </row>
    <row r="1750" spans="1:9" x14ac:dyDescent="0.3">
      <c r="B1750">
        <v>29</v>
      </c>
      <c r="C1750">
        <v>675.79399999999998</v>
      </c>
      <c r="D1750">
        <f t="shared" si="108"/>
        <v>51.918384299880678</v>
      </c>
      <c r="E1750">
        <v>-43.029800000000002</v>
      </c>
      <c r="F1750">
        <v>27.664200000000001</v>
      </c>
      <c r="G1750">
        <v>1083.8699999999999</v>
      </c>
      <c r="H1750">
        <v>2.0436200000000002</v>
      </c>
      <c r="I1750">
        <v>-54.031399999999998</v>
      </c>
    </row>
    <row r="1751" spans="1:9" x14ac:dyDescent="0.3">
      <c r="B1751">
        <v>30</v>
      </c>
      <c r="C1751">
        <v>695.11800000000005</v>
      </c>
      <c r="D1751">
        <f t="shared" si="108"/>
        <v>51.749120264955309</v>
      </c>
      <c r="E1751">
        <v>-43.273899999999998</v>
      </c>
      <c r="F1751">
        <v>27.71</v>
      </c>
      <c r="G1751">
        <v>1078.08</v>
      </c>
      <c r="H1751">
        <v>2.0963799999999999</v>
      </c>
      <c r="I1751">
        <v>-53.924599999999998</v>
      </c>
    </row>
    <row r="1752" spans="1:9" x14ac:dyDescent="0.3">
      <c r="B1752">
        <v>31</v>
      </c>
      <c r="C1752">
        <v>714.678</v>
      </c>
      <c r="D1752">
        <f t="shared" si="108"/>
        <v>51.124744376278258</v>
      </c>
      <c r="E1752">
        <v>-43.243400000000001</v>
      </c>
      <c r="F1752">
        <v>27.267499999999998</v>
      </c>
      <c r="G1752">
        <v>1120.6500000000001</v>
      </c>
      <c r="H1752">
        <v>2.0994999999999999</v>
      </c>
      <c r="I1752">
        <v>-53.558300000000003</v>
      </c>
    </row>
    <row r="1754" spans="1:9" x14ac:dyDescent="0.3">
      <c r="A1754">
        <v>4.3499999999999996</v>
      </c>
    </row>
    <row r="1755" spans="1:9" x14ac:dyDescent="0.3">
      <c r="B1755">
        <v>1</v>
      </c>
      <c r="C1755">
        <v>220.93</v>
      </c>
      <c r="E1755">
        <v>-53.909300000000002</v>
      </c>
      <c r="F1755">
        <v>64.361599999999996</v>
      </c>
      <c r="G1755">
        <v>416.58199999999999</v>
      </c>
      <c r="H1755">
        <v>0.92904200000000003</v>
      </c>
      <c r="I1755">
        <v>-61.1877</v>
      </c>
    </row>
    <row r="1756" spans="1:9" x14ac:dyDescent="0.3">
      <c r="B1756">
        <v>2</v>
      </c>
      <c r="C1756">
        <v>226.959</v>
      </c>
      <c r="D1756">
        <f t="shared" si="108"/>
        <v>165.8649859014763</v>
      </c>
      <c r="E1756">
        <v>-47.683700000000002</v>
      </c>
      <c r="F1756">
        <v>38.665799999999997</v>
      </c>
      <c r="G1756">
        <v>699.32799999999997</v>
      </c>
      <c r="H1756">
        <v>1.5268699999999999</v>
      </c>
      <c r="I1756">
        <v>-54.5197</v>
      </c>
    </row>
    <row r="1757" spans="1:9" x14ac:dyDescent="0.3">
      <c r="B1757">
        <v>3</v>
      </c>
      <c r="C1757">
        <v>235.43799999999999</v>
      </c>
      <c r="D1757">
        <f t="shared" si="108"/>
        <v>117.93843613633705</v>
      </c>
      <c r="E1757">
        <v>-44.952399999999997</v>
      </c>
      <c r="F1757">
        <v>30.105599999999999</v>
      </c>
      <c r="G1757">
        <v>872.25099999999998</v>
      </c>
      <c r="H1757">
        <v>1.8710599999999999</v>
      </c>
      <c r="I1757">
        <v>-52.627600000000001</v>
      </c>
    </row>
    <row r="1758" spans="1:9" x14ac:dyDescent="0.3">
      <c r="B1758">
        <v>4</v>
      </c>
      <c r="C1758">
        <v>246.833</v>
      </c>
      <c r="D1758">
        <f t="shared" si="108"/>
        <v>87.757788503729628</v>
      </c>
      <c r="E1758">
        <v>-42.770400000000002</v>
      </c>
      <c r="F1758">
        <v>25.711099999999998</v>
      </c>
      <c r="G1758">
        <v>933.43200000000002</v>
      </c>
      <c r="H1758">
        <v>1.9859500000000001</v>
      </c>
      <c r="I1758">
        <v>-52.642800000000001</v>
      </c>
    </row>
    <row r="1759" spans="1:9" x14ac:dyDescent="0.3">
      <c r="B1759">
        <v>5</v>
      </c>
      <c r="C1759">
        <v>260.79399999999998</v>
      </c>
      <c r="D1759">
        <f t="shared" si="108"/>
        <v>71.628106869135536</v>
      </c>
      <c r="E1759">
        <v>-44.036900000000003</v>
      </c>
      <c r="F1759">
        <v>28.3203</v>
      </c>
      <c r="G1759">
        <v>954.952</v>
      </c>
      <c r="H1759">
        <v>1.9764600000000001</v>
      </c>
      <c r="I1759">
        <v>-53.939799999999998</v>
      </c>
    </row>
    <row r="1760" spans="1:9" x14ac:dyDescent="0.3">
      <c r="B1760">
        <v>6</v>
      </c>
      <c r="C1760">
        <v>276.37400000000002</v>
      </c>
      <c r="D1760">
        <f t="shared" si="108"/>
        <v>64.184852374839366</v>
      </c>
      <c r="E1760">
        <v>-43.8538</v>
      </c>
      <c r="F1760">
        <v>29.541</v>
      </c>
      <c r="G1760">
        <v>902.60900000000004</v>
      </c>
      <c r="H1760">
        <v>1.8542799999999999</v>
      </c>
      <c r="I1760">
        <v>-54.565399999999997</v>
      </c>
    </row>
    <row r="1761" spans="2:9" x14ac:dyDescent="0.3">
      <c r="B1761">
        <v>7</v>
      </c>
      <c r="C1761">
        <v>292.59800000000001</v>
      </c>
      <c r="D1761">
        <f t="shared" si="108"/>
        <v>61.637080867850138</v>
      </c>
      <c r="E1761">
        <v>-44.525100000000002</v>
      </c>
      <c r="F1761">
        <v>31.0364</v>
      </c>
      <c r="G1761">
        <v>908.4</v>
      </c>
      <c r="H1761">
        <v>1.86954</v>
      </c>
      <c r="I1761">
        <v>-54.992699999999999</v>
      </c>
    </row>
    <row r="1762" spans="2:9" x14ac:dyDescent="0.3">
      <c r="B1762">
        <v>8</v>
      </c>
      <c r="C1762">
        <v>308.92500000000001</v>
      </c>
      <c r="D1762">
        <f t="shared" si="108"/>
        <v>61.248239113125507</v>
      </c>
      <c r="E1762">
        <v>-44.387799999999999</v>
      </c>
      <c r="F1762">
        <v>31.2195</v>
      </c>
      <c r="G1762">
        <v>903.23199999999997</v>
      </c>
      <c r="H1762">
        <v>1.8247199999999999</v>
      </c>
      <c r="I1762">
        <v>-55.221600000000002</v>
      </c>
    </row>
    <row r="1763" spans="2:9" x14ac:dyDescent="0.3">
      <c r="B1763">
        <v>9</v>
      </c>
      <c r="C1763">
        <v>324.82</v>
      </c>
      <c r="D1763">
        <f t="shared" si="108"/>
        <v>62.912865681031846</v>
      </c>
      <c r="E1763">
        <v>-44.753999999999998</v>
      </c>
      <c r="F1763">
        <v>31.2042</v>
      </c>
      <c r="G1763">
        <v>930.39</v>
      </c>
      <c r="H1763">
        <v>1.87612</v>
      </c>
      <c r="I1763">
        <v>-55.13</v>
      </c>
    </row>
    <row r="1764" spans="2:9" x14ac:dyDescent="0.3">
      <c r="B1764">
        <v>10</v>
      </c>
      <c r="C1764">
        <v>341.86099999999999</v>
      </c>
      <c r="D1764">
        <f t="shared" si="108"/>
        <v>58.682002229916094</v>
      </c>
      <c r="E1764">
        <v>-43.838500000000003</v>
      </c>
      <c r="F1764">
        <v>30.212399999999999</v>
      </c>
      <c r="G1764">
        <v>910.06100000000004</v>
      </c>
      <c r="H1764">
        <v>1.85286</v>
      </c>
      <c r="I1764">
        <v>-54.946899999999999</v>
      </c>
    </row>
    <row r="1765" spans="2:9" x14ac:dyDescent="0.3">
      <c r="B1765">
        <v>11</v>
      </c>
      <c r="C1765">
        <v>357.67599999999999</v>
      </c>
      <c r="D1765">
        <f t="shared" si="108"/>
        <v>63.231109705975349</v>
      </c>
      <c r="E1765">
        <v>-44.555700000000002</v>
      </c>
      <c r="F1765">
        <v>31.2195</v>
      </c>
      <c r="G1765">
        <v>930.37400000000002</v>
      </c>
      <c r="H1765">
        <v>1.84162</v>
      </c>
      <c r="I1765">
        <v>-55.023200000000003</v>
      </c>
    </row>
    <row r="1766" spans="2:9" x14ac:dyDescent="0.3">
      <c r="B1766">
        <v>12</v>
      </c>
      <c r="C1766">
        <v>374.01100000000002</v>
      </c>
      <c r="D1766">
        <f t="shared" si="108"/>
        <v>61.218243036424717</v>
      </c>
      <c r="E1766">
        <v>-44.692999999999998</v>
      </c>
      <c r="F1766">
        <v>30.487100000000002</v>
      </c>
      <c r="G1766">
        <v>975.09699999999998</v>
      </c>
      <c r="H1766">
        <v>1.9301600000000001</v>
      </c>
      <c r="I1766">
        <v>-54.962200000000003</v>
      </c>
    </row>
    <row r="1767" spans="2:9" x14ac:dyDescent="0.3">
      <c r="B1767">
        <v>13</v>
      </c>
      <c r="C1767">
        <v>390.97800000000001</v>
      </c>
      <c r="D1767">
        <f t="shared" si="108"/>
        <v>58.937938350916539</v>
      </c>
      <c r="E1767">
        <v>-44.082599999999999</v>
      </c>
      <c r="F1767">
        <v>29.6936</v>
      </c>
      <c r="G1767">
        <v>957.91600000000005</v>
      </c>
      <c r="H1767">
        <v>1.9148099999999999</v>
      </c>
      <c r="I1767">
        <v>-54.6417</v>
      </c>
    </row>
    <row r="1768" spans="2:9" x14ac:dyDescent="0.3">
      <c r="B1768">
        <v>14</v>
      </c>
      <c r="C1768">
        <v>408.51</v>
      </c>
      <c r="D1768">
        <f t="shared" si="108"/>
        <v>57.038558065252168</v>
      </c>
      <c r="E1768">
        <v>-43.579099999999997</v>
      </c>
      <c r="F1768">
        <v>28.976400000000002</v>
      </c>
      <c r="G1768">
        <v>961.17</v>
      </c>
      <c r="H1768">
        <v>1.92319</v>
      </c>
      <c r="I1768">
        <v>-54.7943</v>
      </c>
    </row>
    <row r="1769" spans="2:9" x14ac:dyDescent="0.3">
      <c r="B1769">
        <v>15</v>
      </c>
      <c r="C1769">
        <v>425.24299999999999</v>
      </c>
      <c r="D1769">
        <f t="shared" si="108"/>
        <v>59.762146656307877</v>
      </c>
      <c r="E1769">
        <v>-44.464100000000002</v>
      </c>
      <c r="F1769">
        <v>29.7546</v>
      </c>
      <c r="G1769">
        <v>1016.94</v>
      </c>
      <c r="H1769">
        <v>1.9785900000000001</v>
      </c>
      <c r="I1769">
        <v>-54.702800000000003</v>
      </c>
    </row>
    <row r="1770" spans="2:9" x14ac:dyDescent="0.3">
      <c r="B1770">
        <v>16</v>
      </c>
      <c r="C1770">
        <v>441.952</v>
      </c>
      <c r="D1770">
        <f t="shared" si="108"/>
        <v>59.847986115267211</v>
      </c>
      <c r="E1770">
        <v>-44.235199999999999</v>
      </c>
      <c r="F1770">
        <v>29.998799999999999</v>
      </c>
      <c r="G1770">
        <v>989.029</v>
      </c>
      <c r="H1770">
        <v>1.9310099999999999</v>
      </c>
      <c r="I1770">
        <v>-54.7333</v>
      </c>
    </row>
    <row r="1771" spans="2:9" x14ac:dyDescent="0.3">
      <c r="B1771">
        <v>17</v>
      </c>
      <c r="C1771">
        <v>458.98399999999998</v>
      </c>
      <c r="D1771">
        <f t="shared" si="108"/>
        <v>58.713010803194052</v>
      </c>
      <c r="E1771">
        <v>-44.479399999999998</v>
      </c>
      <c r="F1771">
        <v>29.7546</v>
      </c>
      <c r="G1771">
        <v>1025.48</v>
      </c>
      <c r="H1771">
        <v>1.9712700000000001</v>
      </c>
      <c r="I1771">
        <v>-54.428100000000001</v>
      </c>
    </row>
    <row r="1772" spans="2:9" x14ac:dyDescent="0.3">
      <c r="B1772">
        <v>18</v>
      </c>
      <c r="C1772">
        <v>476.77100000000002</v>
      </c>
      <c r="D1772">
        <f t="shared" si="108"/>
        <v>56.220835441614554</v>
      </c>
      <c r="E1772">
        <v>-43.518099999999997</v>
      </c>
      <c r="F1772">
        <v>28.0304</v>
      </c>
      <c r="G1772">
        <v>1041.77</v>
      </c>
      <c r="H1772">
        <v>2.0006900000000001</v>
      </c>
      <c r="I1772">
        <v>-54.199199999999998</v>
      </c>
    </row>
    <row r="1773" spans="2:9" x14ac:dyDescent="0.3">
      <c r="B1773">
        <v>19</v>
      </c>
      <c r="C1773">
        <v>495.08199999999999</v>
      </c>
      <c r="D1773">
        <f t="shared" si="108"/>
        <v>54.611981868822085</v>
      </c>
      <c r="E1773">
        <v>-43.182400000000001</v>
      </c>
      <c r="F1773">
        <v>27.618400000000001</v>
      </c>
      <c r="G1773">
        <v>1030.02</v>
      </c>
      <c r="H1773">
        <v>2.01248</v>
      </c>
      <c r="I1773">
        <v>-54.229700000000001</v>
      </c>
    </row>
    <row r="1774" spans="2:9" x14ac:dyDescent="0.3">
      <c r="B1774">
        <v>20</v>
      </c>
      <c r="C1774">
        <v>513.13400000000001</v>
      </c>
      <c r="D1774">
        <f t="shared" si="108"/>
        <v>55.395524041657367</v>
      </c>
      <c r="E1774">
        <v>-43.350200000000001</v>
      </c>
      <c r="F1774">
        <v>28.0457</v>
      </c>
      <c r="G1774">
        <v>1034.1500000000001</v>
      </c>
      <c r="H1774">
        <v>2.00116</v>
      </c>
      <c r="I1774">
        <v>-54.428100000000001</v>
      </c>
    </row>
    <row r="1775" spans="2:9" x14ac:dyDescent="0.3">
      <c r="B1775">
        <v>21</v>
      </c>
      <c r="C1775">
        <v>531.63599999999997</v>
      </c>
      <c r="D1775">
        <f t="shared" si="108"/>
        <v>54.048211004215901</v>
      </c>
      <c r="E1775">
        <v>-43.502800000000001</v>
      </c>
      <c r="F1775">
        <v>27.877800000000001</v>
      </c>
      <c r="G1775">
        <v>1065.2</v>
      </c>
      <c r="H1775">
        <v>2.0274999999999999</v>
      </c>
      <c r="I1775">
        <v>-54.244999999999997</v>
      </c>
    </row>
    <row r="1776" spans="2:9" x14ac:dyDescent="0.3">
      <c r="B1776">
        <v>22</v>
      </c>
      <c r="C1776">
        <v>548.97799999999995</v>
      </c>
      <c r="D1776">
        <f t="shared" si="108"/>
        <v>57.663475954330579</v>
      </c>
      <c r="E1776">
        <v>-43.6554</v>
      </c>
      <c r="F1776">
        <v>27.481100000000001</v>
      </c>
      <c r="G1776">
        <v>1087.81</v>
      </c>
      <c r="H1776">
        <v>2.08392</v>
      </c>
      <c r="I1776">
        <v>-54.214500000000001</v>
      </c>
    </row>
    <row r="1777" spans="1:9" x14ac:dyDescent="0.3">
      <c r="B1777">
        <v>23</v>
      </c>
      <c r="C1777">
        <v>567.41499999999996</v>
      </c>
      <c r="D1777">
        <f t="shared" si="108"/>
        <v>54.238759017193651</v>
      </c>
      <c r="E1777">
        <v>-43.426499999999997</v>
      </c>
      <c r="F1777">
        <v>27.9236</v>
      </c>
      <c r="G1777">
        <v>1058.4000000000001</v>
      </c>
      <c r="H1777">
        <v>2.04</v>
      </c>
      <c r="I1777">
        <v>-54.199199999999998</v>
      </c>
    </row>
    <row r="1778" spans="1:9" x14ac:dyDescent="0.3">
      <c r="B1778">
        <v>24</v>
      </c>
      <c r="C1778">
        <v>585.78200000000004</v>
      </c>
      <c r="D1778">
        <f t="shared" si="108"/>
        <v>54.445472858931559</v>
      </c>
      <c r="E1778">
        <v>-43.380699999999997</v>
      </c>
      <c r="F1778">
        <v>27.481100000000001</v>
      </c>
      <c r="G1778">
        <v>1081.94</v>
      </c>
      <c r="H1778">
        <v>2.0538500000000002</v>
      </c>
      <c r="I1778">
        <v>-54.168700000000001</v>
      </c>
    </row>
    <row r="1779" spans="1:9" x14ac:dyDescent="0.3">
      <c r="B1779">
        <v>25</v>
      </c>
      <c r="C1779">
        <v>604.33100000000002</v>
      </c>
      <c r="D1779">
        <f t="shared" si="108"/>
        <v>53.911262062644951</v>
      </c>
      <c r="E1779">
        <v>-42.861899999999999</v>
      </c>
      <c r="F1779">
        <v>26.7334</v>
      </c>
      <c r="G1779">
        <v>1077.8800000000001</v>
      </c>
      <c r="H1779">
        <v>2.0626099999999998</v>
      </c>
      <c r="I1779">
        <v>-54.016100000000002</v>
      </c>
    </row>
    <row r="1780" spans="1:9" x14ac:dyDescent="0.3">
      <c r="B1780">
        <v>26</v>
      </c>
      <c r="C1780">
        <v>622.89800000000002</v>
      </c>
      <c r="D1780">
        <f t="shared" si="108"/>
        <v>53.858997145473133</v>
      </c>
      <c r="E1780">
        <v>-43.106099999999998</v>
      </c>
      <c r="F1780">
        <v>27.130099999999999</v>
      </c>
      <c r="G1780">
        <v>1085.42</v>
      </c>
      <c r="H1780">
        <v>2.06969</v>
      </c>
      <c r="I1780">
        <v>-53.924599999999998</v>
      </c>
    </row>
    <row r="1781" spans="1:9" x14ac:dyDescent="0.3">
      <c r="B1781">
        <v>27</v>
      </c>
      <c r="C1781">
        <v>641.25699999999995</v>
      </c>
      <c r="D1781">
        <f t="shared" si="108"/>
        <v>54.469197668718564</v>
      </c>
      <c r="E1781">
        <v>-43.518099999999997</v>
      </c>
      <c r="F1781">
        <v>27.542100000000001</v>
      </c>
      <c r="G1781">
        <v>1085.8900000000001</v>
      </c>
      <c r="H1781">
        <v>2.0987900000000002</v>
      </c>
      <c r="I1781">
        <v>-53.955100000000002</v>
      </c>
    </row>
    <row r="1782" spans="1:9" x14ac:dyDescent="0.3">
      <c r="B1782">
        <v>28</v>
      </c>
      <c r="C1782">
        <v>660.61800000000005</v>
      </c>
      <c r="D1782">
        <f t="shared" si="108"/>
        <v>51.650224678477073</v>
      </c>
      <c r="E1782">
        <v>-43.335000000000001</v>
      </c>
      <c r="F1782">
        <v>27.359000000000002</v>
      </c>
      <c r="G1782">
        <v>1107.68</v>
      </c>
      <c r="H1782">
        <v>2.1156899999999998</v>
      </c>
      <c r="I1782">
        <v>-53.893999999999998</v>
      </c>
    </row>
    <row r="1783" spans="1:9" x14ac:dyDescent="0.3">
      <c r="B1783">
        <v>29</v>
      </c>
      <c r="C1783">
        <v>678.95799999999997</v>
      </c>
      <c r="D1783">
        <f t="shared" si="108"/>
        <v>54.525627044711257</v>
      </c>
      <c r="E1783">
        <v>-43.808</v>
      </c>
      <c r="F1783">
        <v>27.542100000000001</v>
      </c>
      <c r="G1783">
        <v>1123.8800000000001</v>
      </c>
      <c r="H1783">
        <v>2.1388400000000001</v>
      </c>
      <c r="I1783">
        <v>-53.863500000000002</v>
      </c>
    </row>
    <row r="1784" spans="1:9" x14ac:dyDescent="0.3">
      <c r="B1784">
        <v>30</v>
      </c>
      <c r="C1784">
        <v>698.721</v>
      </c>
      <c r="D1784">
        <f t="shared" si="108"/>
        <v>50.599605323078393</v>
      </c>
      <c r="E1784">
        <v>-42.800899999999999</v>
      </c>
      <c r="F1784">
        <v>26.5808</v>
      </c>
      <c r="G1784">
        <v>1103.69</v>
      </c>
      <c r="H1784">
        <v>2.0860699999999999</v>
      </c>
      <c r="I1784">
        <v>-53.909300000000002</v>
      </c>
    </row>
    <row r="1785" spans="1:9" x14ac:dyDescent="0.3">
      <c r="B1785">
        <v>31</v>
      </c>
      <c r="C1785">
        <v>718.21900000000005</v>
      </c>
      <c r="D1785">
        <f t="shared" si="108"/>
        <v>51.287311519130043</v>
      </c>
      <c r="E1785">
        <v>-42.785600000000002</v>
      </c>
      <c r="F1785">
        <v>26.946999999999999</v>
      </c>
      <c r="G1785">
        <v>1135.1099999999999</v>
      </c>
      <c r="H1785">
        <v>1.91876</v>
      </c>
      <c r="I1785">
        <v>-66.650400000000005</v>
      </c>
    </row>
    <row r="1787" spans="1:9" x14ac:dyDescent="0.3">
      <c r="A1787">
        <v>4.4000000000000004</v>
      </c>
    </row>
    <row r="1788" spans="1:9" x14ac:dyDescent="0.3">
      <c r="B1788">
        <v>1</v>
      </c>
      <c r="C1788">
        <v>220.97399999999999</v>
      </c>
      <c r="E1788">
        <v>-52.932699999999997</v>
      </c>
      <c r="F1788">
        <v>63.171399999999998</v>
      </c>
      <c r="G1788">
        <v>404.262</v>
      </c>
      <c r="H1788">
        <v>0.91939000000000004</v>
      </c>
      <c r="I1788">
        <v>-61.264000000000003</v>
      </c>
    </row>
    <row r="1789" spans="1:9" x14ac:dyDescent="0.3">
      <c r="B1789">
        <v>2</v>
      </c>
      <c r="C1789">
        <v>226.90899999999999</v>
      </c>
      <c r="D1789">
        <f t="shared" si="108"/>
        <v>168.49199663016</v>
      </c>
      <c r="E1789">
        <v>-47.744799999999998</v>
      </c>
      <c r="F1789">
        <v>38.772599999999997</v>
      </c>
      <c r="G1789">
        <v>692.29200000000003</v>
      </c>
      <c r="H1789">
        <v>1.53373</v>
      </c>
      <c r="I1789">
        <v>-54.5349</v>
      </c>
    </row>
    <row r="1790" spans="1:9" x14ac:dyDescent="0.3">
      <c r="B1790">
        <v>3</v>
      </c>
      <c r="C1790">
        <v>235.47900000000001</v>
      </c>
      <c r="D1790">
        <f t="shared" si="108"/>
        <v>116.68611435239177</v>
      </c>
      <c r="E1790">
        <v>-44.174199999999999</v>
      </c>
      <c r="F1790">
        <v>29.190100000000001</v>
      </c>
      <c r="G1790">
        <v>842.76</v>
      </c>
      <c r="H1790">
        <v>1.8448</v>
      </c>
      <c r="I1790">
        <v>-52.566499999999998</v>
      </c>
    </row>
    <row r="1791" spans="1:9" x14ac:dyDescent="0.3">
      <c r="B1791">
        <v>4</v>
      </c>
      <c r="C1791">
        <v>246.67400000000001</v>
      </c>
      <c r="D1791">
        <f t="shared" si="108"/>
        <v>89.325591782045606</v>
      </c>
      <c r="E1791">
        <v>-43.060299999999998</v>
      </c>
      <c r="F1791">
        <v>24.9176</v>
      </c>
      <c r="G1791">
        <v>979.01800000000003</v>
      </c>
      <c r="H1791">
        <v>2.0561699999999998</v>
      </c>
      <c r="I1791">
        <v>-52.368200000000002</v>
      </c>
    </row>
    <row r="1792" spans="1:9" x14ac:dyDescent="0.3">
      <c r="B1792">
        <v>5</v>
      </c>
      <c r="C1792">
        <v>261.27800000000002</v>
      </c>
      <c r="D1792">
        <f t="shared" si="108"/>
        <v>68.474390577923799</v>
      </c>
      <c r="E1792">
        <v>-43.350200000000001</v>
      </c>
      <c r="F1792">
        <v>27.008099999999999</v>
      </c>
      <c r="G1792">
        <v>941.846</v>
      </c>
      <c r="H1792">
        <v>1.99295</v>
      </c>
      <c r="I1792">
        <v>-53.695700000000002</v>
      </c>
    </row>
    <row r="1793" spans="2:9" x14ac:dyDescent="0.3">
      <c r="B1793">
        <v>6</v>
      </c>
      <c r="C1793">
        <v>276.8</v>
      </c>
      <c r="D1793">
        <f t="shared" si="108"/>
        <v>64.424687540265467</v>
      </c>
      <c r="E1793">
        <v>-43.808</v>
      </c>
      <c r="F1793">
        <v>29.037500000000001</v>
      </c>
      <c r="G1793">
        <v>904.17499999999995</v>
      </c>
      <c r="H1793">
        <v>1.8833800000000001</v>
      </c>
      <c r="I1793">
        <v>-54.5197</v>
      </c>
    </row>
    <row r="1794" spans="2:9" x14ac:dyDescent="0.3">
      <c r="B1794">
        <v>7</v>
      </c>
      <c r="C1794">
        <v>292.81900000000002</v>
      </c>
      <c r="D1794">
        <f t="shared" si="108"/>
        <v>62.425869280229705</v>
      </c>
      <c r="E1794">
        <v>-43.9148</v>
      </c>
      <c r="F1794">
        <v>29.6783</v>
      </c>
      <c r="G1794">
        <v>929.30100000000004</v>
      </c>
      <c r="H1794">
        <v>1.85243</v>
      </c>
      <c r="I1794">
        <v>-54.702800000000003</v>
      </c>
    </row>
    <row r="1795" spans="2:9" x14ac:dyDescent="0.3">
      <c r="B1795">
        <v>8</v>
      </c>
      <c r="C1795">
        <v>308.50200000000001</v>
      </c>
      <c r="D1795">
        <f t="shared" si="108"/>
        <v>63.763310591085919</v>
      </c>
      <c r="E1795">
        <v>-44.784500000000001</v>
      </c>
      <c r="F1795">
        <v>30.639600000000002</v>
      </c>
      <c r="G1795">
        <v>945.73599999999999</v>
      </c>
      <c r="H1795">
        <v>1.90181</v>
      </c>
      <c r="I1795">
        <v>-54.8401</v>
      </c>
    </row>
    <row r="1796" spans="2:9" x14ac:dyDescent="0.3">
      <c r="B1796">
        <v>9</v>
      </c>
      <c r="C1796">
        <v>325.404</v>
      </c>
      <c r="D1796">
        <f t="shared" si="108"/>
        <v>59.16459590581001</v>
      </c>
      <c r="E1796">
        <v>-44.357300000000002</v>
      </c>
      <c r="F1796">
        <v>29.9072</v>
      </c>
      <c r="G1796">
        <v>947.80200000000002</v>
      </c>
      <c r="H1796">
        <v>1.9017599999999999</v>
      </c>
      <c r="I1796">
        <v>-54.824800000000003</v>
      </c>
    </row>
    <row r="1797" spans="2:9" x14ac:dyDescent="0.3">
      <c r="B1797">
        <v>10</v>
      </c>
      <c r="C1797">
        <v>341.03699999999998</v>
      </c>
      <c r="D1797">
        <f t="shared" si="108"/>
        <v>63.96724876863054</v>
      </c>
      <c r="E1797">
        <v>-44.433599999999998</v>
      </c>
      <c r="F1797">
        <v>29.7546</v>
      </c>
      <c r="G1797">
        <v>976.3</v>
      </c>
      <c r="H1797">
        <v>1.9402699999999999</v>
      </c>
      <c r="I1797">
        <v>-54.7485</v>
      </c>
    </row>
    <row r="1798" spans="2:9" x14ac:dyDescent="0.3">
      <c r="B1798">
        <v>11</v>
      </c>
      <c r="C1798">
        <v>357.75900000000001</v>
      </c>
      <c r="D1798">
        <f t="shared" si="108"/>
        <v>59.801459155603268</v>
      </c>
      <c r="E1798">
        <v>-43.808</v>
      </c>
      <c r="F1798">
        <v>28.976400000000002</v>
      </c>
      <c r="G1798">
        <v>965.495</v>
      </c>
      <c r="H1798">
        <v>1.9291199999999999</v>
      </c>
      <c r="I1798">
        <v>-54.824800000000003</v>
      </c>
    </row>
    <row r="1799" spans="2:9" x14ac:dyDescent="0.3">
      <c r="B1799">
        <v>12</v>
      </c>
      <c r="C1799">
        <v>374.47800000000001</v>
      </c>
      <c r="D1799">
        <f t="shared" ref="D1799:D1862" si="109">1000/(C1799-C1798)</f>
        <v>59.812189724265828</v>
      </c>
      <c r="E1799">
        <v>-44.189500000000002</v>
      </c>
      <c r="F1799">
        <v>29.7546</v>
      </c>
      <c r="G1799">
        <v>965.54399999999998</v>
      </c>
      <c r="H1799">
        <v>1.9311100000000001</v>
      </c>
      <c r="I1799">
        <v>-54.672199999999997</v>
      </c>
    </row>
    <row r="1800" spans="2:9" x14ac:dyDescent="0.3">
      <c r="B1800">
        <v>13</v>
      </c>
      <c r="C1800">
        <v>390.94</v>
      </c>
      <c r="D1800">
        <f t="shared" si="109"/>
        <v>60.745960393633865</v>
      </c>
      <c r="E1800">
        <v>-44.174199999999999</v>
      </c>
      <c r="F1800">
        <v>29.434200000000001</v>
      </c>
      <c r="G1800">
        <v>974.22199999999998</v>
      </c>
      <c r="H1800">
        <v>1.9593700000000001</v>
      </c>
      <c r="I1800">
        <v>-54.611199999999997</v>
      </c>
    </row>
    <row r="1801" spans="2:9" x14ac:dyDescent="0.3">
      <c r="B1801">
        <v>14</v>
      </c>
      <c r="C1801">
        <v>407.52600000000001</v>
      </c>
      <c r="D1801">
        <f t="shared" si="109"/>
        <v>60.29181237187985</v>
      </c>
      <c r="E1801">
        <v>-44.174199999999999</v>
      </c>
      <c r="F1801">
        <v>29.205300000000001</v>
      </c>
      <c r="G1801">
        <v>1011.59</v>
      </c>
      <c r="H1801">
        <v>1.97505</v>
      </c>
      <c r="I1801">
        <v>-54.672199999999997</v>
      </c>
    </row>
    <row r="1802" spans="2:9" x14ac:dyDescent="0.3">
      <c r="B1802">
        <v>15</v>
      </c>
      <c r="C1802">
        <v>424.24799999999999</v>
      </c>
      <c r="D1802">
        <f t="shared" si="109"/>
        <v>59.801459155603467</v>
      </c>
      <c r="E1802">
        <v>-44.403100000000002</v>
      </c>
      <c r="F1802">
        <v>29.022200000000002</v>
      </c>
      <c r="G1802">
        <v>1039.6500000000001</v>
      </c>
      <c r="H1802">
        <v>2.00685</v>
      </c>
      <c r="I1802">
        <v>-54.6417</v>
      </c>
    </row>
    <row r="1803" spans="2:9" x14ac:dyDescent="0.3">
      <c r="B1803">
        <v>16</v>
      </c>
      <c r="C1803">
        <v>440.78</v>
      </c>
      <c r="D1803">
        <f t="shared" si="109"/>
        <v>60.488749092668826</v>
      </c>
      <c r="E1803">
        <v>-44.250500000000002</v>
      </c>
      <c r="F1803">
        <v>28.991700000000002</v>
      </c>
      <c r="G1803">
        <v>1039.92</v>
      </c>
      <c r="H1803">
        <v>2.00657</v>
      </c>
      <c r="I1803">
        <v>-54.504399999999997</v>
      </c>
    </row>
    <row r="1804" spans="2:9" x14ac:dyDescent="0.3">
      <c r="B1804">
        <v>17</v>
      </c>
      <c r="C1804">
        <v>457.92500000000001</v>
      </c>
      <c r="D1804">
        <f t="shared" si="109"/>
        <v>58.326042578010949</v>
      </c>
      <c r="E1804">
        <v>-44.265700000000002</v>
      </c>
      <c r="F1804">
        <v>28.900099999999998</v>
      </c>
      <c r="G1804">
        <v>1057.25</v>
      </c>
      <c r="H1804">
        <v>2.0466700000000002</v>
      </c>
      <c r="I1804">
        <v>-54.367100000000001</v>
      </c>
    </row>
    <row r="1805" spans="2:9" x14ac:dyDescent="0.3">
      <c r="B1805">
        <v>18</v>
      </c>
      <c r="C1805">
        <v>474.83300000000003</v>
      </c>
      <c r="D1805">
        <f t="shared" si="109"/>
        <v>59.143600662408275</v>
      </c>
      <c r="E1805">
        <v>-44.296300000000002</v>
      </c>
      <c r="F1805">
        <v>28.930700000000002</v>
      </c>
      <c r="G1805">
        <v>1047.4000000000001</v>
      </c>
      <c r="H1805">
        <v>2.03342</v>
      </c>
      <c r="I1805">
        <v>-54.412799999999997</v>
      </c>
    </row>
    <row r="1806" spans="2:9" x14ac:dyDescent="0.3">
      <c r="B1806">
        <v>19</v>
      </c>
      <c r="C1806">
        <v>493.25200000000001</v>
      </c>
      <c r="D1806">
        <f t="shared" si="109"/>
        <v>54.291763939410444</v>
      </c>
      <c r="E1806">
        <v>-42.694099999999999</v>
      </c>
      <c r="F1806">
        <v>26.855499999999999</v>
      </c>
      <c r="G1806">
        <v>1010.54</v>
      </c>
      <c r="H1806">
        <v>1.9986999999999999</v>
      </c>
      <c r="I1806">
        <v>-54.290799999999997</v>
      </c>
    </row>
    <row r="1807" spans="2:9" x14ac:dyDescent="0.3">
      <c r="B1807">
        <v>20</v>
      </c>
      <c r="C1807">
        <v>511.23200000000003</v>
      </c>
      <c r="D1807">
        <f t="shared" si="109"/>
        <v>55.617352614015516</v>
      </c>
      <c r="E1807">
        <v>-43.167099999999998</v>
      </c>
      <c r="F1807">
        <v>27.160599999999999</v>
      </c>
      <c r="G1807">
        <v>1042.8599999999999</v>
      </c>
      <c r="H1807">
        <v>2.05044</v>
      </c>
      <c r="I1807">
        <v>-54.107700000000001</v>
      </c>
    </row>
    <row r="1808" spans="2:9" x14ac:dyDescent="0.3">
      <c r="B1808">
        <v>21</v>
      </c>
      <c r="C1808">
        <v>529.65300000000002</v>
      </c>
      <c r="D1808">
        <f t="shared" si="109"/>
        <v>54.285869388198272</v>
      </c>
      <c r="E1808">
        <v>-43.197600000000001</v>
      </c>
      <c r="F1808">
        <v>26.901199999999999</v>
      </c>
      <c r="G1808">
        <v>1073.6300000000001</v>
      </c>
      <c r="H1808">
        <v>2.0726100000000001</v>
      </c>
      <c r="I1808">
        <v>-54.000900000000001</v>
      </c>
    </row>
    <row r="1809" spans="1:9" x14ac:dyDescent="0.3">
      <c r="B1809">
        <v>22</v>
      </c>
      <c r="C1809">
        <v>547.77</v>
      </c>
      <c r="D1809">
        <f t="shared" si="109"/>
        <v>55.196776508252036</v>
      </c>
      <c r="E1809">
        <v>-43.228099999999998</v>
      </c>
      <c r="F1809">
        <v>26.5045</v>
      </c>
      <c r="G1809">
        <v>1098.6600000000001</v>
      </c>
      <c r="H1809">
        <v>2.0976499999999998</v>
      </c>
      <c r="I1809">
        <v>-53.878799999999998</v>
      </c>
    </row>
    <row r="1810" spans="1:9" x14ac:dyDescent="0.3">
      <c r="B1810">
        <v>23</v>
      </c>
      <c r="C1810">
        <v>565.75199999999995</v>
      </c>
      <c r="D1810">
        <f t="shared" si="109"/>
        <v>55.611166722277922</v>
      </c>
      <c r="E1810">
        <v>-43.136600000000001</v>
      </c>
      <c r="F1810">
        <v>26.6571</v>
      </c>
      <c r="G1810">
        <v>1075.3699999999999</v>
      </c>
      <c r="H1810">
        <v>2.1072500000000001</v>
      </c>
      <c r="I1810">
        <v>-53.924599999999998</v>
      </c>
    </row>
    <row r="1811" spans="1:9" x14ac:dyDescent="0.3">
      <c r="B1811">
        <v>24</v>
      </c>
      <c r="C1811">
        <v>584.14300000000003</v>
      </c>
      <c r="D1811">
        <f t="shared" si="109"/>
        <v>54.374422271763137</v>
      </c>
      <c r="E1811">
        <v>-43.426499999999997</v>
      </c>
      <c r="F1811">
        <v>26.6571</v>
      </c>
      <c r="G1811">
        <v>1088.8800000000001</v>
      </c>
      <c r="H1811">
        <v>2.1202800000000002</v>
      </c>
      <c r="I1811">
        <v>-53.741500000000002</v>
      </c>
    </row>
    <row r="1812" spans="1:9" x14ac:dyDescent="0.3">
      <c r="B1812">
        <v>25</v>
      </c>
      <c r="C1812">
        <v>602.45100000000002</v>
      </c>
      <c r="D1812">
        <f t="shared" si="109"/>
        <v>54.620930740659844</v>
      </c>
      <c r="E1812">
        <v>-42.465200000000003</v>
      </c>
      <c r="F1812">
        <v>25.482199999999999</v>
      </c>
      <c r="G1812">
        <v>1104.3499999999999</v>
      </c>
      <c r="H1812">
        <v>2.0876199999999998</v>
      </c>
      <c r="I1812">
        <v>-53.634599999999999</v>
      </c>
    </row>
    <row r="1813" spans="1:9" x14ac:dyDescent="0.3">
      <c r="B1813">
        <v>26</v>
      </c>
      <c r="C1813">
        <v>621.19100000000003</v>
      </c>
      <c r="D1813">
        <f t="shared" si="109"/>
        <v>53.361792956243306</v>
      </c>
      <c r="E1813">
        <v>-43.029800000000002</v>
      </c>
      <c r="F1813">
        <v>26.138300000000001</v>
      </c>
      <c r="G1813">
        <v>1123.45</v>
      </c>
      <c r="H1813">
        <v>2.15706</v>
      </c>
      <c r="I1813">
        <v>-53.726199999999999</v>
      </c>
    </row>
    <row r="1814" spans="1:9" x14ac:dyDescent="0.3">
      <c r="B1814">
        <v>27</v>
      </c>
      <c r="C1814">
        <v>639.64099999999996</v>
      </c>
      <c r="D1814">
        <f t="shared" si="109"/>
        <v>54.200542005420253</v>
      </c>
      <c r="E1814">
        <v>-43.273899999999998</v>
      </c>
      <c r="F1814">
        <v>26.001000000000001</v>
      </c>
      <c r="G1814">
        <v>1156.48</v>
      </c>
      <c r="H1814">
        <v>2.1856</v>
      </c>
      <c r="I1814">
        <v>-53.756700000000002</v>
      </c>
    </row>
    <row r="1815" spans="1:9" x14ac:dyDescent="0.3">
      <c r="B1815">
        <v>28</v>
      </c>
      <c r="C1815">
        <v>658.95500000000004</v>
      </c>
      <c r="D1815">
        <f t="shared" si="109"/>
        <v>51.775913844879149</v>
      </c>
      <c r="E1815">
        <v>-43.167099999999998</v>
      </c>
      <c r="F1815">
        <v>26.001000000000001</v>
      </c>
      <c r="G1815">
        <v>1155.3399999999999</v>
      </c>
      <c r="H1815">
        <v>2.1731600000000002</v>
      </c>
      <c r="I1815">
        <v>-53.604100000000003</v>
      </c>
    </row>
    <row r="1816" spans="1:9" x14ac:dyDescent="0.3">
      <c r="B1816">
        <v>29</v>
      </c>
      <c r="C1816">
        <v>678.21199999999999</v>
      </c>
      <c r="D1816">
        <f t="shared" si="109"/>
        <v>51.929168614010628</v>
      </c>
      <c r="E1816">
        <v>-42.678800000000003</v>
      </c>
      <c r="F1816">
        <v>25.360099999999999</v>
      </c>
      <c r="G1816">
        <v>1154.25</v>
      </c>
      <c r="H1816">
        <v>2.16195</v>
      </c>
      <c r="I1816">
        <v>-53.695700000000002</v>
      </c>
    </row>
    <row r="1817" spans="1:9" x14ac:dyDescent="0.3">
      <c r="B1817">
        <v>30</v>
      </c>
      <c r="C1817">
        <v>698.79100000000005</v>
      </c>
      <c r="D1817">
        <f t="shared" si="109"/>
        <v>48.593226104280909</v>
      </c>
      <c r="E1817">
        <v>-42.0685</v>
      </c>
      <c r="F1817">
        <v>24.246200000000002</v>
      </c>
      <c r="G1817">
        <v>1162.23</v>
      </c>
      <c r="H1817">
        <v>2.2088399999999999</v>
      </c>
      <c r="I1817">
        <v>-53.3752</v>
      </c>
    </row>
    <row r="1819" spans="1:9" x14ac:dyDescent="0.3">
      <c r="A1819">
        <v>4.45</v>
      </c>
    </row>
    <row r="1820" spans="1:9" x14ac:dyDescent="0.3">
      <c r="B1820">
        <v>1</v>
      </c>
      <c r="C1820">
        <v>220.94300000000001</v>
      </c>
      <c r="E1820">
        <v>-53.436300000000003</v>
      </c>
      <c r="F1820">
        <v>63.674900000000001</v>
      </c>
      <c r="G1820">
        <v>411.26499999999999</v>
      </c>
      <c r="H1820">
        <v>0.92494600000000005</v>
      </c>
      <c r="I1820">
        <v>-61.401400000000002</v>
      </c>
    </row>
    <row r="1821" spans="1:9" x14ac:dyDescent="0.3">
      <c r="B1821">
        <v>2</v>
      </c>
      <c r="C1821">
        <v>226.72200000000001</v>
      </c>
      <c r="D1821">
        <f t="shared" si="109"/>
        <v>173.04031839418596</v>
      </c>
      <c r="E1821">
        <v>-47.622700000000002</v>
      </c>
      <c r="F1821">
        <v>37.872300000000003</v>
      </c>
      <c r="G1821">
        <v>708.9</v>
      </c>
      <c r="H1821">
        <v>1.56968</v>
      </c>
      <c r="I1821">
        <v>-54.199199999999998</v>
      </c>
    </row>
    <row r="1822" spans="1:9" x14ac:dyDescent="0.3">
      <c r="B1822">
        <v>3</v>
      </c>
      <c r="C1822">
        <v>235.239</v>
      </c>
      <c r="D1822">
        <f t="shared" si="109"/>
        <v>117.41223435481983</v>
      </c>
      <c r="E1822">
        <v>-44.204700000000003</v>
      </c>
      <c r="F1822">
        <v>28.2288</v>
      </c>
      <c r="G1822">
        <v>884</v>
      </c>
      <c r="H1822">
        <v>1.92771</v>
      </c>
      <c r="I1822">
        <v>-52.169800000000002</v>
      </c>
    </row>
    <row r="1823" spans="1:9" x14ac:dyDescent="0.3">
      <c r="B1823">
        <v>4</v>
      </c>
      <c r="C1823">
        <v>260.48200000000003</v>
      </c>
      <c r="D1823">
        <f t="shared" si="109"/>
        <v>39.614942756407679</v>
      </c>
      <c r="E1823">
        <v>-43.899500000000003</v>
      </c>
      <c r="F1823">
        <v>26.6876</v>
      </c>
      <c r="G1823">
        <v>997.38499999999999</v>
      </c>
      <c r="H1823">
        <v>2.0590999999999999</v>
      </c>
      <c r="I1823">
        <v>-53.482100000000003</v>
      </c>
    </row>
    <row r="1824" spans="1:9" x14ac:dyDescent="0.3">
      <c r="B1824">
        <v>5</v>
      </c>
      <c r="C1824">
        <v>260.48200000000003</v>
      </c>
      <c r="E1824">
        <v>-43.899500000000003</v>
      </c>
      <c r="F1824">
        <v>26.6876</v>
      </c>
      <c r="G1824">
        <v>997.38499999999999</v>
      </c>
      <c r="H1824">
        <v>2.0590999999999999</v>
      </c>
      <c r="I1824">
        <v>-53.482100000000003</v>
      </c>
    </row>
    <row r="1825" spans="2:9" x14ac:dyDescent="0.3">
      <c r="B1825">
        <v>6</v>
      </c>
      <c r="C1825">
        <v>276.291</v>
      </c>
      <c r="D1825">
        <f t="shared" si="109"/>
        <v>63.25510784995901</v>
      </c>
      <c r="E1825">
        <v>-43.441800000000001</v>
      </c>
      <c r="F1825">
        <v>27.618400000000001</v>
      </c>
      <c r="G1825">
        <v>946.52499999999998</v>
      </c>
      <c r="H1825">
        <v>1.9549799999999999</v>
      </c>
      <c r="I1825">
        <v>-54.199199999999998</v>
      </c>
    </row>
    <row r="1826" spans="2:9" x14ac:dyDescent="0.3">
      <c r="B1826">
        <v>7</v>
      </c>
      <c r="C1826">
        <v>290.85500000000002</v>
      </c>
      <c r="D1826">
        <f t="shared" si="109"/>
        <v>68.662455369403915</v>
      </c>
      <c r="E1826">
        <v>-44.921900000000001</v>
      </c>
      <c r="F1826">
        <v>29.861499999999999</v>
      </c>
      <c r="G1826">
        <v>975.63699999999994</v>
      </c>
      <c r="H1826">
        <v>1.97332</v>
      </c>
      <c r="I1826">
        <v>-54.5349</v>
      </c>
    </row>
    <row r="1827" spans="2:9" x14ac:dyDescent="0.3">
      <c r="B1827">
        <v>8</v>
      </c>
      <c r="C1827">
        <v>305.86500000000001</v>
      </c>
      <c r="D1827">
        <f t="shared" si="109"/>
        <v>66.622251832111971</v>
      </c>
      <c r="E1827">
        <v>-45.150799999999997</v>
      </c>
      <c r="F1827">
        <v>30.136099999999999</v>
      </c>
      <c r="G1827">
        <v>991.73400000000004</v>
      </c>
      <c r="H1827">
        <v>1.98384</v>
      </c>
      <c r="I1827">
        <v>-54.7943</v>
      </c>
    </row>
    <row r="1828" spans="2:9" x14ac:dyDescent="0.3">
      <c r="B1828">
        <v>9</v>
      </c>
      <c r="C1828">
        <v>322.25900000000001</v>
      </c>
      <c r="D1828">
        <f t="shared" si="109"/>
        <v>60.997926070513586</v>
      </c>
      <c r="E1828">
        <v>-44.174199999999999</v>
      </c>
      <c r="F1828">
        <v>29.464700000000001</v>
      </c>
      <c r="G1828">
        <v>947.40800000000002</v>
      </c>
      <c r="H1828">
        <v>1.92516</v>
      </c>
      <c r="I1828">
        <v>-54.8401</v>
      </c>
    </row>
    <row r="1829" spans="2:9" x14ac:dyDescent="0.3">
      <c r="B1829">
        <v>10</v>
      </c>
      <c r="C1829">
        <v>338.19499999999999</v>
      </c>
      <c r="D1829">
        <f t="shared" si="109"/>
        <v>62.751004016064343</v>
      </c>
      <c r="E1829">
        <v>-44.006300000000003</v>
      </c>
      <c r="F1829">
        <v>28.778099999999998</v>
      </c>
      <c r="G1829">
        <v>983.14200000000005</v>
      </c>
      <c r="H1829">
        <v>1.9411099999999999</v>
      </c>
      <c r="I1829">
        <v>-54.565399999999997</v>
      </c>
    </row>
    <row r="1830" spans="2:9" x14ac:dyDescent="0.3">
      <c r="B1830">
        <v>11</v>
      </c>
      <c r="C1830">
        <v>354.09399999999999</v>
      </c>
      <c r="D1830">
        <f t="shared" si="109"/>
        <v>62.897037549531412</v>
      </c>
      <c r="E1830">
        <v>-44.769300000000001</v>
      </c>
      <c r="F1830">
        <v>29.388400000000001</v>
      </c>
      <c r="G1830">
        <v>1006.43</v>
      </c>
      <c r="H1830">
        <v>1.9918400000000001</v>
      </c>
      <c r="I1830">
        <v>-54.443399999999997</v>
      </c>
    </row>
    <row r="1831" spans="2:9" x14ac:dyDescent="0.3">
      <c r="B1831">
        <v>12</v>
      </c>
      <c r="C1831">
        <v>369.91199999999998</v>
      </c>
      <c r="D1831">
        <f t="shared" si="109"/>
        <v>63.219117461120305</v>
      </c>
      <c r="E1831">
        <v>-44.448900000000002</v>
      </c>
      <c r="F1831">
        <v>28.854399999999998</v>
      </c>
      <c r="G1831">
        <v>1009.92</v>
      </c>
      <c r="H1831">
        <v>2.0012500000000002</v>
      </c>
      <c r="I1831">
        <v>-54.672199999999997</v>
      </c>
    </row>
    <row r="1832" spans="2:9" x14ac:dyDescent="0.3">
      <c r="B1832">
        <v>13</v>
      </c>
      <c r="C1832">
        <v>386.05500000000001</v>
      </c>
      <c r="D1832">
        <f t="shared" si="109"/>
        <v>61.946354457040094</v>
      </c>
      <c r="E1832">
        <v>-44.418300000000002</v>
      </c>
      <c r="F1832">
        <v>29.174800000000001</v>
      </c>
      <c r="G1832">
        <v>1012.76</v>
      </c>
      <c r="H1832">
        <v>1.9709099999999999</v>
      </c>
      <c r="I1832">
        <v>-54.611199999999997</v>
      </c>
    </row>
    <row r="1833" spans="2:9" x14ac:dyDescent="0.3">
      <c r="B1833">
        <v>14</v>
      </c>
      <c r="C1833">
        <v>402.452</v>
      </c>
      <c r="D1833">
        <f t="shared" si="109"/>
        <v>60.986765871805851</v>
      </c>
      <c r="E1833">
        <v>-44.235199999999999</v>
      </c>
      <c r="F1833">
        <v>28.1525</v>
      </c>
      <c r="G1833">
        <v>1051.4100000000001</v>
      </c>
      <c r="H1833">
        <v>2.0461200000000002</v>
      </c>
      <c r="I1833">
        <v>-54.412799999999997</v>
      </c>
    </row>
    <row r="1834" spans="2:9" x14ac:dyDescent="0.3">
      <c r="B1834">
        <v>15</v>
      </c>
      <c r="C1834">
        <v>419.62599999999998</v>
      </c>
      <c r="D1834">
        <f t="shared" si="109"/>
        <v>58.227553278211325</v>
      </c>
      <c r="E1834">
        <v>-43.487499999999997</v>
      </c>
      <c r="F1834">
        <v>27.297999999999998</v>
      </c>
      <c r="G1834">
        <v>1027.7</v>
      </c>
      <c r="H1834">
        <v>2.0241699999999998</v>
      </c>
      <c r="I1834">
        <v>-54.412799999999997</v>
      </c>
    </row>
    <row r="1835" spans="2:9" x14ac:dyDescent="0.3">
      <c r="B1835">
        <v>16</v>
      </c>
      <c r="C1835">
        <v>436.52699999999999</v>
      </c>
      <c r="D1835">
        <f t="shared" si="109"/>
        <v>59.168096562333552</v>
      </c>
      <c r="E1835">
        <v>-44.250500000000002</v>
      </c>
      <c r="F1835">
        <v>28.2135</v>
      </c>
      <c r="G1835">
        <v>1062.56</v>
      </c>
      <c r="H1835">
        <v>2.0989300000000002</v>
      </c>
      <c r="I1835">
        <v>-54.199199999999998</v>
      </c>
    </row>
    <row r="1836" spans="2:9" x14ac:dyDescent="0.3">
      <c r="B1836">
        <v>17</v>
      </c>
      <c r="C1836">
        <v>453.85</v>
      </c>
      <c r="D1836">
        <f t="shared" si="109"/>
        <v>57.726721699474567</v>
      </c>
      <c r="E1836">
        <v>-44.326799999999999</v>
      </c>
      <c r="F1836">
        <v>28.2593</v>
      </c>
      <c r="G1836">
        <v>1071.1099999999999</v>
      </c>
      <c r="H1836">
        <v>2.0687000000000002</v>
      </c>
      <c r="I1836">
        <v>-54.183999999999997</v>
      </c>
    </row>
    <row r="1837" spans="2:9" x14ac:dyDescent="0.3">
      <c r="B1837">
        <v>18</v>
      </c>
      <c r="C1837">
        <v>470.83699999999999</v>
      </c>
      <c r="D1837">
        <f t="shared" si="109"/>
        <v>58.868546535586155</v>
      </c>
      <c r="E1837">
        <v>-44.113199999999999</v>
      </c>
      <c r="F1837">
        <v>27.9694</v>
      </c>
      <c r="G1837">
        <v>1053.8499999999999</v>
      </c>
      <c r="H1837">
        <v>2.0840900000000002</v>
      </c>
      <c r="I1837">
        <v>-54.122900000000001</v>
      </c>
    </row>
    <row r="1838" spans="2:9" x14ac:dyDescent="0.3">
      <c r="B1838">
        <v>19</v>
      </c>
      <c r="C1838">
        <v>489.08</v>
      </c>
      <c r="D1838">
        <f t="shared" si="109"/>
        <v>54.815545688757346</v>
      </c>
      <c r="E1838">
        <v>-43.5486</v>
      </c>
      <c r="F1838">
        <v>26.5045</v>
      </c>
      <c r="G1838">
        <v>1096.52</v>
      </c>
      <c r="H1838">
        <v>2.14202</v>
      </c>
      <c r="I1838">
        <v>-53.680399999999999</v>
      </c>
    </row>
    <row r="1839" spans="2:9" x14ac:dyDescent="0.3">
      <c r="B1839">
        <v>20</v>
      </c>
      <c r="C1839">
        <v>505.41699999999997</v>
      </c>
      <c r="D1839">
        <f t="shared" si="109"/>
        <v>61.210748607455507</v>
      </c>
      <c r="E1839">
        <v>-44.357300000000002</v>
      </c>
      <c r="F1839">
        <v>27.786300000000001</v>
      </c>
      <c r="G1839">
        <v>1118.0999999999999</v>
      </c>
      <c r="H1839">
        <v>2.1384799999999999</v>
      </c>
      <c r="I1839">
        <v>-53.939799999999998</v>
      </c>
    </row>
    <row r="1840" spans="2:9" x14ac:dyDescent="0.3">
      <c r="B1840">
        <v>21</v>
      </c>
      <c r="C1840">
        <v>523.13599999999997</v>
      </c>
      <c r="D1840">
        <f t="shared" si="109"/>
        <v>56.436593487217131</v>
      </c>
      <c r="E1840">
        <v>-43.533299999999997</v>
      </c>
      <c r="F1840">
        <v>26.7639</v>
      </c>
      <c r="G1840">
        <v>1095.77</v>
      </c>
      <c r="H1840">
        <v>2.1166100000000001</v>
      </c>
      <c r="I1840">
        <v>-53.924599999999998</v>
      </c>
    </row>
    <row r="1841" spans="1:9" x14ac:dyDescent="0.3">
      <c r="B1841">
        <v>22</v>
      </c>
      <c r="C1841">
        <v>540.97</v>
      </c>
      <c r="D1841">
        <f t="shared" si="109"/>
        <v>56.072670180553807</v>
      </c>
      <c r="E1841">
        <v>-43.746899999999997</v>
      </c>
      <c r="F1841">
        <v>26.7029</v>
      </c>
      <c r="G1841">
        <v>1123.69</v>
      </c>
      <c r="H1841">
        <v>2.1497700000000002</v>
      </c>
      <c r="I1841">
        <v>-53.726199999999999</v>
      </c>
    </row>
    <row r="1842" spans="1:9" x14ac:dyDescent="0.3">
      <c r="B1842">
        <v>23</v>
      </c>
      <c r="C1842">
        <v>558.93600000000004</v>
      </c>
      <c r="D1842">
        <f t="shared" si="109"/>
        <v>55.660692419013664</v>
      </c>
      <c r="E1842">
        <v>-43.670699999999997</v>
      </c>
      <c r="F1842">
        <v>26.3672</v>
      </c>
      <c r="G1842">
        <v>1130.95</v>
      </c>
      <c r="H1842">
        <v>2.1751</v>
      </c>
      <c r="I1842">
        <v>-53.817700000000002</v>
      </c>
    </row>
    <row r="1843" spans="1:9" x14ac:dyDescent="0.3">
      <c r="B1843">
        <v>24</v>
      </c>
      <c r="C1843">
        <v>577.04600000000005</v>
      </c>
      <c r="D1843">
        <f t="shared" si="109"/>
        <v>55.218111540585269</v>
      </c>
      <c r="E1843">
        <v>-43.6554</v>
      </c>
      <c r="F1843">
        <v>26.168800000000001</v>
      </c>
      <c r="G1843">
        <v>1155.23</v>
      </c>
      <c r="H1843">
        <v>2.17882</v>
      </c>
      <c r="I1843">
        <v>-53.634599999999999</v>
      </c>
    </row>
    <row r="1844" spans="1:9" x14ac:dyDescent="0.3">
      <c r="B1844">
        <v>25</v>
      </c>
      <c r="C1844">
        <v>595.65599999999995</v>
      </c>
      <c r="D1844">
        <f t="shared" si="109"/>
        <v>53.734551316496798</v>
      </c>
      <c r="E1844">
        <v>-42.892499999999998</v>
      </c>
      <c r="F1844">
        <v>25.1312</v>
      </c>
      <c r="G1844">
        <v>1161.1400000000001</v>
      </c>
      <c r="H1844">
        <v>2.2083300000000001</v>
      </c>
      <c r="I1844">
        <v>-53.482100000000003</v>
      </c>
    </row>
    <row r="1845" spans="1:9" x14ac:dyDescent="0.3">
      <c r="B1845">
        <v>26</v>
      </c>
      <c r="C1845">
        <v>614.41300000000001</v>
      </c>
      <c r="D1845">
        <f t="shared" si="109"/>
        <v>53.313429652929401</v>
      </c>
      <c r="E1845">
        <v>-42.923000000000002</v>
      </c>
      <c r="F1845">
        <v>25.390599999999999</v>
      </c>
      <c r="G1845">
        <v>1137.97</v>
      </c>
      <c r="H1845">
        <v>2.1696599999999999</v>
      </c>
      <c r="I1845">
        <v>-53.543100000000003</v>
      </c>
    </row>
    <row r="1846" spans="1:9" x14ac:dyDescent="0.3">
      <c r="B1846">
        <v>27</v>
      </c>
      <c r="C1846">
        <v>633.42100000000005</v>
      </c>
      <c r="D1846">
        <f t="shared" si="109"/>
        <v>52.609427609427506</v>
      </c>
      <c r="E1846">
        <v>-43.243400000000001</v>
      </c>
      <c r="F1846">
        <v>25.390599999999999</v>
      </c>
      <c r="G1846">
        <v>1206.21</v>
      </c>
      <c r="H1846">
        <v>2.2254999999999998</v>
      </c>
      <c r="I1846">
        <v>-53.390500000000003</v>
      </c>
    </row>
    <row r="1847" spans="1:9" x14ac:dyDescent="0.3">
      <c r="B1847">
        <v>28</v>
      </c>
      <c r="C1847">
        <v>651.41099999999994</v>
      </c>
      <c r="D1847">
        <f t="shared" si="109"/>
        <v>55.586436909394429</v>
      </c>
      <c r="E1847">
        <v>-43.136600000000001</v>
      </c>
      <c r="F1847">
        <v>24.9786</v>
      </c>
      <c r="G1847">
        <v>1218.08</v>
      </c>
      <c r="H1847">
        <v>2.2555399999999999</v>
      </c>
      <c r="I1847">
        <v>-53.451500000000003</v>
      </c>
    </row>
    <row r="1848" spans="1:9" x14ac:dyDescent="0.3">
      <c r="B1848">
        <v>29</v>
      </c>
      <c r="C1848">
        <v>671.173</v>
      </c>
      <c r="D1848">
        <f t="shared" si="109"/>
        <v>50.602165772694924</v>
      </c>
      <c r="E1848">
        <v>-42.648299999999999</v>
      </c>
      <c r="F1848">
        <v>24.429300000000001</v>
      </c>
      <c r="G1848">
        <v>1225.69</v>
      </c>
      <c r="H1848">
        <v>2.2739600000000002</v>
      </c>
      <c r="I1848">
        <v>-53.2684</v>
      </c>
    </row>
    <row r="1849" spans="1:9" x14ac:dyDescent="0.3">
      <c r="B1849">
        <v>30</v>
      </c>
      <c r="C1849">
        <v>709.49099999999999</v>
      </c>
      <c r="D1849">
        <f t="shared" si="109"/>
        <v>26.097395479931112</v>
      </c>
      <c r="E1849">
        <v>-43.136600000000001</v>
      </c>
      <c r="F1849">
        <v>24.520900000000001</v>
      </c>
      <c r="G1849">
        <v>1253.8599999999999</v>
      </c>
      <c r="H1849">
        <v>2.31603</v>
      </c>
      <c r="I1849">
        <v>-53.024299999999997</v>
      </c>
    </row>
    <row r="1851" spans="1:9" x14ac:dyDescent="0.3">
      <c r="A1851">
        <v>4.5</v>
      </c>
    </row>
    <row r="1852" spans="1:9" x14ac:dyDescent="0.3">
      <c r="B1852">
        <v>1</v>
      </c>
      <c r="C1852">
        <v>220.83199999999999</v>
      </c>
      <c r="E1852">
        <v>-53.1616</v>
      </c>
      <c r="F1852">
        <v>67.123400000000004</v>
      </c>
      <c r="G1852">
        <v>353.63799999999998</v>
      </c>
      <c r="H1852">
        <v>0.84202999999999995</v>
      </c>
      <c r="I1852">
        <v>-64.285300000000007</v>
      </c>
    </row>
    <row r="1853" spans="1:9" x14ac:dyDescent="0.3">
      <c r="B1853">
        <v>2</v>
      </c>
      <c r="C1853">
        <v>226.51499999999999</v>
      </c>
      <c r="D1853">
        <f t="shared" si="109"/>
        <v>175.96339961288075</v>
      </c>
      <c r="E1853">
        <v>-48.6145</v>
      </c>
      <c r="F1853">
        <v>44.815100000000001</v>
      </c>
      <c r="G1853">
        <v>559.12400000000002</v>
      </c>
      <c r="H1853">
        <v>1.26231</v>
      </c>
      <c r="I1853">
        <v>-57.556199999999997</v>
      </c>
    </row>
    <row r="1854" spans="1:9" x14ac:dyDescent="0.3">
      <c r="B1854">
        <v>3</v>
      </c>
      <c r="C1854">
        <v>233.983</v>
      </c>
      <c r="D1854">
        <f t="shared" si="109"/>
        <v>133.90465988216357</v>
      </c>
      <c r="E1854">
        <v>-46.7072</v>
      </c>
      <c r="F1854">
        <v>37.4756</v>
      </c>
      <c r="G1854">
        <v>681.85</v>
      </c>
      <c r="H1854">
        <v>1.5103</v>
      </c>
      <c r="I1854">
        <v>-55.709800000000001</v>
      </c>
    </row>
    <row r="1855" spans="1:9" x14ac:dyDescent="0.3">
      <c r="B1855">
        <v>4</v>
      </c>
      <c r="C1855">
        <v>242.99199999999999</v>
      </c>
      <c r="D1855">
        <f t="shared" si="109"/>
        <v>111.00011100011118</v>
      </c>
      <c r="E1855">
        <v>-44.952399999999997</v>
      </c>
      <c r="F1855">
        <v>33.630400000000002</v>
      </c>
      <c r="G1855">
        <v>733.65700000000004</v>
      </c>
      <c r="H1855">
        <v>1.60866</v>
      </c>
      <c r="I1855">
        <v>-55.023200000000003</v>
      </c>
    </row>
    <row r="1856" spans="1:9" x14ac:dyDescent="0.3">
      <c r="B1856">
        <v>5</v>
      </c>
      <c r="C1856">
        <v>253.36500000000001</v>
      </c>
      <c r="D1856">
        <f t="shared" si="109"/>
        <v>96.404126096596755</v>
      </c>
      <c r="E1856">
        <v>-45.4407</v>
      </c>
      <c r="F1856">
        <v>33.569299999999998</v>
      </c>
      <c r="G1856">
        <v>778.33299999999997</v>
      </c>
      <c r="H1856">
        <v>1.6658200000000001</v>
      </c>
      <c r="I1856">
        <v>-55.450400000000002</v>
      </c>
    </row>
    <row r="1857" spans="2:9" x14ac:dyDescent="0.3">
      <c r="B1857">
        <v>6</v>
      </c>
      <c r="C1857">
        <v>264.69</v>
      </c>
      <c r="D1857">
        <f t="shared" si="109"/>
        <v>88.300220750551972</v>
      </c>
      <c r="E1857">
        <v>-45.715299999999999</v>
      </c>
      <c r="F1857">
        <v>34.4238</v>
      </c>
      <c r="G1857">
        <v>789.94200000000001</v>
      </c>
      <c r="H1857">
        <v>1.67404</v>
      </c>
      <c r="I1857">
        <v>-56.152299999999997</v>
      </c>
    </row>
    <row r="1858" spans="2:9" x14ac:dyDescent="0.3">
      <c r="B1858">
        <v>7</v>
      </c>
      <c r="C1858">
        <v>276.529</v>
      </c>
      <c r="D1858">
        <f t="shared" si="109"/>
        <v>84.466593462285672</v>
      </c>
      <c r="E1858">
        <v>-46.340899999999998</v>
      </c>
      <c r="F1858">
        <v>35.629300000000001</v>
      </c>
      <c r="G1858">
        <v>797.24800000000005</v>
      </c>
      <c r="H1858">
        <v>1.62669</v>
      </c>
      <c r="I1858">
        <v>-56.396500000000003</v>
      </c>
    </row>
    <row r="1859" spans="2:9" x14ac:dyDescent="0.3">
      <c r="B1859">
        <v>8</v>
      </c>
      <c r="C1859">
        <v>288.97199999999998</v>
      </c>
      <c r="D1859">
        <f t="shared" si="109"/>
        <v>80.366471108253748</v>
      </c>
      <c r="E1859">
        <v>-46.051000000000002</v>
      </c>
      <c r="F1859">
        <v>35.934399999999997</v>
      </c>
      <c r="G1859">
        <v>780.52499999999998</v>
      </c>
      <c r="H1859">
        <v>1.5982700000000001</v>
      </c>
      <c r="I1859">
        <v>-56.869500000000002</v>
      </c>
    </row>
    <row r="1860" spans="2:9" x14ac:dyDescent="0.3">
      <c r="B1860">
        <v>9</v>
      </c>
      <c r="C1860">
        <v>300.84199999999998</v>
      </c>
      <c r="D1860">
        <f t="shared" si="109"/>
        <v>84.245998315080001</v>
      </c>
      <c r="E1860">
        <v>-46.615600000000001</v>
      </c>
      <c r="F1860">
        <v>36.377000000000002</v>
      </c>
      <c r="G1860">
        <v>801.84500000000003</v>
      </c>
      <c r="H1860">
        <v>1.6469</v>
      </c>
      <c r="I1860">
        <v>-56.762700000000002</v>
      </c>
    </row>
    <row r="1861" spans="2:9" x14ac:dyDescent="0.3">
      <c r="B1861">
        <v>10</v>
      </c>
      <c r="C1861">
        <v>313.36200000000002</v>
      </c>
      <c r="D1861">
        <f t="shared" si="109"/>
        <v>79.872204472843208</v>
      </c>
      <c r="E1861">
        <v>-46.402000000000001</v>
      </c>
      <c r="F1861">
        <v>36.224400000000003</v>
      </c>
      <c r="G1861">
        <v>804.01700000000005</v>
      </c>
      <c r="H1861">
        <v>1.61446</v>
      </c>
      <c r="I1861">
        <v>-56.777999999999999</v>
      </c>
    </row>
    <row r="1862" spans="2:9" x14ac:dyDescent="0.3">
      <c r="B1862">
        <v>11</v>
      </c>
      <c r="C1862">
        <v>325.33999999999997</v>
      </c>
      <c r="D1862">
        <f t="shared" si="109"/>
        <v>83.486391718150273</v>
      </c>
      <c r="E1862">
        <v>-46.493499999999997</v>
      </c>
      <c r="F1862">
        <v>36.087000000000003</v>
      </c>
      <c r="G1862">
        <v>815.43600000000004</v>
      </c>
      <c r="H1862">
        <v>1.6226400000000001</v>
      </c>
      <c r="I1862">
        <v>-56.777999999999999</v>
      </c>
    </row>
    <row r="1863" spans="2:9" x14ac:dyDescent="0.3">
      <c r="B1863">
        <v>12</v>
      </c>
      <c r="C1863">
        <v>337.77600000000001</v>
      </c>
      <c r="D1863">
        <f t="shared" ref="D1863:D1926" si="110">1000/(C1863-C1862)</f>
        <v>80.411707944676522</v>
      </c>
      <c r="E1863">
        <v>-46.188400000000001</v>
      </c>
      <c r="F1863">
        <v>35.674999999999997</v>
      </c>
      <c r="G1863">
        <v>808.49099999999999</v>
      </c>
      <c r="H1863">
        <v>1.64194</v>
      </c>
      <c r="I1863">
        <v>-56.579599999999999</v>
      </c>
    </row>
    <row r="1864" spans="2:9" x14ac:dyDescent="0.3">
      <c r="B1864">
        <v>13</v>
      </c>
      <c r="C1864">
        <v>350.48200000000003</v>
      </c>
      <c r="D1864">
        <f t="shared" si="110"/>
        <v>78.702974972453845</v>
      </c>
      <c r="E1864">
        <v>-46.325699999999998</v>
      </c>
      <c r="F1864">
        <v>35.7361</v>
      </c>
      <c r="G1864">
        <v>827.17</v>
      </c>
      <c r="H1864">
        <v>1.6537299999999999</v>
      </c>
      <c r="I1864">
        <v>-56.716900000000003</v>
      </c>
    </row>
    <row r="1865" spans="2:9" x14ac:dyDescent="0.3">
      <c r="B1865">
        <v>14</v>
      </c>
      <c r="C1865">
        <v>363.58100000000002</v>
      </c>
      <c r="D1865">
        <f t="shared" si="110"/>
        <v>76.341705473700344</v>
      </c>
      <c r="E1865">
        <v>-45.700099999999999</v>
      </c>
      <c r="F1865">
        <v>35.125700000000002</v>
      </c>
      <c r="G1865">
        <v>805.73</v>
      </c>
      <c r="H1865">
        <v>1.62202</v>
      </c>
      <c r="I1865">
        <v>-56.457500000000003</v>
      </c>
    </row>
    <row r="1866" spans="2:9" x14ac:dyDescent="0.3">
      <c r="B1866">
        <v>15</v>
      </c>
      <c r="C1866">
        <v>375.976</v>
      </c>
      <c r="D1866">
        <f t="shared" si="110"/>
        <v>80.677692617991241</v>
      </c>
      <c r="E1866">
        <v>-46.569800000000001</v>
      </c>
      <c r="F1866">
        <v>35.751300000000001</v>
      </c>
      <c r="G1866">
        <v>843.19600000000003</v>
      </c>
      <c r="H1866">
        <v>1.68502</v>
      </c>
      <c r="I1866">
        <v>-56.686399999999999</v>
      </c>
    </row>
    <row r="1867" spans="2:9" x14ac:dyDescent="0.3">
      <c r="B1867">
        <v>16</v>
      </c>
      <c r="C1867">
        <v>389.06</v>
      </c>
      <c r="D1867">
        <f t="shared" si="110"/>
        <v>76.429226536227432</v>
      </c>
      <c r="E1867">
        <v>-46.081499999999998</v>
      </c>
      <c r="F1867">
        <v>34.942599999999999</v>
      </c>
      <c r="G1867">
        <v>830</v>
      </c>
      <c r="H1867">
        <v>1.6932100000000001</v>
      </c>
      <c r="I1867">
        <v>-56.549100000000003</v>
      </c>
    </row>
    <row r="1868" spans="2:9" x14ac:dyDescent="0.3">
      <c r="B1868">
        <v>17</v>
      </c>
      <c r="C1868">
        <v>401.96300000000002</v>
      </c>
      <c r="D1868">
        <f t="shared" si="110"/>
        <v>77.501356273734672</v>
      </c>
      <c r="E1868">
        <v>-45.852699999999999</v>
      </c>
      <c r="F1868">
        <v>34.866300000000003</v>
      </c>
      <c r="G1868">
        <v>839.97199999999998</v>
      </c>
      <c r="H1868">
        <v>1.6912400000000001</v>
      </c>
      <c r="I1868">
        <v>-56.3812</v>
      </c>
    </row>
    <row r="1869" spans="2:9" x14ac:dyDescent="0.3">
      <c r="B1869">
        <v>18</v>
      </c>
      <c r="C1869">
        <v>415.303</v>
      </c>
      <c r="D1869">
        <f t="shared" si="110"/>
        <v>74.962518740629832</v>
      </c>
      <c r="E1869">
        <v>-45.730600000000003</v>
      </c>
      <c r="F1869">
        <v>34.088099999999997</v>
      </c>
      <c r="G1869">
        <v>855.99199999999996</v>
      </c>
      <c r="H1869">
        <v>1.7115199999999999</v>
      </c>
      <c r="I1869">
        <v>-56.3354</v>
      </c>
    </row>
    <row r="1870" spans="2:9" x14ac:dyDescent="0.3">
      <c r="B1870">
        <v>19</v>
      </c>
      <c r="C1870">
        <v>428.62599999999998</v>
      </c>
      <c r="D1870">
        <f t="shared" si="110"/>
        <v>75.058170081813529</v>
      </c>
      <c r="E1870">
        <v>-45.4407</v>
      </c>
      <c r="F1870">
        <v>34.027099999999997</v>
      </c>
      <c r="G1870">
        <v>845.97199999999998</v>
      </c>
      <c r="H1870">
        <v>1.7024699999999999</v>
      </c>
      <c r="I1870">
        <v>-56.289700000000003</v>
      </c>
    </row>
    <row r="1871" spans="2:9" x14ac:dyDescent="0.3">
      <c r="B1871">
        <v>20</v>
      </c>
      <c r="C1871">
        <v>441.99099999999999</v>
      </c>
      <c r="D1871">
        <f t="shared" si="110"/>
        <v>74.822297044519217</v>
      </c>
      <c r="E1871">
        <v>-45.608499999999999</v>
      </c>
      <c r="F1871">
        <v>33.981299999999997</v>
      </c>
      <c r="G1871">
        <v>863.84900000000005</v>
      </c>
      <c r="H1871">
        <v>1.7172400000000001</v>
      </c>
      <c r="I1871">
        <v>-56.2134</v>
      </c>
    </row>
    <row r="1872" spans="2:9" x14ac:dyDescent="0.3">
      <c r="B1872">
        <v>21</v>
      </c>
      <c r="C1872">
        <v>455.15499999999997</v>
      </c>
      <c r="D1872">
        <f t="shared" si="110"/>
        <v>75.96475235490739</v>
      </c>
      <c r="E1872">
        <v>-46.173099999999998</v>
      </c>
      <c r="F1872">
        <v>34.393300000000004</v>
      </c>
      <c r="G1872">
        <v>873.60900000000004</v>
      </c>
      <c r="H1872">
        <v>1.76105</v>
      </c>
      <c r="I1872">
        <v>-56.2286</v>
      </c>
    </row>
    <row r="1873" spans="2:9" x14ac:dyDescent="0.3">
      <c r="B1873">
        <v>22</v>
      </c>
      <c r="C1873">
        <v>468.69299999999998</v>
      </c>
      <c r="D1873">
        <f t="shared" si="110"/>
        <v>73.866154527995207</v>
      </c>
      <c r="E1873">
        <v>-45.761099999999999</v>
      </c>
      <c r="F1873">
        <v>33.981299999999997</v>
      </c>
      <c r="G1873">
        <v>868.23400000000004</v>
      </c>
      <c r="H1873">
        <v>1.7205900000000001</v>
      </c>
      <c r="I1873">
        <v>-56.350700000000003</v>
      </c>
    </row>
    <row r="1874" spans="2:9" x14ac:dyDescent="0.3">
      <c r="B1874">
        <v>23</v>
      </c>
      <c r="C1874">
        <v>482.161</v>
      </c>
      <c r="D1874">
        <f t="shared" si="110"/>
        <v>74.25007425007415</v>
      </c>
      <c r="E1874">
        <v>-45.5627</v>
      </c>
      <c r="F1874">
        <v>33.721899999999998</v>
      </c>
      <c r="G1874">
        <v>880</v>
      </c>
      <c r="H1874">
        <v>1.7424999999999999</v>
      </c>
      <c r="I1874">
        <v>-56.152299999999997</v>
      </c>
    </row>
    <row r="1875" spans="2:9" x14ac:dyDescent="0.3">
      <c r="B1875">
        <v>24</v>
      </c>
      <c r="C1875">
        <v>496.21800000000002</v>
      </c>
      <c r="D1875">
        <f t="shared" si="110"/>
        <v>71.138934338763519</v>
      </c>
      <c r="E1875">
        <v>-45.791600000000003</v>
      </c>
      <c r="F1875">
        <v>33.798200000000001</v>
      </c>
      <c r="G1875">
        <v>879.89599999999996</v>
      </c>
      <c r="H1875">
        <v>1.7602199999999999</v>
      </c>
      <c r="I1875">
        <v>-56.0608</v>
      </c>
    </row>
    <row r="1876" spans="2:9" x14ac:dyDescent="0.3">
      <c r="B1876">
        <v>25</v>
      </c>
      <c r="C1876">
        <v>509.81299999999999</v>
      </c>
      <c r="D1876">
        <f t="shared" si="110"/>
        <v>73.556454578889458</v>
      </c>
      <c r="E1876">
        <v>-45.715299999999999</v>
      </c>
      <c r="F1876">
        <v>33.447299999999998</v>
      </c>
      <c r="G1876">
        <v>904.48199999999997</v>
      </c>
      <c r="H1876">
        <v>1.77552</v>
      </c>
      <c r="I1876">
        <v>-56.076000000000001</v>
      </c>
    </row>
    <row r="1877" spans="2:9" x14ac:dyDescent="0.3">
      <c r="B1877">
        <v>26</v>
      </c>
      <c r="C1877">
        <v>523.78099999999995</v>
      </c>
      <c r="D1877">
        <f t="shared" si="110"/>
        <v>71.5922107674687</v>
      </c>
      <c r="E1877">
        <v>-45.3949</v>
      </c>
      <c r="F1877">
        <v>33.203099999999999</v>
      </c>
      <c r="G1877">
        <v>887.56500000000005</v>
      </c>
      <c r="H1877">
        <v>1.77833</v>
      </c>
      <c r="I1877">
        <v>-55.831899999999997</v>
      </c>
    </row>
    <row r="1878" spans="2:9" x14ac:dyDescent="0.3">
      <c r="B1878">
        <v>27</v>
      </c>
      <c r="C1878">
        <v>538.01499999999999</v>
      </c>
      <c r="D1878">
        <f t="shared" si="110"/>
        <v>70.254320640719214</v>
      </c>
      <c r="E1878">
        <v>-45.379600000000003</v>
      </c>
      <c r="F1878">
        <v>32.959000000000003</v>
      </c>
      <c r="G1878">
        <v>890.14300000000003</v>
      </c>
      <c r="H1878">
        <v>1.77705</v>
      </c>
      <c r="I1878">
        <v>-55.770899999999997</v>
      </c>
    </row>
    <row r="1879" spans="2:9" x14ac:dyDescent="0.3">
      <c r="B1879">
        <v>28</v>
      </c>
      <c r="C1879">
        <v>551.81299999999999</v>
      </c>
      <c r="D1879">
        <f t="shared" si="110"/>
        <v>72.474271633570069</v>
      </c>
      <c r="E1879">
        <v>-45.089700000000001</v>
      </c>
      <c r="F1879">
        <v>32.714799999999997</v>
      </c>
      <c r="G1879">
        <v>888.29600000000005</v>
      </c>
      <c r="H1879">
        <v>1.7672000000000001</v>
      </c>
      <c r="I1879">
        <v>-55.862400000000001</v>
      </c>
    </row>
    <row r="1880" spans="2:9" x14ac:dyDescent="0.3">
      <c r="B1880">
        <v>29</v>
      </c>
      <c r="C1880">
        <v>566.11800000000005</v>
      </c>
      <c r="D1880">
        <f t="shared" si="110"/>
        <v>69.905627403005624</v>
      </c>
      <c r="E1880">
        <v>-45.028700000000001</v>
      </c>
      <c r="F1880">
        <v>32.653799999999997</v>
      </c>
      <c r="G1880">
        <v>891.89300000000003</v>
      </c>
      <c r="H1880">
        <v>1.7717499999999999</v>
      </c>
      <c r="I1880">
        <v>-55.862400000000001</v>
      </c>
    </row>
    <row r="1881" spans="2:9" x14ac:dyDescent="0.3">
      <c r="B1881">
        <v>30</v>
      </c>
      <c r="C1881">
        <v>580.03800000000001</v>
      </c>
      <c r="D1881">
        <f t="shared" si="110"/>
        <v>71.839080459770329</v>
      </c>
      <c r="E1881">
        <v>-45.623800000000003</v>
      </c>
      <c r="F1881">
        <v>32.7759</v>
      </c>
      <c r="G1881">
        <v>939.60199999999998</v>
      </c>
      <c r="H1881">
        <v>1.8224199999999999</v>
      </c>
      <c r="I1881">
        <v>-55.633499999999998</v>
      </c>
    </row>
    <row r="1882" spans="2:9" x14ac:dyDescent="0.3">
      <c r="B1882">
        <v>31</v>
      </c>
      <c r="C1882">
        <v>594.32100000000003</v>
      </c>
      <c r="D1882">
        <f t="shared" si="110"/>
        <v>70.01330252748015</v>
      </c>
      <c r="E1882">
        <v>-45.593299999999999</v>
      </c>
      <c r="F1882">
        <v>33.218400000000003</v>
      </c>
      <c r="G1882">
        <v>917.04600000000005</v>
      </c>
      <c r="H1882">
        <v>1.80511</v>
      </c>
      <c r="I1882">
        <v>-55.831899999999997</v>
      </c>
    </row>
    <row r="1883" spans="2:9" x14ac:dyDescent="0.3">
      <c r="B1883">
        <v>32</v>
      </c>
      <c r="C1883">
        <v>608.99800000000005</v>
      </c>
      <c r="D1883">
        <f t="shared" si="110"/>
        <v>68.133814812291249</v>
      </c>
      <c r="E1883">
        <v>-45.013399999999997</v>
      </c>
      <c r="F1883">
        <v>31.951899999999998</v>
      </c>
      <c r="G1883">
        <v>931.51700000000005</v>
      </c>
      <c r="H1883">
        <v>1.8251200000000001</v>
      </c>
      <c r="I1883">
        <v>-55.664099999999998</v>
      </c>
    </row>
    <row r="1884" spans="2:9" x14ac:dyDescent="0.3">
      <c r="B1884">
        <v>33</v>
      </c>
      <c r="C1884">
        <v>623.69600000000003</v>
      </c>
      <c r="D1884">
        <f t="shared" si="110"/>
        <v>68.036467546605081</v>
      </c>
      <c r="E1884">
        <v>-44.967700000000001</v>
      </c>
      <c r="F1884">
        <v>32.012900000000002</v>
      </c>
      <c r="G1884">
        <v>937.51</v>
      </c>
      <c r="H1884">
        <v>1.81742</v>
      </c>
      <c r="I1884">
        <v>-55.664099999999998</v>
      </c>
    </row>
    <row r="1885" spans="2:9" x14ac:dyDescent="0.3">
      <c r="B1885">
        <v>34</v>
      </c>
      <c r="C1885">
        <v>638.25199999999995</v>
      </c>
      <c r="D1885">
        <f t="shared" si="110"/>
        <v>68.700192360538963</v>
      </c>
      <c r="E1885">
        <v>-45.3949</v>
      </c>
      <c r="F1885">
        <v>32.470700000000001</v>
      </c>
      <c r="G1885">
        <v>934.66800000000001</v>
      </c>
      <c r="H1885">
        <v>1.83535</v>
      </c>
      <c r="I1885">
        <v>-55.542000000000002</v>
      </c>
    </row>
    <row r="1886" spans="2:9" x14ac:dyDescent="0.3">
      <c r="B1886">
        <v>35</v>
      </c>
      <c r="C1886">
        <v>653.31100000000004</v>
      </c>
      <c r="D1886">
        <f t="shared" si="110"/>
        <v>66.405471810876847</v>
      </c>
      <c r="E1886">
        <v>-44.876100000000001</v>
      </c>
      <c r="F1886">
        <v>31.677199999999999</v>
      </c>
      <c r="G1886">
        <v>918.32</v>
      </c>
      <c r="H1886">
        <v>1.8428599999999999</v>
      </c>
      <c r="I1886">
        <v>-55.603000000000002</v>
      </c>
    </row>
    <row r="1887" spans="2:9" x14ac:dyDescent="0.3">
      <c r="B1887">
        <v>36</v>
      </c>
      <c r="C1887">
        <v>667.803</v>
      </c>
      <c r="D1887">
        <f t="shared" si="110"/>
        <v>69.003588186585887</v>
      </c>
      <c r="E1887">
        <v>-45.3339</v>
      </c>
      <c r="F1887">
        <v>32.318100000000001</v>
      </c>
      <c r="G1887">
        <v>941.101</v>
      </c>
      <c r="H1887">
        <v>1.8341700000000001</v>
      </c>
      <c r="I1887">
        <v>-55.603000000000002</v>
      </c>
    </row>
    <row r="1888" spans="2:9" x14ac:dyDescent="0.3">
      <c r="B1888">
        <v>37</v>
      </c>
      <c r="C1888">
        <v>682.73699999999997</v>
      </c>
      <c r="D1888">
        <f t="shared" si="110"/>
        <v>66.96129637069788</v>
      </c>
      <c r="E1888">
        <v>-44.784500000000001</v>
      </c>
      <c r="F1888">
        <v>31.631499999999999</v>
      </c>
      <c r="G1888">
        <v>944.49</v>
      </c>
      <c r="H1888">
        <v>1.83369</v>
      </c>
      <c r="I1888">
        <v>-55.465699999999998</v>
      </c>
    </row>
    <row r="1889" spans="1:9" x14ac:dyDescent="0.3">
      <c r="B1889">
        <v>38</v>
      </c>
      <c r="C1889">
        <v>698.10799999999995</v>
      </c>
      <c r="D1889">
        <f t="shared" si="110"/>
        <v>65.057575954720008</v>
      </c>
      <c r="E1889">
        <v>-45.2423</v>
      </c>
      <c r="F1889">
        <v>31.784099999999999</v>
      </c>
      <c r="G1889">
        <v>951.06200000000001</v>
      </c>
      <c r="H1889">
        <v>1.8706</v>
      </c>
      <c r="I1889">
        <v>-55.297899999999998</v>
      </c>
    </row>
    <row r="1890" spans="1:9" x14ac:dyDescent="0.3">
      <c r="B1890">
        <v>39</v>
      </c>
      <c r="C1890">
        <v>713.55899999999997</v>
      </c>
      <c r="D1890">
        <f t="shared" si="110"/>
        <v>64.72073004983487</v>
      </c>
      <c r="E1890">
        <v>-44.967700000000001</v>
      </c>
      <c r="F1890">
        <v>31.0974</v>
      </c>
      <c r="G1890">
        <v>975.12800000000004</v>
      </c>
      <c r="H1890">
        <v>1.8991199999999999</v>
      </c>
      <c r="I1890">
        <v>-55.175800000000002</v>
      </c>
    </row>
    <row r="1892" spans="1:9" x14ac:dyDescent="0.3">
      <c r="A1892">
        <v>4.55</v>
      </c>
    </row>
    <row r="1893" spans="1:9" x14ac:dyDescent="0.3">
      <c r="B1893">
        <v>1</v>
      </c>
      <c r="C1893">
        <v>220.892</v>
      </c>
      <c r="E1893">
        <v>-53.176900000000003</v>
      </c>
      <c r="F1893">
        <v>65.795900000000003</v>
      </c>
      <c r="G1893">
        <v>366.96699999999998</v>
      </c>
      <c r="H1893">
        <v>0.87437900000000002</v>
      </c>
      <c r="I1893">
        <v>-63.095100000000002</v>
      </c>
    </row>
    <row r="1894" spans="1:9" x14ac:dyDescent="0.3">
      <c r="B1894">
        <v>2</v>
      </c>
      <c r="C1894">
        <v>226.51499999999999</v>
      </c>
      <c r="D1894">
        <f t="shared" si="110"/>
        <v>177.84101013693788</v>
      </c>
      <c r="E1894">
        <v>-48.232999999999997</v>
      </c>
      <c r="F1894">
        <v>42.1143</v>
      </c>
      <c r="G1894">
        <v>605.85400000000004</v>
      </c>
      <c r="H1894">
        <v>1.3515299999999999</v>
      </c>
      <c r="I1894">
        <v>-56.518599999999999</v>
      </c>
    </row>
    <row r="1895" spans="1:9" x14ac:dyDescent="0.3">
      <c r="B1895">
        <v>3</v>
      </c>
      <c r="C1895">
        <v>234.15100000000001</v>
      </c>
      <c r="D1895">
        <f t="shared" si="110"/>
        <v>130.95861707700325</v>
      </c>
      <c r="E1895">
        <v>-46.051000000000002</v>
      </c>
      <c r="F1895">
        <v>33.874499999999998</v>
      </c>
      <c r="G1895">
        <v>755.99699999999996</v>
      </c>
      <c r="H1895">
        <v>1.65741</v>
      </c>
      <c r="I1895">
        <v>-54.4739</v>
      </c>
    </row>
    <row r="1896" spans="1:9" x14ac:dyDescent="0.3">
      <c r="B1896">
        <v>4</v>
      </c>
      <c r="C1896">
        <v>243.50299999999999</v>
      </c>
      <c r="D1896">
        <f t="shared" si="110"/>
        <v>106.92899914456829</v>
      </c>
      <c r="E1896">
        <v>-45.3949</v>
      </c>
      <c r="F1896">
        <v>30.822800000000001</v>
      </c>
      <c r="G1896">
        <v>859.71600000000001</v>
      </c>
      <c r="H1896">
        <v>1.8062</v>
      </c>
      <c r="I1896">
        <v>-53.955100000000002</v>
      </c>
    </row>
    <row r="1897" spans="1:9" x14ac:dyDescent="0.3">
      <c r="B1897">
        <v>5</v>
      </c>
      <c r="C1897">
        <v>255.38499999999999</v>
      </c>
      <c r="D1897">
        <f t="shared" si="110"/>
        <v>84.160915670762463</v>
      </c>
      <c r="E1897">
        <v>-44.876100000000001</v>
      </c>
      <c r="F1897">
        <v>30.456499999999998</v>
      </c>
      <c r="G1897">
        <v>871.99099999999999</v>
      </c>
      <c r="H1897">
        <v>1.8181</v>
      </c>
      <c r="I1897">
        <v>-54.6417</v>
      </c>
    </row>
    <row r="1898" spans="1:9" x14ac:dyDescent="0.3">
      <c r="B1898">
        <v>6</v>
      </c>
      <c r="C1898">
        <v>268.45299999999997</v>
      </c>
      <c r="D1898">
        <f t="shared" si="110"/>
        <v>76.522803795531161</v>
      </c>
      <c r="E1898">
        <v>-44.876100000000001</v>
      </c>
      <c r="F1898">
        <v>32.043500000000002</v>
      </c>
      <c r="G1898">
        <v>835.13900000000001</v>
      </c>
      <c r="H1898">
        <v>1.7183600000000001</v>
      </c>
      <c r="I1898">
        <v>-55.664099999999998</v>
      </c>
    </row>
    <row r="1899" spans="1:9" x14ac:dyDescent="0.3">
      <c r="B1899">
        <v>7</v>
      </c>
      <c r="C1899">
        <v>281.95600000000002</v>
      </c>
      <c r="D1899">
        <f t="shared" si="110"/>
        <v>74.057616825890307</v>
      </c>
      <c r="E1899">
        <v>-45.089700000000001</v>
      </c>
      <c r="F1899">
        <v>32.806399999999996</v>
      </c>
      <c r="G1899">
        <v>830.53800000000001</v>
      </c>
      <c r="H1899">
        <v>1.7018500000000001</v>
      </c>
      <c r="I1899">
        <v>-55.984499999999997</v>
      </c>
    </row>
    <row r="1900" spans="1:9" x14ac:dyDescent="0.3">
      <c r="B1900">
        <v>8</v>
      </c>
      <c r="C1900">
        <v>295.81400000000002</v>
      </c>
      <c r="D1900">
        <f t="shared" si="110"/>
        <v>72.160484918458636</v>
      </c>
      <c r="E1900">
        <v>-45.211799999999997</v>
      </c>
      <c r="F1900">
        <v>33.401499999999999</v>
      </c>
      <c r="G1900">
        <v>813.18499999999995</v>
      </c>
      <c r="H1900">
        <v>1.66971</v>
      </c>
      <c r="I1900">
        <v>-56.076000000000001</v>
      </c>
    </row>
    <row r="1901" spans="1:9" x14ac:dyDescent="0.3">
      <c r="B1901">
        <v>9</v>
      </c>
      <c r="C1901">
        <v>309.77199999999999</v>
      </c>
      <c r="D1901">
        <f t="shared" si="110"/>
        <v>71.643501934374711</v>
      </c>
      <c r="E1901">
        <v>-45.1813</v>
      </c>
      <c r="F1901">
        <v>33.325200000000002</v>
      </c>
      <c r="G1901">
        <v>815.92100000000005</v>
      </c>
      <c r="H1901">
        <v>1.6854199999999999</v>
      </c>
      <c r="I1901">
        <v>-56.1218</v>
      </c>
    </row>
    <row r="1902" spans="1:9" x14ac:dyDescent="0.3">
      <c r="B1902">
        <v>10</v>
      </c>
      <c r="C1902">
        <v>323.255</v>
      </c>
      <c r="D1902">
        <f t="shared" si="110"/>
        <v>74.167470147593249</v>
      </c>
      <c r="E1902">
        <v>-45.5627</v>
      </c>
      <c r="F1902">
        <v>33.203099999999999</v>
      </c>
      <c r="G1902">
        <v>849.26800000000003</v>
      </c>
      <c r="H1902">
        <v>1.73295</v>
      </c>
      <c r="I1902">
        <v>-56.015000000000001</v>
      </c>
    </row>
    <row r="1903" spans="1:9" x14ac:dyDescent="0.3">
      <c r="B1903">
        <v>11</v>
      </c>
      <c r="C1903">
        <v>337.99099999999999</v>
      </c>
      <c r="D1903">
        <f t="shared" si="110"/>
        <v>67.861020629750314</v>
      </c>
      <c r="E1903">
        <v>-44.692999999999998</v>
      </c>
      <c r="F1903">
        <v>32.6233</v>
      </c>
      <c r="G1903">
        <v>815.19600000000003</v>
      </c>
      <c r="H1903">
        <v>1.68649</v>
      </c>
      <c r="I1903">
        <v>-56.198099999999997</v>
      </c>
    </row>
    <row r="1904" spans="1:9" x14ac:dyDescent="0.3">
      <c r="B1904">
        <v>12</v>
      </c>
      <c r="C1904">
        <v>352.18099999999998</v>
      </c>
      <c r="D1904">
        <f t="shared" si="110"/>
        <v>70.472163495419323</v>
      </c>
      <c r="E1904">
        <v>-45.272799999999997</v>
      </c>
      <c r="F1904">
        <v>32.9895</v>
      </c>
      <c r="G1904">
        <v>862.91099999999994</v>
      </c>
      <c r="H1904">
        <v>1.7338199999999999</v>
      </c>
      <c r="I1904">
        <v>-56.076000000000001</v>
      </c>
    </row>
    <row r="1905" spans="2:9" x14ac:dyDescent="0.3">
      <c r="B1905">
        <v>13</v>
      </c>
      <c r="C1905">
        <v>366.59800000000001</v>
      </c>
      <c r="D1905">
        <f t="shared" si="110"/>
        <v>69.362558091142262</v>
      </c>
      <c r="E1905">
        <v>-45.2271</v>
      </c>
      <c r="F1905">
        <v>32.6691</v>
      </c>
      <c r="G1905">
        <v>853.90899999999999</v>
      </c>
      <c r="H1905">
        <v>1.7575000000000001</v>
      </c>
      <c r="I1905">
        <v>-56.076000000000001</v>
      </c>
    </row>
    <row r="1906" spans="2:9" x14ac:dyDescent="0.3">
      <c r="B1906">
        <v>14</v>
      </c>
      <c r="C1906">
        <v>381.642</v>
      </c>
      <c r="D1906">
        <f t="shared" si="110"/>
        <v>66.471683063015234</v>
      </c>
      <c r="E1906">
        <v>-45.089700000000001</v>
      </c>
      <c r="F1906">
        <v>32.470700000000001</v>
      </c>
      <c r="G1906">
        <v>875.26099999999997</v>
      </c>
      <c r="H1906">
        <v>1.7501100000000001</v>
      </c>
      <c r="I1906">
        <v>-55.847200000000001</v>
      </c>
    </row>
    <row r="1907" spans="2:9" x14ac:dyDescent="0.3">
      <c r="B1907">
        <v>15</v>
      </c>
      <c r="C1907">
        <v>396.03199999999998</v>
      </c>
      <c r="D1907">
        <f t="shared" si="110"/>
        <v>69.492703266157122</v>
      </c>
      <c r="E1907">
        <v>-45.211799999999997</v>
      </c>
      <c r="F1907">
        <v>32.348599999999998</v>
      </c>
      <c r="G1907">
        <v>881.67700000000002</v>
      </c>
      <c r="H1907">
        <v>1.77153</v>
      </c>
      <c r="I1907">
        <v>-55.709800000000001</v>
      </c>
    </row>
    <row r="1908" spans="2:9" x14ac:dyDescent="0.3">
      <c r="B1908">
        <v>16</v>
      </c>
      <c r="C1908">
        <v>410.577</v>
      </c>
      <c r="D1908">
        <f t="shared" si="110"/>
        <v>68.752148504640701</v>
      </c>
      <c r="E1908">
        <v>-45.272799999999997</v>
      </c>
      <c r="F1908">
        <v>32.089199999999998</v>
      </c>
      <c r="G1908">
        <v>910.41300000000001</v>
      </c>
      <c r="H1908">
        <v>1.8106599999999999</v>
      </c>
      <c r="I1908">
        <v>-55.694600000000001</v>
      </c>
    </row>
    <row r="1909" spans="2:9" x14ac:dyDescent="0.3">
      <c r="B1909">
        <v>17</v>
      </c>
      <c r="C1909">
        <v>425.072</v>
      </c>
      <c r="D1909">
        <f t="shared" si="110"/>
        <v>68.989306657468077</v>
      </c>
      <c r="E1909">
        <v>-45.3339</v>
      </c>
      <c r="F1909">
        <v>31.784099999999999</v>
      </c>
      <c r="G1909">
        <v>926.15099999999995</v>
      </c>
      <c r="H1909">
        <v>1.8406100000000001</v>
      </c>
      <c r="I1909">
        <v>-55.755600000000001</v>
      </c>
    </row>
    <row r="1910" spans="2:9" x14ac:dyDescent="0.3">
      <c r="B1910">
        <v>18</v>
      </c>
      <c r="C1910">
        <v>440.19900000000001</v>
      </c>
      <c r="D1910">
        <f t="shared" si="110"/>
        <v>66.106961062999886</v>
      </c>
      <c r="E1910">
        <v>-44.876100000000001</v>
      </c>
      <c r="F1910">
        <v>31.616199999999999</v>
      </c>
      <c r="G1910">
        <v>908.92499999999995</v>
      </c>
      <c r="H1910">
        <v>1.80783</v>
      </c>
      <c r="I1910">
        <v>-55.618299999999998</v>
      </c>
    </row>
    <row r="1911" spans="2:9" x14ac:dyDescent="0.3">
      <c r="B1911">
        <v>19</v>
      </c>
      <c r="C1911">
        <v>455.137</v>
      </c>
      <c r="D1911">
        <f t="shared" si="110"/>
        <v>66.943365912438125</v>
      </c>
      <c r="E1911">
        <v>-45.272799999999997</v>
      </c>
      <c r="F1911">
        <v>31.784099999999999</v>
      </c>
      <c r="G1911">
        <v>919.41200000000003</v>
      </c>
      <c r="H1911">
        <v>1.84721</v>
      </c>
      <c r="I1911">
        <v>-55.496200000000002</v>
      </c>
    </row>
    <row r="1912" spans="2:9" x14ac:dyDescent="0.3">
      <c r="B1912">
        <v>20</v>
      </c>
      <c r="C1912">
        <v>469.56</v>
      </c>
      <c r="D1912">
        <f t="shared" si="110"/>
        <v>69.33370311308326</v>
      </c>
      <c r="E1912">
        <v>-45.517000000000003</v>
      </c>
      <c r="F1912">
        <v>31.799299999999999</v>
      </c>
      <c r="G1912">
        <v>960.71400000000006</v>
      </c>
      <c r="H1912">
        <v>1.8729</v>
      </c>
      <c r="I1912">
        <v>-55.557299999999998</v>
      </c>
    </row>
    <row r="1913" spans="2:9" x14ac:dyDescent="0.3">
      <c r="B1913">
        <v>21</v>
      </c>
      <c r="C1913">
        <v>485.13400000000001</v>
      </c>
      <c r="D1913">
        <f t="shared" si="110"/>
        <v>64.209580069346302</v>
      </c>
      <c r="E1913">
        <v>-44.311500000000002</v>
      </c>
      <c r="F1913">
        <v>30.349699999999999</v>
      </c>
      <c r="G1913">
        <v>935.31</v>
      </c>
      <c r="H1913">
        <v>1.8624099999999999</v>
      </c>
      <c r="I1913">
        <v>-55.542000000000002</v>
      </c>
    </row>
    <row r="1914" spans="2:9" x14ac:dyDescent="0.3">
      <c r="B1914">
        <v>22</v>
      </c>
      <c r="C1914">
        <v>501.09300000000002</v>
      </c>
      <c r="D1914">
        <f t="shared" si="110"/>
        <v>62.660567704743393</v>
      </c>
      <c r="E1914">
        <v>-44.204700000000003</v>
      </c>
      <c r="F1914">
        <v>30.120799999999999</v>
      </c>
      <c r="G1914">
        <v>923.07799999999997</v>
      </c>
      <c r="H1914">
        <v>1.8625799999999999</v>
      </c>
      <c r="I1914">
        <v>-55.419899999999998</v>
      </c>
    </row>
    <row r="1915" spans="2:9" x14ac:dyDescent="0.3">
      <c r="B1915">
        <v>23</v>
      </c>
      <c r="C1915">
        <v>516.46100000000001</v>
      </c>
      <c r="D1915">
        <f t="shared" si="110"/>
        <v>65.070275897969822</v>
      </c>
      <c r="E1915">
        <v>-44.860799999999998</v>
      </c>
      <c r="F1915">
        <v>30.853300000000001</v>
      </c>
      <c r="G1915">
        <v>942.39800000000002</v>
      </c>
      <c r="H1915">
        <v>1.8754</v>
      </c>
      <c r="I1915">
        <v>-55.419899999999998</v>
      </c>
    </row>
    <row r="1916" spans="2:9" x14ac:dyDescent="0.3">
      <c r="B1916">
        <v>24</v>
      </c>
      <c r="C1916">
        <v>531.21699999999998</v>
      </c>
      <c r="D1916">
        <f t="shared" si="110"/>
        <v>67.769043101111535</v>
      </c>
      <c r="E1916">
        <v>-45.0745</v>
      </c>
      <c r="F1916">
        <v>31.051600000000001</v>
      </c>
      <c r="G1916">
        <v>952.471</v>
      </c>
      <c r="H1916">
        <v>1.88476</v>
      </c>
      <c r="I1916">
        <v>-55.419899999999998</v>
      </c>
    </row>
    <row r="1917" spans="2:9" x14ac:dyDescent="0.3">
      <c r="B1917">
        <v>25</v>
      </c>
      <c r="C1917">
        <v>547.23</v>
      </c>
      <c r="D1917">
        <f t="shared" si="110"/>
        <v>62.449259976269147</v>
      </c>
      <c r="E1917">
        <v>-45.089700000000001</v>
      </c>
      <c r="F1917">
        <v>30.960100000000001</v>
      </c>
      <c r="G1917">
        <v>981.97400000000005</v>
      </c>
      <c r="H1917">
        <v>1.88775</v>
      </c>
      <c r="I1917">
        <v>-55.297899999999998</v>
      </c>
    </row>
    <row r="1918" spans="2:9" x14ac:dyDescent="0.3">
      <c r="B1918">
        <v>26</v>
      </c>
      <c r="C1918">
        <v>563.37199999999996</v>
      </c>
      <c r="D1918">
        <f t="shared" si="110"/>
        <v>61.950192045595578</v>
      </c>
      <c r="E1918">
        <v>-43.991100000000003</v>
      </c>
      <c r="F1918">
        <v>29.861499999999999</v>
      </c>
      <c r="G1918">
        <v>932.76900000000001</v>
      </c>
      <c r="H1918">
        <v>1.8525199999999999</v>
      </c>
      <c r="I1918">
        <v>-55.160499999999999</v>
      </c>
    </row>
    <row r="1919" spans="2:9" x14ac:dyDescent="0.3">
      <c r="B1919">
        <v>27</v>
      </c>
      <c r="C1919">
        <v>578.69200000000001</v>
      </c>
      <c r="D1919">
        <f t="shared" si="110"/>
        <v>65.274151436031119</v>
      </c>
      <c r="E1919">
        <v>-44.677700000000002</v>
      </c>
      <c r="F1919">
        <v>30.349699999999999</v>
      </c>
      <c r="G1919">
        <v>984.13900000000001</v>
      </c>
      <c r="H1919">
        <v>1.90174</v>
      </c>
      <c r="I1919">
        <v>-55.084200000000003</v>
      </c>
    </row>
    <row r="1920" spans="2:9" x14ac:dyDescent="0.3">
      <c r="B1920">
        <v>28</v>
      </c>
      <c r="C1920">
        <v>595.202</v>
      </c>
      <c r="D1920">
        <f t="shared" si="110"/>
        <v>60.569351907934617</v>
      </c>
      <c r="E1920">
        <v>-44.265700000000002</v>
      </c>
      <c r="F1920">
        <v>29.7394</v>
      </c>
      <c r="G1920">
        <v>986.16899999999998</v>
      </c>
      <c r="H1920">
        <v>1.90839</v>
      </c>
      <c r="I1920">
        <v>-55.023200000000003</v>
      </c>
    </row>
    <row r="1921" spans="1:9" x14ac:dyDescent="0.3">
      <c r="B1921">
        <v>29</v>
      </c>
      <c r="C1921">
        <v>611.476</v>
      </c>
      <c r="D1921">
        <f t="shared" si="110"/>
        <v>61.447708000491581</v>
      </c>
      <c r="E1921">
        <v>-44.479399999999998</v>
      </c>
      <c r="F1921">
        <v>29.7852</v>
      </c>
      <c r="G1921">
        <v>994.76900000000001</v>
      </c>
      <c r="H1921">
        <v>1.9323600000000001</v>
      </c>
      <c r="I1921">
        <v>-55.023200000000003</v>
      </c>
    </row>
    <row r="1922" spans="1:9" x14ac:dyDescent="0.3">
      <c r="B1922">
        <v>30</v>
      </c>
      <c r="C1922">
        <v>628.39</v>
      </c>
      <c r="D1922">
        <f t="shared" si="110"/>
        <v>59.122620314532384</v>
      </c>
      <c r="E1922">
        <v>-43.624899999999997</v>
      </c>
      <c r="F1922">
        <v>28.900099999999998</v>
      </c>
      <c r="G1922">
        <v>964.73299999999995</v>
      </c>
      <c r="H1922">
        <v>1.9140699999999999</v>
      </c>
      <c r="I1922">
        <v>-54.977400000000003</v>
      </c>
    </row>
    <row r="1923" spans="1:9" x14ac:dyDescent="0.3">
      <c r="B1923">
        <v>31</v>
      </c>
      <c r="C1923">
        <v>645.04</v>
      </c>
      <c r="D1923">
        <f t="shared" si="110"/>
        <v>60.060060060060145</v>
      </c>
      <c r="E1923">
        <v>-43.991100000000003</v>
      </c>
      <c r="F1923">
        <v>29.113800000000001</v>
      </c>
      <c r="G1923">
        <v>995.36</v>
      </c>
      <c r="H1923">
        <v>1.9439599999999999</v>
      </c>
      <c r="I1923">
        <v>-55.007899999999999</v>
      </c>
    </row>
    <row r="1924" spans="1:9" x14ac:dyDescent="0.3">
      <c r="B1924">
        <v>32</v>
      </c>
      <c r="C1924">
        <v>661.82500000000005</v>
      </c>
      <c r="D1924">
        <f t="shared" si="110"/>
        <v>59.577003276734892</v>
      </c>
      <c r="E1924">
        <v>-44.464100000000002</v>
      </c>
      <c r="F1924">
        <v>29.541</v>
      </c>
      <c r="G1924">
        <v>1035.54</v>
      </c>
      <c r="H1924">
        <v>1.97844</v>
      </c>
      <c r="I1924">
        <v>-54.6875</v>
      </c>
    </row>
    <row r="1925" spans="1:9" x14ac:dyDescent="0.3">
      <c r="B1925">
        <v>33</v>
      </c>
      <c r="C1925">
        <v>678.58600000000001</v>
      </c>
      <c r="D1925">
        <f t="shared" si="110"/>
        <v>59.662311317940571</v>
      </c>
      <c r="E1925">
        <v>-44.113199999999999</v>
      </c>
      <c r="F1925">
        <v>29.113800000000001</v>
      </c>
      <c r="G1925">
        <v>1014.31</v>
      </c>
      <c r="H1925">
        <v>1.98004</v>
      </c>
      <c r="I1925">
        <v>-54.885899999999999</v>
      </c>
    </row>
    <row r="1926" spans="1:9" x14ac:dyDescent="0.3">
      <c r="B1926">
        <v>34</v>
      </c>
      <c r="C1926">
        <v>694.92200000000003</v>
      </c>
      <c r="D1926">
        <f t="shared" si="110"/>
        <v>61.214495592556268</v>
      </c>
      <c r="E1926">
        <v>-44.738799999999998</v>
      </c>
      <c r="F1926">
        <v>29.6783</v>
      </c>
      <c r="G1926">
        <v>1047.83</v>
      </c>
      <c r="H1926">
        <v>1.9867600000000001</v>
      </c>
      <c r="I1926">
        <v>-54.718000000000004</v>
      </c>
    </row>
    <row r="1927" spans="1:9" x14ac:dyDescent="0.3">
      <c r="B1927">
        <v>35</v>
      </c>
      <c r="C1927">
        <v>712.59199999999998</v>
      </c>
      <c r="D1927">
        <f t="shared" ref="D1927:D1990" si="111">1000/(C1927-C1926)</f>
        <v>56.593095642331768</v>
      </c>
      <c r="E1927">
        <v>-43.5944</v>
      </c>
      <c r="F1927">
        <v>28.0304</v>
      </c>
      <c r="G1927">
        <v>1017.65</v>
      </c>
      <c r="H1927">
        <v>1.9772099999999999</v>
      </c>
      <c r="I1927">
        <v>-54.6265</v>
      </c>
    </row>
    <row r="1929" spans="1:9" x14ac:dyDescent="0.3">
      <c r="A1929">
        <v>4.5999999999999996</v>
      </c>
    </row>
    <row r="1930" spans="1:9" x14ac:dyDescent="0.3">
      <c r="B1930">
        <v>1</v>
      </c>
      <c r="C1930">
        <v>220.88900000000001</v>
      </c>
      <c r="E1930">
        <v>-54.016100000000002</v>
      </c>
      <c r="F1930">
        <v>65.780600000000007</v>
      </c>
      <c r="G1930">
        <v>386.10399999999998</v>
      </c>
      <c r="H1930">
        <v>0.89469100000000001</v>
      </c>
      <c r="I1930">
        <v>-62.637300000000003</v>
      </c>
    </row>
    <row r="1931" spans="1:9" x14ac:dyDescent="0.3">
      <c r="B1931">
        <v>2</v>
      </c>
      <c r="C1931">
        <v>226.59100000000001</v>
      </c>
      <c r="D1931">
        <f t="shared" si="111"/>
        <v>175.37706068046305</v>
      </c>
      <c r="E1931">
        <v>-47.698999999999998</v>
      </c>
      <c r="F1931">
        <v>39.962800000000001</v>
      </c>
      <c r="G1931">
        <v>627.50599999999997</v>
      </c>
      <c r="H1931">
        <v>1.4092899999999999</v>
      </c>
      <c r="I1931">
        <v>-55.633499999999998</v>
      </c>
    </row>
    <row r="1932" spans="1:9" x14ac:dyDescent="0.3">
      <c r="B1932">
        <v>3</v>
      </c>
      <c r="C1932">
        <v>234.29499999999999</v>
      </c>
      <c r="D1932">
        <f t="shared" si="111"/>
        <v>129.8026998961582</v>
      </c>
      <c r="E1932">
        <v>-45.684800000000003</v>
      </c>
      <c r="F1932">
        <v>31.509399999999999</v>
      </c>
      <c r="G1932">
        <v>794.33799999999997</v>
      </c>
      <c r="H1932">
        <v>1.76779</v>
      </c>
      <c r="I1932">
        <v>-53.588900000000002</v>
      </c>
    </row>
    <row r="1933" spans="1:9" x14ac:dyDescent="0.3">
      <c r="B1933">
        <v>4</v>
      </c>
      <c r="C1933">
        <v>244.27</v>
      </c>
      <c r="D1933">
        <f t="shared" si="111"/>
        <v>100.25062656641582</v>
      </c>
      <c r="E1933">
        <v>-44.433599999999998</v>
      </c>
      <c r="F1933">
        <v>28.3508</v>
      </c>
      <c r="G1933">
        <v>886.10299999999995</v>
      </c>
      <c r="H1933">
        <v>1.9043300000000001</v>
      </c>
      <c r="I1933">
        <v>-53.222700000000003</v>
      </c>
    </row>
    <row r="1934" spans="1:9" x14ac:dyDescent="0.3">
      <c r="B1934">
        <v>5</v>
      </c>
      <c r="C1934">
        <v>256.31</v>
      </c>
      <c r="D1934">
        <f t="shared" si="111"/>
        <v>83.056478405315673</v>
      </c>
      <c r="E1934">
        <v>-44.845599999999997</v>
      </c>
      <c r="F1934">
        <v>28.442399999999999</v>
      </c>
      <c r="G1934">
        <v>937.60799999999995</v>
      </c>
      <c r="H1934">
        <v>1.9473400000000001</v>
      </c>
      <c r="I1934">
        <v>-54.153399999999998</v>
      </c>
    </row>
    <row r="1935" spans="1:9" x14ac:dyDescent="0.3">
      <c r="B1935">
        <v>6</v>
      </c>
      <c r="C1935">
        <v>270.19499999999999</v>
      </c>
      <c r="D1935">
        <f t="shared" si="111"/>
        <v>72.020165646381031</v>
      </c>
      <c r="E1935">
        <v>-44.647199999999998</v>
      </c>
      <c r="F1935">
        <v>29.968299999999999</v>
      </c>
      <c r="G1935">
        <v>902.88400000000001</v>
      </c>
      <c r="H1935">
        <v>1.84409</v>
      </c>
      <c r="I1935">
        <v>-54.992699999999999</v>
      </c>
    </row>
    <row r="1936" spans="1:9" x14ac:dyDescent="0.3">
      <c r="B1936">
        <v>7</v>
      </c>
      <c r="C1936">
        <v>284.5</v>
      </c>
      <c r="D1936">
        <f t="shared" si="111"/>
        <v>69.905627403005909</v>
      </c>
      <c r="E1936">
        <v>-45.1965</v>
      </c>
      <c r="F1936">
        <v>31.570399999999999</v>
      </c>
      <c r="G1936">
        <v>877.84199999999998</v>
      </c>
      <c r="H1936">
        <v>1.80152</v>
      </c>
      <c r="I1936">
        <v>-55.343600000000002</v>
      </c>
    </row>
    <row r="1937" spans="2:9" x14ac:dyDescent="0.3">
      <c r="B1937">
        <v>8</v>
      </c>
      <c r="C1937">
        <v>299.43</v>
      </c>
      <c r="D1937">
        <f t="shared" si="111"/>
        <v>66.979236436704596</v>
      </c>
      <c r="E1937">
        <v>-44.204700000000003</v>
      </c>
      <c r="F1937">
        <v>30.395499999999998</v>
      </c>
      <c r="G1937">
        <v>866.80499999999995</v>
      </c>
      <c r="H1937">
        <v>1.7932600000000001</v>
      </c>
      <c r="I1937">
        <v>-55.481000000000002</v>
      </c>
    </row>
    <row r="1938" spans="2:9" x14ac:dyDescent="0.3">
      <c r="B1938">
        <v>9</v>
      </c>
      <c r="C1938">
        <v>314.11399999999998</v>
      </c>
      <c r="D1938">
        <f t="shared" si="111"/>
        <v>68.101334786161956</v>
      </c>
      <c r="E1938">
        <v>-44.692999999999998</v>
      </c>
      <c r="F1938">
        <v>31.1127</v>
      </c>
      <c r="G1938">
        <v>872.22799999999995</v>
      </c>
      <c r="H1938">
        <v>1.7768999999999999</v>
      </c>
      <c r="I1938">
        <v>-55.572499999999998</v>
      </c>
    </row>
    <row r="1939" spans="2:9" x14ac:dyDescent="0.3">
      <c r="B1939">
        <v>10</v>
      </c>
      <c r="C1939">
        <v>329.03399999999999</v>
      </c>
      <c r="D1939">
        <f t="shared" si="111"/>
        <v>67.024128686327003</v>
      </c>
      <c r="E1939">
        <v>-44.311500000000002</v>
      </c>
      <c r="F1939">
        <v>30.441299999999998</v>
      </c>
      <c r="G1939">
        <v>881.59500000000003</v>
      </c>
      <c r="H1939">
        <v>1.8046199999999999</v>
      </c>
      <c r="I1939">
        <v>-55.542000000000002</v>
      </c>
    </row>
    <row r="1940" spans="2:9" x14ac:dyDescent="0.3">
      <c r="B1940">
        <v>11</v>
      </c>
      <c r="C1940">
        <v>343.738</v>
      </c>
      <c r="D1940">
        <f t="shared" si="111"/>
        <v>68.008705114254582</v>
      </c>
      <c r="E1940">
        <v>-45.120199999999997</v>
      </c>
      <c r="F1940">
        <v>31.3416</v>
      </c>
      <c r="G1940">
        <v>910.8</v>
      </c>
      <c r="H1940">
        <v>1.82646</v>
      </c>
      <c r="I1940">
        <v>-55.511499999999998</v>
      </c>
    </row>
    <row r="1941" spans="2:9" x14ac:dyDescent="0.3">
      <c r="B1941">
        <v>12</v>
      </c>
      <c r="C1941">
        <v>358.22800000000001</v>
      </c>
      <c r="D1941">
        <f t="shared" si="111"/>
        <v>69.01311249137332</v>
      </c>
      <c r="E1941">
        <v>-45.761099999999999</v>
      </c>
      <c r="F1941">
        <v>31.829799999999999</v>
      </c>
      <c r="G1941">
        <v>942.40499999999997</v>
      </c>
      <c r="H1941">
        <v>1.8607499999999999</v>
      </c>
      <c r="I1941">
        <v>-55.389400000000002</v>
      </c>
    </row>
    <row r="1942" spans="2:9" x14ac:dyDescent="0.3">
      <c r="B1942">
        <v>13</v>
      </c>
      <c r="C1942">
        <v>373.601</v>
      </c>
      <c r="D1942">
        <f t="shared" si="111"/>
        <v>65.049112079620159</v>
      </c>
      <c r="E1942">
        <v>-45.2423</v>
      </c>
      <c r="F1942">
        <v>30.822800000000001</v>
      </c>
      <c r="G1942">
        <v>940.38699999999994</v>
      </c>
      <c r="H1942">
        <v>1.8672500000000001</v>
      </c>
      <c r="I1942">
        <v>-55.343600000000002</v>
      </c>
    </row>
    <row r="1943" spans="2:9" x14ac:dyDescent="0.3">
      <c r="B1943">
        <v>14</v>
      </c>
      <c r="C1943">
        <v>388.71600000000001</v>
      </c>
      <c r="D1943">
        <f t="shared" si="111"/>
        <v>66.159444260668167</v>
      </c>
      <c r="E1943">
        <v>-44.830300000000001</v>
      </c>
      <c r="F1943">
        <v>30.441299999999998</v>
      </c>
      <c r="G1943">
        <v>942.05600000000004</v>
      </c>
      <c r="H1943">
        <v>1.8832800000000001</v>
      </c>
      <c r="I1943">
        <v>-55.343600000000002</v>
      </c>
    </row>
    <row r="1944" spans="2:9" x14ac:dyDescent="0.3">
      <c r="B1944">
        <v>15</v>
      </c>
      <c r="C1944">
        <v>404.09300000000002</v>
      </c>
      <c r="D1944">
        <f t="shared" si="111"/>
        <v>65.032190934512542</v>
      </c>
      <c r="E1944">
        <v>-44.799799999999998</v>
      </c>
      <c r="F1944">
        <v>30.410799999999998</v>
      </c>
      <c r="G1944">
        <v>966.04200000000003</v>
      </c>
      <c r="H1944">
        <v>1.90524</v>
      </c>
      <c r="I1944">
        <v>-55.175800000000002</v>
      </c>
    </row>
    <row r="1945" spans="2:9" x14ac:dyDescent="0.3">
      <c r="B1945">
        <v>16</v>
      </c>
      <c r="C1945">
        <v>419.68</v>
      </c>
      <c r="D1945">
        <f t="shared" si="111"/>
        <v>64.156027458779803</v>
      </c>
      <c r="E1945">
        <v>-45.089700000000001</v>
      </c>
      <c r="F1945">
        <v>30.334499999999998</v>
      </c>
      <c r="G1945">
        <v>976.93100000000004</v>
      </c>
      <c r="H1945">
        <v>1.9402299999999999</v>
      </c>
      <c r="I1945">
        <v>-55.038499999999999</v>
      </c>
    </row>
    <row r="1946" spans="2:9" x14ac:dyDescent="0.3">
      <c r="B1946">
        <v>17</v>
      </c>
      <c r="C1946">
        <v>435.875</v>
      </c>
      <c r="D1946">
        <f t="shared" si="111"/>
        <v>61.747452917567173</v>
      </c>
      <c r="E1946">
        <v>-44.357300000000002</v>
      </c>
      <c r="F1946">
        <v>29.464700000000001</v>
      </c>
      <c r="G1946">
        <v>960.18</v>
      </c>
      <c r="H1946">
        <v>1.8950400000000001</v>
      </c>
      <c r="I1946">
        <v>-55.099499999999999</v>
      </c>
    </row>
    <row r="1947" spans="2:9" x14ac:dyDescent="0.3">
      <c r="B1947">
        <v>18</v>
      </c>
      <c r="C1947">
        <v>451.00799999999998</v>
      </c>
      <c r="D1947">
        <f t="shared" si="111"/>
        <v>66.080750677327771</v>
      </c>
      <c r="E1947">
        <v>-45.150799999999997</v>
      </c>
      <c r="F1947">
        <v>30.044599999999999</v>
      </c>
      <c r="G1947">
        <v>1018.63</v>
      </c>
      <c r="H1947">
        <v>1.95634</v>
      </c>
      <c r="I1947">
        <v>-54.992699999999999</v>
      </c>
    </row>
    <row r="1948" spans="2:9" x14ac:dyDescent="0.3">
      <c r="B1948">
        <v>19</v>
      </c>
      <c r="C1948">
        <v>466.96199999999999</v>
      </c>
      <c r="D1948">
        <f t="shared" si="111"/>
        <v>62.680205591074305</v>
      </c>
      <c r="E1948">
        <v>-44.952399999999997</v>
      </c>
      <c r="F1948">
        <v>29.6631</v>
      </c>
      <c r="G1948">
        <v>1011.28</v>
      </c>
      <c r="H1948">
        <v>1.9779899999999999</v>
      </c>
      <c r="I1948">
        <v>-54.870600000000003</v>
      </c>
    </row>
    <row r="1949" spans="2:9" x14ac:dyDescent="0.3">
      <c r="B1949">
        <v>20</v>
      </c>
      <c r="C1949">
        <v>482.85199999999998</v>
      </c>
      <c r="D1949">
        <f t="shared" si="111"/>
        <v>62.932662051604837</v>
      </c>
      <c r="E1949">
        <v>-44.998199999999997</v>
      </c>
      <c r="F1949">
        <v>29.5868</v>
      </c>
      <c r="G1949">
        <v>1031.82</v>
      </c>
      <c r="H1949">
        <v>1.9902</v>
      </c>
      <c r="I1949">
        <v>-54.7943</v>
      </c>
    </row>
    <row r="1950" spans="2:9" x14ac:dyDescent="0.3">
      <c r="B1950">
        <v>21</v>
      </c>
      <c r="C1950">
        <v>499.24299999999999</v>
      </c>
      <c r="D1950">
        <f t="shared" si="111"/>
        <v>61.009090354462742</v>
      </c>
      <c r="E1950">
        <v>-44.418300000000002</v>
      </c>
      <c r="F1950">
        <v>28.701799999999999</v>
      </c>
      <c r="G1950">
        <v>1029.19</v>
      </c>
      <c r="H1950">
        <v>1.99509</v>
      </c>
      <c r="I1950">
        <v>-54.6417</v>
      </c>
    </row>
    <row r="1951" spans="2:9" x14ac:dyDescent="0.3">
      <c r="B1951">
        <v>22</v>
      </c>
      <c r="C1951">
        <v>515.77800000000002</v>
      </c>
      <c r="D1951">
        <f t="shared" si="111"/>
        <v>60.47777441790133</v>
      </c>
      <c r="E1951">
        <v>-44.692999999999998</v>
      </c>
      <c r="F1951">
        <v>28.961200000000002</v>
      </c>
      <c r="G1951">
        <v>1034.08</v>
      </c>
      <c r="H1951">
        <v>2.0255899999999998</v>
      </c>
      <c r="I1951">
        <v>-54.702800000000003</v>
      </c>
    </row>
    <row r="1952" spans="2:9" x14ac:dyDescent="0.3">
      <c r="B1952">
        <v>23</v>
      </c>
      <c r="C1952">
        <v>532.36599999999999</v>
      </c>
      <c r="D1952">
        <f t="shared" si="111"/>
        <v>60.284543043163858</v>
      </c>
      <c r="E1952">
        <v>-44.357300000000002</v>
      </c>
      <c r="F1952">
        <v>28.1219</v>
      </c>
      <c r="G1952">
        <v>1075.23</v>
      </c>
      <c r="H1952">
        <v>2.0459499999999999</v>
      </c>
      <c r="I1952">
        <v>-54.6265</v>
      </c>
    </row>
    <row r="1953" spans="1:9" x14ac:dyDescent="0.3">
      <c r="B1953">
        <v>24</v>
      </c>
      <c r="C1953">
        <v>549.27099999999996</v>
      </c>
      <c r="D1953">
        <f t="shared" si="111"/>
        <v>59.154096421177265</v>
      </c>
      <c r="E1953">
        <v>-44.250500000000002</v>
      </c>
      <c r="F1953">
        <v>28.0914</v>
      </c>
      <c r="G1953">
        <v>1057.1199999999999</v>
      </c>
      <c r="H1953">
        <v>2.0396899999999998</v>
      </c>
      <c r="I1953">
        <v>-54.550199999999997</v>
      </c>
    </row>
    <row r="1954" spans="1:9" x14ac:dyDescent="0.3">
      <c r="B1954">
        <v>25</v>
      </c>
      <c r="C1954">
        <v>565.85299999999995</v>
      </c>
      <c r="D1954">
        <f t="shared" si="111"/>
        <v>60.306356289952987</v>
      </c>
      <c r="E1954">
        <v>-44.22</v>
      </c>
      <c r="F1954">
        <v>28.183</v>
      </c>
      <c r="G1954">
        <v>1069.23</v>
      </c>
      <c r="H1954">
        <v>2.0406599999999999</v>
      </c>
      <c r="I1954">
        <v>-54.6417</v>
      </c>
    </row>
    <row r="1955" spans="1:9" x14ac:dyDescent="0.3">
      <c r="B1955">
        <v>26</v>
      </c>
      <c r="C1955">
        <v>582.24</v>
      </c>
      <c r="D1955">
        <f t="shared" si="111"/>
        <v>61.023982425092846</v>
      </c>
      <c r="E1955">
        <v>-44.479399999999998</v>
      </c>
      <c r="F1955">
        <v>28.305099999999999</v>
      </c>
      <c r="G1955">
        <v>1072.17</v>
      </c>
      <c r="H1955">
        <v>2.0486399999999998</v>
      </c>
      <c r="I1955">
        <v>-54.550199999999997</v>
      </c>
    </row>
    <row r="1956" spans="1:9" x14ac:dyDescent="0.3">
      <c r="B1956">
        <v>27</v>
      </c>
      <c r="C1956">
        <v>599.99300000000005</v>
      </c>
      <c r="D1956">
        <f t="shared" si="111"/>
        <v>56.328507857826708</v>
      </c>
      <c r="E1956">
        <v>-43.243400000000001</v>
      </c>
      <c r="F1956">
        <v>26.7639</v>
      </c>
      <c r="G1956">
        <v>1050.19</v>
      </c>
      <c r="H1956">
        <v>2.0230100000000002</v>
      </c>
      <c r="I1956">
        <v>-54.214500000000001</v>
      </c>
    </row>
    <row r="1957" spans="1:9" x14ac:dyDescent="0.3">
      <c r="B1957">
        <v>28</v>
      </c>
      <c r="C1957">
        <v>617.83299999999997</v>
      </c>
      <c r="D1957">
        <f t="shared" si="111"/>
        <v>56.05381165919308</v>
      </c>
      <c r="E1957">
        <v>-43.335000000000001</v>
      </c>
      <c r="F1957">
        <v>26.062000000000001</v>
      </c>
      <c r="G1957">
        <v>1083.67</v>
      </c>
      <c r="H1957">
        <v>2.0959500000000002</v>
      </c>
      <c r="I1957">
        <v>-54.061900000000001</v>
      </c>
    </row>
    <row r="1958" spans="1:9" x14ac:dyDescent="0.3">
      <c r="B1958">
        <v>29</v>
      </c>
      <c r="C1958">
        <v>635.43600000000004</v>
      </c>
      <c r="D1958">
        <f t="shared" si="111"/>
        <v>56.808498551383074</v>
      </c>
      <c r="E1958">
        <v>-43.9758</v>
      </c>
      <c r="F1958">
        <v>27.008099999999999</v>
      </c>
      <c r="G1958">
        <v>1113.04</v>
      </c>
      <c r="H1958">
        <v>2.0998399999999999</v>
      </c>
      <c r="I1958">
        <v>-54.153399999999998</v>
      </c>
    </row>
    <row r="1959" spans="1:9" x14ac:dyDescent="0.3">
      <c r="B1959">
        <v>30</v>
      </c>
      <c r="C1959">
        <v>653.49800000000005</v>
      </c>
      <c r="D1959">
        <f t="shared" si="111"/>
        <v>55.364854390432917</v>
      </c>
      <c r="E1959">
        <v>-43.396000000000001</v>
      </c>
      <c r="F1959">
        <v>25.833100000000002</v>
      </c>
      <c r="G1959">
        <v>1138.18</v>
      </c>
      <c r="H1959">
        <v>2.1510699999999998</v>
      </c>
      <c r="I1959">
        <v>-54.046599999999998</v>
      </c>
    </row>
    <row r="1960" spans="1:9" x14ac:dyDescent="0.3">
      <c r="B1960">
        <v>31</v>
      </c>
      <c r="C1960">
        <v>671.03</v>
      </c>
      <c r="D1960">
        <f t="shared" si="111"/>
        <v>57.038558065252353</v>
      </c>
      <c r="E1960">
        <v>-43.6096</v>
      </c>
      <c r="F1960">
        <v>26.4587</v>
      </c>
      <c r="G1960">
        <v>1108.95</v>
      </c>
      <c r="H1960">
        <v>2.1152299999999999</v>
      </c>
      <c r="I1960">
        <v>-54.061900000000001</v>
      </c>
    </row>
    <row r="1961" spans="1:9" x14ac:dyDescent="0.3">
      <c r="B1961">
        <v>32</v>
      </c>
      <c r="C1961">
        <v>689.53099999999995</v>
      </c>
      <c r="D1961">
        <f t="shared" si="111"/>
        <v>54.051132371223247</v>
      </c>
      <c r="E1961">
        <v>-43.029800000000002</v>
      </c>
      <c r="F1961">
        <v>25.680499999999999</v>
      </c>
      <c r="G1961">
        <v>1104.6300000000001</v>
      </c>
      <c r="H1961">
        <v>2.1134499999999998</v>
      </c>
      <c r="I1961">
        <v>-54.046599999999998</v>
      </c>
    </row>
    <row r="1962" spans="1:9" x14ac:dyDescent="0.3">
      <c r="B1962">
        <v>33</v>
      </c>
      <c r="C1962">
        <v>707.96600000000001</v>
      </c>
      <c r="D1962">
        <f t="shared" si="111"/>
        <v>54.244643341469853</v>
      </c>
      <c r="E1962">
        <v>-43.502800000000001</v>
      </c>
      <c r="F1962">
        <v>26.031500000000001</v>
      </c>
      <c r="G1962">
        <v>1143.46</v>
      </c>
      <c r="H1962">
        <v>2.1733099999999999</v>
      </c>
      <c r="I1962">
        <v>-53.878799999999998</v>
      </c>
    </row>
    <row r="1964" spans="1:9" x14ac:dyDescent="0.3">
      <c r="A1964">
        <v>4.6500000000000004</v>
      </c>
    </row>
    <row r="1965" spans="1:9" x14ac:dyDescent="0.3">
      <c r="B1965">
        <v>1</v>
      </c>
      <c r="C1965">
        <v>220.85599999999999</v>
      </c>
      <c r="E1965">
        <v>-53.985599999999998</v>
      </c>
      <c r="F1965">
        <v>65.368700000000004</v>
      </c>
      <c r="G1965">
        <v>391.76</v>
      </c>
      <c r="H1965">
        <v>0.90223299999999995</v>
      </c>
      <c r="I1965">
        <v>-62.255899999999997</v>
      </c>
    </row>
    <row r="1966" spans="1:9" x14ac:dyDescent="0.3">
      <c r="B1966">
        <v>2</v>
      </c>
      <c r="C1966">
        <v>226.54499999999999</v>
      </c>
      <c r="D1966">
        <f t="shared" si="111"/>
        <v>175.77781683951508</v>
      </c>
      <c r="E1966">
        <v>-48.156700000000001</v>
      </c>
      <c r="F1966">
        <v>39.703400000000002</v>
      </c>
      <c r="G1966">
        <v>659.00300000000004</v>
      </c>
      <c r="H1966">
        <v>1.4558800000000001</v>
      </c>
      <c r="I1966">
        <v>-55.313099999999999</v>
      </c>
    </row>
    <row r="1967" spans="1:9" x14ac:dyDescent="0.3">
      <c r="B1967">
        <v>3</v>
      </c>
      <c r="C1967">
        <v>234.393</v>
      </c>
      <c r="D1967">
        <f t="shared" si="111"/>
        <v>127.42099898063179</v>
      </c>
      <c r="E1967">
        <v>-45.410200000000003</v>
      </c>
      <c r="F1967">
        <v>30.303999999999998</v>
      </c>
      <c r="G1967">
        <v>834.01300000000003</v>
      </c>
      <c r="H1967">
        <v>1.8385</v>
      </c>
      <c r="I1967">
        <v>-53.0396</v>
      </c>
    </row>
    <row r="1968" spans="1:9" x14ac:dyDescent="0.3">
      <c r="B1968">
        <v>4</v>
      </c>
      <c r="C1968">
        <v>244.172</v>
      </c>
      <c r="D1968">
        <f t="shared" si="111"/>
        <v>102.25994477962986</v>
      </c>
      <c r="E1968">
        <v>-43.9758</v>
      </c>
      <c r="F1968">
        <v>26.382400000000001</v>
      </c>
      <c r="G1968">
        <v>916.58600000000001</v>
      </c>
      <c r="H1968">
        <v>1.9942299999999999</v>
      </c>
      <c r="I1968">
        <v>-52.719099999999997</v>
      </c>
    </row>
    <row r="1969" spans="2:9" x14ac:dyDescent="0.3">
      <c r="B1969">
        <v>5</v>
      </c>
      <c r="C1969">
        <v>257.78500000000003</v>
      </c>
      <c r="D1969">
        <f t="shared" si="111"/>
        <v>73.459193418056117</v>
      </c>
      <c r="E1969">
        <v>-43.197600000000001</v>
      </c>
      <c r="F1969">
        <v>25.497399999999999</v>
      </c>
      <c r="G1969">
        <v>944.04300000000001</v>
      </c>
      <c r="H1969">
        <v>1.96665</v>
      </c>
      <c r="I1969">
        <v>-53.405799999999999</v>
      </c>
    </row>
    <row r="1970" spans="2:9" x14ac:dyDescent="0.3">
      <c r="B1970">
        <v>6</v>
      </c>
      <c r="C1970">
        <v>271.76299999999998</v>
      </c>
      <c r="D1970">
        <f t="shared" si="111"/>
        <v>71.540992988982936</v>
      </c>
      <c r="E1970">
        <v>-44.586199999999998</v>
      </c>
      <c r="F1970">
        <v>28.2135</v>
      </c>
      <c r="G1970">
        <v>935.96299999999997</v>
      </c>
      <c r="H1970">
        <v>1.96265</v>
      </c>
      <c r="I1970">
        <v>-54.336500000000001</v>
      </c>
    </row>
    <row r="1971" spans="2:9" x14ac:dyDescent="0.3">
      <c r="B1971">
        <v>7</v>
      </c>
      <c r="C1971">
        <v>286.05799999999999</v>
      </c>
      <c r="D1971">
        <f t="shared" si="111"/>
        <v>69.954529555788653</v>
      </c>
      <c r="E1971">
        <v>-44.708300000000001</v>
      </c>
      <c r="F1971">
        <v>29.342700000000001</v>
      </c>
      <c r="G1971">
        <v>942.95</v>
      </c>
      <c r="H1971">
        <v>1.90924</v>
      </c>
      <c r="I1971">
        <v>-54.809600000000003</v>
      </c>
    </row>
    <row r="1972" spans="2:9" x14ac:dyDescent="0.3">
      <c r="B1972">
        <v>8</v>
      </c>
      <c r="C1972">
        <v>301.07299999999998</v>
      </c>
      <c r="D1972">
        <f t="shared" si="111"/>
        <v>66.600066600066654</v>
      </c>
      <c r="E1972">
        <v>-44.265700000000002</v>
      </c>
      <c r="F1972">
        <v>29.312100000000001</v>
      </c>
      <c r="G1972">
        <v>903.23199999999997</v>
      </c>
      <c r="H1972">
        <v>1.8729499999999999</v>
      </c>
      <c r="I1972">
        <v>-55.053699999999999</v>
      </c>
    </row>
    <row r="1973" spans="2:9" x14ac:dyDescent="0.3">
      <c r="B1973">
        <v>9</v>
      </c>
      <c r="C1973">
        <v>315.62400000000002</v>
      </c>
      <c r="D1973">
        <f t="shared" si="111"/>
        <v>68.723799051611365</v>
      </c>
      <c r="E1973">
        <v>-44.982900000000001</v>
      </c>
      <c r="F1973">
        <v>30.227699999999999</v>
      </c>
      <c r="G1973">
        <v>921.59199999999998</v>
      </c>
      <c r="H1973">
        <v>1.8857600000000001</v>
      </c>
      <c r="I1973">
        <v>-55.069000000000003</v>
      </c>
    </row>
    <row r="1974" spans="2:9" x14ac:dyDescent="0.3">
      <c r="B1974">
        <v>10</v>
      </c>
      <c r="C1974">
        <v>330.096</v>
      </c>
      <c r="D1974">
        <f t="shared" si="111"/>
        <v>69.09894969596472</v>
      </c>
      <c r="E1974">
        <v>-44.998199999999997</v>
      </c>
      <c r="F1974">
        <v>29.7089</v>
      </c>
      <c r="G1974">
        <v>969.73099999999999</v>
      </c>
      <c r="H1974">
        <v>1.9253</v>
      </c>
      <c r="I1974">
        <v>-55.084200000000003</v>
      </c>
    </row>
    <row r="1975" spans="2:9" x14ac:dyDescent="0.3">
      <c r="B1975">
        <v>11</v>
      </c>
      <c r="C1975">
        <v>344.46300000000002</v>
      </c>
      <c r="D1975">
        <f t="shared" si="111"/>
        <v>69.603953504558973</v>
      </c>
      <c r="E1975">
        <v>-45.2423</v>
      </c>
      <c r="F1975">
        <v>29.952999999999999</v>
      </c>
      <c r="G1975">
        <v>985.02700000000004</v>
      </c>
      <c r="H1975">
        <v>1.9472</v>
      </c>
      <c r="I1975">
        <v>-54.992699999999999</v>
      </c>
    </row>
    <row r="1976" spans="2:9" x14ac:dyDescent="0.3">
      <c r="B1976">
        <v>12</v>
      </c>
      <c r="C1976">
        <v>359.91300000000001</v>
      </c>
      <c r="D1976">
        <f t="shared" si="111"/>
        <v>64.724919093851184</v>
      </c>
      <c r="E1976">
        <v>-44.616700000000002</v>
      </c>
      <c r="F1976">
        <v>28.686499999999999</v>
      </c>
      <c r="G1976">
        <v>999.19600000000003</v>
      </c>
      <c r="H1976">
        <v>1.96529</v>
      </c>
      <c r="I1976">
        <v>-54.718000000000004</v>
      </c>
    </row>
    <row r="1977" spans="2:9" x14ac:dyDescent="0.3">
      <c r="B1977">
        <v>13</v>
      </c>
      <c r="C1977">
        <v>375.17899999999997</v>
      </c>
      <c r="D1977">
        <f t="shared" si="111"/>
        <v>65.505043888379561</v>
      </c>
      <c r="E1977">
        <v>-44.662500000000001</v>
      </c>
      <c r="F1977">
        <v>28.945900000000002</v>
      </c>
      <c r="G1977">
        <v>984.53499999999997</v>
      </c>
      <c r="H1977">
        <v>1.9568099999999999</v>
      </c>
      <c r="I1977">
        <v>-54.7943</v>
      </c>
    </row>
    <row r="1978" spans="2:9" x14ac:dyDescent="0.3">
      <c r="B1978">
        <v>14</v>
      </c>
      <c r="C1978">
        <v>391.30200000000002</v>
      </c>
      <c r="D1978">
        <f t="shared" si="111"/>
        <v>62.023196675556477</v>
      </c>
      <c r="E1978">
        <v>-44.204700000000003</v>
      </c>
      <c r="F1978">
        <v>27.9236</v>
      </c>
      <c r="G1978">
        <v>997.90499999999997</v>
      </c>
      <c r="H1978">
        <v>1.9674100000000001</v>
      </c>
      <c r="I1978">
        <v>-54.6417</v>
      </c>
    </row>
    <row r="1979" spans="2:9" x14ac:dyDescent="0.3">
      <c r="B1979">
        <v>15</v>
      </c>
      <c r="C1979">
        <v>406.495</v>
      </c>
      <c r="D1979">
        <f t="shared" si="111"/>
        <v>65.819785427499582</v>
      </c>
      <c r="E1979">
        <v>-44.525100000000002</v>
      </c>
      <c r="F1979">
        <v>28.2135</v>
      </c>
      <c r="G1979">
        <v>1009.33</v>
      </c>
      <c r="H1979">
        <v>2.0122900000000001</v>
      </c>
      <c r="I1979">
        <v>-54.946899999999999</v>
      </c>
    </row>
    <row r="1980" spans="2:9" x14ac:dyDescent="0.3">
      <c r="B1980">
        <v>16</v>
      </c>
      <c r="C1980">
        <v>421.75099999999998</v>
      </c>
      <c r="D1980">
        <f t="shared" si="111"/>
        <v>65.547981122181554</v>
      </c>
      <c r="E1980">
        <v>-44.326799999999999</v>
      </c>
      <c r="F1980">
        <v>28.1372</v>
      </c>
      <c r="G1980">
        <v>1036.47</v>
      </c>
      <c r="H1980">
        <v>1.9966299999999999</v>
      </c>
      <c r="I1980">
        <v>-54.6417</v>
      </c>
    </row>
    <row r="1981" spans="2:9" x14ac:dyDescent="0.3">
      <c r="B1981">
        <v>17</v>
      </c>
      <c r="C1981">
        <v>437.77499999999998</v>
      </c>
      <c r="D1981">
        <f t="shared" si="111"/>
        <v>62.406390414378428</v>
      </c>
      <c r="E1981">
        <v>-44.555700000000002</v>
      </c>
      <c r="F1981">
        <v>27.9999</v>
      </c>
      <c r="G1981">
        <v>1052.21</v>
      </c>
      <c r="H1981">
        <v>2.0277500000000002</v>
      </c>
      <c r="I1981">
        <v>-54.5349</v>
      </c>
    </row>
    <row r="1982" spans="2:9" x14ac:dyDescent="0.3">
      <c r="B1982">
        <v>18</v>
      </c>
      <c r="C1982">
        <v>453.536</v>
      </c>
      <c r="D1982">
        <f t="shared" si="111"/>
        <v>63.447750777234852</v>
      </c>
      <c r="E1982">
        <v>-44.998199999999997</v>
      </c>
      <c r="F1982">
        <v>28.610199999999999</v>
      </c>
      <c r="G1982">
        <v>1073.9000000000001</v>
      </c>
      <c r="H1982">
        <v>2.0550899999999999</v>
      </c>
      <c r="I1982">
        <v>-54.611199999999997</v>
      </c>
    </row>
    <row r="1983" spans="2:9" x14ac:dyDescent="0.3">
      <c r="B1983">
        <v>19</v>
      </c>
      <c r="C1983">
        <v>469.99799999999999</v>
      </c>
      <c r="D1983">
        <f t="shared" si="111"/>
        <v>60.745960393633865</v>
      </c>
      <c r="E1983">
        <v>-44.067399999999999</v>
      </c>
      <c r="F1983">
        <v>27.313199999999998</v>
      </c>
      <c r="G1983">
        <v>1037.99</v>
      </c>
      <c r="H1983">
        <v>2.0397500000000002</v>
      </c>
      <c r="I1983">
        <v>-54.351799999999997</v>
      </c>
    </row>
    <row r="1984" spans="2:9" x14ac:dyDescent="0.3">
      <c r="B1984">
        <v>20</v>
      </c>
      <c r="C1984">
        <v>487.35</v>
      </c>
      <c r="D1984">
        <f t="shared" si="111"/>
        <v>57.630244352235948</v>
      </c>
      <c r="E1984">
        <v>-43.472299999999997</v>
      </c>
      <c r="F1984">
        <v>26.107800000000001</v>
      </c>
      <c r="G1984">
        <v>1062.05</v>
      </c>
      <c r="H1984">
        <v>2.0762200000000002</v>
      </c>
      <c r="I1984">
        <v>-54.168700000000001</v>
      </c>
    </row>
    <row r="1985" spans="1:9" x14ac:dyDescent="0.3">
      <c r="B1985">
        <v>21</v>
      </c>
      <c r="C1985">
        <v>504.03800000000001</v>
      </c>
      <c r="D1985">
        <f t="shared" si="111"/>
        <v>59.923298178331777</v>
      </c>
      <c r="E1985">
        <v>-43.8232</v>
      </c>
      <c r="F1985">
        <v>26.413</v>
      </c>
      <c r="G1985">
        <v>1058.8599999999999</v>
      </c>
      <c r="H1985">
        <v>2.08331</v>
      </c>
      <c r="I1985">
        <v>-54.229700000000001</v>
      </c>
    </row>
    <row r="1986" spans="1:9" x14ac:dyDescent="0.3">
      <c r="B1986">
        <v>22</v>
      </c>
      <c r="C1986">
        <v>519.81899999999996</v>
      </c>
      <c r="D1986">
        <f t="shared" si="111"/>
        <v>63.367340472720564</v>
      </c>
      <c r="E1986">
        <v>-44.280999999999999</v>
      </c>
      <c r="F1986">
        <v>27.038599999999999</v>
      </c>
      <c r="G1986">
        <v>1078.29</v>
      </c>
      <c r="H1986">
        <v>2.1137600000000001</v>
      </c>
      <c r="I1986">
        <v>-54.153399999999998</v>
      </c>
    </row>
    <row r="1987" spans="1:9" x14ac:dyDescent="0.3">
      <c r="B1987">
        <v>23</v>
      </c>
      <c r="C1987">
        <v>536.28899999999999</v>
      </c>
      <c r="D1987">
        <f t="shared" si="111"/>
        <v>60.71645415907701</v>
      </c>
      <c r="E1987">
        <v>-44.509900000000002</v>
      </c>
      <c r="F1987">
        <v>27.114899999999999</v>
      </c>
      <c r="G1987">
        <v>1157.78</v>
      </c>
      <c r="H1987">
        <v>2.16567</v>
      </c>
      <c r="I1987">
        <v>-54.016100000000002</v>
      </c>
    </row>
    <row r="1988" spans="1:9" x14ac:dyDescent="0.3">
      <c r="B1988">
        <v>24</v>
      </c>
      <c r="C1988">
        <v>552.93100000000004</v>
      </c>
      <c r="D1988">
        <f t="shared" si="111"/>
        <v>60.088931618795627</v>
      </c>
      <c r="E1988">
        <v>-44.479399999999998</v>
      </c>
      <c r="F1988">
        <v>27.038599999999999</v>
      </c>
      <c r="G1988">
        <v>1113.6300000000001</v>
      </c>
      <c r="H1988">
        <v>2.1647599999999998</v>
      </c>
      <c r="I1988">
        <v>-54.092399999999998</v>
      </c>
    </row>
    <row r="1989" spans="1:9" x14ac:dyDescent="0.3">
      <c r="B1989">
        <v>25</v>
      </c>
      <c r="C1989">
        <v>569.95600000000002</v>
      </c>
      <c r="D1989">
        <f t="shared" si="111"/>
        <v>58.737151248164544</v>
      </c>
      <c r="E1989">
        <v>-43.746899999999997</v>
      </c>
      <c r="F1989">
        <v>25.924700000000001</v>
      </c>
      <c r="G1989">
        <v>1126.31</v>
      </c>
      <c r="H1989">
        <v>2.1485699999999999</v>
      </c>
      <c r="I1989">
        <v>-53.863500000000002</v>
      </c>
    </row>
    <row r="1990" spans="1:9" x14ac:dyDescent="0.3">
      <c r="B1990">
        <v>26</v>
      </c>
      <c r="C1990">
        <v>587.82399999999996</v>
      </c>
      <c r="D1990">
        <f t="shared" si="111"/>
        <v>55.965972688605518</v>
      </c>
      <c r="E1990">
        <v>-43.579099999999997</v>
      </c>
      <c r="F1990">
        <v>25.512699999999999</v>
      </c>
      <c r="G1990">
        <v>1171.8399999999999</v>
      </c>
      <c r="H1990">
        <v>2.17903</v>
      </c>
      <c r="I1990">
        <v>-53.955100000000002</v>
      </c>
    </row>
    <row r="1991" spans="1:9" x14ac:dyDescent="0.3">
      <c r="B1991">
        <v>27</v>
      </c>
      <c r="C1991">
        <v>605.11699999999996</v>
      </c>
      <c r="D1991">
        <f t="shared" ref="D1991:D2054" si="112">1000/(C1991-C1990)</f>
        <v>57.826866362111815</v>
      </c>
      <c r="E1991">
        <v>-43.960599999999999</v>
      </c>
      <c r="F1991">
        <v>25.878900000000002</v>
      </c>
      <c r="G1991">
        <v>1153.73</v>
      </c>
      <c r="H1991">
        <v>2.1939299999999999</v>
      </c>
      <c r="I1991">
        <v>-53.695700000000002</v>
      </c>
    </row>
    <row r="1992" spans="1:9" x14ac:dyDescent="0.3">
      <c r="B1992">
        <v>28</v>
      </c>
      <c r="C1992">
        <v>640.37</v>
      </c>
      <c r="D1992">
        <f t="shared" si="112"/>
        <v>28.366380166226953</v>
      </c>
      <c r="E1992">
        <v>-43.8538</v>
      </c>
      <c r="F1992">
        <v>25.543199999999999</v>
      </c>
      <c r="G1992">
        <v>1163.3900000000001</v>
      </c>
      <c r="H1992">
        <v>2.2296900000000002</v>
      </c>
      <c r="I1992">
        <v>-53.680399999999999</v>
      </c>
    </row>
    <row r="1993" spans="1:9" x14ac:dyDescent="0.3">
      <c r="B1993">
        <v>29</v>
      </c>
      <c r="C1993">
        <v>640.37</v>
      </c>
      <c r="E1993">
        <v>-43.8538</v>
      </c>
      <c r="F1993">
        <v>25.543199999999999</v>
      </c>
      <c r="G1993">
        <v>1163.3900000000001</v>
      </c>
      <c r="H1993">
        <v>2.2296900000000002</v>
      </c>
      <c r="I1993">
        <v>-53.680399999999999</v>
      </c>
    </row>
    <row r="1994" spans="1:9" x14ac:dyDescent="0.3">
      <c r="B1994">
        <v>30</v>
      </c>
      <c r="C1994">
        <v>676.35400000000004</v>
      </c>
      <c r="D1994">
        <f t="shared" si="112"/>
        <v>27.79012894619828</v>
      </c>
      <c r="E1994">
        <v>-43.411299999999997</v>
      </c>
      <c r="F1994">
        <v>24.520900000000001</v>
      </c>
      <c r="G1994">
        <v>1209.82</v>
      </c>
      <c r="H1994">
        <v>2.2859799999999999</v>
      </c>
      <c r="I1994">
        <v>-53.2684</v>
      </c>
    </row>
    <row r="1995" spans="1:9" x14ac:dyDescent="0.3">
      <c r="B1995">
        <v>31</v>
      </c>
      <c r="C1995">
        <v>695.15200000000004</v>
      </c>
      <c r="D1995">
        <f t="shared" si="112"/>
        <v>53.197148632833276</v>
      </c>
      <c r="E1995">
        <v>-42.861899999999999</v>
      </c>
      <c r="F1995">
        <v>23.6816</v>
      </c>
      <c r="G1995">
        <v>1217.46</v>
      </c>
      <c r="H1995">
        <v>2.2618499999999999</v>
      </c>
      <c r="I1995">
        <v>-53.329500000000003</v>
      </c>
    </row>
    <row r="1996" spans="1:9" x14ac:dyDescent="0.3">
      <c r="B1996">
        <v>32</v>
      </c>
      <c r="C1996">
        <v>714.11900000000003</v>
      </c>
      <c r="D1996">
        <f t="shared" si="112"/>
        <v>52.723150735487998</v>
      </c>
      <c r="E1996">
        <v>-42.785600000000002</v>
      </c>
      <c r="F1996">
        <v>23.5748</v>
      </c>
      <c r="G1996">
        <v>1220.5</v>
      </c>
      <c r="H1996">
        <v>2.2917200000000002</v>
      </c>
      <c r="I1996">
        <v>-53.390500000000003</v>
      </c>
    </row>
    <row r="1998" spans="1:9" x14ac:dyDescent="0.3">
      <c r="A1998">
        <v>4.7</v>
      </c>
    </row>
    <row r="1999" spans="1:9" x14ac:dyDescent="0.3">
      <c r="B1999">
        <v>1</v>
      </c>
      <c r="C1999">
        <v>220.86099999999999</v>
      </c>
      <c r="D1999">
        <f t="shared" si="112"/>
        <v>4.5277346385283055</v>
      </c>
      <c r="E1999">
        <v>-53.985599999999998</v>
      </c>
      <c r="F1999">
        <v>64.514200000000002</v>
      </c>
      <c r="G1999">
        <v>398.42399999999998</v>
      </c>
      <c r="H1999">
        <v>0.91581800000000002</v>
      </c>
      <c r="I1999">
        <v>-61.920200000000001</v>
      </c>
    </row>
    <row r="2000" spans="1:9" x14ac:dyDescent="0.3">
      <c r="B2000">
        <v>2</v>
      </c>
      <c r="C2000">
        <v>226.524</v>
      </c>
      <c r="D2000">
        <f t="shared" si="112"/>
        <v>176.58484901995374</v>
      </c>
      <c r="E2000">
        <v>-48.2941</v>
      </c>
      <c r="F2000">
        <v>38.436900000000001</v>
      </c>
      <c r="G2000">
        <v>685.9</v>
      </c>
      <c r="H2000">
        <v>1.5230900000000001</v>
      </c>
      <c r="I2000">
        <v>-54.7485</v>
      </c>
    </row>
    <row r="2001" spans="2:9" x14ac:dyDescent="0.3">
      <c r="B2001">
        <v>3</v>
      </c>
      <c r="C2001">
        <v>234.51499999999999</v>
      </c>
      <c r="D2001">
        <f t="shared" si="112"/>
        <v>125.14078338130419</v>
      </c>
      <c r="E2001">
        <v>-44.647199999999998</v>
      </c>
      <c r="F2001">
        <v>27.9236</v>
      </c>
      <c r="G2001">
        <v>856.52499999999998</v>
      </c>
      <c r="H2001">
        <v>1.90062</v>
      </c>
      <c r="I2001">
        <v>-52.429200000000002</v>
      </c>
    </row>
    <row r="2002" spans="2:9" x14ac:dyDescent="0.3">
      <c r="B2002">
        <v>4</v>
      </c>
      <c r="C2002">
        <v>257.517</v>
      </c>
      <c r="D2002">
        <f t="shared" si="112"/>
        <v>43.474480479958245</v>
      </c>
      <c r="E2002">
        <v>-43.945300000000003</v>
      </c>
      <c r="F2002">
        <v>24.704000000000001</v>
      </c>
      <c r="G2002">
        <v>1029.72</v>
      </c>
      <c r="H2002">
        <v>2.16859</v>
      </c>
      <c r="I2002">
        <v>-53.1158</v>
      </c>
    </row>
    <row r="2003" spans="2:9" x14ac:dyDescent="0.3">
      <c r="B2003">
        <v>5</v>
      </c>
      <c r="C2003">
        <v>271.495</v>
      </c>
      <c r="D2003">
        <f t="shared" si="112"/>
        <v>71.540992988982637</v>
      </c>
      <c r="E2003">
        <v>-44.387799999999999</v>
      </c>
      <c r="F2003">
        <v>26.901199999999999</v>
      </c>
      <c r="G2003">
        <v>999.81500000000005</v>
      </c>
      <c r="H2003">
        <v>2.0373299999999999</v>
      </c>
      <c r="I2003">
        <v>-53.924599999999998</v>
      </c>
    </row>
    <row r="2004" spans="2:9" x14ac:dyDescent="0.3">
      <c r="B2004">
        <v>6</v>
      </c>
      <c r="C2004">
        <v>271.495</v>
      </c>
      <c r="E2004">
        <v>-44.387799999999999</v>
      </c>
      <c r="F2004">
        <v>26.901199999999999</v>
      </c>
      <c r="G2004">
        <v>999.81500000000005</v>
      </c>
      <c r="H2004">
        <v>2.0373299999999999</v>
      </c>
      <c r="I2004">
        <v>-53.924599999999998</v>
      </c>
    </row>
    <row r="2005" spans="2:9" x14ac:dyDescent="0.3">
      <c r="B2005">
        <v>7</v>
      </c>
      <c r="C2005">
        <v>285.863</v>
      </c>
      <c r="D2005">
        <f t="shared" si="112"/>
        <v>69.599109131403139</v>
      </c>
      <c r="E2005">
        <v>-44.906599999999997</v>
      </c>
      <c r="F2005">
        <v>28.1525</v>
      </c>
      <c r="G2005">
        <v>988.27599999999995</v>
      </c>
      <c r="H2005">
        <v>2.0068600000000001</v>
      </c>
      <c r="I2005">
        <v>-54.428100000000001</v>
      </c>
    </row>
    <row r="2006" spans="2:9" x14ac:dyDescent="0.3">
      <c r="B2006">
        <v>8</v>
      </c>
      <c r="C2006">
        <v>300.15899999999999</v>
      </c>
      <c r="D2006">
        <f t="shared" si="112"/>
        <v>69.94963626189147</v>
      </c>
      <c r="E2006">
        <v>-45.593299999999999</v>
      </c>
      <c r="F2006">
        <v>29.434200000000001</v>
      </c>
      <c r="G2006">
        <v>1017.08</v>
      </c>
      <c r="H2006">
        <v>1.9983900000000001</v>
      </c>
      <c r="I2006">
        <v>-54.7943</v>
      </c>
    </row>
    <row r="2007" spans="2:9" x14ac:dyDescent="0.3">
      <c r="B2007">
        <v>9</v>
      </c>
      <c r="C2007">
        <v>315.21600000000001</v>
      </c>
      <c r="D2007">
        <f t="shared" si="112"/>
        <v>66.414292355714878</v>
      </c>
      <c r="E2007">
        <v>-44.418300000000002</v>
      </c>
      <c r="F2007">
        <v>27.8931</v>
      </c>
      <c r="G2007">
        <v>964.923</v>
      </c>
      <c r="H2007">
        <v>1.98038</v>
      </c>
      <c r="I2007">
        <v>-54.5349</v>
      </c>
    </row>
    <row r="2008" spans="2:9" x14ac:dyDescent="0.3">
      <c r="B2008">
        <v>10</v>
      </c>
      <c r="C2008">
        <v>330.15300000000002</v>
      </c>
      <c r="D2008">
        <f t="shared" si="112"/>
        <v>66.947847626698746</v>
      </c>
      <c r="E2008">
        <v>-44.189500000000002</v>
      </c>
      <c r="F2008">
        <v>27.511600000000001</v>
      </c>
      <c r="G2008">
        <v>996.74099999999999</v>
      </c>
      <c r="H2008">
        <v>1.9884299999999999</v>
      </c>
      <c r="I2008">
        <v>-54.656999999999996</v>
      </c>
    </row>
    <row r="2009" spans="2:9" x14ac:dyDescent="0.3">
      <c r="B2009">
        <v>11</v>
      </c>
      <c r="C2009">
        <v>345.35700000000003</v>
      </c>
      <c r="D2009">
        <f t="shared" si="112"/>
        <v>65.772165219678996</v>
      </c>
      <c r="E2009">
        <v>-44.662500000000001</v>
      </c>
      <c r="F2009">
        <v>27.9541</v>
      </c>
      <c r="G2009">
        <v>1017.73</v>
      </c>
      <c r="H2009">
        <v>2.0125600000000001</v>
      </c>
      <c r="I2009">
        <v>-54.5197</v>
      </c>
    </row>
    <row r="2010" spans="2:9" x14ac:dyDescent="0.3">
      <c r="B2010">
        <v>12</v>
      </c>
      <c r="C2010">
        <v>360.89</v>
      </c>
      <c r="D2010">
        <f t="shared" si="112"/>
        <v>64.379063928410659</v>
      </c>
      <c r="E2010">
        <v>-44.631999999999998</v>
      </c>
      <c r="F2010">
        <v>27.648900000000001</v>
      </c>
      <c r="G2010">
        <v>1052.49</v>
      </c>
      <c r="H2010">
        <v>2.0445099999999998</v>
      </c>
      <c r="I2010">
        <v>-54.458599999999997</v>
      </c>
    </row>
    <row r="2011" spans="2:9" x14ac:dyDescent="0.3">
      <c r="B2011">
        <v>13</v>
      </c>
      <c r="C2011">
        <v>376.101</v>
      </c>
      <c r="D2011">
        <f t="shared" si="112"/>
        <v>65.74189731115635</v>
      </c>
      <c r="E2011">
        <v>-44.601399999999998</v>
      </c>
      <c r="F2011">
        <v>27.664200000000001</v>
      </c>
      <c r="G2011">
        <v>1046.3800000000001</v>
      </c>
      <c r="H2011">
        <v>2.0515599999999998</v>
      </c>
      <c r="I2011">
        <v>-54.489100000000001</v>
      </c>
    </row>
    <row r="2012" spans="2:9" x14ac:dyDescent="0.3">
      <c r="B2012">
        <v>14</v>
      </c>
      <c r="C2012">
        <v>391.74599999999998</v>
      </c>
      <c r="D2012">
        <f t="shared" si="112"/>
        <v>63.918184723553928</v>
      </c>
      <c r="E2012">
        <v>-44.692999999999998</v>
      </c>
      <c r="F2012">
        <v>26.992799999999999</v>
      </c>
      <c r="G2012">
        <v>1072.52</v>
      </c>
      <c r="H2012">
        <v>2.1108899999999999</v>
      </c>
      <c r="I2012">
        <v>-54.199199999999998</v>
      </c>
    </row>
    <row r="2013" spans="2:9" x14ac:dyDescent="0.3">
      <c r="B2013">
        <v>15</v>
      </c>
      <c r="C2013">
        <v>407.49299999999999</v>
      </c>
      <c r="D2013">
        <f t="shared" si="112"/>
        <v>63.504159522448667</v>
      </c>
      <c r="E2013">
        <v>-44.738799999999998</v>
      </c>
      <c r="F2013">
        <v>27.359000000000002</v>
      </c>
      <c r="G2013">
        <v>1089.29</v>
      </c>
      <c r="H2013">
        <v>2.0989200000000001</v>
      </c>
      <c r="I2013">
        <v>-54.275500000000001</v>
      </c>
    </row>
    <row r="2014" spans="2:9" x14ac:dyDescent="0.3">
      <c r="B2014">
        <v>16</v>
      </c>
      <c r="C2014">
        <v>423.964</v>
      </c>
      <c r="D2014">
        <f t="shared" si="112"/>
        <v>60.712767895088326</v>
      </c>
      <c r="E2014">
        <v>-44.204700000000003</v>
      </c>
      <c r="F2014">
        <v>26.168800000000001</v>
      </c>
      <c r="G2014">
        <v>1129.58</v>
      </c>
      <c r="H2014">
        <v>2.1322100000000002</v>
      </c>
      <c r="I2014">
        <v>-54.183999999999997</v>
      </c>
    </row>
    <row r="2015" spans="2:9" x14ac:dyDescent="0.3">
      <c r="B2015">
        <v>17</v>
      </c>
      <c r="C2015">
        <v>439.28399999999999</v>
      </c>
      <c r="D2015">
        <f t="shared" si="112"/>
        <v>65.27415143603136</v>
      </c>
      <c r="E2015">
        <v>-45.165999999999997</v>
      </c>
      <c r="F2015">
        <v>27.465800000000002</v>
      </c>
      <c r="G2015">
        <v>1148.1400000000001</v>
      </c>
      <c r="H2015">
        <v>2.1753999999999998</v>
      </c>
      <c r="I2015">
        <v>-54.138199999999998</v>
      </c>
    </row>
    <row r="2016" spans="2:9" x14ac:dyDescent="0.3">
      <c r="B2016">
        <v>18</v>
      </c>
      <c r="C2016">
        <v>456.05399999999997</v>
      </c>
      <c r="D2016">
        <f t="shared" si="112"/>
        <v>59.630292188431788</v>
      </c>
      <c r="E2016">
        <v>-43.563800000000001</v>
      </c>
      <c r="F2016">
        <v>25.329599999999999</v>
      </c>
      <c r="G2016">
        <v>1120.6500000000001</v>
      </c>
      <c r="H2016">
        <v>2.12215</v>
      </c>
      <c r="I2016">
        <v>-54.031399999999998</v>
      </c>
    </row>
    <row r="2017" spans="1:9" x14ac:dyDescent="0.3">
      <c r="B2017">
        <v>19</v>
      </c>
      <c r="C2017">
        <v>473.036</v>
      </c>
      <c r="D2017">
        <f t="shared" si="112"/>
        <v>58.885879166175854</v>
      </c>
      <c r="E2017">
        <v>-43.289200000000001</v>
      </c>
      <c r="F2017">
        <v>24.795500000000001</v>
      </c>
      <c r="G2017">
        <v>1109.04</v>
      </c>
      <c r="H2017">
        <v>2.1213799999999998</v>
      </c>
      <c r="I2017">
        <v>-53.817700000000002</v>
      </c>
    </row>
    <row r="2018" spans="1:9" x14ac:dyDescent="0.3">
      <c r="B2018">
        <v>20</v>
      </c>
      <c r="C2018">
        <v>490.25099999999998</v>
      </c>
      <c r="D2018">
        <f t="shared" si="112"/>
        <v>58.088875980249867</v>
      </c>
      <c r="E2018">
        <v>-43.624899999999997</v>
      </c>
      <c r="F2018">
        <v>25.253299999999999</v>
      </c>
      <c r="G2018">
        <v>1109.8800000000001</v>
      </c>
      <c r="H2018">
        <v>2.1640000000000001</v>
      </c>
      <c r="I2018">
        <v>-53.787199999999999</v>
      </c>
    </row>
    <row r="2019" spans="1:9" x14ac:dyDescent="0.3">
      <c r="B2019">
        <v>21</v>
      </c>
      <c r="C2019">
        <v>507.29</v>
      </c>
      <c r="D2019">
        <f t="shared" si="112"/>
        <v>58.688890193086294</v>
      </c>
      <c r="E2019">
        <v>-43.8232</v>
      </c>
      <c r="F2019">
        <v>25.283799999999999</v>
      </c>
      <c r="G2019">
        <v>1142.26</v>
      </c>
      <c r="H2019">
        <v>2.1911999999999998</v>
      </c>
      <c r="I2019">
        <v>-53.787199999999999</v>
      </c>
    </row>
    <row r="2020" spans="1:9" x14ac:dyDescent="0.3">
      <c r="B2020">
        <v>22</v>
      </c>
      <c r="C2020">
        <v>540.65599999999995</v>
      </c>
      <c r="D2020">
        <f t="shared" si="112"/>
        <v>29.970628783791948</v>
      </c>
      <c r="E2020">
        <v>-44.479399999999998</v>
      </c>
      <c r="F2020">
        <v>25.436399999999999</v>
      </c>
      <c r="G2020">
        <v>1239.3599999999999</v>
      </c>
      <c r="H2020">
        <v>2.3087499999999999</v>
      </c>
      <c r="I2020">
        <v>-53.634599999999999</v>
      </c>
    </row>
    <row r="2021" spans="1:9" x14ac:dyDescent="0.3">
      <c r="B2021">
        <v>23</v>
      </c>
      <c r="C2021">
        <v>559.01800000000003</v>
      </c>
      <c r="D2021">
        <f t="shared" si="112"/>
        <v>54.460298442435224</v>
      </c>
      <c r="E2021">
        <v>-43.182400000000001</v>
      </c>
      <c r="F2021">
        <v>23.5291</v>
      </c>
      <c r="G2021">
        <v>1265.8900000000001</v>
      </c>
      <c r="H2021">
        <v>2.3094999999999999</v>
      </c>
      <c r="I2021">
        <v>-53.3142</v>
      </c>
    </row>
    <row r="2022" spans="1:9" x14ac:dyDescent="0.3">
      <c r="B2022">
        <v>24</v>
      </c>
      <c r="C2022">
        <v>576.37099999999998</v>
      </c>
      <c r="D2022">
        <f t="shared" si="112"/>
        <v>57.626923298565252</v>
      </c>
      <c r="E2022">
        <v>-43.197600000000001</v>
      </c>
      <c r="F2022">
        <v>23.178100000000001</v>
      </c>
      <c r="G2022">
        <v>1239.74</v>
      </c>
      <c r="H2022">
        <v>2.3101799999999999</v>
      </c>
      <c r="I2022">
        <v>-53.222700000000003</v>
      </c>
    </row>
    <row r="2023" spans="1:9" x14ac:dyDescent="0.3">
      <c r="B2023">
        <v>25</v>
      </c>
      <c r="C2023">
        <v>595.11500000000001</v>
      </c>
      <c r="D2023">
        <f t="shared" si="112"/>
        <v>53.350405463081437</v>
      </c>
      <c r="E2023">
        <v>-41.488599999999998</v>
      </c>
      <c r="F2023">
        <v>20.584099999999999</v>
      </c>
      <c r="G2023">
        <v>1186.96</v>
      </c>
      <c r="H2023">
        <v>2.33405</v>
      </c>
      <c r="I2023">
        <v>-52.963299999999997</v>
      </c>
    </row>
    <row r="2024" spans="1:9" x14ac:dyDescent="0.3">
      <c r="B2024">
        <v>26</v>
      </c>
      <c r="C2024">
        <v>632.54999999999995</v>
      </c>
      <c r="D2024">
        <f t="shared" si="112"/>
        <v>26.712969146520674</v>
      </c>
      <c r="E2024">
        <v>-42.2363</v>
      </c>
      <c r="F2024">
        <v>21.072399999999998</v>
      </c>
      <c r="G2024">
        <v>1273.6600000000001</v>
      </c>
      <c r="H2024">
        <v>2.40937</v>
      </c>
      <c r="I2024">
        <v>-52.795400000000001</v>
      </c>
    </row>
    <row r="2025" spans="1:9" x14ac:dyDescent="0.3">
      <c r="B2025">
        <v>27</v>
      </c>
      <c r="C2025">
        <v>632.54999999999995</v>
      </c>
      <c r="E2025">
        <v>-42.2363</v>
      </c>
      <c r="F2025">
        <v>21.072399999999998</v>
      </c>
      <c r="G2025">
        <v>1273.6600000000001</v>
      </c>
      <c r="H2025">
        <v>2.40937</v>
      </c>
      <c r="I2025">
        <v>-52.795400000000001</v>
      </c>
    </row>
    <row r="2026" spans="1:9" x14ac:dyDescent="0.3">
      <c r="B2026">
        <v>28</v>
      </c>
      <c r="C2026">
        <v>632.54999999999995</v>
      </c>
      <c r="E2026">
        <v>-42.2363</v>
      </c>
      <c r="F2026">
        <v>21.072399999999998</v>
      </c>
      <c r="G2026">
        <v>1273.6600000000001</v>
      </c>
      <c r="H2026">
        <v>2.40937</v>
      </c>
      <c r="I2026">
        <v>-52.795400000000001</v>
      </c>
    </row>
    <row r="2028" spans="1:9" x14ac:dyDescent="0.3">
      <c r="A2028">
        <v>4.75</v>
      </c>
    </row>
    <row r="2029" spans="1:9" x14ac:dyDescent="0.3">
      <c r="B2029">
        <v>1</v>
      </c>
      <c r="C2029">
        <v>220.85900000000001</v>
      </c>
      <c r="E2029">
        <v>-54.061900000000001</v>
      </c>
      <c r="F2029">
        <v>64.056399999999996</v>
      </c>
      <c r="G2029">
        <v>402.68400000000003</v>
      </c>
      <c r="H2029">
        <v>0.923153</v>
      </c>
      <c r="I2029">
        <v>-61.752299999999998</v>
      </c>
    </row>
    <row r="2030" spans="1:9" x14ac:dyDescent="0.3">
      <c r="B2030">
        <v>2</v>
      </c>
      <c r="C2030">
        <v>226.67</v>
      </c>
      <c r="D2030">
        <f t="shared" si="112"/>
        <v>172.08742040956869</v>
      </c>
      <c r="E2030">
        <v>-47.332799999999999</v>
      </c>
      <c r="F2030">
        <v>36.880499999999998</v>
      </c>
      <c r="G2030">
        <v>682.03099999999995</v>
      </c>
      <c r="H2030">
        <v>1.52576</v>
      </c>
      <c r="I2030">
        <v>-54.5959</v>
      </c>
    </row>
    <row r="2031" spans="1:9" x14ac:dyDescent="0.3">
      <c r="B2031">
        <v>3</v>
      </c>
      <c r="C2031">
        <v>234.55199999999999</v>
      </c>
      <c r="D2031">
        <f t="shared" si="112"/>
        <v>126.87135244861702</v>
      </c>
      <c r="E2031">
        <v>-44.876100000000001</v>
      </c>
      <c r="F2031">
        <v>27.572600000000001</v>
      </c>
      <c r="G2031">
        <v>878.86900000000003</v>
      </c>
      <c r="H2031">
        <v>1.94102</v>
      </c>
      <c r="I2031">
        <v>-52.215600000000002</v>
      </c>
    </row>
    <row r="2032" spans="1:9" x14ac:dyDescent="0.3">
      <c r="B2032">
        <v>4</v>
      </c>
      <c r="C2032">
        <v>287.899</v>
      </c>
      <c r="D2032">
        <f t="shared" si="112"/>
        <v>18.745196543385756</v>
      </c>
      <c r="E2032">
        <v>-43.777500000000003</v>
      </c>
      <c r="F2032">
        <v>25.588999999999999</v>
      </c>
      <c r="G2032">
        <v>1034.03</v>
      </c>
      <c r="H2032">
        <v>2.1034299999999999</v>
      </c>
      <c r="I2032">
        <v>-53.802500000000002</v>
      </c>
    </row>
    <row r="2033" spans="1:9" x14ac:dyDescent="0.3">
      <c r="B2033">
        <v>5</v>
      </c>
      <c r="C2033">
        <v>287.899</v>
      </c>
      <c r="E2033">
        <v>-43.777500000000003</v>
      </c>
      <c r="F2033">
        <v>25.588999999999999</v>
      </c>
      <c r="G2033">
        <v>1034.03</v>
      </c>
      <c r="H2033">
        <v>2.1034299999999999</v>
      </c>
      <c r="I2033">
        <v>-53.802500000000002</v>
      </c>
    </row>
    <row r="2034" spans="1:9" x14ac:dyDescent="0.3">
      <c r="B2034">
        <v>6</v>
      </c>
      <c r="C2034">
        <v>302.82100000000003</v>
      </c>
      <c r="D2034">
        <f t="shared" si="112"/>
        <v>67.015145422865459</v>
      </c>
      <c r="E2034">
        <v>-44.479399999999998</v>
      </c>
      <c r="F2034">
        <v>26.7334</v>
      </c>
      <c r="G2034">
        <v>1025.24</v>
      </c>
      <c r="H2034">
        <v>2.06711</v>
      </c>
      <c r="I2034">
        <v>-54.107700000000001</v>
      </c>
    </row>
    <row r="2035" spans="1:9" x14ac:dyDescent="0.3">
      <c r="B2035">
        <v>7</v>
      </c>
      <c r="C2035">
        <v>317.37099999999998</v>
      </c>
      <c r="D2035">
        <f t="shared" si="112"/>
        <v>68.72852233676997</v>
      </c>
      <c r="E2035">
        <v>-44.738799999999998</v>
      </c>
      <c r="F2035">
        <v>26.779199999999999</v>
      </c>
      <c r="G2035">
        <v>1065.42</v>
      </c>
      <c r="H2035">
        <v>2.1170800000000001</v>
      </c>
      <c r="I2035">
        <v>-54.367100000000001</v>
      </c>
    </row>
    <row r="2036" spans="1:9" x14ac:dyDescent="0.3">
      <c r="B2036">
        <v>8</v>
      </c>
      <c r="C2036">
        <v>332.238</v>
      </c>
      <c r="D2036">
        <f t="shared" si="112"/>
        <v>67.263065850541381</v>
      </c>
      <c r="E2036">
        <v>-44.998199999999997</v>
      </c>
      <c r="F2036">
        <v>27.496300000000002</v>
      </c>
      <c r="G2036">
        <v>1077.77</v>
      </c>
      <c r="H2036">
        <v>2.0851999999999999</v>
      </c>
      <c r="I2036">
        <v>-54.428100000000001</v>
      </c>
    </row>
    <row r="2037" spans="1:9" x14ac:dyDescent="0.3">
      <c r="B2037">
        <v>9</v>
      </c>
      <c r="C2037">
        <v>347.87400000000002</v>
      </c>
      <c r="D2037">
        <f t="shared" si="112"/>
        <v>63.954975697109134</v>
      </c>
      <c r="E2037">
        <v>-44.479399999999998</v>
      </c>
      <c r="F2037">
        <v>26.046800000000001</v>
      </c>
      <c r="G2037">
        <v>1109.55</v>
      </c>
      <c r="H2037">
        <v>2.1731400000000001</v>
      </c>
      <c r="I2037">
        <v>-54.016100000000002</v>
      </c>
    </row>
    <row r="2038" spans="1:9" x14ac:dyDescent="0.3">
      <c r="B2038">
        <v>10</v>
      </c>
      <c r="C2038">
        <v>363.77</v>
      </c>
      <c r="D2038">
        <f t="shared" si="112"/>
        <v>62.908907901359001</v>
      </c>
      <c r="E2038">
        <v>-43.792700000000004</v>
      </c>
      <c r="F2038">
        <v>25.451699999999999</v>
      </c>
      <c r="G2038">
        <v>1076.3599999999999</v>
      </c>
      <c r="H2038">
        <v>2.1239699999999999</v>
      </c>
      <c r="I2038">
        <v>-53.955100000000002</v>
      </c>
    </row>
    <row r="2039" spans="1:9" x14ac:dyDescent="0.3">
      <c r="B2039">
        <v>11</v>
      </c>
      <c r="C2039">
        <v>396.49799999999999</v>
      </c>
      <c r="D2039">
        <f t="shared" si="112"/>
        <v>30.554876558298698</v>
      </c>
      <c r="E2039">
        <v>-44.326799999999999</v>
      </c>
      <c r="F2039">
        <v>25.222799999999999</v>
      </c>
      <c r="G2039">
        <v>1159.21</v>
      </c>
      <c r="H2039">
        <v>2.2024300000000001</v>
      </c>
      <c r="I2039">
        <v>-53.680399999999999</v>
      </c>
    </row>
    <row r="2040" spans="1:9" x14ac:dyDescent="0.3">
      <c r="B2040">
        <v>12</v>
      </c>
      <c r="C2040">
        <v>412.31</v>
      </c>
      <c r="D2040">
        <f t="shared" si="112"/>
        <v>63.243106501391303</v>
      </c>
      <c r="E2040">
        <v>-44.250500000000002</v>
      </c>
      <c r="F2040">
        <v>25.451699999999999</v>
      </c>
      <c r="G2040">
        <v>1159.5</v>
      </c>
      <c r="H2040">
        <v>2.1858300000000002</v>
      </c>
      <c r="I2040">
        <v>-53.710900000000002</v>
      </c>
    </row>
    <row r="2041" spans="1:9" x14ac:dyDescent="0.3">
      <c r="B2041">
        <v>13</v>
      </c>
      <c r="C2041">
        <v>428.22699999999998</v>
      </c>
      <c r="D2041">
        <f t="shared" si="112"/>
        <v>62.825909405038743</v>
      </c>
      <c r="E2041">
        <v>-44.265700000000002</v>
      </c>
      <c r="F2041">
        <v>24.8871</v>
      </c>
      <c r="G2041">
        <v>1180.1500000000001</v>
      </c>
      <c r="H2041">
        <v>2.2710900000000001</v>
      </c>
      <c r="I2041">
        <v>-53.558300000000003</v>
      </c>
    </row>
    <row r="2042" spans="1:9" x14ac:dyDescent="0.3">
      <c r="B2042">
        <v>14</v>
      </c>
      <c r="C2042">
        <v>444.673</v>
      </c>
      <c r="D2042">
        <f t="shared" si="112"/>
        <v>60.805058980907113</v>
      </c>
      <c r="E2042">
        <v>-43.685899999999997</v>
      </c>
      <c r="F2042">
        <v>24.078399999999998</v>
      </c>
      <c r="G2042">
        <v>1184.69</v>
      </c>
      <c r="H2042">
        <v>2.2530000000000001</v>
      </c>
      <c r="I2042">
        <v>-53.466799999999999</v>
      </c>
    </row>
    <row r="2043" spans="1:9" x14ac:dyDescent="0.3">
      <c r="B2043">
        <v>15</v>
      </c>
      <c r="C2043">
        <v>461.90499999999997</v>
      </c>
      <c r="D2043">
        <f t="shared" si="112"/>
        <v>58.031569173630551</v>
      </c>
      <c r="E2043">
        <v>-43.991100000000003</v>
      </c>
      <c r="F2043">
        <v>24.414100000000001</v>
      </c>
      <c r="G2043">
        <v>1238.48</v>
      </c>
      <c r="H2043">
        <v>2.2724600000000001</v>
      </c>
      <c r="I2043">
        <v>-53.3142</v>
      </c>
    </row>
    <row r="2044" spans="1:9" x14ac:dyDescent="0.3">
      <c r="B2044">
        <v>16</v>
      </c>
      <c r="C2044">
        <v>478.79300000000001</v>
      </c>
      <c r="D2044">
        <f t="shared" si="112"/>
        <v>59.213642823306373</v>
      </c>
      <c r="E2044">
        <v>-43.7012</v>
      </c>
      <c r="F2044">
        <v>23.895299999999999</v>
      </c>
      <c r="G2044">
        <v>1208.4000000000001</v>
      </c>
      <c r="H2044">
        <v>2.2995899999999998</v>
      </c>
      <c r="I2044">
        <v>-53.344700000000003</v>
      </c>
    </row>
    <row r="2045" spans="1:9" x14ac:dyDescent="0.3">
      <c r="B2045">
        <v>17</v>
      </c>
      <c r="C2045">
        <v>495.65199999999999</v>
      </c>
      <c r="D2045">
        <f t="shared" si="112"/>
        <v>59.315499139925329</v>
      </c>
      <c r="E2045">
        <v>-43.777500000000003</v>
      </c>
      <c r="F2045">
        <v>23.3917</v>
      </c>
      <c r="G2045">
        <v>1256.3900000000001</v>
      </c>
      <c r="H2045">
        <v>2.35311</v>
      </c>
      <c r="I2045">
        <v>-53.1158</v>
      </c>
    </row>
    <row r="2047" spans="1:9" x14ac:dyDescent="0.3">
      <c r="A2047">
        <v>4.8</v>
      </c>
    </row>
    <row r="2048" spans="1:9" x14ac:dyDescent="0.3">
      <c r="B2048">
        <v>1</v>
      </c>
      <c r="C2048">
        <v>220.81899999999999</v>
      </c>
      <c r="E2048">
        <v>-54.5959</v>
      </c>
      <c r="F2048">
        <v>64.056399999999996</v>
      </c>
      <c r="G2048">
        <v>412.81799999999998</v>
      </c>
      <c r="H2048">
        <v>0.93866000000000005</v>
      </c>
      <c r="I2048">
        <v>-61.599699999999999</v>
      </c>
    </row>
    <row r="2049" spans="1:9" x14ac:dyDescent="0.3">
      <c r="B2049">
        <v>2</v>
      </c>
      <c r="C2049">
        <v>226.59700000000001</v>
      </c>
      <c r="D2049">
        <f t="shared" si="112"/>
        <v>173.07026652820986</v>
      </c>
      <c r="E2049">
        <v>-47.668500000000002</v>
      </c>
      <c r="F2049">
        <v>36.148099999999999</v>
      </c>
      <c r="G2049">
        <v>711.173</v>
      </c>
      <c r="H2049">
        <v>1.58768</v>
      </c>
      <c r="I2049">
        <v>-54.061900000000001</v>
      </c>
    </row>
    <row r="2050" spans="1:9" x14ac:dyDescent="0.3">
      <c r="B2050">
        <v>3</v>
      </c>
      <c r="C2050">
        <v>234.54599999999999</v>
      </c>
      <c r="D2050">
        <f t="shared" si="112"/>
        <v>125.80198767140547</v>
      </c>
      <c r="E2050">
        <v>-45.089700000000001</v>
      </c>
      <c r="F2050">
        <v>26.840199999999999</v>
      </c>
      <c r="G2050">
        <v>937.78599999999994</v>
      </c>
      <c r="H2050">
        <v>2.0733799999999998</v>
      </c>
      <c r="I2050">
        <v>-51.895099999999999</v>
      </c>
    </row>
    <row r="2051" spans="1:9" x14ac:dyDescent="0.3">
      <c r="B2051">
        <v>4</v>
      </c>
      <c r="C2051">
        <v>286.57600000000002</v>
      </c>
      <c r="D2051">
        <f t="shared" si="112"/>
        <v>19.219680953296166</v>
      </c>
      <c r="E2051">
        <v>-43.777500000000003</v>
      </c>
      <c r="F2051">
        <v>24.337800000000001</v>
      </c>
      <c r="G2051">
        <v>1055.97</v>
      </c>
      <c r="H2051">
        <v>2.1732999999999998</v>
      </c>
      <c r="I2051">
        <v>-53.405799999999999</v>
      </c>
    </row>
    <row r="2052" spans="1:9" x14ac:dyDescent="0.3">
      <c r="B2052">
        <v>5</v>
      </c>
      <c r="C2052">
        <v>301.46699999999998</v>
      </c>
      <c r="D2052">
        <f t="shared" si="112"/>
        <v>67.154657175475293</v>
      </c>
      <c r="E2052">
        <v>-44.143700000000003</v>
      </c>
      <c r="F2052">
        <v>25.0244</v>
      </c>
      <c r="G2052">
        <v>1092.75</v>
      </c>
      <c r="H2052">
        <v>2.18574</v>
      </c>
      <c r="I2052">
        <v>-53.680399999999999</v>
      </c>
    </row>
    <row r="2053" spans="1:9" x14ac:dyDescent="0.3">
      <c r="B2053">
        <v>6</v>
      </c>
      <c r="C2053">
        <v>317.16300000000001</v>
      </c>
      <c r="D2053">
        <f t="shared" si="112"/>
        <v>63.710499490315897</v>
      </c>
      <c r="E2053">
        <v>-44.128399999999999</v>
      </c>
      <c r="F2053">
        <v>25.314299999999999</v>
      </c>
      <c r="G2053">
        <v>1089.08</v>
      </c>
      <c r="H2053">
        <v>2.1656900000000001</v>
      </c>
      <c r="I2053">
        <v>-53.634599999999999</v>
      </c>
    </row>
    <row r="2054" spans="1:9" x14ac:dyDescent="0.3">
      <c r="B2054">
        <v>7</v>
      </c>
      <c r="C2054">
        <v>332.346</v>
      </c>
      <c r="D2054">
        <f t="shared" si="112"/>
        <v>65.863136402555526</v>
      </c>
      <c r="E2054">
        <v>-44.174199999999999</v>
      </c>
      <c r="F2054">
        <v>25.0854</v>
      </c>
      <c r="G2054">
        <v>1118.5899999999999</v>
      </c>
      <c r="H2054">
        <v>2.19604</v>
      </c>
      <c r="I2054">
        <v>-53.665199999999999</v>
      </c>
    </row>
    <row r="2055" spans="1:9" x14ac:dyDescent="0.3">
      <c r="B2055">
        <v>8</v>
      </c>
      <c r="C2055">
        <v>347.65199999999999</v>
      </c>
      <c r="D2055">
        <f t="shared" ref="D2055:D2074" si="113">1000/(C2055-C2054)</f>
        <v>65.333856004181442</v>
      </c>
      <c r="E2055">
        <v>-44.250500000000002</v>
      </c>
      <c r="F2055">
        <v>24.9786</v>
      </c>
      <c r="G2055">
        <v>1127.01</v>
      </c>
      <c r="H2055">
        <v>2.2242999999999999</v>
      </c>
      <c r="I2055">
        <v>-53.665199999999999</v>
      </c>
    </row>
    <row r="2056" spans="1:9" x14ac:dyDescent="0.3">
      <c r="B2056">
        <v>9</v>
      </c>
      <c r="C2056">
        <v>363.53199999999998</v>
      </c>
      <c r="D2056">
        <f t="shared" si="113"/>
        <v>62.972292191435784</v>
      </c>
      <c r="E2056">
        <v>-43.6554</v>
      </c>
      <c r="F2056">
        <v>23.88</v>
      </c>
      <c r="G2056">
        <v>1137.67</v>
      </c>
      <c r="H2056">
        <v>2.2243599999999999</v>
      </c>
      <c r="I2056">
        <v>-53.3142</v>
      </c>
    </row>
    <row r="2057" spans="1:9" x14ac:dyDescent="0.3">
      <c r="B2057">
        <v>10</v>
      </c>
      <c r="C2057">
        <v>378.81200000000001</v>
      </c>
      <c r="D2057">
        <f t="shared" si="113"/>
        <v>65.445026178010338</v>
      </c>
      <c r="E2057">
        <v>-44.769300000000001</v>
      </c>
      <c r="F2057">
        <v>24.8871</v>
      </c>
      <c r="G2057">
        <v>1216.92</v>
      </c>
      <c r="H2057">
        <v>2.2863199999999999</v>
      </c>
      <c r="I2057">
        <v>-53.512599999999999</v>
      </c>
    </row>
    <row r="2058" spans="1:9" x14ac:dyDescent="0.3">
      <c r="B2058">
        <v>11</v>
      </c>
      <c r="C2058">
        <v>396.012</v>
      </c>
      <c r="D2058">
        <f t="shared" si="113"/>
        <v>58.13953488372097</v>
      </c>
      <c r="E2058">
        <v>-42.968800000000002</v>
      </c>
      <c r="F2058">
        <v>22.766100000000002</v>
      </c>
      <c r="G2058">
        <v>1184.24</v>
      </c>
      <c r="H2058">
        <v>2.2644199999999999</v>
      </c>
      <c r="I2058">
        <v>-53.298999999999999</v>
      </c>
    </row>
    <row r="2059" spans="1:9" x14ac:dyDescent="0.3">
      <c r="B2059">
        <v>12</v>
      </c>
      <c r="C2059">
        <v>412.55200000000002</v>
      </c>
      <c r="D2059">
        <f t="shared" si="113"/>
        <v>60.459492140265944</v>
      </c>
      <c r="E2059">
        <v>-43.457000000000001</v>
      </c>
      <c r="F2059">
        <v>23.3917</v>
      </c>
      <c r="G2059">
        <v>1202.3699999999999</v>
      </c>
      <c r="H2059">
        <v>2.2698</v>
      </c>
      <c r="I2059">
        <v>-53.176900000000003</v>
      </c>
    </row>
    <row r="2060" spans="1:9" x14ac:dyDescent="0.3">
      <c r="B2060">
        <v>13</v>
      </c>
      <c r="C2060">
        <v>429.59100000000001</v>
      </c>
      <c r="D2060">
        <f t="shared" si="113"/>
        <v>58.688890193086493</v>
      </c>
      <c r="E2060">
        <v>-43.319699999999997</v>
      </c>
      <c r="F2060">
        <v>22.674600000000002</v>
      </c>
      <c r="G2060">
        <v>1219.5</v>
      </c>
      <c r="H2060">
        <v>2.3054299999999999</v>
      </c>
      <c r="I2060">
        <v>-53.070099999999996</v>
      </c>
    </row>
    <row r="2062" spans="1:9" x14ac:dyDescent="0.3">
      <c r="A2062">
        <v>4.8499999999999996</v>
      </c>
    </row>
    <row r="2063" spans="1:9" x14ac:dyDescent="0.3">
      <c r="B2063">
        <v>1</v>
      </c>
      <c r="C2063">
        <v>220.81</v>
      </c>
      <c r="E2063">
        <v>-55.007899999999999</v>
      </c>
      <c r="F2063">
        <v>64.1785</v>
      </c>
      <c r="G2063">
        <v>418.31599999999997</v>
      </c>
      <c r="H2063">
        <v>0.948936</v>
      </c>
      <c r="I2063">
        <v>-61.569200000000002</v>
      </c>
    </row>
    <row r="2064" spans="1:9" x14ac:dyDescent="0.3">
      <c r="B2064">
        <v>2</v>
      </c>
      <c r="C2064">
        <v>226.505</v>
      </c>
      <c r="D2064">
        <f t="shared" si="113"/>
        <v>175.5926251097456</v>
      </c>
      <c r="E2064">
        <v>-48.049900000000001</v>
      </c>
      <c r="F2064">
        <v>36.239600000000003</v>
      </c>
      <c r="G2064">
        <v>727.03899999999999</v>
      </c>
      <c r="H2064">
        <v>1.6039099999999999</v>
      </c>
      <c r="I2064">
        <v>-54.016100000000002</v>
      </c>
    </row>
    <row r="2065" spans="1:9" x14ac:dyDescent="0.3">
      <c r="B2065">
        <v>3</v>
      </c>
      <c r="C2065">
        <v>244.75800000000001</v>
      </c>
      <c r="D2065">
        <f t="shared" si="113"/>
        <v>54.785514709910657</v>
      </c>
      <c r="E2065">
        <v>-43.365499999999997</v>
      </c>
      <c r="F2065">
        <v>20.782499999999999</v>
      </c>
      <c r="G2065">
        <v>1065.45</v>
      </c>
      <c r="H2065">
        <v>2.3424800000000001</v>
      </c>
      <c r="I2065">
        <v>-51.010100000000001</v>
      </c>
    </row>
    <row r="2066" spans="1:9" x14ac:dyDescent="0.3">
      <c r="B2066">
        <v>4</v>
      </c>
      <c r="C2066">
        <v>316.45600000000002</v>
      </c>
      <c r="D2066">
        <f t="shared" si="113"/>
        <v>13.947390443248066</v>
      </c>
      <c r="E2066">
        <v>-44.280999999999999</v>
      </c>
      <c r="F2066">
        <v>24.047899999999998</v>
      </c>
      <c r="G2066">
        <v>1166.3599999999999</v>
      </c>
      <c r="H2066">
        <v>2.2782499999999999</v>
      </c>
      <c r="I2066">
        <v>-53.298999999999999</v>
      </c>
    </row>
    <row r="2067" spans="1:9" x14ac:dyDescent="0.3">
      <c r="B2067">
        <v>5</v>
      </c>
      <c r="C2067">
        <v>332.90600000000001</v>
      </c>
      <c r="D2067">
        <f t="shared" si="113"/>
        <v>60.790273556231043</v>
      </c>
      <c r="E2067">
        <v>-43.289200000000001</v>
      </c>
      <c r="F2067">
        <v>23.147600000000001</v>
      </c>
      <c r="G2067">
        <v>1129.98</v>
      </c>
      <c r="H2067">
        <v>2.2280099999999998</v>
      </c>
      <c r="I2067">
        <v>-53.070099999999996</v>
      </c>
    </row>
    <row r="2068" spans="1:9" x14ac:dyDescent="0.3">
      <c r="B2068">
        <v>6</v>
      </c>
      <c r="C2068">
        <v>332.90600000000001</v>
      </c>
      <c r="E2068">
        <v>-43.289200000000001</v>
      </c>
      <c r="F2068">
        <v>23.147600000000001</v>
      </c>
      <c r="G2068">
        <v>1129.98</v>
      </c>
      <c r="H2068">
        <v>2.2280099999999998</v>
      </c>
      <c r="I2068">
        <v>-53.070099999999996</v>
      </c>
    </row>
    <row r="2069" spans="1:9" x14ac:dyDescent="0.3">
      <c r="B2069">
        <v>7</v>
      </c>
      <c r="C2069">
        <v>347.51299999999998</v>
      </c>
      <c r="D2069">
        <f t="shared" si="113"/>
        <v>68.46032724036435</v>
      </c>
      <c r="E2069">
        <v>-44.113199999999999</v>
      </c>
      <c r="F2069">
        <v>23.6206</v>
      </c>
      <c r="G2069">
        <v>1204.56</v>
      </c>
      <c r="H2069">
        <v>2.3275600000000001</v>
      </c>
      <c r="I2069">
        <v>-53.0396</v>
      </c>
    </row>
    <row r="2071" spans="1:9" x14ac:dyDescent="0.3">
      <c r="A2071">
        <v>4.9000000000000004</v>
      </c>
    </row>
    <row r="2072" spans="1:9" x14ac:dyDescent="0.3">
      <c r="B2072">
        <v>1</v>
      </c>
      <c r="C2072">
        <v>220.809</v>
      </c>
      <c r="E2072">
        <v>-54.7485</v>
      </c>
      <c r="F2072">
        <v>63.766500000000001</v>
      </c>
      <c r="G2072">
        <v>417.02199999999999</v>
      </c>
      <c r="H2072">
        <v>0.95275100000000001</v>
      </c>
      <c r="I2072">
        <v>-61.508200000000002</v>
      </c>
    </row>
    <row r="2073" spans="1:9" x14ac:dyDescent="0.3">
      <c r="B2073">
        <v>2</v>
      </c>
      <c r="C2073">
        <v>226.46299999999999</v>
      </c>
      <c r="D2073">
        <f t="shared" si="113"/>
        <v>176.86593562079955</v>
      </c>
      <c r="E2073">
        <v>-48.370399999999997</v>
      </c>
      <c r="F2073">
        <v>36.0107</v>
      </c>
      <c r="G2073">
        <v>748.78</v>
      </c>
      <c r="H2073">
        <v>1.65442</v>
      </c>
      <c r="I2073">
        <v>-53.604100000000003</v>
      </c>
    </row>
    <row r="2074" spans="1:9" x14ac:dyDescent="0.3">
      <c r="B2074">
        <v>3</v>
      </c>
      <c r="C2074">
        <v>244.69300000000001</v>
      </c>
      <c r="D2074">
        <f t="shared" si="113"/>
        <v>54.854635216675753</v>
      </c>
      <c r="E2074">
        <v>-42.694099999999999</v>
      </c>
      <c r="F2074">
        <v>19.393899999999999</v>
      </c>
      <c r="G2074">
        <v>1043.33</v>
      </c>
      <c r="H2074">
        <v>2.30606</v>
      </c>
      <c r="I2074">
        <v>-50.445599999999999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S841"/>
  <sheetViews>
    <sheetView topLeftCell="A40" zoomScale="50" zoomScaleNormal="50" workbookViewId="0">
      <selection activeCell="AN7" sqref="AN7:AR8"/>
    </sheetView>
  </sheetViews>
  <sheetFormatPr defaultRowHeight="14.4" x14ac:dyDescent="0.3"/>
  <sheetData>
    <row r="1" spans="1:45" x14ac:dyDescent="0.3">
      <c r="A1" t="s">
        <v>9</v>
      </c>
      <c r="K1" t="s">
        <v>18</v>
      </c>
      <c r="W1" t="s">
        <v>16</v>
      </c>
      <c r="AF1" t="s">
        <v>10</v>
      </c>
      <c r="AN1" t="s">
        <v>15</v>
      </c>
      <c r="AO1" t="s">
        <v>26</v>
      </c>
      <c r="AP1" t="s">
        <v>28</v>
      </c>
      <c r="AQ1" t="s">
        <v>31</v>
      </c>
      <c r="AR1" t="s">
        <v>34</v>
      </c>
      <c r="AS1" t="s">
        <v>56</v>
      </c>
    </row>
    <row r="2" spans="1:4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W2" t="s">
        <v>0</v>
      </c>
      <c r="X2" t="s">
        <v>12</v>
      </c>
      <c r="Y2" t="s">
        <v>15</v>
      </c>
      <c r="Z2" t="s">
        <v>19</v>
      </c>
      <c r="AA2" t="s">
        <v>14</v>
      </c>
      <c r="AB2" t="s">
        <v>13</v>
      </c>
      <c r="AC2" t="s">
        <v>17</v>
      </c>
      <c r="AF2" t="s">
        <v>0</v>
      </c>
      <c r="AG2" t="s">
        <v>12</v>
      </c>
      <c r="AH2" t="s">
        <v>15</v>
      </c>
      <c r="AI2" t="s">
        <v>19</v>
      </c>
      <c r="AJ2" t="s">
        <v>14</v>
      </c>
      <c r="AK2" t="s">
        <v>13</v>
      </c>
      <c r="AL2" t="s">
        <v>17</v>
      </c>
      <c r="AN2" t="s">
        <v>25</v>
      </c>
    </row>
    <row r="3" spans="1:45" x14ac:dyDescent="0.3">
      <c r="W3">
        <v>2.4</v>
      </c>
      <c r="AF3">
        <v>2.4</v>
      </c>
      <c r="AG3">
        <f>AVERAGE(N6:N12)</f>
        <v>18.937988051917436</v>
      </c>
      <c r="AH3">
        <f>N6</f>
        <v>17.125633648444992</v>
      </c>
      <c r="AI3">
        <f>N12</f>
        <v>19.222636576832862</v>
      </c>
      <c r="AK3">
        <f>AH3/AI3</f>
        <v>0.89090971365940619</v>
      </c>
      <c r="AM3" t="s">
        <v>20</v>
      </c>
      <c r="AN3">
        <f>(Y34-Y8)/(W34-W8)</f>
        <v>73.961829409890683</v>
      </c>
      <c r="AO3">
        <f>(Z34-Z8)/(W34-W8)</f>
        <v>14.626126734099538</v>
      </c>
      <c r="AP3">
        <f>MAX(B:B)</f>
        <v>33</v>
      </c>
      <c r="AQ3">
        <f>MAX(Z8:Z34)</f>
        <v>59.883825378765358</v>
      </c>
      <c r="AR3">
        <f>AB34-AB8</f>
        <v>2.7110307520461108</v>
      </c>
      <c r="AS3">
        <f>MAX(Y8:Y34)</f>
        <v>209.99580008399829</v>
      </c>
    </row>
    <row r="4" spans="1:45" x14ac:dyDescent="0.3">
      <c r="A4">
        <v>2.8</v>
      </c>
      <c r="K4">
        <v>2.4</v>
      </c>
      <c r="W4">
        <v>2.5</v>
      </c>
      <c r="AF4">
        <v>2.5</v>
      </c>
      <c r="AG4">
        <f>AVERAGE(N16:N26)</f>
        <v>25.102363679528153</v>
      </c>
      <c r="AH4">
        <f>N16</f>
        <v>24.666995559940823</v>
      </c>
      <c r="AI4">
        <f>N26</f>
        <v>24.932060136129024</v>
      </c>
      <c r="AK4">
        <f t="shared" ref="AK4:AK34" si="0">AH4/AI4</f>
        <v>0.98936852491366745</v>
      </c>
      <c r="AM4" t="s">
        <v>21</v>
      </c>
      <c r="AN4">
        <f>(AH34-AH3)/(AF34-AF3)</f>
        <v>50.237165603130535</v>
      </c>
      <c r="AO4">
        <f>(AI34-AI3)/(AF34-AF3)</f>
        <v>12.167253645842022</v>
      </c>
      <c r="AP4">
        <f>MAX(L:L)</f>
        <v>31</v>
      </c>
      <c r="AQ4">
        <f>MAX(AI3:AI34)</f>
        <v>56.941122878943133</v>
      </c>
      <c r="AR4">
        <f>AK34-AK3</f>
        <v>2.1448724816733398</v>
      </c>
      <c r="AS4">
        <f>MAX(AH3:AH34)</f>
        <v>172.86084701814966</v>
      </c>
    </row>
    <row r="5" spans="1:45" x14ac:dyDescent="0.3">
      <c r="B5">
        <v>1</v>
      </c>
      <c r="C5">
        <v>327.50400000000002</v>
      </c>
      <c r="E5">
        <v>-26.046800000000001</v>
      </c>
      <c r="F5">
        <v>62.683100000000003</v>
      </c>
      <c r="G5">
        <v>289.32499999999999</v>
      </c>
      <c r="H5">
        <v>0.56371499999999997</v>
      </c>
      <c r="I5">
        <v>-47.943100000000001</v>
      </c>
      <c r="J5">
        <f>I5-E5</f>
        <v>-21.8963</v>
      </c>
      <c r="L5">
        <v>1</v>
      </c>
      <c r="M5">
        <v>315.65800000000002</v>
      </c>
      <c r="O5">
        <v>-5.15747</v>
      </c>
      <c r="P5">
        <v>56.579599999999999</v>
      </c>
      <c r="Q5">
        <v>326.30599999999998</v>
      </c>
      <c r="R5">
        <v>0.77308600000000005</v>
      </c>
      <c r="S5">
        <v>-25.695799999999998</v>
      </c>
      <c r="T5">
        <f>S5-O5</f>
        <v>-20.538329999999998</v>
      </c>
      <c r="W5">
        <v>2.6</v>
      </c>
      <c r="AF5">
        <v>2.6</v>
      </c>
      <c r="AG5">
        <f>AVERAGE(N30:N42)</f>
        <v>29.553335176091725</v>
      </c>
      <c r="AH5">
        <f>N30</f>
        <v>31.032770605759666</v>
      </c>
      <c r="AI5">
        <f>N42</f>
        <v>29.864118261908306</v>
      </c>
      <c r="AK5">
        <f t="shared" si="0"/>
        <v>1.0391323237338628</v>
      </c>
    </row>
    <row r="6" spans="1:45" x14ac:dyDescent="0.3">
      <c r="B6">
        <v>2</v>
      </c>
      <c r="C6">
        <v>384.017</v>
      </c>
      <c r="D6">
        <f>1000/(C6-C5)</f>
        <v>17.695043618282526</v>
      </c>
      <c r="E6">
        <v>-25.390599999999999</v>
      </c>
      <c r="F6">
        <v>62.896700000000003</v>
      </c>
      <c r="G6">
        <v>279.13400000000001</v>
      </c>
      <c r="H6">
        <v>0.55485200000000001</v>
      </c>
      <c r="I6">
        <v>-48.019399999999997</v>
      </c>
      <c r="J6">
        <f t="shared" ref="J6:J69" si="1">I6-E6</f>
        <v>-22.628799999999998</v>
      </c>
      <c r="L6">
        <v>2</v>
      </c>
      <c r="M6">
        <v>374.05</v>
      </c>
      <c r="N6">
        <f>1000/(M6-M5)</f>
        <v>17.125633648444992</v>
      </c>
      <c r="O6">
        <v>-6.5460200000000004</v>
      </c>
      <c r="P6">
        <v>58.380099999999999</v>
      </c>
      <c r="Q6">
        <v>345.209</v>
      </c>
      <c r="R6">
        <v>0.78433600000000003</v>
      </c>
      <c r="S6">
        <v>-26.062000000000001</v>
      </c>
      <c r="T6">
        <f t="shared" ref="T6:T69" si="2">S6-O6</f>
        <v>-19.515979999999999</v>
      </c>
      <c r="W6">
        <v>2.7</v>
      </c>
      <c r="AF6">
        <v>2.7</v>
      </c>
      <c r="AG6">
        <f>AVERAGE(N46:N60)</f>
        <v>32.24358061932881</v>
      </c>
      <c r="AH6">
        <f>N46</f>
        <v>33.266799733865568</v>
      </c>
      <c r="AI6">
        <f>N60</f>
        <v>32.731081434930587</v>
      </c>
      <c r="AK6">
        <f t="shared" si="0"/>
        <v>1.0163672654690616</v>
      </c>
    </row>
    <row r="7" spans="1:45" x14ac:dyDescent="0.3">
      <c r="B7">
        <v>3</v>
      </c>
      <c r="C7">
        <v>439.70800000000003</v>
      </c>
      <c r="D7">
        <f t="shared" ref="D7:D70" si="3">1000/(C7-C6)</f>
        <v>17.95622272898672</v>
      </c>
      <c r="E7">
        <v>-25.741599999999998</v>
      </c>
      <c r="F7">
        <v>63.537599999999998</v>
      </c>
      <c r="G7">
        <v>282.48599999999999</v>
      </c>
      <c r="H7">
        <v>0.55732300000000001</v>
      </c>
      <c r="I7">
        <v>-48.156700000000001</v>
      </c>
      <c r="J7">
        <f t="shared" si="1"/>
        <v>-22.415100000000002</v>
      </c>
      <c r="L7">
        <v>3</v>
      </c>
      <c r="M7">
        <v>427.447</v>
      </c>
      <c r="N7">
        <f t="shared" ref="N7:N70" si="4">1000/(M7-M6)</f>
        <v>18.727643875124073</v>
      </c>
      <c r="O7">
        <v>-6.7901600000000002</v>
      </c>
      <c r="P7">
        <v>59.066800000000001</v>
      </c>
      <c r="Q7">
        <v>347.56299999999999</v>
      </c>
      <c r="R7">
        <v>0.78578800000000004</v>
      </c>
      <c r="S7">
        <v>-26.4282</v>
      </c>
      <c r="T7">
        <f t="shared" si="2"/>
        <v>-19.63804</v>
      </c>
      <c r="W7">
        <v>2.8</v>
      </c>
      <c r="AF7">
        <v>2.8</v>
      </c>
      <c r="AG7">
        <f>AVERAGE(N64:N80)</f>
        <v>34.696046006013361</v>
      </c>
      <c r="AH7">
        <f>N64</f>
        <v>36.995930447650757</v>
      </c>
      <c r="AI7">
        <f>N80</f>
        <v>34.771723634340539</v>
      </c>
      <c r="AK7">
        <f t="shared" si="0"/>
        <v>1.0639659637439887</v>
      </c>
      <c r="AN7" t="s">
        <v>72</v>
      </c>
      <c r="AO7" t="s">
        <v>73</v>
      </c>
      <c r="AP7" t="s">
        <v>74</v>
      </c>
      <c r="AQ7" t="s">
        <v>75</v>
      </c>
    </row>
    <row r="8" spans="1:45" x14ac:dyDescent="0.3">
      <c r="B8">
        <v>4</v>
      </c>
      <c r="C8">
        <v>514.08100000000002</v>
      </c>
      <c r="D8">
        <f t="shared" si="3"/>
        <v>13.445739717370554</v>
      </c>
      <c r="E8">
        <v>-24.047899999999998</v>
      </c>
      <c r="F8">
        <v>61.0809</v>
      </c>
      <c r="G8">
        <v>276.37299999999999</v>
      </c>
      <c r="H8">
        <v>0.55772299999999997</v>
      </c>
      <c r="I8">
        <v>-47.820999999999998</v>
      </c>
      <c r="J8">
        <f t="shared" si="1"/>
        <v>-23.773099999999999</v>
      </c>
      <c r="L8">
        <v>4</v>
      </c>
      <c r="M8">
        <v>477.62099999999998</v>
      </c>
      <c r="N8">
        <f t="shared" si="4"/>
        <v>19.930641368039232</v>
      </c>
      <c r="O8">
        <v>-6.3629199999999999</v>
      </c>
      <c r="P8">
        <v>58.624299999999998</v>
      </c>
      <c r="Q8">
        <v>342.86200000000002</v>
      </c>
      <c r="R8">
        <v>0.78300000000000003</v>
      </c>
      <c r="S8">
        <v>-26.5656</v>
      </c>
      <c r="T8">
        <f t="shared" si="2"/>
        <v>-20.202680000000001</v>
      </c>
      <c r="W8">
        <v>2.9</v>
      </c>
      <c r="X8">
        <f>AVERAGE(D6:D12)</f>
        <v>18.525480398955814</v>
      </c>
      <c r="Y8">
        <f>D6</f>
        <v>17.695043618282526</v>
      </c>
      <c r="Z8">
        <f>D12</f>
        <v>21.192726656211622</v>
      </c>
      <c r="AB8">
        <f>Y8/Z8</f>
        <v>0.83495832817227789</v>
      </c>
      <c r="AF8">
        <v>2.9</v>
      </c>
      <c r="AG8">
        <f>AVERAGE(N84:N101)</f>
        <v>36.626049737589454</v>
      </c>
      <c r="AH8">
        <f>N84</f>
        <v>40.559724193875482</v>
      </c>
      <c r="AI8">
        <f>N101</f>
        <v>36.242389098289379</v>
      </c>
      <c r="AK8">
        <f t="shared" si="0"/>
        <v>1.1191239099574117</v>
      </c>
      <c r="AN8">
        <f>MAX(X3:X34)</f>
        <v>68.231392699292357</v>
      </c>
      <c r="AO8">
        <f>MAX(AG3:AG34)</f>
        <v>65.324383592727315</v>
      </c>
      <c r="AP8">
        <f>(X34-X8)/(W34-W8)</f>
        <v>19.117658577052516</v>
      </c>
      <c r="AQ8">
        <f>(AG34-AG3)/(AF34-AF3)</f>
        <v>14.963353400261251</v>
      </c>
    </row>
    <row r="9" spans="1:45" x14ac:dyDescent="0.3">
      <c r="B9">
        <v>5</v>
      </c>
      <c r="C9">
        <v>567.13699999999994</v>
      </c>
      <c r="D9">
        <f t="shared" si="3"/>
        <v>18.848009650180966</v>
      </c>
      <c r="E9">
        <v>-25.1617</v>
      </c>
      <c r="F9">
        <v>63.079799999999999</v>
      </c>
      <c r="G9">
        <v>279.35199999999998</v>
      </c>
      <c r="H9">
        <v>0.55756799999999995</v>
      </c>
      <c r="I9">
        <v>-48.080399999999997</v>
      </c>
      <c r="J9">
        <f t="shared" si="1"/>
        <v>-22.918699999999998</v>
      </c>
      <c r="L9">
        <v>5</v>
      </c>
      <c r="M9">
        <v>528.73099999999999</v>
      </c>
      <c r="N9">
        <f t="shared" si="4"/>
        <v>19.56564273136372</v>
      </c>
      <c r="O9">
        <v>-4.9896200000000004</v>
      </c>
      <c r="P9">
        <v>57.281500000000001</v>
      </c>
      <c r="Q9">
        <v>327.50599999999997</v>
      </c>
      <c r="R9">
        <v>0.77310599999999996</v>
      </c>
      <c r="S9">
        <v>-26.3672</v>
      </c>
      <c r="T9">
        <f t="shared" si="2"/>
        <v>-21.377580000000002</v>
      </c>
      <c r="W9">
        <v>3</v>
      </c>
      <c r="X9">
        <f>AVERAGE(D16:D26)</f>
        <v>26.051483616264058</v>
      </c>
      <c r="Y9">
        <f>D16</f>
        <v>26.104889445793187</v>
      </c>
      <c r="Z9">
        <f>D26</f>
        <v>26.704408897909044</v>
      </c>
      <c r="AB9">
        <f t="shared" ref="AB9:AB34" si="5">Y9/Z9</f>
        <v>0.97754979507661754</v>
      </c>
      <c r="AF9">
        <v>3</v>
      </c>
      <c r="AG9">
        <f>AVERAGE(N105:N123)</f>
        <v>38.51604222474046</v>
      </c>
      <c r="AH9">
        <f>N105</f>
        <v>43.913578078341843</v>
      </c>
      <c r="AI9">
        <f>N123</f>
        <v>37.864445285876442</v>
      </c>
      <c r="AK9">
        <f t="shared" si="0"/>
        <v>1.1597575970490117</v>
      </c>
    </row>
    <row r="10" spans="1:45" x14ac:dyDescent="0.3">
      <c r="B10">
        <v>6</v>
      </c>
      <c r="C10">
        <v>613.25</v>
      </c>
      <c r="D10">
        <f t="shared" si="3"/>
        <v>21.685858651573284</v>
      </c>
      <c r="E10">
        <v>-26.062000000000001</v>
      </c>
      <c r="F10">
        <v>64.453100000000006</v>
      </c>
      <c r="G10">
        <v>281.06700000000001</v>
      </c>
      <c r="H10">
        <v>0.55784299999999998</v>
      </c>
      <c r="I10">
        <v>-48.171999999999997</v>
      </c>
      <c r="J10">
        <f t="shared" si="1"/>
        <v>-22.109999999999996</v>
      </c>
      <c r="L10">
        <v>6</v>
      </c>
      <c r="M10">
        <v>583.35799999999995</v>
      </c>
      <c r="N10">
        <f t="shared" si="4"/>
        <v>18.305965914291484</v>
      </c>
      <c r="O10">
        <v>-5.7220500000000003</v>
      </c>
      <c r="P10">
        <v>57.815600000000003</v>
      </c>
      <c r="Q10">
        <v>338.471</v>
      </c>
      <c r="R10">
        <v>0.78253300000000003</v>
      </c>
      <c r="S10">
        <v>-26.3672</v>
      </c>
      <c r="T10">
        <f t="shared" si="2"/>
        <v>-20.645150000000001</v>
      </c>
      <c r="W10">
        <v>3.1</v>
      </c>
      <c r="X10">
        <f>AVERAGE(D43:D55)</f>
        <v>28.666983338959486</v>
      </c>
      <c r="Y10">
        <f>D43</f>
        <v>27.946231450688884</v>
      </c>
      <c r="Z10">
        <f>D55</f>
        <v>29.274004683840776</v>
      </c>
      <c r="AB10">
        <f t="shared" si="5"/>
        <v>0.95464326635553143</v>
      </c>
      <c r="AF10">
        <v>3.1</v>
      </c>
      <c r="AG10">
        <f>AVERAGE(N127:N145)</f>
        <v>40.103170384263116</v>
      </c>
      <c r="AH10">
        <f>N127</f>
        <v>47.109812974042548</v>
      </c>
      <c r="AI10">
        <f>N145</f>
        <v>39.070130884938422</v>
      </c>
      <c r="AK10">
        <f t="shared" si="0"/>
        <v>1.2057756630706202</v>
      </c>
    </row>
    <row r="11" spans="1:45" x14ac:dyDescent="0.3">
      <c r="B11">
        <v>7</v>
      </c>
      <c r="C11">
        <v>666.28700000000003</v>
      </c>
      <c r="D11">
        <f t="shared" si="3"/>
        <v>18.854761770085023</v>
      </c>
      <c r="E11">
        <v>-25.1617</v>
      </c>
      <c r="F11">
        <v>63.156100000000002</v>
      </c>
      <c r="G11">
        <v>279.92099999999999</v>
      </c>
      <c r="H11">
        <v>0.560114</v>
      </c>
      <c r="I11">
        <v>-47.897300000000001</v>
      </c>
      <c r="J11">
        <f t="shared" si="1"/>
        <v>-22.735600000000002</v>
      </c>
      <c r="L11">
        <v>7</v>
      </c>
      <c r="M11">
        <v>634.15099999999995</v>
      </c>
      <c r="N11">
        <f t="shared" si="4"/>
        <v>19.68775224932569</v>
      </c>
      <c r="O11">
        <v>-4.85229</v>
      </c>
      <c r="P11">
        <v>57.083100000000002</v>
      </c>
      <c r="Q11">
        <v>326.33699999999999</v>
      </c>
      <c r="R11">
        <v>0.77027699999999999</v>
      </c>
      <c r="S11">
        <v>-26.5503</v>
      </c>
      <c r="T11">
        <f t="shared" si="2"/>
        <v>-21.69801</v>
      </c>
      <c r="W11">
        <v>3.2</v>
      </c>
      <c r="X11">
        <f>AVERAGE(D60:D75)</f>
        <v>33.271138318929658</v>
      </c>
      <c r="Y11">
        <f>D60</f>
        <v>34.030968181044763</v>
      </c>
      <c r="Z11">
        <f>D75</f>
        <v>33.536789858474762</v>
      </c>
      <c r="AB11">
        <f t="shared" si="5"/>
        <v>1.0147354092223924</v>
      </c>
      <c r="AF11">
        <v>3.2</v>
      </c>
      <c r="AG11">
        <f>AVERAGE(N149:N168)</f>
        <v>41.804304743825028</v>
      </c>
      <c r="AH11">
        <f>N149</f>
        <v>51.977753521492787</v>
      </c>
      <c r="AI11">
        <f>N168</f>
        <v>40.513713892152317</v>
      </c>
      <c r="AK11">
        <f t="shared" si="0"/>
        <v>1.2829668901710121</v>
      </c>
    </row>
    <row r="12" spans="1:45" x14ac:dyDescent="0.3">
      <c r="B12">
        <v>8</v>
      </c>
      <c r="C12">
        <v>713.47299999999996</v>
      </c>
      <c r="D12">
        <f t="shared" si="3"/>
        <v>21.192726656211622</v>
      </c>
      <c r="E12">
        <v>-25.344799999999999</v>
      </c>
      <c r="F12">
        <v>63.690199999999997</v>
      </c>
      <c r="G12">
        <v>275.43299999999999</v>
      </c>
      <c r="H12">
        <v>0.55613599999999996</v>
      </c>
      <c r="I12">
        <v>-48.080399999999997</v>
      </c>
      <c r="J12">
        <f t="shared" si="1"/>
        <v>-22.735599999999998</v>
      </c>
      <c r="L12">
        <v>8</v>
      </c>
      <c r="M12">
        <v>686.173</v>
      </c>
      <c r="N12">
        <f t="shared" si="4"/>
        <v>19.222636576832862</v>
      </c>
      <c r="O12">
        <v>-5.8593799999999998</v>
      </c>
      <c r="P12">
        <v>57.8613</v>
      </c>
      <c r="Q12">
        <v>339.79399999999998</v>
      </c>
      <c r="R12">
        <v>0.78463499999999997</v>
      </c>
      <c r="S12">
        <v>-26.4893</v>
      </c>
      <c r="T12">
        <f t="shared" si="2"/>
        <v>-20.629919999999998</v>
      </c>
      <c r="W12">
        <v>3.3</v>
      </c>
      <c r="X12">
        <f>AVERAGE(N64:N80)</f>
        <v>34.696046006013361</v>
      </c>
      <c r="Y12">
        <f>D64</f>
        <v>33.854695646286125</v>
      </c>
      <c r="Z12">
        <f>D80</f>
        <v>35.57705991176892</v>
      </c>
      <c r="AB12">
        <f t="shared" si="5"/>
        <v>0.95158778522580967</v>
      </c>
      <c r="AF12">
        <v>3.3</v>
      </c>
      <c r="AG12">
        <f>AVERAGE(N172:N192)</f>
        <v>43.379921068613143</v>
      </c>
      <c r="AH12">
        <f>N172</f>
        <v>55.475424386996529</v>
      </c>
      <c r="AI12">
        <f>N192</f>
        <v>42.558624505255864</v>
      </c>
      <c r="AK12">
        <f t="shared" si="0"/>
        <v>1.3035060468212614</v>
      </c>
    </row>
    <row r="13" spans="1:45" x14ac:dyDescent="0.3">
      <c r="J13">
        <f t="shared" si="1"/>
        <v>0</v>
      </c>
      <c r="T13">
        <f t="shared" si="2"/>
        <v>0</v>
      </c>
      <c r="W13">
        <v>3.4</v>
      </c>
      <c r="X13">
        <f>AVERAGE(D100:D118)</f>
        <v>38.914039633821915</v>
      </c>
      <c r="Y13">
        <f>D100</f>
        <v>44.694734960221695</v>
      </c>
      <c r="Z13">
        <f>D118</f>
        <v>37.857278061707419</v>
      </c>
      <c r="AB13">
        <f t="shared" si="5"/>
        <v>1.1806114239742542</v>
      </c>
      <c r="AF13">
        <v>3.4</v>
      </c>
      <c r="AG13">
        <f>AVERAGE(N196:N217)</f>
        <v>44.929334541381252</v>
      </c>
      <c r="AH13">
        <f>N196</f>
        <v>61.474150119874608</v>
      </c>
      <c r="AI13">
        <f>N217</f>
        <v>43.489605984169728</v>
      </c>
      <c r="AK13">
        <f t="shared" si="0"/>
        <v>1.4135366078563985</v>
      </c>
    </row>
    <row r="14" spans="1:45" x14ac:dyDescent="0.3">
      <c r="A14">
        <v>2.9</v>
      </c>
      <c r="J14">
        <f t="shared" si="1"/>
        <v>0</v>
      </c>
      <c r="K14">
        <v>2.5</v>
      </c>
      <c r="T14">
        <f t="shared" si="2"/>
        <v>0</v>
      </c>
      <c r="W14">
        <v>3.5</v>
      </c>
      <c r="X14">
        <f>AVERAGE(D122:D141)</f>
        <v>41.389905344400333</v>
      </c>
      <c r="Y14">
        <f>D122</f>
        <v>48.365254401238182</v>
      </c>
      <c r="Z14">
        <f>D141</f>
        <v>40.647101861637303</v>
      </c>
      <c r="AB14">
        <f t="shared" si="5"/>
        <v>1.1898819887792607</v>
      </c>
      <c r="AF14">
        <v>3.5</v>
      </c>
      <c r="AG14">
        <f>AVERAGE(N221:N242)</f>
        <v>46.357917359535051</v>
      </c>
      <c r="AH14">
        <f>N221</f>
        <v>65.876152832674549</v>
      </c>
      <c r="AI14">
        <f>N242</f>
        <v>44.694734960221865</v>
      </c>
      <c r="AK14">
        <f t="shared" si="0"/>
        <v>1.4739130434782544</v>
      </c>
    </row>
    <row r="15" spans="1:45" x14ac:dyDescent="0.3">
      <c r="B15">
        <v>1</v>
      </c>
      <c r="C15">
        <v>261.06299999999999</v>
      </c>
      <c r="E15">
        <v>-26.977499999999999</v>
      </c>
      <c r="F15">
        <v>63.629199999999997</v>
      </c>
      <c r="G15">
        <v>277.74099999999999</v>
      </c>
      <c r="H15">
        <v>0.56182100000000001</v>
      </c>
      <c r="I15">
        <v>-47.668500000000002</v>
      </c>
      <c r="J15">
        <f t="shared" si="1"/>
        <v>-20.691000000000003</v>
      </c>
      <c r="L15">
        <v>1</v>
      </c>
      <c r="M15">
        <v>267.51100000000002</v>
      </c>
      <c r="O15">
        <v>-6.4697300000000002</v>
      </c>
      <c r="P15">
        <v>57.8461</v>
      </c>
      <c r="Q15">
        <v>335.649</v>
      </c>
      <c r="R15">
        <v>0.79405300000000001</v>
      </c>
      <c r="S15">
        <v>-24.7498</v>
      </c>
      <c r="T15">
        <f t="shared" si="2"/>
        <v>-18.280070000000002</v>
      </c>
      <c r="W15">
        <v>3.6</v>
      </c>
      <c r="X15">
        <f>AVERAGE(D145:D165)</f>
        <v>43.453239061355163</v>
      </c>
      <c r="Y15">
        <f>D145</f>
        <v>55.032744482967388</v>
      </c>
      <c r="Z15">
        <f>D165</f>
        <v>41.935754424222083</v>
      </c>
      <c r="AB15">
        <f t="shared" si="5"/>
        <v>1.3123108249408406</v>
      </c>
      <c r="AF15">
        <v>3.6</v>
      </c>
      <c r="AG15">
        <f>AVERAGE(N246:N268)</f>
        <v>47.653941658639603</v>
      </c>
      <c r="AH15">
        <f>N246</f>
        <v>73.206442166910705</v>
      </c>
      <c r="AI15">
        <f>N268</f>
        <v>44.962007103997152</v>
      </c>
      <c r="AK15">
        <f t="shared" si="0"/>
        <v>1.62818448023426</v>
      </c>
    </row>
    <row r="16" spans="1:45" x14ac:dyDescent="0.3">
      <c r="B16">
        <v>2</v>
      </c>
      <c r="C16">
        <v>299.37</v>
      </c>
      <c r="D16">
        <f t="shared" si="3"/>
        <v>26.104889445793187</v>
      </c>
      <c r="E16">
        <v>-26.3367</v>
      </c>
      <c r="F16">
        <v>64.1327</v>
      </c>
      <c r="G16">
        <v>272.33800000000002</v>
      </c>
      <c r="H16">
        <v>0.550817</v>
      </c>
      <c r="I16">
        <v>-48.263500000000001</v>
      </c>
      <c r="J16">
        <f t="shared" si="1"/>
        <v>-21.9268</v>
      </c>
      <c r="L16">
        <v>2</v>
      </c>
      <c r="M16">
        <v>308.05099999999999</v>
      </c>
      <c r="N16">
        <f t="shared" si="4"/>
        <v>24.666995559940823</v>
      </c>
      <c r="O16">
        <v>-4.53186</v>
      </c>
      <c r="P16">
        <v>56.457500000000003</v>
      </c>
      <c r="Q16">
        <v>318.53300000000002</v>
      </c>
      <c r="R16">
        <v>0.76706200000000002</v>
      </c>
      <c r="S16">
        <v>-25.65</v>
      </c>
      <c r="T16">
        <f t="shared" si="2"/>
        <v>-21.118139999999997</v>
      </c>
      <c r="W16">
        <v>3.7</v>
      </c>
      <c r="X16">
        <f>AVERAGE(D169:D190)</f>
        <v>45.239870563416275</v>
      </c>
      <c r="Y16">
        <f>D169</f>
        <v>61.406202026404678</v>
      </c>
      <c r="Z16">
        <f>D190</f>
        <v>43.226419987896577</v>
      </c>
      <c r="AB16">
        <f t="shared" si="5"/>
        <v>1.4205710776788467</v>
      </c>
      <c r="AF16">
        <v>3.7</v>
      </c>
      <c r="AG16">
        <f>AVERAGE(N272:N294)</f>
        <v>48.786706573296442</v>
      </c>
      <c r="AH16">
        <f>N272</f>
        <v>78.382191566076131</v>
      </c>
      <c r="AI16">
        <f>N294</f>
        <v>45.993928801398297</v>
      </c>
      <c r="AK16">
        <f t="shared" si="0"/>
        <v>1.7041856090296241</v>
      </c>
    </row>
    <row r="17" spans="1:37" x14ac:dyDescent="0.3">
      <c r="B17">
        <v>3</v>
      </c>
      <c r="C17">
        <v>339.96100000000001</v>
      </c>
      <c r="D17">
        <f t="shared" si="3"/>
        <v>24.636003054864375</v>
      </c>
      <c r="E17">
        <v>-27.084399999999999</v>
      </c>
      <c r="F17">
        <v>65.109300000000005</v>
      </c>
      <c r="G17">
        <v>279.62400000000002</v>
      </c>
      <c r="H17">
        <v>0.55981700000000001</v>
      </c>
      <c r="I17">
        <v>-48.4619</v>
      </c>
      <c r="J17">
        <f t="shared" si="1"/>
        <v>-21.377500000000001</v>
      </c>
      <c r="L17">
        <v>3</v>
      </c>
      <c r="M17">
        <v>348.899</v>
      </c>
      <c r="N17">
        <f t="shared" si="4"/>
        <v>24.481002741872299</v>
      </c>
      <c r="O17">
        <v>-6.0730000000000004</v>
      </c>
      <c r="P17">
        <v>58.303800000000003</v>
      </c>
      <c r="Q17">
        <v>339.89100000000002</v>
      </c>
      <c r="R17">
        <v>0.78734300000000002</v>
      </c>
      <c r="S17">
        <v>-25.970500000000001</v>
      </c>
      <c r="T17">
        <f t="shared" si="2"/>
        <v>-19.897500000000001</v>
      </c>
      <c r="W17">
        <v>3.8</v>
      </c>
      <c r="X17">
        <f>AVERAGE(D194:D216)</f>
        <v>46.788464597489792</v>
      </c>
      <c r="Y17">
        <f>D194</f>
        <v>68.119891008174491</v>
      </c>
      <c r="Z17">
        <f>D216</f>
        <v>44.869206263741354</v>
      </c>
      <c r="AB17">
        <f t="shared" si="5"/>
        <v>1.5181880108991794</v>
      </c>
      <c r="AF17">
        <v>3.8</v>
      </c>
      <c r="AG17">
        <f>AVERAGE(N298:N321)</f>
        <v>50.068470190534669</v>
      </c>
      <c r="AH17">
        <f>N298</f>
        <v>86.54262224145387</v>
      </c>
      <c r="AI17">
        <f>N321</f>
        <v>46.531106044390704</v>
      </c>
      <c r="AK17">
        <f t="shared" si="0"/>
        <v>1.8598874945910839</v>
      </c>
    </row>
    <row r="18" spans="1:37" x14ac:dyDescent="0.3">
      <c r="B18">
        <v>4</v>
      </c>
      <c r="C18">
        <v>377.416</v>
      </c>
      <c r="D18">
        <f t="shared" si="3"/>
        <v>26.698705112802042</v>
      </c>
      <c r="E18">
        <v>-25.497399999999999</v>
      </c>
      <c r="F18">
        <v>63.491799999999998</v>
      </c>
      <c r="G18">
        <v>269.029</v>
      </c>
      <c r="H18">
        <v>0.55163300000000004</v>
      </c>
      <c r="I18">
        <v>-48.3551</v>
      </c>
      <c r="J18">
        <f t="shared" si="1"/>
        <v>-22.857700000000001</v>
      </c>
      <c r="L18">
        <v>4</v>
      </c>
      <c r="M18">
        <v>388.43</v>
      </c>
      <c r="N18">
        <f t="shared" si="4"/>
        <v>25.296602666261919</v>
      </c>
      <c r="O18">
        <v>-6.8054199999999998</v>
      </c>
      <c r="P18">
        <v>59.127800000000001</v>
      </c>
      <c r="Q18">
        <v>349.54</v>
      </c>
      <c r="R18">
        <v>0.79427700000000001</v>
      </c>
      <c r="S18">
        <v>-26.031500000000001</v>
      </c>
      <c r="T18">
        <f t="shared" si="2"/>
        <v>-19.226080000000003</v>
      </c>
      <c r="W18">
        <v>3.9</v>
      </c>
      <c r="X18">
        <f>AVERAGE(D220:D243)</f>
        <v>48.721537658839793</v>
      </c>
      <c r="Y18">
        <f>D220</f>
        <v>72.385088671733484</v>
      </c>
      <c r="Z18">
        <f>D243</f>
        <v>46.304871272457852</v>
      </c>
      <c r="AB18">
        <f t="shared" si="5"/>
        <v>1.5632283749547566</v>
      </c>
      <c r="AF18">
        <v>3.9</v>
      </c>
      <c r="AG18">
        <f>AVERAGE(N325:N349)</f>
        <v>51.169149229888227</v>
      </c>
      <c r="AH18">
        <f>N325</f>
        <v>93.703148425787134</v>
      </c>
      <c r="AI18">
        <f>N349</f>
        <v>48.372273013108881</v>
      </c>
      <c r="AK18">
        <f t="shared" si="0"/>
        <v>1.9371251874062976</v>
      </c>
    </row>
    <row r="19" spans="1:37" x14ac:dyDescent="0.3">
      <c r="B19">
        <v>5</v>
      </c>
      <c r="C19">
        <v>416.31700000000001</v>
      </c>
      <c r="D19">
        <f t="shared" si="3"/>
        <v>25.706280044214793</v>
      </c>
      <c r="E19">
        <v>-25.711099999999998</v>
      </c>
      <c r="F19">
        <v>63.903799999999997</v>
      </c>
      <c r="G19">
        <v>274.77699999999999</v>
      </c>
      <c r="H19">
        <v>0.55604399999999998</v>
      </c>
      <c r="I19">
        <v>-48.2483</v>
      </c>
      <c r="J19">
        <f t="shared" si="1"/>
        <v>-22.537200000000002</v>
      </c>
      <c r="L19">
        <v>5</v>
      </c>
      <c r="M19">
        <v>429.19299999999998</v>
      </c>
      <c r="N19">
        <f t="shared" si="4"/>
        <v>24.53205112479456</v>
      </c>
      <c r="O19">
        <v>-5.8898900000000003</v>
      </c>
      <c r="P19">
        <v>58.136000000000003</v>
      </c>
      <c r="Q19">
        <v>341.09</v>
      </c>
      <c r="R19">
        <v>0.78978300000000001</v>
      </c>
      <c r="S19">
        <v>-25.970500000000001</v>
      </c>
      <c r="T19">
        <f t="shared" si="2"/>
        <v>-20.08061</v>
      </c>
      <c r="W19">
        <v>4</v>
      </c>
      <c r="X19">
        <f>AVERAGE(D247:D270)</f>
        <v>50.737458386255121</v>
      </c>
      <c r="Y19">
        <f>D247</f>
        <v>87.115602404390529</v>
      </c>
      <c r="Z19">
        <f>D270</f>
        <v>47.867502752381235</v>
      </c>
      <c r="AB19">
        <f t="shared" si="5"/>
        <v>1.8199320498301292</v>
      </c>
      <c r="AF19">
        <v>4</v>
      </c>
      <c r="AG19">
        <f>AVERAGE(N353:N377)</f>
        <v>52.300352859180883</v>
      </c>
      <c r="AH19">
        <f>N353</f>
        <v>105.63008344776578</v>
      </c>
      <c r="AI19">
        <f>N377</f>
        <v>47.917964444870314</v>
      </c>
      <c r="AK19">
        <f t="shared" si="0"/>
        <v>2.2043942114714272</v>
      </c>
    </row>
    <row r="20" spans="1:37" x14ac:dyDescent="0.3">
      <c r="B20">
        <v>6</v>
      </c>
      <c r="C20">
        <v>453.96800000000002</v>
      </c>
      <c r="D20">
        <f t="shared" si="3"/>
        <v>26.559719529361761</v>
      </c>
      <c r="E20">
        <v>-26.7029</v>
      </c>
      <c r="F20">
        <v>64.910899999999998</v>
      </c>
      <c r="G20">
        <v>279.83</v>
      </c>
      <c r="H20">
        <v>0.55854899999999996</v>
      </c>
      <c r="I20">
        <v>-48.095700000000001</v>
      </c>
      <c r="J20">
        <f t="shared" si="1"/>
        <v>-21.392800000000001</v>
      </c>
      <c r="L20">
        <v>6</v>
      </c>
      <c r="M20">
        <v>469.56799999999998</v>
      </c>
      <c r="N20">
        <f t="shared" si="4"/>
        <v>24.767801857585141</v>
      </c>
      <c r="O20">
        <v>-6.1492899999999997</v>
      </c>
      <c r="P20">
        <v>58.288600000000002</v>
      </c>
      <c r="Q20">
        <v>343.83800000000002</v>
      </c>
      <c r="R20">
        <v>0.78944599999999998</v>
      </c>
      <c r="S20">
        <v>-26.077300000000001</v>
      </c>
      <c r="T20">
        <f t="shared" si="2"/>
        <v>-19.92801</v>
      </c>
      <c r="W20">
        <v>4.0999999999999996</v>
      </c>
      <c r="X20">
        <f>AVERAGE(D274:D298)</f>
        <v>52.147315005045776</v>
      </c>
      <c r="Y20">
        <f>D274</f>
        <v>97.475387464665303</v>
      </c>
      <c r="Z20">
        <f>D298</f>
        <v>48.964402879106885</v>
      </c>
      <c r="AB20">
        <f t="shared" si="5"/>
        <v>1.9907398381908596</v>
      </c>
      <c r="AF20">
        <v>4.0999999999999996</v>
      </c>
      <c r="AG20">
        <f>AVERAGE(N381:N405)</f>
        <v>53.410747080289831</v>
      </c>
      <c r="AH20">
        <f>N381</f>
        <v>111.5324559446798</v>
      </c>
      <c r="AI20">
        <f>N405</f>
        <v>49.164208456244054</v>
      </c>
      <c r="AK20">
        <f t="shared" si="0"/>
        <v>2.2685701539147778</v>
      </c>
    </row>
    <row r="21" spans="1:37" x14ac:dyDescent="0.3">
      <c r="B21">
        <v>7</v>
      </c>
      <c r="C21">
        <v>492.923</v>
      </c>
      <c r="D21">
        <f t="shared" si="3"/>
        <v>25.670645616737271</v>
      </c>
      <c r="E21">
        <v>-26.3062</v>
      </c>
      <c r="F21">
        <v>64.544700000000006</v>
      </c>
      <c r="G21">
        <v>280.01400000000001</v>
      </c>
      <c r="H21">
        <v>0.56162999999999996</v>
      </c>
      <c r="I21">
        <v>-48.019399999999997</v>
      </c>
      <c r="J21">
        <f t="shared" si="1"/>
        <v>-21.713199999999997</v>
      </c>
      <c r="L21">
        <v>7</v>
      </c>
      <c r="M21">
        <v>508.91800000000001</v>
      </c>
      <c r="N21">
        <f t="shared" si="4"/>
        <v>25.412960609911039</v>
      </c>
      <c r="O21">
        <v>-6.3018799999999997</v>
      </c>
      <c r="P21">
        <v>58.654800000000002</v>
      </c>
      <c r="Q21">
        <v>343.80500000000001</v>
      </c>
      <c r="R21">
        <v>0.79275899999999999</v>
      </c>
      <c r="S21">
        <v>-25.985700000000001</v>
      </c>
      <c r="T21">
        <f t="shared" si="2"/>
        <v>-19.683820000000001</v>
      </c>
      <c r="W21">
        <v>4.2</v>
      </c>
      <c r="X21">
        <f>AVERAGE(D302:D327)</f>
        <v>53.616262456982362</v>
      </c>
      <c r="Y21">
        <f>D302</f>
        <v>104.78885046631062</v>
      </c>
      <c r="Z21">
        <f>D327</f>
        <v>50.408307289041325</v>
      </c>
      <c r="AB21">
        <f t="shared" si="5"/>
        <v>2.0788012155506665</v>
      </c>
      <c r="AF21">
        <v>4.2</v>
      </c>
      <c r="AG21">
        <f>AVERAGE(N409:N434)</f>
        <v>54.413502053890248</v>
      </c>
      <c r="AH21">
        <f>N409</f>
        <v>117.78563015312159</v>
      </c>
      <c r="AI21">
        <f>N434</f>
        <v>49.368088467614605</v>
      </c>
      <c r="AK21">
        <f t="shared" si="0"/>
        <v>2.3858657243816275</v>
      </c>
    </row>
    <row r="22" spans="1:37" x14ac:dyDescent="0.3">
      <c r="B22">
        <v>8</v>
      </c>
      <c r="C22">
        <v>532.29700000000003</v>
      </c>
      <c r="D22">
        <f t="shared" si="3"/>
        <v>25.397470411946955</v>
      </c>
      <c r="E22">
        <v>-26.123000000000001</v>
      </c>
      <c r="F22">
        <v>64.392099999999999</v>
      </c>
      <c r="G22">
        <v>277.43400000000003</v>
      </c>
      <c r="H22">
        <v>0.55959099999999995</v>
      </c>
      <c r="I22">
        <v>-47.958399999999997</v>
      </c>
      <c r="J22">
        <f t="shared" si="1"/>
        <v>-21.835399999999996</v>
      </c>
      <c r="L22">
        <v>8</v>
      </c>
      <c r="M22">
        <v>548.18799999999999</v>
      </c>
      <c r="N22">
        <f t="shared" si="4"/>
        <v>25.4647313470843</v>
      </c>
      <c r="O22">
        <v>-6.4392100000000001</v>
      </c>
      <c r="P22">
        <v>58.914200000000001</v>
      </c>
      <c r="Q22">
        <v>346.572</v>
      </c>
      <c r="R22">
        <v>0.79258600000000001</v>
      </c>
      <c r="S22">
        <v>-26.168800000000001</v>
      </c>
      <c r="T22">
        <f t="shared" si="2"/>
        <v>-19.729590000000002</v>
      </c>
      <c r="W22">
        <v>4.3</v>
      </c>
      <c r="X22">
        <f>AVERAGE(D331:D356)</f>
        <v>55.175583785726857</v>
      </c>
      <c r="Y22">
        <f>D331</f>
        <v>120.91898428053231</v>
      </c>
      <c r="Z22">
        <f>D356</f>
        <v>51.028218604888558</v>
      </c>
      <c r="AB22">
        <f t="shared" si="5"/>
        <v>2.3696493349455894</v>
      </c>
      <c r="AF22">
        <v>4.3</v>
      </c>
      <c r="AG22">
        <f>AVERAGE(N438:N463)</f>
        <v>55.230920590270173</v>
      </c>
      <c r="AH22">
        <f>N438</f>
        <v>126.83916793505811</v>
      </c>
      <c r="AI22">
        <f>N463</f>
        <v>49.595794276645314</v>
      </c>
      <c r="AK22">
        <f t="shared" si="0"/>
        <v>2.557458143074578</v>
      </c>
    </row>
    <row r="23" spans="1:37" x14ac:dyDescent="0.3">
      <c r="B23">
        <v>9</v>
      </c>
      <c r="C23">
        <v>570.85900000000004</v>
      </c>
      <c r="D23">
        <f t="shared" si="3"/>
        <v>25.932264924018455</v>
      </c>
      <c r="E23">
        <v>-26.3672</v>
      </c>
      <c r="F23">
        <v>64.453100000000006</v>
      </c>
      <c r="G23">
        <v>283.93900000000002</v>
      </c>
      <c r="H23">
        <v>0.56358200000000003</v>
      </c>
      <c r="I23">
        <v>-48.080399999999997</v>
      </c>
      <c r="J23">
        <f t="shared" si="1"/>
        <v>-21.713199999999997</v>
      </c>
      <c r="L23">
        <v>9</v>
      </c>
      <c r="M23">
        <v>587.32000000000005</v>
      </c>
      <c r="N23">
        <f t="shared" si="4"/>
        <v>25.554533374220547</v>
      </c>
      <c r="O23">
        <v>-5.5999800000000004</v>
      </c>
      <c r="P23">
        <v>58.0139</v>
      </c>
      <c r="Q23">
        <v>336.77100000000002</v>
      </c>
      <c r="R23">
        <v>0.78818500000000002</v>
      </c>
      <c r="S23">
        <v>-26.168800000000001</v>
      </c>
      <c r="T23">
        <f t="shared" si="2"/>
        <v>-20.568820000000002</v>
      </c>
      <c r="W23">
        <v>4.4000000000000004</v>
      </c>
      <c r="X23">
        <f>AVERAGE(D360:D386)</f>
        <v>56.630302550548294</v>
      </c>
      <c r="Y23">
        <f>D360</f>
        <v>135.4646437279869</v>
      </c>
      <c r="Z23">
        <f>D386</f>
        <v>51.408595517170475</v>
      </c>
      <c r="AB23">
        <f t="shared" si="5"/>
        <v>2.6350582497968009</v>
      </c>
      <c r="AF23">
        <v>4.4000000000000004</v>
      </c>
      <c r="AG23">
        <f>AVERAGE(N467:N492)</f>
        <v>56.325337088005426</v>
      </c>
      <c r="AH23">
        <f>N467</f>
        <v>136.16557734204804</v>
      </c>
      <c r="AI23">
        <f>N492</f>
        <v>51.187551187551037</v>
      </c>
      <c r="AK23">
        <f t="shared" si="0"/>
        <v>2.6601307189542585</v>
      </c>
    </row>
    <row r="24" spans="1:37" x14ac:dyDescent="0.3">
      <c r="B24">
        <v>10</v>
      </c>
      <c r="C24">
        <v>609.40200000000004</v>
      </c>
      <c r="D24">
        <f t="shared" si="3"/>
        <v>25.945048387515239</v>
      </c>
      <c r="E24">
        <v>-26.290900000000001</v>
      </c>
      <c r="F24">
        <v>64.468400000000003</v>
      </c>
      <c r="G24">
        <v>284.46699999999998</v>
      </c>
      <c r="H24">
        <v>0.565168</v>
      </c>
      <c r="I24">
        <v>-47.973599999999998</v>
      </c>
      <c r="J24">
        <f t="shared" si="1"/>
        <v>-21.682699999999997</v>
      </c>
      <c r="L24">
        <v>10</v>
      </c>
      <c r="M24">
        <v>625.721</v>
      </c>
      <c r="N24">
        <f t="shared" si="4"/>
        <v>26.040988515924095</v>
      </c>
      <c r="O24">
        <v>-5.9051499999999999</v>
      </c>
      <c r="P24">
        <v>58.120699999999999</v>
      </c>
      <c r="Q24">
        <v>341.32600000000002</v>
      </c>
      <c r="R24">
        <v>0.79369000000000001</v>
      </c>
      <c r="S24">
        <v>-26.092500000000001</v>
      </c>
      <c r="T24">
        <f t="shared" si="2"/>
        <v>-20.187350000000002</v>
      </c>
      <c r="W24">
        <v>4.5</v>
      </c>
      <c r="X24">
        <f>AVERAGE(D390:D416)</f>
        <v>58.321645875853456</v>
      </c>
      <c r="Y24">
        <f>D390</f>
        <v>151.03458692040522</v>
      </c>
      <c r="Z24">
        <f>D416</f>
        <v>53.214133673904023</v>
      </c>
      <c r="AB24">
        <f t="shared" si="5"/>
        <v>2.8382419574082425</v>
      </c>
      <c r="AF24">
        <v>4.5</v>
      </c>
      <c r="AG24">
        <f>AVERAGE(N496:N523)</f>
        <v>58.292751669554114</v>
      </c>
      <c r="AH24">
        <f>N496</f>
        <v>118.53959222380266</v>
      </c>
      <c r="AI24">
        <f>N523</f>
        <v>53.282182438192585</v>
      </c>
      <c r="AK24">
        <f t="shared" si="0"/>
        <v>2.2247510668563319</v>
      </c>
    </row>
    <row r="25" spans="1:37" x14ac:dyDescent="0.3">
      <c r="B25">
        <v>11</v>
      </c>
      <c r="C25">
        <v>646.15200000000004</v>
      </c>
      <c r="D25">
        <f t="shared" si="3"/>
        <v>27.210884353741495</v>
      </c>
      <c r="E25">
        <v>-25.909400000000002</v>
      </c>
      <c r="F25">
        <v>64.147900000000007</v>
      </c>
      <c r="G25">
        <v>276.17</v>
      </c>
      <c r="H25">
        <v>0.56116999999999995</v>
      </c>
      <c r="I25">
        <v>-48.095700000000001</v>
      </c>
      <c r="J25">
        <f t="shared" si="1"/>
        <v>-22.186299999999999</v>
      </c>
      <c r="L25">
        <v>11</v>
      </c>
      <c r="M25">
        <v>665.75900000000001</v>
      </c>
      <c r="N25">
        <f t="shared" si="4"/>
        <v>24.976272541085962</v>
      </c>
      <c r="O25">
        <v>-6.1950700000000003</v>
      </c>
      <c r="P25">
        <v>58.548000000000002</v>
      </c>
      <c r="Q25">
        <v>342.88</v>
      </c>
      <c r="R25">
        <v>0.79525299999999999</v>
      </c>
      <c r="S25">
        <v>-26.092500000000001</v>
      </c>
      <c r="T25">
        <f t="shared" si="2"/>
        <v>-19.89743</v>
      </c>
      <c r="W25">
        <v>4.5999999999999996</v>
      </c>
      <c r="X25">
        <f>AVERAGE(D451:D478)</f>
        <v>61.006948138032065</v>
      </c>
      <c r="Y25">
        <f>D451</f>
        <v>171.20356103406928</v>
      </c>
      <c r="Z25">
        <f>D478</f>
        <v>54.513737461840229</v>
      </c>
      <c r="AB25">
        <f t="shared" si="5"/>
        <v>3.1405581236089759</v>
      </c>
      <c r="AF25">
        <v>4.5999999999999996</v>
      </c>
      <c r="AG25">
        <f>AVERAGE(N527:N553)</f>
        <v>58.462667990191001</v>
      </c>
      <c r="AH25">
        <f>N527</f>
        <v>144.02995823131187</v>
      </c>
      <c r="AI25">
        <f>N553</f>
        <v>52.189342936172586</v>
      </c>
      <c r="AK25">
        <f t="shared" si="0"/>
        <v>2.7597580296701585</v>
      </c>
    </row>
    <row r="26" spans="1:37" x14ac:dyDescent="0.3">
      <c r="B26">
        <v>12</v>
      </c>
      <c r="C26">
        <v>683.59900000000005</v>
      </c>
      <c r="D26">
        <f t="shared" si="3"/>
        <v>26.704408897909044</v>
      </c>
      <c r="E26">
        <v>-25.619499999999999</v>
      </c>
      <c r="F26">
        <v>63.690199999999997</v>
      </c>
      <c r="G26">
        <v>274.27800000000002</v>
      </c>
      <c r="H26">
        <v>0.56383799999999995</v>
      </c>
      <c r="I26">
        <v>-47.882100000000001</v>
      </c>
      <c r="J26">
        <f t="shared" si="1"/>
        <v>-22.262600000000003</v>
      </c>
      <c r="L26">
        <v>12</v>
      </c>
      <c r="M26">
        <v>705.86800000000005</v>
      </c>
      <c r="N26">
        <f t="shared" si="4"/>
        <v>24.932060136129024</v>
      </c>
      <c r="O26">
        <v>-6.4239499999999996</v>
      </c>
      <c r="P26">
        <v>58.654800000000002</v>
      </c>
      <c r="Q26">
        <v>347.78199999999998</v>
      </c>
      <c r="R26">
        <v>0.79822899999999997</v>
      </c>
      <c r="S26">
        <v>-25.970500000000001</v>
      </c>
      <c r="T26">
        <f t="shared" si="2"/>
        <v>-19.546550000000003</v>
      </c>
      <c r="W26">
        <v>4.7</v>
      </c>
      <c r="X26">
        <f>AVERAGE(D451:D478)</f>
        <v>61.006948138032065</v>
      </c>
      <c r="Y26">
        <f>D451</f>
        <v>171.20356103406928</v>
      </c>
      <c r="Z26">
        <f>D478</f>
        <v>54.513737461840229</v>
      </c>
      <c r="AB26">
        <f t="shared" si="5"/>
        <v>3.1405581236089759</v>
      </c>
      <c r="AF26">
        <v>4.7</v>
      </c>
      <c r="AG26">
        <f>AVERAGE(N557:N584)</f>
        <v>58.738603291441095</v>
      </c>
      <c r="AH26">
        <f>N557</f>
        <v>142.81633818908864</v>
      </c>
      <c r="AI26">
        <f>N584</f>
        <v>52.551368963161501</v>
      </c>
      <c r="AK26">
        <f t="shared" si="0"/>
        <v>2.7176520994001674</v>
      </c>
    </row>
    <row r="27" spans="1:37" x14ac:dyDescent="0.3">
      <c r="J27">
        <f t="shared" si="1"/>
        <v>0</v>
      </c>
      <c r="T27">
        <f t="shared" si="2"/>
        <v>0</v>
      </c>
      <c r="W27">
        <v>4.8</v>
      </c>
      <c r="X27">
        <f>AVERAGE(D482:D510)</f>
        <v>62.140810524661852</v>
      </c>
      <c r="Y27">
        <f>D482</f>
        <v>180.31013342949899</v>
      </c>
      <c r="Z27">
        <f>D510</f>
        <v>54.942036151859725</v>
      </c>
      <c r="AB27">
        <f t="shared" si="5"/>
        <v>3.281824738550315</v>
      </c>
      <c r="AF27">
        <v>4.8</v>
      </c>
      <c r="AG27">
        <f>AVERAGE(N588:N615)</f>
        <v>59.822869490759977</v>
      </c>
      <c r="AH27">
        <f>N588</f>
        <v>155.37600994406446</v>
      </c>
      <c r="AI27">
        <f>N615</f>
        <v>52.287581699346404</v>
      </c>
      <c r="AK27">
        <f t="shared" si="0"/>
        <v>2.971566190180233</v>
      </c>
    </row>
    <row r="28" spans="1:37" x14ac:dyDescent="0.3">
      <c r="A28">
        <v>3</v>
      </c>
      <c r="J28">
        <f t="shared" si="1"/>
        <v>0</v>
      </c>
      <c r="K28">
        <v>2.6</v>
      </c>
      <c r="T28">
        <f t="shared" si="2"/>
        <v>0</v>
      </c>
      <c r="W28">
        <v>4.9000000000000004</v>
      </c>
      <c r="X28">
        <f>AVERAGE(D514:D542)</f>
        <v>63.136451294132584</v>
      </c>
      <c r="Y28">
        <f>D514</f>
        <v>185.73551263001534</v>
      </c>
      <c r="Z28">
        <f>D542</f>
        <v>56.05066980550415</v>
      </c>
      <c r="AB28">
        <f t="shared" si="5"/>
        <v>3.3137072808321051</v>
      </c>
      <c r="AF28">
        <v>4.9000000000000004</v>
      </c>
      <c r="AG28">
        <f>AVERAGE(N619:N646)</f>
        <v>60.691753499295416</v>
      </c>
      <c r="AH28">
        <f>N619</f>
        <v>155.25539512498054</v>
      </c>
      <c r="AI28">
        <f>N646</f>
        <v>54.209356534937925</v>
      </c>
      <c r="AK28">
        <f t="shared" si="0"/>
        <v>2.8639962738705163</v>
      </c>
    </row>
    <row r="29" spans="1:37" x14ac:dyDescent="0.3">
      <c r="B29">
        <v>1</v>
      </c>
      <c r="C29">
        <v>285.21699999999998</v>
      </c>
      <c r="E29">
        <v>-24.215699999999998</v>
      </c>
      <c r="F29">
        <v>62.866199999999999</v>
      </c>
      <c r="G29">
        <v>271.27999999999997</v>
      </c>
      <c r="H29">
        <v>0.55365299999999995</v>
      </c>
      <c r="I29">
        <v>-46.264600000000002</v>
      </c>
      <c r="J29">
        <f t="shared" si="1"/>
        <v>-22.048900000000003</v>
      </c>
      <c r="L29">
        <v>1</v>
      </c>
      <c r="M29">
        <v>253.816</v>
      </c>
      <c r="O29">
        <v>-5.8136000000000001</v>
      </c>
      <c r="P29">
        <v>56.945799999999998</v>
      </c>
      <c r="Q29">
        <v>329.29199999999997</v>
      </c>
      <c r="R29">
        <v>0.79989600000000005</v>
      </c>
      <c r="S29">
        <v>-23.925799999999999</v>
      </c>
      <c r="T29">
        <f t="shared" si="2"/>
        <v>-18.112199999999998</v>
      </c>
      <c r="W29">
        <v>5</v>
      </c>
      <c r="X29">
        <f>AVERAGE(D546:D575)</f>
        <v>64.150748448460561</v>
      </c>
      <c r="Y29">
        <f>D546</f>
        <v>187.72292096865033</v>
      </c>
      <c r="Z29">
        <f>D575</f>
        <v>57.332874670335947</v>
      </c>
      <c r="AB29">
        <f t="shared" si="5"/>
        <v>3.2742631875352002</v>
      </c>
      <c r="AF29">
        <v>5</v>
      </c>
      <c r="AG29">
        <f>AVERAGE(N650:N678)</f>
        <v>61.495884055416639</v>
      </c>
      <c r="AH29">
        <f>N650</f>
        <v>158.15277558121127</v>
      </c>
      <c r="AI29">
        <f>N678</f>
        <v>53.407391582995281</v>
      </c>
      <c r="AK29">
        <f t="shared" si="0"/>
        <v>2.9612525699825891</v>
      </c>
    </row>
    <row r="30" spans="1:37" x14ac:dyDescent="0.3">
      <c r="B30">
        <v>2</v>
      </c>
      <c r="C30">
        <v>329.98700000000002</v>
      </c>
      <c r="D30">
        <f t="shared" si="3"/>
        <v>22.336385972749589</v>
      </c>
      <c r="E30">
        <v>-24.642900000000001</v>
      </c>
      <c r="F30">
        <v>64.0869</v>
      </c>
      <c r="G30">
        <v>272.27999999999997</v>
      </c>
      <c r="H30">
        <v>0.55359999999999998</v>
      </c>
      <c r="I30">
        <v>-46.615600000000001</v>
      </c>
      <c r="J30">
        <f t="shared" si="1"/>
        <v>-21.9727</v>
      </c>
      <c r="L30">
        <v>2</v>
      </c>
      <c r="M30">
        <v>286.04000000000002</v>
      </c>
      <c r="N30">
        <f t="shared" si="4"/>
        <v>31.032770605759666</v>
      </c>
      <c r="O30">
        <v>-6.0119600000000002</v>
      </c>
      <c r="P30">
        <v>58.075000000000003</v>
      </c>
      <c r="Q30">
        <v>335.971</v>
      </c>
      <c r="R30">
        <v>0.78915500000000005</v>
      </c>
      <c r="S30">
        <v>-25.0092</v>
      </c>
      <c r="T30">
        <f t="shared" si="2"/>
        <v>-18.997239999999998</v>
      </c>
      <c r="W30">
        <v>5.0999999999999996</v>
      </c>
      <c r="X30">
        <f>AVERAGE(D579:D608)</f>
        <v>64.835190605405117</v>
      </c>
      <c r="Y30">
        <f>D579</f>
        <v>192.1968095329627</v>
      </c>
      <c r="Z30">
        <f>D608</f>
        <v>57.763401109057639</v>
      </c>
      <c r="AB30">
        <f t="shared" si="5"/>
        <v>3.3273111666346309</v>
      </c>
      <c r="AF30">
        <v>5.0999999999999996</v>
      </c>
      <c r="AG30">
        <f>AVERAGE(N682:N710)</f>
        <v>62.04015201334596</v>
      </c>
      <c r="AH30">
        <f>N682</f>
        <v>161.94331983805714</v>
      </c>
      <c r="AI30">
        <f>N710</f>
        <v>54.803529347290095</v>
      </c>
      <c r="AK30">
        <f t="shared" si="0"/>
        <v>2.9549797570850216</v>
      </c>
    </row>
    <row r="31" spans="1:37" x14ac:dyDescent="0.3">
      <c r="B31">
        <v>3</v>
      </c>
      <c r="C31">
        <v>369.29399999999998</v>
      </c>
      <c r="D31">
        <f t="shared" si="3"/>
        <v>25.440761187574758</v>
      </c>
      <c r="E31">
        <v>-25.451699999999999</v>
      </c>
      <c r="F31">
        <v>65.200800000000001</v>
      </c>
      <c r="G31">
        <v>277.49</v>
      </c>
      <c r="H31">
        <v>0.55828900000000004</v>
      </c>
      <c r="I31">
        <v>-46.9666</v>
      </c>
      <c r="J31">
        <f t="shared" si="1"/>
        <v>-21.514900000000001</v>
      </c>
      <c r="L31">
        <v>3</v>
      </c>
      <c r="M31">
        <v>320.59199999999998</v>
      </c>
      <c r="N31">
        <f t="shared" si="4"/>
        <v>28.941884695531403</v>
      </c>
      <c r="O31">
        <v>-5.4168700000000003</v>
      </c>
      <c r="P31">
        <v>57.6477</v>
      </c>
      <c r="Q31">
        <v>333.46300000000002</v>
      </c>
      <c r="R31">
        <v>0.78514799999999996</v>
      </c>
      <c r="S31">
        <v>-25.405899999999999</v>
      </c>
      <c r="T31">
        <f t="shared" si="2"/>
        <v>-19.98903</v>
      </c>
      <c r="W31">
        <v>5.2</v>
      </c>
      <c r="X31">
        <f>AVERAGE(D612:D642)</f>
        <v>66.146988368929343</v>
      </c>
      <c r="Y31">
        <f>D612</f>
        <v>200.0800320128055</v>
      </c>
      <c r="Z31">
        <f>D642</f>
        <v>59.073724007561445</v>
      </c>
      <c r="AB31">
        <f t="shared" si="5"/>
        <v>3.3869547819127712</v>
      </c>
      <c r="AF31">
        <v>5.2</v>
      </c>
      <c r="AG31">
        <f>AVERAGE(N714:N742)</f>
        <v>63.163998047416442</v>
      </c>
      <c r="AH31">
        <f>N714</f>
        <v>166.30633627141179</v>
      </c>
      <c r="AI31">
        <f>N742</f>
        <v>54.945054945055148</v>
      </c>
      <c r="AK31">
        <f t="shared" si="0"/>
        <v>3.0267753201396834</v>
      </c>
    </row>
    <row r="32" spans="1:37" x14ac:dyDescent="0.3">
      <c r="B32">
        <v>4</v>
      </c>
      <c r="C32">
        <v>413.87900000000002</v>
      </c>
      <c r="D32">
        <f t="shared" si="3"/>
        <v>22.429068072221582</v>
      </c>
      <c r="E32">
        <v>-24.734500000000001</v>
      </c>
      <c r="F32">
        <v>64.437899999999999</v>
      </c>
      <c r="G32">
        <v>281.03199999999998</v>
      </c>
      <c r="H32">
        <v>0.56220000000000003</v>
      </c>
      <c r="I32">
        <v>-46.539299999999997</v>
      </c>
      <c r="J32">
        <f t="shared" si="1"/>
        <v>-21.804799999999997</v>
      </c>
      <c r="L32">
        <v>4</v>
      </c>
      <c r="M32">
        <v>354.09899999999999</v>
      </c>
      <c r="N32">
        <f t="shared" si="4"/>
        <v>29.844510102366666</v>
      </c>
      <c r="O32">
        <v>-5.4931599999999996</v>
      </c>
      <c r="P32">
        <v>58.090200000000003</v>
      </c>
      <c r="Q32">
        <v>335.22399999999999</v>
      </c>
      <c r="R32">
        <v>0.786327</v>
      </c>
      <c r="S32">
        <v>-25.588999999999999</v>
      </c>
      <c r="T32">
        <f t="shared" si="2"/>
        <v>-20.095839999999999</v>
      </c>
      <c r="W32">
        <v>5.3</v>
      </c>
      <c r="X32">
        <f>AVERAGE(D646:D676)</f>
        <v>67.114126578605635</v>
      </c>
      <c r="Y32">
        <f>D646</f>
        <v>205.3388090349074</v>
      </c>
      <c r="Z32">
        <f>D676</f>
        <v>59.794307581918439</v>
      </c>
      <c r="AB32">
        <f t="shared" si="5"/>
        <v>3.4340862422997778</v>
      </c>
      <c r="AF32">
        <v>5.3</v>
      </c>
      <c r="AG32">
        <f>AVERAGE(N746:N775)</f>
        <v>63.644994451860249</v>
      </c>
      <c r="AH32">
        <f>N746</f>
        <v>167.70082173402588</v>
      </c>
      <c r="AI32">
        <f>N775</f>
        <v>55.825378216937388</v>
      </c>
      <c r="AK32">
        <f t="shared" si="0"/>
        <v>3.0040248197216073</v>
      </c>
    </row>
    <row r="33" spans="1:37" x14ac:dyDescent="0.3">
      <c r="B33">
        <v>5</v>
      </c>
      <c r="C33">
        <v>457.23399999999998</v>
      </c>
      <c r="D33">
        <f t="shared" si="3"/>
        <v>23.065390381732232</v>
      </c>
      <c r="E33">
        <v>-23.5901</v>
      </c>
      <c r="F33">
        <v>63.232399999999998</v>
      </c>
      <c r="G33">
        <v>273.20100000000002</v>
      </c>
      <c r="H33">
        <v>0.55469199999999996</v>
      </c>
      <c r="I33">
        <v>-46.402000000000001</v>
      </c>
      <c r="J33">
        <f t="shared" si="1"/>
        <v>-22.811900000000001</v>
      </c>
      <c r="L33">
        <v>5</v>
      </c>
      <c r="M33">
        <v>388.36500000000001</v>
      </c>
      <c r="N33">
        <f t="shared" si="4"/>
        <v>29.183447148777198</v>
      </c>
      <c r="O33">
        <v>-5.9051499999999999</v>
      </c>
      <c r="P33">
        <v>58.456400000000002</v>
      </c>
      <c r="Q33">
        <v>341.56</v>
      </c>
      <c r="R33">
        <v>0.79428600000000005</v>
      </c>
      <c r="S33">
        <v>-25.314299999999999</v>
      </c>
      <c r="T33">
        <f t="shared" si="2"/>
        <v>-19.40915</v>
      </c>
      <c r="W33">
        <v>5.4</v>
      </c>
      <c r="X33">
        <f>AVERAGE(D680:D711)</f>
        <v>67.938170224744567</v>
      </c>
      <c r="Y33">
        <f>D680</f>
        <v>207.08221163801997</v>
      </c>
      <c r="Z33">
        <f>D711</f>
        <v>59.883825378765358</v>
      </c>
      <c r="AB33">
        <f t="shared" si="5"/>
        <v>3.4580658521432861</v>
      </c>
      <c r="AF33">
        <v>5.4</v>
      </c>
      <c r="AG33">
        <f>AVERAGE(N779:N808)</f>
        <v>64.542587852854709</v>
      </c>
      <c r="AH33">
        <f>N779</f>
        <v>172.59233690024215</v>
      </c>
      <c r="AI33">
        <f>N808</f>
        <v>56.567485009616483</v>
      </c>
      <c r="AK33">
        <f t="shared" si="0"/>
        <v>3.05108733172248</v>
      </c>
    </row>
    <row r="34" spans="1:37" x14ac:dyDescent="0.3">
      <c r="B34">
        <v>6</v>
      </c>
      <c r="C34">
        <v>501.25700000000001</v>
      </c>
      <c r="D34">
        <f t="shared" si="3"/>
        <v>22.715398768825374</v>
      </c>
      <c r="E34">
        <v>-24.9176</v>
      </c>
      <c r="F34">
        <v>64.544700000000006</v>
      </c>
      <c r="G34">
        <v>286.14600000000002</v>
      </c>
      <c r="H34">
        <v>0.56228400000000001</v>
      </c>
      <c r="I34">
        <v>-46.569800000000001</v>
      </c>
      <c r="J34">
        <f t="shared" si="1"/>
        <v>-21.652200000000001</v>
      </c>
      <c r="L34">
        <v>6</v>
      </c>
      <c r="M34">
        <v>422.23</v>
      </c>
      <c r="N34">
        <f t="shared" si="4"/>
        <v>29.529012254540078</v>
      </c>
      <c r="O34">
        <v>-6.0730000000000004</v>
      </c>
      <c r="P34">
        <v>58.624299999999998</v>
      </c>
      <c r="Q34">
        <v>345.72300000000001</v>
      </c>
      <c r="R34">
        <v>0.79523500000000003</v>
      </c>
      <c r="S34">
        <v>-25.588999999999999</v>
      </c>
      <c r="T34">
        <f t="shared" si="2"/>
        <v>-19.515999999999998</v>
      </c>
      <c r="W34">
        <v>5.5</v>
      </c>
      <c r="X34">
        <f>AVERAGE(D715:D746)</f>
        <v>68.231392699292357</v>
      </c>
      <c r="Y34">
        <f>D715</f>
        <v>209.99580008399829</v>
      </c>
      <c r="Z34">
        <f>D746</f>
        <v>59.22065616487042</v>
      </c>
      <c r="AB34">
        <f t="shared" si="5"/>
        <v>3.5459890802183884</v>
      </c>
      <c r="AF34">
        <v>5.5</v>
      </c>
      <c r="AG34">
        <f>AVERAGE(N812:N841)</f>
        <v>65.324383592727315</v>
      </c>
      <c r="AH34">
        <f>N812</f>
        <v>172.86084701814966</v>
      </c>
      <c r="AI34">
        <f>N841</f>
        <v>56.941122878943133</v>
      </c>
      <c r="AK34">
        <f t="shared" si="0"/>
        <v>3.0357821953327462</v>
      </c>
    </row>
    <row r="35" spans="1:37" x14ac:dyDescent="0.3">
      <c r="B35">
        <v>7</v>
      </c>
      <c r="C35">
        <v>541.94200000000001</v>
      </c>
      <c r="D35">
        <f t="shared" si="3"/>
        <v>24.579083200196632</v>
      </c>
      <c r="E35">
        <v>-24.383500000000002</v>
      </c>
      <c r="F35">
        <v>63.9191</v>
      </c>
      <c r="G35">
        <v>279.39400000000001</v>
      </c>
      <c r="H35">
        <v>0.55974900000000005</v>
      </c>
      <c r="I35">
        <v>-46.600299999999997</v>
      </c>
      <c r="J35">
        <f t="shared" si="1"/>
        <v>-22.216799999999996</v>
      </c>
      <c r="L35">
        <v>7</v>
      </c>
      <c r="M35">
        <v>456.09699999999998</v>
      </c>
      <c r="N35">
        <f t="shared" si="4"/>
        <v>29.527268432397353</v>
      </c>
      <c r="O35">
        <v>-5.6457499999999996</v>
      </c>
      <c r="P35">
        <v>58.227499999999999</v>
      </c>
      <c r="Q35">
        <v>342.15800000000002</v>
      </c>
      <c r="R35">
        <v>0.79285099999999997</v>
      </c>
      <c r="S35">
        <v>-25.558499999999999</v>
      </c>
      <c r="T35">
        <f t="shared" si="2"/>
        <v>-19.912749999999999</v>
      </c>
    </row>
    <row r="36" spans="1:37" x14ac:dyDescent="0.3">
      <c r="B36">
        <v>8</v>
      </c>
      <c r="C36">
        <v>585.05100000000004</v>
      </c>
      <c r="D36">
        <f t="shared" si="3"/>
        <v>23.197012224825421</v>
      </c>
      <c r="E36">
        <v>-24.429300000000001</v>
      </c>
      <c r="F36">
        <v>64.056399999999996</v>
      </c>
      <c r="G36">
        <v>281.87799999999999</v>
      </c>
      <c r="H36">
        <v>0.56269400000000003</v>
      </c>
      <c r="I36">
        <v>-46.508800000000001</v>
      </c>
      <c r="J36">
        <f t="shared" si="1"/>
        <v>-22.079499999999999</v>
      </c>
      <c r="L36">
        <v>8</v>
      </c>
      <c r="M36">
        <v>489.654</v>
      </c>
      <c r="N36">
        <f t="shared" si="4"/>
        <v>29.800041720058392</v>
      </c>
      <c r="O36">
        <v>-5.2642800000000003</v>
      </c>
      <c r="P36">
        <v>58.075000000000003</v>
      </c>
      <c r="Q36">
        <v>338.08199999999999</v>
      </c>
      <c r="R36">
        <v>0.79057500000000003</v>
      </c>
      <c r="S36">
        <v>-25.497399999999999</v>
      </c>
      <c r="T36">
        <f t="shared" si="2"/>
        <v>-20.23312</v>
      </c>
    </row>
    <row r="37" spans="1:37" x14ac:dyDescent="0.3">
      <c r="B37">
        <v>9</v>
      </c>
      <c r="C37">
        <v>628.37900000000002</v>
      </c>
      <c r="D37">
        <f t="shared" si="3"/>
        <v>23.079763663220103</v>
      </c>
      <c r="E37">
        <v>-24.353000000000002</v>
      </c>
      <c r="F37">
        <v>64.0411</v>
      </c>
      <c r="G37">
        <v>282.08199999999999</v>
      </c>
      <c r="H37">
        <v>0.56336799999999998</v>
      </c>
      <c r="I37">
        <v>-46.402000000000001</v>
      </c>
      <c r="J37">
        <f t="shared" si="1"/>
        <v>-22.048999999999999</v>
      </c>
      <c r="L37">
        <v>9</v>
      </c>
      <c r="M37">
        <v>523.71699999999998</v>
      </c>
      <c r="N37">
        <f t="shared" si="4"/>
        <v>29.357367231306707</v>
      </c>
      <c r="O37">
        <v>-5.5541999999999998</v>
      </c>
      <c r="P37">
        <v>58.044400000000003</v>
      </c>
      <c r="Q37">
        <v>337.47300000000001</v>
      </c>
      <c r="R37">
        <v>0.79326200000000002</v>
      </c>
      <c r="S37">
        <v>-25.634799999999998</v>
      </c>
      <c r="T37">
        <f t="shared" si="2"/>
        <v>-20.080599999999997</v>
      </c>
    </row>
    <row r="38" spans="1:37" x14ac:dyDescent="0.3">
      <c r="B38">
        <v>10</v>
      </c>
      <c r="C38">
        <v>669.654</v>
      </c>
      <c r="D38">
        <f t="shared" si="3"/>
        <v>24.227740763173848</v>
      </c>
      <c r="E38">
        <v>-24.490400000000001</v>
      </c>
      <c r="F38">
        <v>64.1785</v>
      </c>
      <c r="G38">
        <v>279.50400000000002</v>
      </c>
      <c r="H38">
        <v>0.56544099999999997</v>
      </c>
      <c r="I38">
        <v>-46.646099999999997</v>
      </c>
      <c r="J38">
        <f t="shared" si="1"/>
        <v>-22.155699999999996</v>
      </c>
      <c r="L38">
        <v>10</v>
      </c>
      <c r="M38">
        <v>558.48900000000003</v>
      </c>
      <c r="N38">
        <f t="shared" si="4"/>
        <v>28.758771425284671</v>
      </c>
      <c r="O38">
        <v>-5.9661900000000001</v>
      </c>
      <c r="P38">
        <v>58.593800000000002</v>
      </c>
      <c r="Q38">
        <v>345.86</v>
      </c>
      <c r="R38">
        <v>0.80153399999999997</v>
      </c>
      <c r="S38">
        <v>-25.604199999999999</v>
      </c>
      <c r="T38">
        <f t="shared" si="2"/>
        <v>-19.638009999999998</v>
      </c>
    </row>
    <row r="39" spans="1:37" x14ac:dyDescent="0.3">
      <c r="B39">
        <v>11</v>
      </c>
      <c r="C39">
        <v>717.89099999999996</v>
      </c>
      <c r="D39">
        <f t="shared" si="3"/>
        <v>20.730974148475251</v>
      </c>
      <c r="E39">
        <v>-22.857700000000001</v>
      </c>
      <c r="F39">
        <v>61.828600000000002</v>
      </c>
      <c r="G39">
        <v>274.73</v>
      </c>
      <c r="H39">
        <v>0.55977299999999997</v>
      </c>
      <c r="I39">
        <v>-46.279899999999998</v>
      </c>
      <c r="J39">
        <f t="shared" si="1"/>
        <v>-23.422199999999997</v>
      </c>
      <c r="L39">
        <v>11</v>
      </c>
      <c r="M39">
        <v>592.24199999999996</v>
      </c>
      <c r="N39">
        <f t="shared" si="4"/>
        <v>29.62699611886357</v>
      </c>
      <c r="O39">
        <v>-6.2561</v>
      </c>
      <c r="P39">
        <v>58.990499999999997</v>
      </c>
      <c r="Q39">
        <v>347.76100000000002</v>
      </c>
      <c r="R39">
        <v>0.80167100000000002</v>
      </c>
      <c r="S39">
        <v>-25.680499999999999</v>
      </c>
      <c r="T39">
        <f t="shared" si="2"/>
        <v>-19.424399999999999</v>
      </c>
    </row>
    <row r="40" spans="1:37" x14ac:dyDescent="0.3">
      <c r="J40">
        <f t="shared" si="1"/>
        <v>0</v>
      </c>
      <c r="L40">
        <v>12</v>
      </c>
      <c r="M40">
        <v>626.54100000000005</v>
      </c>
      <c r="N40">
        <f t="shared" si="4"/>
        <v>29.155368961194124</v>
      </c>
      <c r="O40">
        <v>-6.7291299999999996</v>
      </c>
      <c r="P40">
        <v>59.295699999999997</v>
      </c>
      <c r="Q40">
        <v>353.91300000000001</v>
      </c>
      <c r="R40">
        <v>0.809697</v>
      </c>
      <c r="S40">
        <v>-25.588999999999999</v>
      </c>
      <c r="T40">
        <f t="shared" si="2"/>
        <v>-18.859870000000001</v>
      </c>
    </row>
    <row r="41" spans="1:37" x14ac:dyDescent="0.3">
      <c r="A41">
        <v>3.1</v>
      </c>
      <c r="J41">
        <f t="shared" si="1"/>
        <v>0</v>
      </c>
      <c r="L41">
        <v>13</v>
      </c>
      <c r="M41">
        <v>660.35699999999997</v>
      </c>
      <c r="N41">
        <f t="shared" si="4"/>
        <v>29.571800331204237</v>
      </c>
      <c r="O41">
        <v>-5.4016099999999998</v>
      </c>
      <c r="P41">
        <v>57.9071</v>
      </c>
      <c r="Q41">
        <v>337.81900000000002</v>
      </c>
      <c r="R41">
        <v>0.79139700000000002</v>
      </c>
      <c r="S41">
        <v>-25.680499999999999</v>
      </c>
      <c r="T41">
        <f t="shared" si="2"/>
        <v>-20.278889999999997</v>
      </c>
    </row>
    <row r="42" spans="1:37" x14ac:dyDescent="0.3">
      <c r="B42">
        <v>1</v>
      </c>
      <c r="C42">
        <v>226.434</v>
      </c>
      <c r="E42">
        <v>-29.5868</v>
      </c>
      <c r="F42">
        <v>68.450900000000004</v>
      </c>
      <c r="G42">
        <v>266.238</v>
      </c>
      <c r="H42">
        <v>0.54591900000000004</v>
      </c>
      <c r="I42">
        <v>-48.049900000000001</v>
      </c>
      <c r="J42">
        <f t="shared" si="1"/>
        <v>-18.463100000000001</v>
      </c>
      <c r="L42">
        <v>14</v>
      </c>
      <c r="M42">
        <v>693.84199999999998</v>
      </c>
      <c r="N42">
        <f t="shared" si="4"/>
        <v>29.864118261908306</v>
      </c>
      <c r="O42">
        <v>-5.8593799999999998</v>
      </c>
      <c r="P42">
        <v>58.517499999999998</v>
      </c>
      <c r="Q42">
        <v>345.98</v>
      </c>
      <c r="R42">
        <v>0.80176700000000001</v>
      </c>
      <c r="S42">
        <v>-25.695799999999998</v>
      </c>
      <c r="T42">
        <f t="shared" si="2"/>
        <v>-19.836419999999997</v>
      </c>
    </row>
    <row r="43" spans="1:37" x14ac:dyDescent="0.3">
      <c r="B43">
        <v>2</v>
      </c>
      <c r="C43">
        <v>262.21699999999998</v>
      </c>
      <c r="D43">
        <f t="shared" si="3"/>
        <v>27.946231450688884</v>
      </c>
      <c r="E43">
        <v>-25.329599999999999</v>
      </c>
      <c r="F43">
        <v>63.308700000000002</v>
      </c>
      <c r="G43">
        <v>271.67</v>
      </c>
      <c r="H43">
        <v>0.56131699999999995</v>
      </c>
      <c r="I43">
        <v>-46.752899999999997</v>
      </c>
      <c r="J43">
        <f t="shared" si="1"/>
        <v>-21.423299999999998</v>
      </c>
      <c r="T43">
        <f t="shared" si="2"/>
        <v>0</v>
      </c>
    </row>
    <row r="44" spans="1:37" x14ac:dyDescent="0.3">
      <c r="B44">
        <v>3</v>
      </c>
      <c r="C44">
        <v>297.86599999999999</v>
      </c>
      <c r="D44">
        <f t="shared" si="3"/>
        <v>28.051277735700861</v>
      </c>
      <c r="E44">
        <v>-25.360099999999999</v>
      </c>
      <c r="F44">
        <v>64.071700000000007</v>
      </c>
      <c r="G44">
        <v>278.03100000000001</v>
      </c>
      <c r="H44">
        <v>0.56329200000000001</v>
      </c>
      <c r="I44">
        <v>-46.844499999999996</v>
      </c>
      <c r="J44">
        <f t="shared" si="1"/>
        <v>-21.484399999999997</v>
      </c>
      <c r="K44">
        <v>2.7</v>
      </c>
      <c r="T44">
        <f t="shared" si="2"/>
        <v>0</v>
      </c>
    </row>
    <row r="45" spans="1:37" x14ac:dyDescent="0.3">
      <c r="B45">
        <v>4</v>
      </c>
      <c r="C45">
        <v>335.91899999999998</v>
      </c>
      <c r="D45">
        <f t="shared" si="3"/>
        <v>26.279136993141147</v>
      </c>
      <c r="E45">
        <v>-24.9634</v>
      </c>
      <c r="F45">
        <v>63.720700000000001</v>
      </c>
      <c r="G45">
        <v>275.50400000000002</v>
      </c>
      <c r="H45">
        <v>0.56250100000000003</v>
      </c>
      <c r="I45">
        <v>-46.905500000000004</v>
      </c>
      <c r="J45">
        <f t="shared" si="1"/>
        <v>-21.942100000000003</v>
      </c>
      <c r="L45">
        <v>1</v>
      </c>
      <c r="M45">
        <v>228.136</v>
      </c>
      <c r="O45">
        <v>-9.0484600000000004</v>
      </c>
      <c r="P45">
        <v>60.7605</v>
      </c>
      <c r="Q45">
        <v>329.54199999999997</v>
      </c>
      <c r="R45">
        <v>0.78209099999999998</v>
      </c>
      <c r="S45">
        <v>-25.482199999999999</v>
      </c>
      <c r="T45">
        <f t="shared" si="2"/>
        <v>-16.43374</v>
      </c>
    </row>
    <row r="46" spans="1:37" x14ac:dyDescent="0.3">
      <c r="B46">
        <v>5</v>
      </c>
      <c r="C46">
        <v>369.80599999999998</v>
      </c>
      <c r="D46">
        <f t="shared" si="3"/>
        <v>29.509841532150972</v>
      </c>
      <c r="E46">
        <v>-25.604199999999999</v>
      </c>
      <c r="F46">
        <v>64.483599999999996</v>
      </c>
      <c r="G46">
        <v>281.75</v>
      </c>
      <c r="H46">
        <v>0.56649499999999997</v>
      </c>
      <c r="I46">
        <v>-47.012300000000003</v>
      </c>
      <c r="J46">
        <f t="shared" si="1"/>
        <v>-21.408100000000005</v>
      </c>
      <c r="L46">
        <v>2</v>
      </c>
      <c r="M46">
        <v>258.19600000000003</v>
      </c>
      <c r="N46">
        <f t="shared" si="4"/>
        <v>33.266799733865568</v>
      </c>
      <c r="O46">
        <v>-5.1727299999999996</v>
      </c>
      <c r="P46">
        <v>57.022100000000002</v>
      </c>
      <c r="Q46">
        <v>327.10500000000002</v>
      </c>
      <c r="R46">
        <v>0.78653099999999998</v>
      </c>
      <c r="S46">
        <v>-24.505600000000001</v>
      </c>
      <c r="T46">
        <f t="shared" si="2"/>
        <v>-19.33287</v>
      </c>
    </row>
    <row r="47" spans="1:37" x14ac:dyDescent="0.3">
      <c r="B47">
        <v>6</v>
      </c>
      <c r="C47">
        <v>403.68599999999998</v>
      </c>
      <c r="D47">
        <f t="shared" si="3"/>
        <v>29.515938606847701</v>
      </c>
      <c r="E47">
        <v>-25.558499999999999</v>
      </c>
      <c r="F47">
        <v>64.910899999999998</v>
      </c>
      <c r="G47">
        <v>281.774</v>
      </c>
      <c r="H47">
        <v>0.56566700000000003</v>
      </c>
      <c r="I47">
        <v>-47.012300000000003</v>
      </c>
      <c r="J47">
        <f t="shared" si="1"/>
        <v>-21.453800000000005</v>
      </c>
      <c r="L47">
        <v>3</v>
      </c>
      <c r="M47">
        <v>289.28199999999998</v>
      </c>
      <c r="N47">
        <f t="shared" si="4"/>
        <v>32.168821977739221</v>
      </c>
      <c r="O47">
        <v>-4.9743700000000004</v>
      </c>
      <c r="P47">
        <v>57.235700000000001</v>
      </c>
      <c r="Q47">
        <v>333.67500000000001</v>
      </c>
      <c r="R47">
        <v>0.79132199999999997</v>
      </c>
      <c r="S47">
        <v>-24.566700000000001</v>
      </c>
      <c r="T47">
        <f t="shared" si="2"/>
        <v>-19.59233</v>
      </c>
    </row>
    <row r="48" spans="1:37" x14ac:dyDescent="0.3">
      <c r="B48">
        <v>7</v>
      </c>
      <c r="C48">
        <v>438.315</v>
      </c>
      <c r="D48">
        <f t="shared" si="3"/>
        <v>28.877530393600722</v>
      </c>
      <c r="E48">
        <v>-24.383500000000002</v>
      </c>
      <c r="F48">
        <v>63.674900000000001</v>
      </c>
      <c r="G48">
        <v>275.755</v>
      </c>
      <c r="H48">
        <v>0.56174900000000005</v>
      </c>
      <c r="I48">
        <v>-46.814</v>
      </c>
      <c r="J48">
        <f t="shared" si="1"/>
        <v>-22.430499999999999</v>
      </c>
      <c r="L48">
        <v>4</v>
      </c>
      <c r="M48">
        <v>320.49</v>
      </c>
      <c r="N48">
        <f t="shared" si="4"/>
        <v>32.043065880543423</v>
      </c>
      <c r="O48">
        <v>-6.4849899999999998</v>
      </c>
      <c r="P48">
        <v>58.929400000000001</v>
      </c>
      <c r="Q48">
        <v>352.45600000000002</v>
      </c>
      <c r="R48">
        <v>0.80730900000000005</v>
      </c>
      <c r="S48">
        <v>-24.8718</v>
      </c>
      <c r="T48">
        <f t="shared" si="2"/>
        <v>-18.386810000000001</v>
      </c>
    </row>
    <row r="49" spans="1:20" x14ac:dyDescent="0.3">
      <c r="B49">
        <v>8</v>
      </c>
      <c r="C49">
        <v>473.83699999999999</v>
      </c>
      <c r="D49">
        <f t="shared" si="3"/>
        <v>28.151568042339964</v>
      </c>
      <c r="E49">
        <v>-24.9329</v>
      </c>
      <c r="F49">
        <v>64.392099999999999</v>
      </c>
      <c r="G49">
        <v>279.40699999999998</v>
      </c>
      <c r="H49">
        <v>0.56742300000000001</v>
      </c>
      <c r="I49">
        <v>-46.814</v>
      </c>
      <c r="J49">
        <f t="shared" si="1"/>
        <v>-21.8811</v>
      </c>
      <c r="L49">
        <v>5</v>
      </c>
      <c r="M49">
        <v>352.08499999999998</v>
      </c>
      <c r="N49">
        <f t="shared" si="4"/>
        <v>31.650577623041649</v>
      </c>
      <c r="O49">
        <v>-5.7373000000000003</v>
      </c>
      <c r="P49">
        <v>58.319099999999999</v>
      </c>
      <c r="Q49">
        <v>346.44799999999998</v>
      </c>
      <c r="R49">
        <v>0.79965399999999998</v>
      </c>
      <c r="S49">
        <v>-25.0549</v>
      </c>
      <c r="T49">
        <f t="shared" si="2"/>
        <v>-19.317599999999999</v>
      </c>
    </row>
    <row r="50" spans="1:20" x14ac:dyDescent="0.3">
      <c r="B50">
        <v>9</v>
      </c>
      <c r="C50">
        <v>508.24700000000001</v>
      </c>
      <c r="D50">
        <f t="shared" si="3"/>
        <v>29.06131938390001</v>
      </c>
      <c r="E50">
        <v>-25.863600000000002</v>
      </c>
      <c r="F50">
        <v>65.277100000000004</v>
      </c>
      <c r="G50">
        <v>286.87</v>
      </c>
      <c r="H50">
        <v>0.570851</v>
      </c>
      <c r="I50">
        <v>-46.859699999999997</v>
      </c>
      <c r="J50">
        <f t="shared" si="1"/>
        <v>-20.996099999999995</v>
      </c>
      <c r="L50">
        <v>6</v>
      </c>
      <c r="M50">
        <v>382.54500000000002</v>
      </c>
      <c r="N50">
        <f t="shared" si="4"/>
        <v>32.82994090610633</v>
      </c>
      <c r="O50">
        <v>-6.4392100000000001</v>
      </c>
      <c r="P50">
        <v>59.204099999999997</v>
      </c>
      <c r="Q50">
        <v>356.40100000000001</v>
      </c>
      <c r="R50">
        <v>0.80892699999999995</v>
      </c>
      <c r="S50">
        <v>-25.0092</v>
      </c>
      <c r="T50">
        <f t="shared" si="2"/>
        <v>-18.569990000000001</v>
      </c>
    </row>
    <row r="51" spans="1:20" x14ac:dyDescent="0.3">
      <c r="B51">
        <v>10</v>
      </c>
      <c r="C51">
        <v>542.49300000000005</v>
      </c>
      <c r="D51">
        <f t="shared" si="3"/>
        <v>29.200490568241513</v>
      </c>
      <c r="E51">
        <v>-24.490400000000001</v>
      </c>
      <c r="F51">
        <v>63.949599999999997</v>
      </c>
      <c r="G51">
        <v>274.67</v>
      </c>
      <c r="H51">
        <v>0.56413899999999995</v>
      </c>
      <c r="I51">
        <v>-46.7072</v>
      </c>
      <c r="J51">
        <f t="shared" si="1"/>
        <v>-22.216799999999999</v>
      </c>
      <c r="L51">
        <v>7</v>
      </c>
      <c r="M51">
        <v>413.11099999999999</v>
      </c>
      <c r="N51">
        <f t="shared" si="4"/>
        <v>32.716089772950362</v>
      </c>
      <c r="O51">
        <v>-5.2642800000000003</v>
      </c>
      <c r="P51">
        <v>58.090200000000003</v>
      </c>
      <c r="Q51">
        <v>340.45</v>
      </c>
      <c r="R51">
        <v>0.797126</v>
      </c>
      <c r="S51">
        <v>-24.9786</v>
      </c>
      <c r="T51">
        <f t="shared" si="2"/>
        <v>-19.714320000000001</v>
      </c>
    </row>
    <row r="52" spans="1:20" x14ac:dyDescent="0.3">
      <c r="B52">
        <v>11</v>
      </c>
      <c r="C52">
        <v>576.87300000000005</v>
      </c>
      <c r="D52">
        <f t="shared" si="3"/>
        <v>29.08667830133799</v>
      </c>
      <c r="E52">
        <v>-25.558499999999999</v>
      </c>
      <c r="F52">
        <v>64.926100000000005</v>
      </c>
      <c r="G52">
        <v>286.96300000000002</v>
      </c>
      <c r="H52">
        <v>0.574739</v>
      </c>
      <c r="I52">
        <v>-46.630899999999997</v>
      </c>
      <c r="J52">
        <f t="shared" si="1"/>
        <v>-21.072399999999998</v>
      </c>
      <c r="L52">
        <v>8</v>
      </c>
      <c r="M52">
        <v>444.62799999999999</v>
      </c>
      <c r="N52">
        <f t="shared" si="4"/>
        <v>31.728908208268557</v>
      </c>
      <c r="O52">
        <v>-5.7678200000000004</v>
      </c>
      <c r="P52">
        <v>58.563200000000002</v>
      </c>
      <c r="Q52">
        <v>348.34899999999999</v>
      </c>
      <c r="R52">
        <v>0.80497200000000002</v>
      </c>
      <c r="S52">
        <v>-25.0702</v>
      </c>
      <c r="T52">
        <f t="shared" si="2"/>
        <v>-19.302379999999999</v>
      </c>
    </row>
    <row r="53" spans="1:20" x14ac:dyDescent="0.3">
      <c r="B53">
        <v>12</v>
      </c>
      <c r="C53">
        <v>611.05600000000004</v>
      </c>
      <c r="D53">
        <f t="shared" si="3"/>
        <v>29.254307696808361</v>
      </c>
      <c r="E53">
        <v>-24.9786</v>
      </c>
      <c r="F53">
        <v>64.514200000000002</v>
      </c>
      <c r="G53">
        <v>279.96300000000002</v>
      </c>
      <c r="H53">
        <v>0.56735100000000005</v>
      </c>
      <c r="I53">
        <v>-46.7224</v>
      </c>
      <c r="J53">
        <f t="shared" si="1"/>
        <v>-21.7438</v>
      </c>
      <c r="L53">
        <v>9</v>
      </c>
      <c r="M53">
        <v>475.49200000000002</v>
      </c>
      <c r="N53">
        <f t="shared" si="4"/>
        <v>32.400207361327077</v>
      </c>
      <c r="O53">
        <v>-5.8136000000000001</v>
      </c>
      <c r="P53">
        <v>58.502200000000002</v>
      </c>
      <c r="Q53">
        <v>349.67500000000001</v>
      </c>
      <c r="R53">
        <v>0.80317400000000005</v>
      </c>
      <c r="S53">
        <v>-25.1617</v>
      </c>
      <c r="T53">
        <f t="shared" si="2"/>
        <v>-19.348099999999999</v>
      </c>
    </row>
    <row r="54" spans="1:20" x14ac:dyDescent="0.3">
      <c r="B54">
        <v>13</v>
      </c>
      <c r="C54">
        <v>646.19000000000005</v>
      </c>
      <c r="D54">
        <f t="shared" si="3"/>
        <v>28.462458017874411</v>
      </c>
      <c r="E54">
        <v>-24.9023</v>
      </c>
      <c r="F54">
        <v>64.315799999999996</v>
      </c>
      <c r="G54">
        <v>281.55900000000003</v>
      </c>
      <c r="H54">
        <v>0.56978700000000004</v>
      </c>
      <c r="I54">
        <v>-46.752899999999997</v>
      </c>
      <c r="J54">
        <f t="shared" si="1"/>
        <v>-21.850599999999996</v>
      </c>
      <c r="L54">
        <v>10</v>
      </c>
      <c r="M54">
        <v>507.012</v>
      </c>
      <c r="N54">
        <f t="shared" si="4"/>
        <v>31.725888324873114</v>
      </c>
      <c r="O54">
        <v>-4.8828100000000001</v>
      </c>
      <c r="P54">
        <v>57.601900000000001</v>
      </c>
      <c r="Q54">
        <v>336.14699999999999</v>
      </c>
      <c r="R54">
        <v>0.79618999999999995</v>
      </c>
      <c r="S54">
        <v>-24.9939</v>
      </c>
      <c r="T54">
        <f t="shared" si="2"/>
        <v>-20.111090000000001</v>
      </c>
    </row>
    <row r="55" spans="1:20" x14ac:dyDescent="0.3">
      <c r="B55">
        <v>14</v>
      </c>
      <c r="C55">
        <v>680.35</v>
      </c>
      <c r="D55">
        <f t="shared" si="3"/>
        <v>29.274004683840776</v>
      </c>
      <c r="E55">
        <v>-25.527999999999999</v>
      </c>
      <c r="F55">
        <v>64.880399999999995</v>
      </c>
      <c r="G55">
        <v>288.49900000000002</v>
      </c>
      <c r="H55">
        <v>0.57366899999999998</v>
      </c>
      <c r="I55">
        <v>-46.676600000000001</v>
      </c>
      <c r="J55">
        <f t="shared" si="1"/>
        <v>-21.148600000000002</v>
      </c>
      <c r="L55">
        <v>11</v>
      </c>
      <c r="M55">
        <v>538.22799999999995</v>
      </c>
      <c r="N55">
        <f t="shared" si="4"/>
        <v>32.034853921066173</v>
      </c>
      <c r="O55">
        <v>-5.2490199999999998</v>
      </c>
      <c r="P55">
        <v>57.9071</v>
      </c>
      <c r="Q55">
        <v>343.61</v>
      </c>
      <c r="R55">
        <v>0.80360900000000002</v>
      </c>
      <c r="S55">
        <v>-25.116</v>
      </c>
      <c r="T55">
        <f t="shared" si="2"/>
        <v>-19.866979999999998</v>
      </c>
    </row>
    <row r="56" spans="1:20" x14ac:dyDescent="0.3">
      <c r="B56">
        <v>15</v>
      </c>
      <c r="C56">
        <v>716.05100000000004</v>
      </c>
      <c r="E56">
        <v>-23.5901</v>
      </c>
      <c r="F56">
        <v>62.942500000000003</v>
      </c>
      <c r="G56">
        <v>271.334</v>
      </c>
      <c r="H56">
        <v>0.56354700000000002</v>
      </c>
      <c r="I56">
        <v>-46.569800000000001</v>
      </c>
      <c r="J56">
        <f t="shared" si="1"/>
        <v>-22.979700000000001</v>
      </c>
      <c r="L56">
        <v>12</v>
      </c>
      <c r="M56">
        <v>569.78599999999994</v>
      </c>
      <c r="N56">
        <f t="shared" si="4"/>
        <v>31.687686165156226</v>
      </c>
      <c r="O56">
        <v>-5.7067899999999998</v>
      </c>
      <c r="P56">
        <v>58.563200000000002</v>
      </c>
      <c r="Q56">
        <v>348.14400000000001</v>
      </c>
      <c r="R56">
        <v>0.80673499999999998</v>
      </c>
      <c r="S56">
        <v>-25.0244</v>
      </c>
      <c r="T56">
        <f t="shared" si="2"/>
        <v>-19.317610000000002</v>
      </c>
    </row>
    <row r="57" spans="1:20" x14ac:dyDescent="0.3">
      <c r="J57">
        <f t="shared" si="1"/>
        <v>0</v>
      </c>
      <c r="L57">
        <v>13</v>
      </c>
      <c r="M57">
        <v>600.71600000000001</v>
      </c>
      <c r="N57">
        <f t="shared" si="4"/>
        <v>32.331070158422179</v>
      </c>
      <c r="O57">
        <v>-5.9509299999999996</v>
      </c>
      <c r="P57">
        <v>58.502200000000002</v>
      </c>
      <c r="Q57">
        <v>350.08300000000003</v>
      </c>
      <c r="R57">
        <v>0.81099900000000003</v>
      </c>
      <c r="S57">
        <v>-24.9939</v>
      </c>
      <c r="T57">
        <f t="shared" si="2"/>
        <v>-19.04297</v>
      </c>
    </row>
    <row r="58" spans="1:20" x14ac:dyDescent="0.3">
      <c r="A58">
        <v>3.2</v>
      </c>
      <c r="J58">
        <f t="shared" si="1"/>
        <v>0</v>
      </c>
      <c r="L58">
        <v>14</v>
      </c>
      <c r="M58">
        <v>631.67499999999995</v>
      </c>
      <c r="N58">
        <f t="shared" si="4"/>
        <v>32.300784909073343</v>
      </c>
      <c r="O58">
        <v>-5.4931599999999996</v>
      </c>
      <c r="P58">
        <v>58.288600000000002</v>
      </c>
      <c r="Q58">
        <v>343.363</v>
      </c>
      <c r="R58">
        <v>0.80410800000000004</v>
      </c>
      <c r="S58">
        <v>-25.1007</v>
      </c>
      <c r="T58">
        <f t="shared" si="2"/>
        <v>-19.60754</v>
      </c>
    </row>
    <row r="59" spans="1:20" x14ac:dyDescent="0.3">
      <c r="B59">
        <v>1</v>
      </c>
      <c r="C59">
        <v>224.99700000000001</v>
      </c>
      <c r="E59">
        <v>-31.585699999999999</v>
      </c>
      <c r="F59">
        <v>70.541399999999996</v>
      </c>
      <c r="G59">
        <v>272.96800000000002</v>
      </c>
      <c r="H59">
        <v>0.55534899999999998</v>
      </c>
      <c r="I59">
        <v>-48.477200000000003</v>
      </c>
      <c r="J59">
        <f t="shared" si="1"/>
        <v>-16.891500000000004</v>
      </c>
      <c r="L59">
        <v>15</v>
      </c>
      <c r="M59">
        <v>662.88800000000003</v>
      </c>
      <c r="N59">
        <f t="shared" si="4"/>
        <v>32.037932912568401</v>
      </c>
      <c r="O59">
        <v>-6.1798099999999998</v>
      </c>
      <c r="P59">
        <v>58.853099999999998</v>
      </c>
      <c r="Q59">
        <v>350.32600000000002</v>
      </c>
      <c r="R59">
        <v>0.81461099999999997</v>
      </c>
      <c r="S59">
        <v>-25.116</v>
      </c>
      <c r="T59">
        <f t="shared" si="2"/>
        <v>-18.93619</v>
      </c>
    </row>
    <row r="60" spans="1:20" x14ac:dyDescent="0.3">
      <c r="B60">
        <v>2</v>
      </c>
      <c r="C60">
        <v>254.38200000000001</v>
      </c>
      <c r="D60">
        <f t="shared" si="3"/>
        <v>34.030968181044763</v>
      </c>
      <c r="E60">
        <v>-26.413</v>
      </c>
      <c r="F60">
        <v>64.0869</v>
      </c>
      <c r="G60">
        <v>274.92</v>
      </c>
      <c r="H60">
        <v>0.56615499999999996</v>
      </c>
      <c r="I60">
        <v>-46.9818</v>
      </c>
      <c r="J60">
        <f t="shared" si="1"/>
        <v>-20.5688</v>
      </c>
      <c r="L60">
        <v>16</v>
      </c>
      <c r="M60">
        <v>693.44</v>
      </c>
      <c r="N60">
        <f t="shared" si="4"/>
        <v>32.731081434930587</v>
      </c>
      <c r="O60">
        <v>-6.2408400000000004</v>
      </c>
      <c r="P60">
        <v>58.944699999999997</v>
      </c>
      <c r="Q60">
        <v>351.75700000000001</v>
      </c>
      <c r="R60">
        <v>0.81521900000000003</v>
      </c>
      <c r="S60">
        <v>-25.222799999999999</v>
      </c>
      <c r="T60">
        <f t="shared" si="2"/>
        <v>-18.981960000000001</v>
      </c>
    </row>
    <row r="61" spans="1:20" x14ac:dyDescent="0.3">
      <c r="B61">
        <v>3</v>
      </c>
      <c r="C61">
        <v>284.77999999999997</v>
      </c>
      <c r="D61">
        <f t="shared" si="3"/>
        <v>32.896901111915291</v>
      </c>
      <c r="E61">
        <v>-26.5198</v>
      </c>
      <c r="F61">
        <v>64.727800000000002</v>
      </c>
      <c r="G61">
        <v>280.375</v>
      </c>
      <c r="H61">
        <v>0.56867800000000002</v>
      </c>
      <c r="I61">
        <v>-47.180199999999999</v>
      </c>
      <c r="J61">
        <f t="shared" si="1"/>
        <v>-20.660399999999999</v>
      </c>
      <c r="T61">
        <f t="shared" si="2"/>
        <v>0</v>
      </c>
    </row>
    <row r="62" spans="1:20" x14ac:dyDescent="0.3">
      <c r="B62">
        <v>4</v>
      </c>
      <c r="C62">
        <v>315.33800000000002</v>
      </c>
      <c r="D62">
        <f t="shared" si="3"/>
        <v>32.724654754892285</v>
      </c>
      <c r="E62">
        <v>-25.283799999999999</v>
      </c>
      <c r="F62">
        <v>63.507100000000001</v>
      </c>
      <c r="G62">
        <v>271.673</v>
      </c>
      <c r="H62">
        <v>0.56552800000000003</v>
      </c>
      <c r="I62">
        <v>-47.302199999999999</v>
      </c>
      <c r="J62">
        <f t="shared" si="1"/>
        <v>-22.0184</v>
      </c>
      <c r="K62">
        <v>2.8</v>
      </c>
      <c r="T62">
        <f t="shared" si="2"/>
        <v>0</v>
      </c>
    </row>
    <row r="63" spans="1:20" x14ac:dyDescent="0.3">
      <c r="B63">
        <v>5</v>
      </c>
      <c r="C63">
        <v>346.685</v>
      </c>
      <c r="D63">
        <f t="shared" si="3"/>
        <v>31.900979360066373</v>
      </c>
      <c r="E63">
        <v>-26.153600000000001</v>
      </c>
      <c r="F63">
        <v>64.605699999999999</v>
      </c>
      <c r="G63">
        <v>282.62400000000002</v>
      </c>
      <c r="H63">
        <v>0.57081000000000004</v>
      </c>
      <c r="I63">
        <v>-47.119100000000003</v>
      </c>
      <c r="J63">
        <f t="shared" si="1"/>
        <v>-20.965500000000002</v>
      </c>
      <c r="L63">
        <v>1</v>
      </c>
      <c r="M63">
        <v>226.51300000000001</v>
      </c>
      <c r="O63">
        <v>-9.3536400000000004</v>
      </c>
      <c r="P63">
        <v>61.355600000000003</v>
      </c>
      <c r="Q63">
        <v>329.89499999999998</v>
      </c>
      <c r="R63">
        <v>0.77786299999999997</v>
      </c>
      <c r="S63">
        <v>-25.711099999999998</v>
      </c>
      <c r="T63">
        <f t="shared" si="2"/>
        <v>-16.357459999999996</v>
      </c>
    </row>
    <row r="64" spans="1:20" x14ac:dyDescent="0.3">
      <c r="B64">
        <v>6</v>
      </c>
      <c r="C64">
        <v>376.22300000000001</v>
      </c>
      <c r="D64">
        <f t="shared" si="3"/>
        <v>33.854695646286125</v>
      </c>
      <c r="E64">
        <v>-26.6266</v>
      </c>
      <c r="F64">
        <v>65.628100000000003</v>
      </c>
      <c r="G64">
        <v>288.351</v>
      </c>
      <c r="H64">
        <v>0.57226699999999997</v>
      </c>
      <c r="I64">
        <v>-47.134399999999999</v>
      </c>
      <c r="J64">
        <f t="shared" si="1"/>
        <v>-20.5078</v>
      </c>
      <c r="L64">
        <v>2</v>
      </c>
      <c r="M64">
        <v>253.54300000000001</v>
      </c>
      <c r="N64">
        <f t="shared" si="4"/>
        <v>36.995930447650757</v>
      </c>
      <c r="O64">
        <v>-5.6152300000000004</v>
      </c>
      <c r="P64">
        <v>57.403599999999997</v>
      </c>
      <c r="Q64">
        <v>335.12900000000002</v>
      </c>
      <c r="R64">
        <v>0.80102399999999996</v>
      </c>
      <c r="S64">
        <v>-23.971599999999999</v>
      </c>
      <c r="T64">
        <f t="shared" si="2"/>
        <v>-18.356369999999998</v>
      </c>
    </row>
    <row r="65" spans="1:20" x14ac:dyDescent="0.3">
      <c r="B65">
        <v>7</v>
      </c>
      <c r="C65">
        <v>406.74</v>
      </c>
      <c r="D65">
        <f t="shared" si="3"/>
        <v>32.768620768751845</v>
      </c>
      <c r="E65">
        <v>-26.031500000000001</v>
      </c>
      <c r="F65">
        <v>64.941400000000002</v>
      </c>
      <c r="G65">
        <v>284.78300000000002</v>
      </c>
      <c r="H65">
        <v>0.57130199999999998</v>
      </c>
      <c r="I65">
        <v>-47.0428</v>
      </c>
      <c r="J65">
        <f t="shared" si="1"/>
        <v>-21.011299999999999</v>
      </c>
      <c r="L65">
        <v>3</v>
      </c>
      <c r="M65">
        <v>282.233</v>
      </c>
      <c r="N65">
        <f t="shared" si="4"/>
        <v>34.85535029627048</v>
      </c>
      <c r="O65">
        <v>-4.83704</v>
      </c>
      <c r="P65">
        <v>57.037399999999998</v>
      </c>
      <c r="Q65">
        <v>333.714</v>
      </c>
      <c r="R65">
        <v>0.79628200000000005</v>
      </c>
      <c r="S65">
        <v>-24.383500000000002</v>
      </c>
      <c r="T65">
        <f t="shared" si="2"/>
        <v>-19.546460000000003</v>
      </c>
    </row>
    <row r="66" spans="1:20" x14ac:dyDescent="0.3">
      <c r="B66">
        <v>8</v>
      </c>
      <c r="C66">
        <v>436.25</v>
      </c>
      <c r="D66">
        <f t="shared" si="3"/>
        <v>33.8868180277872</v>
      </c>
      <c r="E66">
        <v>-25.817900000000002</v>
      </c>
      <c r="F66">
        <v>64.987200000000001</v>
      </c>
      <c r="G66">
        <v>282.84899999999999</v>
      </c>
      <c r="H66">
        <v>0.57255</v>
      </c>
      <c r="I66">
        <v>-46.9208</v>
      </c>
      <c r="J66">
        <f t="shared" si="1"/>
        <v>-21.102899999999998</v>
      </c>
      <c r="L66">
        <v>4</v>
      </c>
      <c r="M66">
        <v>311.12700000000001</v>
      </c>
      <c r="N66">
        <f t="shared" si="4"/>
        <v>34.609261438360896</v>
      </c>
      <c r="O66">
        <v>-5.7525599999999999</v>
      </c>
      <c r="P66">
        <v>58.197000000000003</v>
      </c>
      <c r="Q66">
        <v>348.44400000000002</v>
      </c>
      <c r="R66">
        <v>0.80746799999999996</v>
      </c>
      <c r="S66">
        <v>-24.566700000000001</v>
      </c>
      <c r="T66">
        <f t="shared" si="2"/>
        <v>-18.814140000000002</v>
      </c>
    </row>
    <row r="67" spans="1:20" x14ac:dyDescent="0.3">
      <c r="B67">
        <v>9</v>
      </c>
      <c r="C67">
        <v>466.46899999999999</v>
      </c>
      <c r="D67">
        <f t="shared" si="3"/>
        <v>33.091763460074795</v>
      </c>
      <c r="E67">
        <v>-26.168800000000001</v>
      </c>
      <c r="F67">
        <v>65.033000000000001</v>
      </c>
      <c r="G67">
        <v>286.31799999999998</v>
      </c>
      <c r="H67">
        <v>0.57468799999999998</v>
      </c>
      <c r="I67">
        <v>-46.997100000000003</v>
      </c>
      <c r="J67">
        <f t="shared" si="1"/>
        <v>-20.828300000000002</v>
      </c>
      <c r="L67">
        <v>5</v>
      </c>
      <c r="M67">
        <v>339.52199999999999</v>
      </c>
      <c r="N67">
        <f t="shared" si="4"/>
        <v>35.217467864060595</v>
      </c>
      <c r="O67">
        <v>-5.2337600000000002</v>
      </c>
      <c r="P67">
        <v>57.922400000000003</v>
      </c>
      <c r="Q67">
        <v>343.35399999999998</v>
      </c>
      <c r="R67">
        <v>0.80657999999999996</v>
      </c>
      <c r="S67">
        <v>-24.673500000000001</v>
      </c>
      <c r="T67">
        <f t="shared" si="2"/>
        <v>-19.43974</v>
      </c>
    </row>
    <row r="68" spans="1:20" x14ac:dyDescent="0.3">
      <c r="B68">
        <v>10</v>
      </c>
      <c r="C68">
        <v>496.86799999999999</v>
      </c>
      <c r="D68">
        <f t="shared" si="3"/>
        <v>32.895818941412543</v>
      </c>
      <c r="E68">
        <v>-25.863600000000002</v>
      </c>
      <c r="F68">
        <v>64.834599999999995</v>
      </c>
      <c r="G68">
        <v>285.78800000000001</v>
      </c>
      <c r="H68">
        <v>0.57438299999999998</v>
      </c>
      <c r="I68">
        <v>-46.859699999999997</v>
      </c>
      <c r="J68">
        <f t="shared" si="1"/>
        <v>-20.996099999999995</v>
      </c>
      <c r="L68">
        <v>6</v>
      </c>
      <c r="M68">
        <v>368.31299999999999</v>
      </c>
      <c r="N68">
        <f t="shared" si="4"/>
        <v>34.733076308568656</v>
      </c>
      <c r="O68">
        <v>-5.0659200000000002</v>
      </c>
      <c r="P68">
        <v>57.6477</v>
      </c>
      <c r="Q68">
        <v>339.94200000000001</v>
      </c>
      <c r="R68">
        <v>0.79902300000000004</v>
      </c>
      <c r="S68">
        <v>-24.8413</v>
      </c>
      <c r="T68">
        <f t="shared" si="2"/>
        <v>-19.775379999999998</v>
      </c>
    </row>
    <row r="69" spans="1:20" x14ac:dyDescent="0.3">
      <c r="B69">
        <v>11</v>
      </c>
      <c r="C69">
        <v>526.75699999999995</v>
      </c>
      <c r="D69">
        <f t="shared" si="3"/>
        <v>33.457124694703786</v>
      </c>
      <c r="E69">
        <v>-26.001000000000001</v>
      </c>
      <c r="F69">
        <v>65.017700000000005</v>
      </c>
      <c r="G69">
        <v>285.21300000000002</v>
      </c>
      <c r="H69">
        <v>0.57585799999999998</v>
      </c>
      <c r="I69">
        <v>-46.936</v>
      </c>
      <c r="J69">
        <f t="shared" si="1"/>
        <v>-20.934999999999999</v>
      </c>
      <c r="L69">
        <v>7</v>
      </c>
      <c r="M69">
        <v>397.01600000000002</v>
      </c>
      <c r="N69">
        <f t="shared" si="4"/>
        <v>34.839563808661076</v>
      </c>
      <c r="O69">
        <v>-5.31006</v>
      </c>
      <c r="P69">
        <v>58.059699999999999</v>
      </c>
      <c r="Q69">
        <v>344.67099999999999</v>
      </c>
      <c r="R69">
        <v>0.80545500000000003</v>
      </c>
      <c r="S69">
        <v>-24.8108</v>
      </c>
      <c r="T69">
        <f t="shared" si="2"/>
        <v>-19.50074</v>
      </c>
    </row>
    <row r="70" spans="1:20" x14ac:dyDescent="0.3">
      <c r="B70">
        <v>12</v>
      </c>
      <c r="C70">
        <v>556.41200000000003</v>
      </c>
      <c r="D70">
        <f t="shared" si="3"/>
        <v>33.721126285617842</v>
      </c>
      <c r="E70">
        <v>-25.619499999999999</v>
      </c>
      <c r="F70">
        <v>64.758300000000006</v>
      </c>
      <c r="G70">
        <v>281.88600000000002</v>
      </c>
      <c r="H70">
        <v>0.57537000000000005</v>
      </c>
      <c r="I70">
        <v>-46.997100000000003</v>
      </c>
      <c r="J70">
        <f t="shared" ref="J70:J133" si="6">I70-E70</f>
        <v>-21.377600000000005</v>
      </c>
      <c r="L70">
        <v>8</v>
      </c>
      <c r="M70">
        <v>425.952</v>
      </c>
      <c r="N70">
        <f t="shared" si="4"/>
        <v>34.559026817804835</v>
      </c>
      <c r="O70">
        <v>-5.3710899999999997</v>
      </c>
      <c r="P70">
        <v>58.151200000000003</v>
      </c>
      <c r="Q70">
        <v>345.35199999999998</v>
      </c>
      <c r="R70">
        <v>0.80620800000000004</v>
      </c>
      <c r="S70">
        <v>-24.795500000000001</v>
      </c>
      <c r="T70">
        <f t="shared" ref="T70:T133" si="7">S70-O70</f>
        <v>-19.424410000000002</v>
      </c>
    </row>
    <row r="71" spans="1:20" x14ac:dyDescent="0.3">
      <c r="B71">
        <v>13</v>
      </c>
      <c r="C71">
        <v>586.41399999999999</v>
      </c>
      <c r="D71">
        <f t="shared" ref="D71:D134" si="8">1000/(C71-C70)</f>
        <v>33.331111259249433</v>
      </c>
      <c r="E71">
        <v>-25.756799999999998</v>
      </c>
      <c r="F71">
        <v>64.682000000000002</v>
      </c>
      <c r="G71">
        <v>284.07400000000001</v>
      </c>
      <c r="H71">
        <v>0.57646299999999995</v>
      </c>
      <c r="I71">
        <v>-46.752899999999997</v>
      </c>
      <c r="J71">
        <f t="shared" si="6"/>
        <v>-20.996099999999998</v>
      </c>
      <c r="L71">
        <v>9</v>
      </c>
      <c r="M71">
        <v>454.76</v>
      </c>
      <c r="N71">
        <f t="shared" ref="N71:N134" si="9">1000/(M71-M70)</f>
        <v>34.712579838933635</v>
      </c>
      <c r="O71">
        <v>-5.2490199999999998</v>
      </c>
      <c r="P71">
        <v>58.105499999999999</v>
      </c>
      <c r="Q71">
        <v>343.29199999999997</v>
      </c>
      <c r="R71">
        <v>0.80647000000000002</v>
      </c>
      <c r="S71">
        <v>-24.734500000000001</v>
      </c>
      <c r="T71">
        <f t="shared" si="7"/>
        <v>-19.485480000000003</v>
      </c>
    </row>
    <row r="72" spans="1:20" x14ac:dyDescent="0.3">
      <c r="B72">
        <v>14</v>
      </c>
      <c r="C72">
        <v>616.18799999999999</v>
      </c>
      <c r="D72">
        <f t="shared" si="8"/>
        <v>33.586350507153888</v>
      </c>
      <c r="E72">
        <v>-25.863600000000002</v>
      </c>
      <c r="F72">
        <v>64.742999999999995</v>
      </c>
      <c r="G72">
        <v>285.541</v>
      </c>
      <c r="H72">
        <v>0.57930499999999996</v>
      </c>
      <c r="I72">
        <v>-46.8292</v>
      </c>
      <c r="J72">
        <f t="shared" si="6"/>
        <v>-20.965599999999998</v>
      </c>
      <c r="L72">
        <v>10</v>
      </c>
      <c r="M72">
        <v>483.72500000000002</v>
      </c>
      <c r="N72">
        <f t="shared" si="9"/>
        <v>34.524426031417192</v>
      </c>
      <c r="O72">
        <v>-5.5236799999999997</v>
      </c>
      <c r="P72">
        <v>58.319099999999999</v>
      </c>
      <c r="Q72">
        <v>348.46699999999998</v>
      </c>
      <c r="R72">
        <v>0.81256600000000001</v>
      </c>
      <c r="S72">
        <v>-24.765000000000001</v>
      </c>
      <c r="T72">
        <f t="shared" si="7"/>
        <v>-19.241320000000002</v>
      </c>
    </row>
    <row r="73" spans="1:20" x14ac:dyDescent="0.3">
      <c r="B73">
        <v>15</v>
      </c>
      <c r="C73">
        <v>646.60599999999999</v>
      </c>
      <c r="D73">
        <f t="shared" si="8"/>
        <v>32.875271220987564</v>
      </c>
      <c r="E73">
        <v>-26.6418</v>
      </c>
      <c r="F73">
        <v>65.582300000000004</v>
      </c>
      <c r="G73">
        <v>292.786</v>
      </c>
      <c r="H73">
        <v>0.58118300000000001</v>
      </c>
      <c r="I73">
        <v>-46.9666</v>
      </c>
      <c r="J73">
        <f t="shared" si="6"/>
        <v>-20.3248</v>
      </c>
      <c r="L73">
        <v>11</v>
      </c>
      <c r="M73">
        <v>512.74099999999999</v>
      </c>
      <c r="N73">
        <f t="shared" si="9"/>
        <v>34.463744141163538</v>
      </c>
      <c r="O73">
        <v>-5.9966999999999997</v>
      </c>
      <c r="P73">
        <v>58.731099999999998</v>
      </c>
      <c r="Q73">
        <v>354.69900000000001</v>
      </c>
      <c r="R73">
        <v>0.81736900000000001</v>
      </c>
      <c r="S73">
        <v>-24.566700000000001</v>
      </c>
      <c r="T73">
        <f t="shared" si="7"/>
        <v>-18.57</v>
      </c>
    </row>
    <row r="74" spans="1:20" x14ac:dyDescent="0.3">
      <c r="B74">
        <v>16</v>
      </c>
      <c r="C74">
        <v>676.21</v>
      </c>
      <c r="D74">
        <f t="shared" si="8"/>
        <v>33.779219024456104</v>
      </c>
      <c r="E74">
        <v>-25.924700000000001</v>
      </c>
      <c r="F74">
        <v>64.910899999999998</v>
      </c>
      <c r="G74">
        <v>285.197</v>
      </c>
      <c r="H74">
        <v>0.57990799999999998</v>
      </c>
      <c r="I74">
        <v>-46.8292</v>
      </c>
      <c r="J74">
        <f t="shared" si="6"/>
        <v>-20.904499999999999</v>
      </c>
      <c r="L74">
        <v>12</v>
      </c>
      <c r="M74">
        <v>541.83000000000004</v>
      </c>
      <c r="N74">
        <f t="shared" si="9"/>
        <v>34.377256007425423</v>
      </c>
      <c r="O74">
        <v>-6.2408400000000004</v>
      </c>
      <c r="P74">
        <v>58.990499999999997</v>
      </c>
      <c r="Q74">
        <v>358.50900000000001</v>
      </c>
      <c r="R74">
        <v>0.82033599999999995</v>
      </c>
      <c r="S74">
        <v>-24.795500000000001</v>
      </c>
      <c r="T74">
        <f t="shared" si="7"/>
        <v>-18.554659999999998</v>
      </c>
    </row>
    <row r="75" spans="1:20" x14ac:dyDescent="0.3">
      <c r="B75">
        <v>17</v>
      </c>
      <c r="C75">
        <v>706.02800000000002</v>
      </c>
      <c r="D75">
        <f t="shared" si="8"/>
        <v>33.536789858474762</v>
      </c>
      <c r="E75">
        <v>-26.3062</v>
      </c>
      <c r="F75">
        <v>65.185500000000005</v>
      </c>
      <c r="G75">
        <v>290.48599999999999</v>
      </c>
      <c r="H75">
        <v>0.57976799999999995</v>
      </c>
      <c r="I75">
        <v>-46.9208</v>
      </c>
      <c r="J75">
        <f t="shared" si="6"/>
        <v>-20.614599999999999</v>
      </c>
      <c r="L75">
        <v>13</v>
      </c>
      <c r="M75">
        <v>571.53700000000003</v>
      </c>
      <c r="N75">
        <f t="shared" si="9"/>
        <v>33.662099841788141</v>
      </c>
      <c r="O75">
        <v>-5.0964400000000003</v>
      </c>
      <c r="P75">
        <v>57.662999999999997</v>
      </c>
      <c r="Q75">
        <v>341.50599999999997</v>
      </c>
      <c r="R75">
        <v>0.80715499999999996</v>
      </c>
      <c r="S75">
        <v>-24.765000000000001</v>
      </c>
      <c r="T75">
        <f t="shared" si="7"/>
        <v>-19.668559999999999</v>
      </c>
    </row>
    <row r="76" spans="1:20" x14ac:dyDescent="0.3">
      <c r="J76">
        <f t="shared" si="6"/>
        <v>0</v>
      </c>
      <c r="L76">
        <v>14</v>
      </c>
      <c r="M76">
        <v>600.60699999999997</v>
      </c>
      <c r="N76">
        <f t="shared" si="9"/>
        <v>34.399724802201661</v>
      </c>
      <c r="O76">
        <v>-5.6457499999999996</v>
      </c>
      <c r="P76">
        <v>58.456400000000002</v>
      </c>
      <c r="Q76">
        <v>350.13799999999998</v>
      </c>
      <c r="R76">
        <v>0.81517300000000004</v>
      </c>
      <c r="S76">
        <v>-24.719200000000001</v>
      </c>
      <c r="T76">
        <f t="shared" si="7"/>
        <v>-19.073450000000001</v>
      </c>
    </row>
    <row r="77" spans="1:20" x14ac:dyDescent="0.3">
      <c r="A77">
        <v>3.3</v>
      </c>
      <c r="J77">
        <f t="shared" si="6"/>
        <v>0</v>
      </c>
      <c r="L77">
        <v>15</v>
      </c>
      <c r="M77">
        <v>629.54300000000001</v>
      </c>
      <c r="N77">
        <f t="shared" si="9"/>
        <v>34.559026817804771</v>
      </c>
      <c r="O77">
        <v>-6.3323999999999998</v>
      </c>
      <c r="P77">
        <v>58.990499999999997</v>
      </c>
      <c r="Q77">
        <v>355.80200000000002</v>
      </c>
      <c r="R77">
        <v>0.81974499999999995</v>
      </c>
      <c r="S77">
        <v>-24.765000000000001</v>
      </c>
      <c r="T77">
        <f t="shared" si="7"/>
        <v>-18.432600000000001</v>
      </c>
    </row>
    <row r="78" spans="1:20" x14ac:dyDescent="0.3">
      <c r="B78">
        <v>1</v>
      </c>
      <c r="C78">
        <v>224.16800000000001</v>
      </c>
      <c r="E78">
        <v>-33.248899999999999</v>
      </c>
      <c r="F78">
        <v>72.158799999999999</v>
      </c>
      <c r="G78">
        <v>282.67500000000001</v>
      </c>
      <c r="H78">
        <v>0.56222899999999998</v>
      </c>
      <c r="I78">
        <v>-48.767099999999999</v>
      </c>
      <c r="J78">
        <f t="shared" si="6"/>
        <v>-15.5182</v>
      </c>
      <c r="L78">
        <v>16</v>
      </c>
      <c r="M78">
        <v>658.62599999999998</v>
      </c>
      <c r="N78">
        <f t="shared" si="9"/>
        <v>34.38434824467906</v>
      </c>
      <c r="O78">
        <v>-5.1116900000000003</v>
      </c>
      <c r="P78">
        <v>57.8613</v>
      </c>
      <c r="Q78">
        <v>347.11900000000003</v>
      </c>
      <c r="R78">
        <v>0.81361300000000003</v>
      </c>
      <c r="S78">
        <v>-24.673500000000001</v>
      </c>
      <c r="T78">
        <f t="shared" si="7"/>
        <v>-19.561810000000001</v>
      </c>
    </row>
    <row r="79" spans="1:20" x14ac:dyDescent="0.3">
      <c r="B79">
        <v>2</v>
      </c>
      <c r="C79">
        <v>249.02</v>
      </c>
      <c r="D79">
        <f t="shared" si="8"/>
        <v>40.238210204410102</v>
      </c>
      <c r="E79">
        <v>-27.145399999999999</v>
      </c>
      <c r="F79">
        <v>64.147900000000007</v>
      </c>
      <c r="G79">
        <v>276.26400000000001</v>
      </c>
      <c r="H79">
        <v>0.57203800000000005</v>
      </c>
      <c r="I79">
        <v>-47.0886</v>
      </c>
      <c r="J79">
        <f t="shared" si="6"/>
        <v>-19.943200000000001</v>
      </c>
      <c r="L79">
        <v>17</v>
      </c>
      <c r="M79">
        <v>687.89300000000003</v>
      </c>
      <c r="N79">
        <f t="shared" si="9"/>
        <v>34.168175761096052</v>
      </c>
      <c r="O79">
        <v>-5.7067899999999998</v>
      </c>
      <c r="P79">
        <v>58.181800000000003</v>
      </c>
      <c r="Q79">
        <v>349.572</v>
      </c>
      <c r="R79">
        <v>0.81748600000000005</v>
      </c>
      <c r="S79">
        <v>-24.8718</v>
      </c>
      <c r="T79">
        <f t="shared" si="7"/>
        <v>-19.165010000000002</v>
      </c>
    </row>
    <row r="80" spans="1:20" x14ac:dyDescent="0.3">
      <c r="B80">
        <v>3</v>
      </c>
      <c r="C80">
        <v>277.12799999999999</v>
      </c>
      <c r="D80">
        <f t="shared" si="8"/>
        <v>35.57705991176892</v>
      </c>
      <c r="E80">
        <v>-27.145399999999999</v>
      </c>
      <c r="F80">
        <v>64.483599999999996</v>
      </c>
      <c r="G80">
        <v>285.858</v>
      </c>
      <c r="H80">
        <v>0.57700300000000004</v>
      </c>
      <c r="I80">
        <v>-47.241199999999999</v>
      </c>
      <c r="J80">
        <f t="shared" si="6"/>
        <v>-20.095800000000001</v>
      </c>
      <c r="L80">
        <v>18</v>
      </c>
      <c r="M80">
        <v>716.65200000000004</v>
      </c>
      <c r="N80">
        <f t="shared" si="9"/>
        <v>34.771723634340539</v>
      </c>
      <c r="O80">
        <v>-5.2185100000000002</v>
      </c>
      <c r="P80">
        <v>57.9529</v>
      </c>
      <c r="Q80">
        <v>343.46300000000002</v>
      </c>
      <c r="R80">
        <v>0.81100700000000003</v>
      </c>
      <c r="S80">
        <v>-24.9023</v>
      </c>
      <c r="T80">
        <f t="shared" si="7"/>
        <v>-19.683790000000002</v>
      </c>
    </row>
    <row r="81" spans="2:20" x14ac:dyDescent="0.3">
      <c r="B81">
        <v>4</v>
      </c>
      <c r="C81">
        <v>304.15100000000001</v>
      </c>
      <c r="D81">
        <f t="shared" si="8"/>
        <v>37.005513821559376</v>
      </c>
      <c r="E81">
        <v>-25.421099999999999</v>
      </c>
      <c r="F81">
        <v>63.354500000000002</v>
      </c>
      <c r="G81">
        <v>271.06299999999999</v>
      </c>
      <c r="H81">
        <v>0.56443500000000002</v>
      </c>
      <c r="I81">
        <v>-47.302199999999999</v>
      </c>
      <c r="J81">
        <f t="shared" si="6"/>
        <v>-21.8811</v>
      </c>
      <c r="T81">
        <f t="shared" si="7"/>
        <v>0</v>
      </c>
    </row>
    <row r="82" spans="2:20" x14ac:dyDescent="0.3">
      <c r="B82">
        <v>5</v>
      </c>
      <c r="C82">
        <v>331.89499999999998</v>
      </c>
      <c r="D82">
        <f t="shared" si="8"/>
        <v>36.043829296424491</v>
      </c>
      <c r="E82">
        <v>-26.123000000000001</v>
      </c>
      <c r="F82">
        <v>63.964799999999997</v>
      </c>
      <c r="G82">
        <v>279.36</v>
      </c>
      <c r="H82">
        <v>0.57145000000000001</v>
      </c>
      <c r="I82">
        <v>-47.378500000000003</v>
      </c>
      <c r="J82">
        <f t="shared" si="6"/>
        <v>-21.255500000000001</v>
      </c>
      <c r="K82">
        <v>2.9</v>
      </c>
      <c r="T82">
        <f t="shared" si="7"/>
        <v>0</v>
      </c>
    </row>
    <row r="83" spans="2:20" x14ac:dyDescent="0.3">
      <c r="B83">
        <v>6</v>
      </c>
      <c r="C83">
        <v>358.89800000000002</v>
      </c>
      <c r="D83">
        <f t="shared" si="8"/>
        <v>37.032922267896105</v>
      </c>
      <c r="E83">
        <v>-26.3672</v>
      </c>
      <c r="F83">
        <v>64.559899999999999</v>
      </c>
      <c r="G83">
        <v>282.529</v>
      </c>
      <c r="H83">
        <v>0.57357599999999997</v>
      </c>
      <c r="I83">
        <v>-47.302199999999999</v>
      </c>
      <c r="J83">
        <f t="shared" si="6"/>
        <v>-20.934999999999999</v>
      </c>
      <c r="L83">
        <v>1</v>
      </c>
      <c r="M83">
        <v>225.46799999999999</v>
      </c>
      <c r="O83">
        <v>-10.726900000000001</v>
      </c>
      <c r="P83">
        <v>63.171399999999998</v>
      </c>
      <c r="Q83">
        <v>342.51900000000001</v>
      </c>
      <c r="R83">
        <v>0.79031300000000004</v>
      </c>
      <c r="S83">
        <v>-25.482199999999999</v>
      </c>
      <c r="T83">
        <f t="shared" si="7"/>
        <v>-14.755299999999998</v>
      </c>
    </row>
    <row r="84" spans="2:20" x14ac:dyDescent="0.3">
      <c r="B84">
        <v>7</v>
      </c>
      <c r="C84">
        <v>386.40699999999998</v>
      </c>
      <c r="D84">
        <f t="shared" si="8"/>
        <v>36.351739430731818</v>
      </c>
      <c r="E84">
        <v>-26.077300000000001</v>
      </c>
      <c r="F84">
        <v>64.239500000000007</v>
      </c>
      <c r="G84">
        <v>280.60300000000001</v>
      </c>
      <c r="H84">
        <v>0.57555400000000001</v>
      </c>
      <c r="I84">
        <v>-47.302199999999999</v>
      </c>
      <c r="J84">
        <f t="shared" si="6"/>
        <v>-21.224899999999998</v>
      </c>
      <c r="L84">
        <v>2</v>
      </c>
      <c r="M84">
        <v>250.12299999999999</v>
      </c>
      <c r="N84">
        <f t="shared" si="9"/>
        <v>40.559724193875482</v>
      </c>
      <c r="O84">
        <v>-6.2713599999999996</v>
      </c>
      <c r="P84">
        <v>57.815600000000003</v>
      </c>
      <c r="Q84">
        <v>347.03500000000003</v>
      </c>
      <c r="R84">
        <v>0.81725999999999999</v>
      </c>
      <c r="S84">
        <v>-23.6816</v>
      </c>
      <c r="T84">
        <f t="shared" si="7"/>
        <v>-17.410240000000002</v>
      </c>
    </row>
    <row r="85" spans="2:20" x14ac:dyDescent="0.3">
      <c r="B85">
        <v>8</v>
      </c>
      <c r="C85">
        <v>413.62700000000001</v>
      </c>
      <c r="D85">
        <f t="shared" si="8"/>
        <v>36.737692872887543</v>
      </c>
      <c r="E85">
        <v>-26.7334</v>
      </c>
      <c r="F85">
        <v>64.910899999999998</v>
      </c>
      <c r="G85">
        <v>287.46199999999999</v>
      </c>
      <c r="H85">
        <v>0.57842400000000005</v>
      </c>
      <c r="I85">
        <v>-47.271700000000003</v>
      </c>
      <c r="J85">
        <f t="shared" si="6"/>
        <v>-20.538300000000003</v>
      </c>
      <c r="L85">
        <v>3</v>
      </c>
      <c r="M85">
        <v>277.31700000000001</v>
      </c>
      <c r="N85">
        <f t="shared" si="9"/>
        <v>36.77281753327938</v>
      </c>
      <c r="O85">
        <v>-5.0659200000000002</v>
      </c>
      <c r="P85">
        <v>56.884799999999998</v>
      </c>
      <c r="Q85">
        <v>342.476</v>
      </c>
      <c r="R85">
        <v>0.81009799999999998</v>
      </c>
      <c r="S85">
        <v>-23.849499999999999</v>
      </c>
      <c r="T85">
        <f t="shared" si="7"/>
        <v>-18.783580000000001</v>
      </c>
    </row>
    <row r="86" spans="2:20" x14ac:dyDescent="0.3">
      <c r="B86">
        <v>9</v>
      </c>
      <c r="C86">
        <v>440.92599999999999</v>
      </c>
      <c r="D86">
        <f t="shared" si="8"/>
        <v>36.631378438770682</v>
      </c>
      <c r="E86">
        <v>-26.3062</v>
      </c>
      <c r="F86">
        <v>64.468400000000003</v>
      </c>
      <c r="G86">
        <v>286.75099999999998</v>
      </c>
      <c r="H86">
        <v>0.58080699999999996</v>
      </c>
      <c r="I86">
        <v>-46.905500000000004</v>
      </c>
      <c r="J86">
        <f t="shared" si="6"/>
        <v>-20.599300000000003</v>
      </c>
      <c r="L86">
        <v>4</v>
      </c>
      <c r="M86">
        <v>304.74700000000001</v>
      </c>
      <c r="N86">
        <f t="shared" si="9"/>
        <v>36.456434560699954</v>
      </c>
      <c r="O86">
        <v>-5.3710899999999997</v>
      </c>
      <c r="P86">
        <v>57.525599999999997</v>
      </c>
      <c r="Q86">
        <v>349.77600000000001</v>
      </c>
      <c r="R86">
        <v>0.81432700000000002</v>
      </c>
      <c r="S86">
        <v>-24.047899999999998</v>
      </c>
      <c r="T86">
        <f t="shared" si="7"/>
        <v>-18.67681</v>
      </c>
    </row>
    <row r="87" spans="2:20" x14ac:dyDescent="0.3">
      <c r="B87">
        <v>10</v>
      </c>
      <c r="C87">
        <v>468.61500000000001</v>
      </c>
      <c r="D87">
        <f t="shared" si="8"/>
        <v>36.115424897973895</v>
      </c>
      <c r="E87">
        <v>-26.4282</v>
      </c>
      <c r="F87">
        <v>64.788799999999995</v>
      </c>
      <c r="G87">
        <v>287.07900000000001</v>
      </c>
      <c r="H87">
        <v>0.58161799999999997</v>
      </c>
      <c r="I87">
        <v>-46.9818</v>
      </c>
      <c r="J87">
        <f t="shared" si="6"/>
        <v>-20.553599999999999</v>
      </c>
      <c r="L87">
        <v>5</v>
      </c>
      <c r="M87">
        <v>331.97899999999998</v>
      </c>
      <c r="N87">
        <f t="shared" si="9"/>
        <v>36.721504112808503</v>
      </c>
      <c r="O87">
        <v>-5.3863500000000002</v>
      </c>
      <c r="P87">
        <v>57.7393</v>
      </c>
      <c r="Q87">
        <v>349.42099999999999</v>
      </c>
      <c r="R87">
        <v>0.81309399999999998</v>
      </c>
      <c r="S87">
        <v>-24.246200000000002</v>
      </c>
      <c r="T87">
        <f t="shared" si="7"/>
        <v>-18.859850000000002</v>
      </c>
    </row>
    <row r="88" spans="2:20" x14ac:dyDescent="0.3">
      <c r="B88">
        <v>11</v>
      </c>
      <c r="C88">
        <v>495.85500000000002</v>
      </c>
      <c r="D88">
        <f t="shared" si="8"/>
        <v>36.710719530102779</v>
      </c>
      <c r="E88">
        <v>-25.894200000000001</v>
      </c>
      <c r="F88">
        <v>64.0869</v>
      </c>
      <c r="G88">
        <v>282.48500000000001</v>
      </c>
      <c r="H88">
        <v>0.57946799999999998</v>
      </c>
      <c r="I88">
        <v>-47.058100000000003</v>
      </c>
      <c r="J88">
        <f t="shared" si="6"/>
        <v>-21.163900000000002</v>
      </c>
      <c r="L88">
        <v>6</v>
      </c>
      <c r="M88">
        <v>359.12700000000001</v>
      </c>
      <c r="N88">
        <f t="shared" si="9"/>
        <v>36.835125976130804</v>
      </c>
      <c r="O88">
        <v>-5.7220500000000003</v>
      </c>
      <c r="P88">
        <v>58.197000000000003</v>
      </c>
      <c r="Q88">
        <v>353.63099999999997</v>
      </c>
      <c r="R88">
        <v>0.81789000000000001</v>
      </c>
      <c r="S88">
        <v>-24.276700000000002</v>
      </c>
      <c r="T88">
        <f t="shared" si="7"/>
        <v>-18.554650000000002</v>
      </c>
    </row>
    <row r="89" spans="2:20" x14ac:dyDescent="0.3">
      <c r="B89">
        <v>12</v>
      </c>
      <c r="C89">
        <v>523.31100000000004</v>
      </c>
      <c r="D89">
        <f t="shared" si="8"/>
        <v>36.421911421911396</v>
      </c>
      <c r="E89">
        <v>-24.9786</v>
      </c>
      <c r="F89">
        <v>63.400300000000001</v>
      </c>
      <c r="G89">
        <v>276.23500000000001</v>
      </c>
      <c r="H89">
        <v>0.57575299999999996</v>
      </c>
      <c r="I89">
        <v>-46.798699999999997</v>
      </c>
      <c r="J89">
        <f t="shared" si="6"/>
        <v>-21.820099999999996</v>
      </c>
      <c r="L89">
        <v>7</v>
      </c>
      <c r="M89">
        <v>386.32600000000002</v>
      </c>
      <c r="N89">
        <f t="shared" si="9"/>
        <v>36.766057575646144</v>
      </c>
      <c r="O89">
        <v>-5.9966999999999997</v>
      </c>
      <c r="P89">
        <v>58.731099999999998</v>
      </c>
      <c r="Q89">
        <v>356.76600000000002</v>
      </c>
      <c r="R89">
        <v>0.82272100000000004</v>
      </c>
      <c r="S89">
        <v>-24.307300000000001</v>
      </c>
      <c r="T89">
        <f t="shared" si="7"/>
        <v>-18.310600000000001</v>
      </c>
    </row>
    <row r="90" spans="2:20" x14ac:dyDescent="0.3">
      <c r="B90">
        <v>13</v>
      </c>
      <c r="C90">
        <v>550.25400000000002</v>
      </c>
      <c r="D90">
        <f t="shared" si="8"/>
        <v>37.115391752959972</v>
      </c>
      <c r="E90">
        <v>-26.3367</v>
      </c>
      <c r="F90">
        <v>64.651499999999999</v>
      </c>
      <c r="G90">
        <v>285.11700000000002</v>
      </c>
      <c r="H90">
        <v>0.58063699999999996</v>
      </c>
      <c r="I90">
        <v>-47.210700000000003</v>
      </c>
      <c r="J90">
        <f t="shared" si="6"/>
        <v>-20.874000000000002</v>
      </c>
      <c r="L90">
        <v>8</v>
      </c>
      <c r="M90">
        <v>414.30500000000001</v>
      </c>
      <c r="N90">
        <f t="shared" si="9"/>
        <v>35.741091532935435</v>
      </c>
      <c r="O90">
        <v>-5.7983399999999996</v>
      </c>
      <c r="P90">
        <v>58.486899999999999</v>
      </c>
      <c r="Q90">
        <v>356.09</v>
      </c>
      <c r="R90">
        <v>0.82139499999999999</v>
      </c>
      <c r="S90">
        <v>-24.322500000000002</v>
      </c>
      <c r="T90">
        <f t="shared" si="7"/>
        <v>-18.524160000000002</v>
      </c>
    </row>
    <row r="91" spans="2:20" x14ac:dyDescent="0.3">
      <c r="B91">
        <v>14</v>
      </c>
      <c r="C91">
        <v>578.41999999999996</v>
      </c>
      <c r="D91">
        <f t="shared" si="8"/>
        <v>35.50379890648307</v>
      </c>
      <c r="E91">
        <v>-26.016200000000001</v>
      </c>
      <c r="F91">
        <v>64.285300000000007</v>
      </c>
      <c r="G91">
        <v>285.59399999999999</v>
      </c>
      <c r="H91">
        <v>0.58232499999999998</v>
      </c>
      <c r="I91">
        <v>-46.905500000000004</v>
      </c>
      <c r="J91">
        <f t="shared" si="6"/>
        <v>-20.889300000000002</v>
      </c>
      <c r="L91">
        <v>9</v>
      </c>
      <c r="M91">
        <v>441.6</v>
      </c>
      <c r="N91">
        <f t="shared" si="9"/>
        <v>36.636746656896847</v>
      </c>
      <c r="O91">
        <v>-5.4016099999999998</v>
      </c>
      <c r="P91">
        <v>58.029200000000003</v>
      </c>
      <c r="Q91">
        <v>351.13099999999997</v>
      </c>
      <c r="R91">
        <v>0.82059000000000004</v>
      </c>
      <c r="S91">
        <v>-24.246200000000002</v>
      </c>
      <c r="T91">
        <f t="shared" si="7"/>
        <v>-18.844590000000004</v>
      </c>
    </row>
    <row r="92" spans="2:20" x14ac:dyDescent="0.3">
      <c r="B92">
        <v>15</v>
      </c>
      <c r="C92">
        <v>605.67999999999995</v>
      </c>
      <c r="D92">
        <f t="shared" si="8"/>
        <v>36.683785766691138</v>
      </c>
      <c r="E92">
        <v>-26.062000000000001</v>
      </c>
      <c r="F92">
        <v>64.529399999999995</v>
      </c>
      <c r="G92">
        <v>285.58</v>
      </c>
      <c r="H92">
        <v>0.58201000000000003</v>
      </c>
      <c r="I92">
        <v>-46.859699999999997</v>
      </c>
      <c r="J92">
        <f t="shared" si="6"/>
        <v>-20.797699999999995</v>
      </c>
      <c r="L92">
        <v>10</v>
      </c>
      <c r="M92">
        <v>468.89100000000002</v>
      </c>
      <c r="N92">
        <f t="shared" si="9"/>
        <v>36.642116448646078</v>
      </c>
      <c r="O92">
        <v>-5.31006</v>
      </c>
      <c r="P92">
        <v>58.136000000000003</v>
      </c>
      <c r="Q92">
        <v>346.81900000000002</v>
      </c>
      <c r="R92">
        <v>0.81415599999999999</v>
      </c>
      <c r="S92">
        <v>-24.368300000000001</v>
      </c>
      <c r="T92">
        <f t="shared" si="7"/>
        <v>-19.058240000000001</v>
      </c>
    </row>
    <row r="93" spans="2:20" x14ac:dyDescent="0.3">
      <c r="B93">
        <v>16</v>
      </c>
      <c r="C93">
        <v>633.346</v>
      </c>
      <c r="D93">
        <f t="shared" si="8"/>
        <v>36.145449287934582</v>
      </c>
      <c r="E93">
        <v>-26.275600000000001</v>
      </c>
      <c r="F93">
        <v>64.239500000000007</v>
      </c>
      <c r="G93">
        <v>288.22199999999998</v>
      </c>
      <c r="H93">
        <v>0.58316699999999999</v>
      </c>
      <c r="I93">
        <v>-47.073399999999999</v>
      </c>
      <c r="J93">
        <f t="shared" si="6"/>
        <v>-20.797799999999999</v>
      </c>
      <c r="L93">
        <v>11</v>
      </c>
      <c r="M93">
        <v>496.07299999999998</v>
      </c>
      <c r="N93">
        <f t="shared" si="9"/>
        <v>36.789051578250366</v>
      </c>
      <c r="O93">
        <v>-4.7149700000000001</v>
      </c>
      <c r="P93">
        <v>57.449300000000001</v>
      </c>
      <c r="Q93">
        <v>342.31</v>
      </c>
      <c r="R93">
        <v>0.81390799999999996</v>
      </c>
      <c r="S93">
        <v>-24.261500000000002</v>
      </c>
      <c r="T93">
        <f t="shared" si="7"/>
        <v>-19.546530000000001</v>
      </c>
    </row>
    <row r="94" spans="2:20" x14ac:dyDescent="0.3">
      <c r="B94">
        <v>17</v>
      </c>
      <c r="C94">
        <v>660.947</v>
      </c>
      <c r="D94">
        <f t="shared" si="8"/>
        <v>36.230571356110289</v>
      </c>
      <c r="E94">
        <v>-26.7181</v>
      </c>
      <c r="F94">
        <v>64.941400000000002</v>
      </c>
      <c r="G94">
        <v>293.14699999999999</v>
      </c>
      <c r="H94">
        <v>0.58857800000000005</v>
      </c>
      <c r="I94">
        <v>-46.859699999999997</v>
      </c>
      <c r="J94">
        <f t="shared" si="6"/>
        <v>-20.141599999999997</v>
      </c>
      <c r="L94">
        <v>12</v>
      </c>
      <c r="M94">
        <v>523.66200000000003</v>
      </c>
      <c r="N94">
        <f t="shared" si="9"/>
        <v>36.246330059081444</v>
      </c>
      <c r="O94">
        <v>-5.5999800000000004</v>
      </c>
      <c r="P94">
        <v>58.380099999999999</v>
      </c>
      <c r="Q94">
        <v>355.06099999999998</v>
      </c>
      <c r="R94">
        <v>0.82254400000000005</v>
      </c>
      <c r="S94">
        <v>-24.185199999999998</v>
      </c>
      <c r="T94">
        <f t="shared" si="7"/>
        <v>-18.58522</v>
      </c>
    </row>
    <row r="95" spans="2:20" x14ac:dyDescent="0.3">
      <c r="B95">
        <v>18</v>
      </c>
      <c r="C95">
        <v>689.02499999999998</v>
      </c>
      <c r="D95">
        <f t="shared" si="8"/>
        <v>35.6150722985968</v>
      </c>
      <c r="E95">
        <v>-26.184100000000001</v>
      </c>
      <c r="F95">
        <v>64.27</v>
      </c>
      <c r="G95">
        <v>287.82400000000001</v>
      </c>
      <c r="H95">
        <v>0.58504599999999995</v>
      </c>
      <c r="I95">
        <v>-46.936</v>
      </c>
      <c r="J95">
        <f t="shared" si="6"/>
        <v>-20.751899999999999</v>
      </c>
      <c r="L95">
        <v>13</v>
      </c>
      <c r="M95">
        <v>551.57399999999996</v>
      </c>
      <c r="N95">
        <f t="shared" si="9"/>
        <v>35.826884494124492</v>
      </c>
      <c r="O95">
        <v>-5.3253199999999996</v>
      </c>
      <c r="P95">
        <v>57.937600000000003</v>
      </c>
      <c r="Q95">
        <v>351.44299999999998</v>
      </c>
      <c r="R95">
        <v>0.82094</v>
      </c>
      <c r="S95">
        <v>-24.276700000000002</v>
      </c>
      <c r="T95">
        <f t="shared" si="7"/>
        <v>-18.95138</v>
      </c>
    </row>
    <row r="96" spans="2:20" x14ac:dyDescent="0.3">
      <c r="B96">
        <v>19</v>
      </c>
      <c r="C96">
        <v>716.423</v>
      </c>
      <c r="D96">
        <f t="shared" si="8"/>
        <v>36.499014526607752</v>
      </c>
      <c r="E96">
        <v>-26.6876</v>
      </c>
      <c r="F96">
        <v>64.880399999999995</v>
      </c>
      <c r="G96">
        <v>292.54000000000002</v>
      </c>
      <c r="H96">
        <v>0.58701300000000001</v>
      </c>
      <c r="I96">
        <v>-46.844499999999996</v>
      </c>
      <c r="J96">
        <f t="shared" si="6"/>
        <v>-20.156899999999997</v>
      </c>
      <c r="L96">
        <v>14</v>
      </c>
      <c r="M96">
        <v>579.15899999999999</v>
      </c>
      <c r="N96">
        <f t="shared" si="9"/>
        <v>36.251586006887756</v>
      </c>
      <c r="O96">
        <v>-5.7983399999999996</v>
      </c>
      <c r="P96">
        <v>58.242800000000003</v>
      </c>
      <c r="Q96">
        <v>356.23700000000002</v>
      </c>
      <c r="R96">
        <v>0.82773600000000003</v>
      </c>
      <c r="S96">
        <v>-24.261500000000002</v>
      </c>
      <c r="T96">
        <f t="shared" si="7"/>
        <v>-18.463160000000002</v>
      </c>
    </row>
    <row r="97" spans="1:20" x14ac:dyDescent="0.3">
      <c r="J97">
        <f t="shared" si="6"/>
        <v>0</v>
      </c>
      <c r="L97">
        <v>15</v>
      </c>
      <c r="M97">
        <v>606.68899999999996</v>
      </c>
      <c r="N97">
        <f t="shared" si="9"/>
        <v>36.324010170722886</v>
      </c>
      <c r="O97">
        <v>-5.8136000000000001</v>
      </c>
      <c r="P97">
        <v>58.395400000000002</v>
      </c>
      <c r="Q97">
        <v>359.91500000000002</v>
      </c>
      <c r="R97">
        <v>0.82974300000000001</v>
      </c>
      <c r="S97">
        <v>-24.276700000000002</v>
      </c>
      <c r="T97">
        <f t="shared" si="7"/>
        <v>-18.463100000000001</v>
      </c>
    </row>
    <row r="98" spans="1:20" x14ac:dyDescent="0.3">
      <c r="A98">
        <v>3.4</v>
      </c>
      <c r="J98">
        <f t="shared" si="6"/>
        <v>0</v>
      </c>
      <c r="L98">
        <v>16</v>
      </c>
      <c r="M98">
        <v>634.04399999999998</v>
      </c>
      <c r="N98">
        <f t="shared" si="9"/>
        <v>36.556388228842962</v>
      </c>
      <c r="O98">
        <v>-5.4473900000000004</v>
      </c>
      <c r="P98">
        <v>57.830800000000004</v>
      </c>
      <c r="Q98">
        <v>351.41899999999998</v>
      </c>
      <c r="R98">
        <v>0.82398899999999997</v>
      </c>
      <c r="S98">
        <v>-24.368300000000001</v>
      </c>
      <c r="T98">
        <f t="shared" si="7"/>
        <v>-18.920909999999999</v>
      </c>
    </row>
    <row r="99" spans="1:20" x14ac:dyDescent="0.3">
      <c r="B99">
        <v>1</v>
      </c>
      <c r="C99">
        <v>223.917</v>
      </c>
      <c r="E99">
        <v>-32.806399999999996</v>
      </c>
      <c r="F99">
        <v>70.999099999999999</v>
      </c>
      <c r="G99">
        <v>275.57499999999999</v>
      </c>
      <c r="H99">
        <v>0.56115400000000004</v>
      </c>
      <c r="I99">
        <v>-48.812899999999999</v>
      </c>
      <c r="J99">
        <f t="shared" si="6"/>
        <v>-16.006500000000003</v>
      </c>
      <c r="L99">
        <v>17</v>
      </c>
      <c r="M99">
        <v>661.95699999999999</v>
      </c>
      <c r="N99">
        <f t="shared" si="9"/>
        <v>35.825600974456336</v>
      </c>
      <c r="O99">
        <v>-5.4321299999999999</v>
      </c>
      <c r="P99">
        <v>57.9071</v>
      </c>
      <c r="Q99">
        <v>353.44200000000001</v>
      </c>
      <c r="R99">
        <v>0.82924299999999995</v>
      </c>
      <c r="S99">
        <v>-24.047899999999998</v>
      </c>
      <c r="T99">
        <f t="shared" si="7"/>
        <v>-18.615769999999998</v>
      </c>
    </row>
    <row r="100" spans="1:20" x14ac:dyDescent="0.3">
      <c r="B100">
        <v>2</v>
      </c>
      <c r="C100">
        <v>246.291</v>
      </c>
      <c r="D100">
        <f t="shared" si="8"/>
        <v>44.694734960221695</v>
      </c>
      <c r="E100">
        <v>-27.465800000000002</v>
      </c>
      <c r="F100">
        <v>63.247700000000002</v>
      </c>
      <c r="G100">
        <v>277.786</v>
      </c>
      <c r="H100">
        <v>0.57803099999999996</v>
      </c>
      <c r="I100">
        <v>-47.195399999999999</v>
      </c>
      <c r="J100">
        <f t="shared" si="6"/>
        <v>-19.729599999999998</v>
      </c>
      <c r="L100">
        <v>18</v>
      </c>
      <c r="M100">
        <v>689.67700000000002</v>
      </c>
      <c r="N100">
        <f t="shared" si="9"/>
        <v>36.075036075036039</v>
      </c>
      <c r="O100">
        <v>-5.6915300000000002</v>
      </c>
      <c r="P100">
        <v>57.9681</v>
      </c>
      <c r="Q100">
        <v>357.21199999999999</v>
      </c>
      <c r="R100">
        <v>0.83326100000000003</v>
      </c>
      <c r="S100">
        <v>-24.246200000000002</v>
      </c>
      <c r="T100">
        <f t="shared" si="7"/>
        <v>-18.554670000000002</v>
      </c>
    </row>
    <row r="101" spans="1:20" x14ac:dyDescent="0.3">
      <c r="B101">
        <v>3</v>
      </c>
      <c r="C101">
        <v>271.572</v>
      </c>
      <c r="D101">
        <f t="shared" si="8"/>
        <v>39.555397333966212</v>
      </c>
      <c r="E101">
        <v>-26.824999999999999</v>
      </c>
      <c r="F101">
        <v>63.583399999999997</v>
      </c>
      <c r="G101">
        <v>276.28800000000001</v>
      </c>
      <c r="H101">
        <v>0.57446600000000003</v>
      </c>
      <c r="I101">
        <v>-47.363300000000002</v>
      </c>
      <c r="J101">
        <f t="shared" si="6"/>
        <v>-20.538300000000003</v>
      </c>
      <c r="L101">
        <v>19</v>
      </c>
      <c r="M101">
        <v>717.26900000000001</v>
      </c>
      <c r="N101">
        <f t="shared" si="9"/>
        <v>36.242389098289379</v>
      </c>
      <c r="O101">
        <v>-6.3781699999999999</v>
      </c>
      <c r="P101">
        <v>58.67</v>
      </c>
      <c r="Q101">
        <v>364.74099999999999</v>
      </c>
      <c r="R101">
        <v>0.83634900000000001</v>
      </c>
      <c r="S101">
        <v>-24.261500000000002</v>
      </c>
      <c r="T101">
        <f t="shared" si="7"/>
        <v>-17.883330000000001</v>
      </c>
    </row>
    <row r="102" spans="1:20" x14ac:dyDescent="0.3">
      <c r="B102">
        <v>4</v>
      </c>
      <c r="C102">
        <v>297.14600000000002</v>
      </c>
      <c r="D102">
        <f t="shared" si="8"/>
        <v>39.102213185266265</v>
      </c>
      <c r="E102">
        <v>-27.465800000000002</v>
      </c>
      <c r="F102">
        <v>64.468400000000003</v>
      </c>
      <c r="G102">
        <v>288.41699999999997</v>
      </c>
      <c r="H102">
        <v>0.58534900000000001</v>
      </c>
      <c r="I102">
        <v>-47.378500000000003</v>
      </c>
      <c r="J102">
        <f t="shared" si="6"/>
        <v>-19.912700000000001</v>
      </c>
      <c r="T102">
        <f t="shared" si="7"/>
        <v>0</v>
      </c>
    </row>
    <row r="103" spans="1:20" x14ac:dyDescent="0.3">
      <c r="B103">
        <v>5</v>
      </c>
      <c r="C103">
        <v>322.74599999999998</v>
      </c>
      <c r="D103">
        <f t="shared" si="8"/>
        <v>39.06250000000005</v>
      </c>
      <c r="E103">
        <v>-26.840199999999999</v>
      </c>
      <c r="F103">
        <v>64.1785</v>
      </c>
      <c r="G103">
        <v>284.05399999999997</v>
      </c>
      <c r="H103">
        <v>0.58158799999999999</v>
      </c>
      <c r="I103">
        <v>-47.347999999999999</v>
      </c>
      <c r="J103">
        <f t="shared" si="6"/>
        <v>-20.5078</v>
      </c>
      <c r="K103">
        <v>3</v>
      </c>
      <c r="T103">
        <f t="shared" si="7"/>
        <v>0</v>
      </c>
    </row>
    <row r="104" spans="1:20" x14ac:dyDescent="0.3">
      <c r="B104">
        <v>6</v>
      </c>
      <c r="C104">
        <v>347.791</v>
      </c>
      <c r="D104">
        <f t="shared" si="8"/>
        <v>39.928129367139121</v>
      </c>
      <c r="E104">
        <v>-26.229900000000001</v>
      </c>
      <c r="F104">
        <v>63.568100000000001</v>
      </c>
      <c r="G104">
        <v>277.22800000000001</v>
      </c>
      <c r="H104">
        <v>0.57825700000000002</v>
      </c>
      <c r="I104">
        <v>-47.470100000000002</v>
      </c>
      <c r="J104">
        <f t="shared" si="6"/>
        <v>-21.240200000000002</v>
      </c>
      <c r="L104">
        <v>1</v>
      </c>
      <c r="M104">
        <v>224.99600000000001</v>
      </c>
      <c r="O104">
        <v>-10.1318</v>
      </c>
      <c r="P104">
        <v>62.576300000000003</v>
      </c>
      <c r="Q104">
        <v>339.37799999999999</v>
      </c>
      <c r="R104">
        <v>0.79485499999999998</v>
      </c>
      <c r="S104">
        <v>-24.795500000000001</v>
      </c>
      <c r="T104">
        <f t="shared" si="7"/>
        <v>-14.6637</v>
      </c>
    </row>
    <row r="105" spans="1:20" x14ac:dyDescent="0.3">
      <c r="B105">
        <v>7</v>
      </c>
      <c r="C105">
        <v>374.11500000000001</v>
      </c>
      <c r="D105">
        <f t="shared" si="8"/>
        <v>37.98814769791823</v>
      </c>
      <c r="E105">
        <v>-26.6113</v>
      </c>
      <c r="F105">
        <v>64.102199999999996</v>
      </c>
      <c r="G105">
        <v>286.04899999999998</v>
      </c>
      <c r="H105">
        <v>0.58059000000000005</v>
      </c>
      <c r="I105">
        <v>-47.195399999999999</v>
      </c>
      <c r="J105">
        <f t="shared" si="6"/>
        <v>-20.584099999999999</v>
      </c>
      <c r="L105">
        <v>2</v>
      </c>
      <c r="M105">
        <v>247.768</v>
      </c>
      <c r="N105">
        <f t="shared" si="9"/>
        <v>43.913578078341843</v>
      </c>
      <c r="O105">
        <v>-5.8593799999999998</v>
      </c>
      <c r="P105">
        <v>57.113599999999998</v>
      </c>
      <c r="Q105">
        <v>353.51100000000002</v>
      </c>
      <c r="R105">
        <v>0.82889999999999997</v>
      </c>
      <c r="S105">
        <v>-22.766100000000002</v>
      </c>
      <c r="T105">
        <f t="shared" si="7"/>
        <v>-16.90672</v>
      </c>
    </row>
    <row r="106" spans="1:20" x14ac:dyDescent="0.3">
      <c r="B106">
        <v>8</v>
      </c>
      <c r="C106">
        <v>399.36399999999998</v>
      </c>
      <c r="D106">
        <f t="shared" si="8"/>
        <v>39.60552893183894</v>
      </c>
      <c r="E106">
        <v>-26.931799999999999</v>
      </c>
      <c r="F106">
        <v>64.559899999999999</v>
      </c>
      <c r="G106">
        <v>289.44900000000001</v>
      </c>
      <c r="H106">
        <v>0.58598399999999995</v>
      </c>
      <c r="I106">
        <v>-47.073399999999999</v>
      </c>
      <c r="J106">
        <f t="shared" si="6"/>
        <v>-20.1416</v>
      </c>
      <c r="L106">
        <v>3</v>
      </c>
      <c r="M106">
        <v>273.73599999999999</v>
      </c>
      <c r="N106">
        <f t="shared" si="9"/>
        <v>38.508934072704882</v>
      </c>
      <c r="O106">
        <v>-5.0506599999999997</v>
      </c>
      <c r="P106">
        <v>56.747399999999999</v>
      </c>
      <c r="Q106">
        <v>345.93200000000002</v>
      </c>
      <c r="R106">
        <v>0.81979400000000002</v>
      </c>
      <c r="S106">
        <v>-23.2697</v>
      </c>
      <c r="T106">
        <f t="shared" si="7"/>
        <v>-18.21904</v>
      </c>
    </row>
    <row r="107" spans="1:20" x14ac:dyDescent="0.3">
      <c r="B107">
        <v>9</v>
      </c>
      <c r="C107">
        <v>424.68700000000001</v>
      </c>
      <c r="D107">
        <f t="shared" si="8"/>
        <v>39.489791888796688</v>
      </c>
      <c r="E107">
        <v>-26.870699999999999</v>
      </c>
      <c r="F107">
        <v>64.575199999999995</v>
      </c>
      <c r="G107">
        <v>290.27300000000002</v>
      </c>
      <c r="H107">
        <v>0.58528500000000006</v>
      </c>
      <c r="I107">
        <v>-47.119100000000003</v>
      </c>
      <c r="J107">
        <f t="shared" si="6"/>
        <v>-20.248400000000004</v>
      </c>
      <c r="L107">
        <v>4</v>
      </c>
      <c r="M107">
        <v>299.41399999999999</v>
      </c>
      <c r="N107">
        <f t="shared" si="9"/>
        <v>38.943842978425117</v>
      </c>
      <c r="O107">
        <v>-5.1269499999999999</v>
      </c>
      <c r="P107">
        <v>57.098399999999998</v>
      </c>
      <c r="Q107">
        <v>352.52600000000001</v>
      </c>
      <c r="R107">
        <v>0.82373300000000005</v>
      </c>
      <c r="S107">
        <v>-23.3917</v>
      </c>
      <c r="T107">
        <f t="shared" si="7"/>
        <v>-18.264749999999999</v>
      </c>
    </row>
    <row r="108" spans="1:20" x14ac:dyDescent="0.3">
      <c r="B108">
        <v>10</v>
      </c>
      <c r="C108">
        <v>450.404</v>
      </c>
      <c r="D108">
        <f t="shared" si="8"/>
        <v>38.884784383870617</v>
      </c>
      <c r="E108">
        <v>-27.130099999999999</v>
      </c>
      <c r="F108">
        <v>64.742999999999995</v>
      </c>
      <c r="G108">
        <v>294.59199999999998</v>
      </c>
      <c r="H108">
        <v>0.59099299999999999</v>
      </c>
      <c r="I108">
        <v>-46.951300000000003</v>
      </c>
      <c r="J108">
        <f t="shared" si="6"/>
        <v>-19.821200000000005</v>
      </c>
      <c r="L108">
        <v>5</v>
      </c>
      <c r="M108">
        <v>325.15100000000001</v>
      </c>
      <c r="N108">
        <f t="shared" si="9"/>
        <v>38.854567354392472</v>
      </c>
      <c r="O108">
        <v>-4.6691900000000004</v>
      </c>
      <c r="P108">
        <v>57.128900000000002</v>
      </c>
      <c r="Q108">
        <v>347.733</v>
      </c>
      <c r="R108">
        <v>0.82179100000000005</v>
      </c>
      <c r="S108">
        <v>-23.468</v>
      </c>
      <c r="T108">
        <f t="shared" si="7"/>
        <v>-18.79881</v>
      </c>
    </row>
    <row r="109" spans="1:20" x14ac:dyDescent="0.3">
      <c r="B109">
        <v>11</v>
      </c>
      <c r="C109">
        <v>476.57799999999997</v>
      </c>
      <c r="D109">
        <f t="shared" si="8"/>
        <v>38.205853136700576</v>
      </c>
      <c r="E109">
        <v>-25.894200000000001</v>
      </c>
      <c r="F109">
        <v>63.796999999999997</v>
      </c>
      <c r="G109">
        <v>284.101</v>
      </c>
      <c r="H109">
        <v>0.58197100000000002</v>
      </c>
      <c r="I109">
        <v>-46.8292</v>
      </c>
      <c r="J109">
        <f t="shared" si="6"/>
        <v>-20.934999999999999</v>
      </c>
      <c r="L109">
        <v>6</v>
      </c>
      <c r="M109">
        <v>351.209</v>
      </c>
      <c r="N109">
        <f t="shared" si="9"/>
        <v>38.375930616317454</v>
      </c>
      <c r="O109">
        <v>-5.63049</v>
      </c>
      <c r="P109">
        <v>58.181800000000003</v>
      </c>
      <c r="Q109">
        <v>360.964</v>
      </c>
      <c r="R109">
        <v>0.82678499999999999</v>
      </c>
      <c r="S109">
        <v>-23.6816</v>
      </c>
      <c r="T109">
        <f t="shared" si="7"/>
        <v>-18.051110000000001</v>
      </c>
    </row>
    <row r="110" spans="1:20" x14ac:dyDescent="0.3">
      <c r="B110">
        <v>12</v>
      </c>
      <c r="C110">
        <v>502.642</v>
      </c>
      <c r="D110">
        <f t="shared" si="8"/>
        <v>38.367096378146073</v>
      </c>
      <c r="E110">
        <v>-26.123000000000001</v>
      </c>
      <c r="F110">
        <v>63.9191</v>
      </c>
      <c r="G110">
        <v>286.52499999999998</v>
      </c>
      <c r="H110">
        <v>0.58419500000000002</v>
      </c>
      <c r="I110">
        <v>-46.905500000000004</v>
      </c>
      <c r="J110">
        <f t="shared" si="6"/>
        <v>-20.782500000000002</v>
      </c>
      <c r="L110">
        <v>7</v>
      </c>
      <c r="M110">
        <v>377.07499999999999</v>
      </c>
      <c r="N110">
        <f t="shared" si="9"/>
        <v>38.660790226552251</v>
      </c>
      <c r="O110">
        <v>-4.8675499999999996</v>
      </c>
      <c r="P110">
        <v>57.250999999999998</v>
      </c>
      <c r="Q110">
        <v>346.68900000000002</v>
      </c>
      <c r="R110">
        <v>0.819743</v>
      </c>
      <c r="S110">
        <v>-23.773199999999999</v>
      </c>
      <c r="T110">
        <f t="shared" si="7"/>
        <v>-18.905650000000001</v>
      </c>
    </row>
    <row r="111" spans="1:20" x14ac:dyDescent="0.3">
      <c r="B111">
        <v>13</v>
      </c>
      <c r="C111">
        <v>528.74599999999998</v>
      </c>
      <c r="D111">
        <f t="shared" si="8"/>
        <v>38.308305240576182</v>
      </c>
      <c r="E111">
        <v>-26.5961</v>
      </c>
      <c r="F111">
        <v>64.193700000000007</v>
      </c>
      <c r="G111">
        <v>289.91699999999997</v>
      </c>
      <c r="H111">
        <v>0.588889</v>
      </c>
      <c r="I111">
        <v>-47.058100000000003</v>
      </c>
      <c r="J111">
        <f t="shared" si="6"/>
        <v>-20.462000000000003</v>
      </c>
      <c r="L111">
        <v>8</v>
      </c>
      <c r="M111">
        <v>402.92200000000003</v>
      </c>
      <c r="N111">
        <f t="shared" si="9"/>
        <v>38.689209579448239</v>
      </c>
      <c r="O111">
        <v>-5.3558300000000001</v>
      </c>
      <c r="P111">
        <v>57.8613</v>
      </c>
      <c r="Q111">
        <v>355.221</v>
      </c>
      <c r="R111">
        <v>0.82962100000000005</v>
      </c>
      <c r="S111">
        <v>-23.696899999999999</v>
      </c>
      <c r="T111">
        <f t="shared" si="7"/>
        <v>-18.341069999999998</v>
      </c>
    </row>
    <row r="112" spans="1:20" x14ac:dyDescent="0.3">
      <c r="B112">
        <v>14</v>
      </c>
      <c r="C112">
        <v>555.12300000000005</v>
      </c>
      <c r="D112">
        <f t="shared" si="8"/>
        <v>37.91181711339415</v>
      </c>
      <c r="E112">
        <v>-26.5961</v>
      </c>
      <c r="F112">
        <v>64.285300000000007</v>
      </c>
      <c r="G112">
        <v>290.50799999999998</v>
      </c>
      <c r="H112">
        <v>0.58946200000000004</v>
      </c>
      <c r="I112">
        <v>-46.875</v>
      </c>
      <c r="J112">
        <f t="shared" si="6"/>
        <v>-20.2789</v>
      </c>
      <c r="L112">
        <v>9</v>
      </c>
      <c r="M112">
        <v>428.80500000000001</v>
      </c>
      <c r="N112">
        <f t="shared" si="9"/>
        <v>38.63539775141988</v>
      </c>
      <c r="O112">
        <v>-5.3863500000000002</v>
      </c>
      <c r="P112">
        <v>57.9529</v>
      </c>
      <c r="Q112">
        <v>358.238</v>
      </c>
      <c r="R112">
        <v>0.83311599999999997</v>
      </c>
      <c r="S112">
        <v>-23.712199999999999</v>
      </c>
      <c r="T112">
        <f t="shared" si="7"/>
        <v>-18.325849999999999</v>
      </c>
    </row>
    <row r="113" spans="1:20" x14ac:dyDescent="0.3">
      <c r="B113">
        <v>15</v>
      </c>
      <c r="C113">
        <v>582.63</v>
      </c>
      <c r="D113">
        <f t="shared" si="8"/>
        <v>36.354382520812955</v>
      </c>
      <c r="E113">
        <v>-26.885999999999999</v>
      </c>
      <c r="F113">
        <v>64.163200000000003</v>
      </c>
      <c r="G113">
        <v>298.197</v>
      </c>
      <c r="H113">
        <v>0.59696700000000003</v>
      </c>
      <c r="I113">
        <v>-46.676600000000001</v>
      </c>
      <c r="J113">
        <f t="shared" si="6"/>
        <v>-19.790600000000001</v>
      </c>
      <c r="L113">
        <v>10</v>
      </c>
      <c r="M113">
        <v>455.11500000000001</v>
      </c>
      <c r="N113">
        <f t="shared" si="9"/>
        <v>38.00836183960471</v>
      </c>
      <c r="O113">
        <v>-5.0354000000000001</v>
      </c>
      <c r="P113">
        <v>57.510399999999997</v>
      </c>
      <c r="Q113">
        <v>353.05</v>
      </c>
      <c r="R113">
        <v>0.82972299999999999</v>
      </c>
      <c r="S113">
        <v>-23.696899999999999</v>
      </c>
      <c r="T113">
        <f t="shared" si="7"/>
        <v>-18.6615</v>
      </c>
    </row>
    <row r="114" spans="1:20" x14ac:dyDescent="0.3">
      <c r="B114">
        <v>16</v>
      </c>
      <c r="C114">
        <v>608.44799999999998</v>
      </c>
      <c r="D114">
        <f t="shared" si="8"/>
        <v>38.732667131458697</v>
      </c>
      <c r="E114">
        <v>-27.343800000000002</v>
      </c>
      <c r="F114">
        <v>65.033000000000001</v>
      </c>
      <c r="G114">
        <v>299.65899999999999</v>
      </c>
      <c r="H114">
        <v>0.597333</v>
      </c>
      <c r="I114">
        <v>-46.7682</v>
      </c>
      <c r="J114">
        <f t="shared" si="6"/>
        <v>-19.424399999999999</v>
      </c>
      <c r="L114">
        <v>11</v>
      </c>
      <c r="M114">
        <v>481.74599999999998</v>
      </c>
      <c r="N114">
        <f t="shared" si="9"/>
        <v>37.550223423829415</v>
      </c>
      <c r="O114">
        <v>-5.4321299999999999</v>
      </c>
      <c r="P114">
        <v>57.922400000000003</v>
      </c>
      <c r="Q114">
        <v>362.31700000000001</v>
      </c>
      <c r="R114">
        <v>0.832206</v>
      </c>
      <c r="S114">
        <v>-23.635899999999999</v>
      </c>
      <c r="T114">
        <f t="shared" si="7"/>
        <v>-18.203769999999999</v>
      </c>
    </row>
    <row r="115" spans="1:20" x14ac:dyDescent="0.3">
      <c r="B115">
        <v>17</v>
      </c>
      <c r="C115">
        <v>634.07000000000005</v>
      </c>
      <c r="D115">
        <f t="shared" si="8"/>
        <v>39.028959487939943</v>
      </c>
      <c r="E115">
        <v>-26.5198</v>
      </c>
      <c r="F115">
        <v>64.315799999999996</v>
      </c>
      <c r="G115">
        <v>291.81799999999998</v>
      </c>
      <c r="H115">
        <v>0.59193700000000005</v>
      </c>
      <c r="I115">
        <v>-46.737699999999997</v>
      </c>
      <c r="J115">
        <f t="shared" si="6"/>
        <v>-20.217899999999997</v>
      </c>
      <c r="L115">
        <v>12</v>
      </c>
      <c r="M115">
        <v>508.04199999999997</v>
      </c>
      <c r="N115">
        <f t="shared" si="9"/>
        <v>38.028597505324015</v>
      </c>
      <c r="O115">
        <v>-4.6997099999999996</v>
      </c>
      <c r="P115">
        <v>57.205199999999998</v>
      </c>
      <c r="Q115">
        <v>350.952</v>
      </c>
      <c r="R115">
        <v>0.82850000000000001</v>
      </c>
      <c r="S115">
        <v>-23.5291</v>
      </c>
      <c r="T115">
        <f t="shared" si="7"/>
        <v>-18.82939</v>
      </c>
    </row>
    <row r="116" spans="1:20" x14ac:dyDescent="0.3">
      <c r="B116">
        <v>18</v>
      </c>
      <c r="C116">
        <v>660.48299999999995</v>
      </c>
      <c r="D116">
        <f t="shared" si="8"/>
        <v>37.860144625752618</v>
      </c>
      <c r="E116">
        <v>-26.3062</v>
      </c>
      <c r="F116">
        <v>64.025899999999993</v>
      </c>
      <c r="G116">
        <v>292.68900000000002</v>
      </c>
      <c r="H116">
        <v>0.59150499999999995</v>
      </c>
      <c r="I116">
        <v>-46.6614</v>
      </c>
      <c r="J116">
        <f t="shared" si="6"/>
        <v>-20.3552</v>
      </c>
      <c r="L116">
        <v>13</v>
      </c>
      <c r="M116">
        <v>533.971</v>
      </c>
      <c r="N116">
        <f t="shared" si="9"/>
        <v>38.566855644259277</v>
      </c>
      <c r="O116">
        <v>-4.7912600000000003</v>
      </c>
      <c r="P116">
        <v>57.128900000000002</v>
      </c>
      <c r="Q116">
        <v>351.56</v>
      </c>
      <c r="R116">
        <v>0.826928</v>
      </c>
      <c r="S116">
        <v>-23.803699999999999</v>
      </c>
      <c r="T116">
        <f t="shared" si="7"/>
        <v>-19.012439999999998</v>
      </c>
    </row>
    <row r="117" spans="1:20" x14ac:dyDescent="0.3">
      <c r="B117">
        <v>19</v>
      </c>
      <c r="C117">
        <v>686.505</v>
      </c>
      <c r="D117">
        <f t="shared" si="8"/>
        <v>38.429021597110065</v>
      </c>
      <c r="E117">
        <v>-27.267499999999998</v>
      </c>
      <c r="F117">
        <v>64.788799999999995</v>
      </c>
      <c r="G117">
        <v>302.54199999999997</v>
      </c>
      <c r="H117">
        <v>0.59855700000000001</v>
      </c>
      <c r="I117">
        <v>-46.859699999999997</v>
      </c>
      <c r="J117">
        <f t="shared" si="6"/>
        <v>-19.592199999999998</v>
      </c>
      <c r="L117">
        <v>14</v>
      </c>
      <c r="M117">
        <v>560.38400000000001</v>
      </c>
      <c r="N117">
        <f t="shared" si="9"/>
        <v>37.860144625752454</v>
      </c>
      <c r="O117">
        <v>-5.4321299999999999</v>
      </c>
      <c r="P117">
        <v>57.9071</v>
      </c>
      <c r="Q117">
        <v>363.15</v>
      </c>
      <c r="R117">
        <v>0.83664899999999998</v>
      </c>
      <c r="S117">
        <v>-23.635899999999999</v>
      </c>
      <c r="T117">
        <f t="shared" si="7"/>
        <v>-18.203769999999999</v>
      </c>
    </row>
    <row r="118" spans="1:20" x14ac:dyDescent="0.3">
      <c r="B118">
        <v>20</v>
      </c>
      <c r="C118">
        <v>712.92</v>
      </c>
      <c r="D118">
        <f t="shared" si="8"/>
        <v>37.857278061707419</v>
      </c>
      <c r="E118">
        <v>-25.405899999999999</v>
      </c>
      <c r="F118">
        <v>63.034100000000002</v>
      </c>
      <c r="G118">
        <v>281.89400000000001</v>
      </c>
      <c r="H118">
        <v>0.58586099999999997</v>
      </c>
      <c r="I118">
        <v>-46.691899999999997</v>
      </c>
      <c r="J118">
        <f t="shared" si="6"/>
        <v>-21.285999999999998</v>
      </c>
      <c r="L118">
        <v>15</v>
      </c>
      <c r="M118">
        <v>586.56200000000001</v>
      </c>
      <c r="N118">
        <f t="shared" si="9"/>
        <v>38.200015280006113</v>
      </c>
      <c r="O118">
        <v>-4.8828100000000001</v>
      </c>
      <c r="P118">
        <v>57.388300000000001</v>
      </c>
      <c r="Q118">
        <v>355.41500000000002</v>
      </c>
      <c r="R118">
        <v>0.83200700000000005</v>
      </c>
      <c r="S118">
        <v>-23.666399999999999</v>
      </c>
      <c r="T118">
        <f t="shared" si="7"/>
        <v>-18.78359</v>
      </c>
    </row>
    <row r="119" spans="1:20" x14ac:dyDescent="0.3">
      <c r="J119">
        <f t="shared" si="6"/>
        <v>0</v>
      </c>
      <c r="L119">
        <v>16</v>
      </c>
      <c r="M119">
        <v>613.197</v>
      </c>
      <c r="N119">
        <f t="shared" si="9"/>
        <v>37.544584193730067</v>
      </c>
      <c r="O119">
        <v>-5.4016099999999998</v>
      </c>
      <c r="P119">
        <v>57.556199999999997</v>
      </c>
      <c r="Q119">
        <v>361.12400000000002</v>
      </c>
      <c r="R119">
        <v>0.83737200000000001</v>
      </c>
      <c r="S119">
        <v>-23.712199999999999</v>
      </c>
      <c r="T119">
        <f t="shared" si="7"/>
        <v>-18.310589999999998</v>
      </c>
    </row>
    <row r="120" spans="1:20" x14ac:dyDescent="0.3">
      <c r="A120">
        <v>3.5</v>
      </c>
      <c r="J120">
        <f t="shared" si="6"/>
        <v>0</v>
      </c>
      <c r="L120">
        <v>17</v>
      </c>
      <c r="M120">
        <v>639.42100000000005</v>
      </c>
      <c r="N120">
        <f t="shared" si="9"/>
        <v>38.133007931665581</v>
      </c>
      <c r="O120">
        <v>-5.4931599999999996</v>
      </c>
      <c r="P120">
        <v>57.784999999999997</v>
      </c>
      <c r="Q120">
        <v>361.80500000000001</v>
      </c>
      <c r="R120">
        <v>0.83996000000000004</v>
      </c>
      <c r="S120">
        <v>-23.6053</v>
      </c>
      <c r="T120">
        <f t="shared" si="7"/>
        <v>-18.11214</v>
      </c>
    </row>
    <row r="121" spans="1:20" x14ac:dyDescent="0.3">
      <c r="B121">
        <v>1</v>
      </c>
      <c r="C121">
        <v>223.65600000000001</v>
      </c>
      <c r="E121">
        <v>-32.699599999999997</v>
      </c>
      <c r="F121">
        <v>70.449799999999996</v>
      </c>
      <c r="G121">
        <v>271.678</v>
      </c>
      <c r="H121">
        <v>0.56009299999999995</v>
      </c>
      <c r="I121">
        <v>-49.026499999999999</v>
      </c>
      <c r="J121">
        <f t="shared" si="6"/>
        <v>-16.326900000000002</v>
      </c>
      <c r="L121">
        <v>18</v>
      </c>
      <c r="M121">
        <v>665.86900000000003</v>
      </c>
      <c r="N121">
        <f t="shared" si="9"/>
        <v>37.81004234724746</v>
      </c>
      <c r="O121">
        <v>-5.6915300000000002</v>
      </c>
      <c r="P121">
        <v>58.029200000000003</v>
      </c>
      <c r="Q121">
        <v>363.98200000000003</v>
      </c>
      <c r="R121">
        <v>0.84292400000000001</v>
      </c>
      <c r="S121">
        <v>-23.773199999999999</v>
      </c>
      <c r="T121">
        <f t="shared" si="7"/>
        <v>-18.081669999999999</v>
      </c>
    </row>
    <row r="122" spans="1:20" x14ac:dyDescent="0.3">
      <c r="B122">
        <v>2</v>
      </c>
      <c r="C122">
        <v>244.33199999999999</v>
      </c>
      <c r="D122">
        <f t="shared" si="8"/>
        <v>48.365254401238182</v>
      </c>
      <c r="E122">
        <v>-27.465800000000002</v>
      </c>
      <c r="F122">
        <v>62.5916</v>
      </c>
      <c r="G122">
        <v>280.52800000000002</v>
      </c>
      <c r="H122">
        <v>0.58354700000000004</v>
      </c>
      <c r="I122">
        <v>-47.0886</v>
      </c>
      <c r="J122">
        <f t="shared" si="6"/>
        <v>-19.622799999999998</v>
      </c>
      <c r="L122">
        <v>19</v>
      </c>
      <c r="M122">
        <v>692.42499999999995</v>
      </c>
      <c r="N122">
        <f t="shared" si="9"/>
        <v>37.656273535171067</v>
      </c>
      <c r="O122">
        <v>-4.7912600000000003</v>
      </c>
      <c r="P122">
        <v>57.037399999999998</v>
      </c>
      <c r="Q122">
        <v>351.21699999999998</v>
      </c>
      <c r="R122">
        <v>0.83090799999999998</v>
      </c>
      <c r="S122">
        <v>-23.818999999999999</v>
      </c>
      <c r="T122">
        <f t="shared" si="7"/>
        <v>-19.027739999999998</v>
      </c>
    </row>
    <row r="123" spans="1:20" x14ac:dyDescent="0.3">
      <c r="B123">
        <v>3</v>
      </c>
      <c r="C123">
        <v>268.08999999999997</v>
      </c>
      <c r="D123">
        <f t="shared" si="8"/>
        <v>42.09108510817412</v>
      </c>
      <c r="E123">
        <v>-28.869599999999998</v>
      </c>
      <c r="F123">
        <v>64.910899999999998</v>
      </c>
      <c r="G123">
        <v>295.82799999999997</v>
      </c>
      <c r="H123">
        <v>0.59111899999999995</v>
      </c>
      <c r="I123">
        <v>-47.531100000000002</v>
      </c>
      <c r="J123">
        <f t="shared" si="6"/>
        <v>-18.661500000000004</v>
      </c>
      <c r="L123">
        <v>20</v>
      </c>
      <c r="M123">
        <v>718.83500000000004</v>
      </c>
      <c r="N123">
        <f t="shared" si="9"/>
        <v>37.864445285876442</v>
      </c>
      <c r="O123">
        <v>-4.6081500000000002</v>
      </c>
      <c r="P123">
        <v>56.732199999999999</v>
      </c>
      <c r="Q123">
        <v>349.77800000000002</v>
      </c>
      <c r="R123">
        <v>0.83247000000000004</v>
      </c>
      <c r="S123">
        <v>22.460899999999999</v>
      </c>
      <c r="T123">
        <f t="shared" si="7"/>
        <v>27.069049999999997</v>
      </c>
    </row>
    <row r="124" spans="1:20" x14ac:dyDescent="0.3">
      <c r="B124">
        <v>4</v>
      </c>
      <c r="C124">
        <v>292.10500000000002</v>
      </c>
      <c r="D124">
        <f t="shared" si="8"/>
        <v>41.640641265875416</v>
      </c>
      <c r="E124">
        <v>-27.755700000000001</v>
      </c>
      <c r="F124">
        <v>64.147900000000007</v>
      </c>
      <c r="G124">
        <v>288.09800000000001</v>
      </c>
      <c r="H124">
        <v>0.58712399999999998</v>
      </c>
      <c r="I124">
        <v>-47.546399999999998</v>
      </c>
      <c r="J124">
        <f t="shared" si="6"/>
        <v>-19.790699999999998</v>
      </c>
      <c r="T124">
        <f t="shared" si="7"/>
        <v>0</v>
      </c>
    </row>
    <row r="125" spans="1:20" x14ac:dyDescent="0.3">
      <c r="B125">
        <v>5</v>
      </c>
      <c r="C125">
        <v>315.88299999999998</v>
      </c>
      <c r="D125">
        <f t="shared" si="8"/>
        <v>42.055681722600788</v>
      </c>
      <c r="E125">
        <v>-27.9541</v>
      </c>
      <c r="F125">
        <v>64.742999999999995</v>
      </c>
      <c r="G125">
        <v>293.13900000000001</v>
      </c>
      <c r="H125">
        <v>0.58952800000000005</v>
      </c>
      <c r="I125">
        <v>-47.592199999999998</v>
      </c>
      <c r="J125">
        <f t="shared" si="6"/>
        <v>-19.638099999999998</v>
      </c>
      <c r="K125">
        <v>3.1</v>
      </c>
      <c r="T125">
        <f t="shared" si="7"/>
        <v>0</v>
      </c>
    </row>
    <row r="126" spans="1:20" x14ac:dyDescent="0.3">
      <c r="B126">
        <v>6</v>
      </c>
      <c r="C126">
        <v>339.78199999999998</v>
      </c>
      <c r="D126">
        <f t="shared" si="8"/>
        <v>41.842754926984391</v>
      </c>
      <c r="E126">
        <v>-27.755700000000001</v>
      </c>
      <c r="F126">
        <v>64.666700000000006</v>
      </c>
      <c r="G126">
        <v>293.63600000000002</v>
      </c>
      <c r="H126">
        <v>0.59136</v>
      </c>
      <c r="I126">
        <v>-47.531100000000002</v>
      </c>
      <c r="J126">
        <f t="shared" si="6"/>
        <v>-19.775400000000001</v>
      </c>
      <c r="L126">
        <v>1</v>
      </c>
      <c r="M126">
        <v>224.53800000000001</v>
      </c>
      <c r="O126">
        <v>-10.375999999999999</v>
      </c>
      <c r="P126">
        <v>62.637300000000003</v>
      </c>
      <c r="Q126">
        <v>339.97399999999999</v>
      </c>
      <c r="R126">
        <v>0.79660600000000004</v>
      </c>
      <c r="S126">
        <v>-24.9023</v>
      </c>
      <c r="T126">
        <f t="shared" si="7"/>
        <v>-14.526300000000001</v>
      </c>
    </row>
    <row r="127" spans="1:20" x14ac:dyDescent="0.3">
      <c r="B127">
        <v>7</v>
      </c>
      <c r="C127">
        <v>363.94200000000001</v>
      </c>
      <c r="D127">
        <f t="shared" si="8"/>
        <v>41.390728476821153</v>
      </c>
      <c r="E127">
        <v>-27.145399999999999</v>
      </c>
      <c r="F127">
        <v>64.163200000000003</v>
      </c>
      <c r="G127">
        <v>291.84100000000001</v>
      </c>
      <c r="H127">
        <v>0.59064899999999998</v>
      </c>
      <c r="I127">
        <v>-47.363300000000002</v>
      </c>
      <c r="J127">
        <f t="shared" si="6"/>
        <v>-20.217900000000004</v>
      </c>
      <c r="L127">
        <v>2</v>
      </c>
      <c r="M127">
        <v>245.76499999999999</v>
      </c>
      <c r="N127">
        <f t="shared" si="9"/>
        <v>47.109812974042548</v>
      </c>
      <c r="O127">
        <v>-5.46265</v>
      </c>
      <c r="P127">
        <v>56.2286</v>
      </c>
      <c r="Q127">
        <v>348.81</v>
      </c>
      <c r="R127">
        <v>0.83592500000000003</v>
      </c>
      <c r="S127">
        <v>-22.354099999999999</v>
      </c>
      <c r="T127">
        <f t="shared" si="7"/>
        <v>-16.891449999999999</v>
      </c>
    </row>
    <row r="128" spans="1:20" x14ac:dyDescent="0.3">
      <c r="B128">
        <v>8</v>
      </c>
      <c r="C128">
        <v>388.38400000000001</v>
      </c>
      <c r="D128">
        <f t="shared" si="8"/>
        <v>40.913182227313627</v>
      </c>
      <c r="E128">
        <v>-27.572600000000001</v>
      </c>
      <c r="F128">
        <v>64.849900000000005</v>
      </c>
      <c r="G128">
        <v>296.32799999999997</v>
      </c>
      <c r="H128">
        <v>0.59270400000000001</v>
      </c>
      <c r="I128">
        <v>-47.317500000000003</v>
      </c>
      <c r="J128">
        <f t="shared" si="6"/>
        <v>-19.744900000000001</v>
      </c>
      <c r="L128">
        <v>3</v>
      </c>
      <c r="M128">
        <v>270.24299999999999</v>
      </c>
      <c r="N128">
        <f t="shared" si="9"/>
        <v>40.853010866900874</v>
      </c>
      <c r="O128">
        <v>-4.3029799999999998</v>
      </c>
      <c r="P128">
        <v>55.587800000000001</v>
      </c>
      <c r="Q128">
        <v>346.464</v>
      </c>
      <c r="R128">
        <v>0.82925599999999999</v>
      </c>
      <c r="S128">
        <v>-22.567699999999999</v>
      </c>
      <c r="T128">
        <f t="shared" si="7"/>
        <v>-18.264719999999997</v>
      </c>
    </row>
    <row r="129" spans="1:20" x14ac:dyDescent="0.3">
      <c r="B129">
        <v>9</v>
      </c>
      <c r="C129">
        <v>412.64299999999997</v>
      </c>
      <c r="D129">
        <f t="shared" si="8"/>
        <v>41.221814584278071</v>
      </c>
      <c r="E129">
        <v>-27.221699999999998</v>
      </c>
      <c r="F129">
        <v>64.559899999999999</v>
      </c>
      <c r="G129">
        <v>293.57299999999998</v>
      </c>
      <c r="H129">
        <v>0.59187400000000001</v>
      </c>
      <c r="I129">
        <v>-47.0886</v>
      </c>
      <c r="J129">
        <f t="shared" si="6"/>
        <v>-19.866900000000001</v>
      </c>
      <c r="L129">
        <v>4</v>
      </c>
      <c r="M129">
        <v>294.81099999999998</v>
      </c>
      <c r="N129">
        <f t="shared" si="9"/>
        <v>40.70335395636603</v>
      </c>
      <c r="O129">
        <v>-3.8604699999999998</v>
      </c>
      <c r="P129">
        <v>55.343600000000002</v>
      </c>
      <c r="Q129">
        <v>340.25599999999997</v>
      </c>
      <c r="R129">
        <v>0.8256</v>
      </c>
      <c r="S129">
        <v>-23.040800000000001</v>
      </c>
      <c r="T129">
        <f t="shared" si="7"/>
        <v>-19.180330000000001</v>
      </c>
    </row>
    <row r="130" spans="1:20" x14ac:dyDescent="0.3">
      <c r="B130">
        <v>10</v>
      </c>
      <c r="C130">
        <v>437.077</v>
      </c>
      <c r="D130">
        <f t="shared" si="8"/>
        <v>40.926577719571043</v>
      </c>
      <c r="E130">
        <v>-26.016200000000001</v>
      </c>
      <c r="F130">
        <v>63.339199999999998</v>
      </c>
      <c r="G130">
        <v>283.96699999999998</v>
      </c>
      <c r="H130">
        <v>0.58399299999999998</v>
      </c>
      <c r="I130">
        <v>-47.058100000000003</v>
      </c>
      <c r="J130">
        <f t="shared" si="6"/>
        <v>-21.041900000000002</v>
      </c>
      <c r="L130">
        <v>5</v>
      </c>
      <c r="M130">
        <v>319.43700000000001</v>
      </c>
      <c r="N130">
        <f t="shared" si="9"/>
        <v>40.607488020790981</v>
      </c>
      <c r="O130">
        <v>-5.2948000000000004</v>
      </c>
      <c r="P130">
        <v>57.205199999999998</v>
      </c>
      <c r="Q130">
        <v>358.18200000000002</v>
      </c>
      <c r="R130">
        <v>0.83529500000000001</v>
      </c>
      <c r="S130">
        <v>-23.2544</v>
      </c>
      <c r="T130">
        <f t="shared" si="7"/>
        <v>-17.959600000000002</v>
      </c>
    </row>
    <row r="131" spans="1:20" x14ac:dyDescent="0.3">
      <c r="B131">
        <v>11</v>
      </c>
      <c r="C131">
        <v>461.42099999999999</v>
      </c>
      <c r="D131">
        <f t="shared" si="8"/>
        <v>41.077883667433461</v>
      </c>
      <c r="E131">
        <v>-26.214600000000001</v>
      </c>
      <c r="F131">
        <v>63.705399999999997</v>
      </c>
      <c r="G131">
        <v>290.447</v>
      </c>
      <c r="H131">
        <v>0.59032899999999999</v>
      </c>
      <c r="I131">
        <v>-46.9208</v>
      </c>
      <c r="J131">
        <f t="shared" si="6"/>
        <v>-20.706199999999999</v>
      </c>
      <c r="L131">
        <v>6</v>
      </c>
      <c r="M131">
        <v>344.34399999999999</v>
      </c>
      <c r="N131">
        <f t="shared" si="9"/>
        <v>40.149355602842604</v>
      </c>
      <c r="O131">
        <v>-5.0659200000000002</v>
      </c>
      <c r="P131">
        <v>57.128900000000002</v>
      </c>
      <c r="Q131">
        <v>355.637</v>
      </c>
      <c r="R131">
        <v>0.83554700000000004</v>
      </c>
      <c r="S131">
        <v>-23.2849</v>
      </c>
      <c r="T131">
        <f t="shared" si="7"/>
        <v>-18.218980000000002</v>
      </c>
    </row>
    <row r="132" spans="1:20" x14ac:dyDescent="0.3">
      <c r="B132">
        <v>12</v>
      </c>
      <c r="C132">
        <v>485.57100000000003</v>
      </c>
      <c r="D132">
        <f t="shared" si="8"/>
        <v>41.407867494823961</v>
      </c>
      <c r="E132">
        <v>-27.282699999999998</v>
      </c>
      <c r="F132">
        <v>64.712500000000006</v>
      </c>
      <c r="G132">
        <v>297.72699999999998</v>
      </c>
      <c r="H132">
        <v>0.59657099999999996</v>
      </c>
      <c r="I132">
        <v>-46.9818</v>
      </c>
      <c r="J132">
        <f t="shared" si="6"/>
        <v>-19.699100000000001</v>
      </c>
      <c r="L132">
        <v>7</v>
      </c>
      <c r="M132">
        <v>369.54199999999997</v>
      </c>
      <c r="N132">
        <f t="shared" si="9"/>
        <v>39.685689340423878</v>
      </c>
      <c r="O132">
        <v>-4.3487499999999999</v>
      </c>
      <c r="P132">
        <v>56.564300000000003</v>
      </c>
      <c r="Q132">
        <v>350.14100000000002</v>
      </c>
      <c r="R132">
        <v>0.82949399999999995</v>
      </c>
      <c r="S132">
        <v>-23.147600000000001</v>
      </c>
      <c r="T132">
        <f t="shared" si="7"/>
        <v>-18.798850000000002</v>
      </c>
    </row>
    <row r="133" spans="1:20" x14ac:dyDescent="0.3">
      <c r="B133">
        <v>13</v>
      </c>
      <c r="C133">
        <v>510.60899999999998</v>
      </c>
      <c r="D133">
        <f t="shared" si="8"/>
        <v>39.939292275740947</v>
      </c>
      <c r="E133">
        <v>-26.5961</v>
      </c>
      <c r="F133">
        <v>63.8733</v>
      </c>
      <c r="G133">
        <v>293.505</v>
      </c>
      <c r="H133">
        <v>0.59481499999999998</v>
      </c>
      <c r="I133">
        <v>-46.814</v>
      </c>
      <c r="J133">
        <f t="shared" si="6"/>
        <v>-20.2179</v>
      </c>
      <c r="L133">
        <v>8</v>
      </c>
      <c r="M133">
        <v>394.75799999999998</v>
      </c>
      <c r="N133">
        <f t="shared" si="9"/>
        <v>39.657360406091357</v>
      </c>
      <c r="O133">
        <v>-4.8980699999999997</v>
      </c>
      <c r="P133">
        <v>57.189900000000002</v>
      </c>
      <c r="Q133">
        <v>356.56099999999998</v>
      </c>
      <c r="R133">
        <v>0.83763200000000004</v>
      </c>
      <c r="S133">
        <v>-23.3459</v>
      </c>
      <c r="T133">
        <f t="shared" si="7"/>
        <v>-18.44783</v>
      </c>
    </row>
    <row r="134" spans="1:20" x14ac:dyDescent="0.3">
      <c r="B134">
        <v>14</v>
      </c>
      <c r="C134">
        <v>535.20399999999995</v>
      </c>
      <c r="D134">
        <f t="shared" si="8"/>
        <v>40.658670461475957</v>
      </c>
      <c r="E134">
        <v>-26.4893</v>
      </c>
      <c r="F134">
        <v>63.9343</v>
      </c>
      <c r="G134">
        <v>293.01400000000001</v>
      </c>
      <c r="H134">
        <v>0.59299999999999997</v>
      </c>
      <c r="I134">
        <v>-46.7224</v>
      </c>
      <c r="J134">
        <f t="shared" ref="J134:J197" si="10">I134-E134</f>
        <v>-20.2331</v>
      </c>
      <c r="L134">
        <v>9</v>
      </c>
      <c r="M134">
        <v>420.08199999999999</v>
      </c>
      <c r="N134">
        <f t="shared" si="9"/>
        <v>39.488232506712983</v>
      </c>
      <c r="O134">
        <v>-4.7912600000000003</v>
      </c>
      <c r="P134">
        <v>56.915300000000002</v>
      </c>
      <c r="Q134">
        <v>354.80500000000001</v>
      </c>
      <c r="R134">
        <v>0.83430099999999996</v>
      </c>
      <c r="S134">
        <v>-23.4528</v>
      </c>
      <c r="T134">
        <f t="shared" ref="T134:T197" si="11">S134-O134</f>
        <v>-18.661539999999999</v>
      </c>
    </row>
    <row r="135" spans="1:20" x14ac:dyDescent="0.3">
      <c r="B135">
        <v>15</v>
      </c>
      <c r="C135">
        <v>559.83100000000002</v>
      </c>
      <c r="D135">
        <f t="shared" ref="D135:D198" si="12">1000/(C135-C134)</f>
        <v>40.605839119665298</v>
      </c>
      <c r="E135">
        <v>-26.290900000000001</v>
      </c>
      <c r="F135">
        <v>63.857999999999997</v>
      </c>
      <c r="G135">
        <v>291.08800000000002</v>
      </c>
      <c r="H135">
        <v>0.59484199999999998</v>
      </c>
      <c r="I135">
        <v>-46.646099999999997</v>
      </c>
      <c r="J135">
        <f t="shared" si="10"/>
        <v>-20.355199999999996</v>
      </c>
      <c r="L135">
        <v>10</v>
      </c>
      <c r="M135">
        <v>445.20299999999997</v>
      </c>
      <c r="N135">
        <f t="shared" ref="N135:N198" si="13">1000/(M135-M134)</f>
        <v>39.807332510648493</v>
      </c>
      <c r="O135">
        <v>-4.9438500000000003</v>
      </c>
      <c r="P135">
        <v>57.357799999999997</v>
      </c>
      <c r="Q135">
        <v>358.71199999999999</v>
      </c>
      <c r="R135">
        <v>0.83930000000000005</v>
      </c>
      <c r="S135">
        <v>-23.208600000000001</v>
      </c>
      <c r="T135">
        <f t="shared" si="11"/>
        <v>-18.264749999999999</v>
      </c>
    </row>
    <row r="136" spans="1:20" x14ac:dyDescent="0.3">
      <c r="B136">
        <v>16</v>
      </c>
      <c r="C136">
        <v>584.48500000000001</v>
      </c>
      <c r="D136">
        <f t="shared" si="12"/>
        <v>40.56136935182932</v>
      </c>
      <c r="E136">
        <v>-26.321400000000001</v>
      </c>
      <c r="F136">
        <v>63.537599999999998</v>
      </c>
      <c r="G136">
        <v>292.24900000000002</v>
      </c>
      <c r="H136">
        <v>0.59516899999999995</v>
      </c>
      <c r="I136">
        <v>-46.798699999999997</v>
      </c>
      <c r="J136">
        <f t="shared" si="10"/>
        <v>-20.477299999999996</v>
      </c>
      <c r="L136">
        <v>11</v>
      </c>
      <c r="M136">
        <v>470.24200000000002</v>
      </c>
      <c r="N136">
        <f t="shared" si="13"/>
        <v>39.937697192379815</v>
      </c>
      <c r="O136">
        <v>-4.8065199999999999</v>
      </c>
      <c r="P136">
        <v>57.220500000000001</v>
      </c>
      <c r="Q136">
        <v>357.154</v>
      </c>
      <c r="R136">
        <v>0.84071799999999997</v>
      </c>
      <c r="S136">
        <v>-23.101800000000001</v>
      </c>
      <c r="T136">
        <f t="shared" si="11"/>
        <v>-18.295280000000002</v>
      </c>
    </row>
    <row r="137" spans="1:20" x14ac:dyDescent="0.3">
      <c r="B137">
        <v>17</v>
      </c>
      <c r="C137">
        <v>608.78200000000004</v>
      </c>
      <c r="D137">
        <f t="shared" si="12"/>
        <v>41.157344528130999</v>
      </c>
      <c r="E137">
        <v>-26.138300000000001</v>
      </c>
      <c r="F137">
        <v>63.476599999999998</v>
      </c>
      <c r="G137">
        <v>289.072</v>
      </c>
      <c r="H137">
        <v>0.59290699999999996</v>
      </c>
      <c r="I137">
        <v>-46.9208</v>
      </c>
      <c r="J137">
        <f t="shared" si="10"/>
        <v>-20.782499999999999</v>
      </c>
      <c r="L137">
        <v>12</v>
      </c>
      <c r="M137">
        <v>495.45299999999997</v>
      </c>
      <c r="N137">
        <f t="shared" si="13"/>
        <v>39.665225496807018</v>
      </c>
      <c r="O137">
        <v>-4.0283199999999999</v>
      </c>
      <c r="P137">
        <v>56.488</v>
      </c>
      <c r="Q137">
        <v>346.572</v>
      </c>
      <c r="R137">
        <v>0.83013499999999996</v>
      </c>
      <c r="S137">
        <v>-23.117100000000001</v>
      </c>
      <c r="T137">
        <f t="shared" si="11"/>
        <v>-19.08878</v>
      </c>
    </row>
    <row r="138" spans="1:20" x14ac:dyDescent="0.3">
      <c r="B138">
        <v>18</v>
      </c>
      <c r="C138">
        <v>633.45000000000005</v>
      </c>
      <c r="D138">
        <f t="shared" si="12"/>
        <v>40.538349278417371</v>
      </c>
      <c r="E138">
        <v>-26.809699999999999</v>
      </c>
      <c r="F138">
        <v>64.285300000000007</v>
      </c>
      <c r="G138">
        <v>296.92700000000002</v>
      </c>
      <c r="H138">
        <v>0.59729699999999997</v>
      </c>
      <c r="I138">
        <v>-46.875</v>
      </c>
      <c r="J138">
        <f t="shared" si="10"/>
        <v>-20.065300000000001</v>
      </c>
      <c r="L138">
        <v>13</v>
      </c>
      <c r="M138">
        <v>520.37599999999998</v>
      </c>
      <c r="N138">
        <f t="shared" si="13"/>
        <v>40.123580628335269</v>
      </c>
      <c r="O138">
        <v>-4.8828100000000001</v>
      </c>
      <c r="P138">
        <v>57.174700000000001</v>
      </c>
      <c r="Q138">
        <v>357.12200000000001</v>
      </c>
      <c r="R138">
        <v>0.83766099999999999</v>
      </c>
      <c r="S138">
        <v>-23.3917</v>
      </c>
      <c r="T138">
        <f t="shared" si="11"/>
        <v>-18.508890000000001</v>
      </c>
    </row>
    <row r="139" spans="1:20" x14ac:dyDescent="0.3">
      <c r="B139">
        <v>19</v>
      </c>
      <c r="C139">
        <v>658.524</v>
      </c>
      <c r="D139">
        <f t="shared" si="12"/>
        <v>39.881949429688191</v>
      </c>
      <c r="E139">
        <v>-27.389500000000002</v>
      </c>
      <c r="F139">
        <v>64.804100000000005</v>
      </c>
      <c r="G139">
        <v>304.613</v>
      </c>
      <c r="H139">
        <v>0.60426599999999997</v>
      </c>
      <c r="I139">
        <v>-46.615600000000001</v>
      </c>
      <c r="J139">
        <f t="shared" si="10"/>
        <v>-19.226099999999999</v>
      </c>
      <c r="L139">
        <v>14</v>
      </c>
      <c r="M139">
        <v>545.68399999999997</v>
      </c>
      <c r="N139">
        <f t="shared" si="13"/>
        <v>39.513197407934264</v>
      </c>
      <c r="O139">
        <v>-5.0811799999999998</v>
      </c>
      <c r="P139">
        <v>57.342500000000001</v>
      </c>
      <c r="Q139">
        <v>359.834</v>
      </c>
      <c r="R139">
        <v>0.84414500000000003</v>
      </c>
      <c r="S139">
        <v>-23.2697</v>
      </c>
      <c r="T139">
        <f t="shared" si="11"/>
        <v>-18.18852</v>
      </c>
    </row>
    <row r="140" spans="1:20" x14ac:dyDescent="0.3">
      <c r="B140">
        <v>20</v>
      </c>
      <c r="C140">
        <v>682.98900000000003</v>
      </c>
      <c r="D140">
        <f t="shared" si="12"/>
        <v>40.874718986306917</v>
      </c>
      <c r="E140">
        <v>-27.008099999999999</v>
      </c>
      <c r="F140">
        <v>64.422600000000003</v>
      </c>
      <c r="G140">
        <v>298.178</v>
      </c>
      <c r="H140">
        <v>0.60211499999999996</v>
      </c>
      <c r="I140">
        <v>-46.7682</v>
      </c>
      <c r="J140">
        <f t="shared" si="10"/>
        <v>-19.760100000000001</v>
      </c>
      <c r="L140">
        <v>15</v>
      </c>
      <c r="M140">
        <v>571.29700000000003</v>
      </c>
      <c r="N140">
        <f t="shared" si="13"/>
        <v>39.042673642290936</v>
      </c>
      <c r="O140">
        <v>-4.8065199999999999</v>
      </c>
      <c r="P140">
        <v>57.144199999999998</v>
      </c>
      <c r="Q140">
        <v>359.19900000000001</v>
      </c>
      <c r="R140">
        <v>0.83945099999999995</v>
      </c>
      <c r="S140">
        <v>-23.132300000000001</v>
      </c>
      <c r="T140">
        <f t="shared" si="11"/>
        <v>-18.325780000000002</v>
      </c>
    </row>
    <row r="141" spans="1:20" x14ac:dyDescent="0.3">
      <c r="B141">
        <v>21</v>
      </c>
      <c r="C141">
        <v>707.59100000000001</v>
      </c>
      <c r="D141">
        <f t="shared" si="12"/>
        <v>40.647101861637303</v>
      </c>
      <c r="E141">
        <v>-26.107800000000001</v>
      </c>
      <c r="F141">
        <v>63.339199999999998</v>
      </c>
      <c r="G141">
        <v>290.029</v>
      </c>
      <c r="H141">
        <v>0.59824200000000005</v>
      </c>
      <c r="I141">
        <v>-46.600299999999997</v>
      </c>
      <c r="J141">
        <f t="shared" si="10"/>
        <v>-20.492499999999996</v>
      </c>
      <c r="L141">
        <v>16</v>
      </c>
      <c r="M141">
        <v>596.84900000000005</v>
      </c>
      <c r="N141">
        <f t="shared" si="13"/>
        <v>39.135879774577297</v>
      </c>
      <c r="O141">
        <v>-5.0354000000000001</v>
      </c>
      <c r="P141">
        <v>57.266199999999998</v>
      </c>
      <c r="Q141">
        <v>359.54500000000002</v>
      </c>
      <c r="R141">
        <v>0.84145599999999998</v>
      </c>
      <c r="S141">
        <v>-23.3154</v>
      </c>
      <c r="T141">
        <f t="shared" si="11"/>
        <v>-18.28</v>
      </c>
    </row>
    <row r="142" spans="1:20" x14ac:dyDescent="0.3">
      <c r="J142">
        <f t="shared" si="10"/>
        <v>0</v>
      </c>
      <c r="L142">
        <v>17</v>
      </c>
      <c r="M142">
        <v>622.41499999999996</v>
      </c>
      <c r="N142">
        <f t="shared" si="13"/>
        <v>39.114448877415441</v>
      </c>
      <c r="O142">
        <v>-4.2572000000000001</v>
      </c>
      <c r="P142">
        <v>56.304900000000004</v>
      </c>
      <c r="Q142">
        <v>349.31</v>
      </c>
      <c r="R142">
        <v>0.83685500000000002</v>
      </c>
      <c r="S142">
        <v>-23.208600000000001</v>
      </c>
      <c r="T142">
        <f t="shared" si="11"/>
        <v>-18.9514</v>
      </c>
    </row>
    <row r="143" spans="1:20" x14ac:dyDescent="0.3">
      <c r="A143">
        <v>3.6</v>
      </c>
      <c r="J143">
        <f t="shared" si="10"/>
        <v>0</v>
      </c>
      <c r="L143">
        <v>18</v>
      </c>
      <c r="M143">
        <v>647.86699999999996</v>
      </c>
      <c r="N143">
        <f t="shared" si="13"/>
        <v>39.28964325003929</v>
      </c>
      <c r="O143">
        <v>-5.1879900000000001</v>
      </c>
      <c r="P143">
        <v>57.357799999999997</v>
      </c>
      <c r="Q143">
        <v>363.22800000000001</v>
      </c>
      <c r="R143">
        <v>0.845109</v>
      </c>
      <c r="S143">
        <v>-23.2239</v>
      </c>
      <c r="T143">
        <f t="shared" si="11"/>
        <v>-18.035910000000001</v>
      </c>
    </row>
    <row r="144" spans="1:20" x14ac:dyDescent="0.3">
      <c r="B144">
        <v>1</v>
      </c>
      <c r="C144">
        <v>223.23699999999999</v>
      </c>
      <c r="E144">
        <v>-33.660899999999998</v>
      </c>
      <c r="F144">
        <v>71.411100000000005</v>
      </c>
      <c r="G144">
        <v>279.12</v>
      </c>
      <c r="H144">
        <v>0.56718100000000005</v>
      </c>
      <c r="I144">
        <v>-49.041699999999999</v>
      </c>
      <c r="J144">
        <f t="shared" si="10"/>
        <v>-15.380800000000001</v>
      </c>
      <c r="L144">
        <v>19</v>
      </c>
      <c r="M144">
        <v>673.50400000000002</v>
      </c>
      <c r="N144">
        <f t="shared" si="13"/>
        <v>39.00612396146186</v>
      </c>
      <c r="O144">
        <v>-5.7067899999999998</v>
      </c>
      <c r="P144">
        <v>57.784999999999997</v>
      </c>
      <c r="Q144">
        <v>371.07299999999998</v>
      </c>
      <c r="R144">
        <v>0.85358500000000004</v>
      </c>
      <c r="S144">
        <v>-23.3307</v>
      </c>
      <c r="T144">
        <f t="shared" si="11"/>
        <v>-17.623910000000002</v>
      </c>
    </row>
    <row r="145" spans="2:20" x14ac:dyDescent="0.3">
      <c r="B145">
        <v>2</v>
      </c>
      <c r="C145">
        <v>241.40799999999999</v>
      </c>
      <c r="D145">
        <f t="shared" si="12"/>
        <v>55.032744482967388</v>
      </c>
      <c r="E145">
        <v>-28.0914</v>
      </c>
      <c r="F145">
        <v>62.805199999999999</v>
      </c>
      <c r="G145">
        <v>287.68799999999999</v>
      </c>
      <c r="H145">
        <v>0.59140000000000004</v>
      </c>
      <c r="I145">
        <v>-47.164900000000003</v>
      </c>
      <c r="J145">
        <f t="shared" si="10"/>
        <v>-19.073500000000003</v>
      </c>
      <c r="L145">
        <v>20</v>
      </c>
      <c r="M145">
        <v>699.09900000000005</v>
      </c>
      <c r="N145">
        <f t="shared" si="13"/>
        <v>39.070130884938422</v>
      </c>
      <c r="O145">
        <v>-4.9743700000000004</v>
      </c>
      <c r="P145">
        <v>56.945799999999998</v>
      </c>
      <c r="Q145">
        <v>355.976</v>
      </c>
      <c r="R145">
        <v>0.843329</v>
      </c>
      <c r="S145">
        <v>-23.3459</v>
      </c>
      <c r="T145">
        <f t="shared" si="11"/>
        <v>-18.37153</v>
      </c>
    </row>
    <row r="146" spans="2:20" x14ac:dyDescent="0.3">
      <c r="B146">
        <v>3</v>
      </c>
      <c r="C146">
        <v>264.548</v>
      </c>
      <c r="D146">
        <f t="shared" si="12"/>
        <v>43.21521175453757</v>
      </c>
      <c r="E146">
        <v>-27.877800000000001</v>
      </c>
      <c r="F146">
        <v>63.583399999999997</v>
      </c>
      <c r="G146">
        <v>288.983</v>
      </c>
      <c r="H146">
        <v>0.59187500000000004</v>
      </c>
      <c r="I146">
        <v>-47.393799999999999</v>
      </c>
      <c r="J146">
        <f t="shared" si="10"/>
        <v>-19.515999999999998</v>
      </c>
      <c r="T146">
        <f t="shared" si="11"/>
        <v>0</v>
      </c>
    </row>
    <row r="147" spans="2:20" x14ac:dyDescent="0.3">
      <c r="B147">
        <v>4</v>
      </c>
      <c r="C147">
        <v>287.315</v>
      </c>
      <c r="D147">
        <f t="shared" si="12"/>
        <v>43.923222207581155</v>
      </c>
      <c r="E147">
        <v>-27.465800000000002</v>
      </c>
      <c r="F147">
        <v>63.583399999999997</v>
      </c>
      <c r="G147">
        <v>288.93900000000002</v>
      </c>
      <c r="H147">
        <v>0.59040700000000002</v>
      </c>
      <c r="I147">
        <v>-47.744799999999998</v>
      </c>
      <c r="J147">
        <f t="shared" si="10"/>
        <v>-20.278999999999996</v>
      </c>
      <c r="K147">
        <v>3.2</v>
      </c>
      <c r="T147">
        <f t="shared" si="11"/>
        <v>0</v>
      </c>
    </row>
    <row r="148" spans="2:20" x14ac:dyDescent="0.3">
      <c r="B148">
        <v>5</v>
      </c>
      <c r="C148">
        <v>310.32499999999999</v>
      </c>
      <c r="D148">
        <f t="shared" si="12"/>
        <v>43.459365493263817</v>
      </c>
      <c r="E148">
        <v>-27.282699999999998</v>
      </c>
      <c r="F148">
        <v>63.491799999999998</v>
      </c>
      <c r="G148">
        <v>288.95499999999998</v>
      </c>
      <c r="H148">
        <v>0.59216500000000005</v>
      </c>
      <c r="I148">
        <v>-47.500599999999999</v>
      </c>
      <c r="J148">
        <f t="shared" si="10"/>
        <v>-20.2179</v>
      </c>
      <c r="L148">
        <v>1</v>
      </c>
      <c r="M148">
        <v>224.149</v>
      </c>
      <c r="O148">
        <v>-11.321999999999999</v>
      </c>
      <c r="P148">
        <v>63.9191</v>
      </c>
      <c r="Q148">
        <v>353.21499999999997</v>
      </c>
      <c r="R148">
        <v>0.80820999999999998</v>
      </c>
      <c r="S148">
        <v>-24.520900000000001</v>
      </c>
      <c r="T148">
        <f t="shared" si="11"/>
        <v>-13.198900000000002</v>
      </c>
    </row>
    <row r="149" spans="2:20" x14ac:dyDescent="0.3">
      <c r="B149">
        <v>6</v>
      </c>
      <c r="C149">
        <v>333.28300000000002</v>
      </c>
      <c r="D149">
        <f t="shared" si="12"/>
        <v>43.557801202195265</v>
      </c>
      <c r="E149">
        <v>-26.779199999999999</v>
      </c>
      <c r="F149">
        <v>63.308700000000002</v>
      </c>
      <c r="G149">
        <v>287.71600000000001</v>
      </c>
      <c r="H149">
        <v>0.59175999999999995</v>
      </c>
      <c r="I149">
        <v>-47.485399999999998</v>
      </c>
      <c r="J149">
        <f t="shared" si="10"/>
        <v>-20.706199999999999</v>
      </c>
      <c r="L149">
        <v>2</v>
      </c>
      <c r="M149">
        <v>243.38800000000001</v>
      </c>
      <c r="N149">
        <f t="shared" si="13"/>
        <v>51.977753521492787</v>
      </c>
      <c r="O149">
        <v>-5.4321299999999999</v>
      </c>
      <c r="P149">
        <v>56.1676</v>
      </c>
      <c r="Q149">
        <v>356.03500000000003</v>
      </c>
      <c r="R149">
        <v>0.84875999999999996</v>
      </c>
      <c r="S149">
        <v>-21.9879</v>
      </c>
      <c r="T149">
        <f t="shared" si="11"/>
        <v>-16.555769999999999</v>
      </c>
    </row>
    <row r="150" spans="2:20" x14ac:dyDescent="0.3">
      <c r="B150">
        <v>7</v>
      </c>
      <c r="C150">
        <v>356.17200000000003</v>
      </c>
      <c r="D150">
        <f t="shared" si="12"/>
        <v>43.68910830529947</v>
      </c>
      <c r="E150">
        <v>-26.3672</v>
      </c>
      <c r="F150">
        <v>63.034100000000002</v>
      </c>
      <c r="G150">
        <v>282.14</v>
      </c>
      <c r="H150">
        <v>0.58718599999999999</v>
      </c>
      <c r="I150">
        <v>-47.470100000000002</v>
      </c>
      <c r="J150">
        <f t="shared" si="10"/>
        <v>-21.102900000000002</v>
      </c>
      <c r="L150">
        <v>3</v>
      </c>
      <c r="M150">
        <v>266.51900000000001</v>
      </c>
      <c r="N150">
        <f t="shared" si="13"/>
        <v>43.232026285071981</v>
      </c>
      <c r="O150">
        <v>-4.4403100000000002</v>
      </c>
      <c r="P150">
        <v>55.557299999999998</v>
      </c>
      <c r="Q150">
        <v>350.98599999999999</v>
      </c>
      <c r="R150">
        <v>0.83806700000000001</v>
      </c>
      <c r="S150">
        <v>-22.354099999999999</v>
      </c>
      <c r="T150">
        <f t="shared" si="11"/>
        <v>-17.913789999999999</v>
      </c>
    </row>
    <row r="151" spans="2:20" x14ac:dyDescent="0.3">
      <c r="B151">
        <v>8</v>
      </c>
      <c r="C151">
        <v>379.16899999999998</v>
      </c>
      <c r="D151">
        <f t="shared" si="12"/>
        <v>43.483932686872279</v>
      </c>
      <c r="E151">
        <v>-27.572600000000001</v>
      </c>
      <c r="F151">
        <v>64.346299999999999</v>
      </c>
      <c r="G151">
        <v>297.20800000000003</v>
      </c>
      <c r="H151">
        <v>0.59651600000000005</v>
      </c>
      <c r="I151">
        <v>-47.409100000000002</v>
      </c>
      <c r="J151">
        <f t="shared" si="10"/>
        <v>-19.836500000000001</v>
      </c>
      <c r="L151">
        <v>4</v>
      </c>
      <c r="M151">
        <v>290.15499999999997</v>
      </c>
      <c r="N151">
        <f t="shared" si="13"/>
        <v>42.308343205280138</v>
      </c>
      <c r="O151">
        <v>-4.7607400000000002</v>
      </c>
      <c r="P151">
        <v>56.243899999999996</v>
      </c>
      <c r="Q151">
        <v>357.19299999999998</v>
      </c>
      <c r="R151">
        <v>0.84264700000000003</v>
      </c>
      <c r="S151">
        <v>-22.674600000000002</v>
      </c>
      <c r="T151">
        <f t="shared" si="11"/>
        <v>-17.91386</v>
      </c>
    </row>
    <row r="152" spans="2:20" x14ac:dyDescent="0.3">
      <c r="B152">
        <v>9</v>
      </c>
      <c r="C152">
        <v>402.19799999999998</v>
      </c>
      <c r="D152">
        <f t="shared" si="12"/>
        <v>43.423509488036828</v>
      </c>
      <c r="E152">
        <v>-26.992799999999999</v>
      </c>
      <c r="F152">
        <v>63.995399999999997</v>
      </c>
      <c r="G152">
        <v>295.435</v>
      </c>
      <c r="H152">
        <v>0.59506599999999998</v>
      </c>
      <c r="I152">
        <v>-47.256500000000003</v>
      </c>
      <c r="J152">
        <f t="shared" si="10"/>
        <v>-20.263700000000004</v>
      </c>
      <c r="L152">
        <v>5</v>
      </c>
      <c r="M152">
        <v>313.74700000000001</v>
      </c>
      <c r="N152">
        <f t="shared" si="13"/>
        <v>42.387249915225425</v>
      </c>
      <c r="O152">
        <v>-5.5541999999999998</v>
      </c>
      <c r="P152">
        <v>57.189900000000002</v>
      </c>
      <c r="Q152">
        <v>367.84500000000003</v>
      </c>
      <c r="R152">
        <v>0.85017200000000004</v>
      </c>
      <c r="S152">
        <v>-22.796600000000002</v>
      </c>
      <c r="T152">
        <f t="shared" si="11"/>
        <v>-17.242400000000004</v>
      </c>
    </row>
    <row r="153" spans="2:20" x14ac:dyDescent="0.3">
      <c r="B153">
        <v>10</v>
      </c>
      <c r="C153">
        <v>425.07100000000003</v>
      </c>
      <c r="D153">
        <f t="shared" si="12"/>
        <v>43.719669479298645</v>
      </c>
      <c r="E153">
        <v>-26.474</v>
      </c>
      <c r="F153">
        <v>63.583399999999997</v>
      </c>
      <c r="G153">
        <v>286.87299999999999</v>
      </c>
      <c r="H153">
        <v>0.59336500000000003</v>
      </c>
      <c r="I153">
        <v>-47.0886</v>
      </c>
      <c r="J153">
        <f t="shared" si="10"/>
        <v>-20.614599999999999</v>
      </c>
      <c r="L153">
        <v>6</v>
      </c>
      <c r="M153">
        <v>337.94499999999999</v>
      </c>
      <c r="N153">
        <f t="shared" si="13"/>
        <v>41.325729399123929</v>
      </c>
      <c r="O153">
        <v>-4.3029799999999998</v>
      </c>
      <c r="P153">
        <v>56.198099999999997</v>
      </c>
      <c r="Q153">
        <v>352.37599999999998</v>
      </c>
      <c r="R153">
        <v>0.83521500000000004</v>
      </c>
      <c r="S153">
        <v>-23.040800000000001</v>
      </c>
      <c r="T153">
        <f t="shared" si="11"/>
        <v>-18.737819999999999</v>
      </c>
    </row>
    <row r="154" spans="2:20" x14ac:dyDescent="0.3">
      <c r="B154">
        <v>11</v>
      </c>
      <c r="C154">
        <v>448.38499999999999</v>
      </c>
      <c r="D154">
        <f t="shared" si="12"/>
        <v>42.892682508364139</v>
      </c>
      <c r="E154">
        <v>-26.824999999999999</v>
      </c>
      <c r="F154">
        <v>63.9343</v>
      </c>
      <c r="G154">
        <v>294.82</v>
      </c>
      <c r="H154">
        <v>0.59628400000000004</v>
      </c>
      <c r="I154">
        <v>-46.936</v>
      </c>
      <c r="J154">
        <f t="shared" si="10"/>
        <v>-20.111000000000001</v>
      </c>
      <c r="L154">
        <v>7</v>
      </c>
      <c r="M154">
        <v>362.03300000000002</v>
      </c>
      <c r="N154">
        <f t="shared" si="13"/>
        <v>41.514447027565552</v>
      </c>
      <c r="O154">
        <v>-4.5929000000000002</v>
      </c>
      <c r="P154">
        <v>56.655900000000003</v>
      </c>
      <c r="Q154">
        <v>355.34699999999998</v>
      </c>
      <c r="R154">
        <v>0.84223700000000001</v>
      </c>
      <c r="S154">
        <v>-22.857700000000001</v>
      </c>
      <c r="T154">
        <f t="shared" si="11"/>
        <v>-18.264800000000001</v>
      </c>
    </row>
    <row r="155" spans="2:20" x14ac:dyDescent="0.3">
      <c r="B155">
        <v>12</v>
      </c>
      <c r="C155">
        <v>471.79</v>
      </c>
      <c r="D155">
        <f t="shared" si="12"/>
        <v>42.725913266396013</v>
      </c>
      <c r="E155">
        <v>-27.267499999999998</v>
      </c>
      <c r="F155">
        <v>64.3005</v>
      </c>
      <c r="G155">
        <v>299.22899999999998</v>
      </c>
      <c r="H155">
        <v>0.59962599999999999</v>
      </c>
      <c r="I155">
        <v>-46.9666</v>
      </c>
      <c r="J155">
        <f t="shared" si="10"/>
        <v>-19.699100000000001</v>
      </c>
      <c r="L155">
        <v>8</v>
      </c>
      <c r="M155">
        <v>386.35399999999998</v>
      </c>
      <c r="N155">
        <f t="shared" si="13"/>
        <v>41.116730397598836</v>
      </c>
      <c r="O155">
        <v>-4.3487499999999999</v>
      </c>
      <c r="P155">
        <v>56.564300000000003</v>
      </c>
      <c r="Q155">
        <v>355.846</v>
      </c>
      <c r="R155">
        <v>0.83630499999999997</v>
      </c>
      <c r="S155">
        <v>-22.979700000000001</v>
      </c>
      <c r="T155">
        <f t="shared" si="11"/>
        <v>-18.630950000000002</v>
      </c>
    </row>
    <row r="156" spans="2:20" x14ac:dyDescent="0.3">
      <c r="B156">
        <v>13</v>
      </c>
      <c r="C156">
        <v>495.37400000000002</v>
      </c>
      <c r="D156">
        <f t="shared" si="12"/>
        <v>42.40162822252374</v>
      </c>
      <c r="E156">
        <v>-26.474</v>
      </c>
      <c r="F156">
        <v>63.415500000000002</v>
      </c>
      <c r="G156">
        <v>290.452</v>
      </c>
      <c r="H156">
        <v>0.59689599999999998</v>
      </c>
      <c r="I156">
        <v>-47.134399999999999</v>
      </c>
      <c r="J156">
        <f t="shared" si="10"/>
        <v>-20.660399999999999</v>
      </c>
      <c r="L156">
        <v>9</v>
      </c>
      <c r="M156">
        <v>410.71100000000001</v>
      </c>
      <c r="N156">
        <f t="shared" si="13"/>
        <v>41.055959272488352</v>
      </c>
      <c r="O156">
        <v>-3.57056</v>
      </c>
      <c r="P156">
        <v>55.755600000000001</v>
      </c>
      <c r="Q156">
        <v>345.82299999999998</v>
      </c>
      <c r="R156">
        <v>0.82896000000000003</v>
      </c>
      <c r="S156">
        <v>-22.979700000000001</v>
      </c>
      <c r="T156">
        <f t="shared" si="11"/>
        <v>-19.409140000000001</v>
      </c>
    </row>
    <row r="157" spans="2:20" x14ac:dyDescent="0.3">
      <c r="B157">
        <v>14</v>
      </c>
      <c r="C157">
        <v>519.09799999999996</v>
      </c>
      <c r="D157">
        <f t="shared" si="12"/>
        <v>42.151407857022541</v>
      </c>
      <c r="E157">
        <v>-26.916499999999999</v>
      </c>
      <c r="F157">
        <v>63.964799999999997</v>
      </c>
      <c r="G157">
        <v>296.50099999999998</v>
      </c>
      <c r="H157">
        <v>0.60095900000000002</v>
      </c>
      <c r="I157">
        <v>-46.9818</v>
      </c>
      <c r="J157">
        <f t="shared" si="10"/>
        <v>-20.065300000000001</v>
      </c>
      <c r="L157">
        <v>10</v>
      </c>
      <c r="M157">
        <v>434.82</v>
      </c>
      <c r="N157">
        <f t="shared" si="13"/>
        <v>41.478286117217671</v>
      </c>
      <c r="O157">
        <v>-5.4168700000000003</v>
      </c>
      <c r="P157">
        <v>57.571399999999997</v>
      </c>
      <c r="Q157">
        <v>368.60399999999998</v>
      </c>
      <c r="R157">
        <v>0.85191099999999997</v>
      </c>
      <c r="S157">
        <v>-22.903400000000001</v>
      </c>
      <c r="T157">
        <f t="shared" si="11"/>
        <v>-17.486530000000002</v>
      </c>
    </row>
    <row r="158" spans="2:20" x14ac:dyDescent="0.3">
      <c r="B158">
        <v>15</v>
      </c>
      <c r="C158">
        <v>542.62099999999998</v>
      </c>
      <c r="D158">
        <f t="shared" si="12"/>
        <v>42.511584406750792</v>
      </c>
      <c r="E158">
        <v>-26.168800000000001</v>
      </c>
      <c r="F158">
        <v>63.369799999999998</v>
      </c>
      <c r="G158">
        <v>290.43599999999998</v>
      </c>
      <c r="H158">
        <v>0.59763299999999997</v>
      </c>
      <c r="I158">
        <v>-46.752899999999997</v>
      </c>
      <c r="J158">
        <f t="shared" si="10"/>
        <v>-20.584099999999996</v>
      </c>
      <c r="L158">
        <v>11</v>
      </c>
      <c r="M158">
        <v>458.87200000000001</v>
      </c>
      <c r="N158">
        <f t="shared" si="13"/>
        <v>41.576584067852949</v>
      </c>
      <c r="O158">
        <v>-4.2877200000000002</v>
      </c>
      <c r="P158">
        <v>56.411700000000003</v>
      </c>
      <c r="Q158">
        <v>352.85599999999999</v>
      </c>
      <c r="R158">
        <v>0.83971799999999996</v>
      </c>
      <c r="S158">
        <v>-22.918700000000001</v>
      </c>
      <c r="T158">
        <f t="shared" si="11"/>
        <v>-18.630980000000001</v>
      </c>
    </row>
    <row r="159" spans="2:20" x14ac:dyDescent="0.3">
      <c r="B159">
        <v>16</v>
      </c>
      <c r="C159">
        <v>566.26800000000003</v>
      </c>
      <c r="D159">
        <f t="shared" si="12"/>
        <v>42.288662409607895</v>
      </c>
      <c r="E159">
        <v>-27.008099999999999</v>
      </c>
      <c r="F159">
        <v>64.285300000000007</v>
      </c>
      <c r="G159">
        <v>300.34300000000002</v>
      </c>
      <c r="H159">
        <v>0.60446999999999995</v>
      </c>
      <c r="I159">
        <v>-46.7682</v>
      </c>
      <c r="J159">
        <f t="shared" si="10"/>
        <v>-19.760100000000001</v>
      </c>
      <c r="L159">
        <v>12</v>
      </c>
      <c r="M159">
        <v>483.26100000000002</v>
      </c>
      <c r="N159">
        <f t="shared" si="13"/>
        <v>41.002091106646425</v>
      </c>
      <c r="O159">
        <v>-4.4097900000000001</v>
      </c>
      <c r="P159">
        <v>56.747399999999999</v>
      </c>
      <c r="Q159">
        <v>358.75900000000001</v>
      </c>
      <c r="R159">
        <v>0.84285600000000005</v>
      </c>
      <c r="S159">
        <v>-22.934000000000001</v>
      </c>
      <c r="T159">
        <f t="shared" si="11"/>
        <v>-18.52421</v>
      </c>
    </row>
    <row r="160" spans="2:20" x14ac:dyDescent="0.3">
      <c r="B160">
        <v>17</v>
      </c>
      <c r="C160">
        <v>589.82100000000003</v>
      </c>
      <c r="D160">
        <f t="shared" si="12"/>
        <v>42.457436419988966</v>
      </c>
      <c r="E160">
        <v>-26.413</v>
      </c>
      <c r="F160">
        <v>63.613900000000001</v>
      </c>
      <c r="G160">
        <v>294.85300000000001</v>
      </c>
      <c r="H160">
        <v>0.60283699999999996</v>
      </c>
      <c r="I160">
        <v>-46.737699999999997</v>
      </c>
      <c r="J160">
        <f t="shared" si="10"/>
        <v>-20.324699999999996</v>
      </c>
      <c r="L160">
        <v>13</v>
      </c>
      <c r="M160">
        <v>507.40199999999999</v>
      </c>
      <c r="N160">
        <f t="shared" si="13"/>
        <v>41.42330475125312</v>
      </c>
      <c r="O160">
        <v>-5.00488</v>
      </c>
      <c r="P160">
        <v>57.113599999999998</v>
      </c>
      <c r="Q160">
        <v>364.70400000000001</v>
      </c>
      <c r="R160">
        <v>0.85254200000000002</v>
      </c>
      <c r="S160">
        <v>-22.995000000000001</v>
      </c>
      <c r="T160">
        <f t="shared" si="11"/>
        <v>-17.990120000000001</v>
      </c>
    </row>
    <row r="161" spans="1:20" x14ac:dyDescent="0.3">
      <c r="B161">
        <v>18</v>
      </c>
      <c r="C161">
        <v>613.43600000000004</v>
      </c>
      <c r="D161">
        <f t="shared" si="12"/>
        <v>42.345966546686412</v>
      </c>
      <c r="E161">
        <v>-26.885999999999999</v>
      </c>
      <c r="F161">
        <v>64.0869</v>
      </c>
      <c r="G161">
        <v>301.01100000000002</v>
      </c>
      <c r="H161">
        <v>0.60543499999999995</v>
      </c>
      <c r="I161">
        <v>-46.9666</v>
      </c>
      <c r="J161">
        <f t="shared" si="10"/>
        <v>-20.0806</v>
      </c>
      <c r="L161">
        <v>14</v>
      </c>
      <c r="M161">
        <v>531.88699999999994</v>
      </c>
      <c r="N161">
        <f t="shared" si="13"/>
        <v>40.841331427404604</v>
      </c>
      <c r="O161">
        <v>-5.0811799999999998</v>
      </c>
      <c r="P161">
        <v>57.342500000000001</v>
      </c>
      <c r="Q161">
        <v>366.41399999999999</v>
      </c>
      <c r="R161">
        <v>0.850298</v>
      </c>
      <c r="S161">
        <v>-22.949200000000001</v>
      </c>
      <c r="T161">
        <f t="shared" si="11"/>
        <v>-17.868020000000001</v>
      </c>
    </row>
    <row r="162" spans="1:20" x14ac:dyDescent="0.3">
      <c r="B162">
        <v>19</v>
      </c>
      <c r="C162">
        <v>636.97799999999995</v>
      </c>
      <c r="D162">
        <f t="shared" si="12"/>
        <v>42.477274658058093</v>
      </c>
      <c r="E162">
        <v>-27.206399999999999</v>
      </c>
      <c r="F162">
        <v>64.315799999999996</v>
      </c>
      <c r="G162">
        <v>300.93400000000003</v>
      </c>
      <c r="H162">
        <v>0.60681499999999999</v>
      </c>
      <c r="I162">
        <v>-46.859699999999997</v>
      </c>
      <c r="J162">
        <f t="shared" si="10"/>
        <v>-19.653299999999998</v>
      </c>
      <c r="L162">
        <v>15</v>
      </c>
      <c r="M162">
        <v>556.39800000000002</v>
      </c>
      <c r="N162">
        <f t="shared" si="13"/>
        <v>40.798009057157877</v>
      </c>
      <c r="O162">
        <v>-5.5236799999999997</v>
      </c>
      <c r="P162">
        <v>57.556199999999997</v>
      </c>
      <c r="Q162">
        <v>369.61599999999999</v>
      </c>
      <c r="R162">
        <v>0.85708300000000004</v>
      </c>
      <c r="S162">
        <v>-22.903400000000001</v>
      </c>
      <c r="T162">
        <f t="shared" si="11"/>
        <v>-17.379720000000002</v>
      </c>
    </row>
    <row r="163" spans="1:20" x14ac:dyDescent="0.3">
      <c r="B163">
        <v>20</v>
      </c>
      <c r="C163">
        <v>660.43899999999996</v>
      </c>
      <c r="D163">
        <f t="shared" si="12"/>
        <v>42.623929073782001</v>
      </c>
      <c r="E163">
        <v>-26.946999999999999</v>
      </c>
      <c r="F163">
        <v>63.995399999999997</v>
      </c>
      <c r="G163">
        <v>299.01100000000002</v>
      </c>
      <c r="H163">
        <v>0.60411499999999996</v>
      </c>
      <c r="I163">
        <v>-46.905500000000004</v>
      </c>
      <c r="J163">
        <f t="shared" si="10"/>
        <v>-19.958500000000004</v>
      </c>
      <c r="L163">
        <v>16</v>
      </c>
      <c r="M163">
        <v>581.16600000000005</v>
      </c>
      <c r="N163">
        <f t="shared" si="13"/>
        <v>40.37467700258393</v>
      </c>
      <c r="O163">
        <v>-4.53186</v>
      </c>
      <c r="P163">
        <v>56.579599999999999</v>
      </c>
      <c r="Q163">
        <v>357.572</v>
      </c>
      <c r="R163">
        <v>0.84695699999999996</v>
      </c>
      <c r="S163">
        <v>-22.888200000000001</v>
      </c>
      <c r="T163">
        <f t="shared" si="11"/>
        <v>-18.356340000000003</v>
      </c>
    </row>
    <row r="164" spans="1:20" x14ac:dyDescent="0.3">
      <c r="B164">
        <v>21</v>
      </c>
      <c r="C164">
        <v>684.13499999999999</v>
      </c>
      <c r="D164">
        <f t="shared" si="12"/>
        <v>42.201215395003331</v>
      </c>
      <c r="E164">
        <v>-26.062000000000001</v>
      </c>
      <c r="F164">
        <v>63.171399999999998</v>
      </c>
      <c r="G164">
        <v>290.59899999999999</v>
      </c>
      <c r="H164">
        <v>0.60113799999999995</v>
      </c>
      <c r="I164">
        <v>-46.6614</v>
      </c>
      <c r="J164">
        <f t="shared" si="10"/>
        <v>-20.599399999999999</v>
      </c>
      <c r="L164">
        <v>17</v>
      </c>
      <c r="M164">
        <v>605.62900000000002</v>
      </c>
      <c r="N164">
        <f t="shared" si="13"/>
        <v>40.878060744798326</v>
      </c>
      <c r="O164">
        <v>-4.9896200000000004</v>
      </c>
      <c r="P164">
        <v>56.976300000000002</v>
      </c>
      <c r="Q164">
        <v>366.63799999999998</v>
      </c>
      <c r="R164">
        <v>0.85332600000000003</v>
      </c>
      <c r="S164">
        <v>-22.995000000000001</v>
      </c>
      <c r="T164">
        <f t="shared" si="11"/>
        <v>-18.005380000000002</v>
      </c>
    </row>
    <row r="165" spans="1:20" x14ac:dyDescent="0.3">
      <c r="B165">
        <v>22</v>
      </c>
      <c r="C165">
        <v>707.98099999999999</v>
      </c>
      <c r="D165">
        <f t="shared" si="12"/>
        <v>41.935754424222083</v>
      </c>
      <c r="E165">
        <v>-27.313199999999998</v>
      </c>
      <c r="F165">
        <v>64.27</v>
      </c>
      <c r="G165">
        <v>304.81599999999997</v>
      </c>
      <c r="H165">
        <v>0.61119800000000002</v>
      </c>
      <c r="I165">
        <v>-46.7072</v>
      </c>
      <c r="J165">
        <f t="shared" si="10"/>
        <v>-19.394000000000002</v>
      </c>
      <c r="L165">
        <v>18</v>
      </c>
      <c r="M165">
        <v>629.96</v>
      </c>
      <c r="N165">
        <f t="shared" si="13"/>
        <v>41.09983149069086</v>
      </c>
      <c r="O165">
        <v>-4.7607400000000002</v>
      </c>
      <c r="P165">
        <v>56.823700000000002</v>
      </c>
      <c r="Q165">
        <v>362.202</v>
      </c>
      <c r="R165">
        <v>0.85216899999999995</v>
      </c>
      <c r="S165">
        <v>-22.903400000000001</v>
      </c>
      <c r="T165">
        <f t="shared" si="11"/>
        <v>-18.142659999999999</v>
      </c>
    </row>
    <row r="166" spans="1:20" x14ac:dyDescent="0.3">
      <c r="J166">
        <f t="shared" si="10"/>
        <v>0</v>
      </c>
      <c r="L166">
        <v>19</v>
      </c>
      <c r="M166">
        <v>654.48699999999997</v>
      </c>
      <c r="N166">
        <f t="shared" si="13"/>
        <v>40.771394789415865</v>
      </c>
      <c r="O166">
        <v>-5.4168700000000003</v>
      </c>
      <c r="P166">
        <v>57.159399999999998</v>
      </c>
      <c r="Q166">
        <v>367.096</v>
      </c>
      <c r="R166">
        <v>0.860406</v>
      </c>
      <c r="S166">
        <v>-23.162800000000001</v>
      </c>
      <c r="T166">
        <f t="shared" si="11"/>
        <v>-17.745930000000001</v>
      </c>
    </row>
    <row r="167" spans="1:20" x14ac:dyDescent="0.3">
      <c r="A167">
        <v>3.7</v>
      </c>
      <c r="J167">
        <f t="shared" si="10"/>
        <v>0</v>
      </c>
      <c r="L167">
        <v>20</v>
      </c>
      <c r="M167">
        <v>679.23299999999995</v>
      </c>
      <c r="N167">
        <f t="shared" si="13"/>
        <v>40.410571405479708</v>
      </c>
      <c r="O167">
        <v>-4.7912600000000003</v>
      </c>
      <c r="P167">
        <v>56.655900000000003</v>
      </c>
      <c r="Q167">
        <v>359.08199999999999</v>
      </c>
      <c r="R167">
        <v>0.85297599999999996</v>
      </c>
      <c r="S167">
        <v>-23.178100000000001</v>
      </c>
      <c r="T167">
        <f t="shared" si="11"/>
        <v>-18.386839999999999</v>
      </c>
    </row>
    <row r="168" spans="1:20" x14ac:dyDescent="0.3">
      <c r="B168">
        <v>1</v>
      </c>
      <c r="C168">
        <v>223.172</v>
      </c>
      <c r="E168">
        <v>-33.279400000000003</v>
      </c>
      <c r="F168">
        <v>70.785499999999999</v>
      </c>
      <c r="G168">
        <v>275.38200000000001</v>
      </c>
      <c r="H168">
        <v>0.56668200000000002</v>
      </c>
      <c r="I168">
        <v>-49.179099999999998</v>
      </c>
      <c r="J168">
        <f t="shared" si="10"/>
        <v>-15.899699999999996</v>
      </c>
      <c r="L168">
        <v>21</v>
      </c>
      <c r="M168">
        <v>703.91600000000005</v>
      </c>
      <c r="N168">
        <f t="shared" si="13"/>
        <v>40.513713892152317</v>
      </c>
      <c r="O168">
        <v>-4.9438500000000003</v>
      </c>
      <c r="P168">
        <v>56.854199999999999</v>
      </c>
      <c r="Q168">
        <v>365.79</v>
      </c>
      <c r="R168">
        <v>0.85470299999999999</v>
      </c>
      <c r="S168">
        <v>-22.872900000000001</v>
      </c>
      <c r="T168">
        <f t="shared" si="11"/>
        <v>-17.92905</v>
      </c>
    </row>
    <row r="169" spans="1:20" x14ac:dyDescent="0.3">
      <c r="B169">
        <v>2</v>
      </c>
      <c r="C169">
        <v>239.45699999999999</v>
      </c>
      <c r="D169">
        <f t="shared" si="12"/>
        <v>61.406202026404678</v>
      </c>
      <c r="E169">
        <v>-27.801500000000001</v>
      </c>
      <c r="F169">
        <v>61.798099999999998</v>
      </c>
      <c r="G169">
        <v>283.86799999999999</v>
      </c>
      <c r="H169">
        <v>0.59700200000000003</v>
      </c>
      <c r="I169">
        <v>-47.0428</v>
      </c>
      <c r="J169">
        <f t="shared" si="10"/>
        <v>-19.241299999999999</v>
      </c>
      <c r="T169">
        <f t="shared" si="11"/>
        <v>0</v>
      </c>
    </row>
    <row r="170" spans="1:20" x14ac:dyDescent="0.3">
      <c r="B170">
        <v>3</v>
      </c>
      <c r="C170">
        <v>261.19200000000001</v>
      </c>
      <c r="D170">
        <f t="shared" si="12"/>
        <v>46.008741660915547</v>
      </c>
      <c r="E170">
        <v>-27.9999</v>
      </c>
      <c r="F170">
        <v>63.003500000000003</v>
      </c>
      <c r="G170">
        <v>289.84500000000003</v>
      </c>
      <c r="H170">
        <v>0.59628800000000004</v>
      </c>
      <c r="I170">
        <v>-47.576900000000002</v>
      </c>
      <c r="J170">
        <f t="shared" si="10"/>
        <v>-19.577000000000002</v>
      </c>
      <c r="K170">
        <v>3.3</v>
      </c>
      <c r="T170">
        <f t="shared" si="11"/>
        <v>0</v>
      </c>
    </row>
    <row r="171" spans="1:20" x14ac:dyDescent="0.3">
      <c r="B171">
        <v>4</v>
      </c>
      <c r="C171">
        <v>282.96600000000001</v>
      </c>
      <c r="D171">
        <f t="shared" si="12"/>
        <v>45.926334160007343</v>
      </c>
      <c r="E171">
        <v>-28.1219</v>
      </c>
      <c r="F171">
        <v>63.781700000000001</v>
      </c>
      <c r="G171">
        <v>294.95800000000003</v>
      </c>
      <c r="H171">
        <v>0.59555999999999998</v>
      </c>
      <c r="I171">
        <v>-47.76</v>
      </c>
      <c r="J171">
        <f t="shared" si="10"/>
        <v>-19.638099999999998</v>
      </c>
      <c r="L171">
        <v>1</v>
      </c>
      <c r="M171">
        <v>223.791</v>
      </c>
      <c r="O171">
        <v>-9.9182100000000002</v>
      </c>
      <c r="P171">
        <v>62.530500000000004</v>
      </c>
      <c r="Q171">
        <v>335.68900000000002</v>
      </c>
      <c r="R171">
        <v>0.79388199999999998</v>
      </c>
      <c r="S171">
        <v>-24.475100000000001</v>
      </c>
      <c r="T171">
        <f t="shared" si="11"/>
        <v>-14.556890000000001</v>
      </c>
    </row>
    <row r="172" spans="1:20" x14ac:dyDescent="0.3">
      <c r="B172">
        <v>5</v>
      </c>
      <c r="C172">
        <v>305.13799999999998</v>
      </c>
      <c r="D172">
        <f t="shared" si="12"/>
        <v>45.101930362619584</v>
      </c>
      <c r="E172">
        <v>-27.465800000000002</v>
      </c>
      <c r="F172">
        <v>63.125599999999999</v>
      </c>
      <c r="G172">
        <v>291.30700000000002</v>
      </c>
      <c r="H172">
        <v>0.59847099999999998</v>
      </c>
      <c r="I172">
        <v>-47.637900000000002</v>
      </c>
      <c r="J172">
        <f t="shared" si="10"/>
        <v>-20.1721</v>
      </c>
      <c r="L172">
        <v>2</v>
      </c>
      <c r="M172">
        <v>241.81700000000001</v>
      </c>
      <c r="N172">
        <f t="shared" si="13"/>
        <v>55.475424386996529</v>
      </c>
      <c r="O172">
        <v>-4.68445</v>
      </c>
      <c r="P172">
        <v>54.977400000000003</v>
      </c>
      <c r="Q172">
        <v>351.87099999999998</v>
      </c>
      <c r="R172">
        <v>0.85144200000000003</v>
      </c>
      <c r="S172">
        <v>-21.7438</v>
      </c>
      <c r="T172">
        <f t="shared" si="11"/>
        <v>-17.059350000000002</v>
      </c>
    </row>
    <row r="173" spans="1:20" x14ac:dyDescent="0.3">
      <c r="B173">
        <v>6</v>
      </c>
      <c r="C173">
        <v>327.209</v>
      </c>
      <c r="D173">
        <f t="shared" si="12"/>
        <v>45.308323138960574</v>
      </c>
      <c r="E173">
        <v>-27.191199999999998</v>
      </c>
      <c r="F173">
        <v>63.171399999999998</v>
      </c>
      <c r="G173">
        <v>291.44299999999998</v>
      </c>
      <c r="H173">
        <v>0.59382400000000002</v>
      </c>
      <c r="I173">
        <v>-47.576900000000002</v>
      </c>
      <c r="J173">
        <f t="shared" si="10"/>
        <v>-20.385700000000003</v>
      </c>
      <c r="L173">
        <v>3</v>
      </c>
      <c r="M173">
        <v>264.346</v>
      </c>
      <c r="N173">
        <f t="shared" si="13"/>
        <v>44.387234231435045</v>
      </c>
      <c r="O173">
        <v>-4.68445</v>
      </c>
      <c r="P173">
        <v>55.526699999999998</v>
      </c>
      <c r="Q173">
        <v>360.80900000000003</v>
      </c>
      <c r="R173">
        <v>0.853213</v>
      </c>
      <c r="S173">
        <v>-21.9879</v>
      </c>
      <c r="T173">
        <f t="shared" si="11"/>
        <v>-17.303449999999998</v>
      </c>
    </row>
    <row r="174" spans="1:20" x14ac:dyDescent="0.3">
      <c r="B174">
        <v>7</v>
      </c>
      <c r="C174">
        <v>349.49700000000001</v>
      </c>
      <c r="D174">
        <f t="shared" si="12"/>
        <v>44.867193108399114</v>
      </c>
      <c r="E174">
        <v>-27.9236</v>
      </c>
      <c r="F174">
        <v>64.102199999999996</v>
      </c>
      <c r="G174">
        <v>299.04599999999999</v>
      </c>
      <c r="H174">
        <v>0.60122699999999996</v>
      </c>
      <c r="I174">
        <v>-47.592199999999998</v>
      </c>
      <c r="J174">
        <f t="shared" si="10"/>
        <v>-19.668599999999998</v>
      </c>
      <c r="L174">
        <v>4</v>
      </c>
      <c r="M174">
        <v>287.39400000000001</v>
      </c>
      <c r="N174">
        <f t="shared" si="13"/>
        <v>43.387712599791733</v>
      </c>
      <c r="O174">
        <v>-4.0283199999999999</v>
      </c>
      <c r="P174">
        <v>55.206299999999999</v>
      </c>
      <c r="Q174">
        <v>354.79500000000002</v>
      </c>
      <c r="R174">
        <v>0.84860800000000003</v>
      </c>
      <c r="S174">
        <v>-22.354099999999999</v>
      </c>
      <c r="T174">
        <f t="shared" si="11"/>
        <v>-18.325779999999998</v>
      </c>
    </row>
    <row r="175" spans="1:20" x14ac:dyDescent="0.3">
      <c r="B175">
        <v>8</v>
      </c>
      <c r="C175">
        <v>372.048</v>
      </c>
      <c r="D175">
        <f t="shared" si="12"/>
        <v>44.343931532969741</v>
      </c>
      <c r="E175">
        <v>-27.938800000000001</v>
      </c>
      <c r="F175">
        <v>64.147900000000007</v>
      </c>
      <c r="G175">
        <v>302.59899999999999</v>
      </c>
      <c r="H175">
        <v>0.605514</v>
      </c>
      <c r="I175">
        <v>-47.409100000000002</v>
      </c>
      <c r="J175">
        <f t="shared" si="10"/>
        <v>-19.470300000000002</v>
      </c>
      <c r="L175">
        <v>5</v>
      </c>
      <c r="M175">
        <v>310.35500000000002</v>
      </c>
      <c r="N175">
        <f t="shared" si="13"/>
        <v>43.552110099734307</v>
      </c>
      <c r="O175">
        <v>-4.1351300000000002</v>
      </c>
      <c r="P175">
        <v>55.679299999999998</v>
      </c>
      <c r="Q175">
        <v>357.851</v>
      </c>
      <c r="R175">
        <v>0.84592299999999998</v>
      </c>
      <c r="S175">
        <v>-22.323599999999999</v>
      </c>
      <c r="T175">
        <f t="shared" si="11"/>
        <v>-18.188469999999999</v>
      </c>
    </row>
    <row r="176" spans="1:20" x14ac:dyDescent="0.3">
      <c r="B176">
        <v>9</v>
      </c>
      <c r="C176">
        <v>394.59399999999999</v>
      </c>
      <c r="D176">
        <f t="shared" si="12"/>
        <v>44.353765634702398</v>
      </c>
      <c r="E176">
        <v>-26.946999999999999</v>
      </c>
      <c r="F176">
        <v>63.461300000000001</v>
      </c>
      <c r="G176">
        <v>294.56200000000001</v>
      </c>
      <c r="H176">
        <v>0.59918199999999999</v>
      </c>
      <c r="I176">
        <v>-47.164900000000003</v>
      </c>
      <c r="J176">
        <f t="shared" si="10"/>
        <v>-20.217900000000004</v>
      </c>
      <c r="L176">
        <v>6</v>
      </c>
      <c r="M176">
        <v>333.54599999999999</v>
      </c>
      <c r="N176">
        <f t="shared" si="13"/>
        <v>43.120175930317842</v>
      </c>
      <c r="O176">
        <v>-4.3640100000000004</v>
      </c>
      <c r="P176">
        <v>56.198099999999997</v>
      </c>
      <c r="Q176">
        <v>362.45100000000002</v>
      </c>
      <c r="R176">
        <v>0.85043899999999994</v>
      </c>
      <c r="S176">
        <v>-22.491499999999998</v>
      </c>
      <c r="T176">
        <f t="shared" si="11"/>
        <v>-18.127489999999998</v>
      </c>
    </row>
    <row r="177" spans="1:20" x14ac:dyDescent="0.3">
      <c r="B177">
        <v>10</v>
      </c>
      <c r="C177">
        <v>416.59399999999999</v>
      </c>
      <c r="D177">
        <f t="shared" si="12"/>
        <v>45.454545454545453</v>
      </c>
      <c r="E177">
        <v>-27.221699999999998</v>
      </c>
      <c r="F177">
        <v>63.735999999999997</v>
      </c>
      <c r="G177">
        <v>296.553</v>
      </c>
      <c r="H177">
        <v>0.60325899999999999</v>
      </c>
      <c r="I177">
        <v>-47.164900000000003</v>
      </c>
      <c r="J177">
        <f t="shared" si="10"/>
        <v>-19.943200000000004</v>
      </c>
      <c r="L177">
        <v>7</v>
      </c>
      <c r="M177">
        <v>356.56099999999998</v>
      </c>
      <c r="N177">
        <f t="shared" si="13"/>
        <v>43.449923962633093</v>
      </c>
      <c r="O177">
        <v>-4.83704</v>
      </c>
      <c r="P177">
        <v>56.747399999999999</v>
      </c>
      <c r="Q177">
        <v>365.64400000000001</v>
      </c>
      <c r="R177">
        <v>0.85569799999999996</v>
      </c>
      <c r="S177">
        <v>-22.521999999999998</v>
      </c>
      <c r="T177">
        <f t="shared" si="11"/>
        <v>-17.684959999999997</v>
      </c>
    </row>
    <row r="178" spans="1:20" x14ac:dyDescent="0.3">
      <c r="B178">
        <v>11</v>
      </c>
      <c r="C178">
        <v>439.03</v>
      </c>
      <c r="D178">
        <f t="shared" si="12"/>
        <v>44.57122481725802</v>
      </c>
      <c r="E178">
        <v>-28.1372</v>
      </c>
      <c r="F178">
        <v>64.575199999999995</v>
      </c>
      <c r="G178">
        <v>308.26499999999999</v>
      </c>
      <c r="H178">
        <v>0.60991399999999996</v>
      </c>
      <c r="I178">
        <v>-47.119100000000003</v>
      </c>
      <c r="J178">
        <f t="shared" si="10"/>
        <v>-18.981900000000003</v>
      </c>
      <c r="L178">
        <v>8</v>
      </c>
      <c r="M178">
        <v>379.79500000000002</v>
      </c>
      <c r="N178">
        <f t="shared" si="13"/>
        <v>43.040371868812876</v>
      </c>
      <c r="O178">
        <v>-4.5623800000000001</v>
      </c>
      <c r="P178">
        <v>56.640599999999999</v>
      </c>
      <c r="Q178">
        <v>361.25599999999997</v>
      </c>
      <c r="R178">
        <v>0.85093799999999997</v>
      </c>
      <c r="S178">
        <v>-22.689800000000002</v>
      </c>
      <c r="T178">
        <f t="shared" si="11"/>
        <v>-18.127420000000001</v>
      </c>
    </row>
    <row r="179" spans="1:20" x14ac:dyDescent="0.3">
      <c r="B179">
        <v>12</v>
      </c>
      <c r="C179">
        <v>462.27600000000001</v>
      </c>
      <c r="D179">
        <f t="shared" si="12"/>
        <v>43.01815366084481</v>
      </c>
      <c r="E179">
        <v>-27.435300000000002</v>
      </c>
      <c r="F179">
        <v>63.9801</v>
      </c>
      <c r="G179">
        <v>304.24599999999998</v>
      </c>
      <c r="H179">
        <v>0.60992400000000002</v>
      </c>
      <c r="I179">
        <v>-46.997100000000003</v>
      </c>
      <c r="J179">
        <f t="shared" si="10"/>
        <v>-19.561800000000002</v>
      </c>
      <c r="L179">
        <v>9</v>
      </c>
      <c r="M179">
        <v>403.10899999999998</v>
      </c>
      <c r="N179">
        <f t="shared" si="13"/>
        <v>42.892682508364139</v>
      </c>
      <c r="O179">
        <v>-5.1879900000000001</v>
      </c>
      <c r="P179">
        <v>57.189900000000002</v>
      </c>
      <c r="Q179">
        <v>372.77300000000002</v>
      </c>
      <c r="R179">
        <v>0.85513899999999998</v>
      </c>
      <c r="S179">
        <v>-22.766100000000002</v>
      </c>
      <c r="T179">
        <f t="shared" si="11"/>
        <v>-17.578110000000002</v>
      </c>
    </row>
    <row r="180" spans="1:20" x14ac:dyDescent="0.3">
      <c r="B180">
        <v>13</v>
      </c>
      <c r="C180">
        <v>484.79</v>
      </c>
      <c r="D180">
        <f t="shared" si="12"/>
        <v>44.416807319889827</v>
      </c>
      <c r="E180">
        <v>-27.648900000000001</v>
      </c>
      <c r="F180">
        <v>64.3005</v>
      </c>
      <c r="G180">
        <v>307.39400000000001</v>
      </c>
      <c r="H180">
        <v>0.60834200000000005</v>
      </c>
      <c r="I180">
        <v>-46.9666</v>
      </c>
      <c r="J180">
        <f t="shared" si="10"/>
        <v>-19.317699999999999</v>
      </c>
      <c r="L180">
        <v>10</v>
      </c>
      <c r="M180">
        <v>426.59500000000003</v>
      </c>
      <c r="N180">
        <f t="shared" si="13"/>
        <v>42.578557438473901</v>
      </c>
      <c r="O180">
        <v>-4.37927</v>
      </c>
      <c r="P180">
        <v>56.503300000000003</v>
      </c>
      <c r="Q180">
        <v>358.12700000000001</v>
      </c>
      <c r="R180">
        <v>0.84701800000000005</v>
      </c>
      <c r="S180">
        <v>-22.628799999999998</v>
      </c>
      <c r="T180">
        <f t="shared" si="11"/>
        <v>-18.24953</v>
      </c>
    </row>
    <row r="181" spans="1:20" x14ac:dyDescent="0.3">
      <c r="B181">
        <v>14</v>
      </c>
      <c r="C181">
        <v>507.505</v>
      </c>
      <c r="D181">
        <f t="shared" si="12"/>
        <v>44.02377283733221</v>
      </c>
      <c r="E181">
        <v>-27.359000000000002</v>
      </c>
      <c r="F181">
        <v>63.705399999999997</v>
      </c>
      <c r="G181">
        <v>304.387</v>
      </c>
      <c r="H181">
        <v>0.61051599999999995</v>
      </c>
      <c r="I181">
        <v>-46.9208</v>
      </c>
      <c r="J181">
        <f t="shared" si="10"/>
        <v>-19.561799999999998</v>
      </c>
      <c r="L181">
        <v>11</v>
      </c>
      <c r="M181">
        <v>449.97899999999998</v>
      </c>
      <c r="N181">
        <f t="shared" si="13"/>
        <v>42.764283270612459</v>
      </c>
      <c r="O181">
        <v>-4.3182400000000003</v>
      </c>
      <c r="P181">
        <v>56.442300000000003</v>
      </c>
      <c r="Q181">
        <v>360.858</v>
      </c>
      <c r="R181">
        <v>0.85395299999999996</v>
      </c>
      <c r="S181">
        <v>-22.460899999999999</v>
      </c>
      <c r="T181">
        <f t="shared" si="11"/>
        <v>-18.142659999999999</v>
      </c>
    </row>
    <row r="182" spans="1:20" x14ac:dyDescent="0.3">
      <c r="B182">
        <v>15</v>
      </c>
      <c r="C182">
        <v>529.75599999999997</v>
      </c>
      <c r="D182">
        <f t="shared" si="12"/>
        <v>44.941800368522813</v>
      </c>
      <c r="E182">
        <v>-26.779199999999999</v>
      </c>
      <c r="F182">
        <v>63.461300000000001</v>
      </c>
      <c r="G182">
        <v>297.53199999999998</v>
      </c>
      <c r="H182">
        <v>0.60240300000000002</v>
      </c>
      <c r="I182">
        <v>-46.9818</v>
      </c>
      <c r="J182">
        <f t="shared" si="10"/>
        <v>-20.2026</v>
      </c>
      <c r="L182">
        <v>12</v>
      </c>
      <c r="M182">
        <v>473.40499999999997</v>
      </c>
      <c r="N182">
        <f t="shared" si="13"/>
        <v>42.687612054981663</v>
      </c>
      <c r="O182">
        <v>-4.9591099999999999</v>
      </c>
      <c r="P182">
        <v>57.311999999999998</v>
      </c>
      <c r="Q182">
        <v>370.28800000000001</v>
      </c>
      <c r="R182">
        <v>0.85727200000000003</v>
      </c>
      <c r="S182">
        <v>-22.567699999999999</v>
      </c>
      <c r="T182">
        <f t="shared" si="11"/>
        <v>-17.60859</v>
      </c>
    </row>
    <row r="183" spans="1:20" x14ac:dyDescent="0.3">
      <c r="B183">
        <v>16</v>
      </c>
      <c r="C183">
        <v>552.08199999999999</v>
      </c>
      <c r="D183">
        <f t="shared" si="12"/>
        <v>44.790826838663399</v>
      </c>
      <c r="E183">
        <v>-27.862500000000001</v>
      </c>
      <c r="F183">
        <v>64.453100000000006</v>
      </c>
      <c r="G183">
        <v>307.13600000000002</v>
      </c>
      <c r="H183">
        <v>0.61119000000000001</v>
      </c>
      <c r="I183">
        <v>-46.905500000000004</v>
      </c>
      <c r="J183">
        <f t="shared" si="10"/>
        <v>-19.043000000000003</v>
      </c>
      <c r="L183">
        <v>13</v>
      </c>
      <c r="M183">
        <v>496.83800000000002</v>
      </c>
      <c r="N183">
        <f t="shared" si="13"/>
        <v>42.674860239832626</v>
      </c>
      <c r="O183">
        <v>-5.1116900000000003</v>
      </c>
      <c r="P183">
        <v>57.266199999999998</v>
      </c>
      <c r="Q183">
        <v>370.10899999999998</v>
      </c>
      <c r="R183">
        <v>0.85956999999999995</v>
      </c>
      <c r="S183">
        <v>-22.613499999999998</v>
      </c>
      <c r="T183">
        <f t="shared" si="11"/>
        <v>-17.501809999999999</v>
      </c>
    </row>
    <row r="184" spans="1:20" x14ac:dyDescent="0.3">
      <c r="B184">
        <v>17</v>
      </c>
      <c r="C184">
        <v>574.82000000000005</v>
      </c>
      <c r="D184">
        <f t="shared" si="12"/>
        <v>43.979241797871296</v>
      </c>
      <c r="E184">
        <v>-27.572600000000001</v>
      </c>
      <c r="F184">
        <v>64.0869</v>
      </c>
      <c r="G184">
        <v>306.06299999999999</v>
      </c>
      <c r="H184">
        <v>0.61035399999999995</v>
      </c>
      <c r="I184">
        <v>-46.9208</v>
      </c>
      <c r="J184">
        <f t="shared" si="10"/>
        <v>-19.348199999999999</v>
      </c>
      <c r="L184">
        <v>14</v>
      </c>
      <c r="M184">
        <v>520.47699999999998</v>
      </c>
      <c r="N184">
        <f t="shared" si="13"/>
        <v>42.302973899065186</v>
      </c>
      <c r="O184">
        <v>-4.9438500000000003</v>
      </c>
      <c r="P184">
        <v>56.976300000000002</v>
      </c>
      <c r="Q184">
        <v>367.51100000000002</v>
      </c>
      <c r="R184">
        <v>0.85706099999999996</v>
      </c>
      <c r="S184">
        <v>-22.903400000000001</v>
      </c>
      <c r="T184">
        <f t="shared" si="11"/>
        <v>-17.95955</v>
      </c>
    </row>
    <row r="185" spans="1:20" x14ac:dyDescent="0.3">
      <c r="B185">
        <v>18</v>
      </c>
      <c r="C185">
        <v>597.46100000000001</v>
      </c>
      <c r="D185">
        <f t="shared" si="12"/>
        <v>44.167660439026619</v>
      </c>
      <c r="E185">
        <v>-27.023299999999999</v>
      </c>
      <c r="F185">
        <v>63.583399999999997</v>
      </c>
      <c r="G185">
        <v>300.45800000000003</v>
      </c>
      <c r="H185">
        <v>0.61021400000000003</v>
      </c>
      <c r="I185">
        <v>-46.8292</v>
      </c>
      <c r="J185">
        <f t="shared" si="10"/>
        <v>-19.805900000000001</v>
      </c>
      <c r="L185">
        <v>15</v>
      </c>
      <c r="M185">
        <v>543.98199999999997</v>
      </c>
      <c r="N185">
        <f t="shared" si="13"/>
        <v>42.544139544777714</v>
      </c>
      <c r="O185">
        <v>-4.22668</v>
      </c>
      <c r="P185">
        <v>56.182899999999997</v>
      </c>
      <c r="Q185">
        <v>359.35700000000003</v>
      </c>
      <c r="R185">
        <v>0.85550899999999996</v>
      </c>
      <c r="S185">
        <v>-22.582999999999998</v>
      </c>
      <c r="T185">
        <f t="shared" si="11"/>
        <v>-18.356319999999997</v>
      </c>
    </row>
    <row r="186" spans="1:20" x14ac:dyDescent="0.3">
      <c r="B186">
        <v>19</v>
      </c>
      <c r="C186">
        <v>620.51400000000001</v>
      </c>
      <c r="D186">
        <f t="shared" si="12"/>
        <v>43.378302173252941</v>
      </c>
      <c r="E186">
        <v>-26.153600000000001</v>
      </c>
      <c r="F186">
        <v>62.5916</v>
      </c>
      <c r="G186">
        <v>290.87900000000002</v>
      </c>
      <c r="H186">
        <v>0.60458100000000004</v>
      </c>
      <c r="I186">
        <v>-46.7682</v>
      </c>
      <c r="J186">
        <f t="shared" si="10"/>
        <v>-20.614599999999999</v>
      </c>
      <c r="L186">
        <v>16</v>
      </c>
      <c r="M186">
        <v>567.53899999999999</v>
      </c>
      <c r="N186">
        <f t="shared" si="13"/>
        <v>42.450227108715005</v>
      </c>
      <c r="O186">
        <v>-4.2877200000000002</v>
      </c>
      <c r="P186">
        <v>56.366</v>
      </c>
      <c r="Q186">
        <v>360.58499999999998</v>
      </c>
      <c r="R186">
        <v>0.850491</v>
      </c>
      <c r="S186">
        <v>-22.628799999999998</v>
      </c>
      <c r="T186">
        <f t="shared" si="11"/>
        <v>-18.341079999999998</v>
      </c>
    </row>
    <row r="187" spans="1:20" x14ac:dyDescent="0.3">
      <c r="B187">
        <v>20</v>
      </c>
      <c r="C187">
        <v>643.01700000000005</v>
      </c>
      <c r="D187">
        <f t="shared" si="12"/>
        <v>44.438519308536556</v>
      </c>
      <c r="E187">
        <v>-26.4282</v>
      </c>
      <c r="F187">
        <v>63.003500000000003</v>
      </c>
      <c r="G187">
        <v>296.61200000000002</v>
      </c>
      <c r="H187">
        <v>0.60677999999999999</v>
      </c>
      <c r="I187">
        <v>-46.859699999999997</v>
      </c>
      <c r="J187">
        <f t="shared" si="10"/>
        <v>-20.431499999999996</v>
      </c>
      <c r="L187">
        <v>17</v>
      </c>
      <c r="M187">
        <v>590.90099999999995</v>
      </c>
      <c r="N187">
        <f t="shared" si="13"/>
        <v>42.804554404588707</v>
      </c>
      <c r="O187">
        <v>-4.7759999999999998</v>
      </c>
      <c r="P187">
        <v>56.762700000000002</v>
      </c>
      <c r="Q187">
        <v>366.73099999999999</v>
      </c>
      <c r="R187">
        <v>0.86050700000000002</v>
      </c>
      <c r="S187">
        <v>-22.521999999999998</v>
      </c>
      <c r="T187">
        <f t="shared" si="11"/>
        <v>-17.745999999999999</v>
      </c>
    </row>
    <row r="188" spans="1:20" x14ac:dyDescent="0.3">
      <c r="B188">
        <v>21</v>
      </c>
      <c r="C188">
        <v>665.94500000000005</v>
      </c>
      <c r="D188">
        <f t="shared" si="12"/>
        <v>43.614794138171675</v>
      </c>
      <c r="E188">
        <v>-27.114899999999999</v>
      </c>
      <c r="F188">
        <v>63.613900000000001</v>
      </c>
      <c r="G188">
        <v>303.74</v>
      </c>
      <c r="H188">
        <v>0.61173900000000003</v>
      </c>
      <c r="I188">
        <v>-46.875</v>
      </c>
      <c r="J188">
        <f t="shared" si="10"/>
        <v>-19.760100000000001</v>
      </c>
      <c r="L188">
        <v>18</v>
      </c>
      <c r="M188">
        <v>614.58600000000001</v>
      </c>
      <c r="N188">
        <f t="shared" si="13"/>
        <v>42.220814861726723</v>
      </c>
      <c r="O188">
        <v>-4.6386700000000003</v>
      </c>
      <c r="P188">
        <v>56.655900000000003</v>
      </c>
      <c r="Q188">
        <v>367.51499999999999</v>
      </c>
      <c r="R188">
        <v>0.86188900000000002</v>
      </c>
      <c r="S188">
        <v>-22.506699999999999</v>
      </c>
      <c r="T188">
        <f t="shared" si="11"/>
        <v>-17.868029999999997</v>
      </c>
    </row>
    <row r="189" spans="1:20" x14ac:dyDescent="0.3">
      <c r="B189">
        <v>22</v>
      </c>
      <c r="C189">
        <v>688.70399999999995</v>
      </c>
      <c r="D189">
        <f t="shared" si="12"/>
        <v>43.938661628366994</v>
      </c>
      <c r="E189">
        <v>-27.084399999999999</v>
      </c>
      <c r="F189">
        <v>63.445999999999998</v>
      </c>
      <c r="G189">
        <v>301.08699999999999</v>
      </c>
      <c r="H189">
        <v>0.61238499999999996</v>
      </c>
      <c r="I189">
        <v>-46.7682</v>
      </c>
      <c r="J189">
        <f t="shared" si="10"/>
        <v>-19.683800000000002</v>
      </c>
      <c r="L189">
        <v>19</v>
      </c>
      <c r="M189">
        <v>638.25900000000001</v>
      </c>
      <c r="N189">
        <f t="shared" si="13"/>
        <v>42.242216871541416</v>
      </c>
      <c r="O189">
        <v>-5.0811799999999998</v>
      </c>
      <c r="P189">
        <v>57.037399999999998</v>
      </c>
      <c r="Q189">
        <v>375.072</v>
      </c>
      <c r="R189">
        <v>0.87085500000000005</v>
      </c>
      <c r="S189">
        <v>-22.537199999999999</v>
      </c>
      <c r="T189">
        <f t="shared" si="11"/>
        <v>-17.456019999999999</v>
      </c>
    </row>
    <row r="190" spans="1:20" x14ac:dyDescent="0.3">
      <c r="B190">
        <v>23</v>
      </c>
      <c r="C190">
        <v>711.83799999999997</v>
      </c>
      <c r="D190">
        <f t="shared" si="12"/>
        <v>43.226419987896577</v>
      </c>
      <c r="E190">
        <v>-26.809699999999999</v>
      </c>
      <c r="F190">
        <v>63.003500000000003</v>
      </c>
      <c r="G190">
        <v>298.51600000000002</v>
      </c>
      <c r="H190">
        <v>0.61062300000000003</v>
      </c>
      <c r="I190">
        <v>-46.7834</v>
      </c>
      <c r="J190">
        <f t="shared" si="10"/>
        <v>-19.973700000000001</v>
      </c>
      <c r="L190">
        <v>20</v>
      </c>
      <c r="M190">
        <v>662.16899999999998</v>
      </c>
      <c r="N190">
        <f t="shared" si="13"/>
        <v>41.82350480970311</v>
      </c>
      <c r="O190">
        <v>-5.1116900000000003</v>
      </c>
      <c r="P190">
        <v>57.006799999999998</v>
      </c>
      <c r="Q190">
        <v>372.11399999999998</v>
      </c>
      <c r="R190">
        <v>0.86474799999999996</v>
      </c>
      <c r="S190">
        <v>-22.567699999999999</v>
      </c>
      <c r="T190">
        <f t="shared" si="11"/>
        <v>-17.456009999999999</v>
      </c>
    </row>
    <row r="191" spans="1:20" x14ac:dyDescent="0.3">
      <c r="J191">
        <f t="shared" si="10"/>
        <v>0</v>
      </c>
      <c r="L191">
        <v>21</v>
      </c>
      <c r="M191">
        <v>685.96699999999998</v>
      </c>
      <c r="N191">
        <f t="shared" si="13"/>
        <v>42.020337843516259</v>
      </c>
      <c r="O191">
        <v>-4.9133300000000002</v>
      </c>
      <c r="P191">
        <v>56.610100000000003</v>
      </c>
      <c r="Q191">
        <v>370.85199999999998</v>
      </c>
      <c r="R191">
        <v>0.86831199999999997</v>
      </c>
      <c r="S191">
        <v>-22.537199999999999</v>
      </c>
      <c r="T191">
        <f t="shared" si="11"/>
        <v>-17.623869999999997</v>
      </c>
    </row>
    <row r="192" spans="1:20" x14ac:dyDescent="0.3">
      <c r="A192">
        <v>3.8</v>
      </c>
      <c r="J192">
        <f t="shared" si="10"/>
        <v>0</v>
      </c>
      <c r="L192">
        <v>22</v>
      </c>
      <c r="M192">
        <v>709.46400000000006</v>
      </c>
      <c r="N192">
        <f t="shared" si="13"/>
        <v>42.558624505255864</v>
      </c>
      <c r="O192">
        <v>-5.3253199999999996</v>
      </c>
      <c r="P192">
        <v>57.205199999999998</v>
      </c>
      <c r="Q192">
        <v>374.86399999999998</v>
      </c>
      <c r="R192">
        <v>0.86907000000000001</v>
      </c>
      <c r="S192">
        <v>-22.598299999999998</v>
      </c>
      <c r="T192">
        <f t="shared" si="11"/>
        <v>-17.272979999999997</v>
      </c>
    </row>
    <row r="193" spans="2:20" x14ac:dyDescent="0.3">
      <c r="B193">
        <v>1</v>
      </c>
      <c r="C193">
        <v>222.85400000000001</v>
      </c>
      <c r="E193">
        <v>-34.713700000000003</v>
      </c>
      <c r="F193">
        <v>71.8536</v>
      </c>
      <c r="G193">
        <v>282.87599999999998</v>
      </c>
      <c r="H193">
        <v>0.57417899999999999</v>
      </c>
      <c r="I193">
        <v>-49.667400000000001</v>
      </c>
      <c r="J193">
        <f t="shared" si="10"/>
        <v>-14.953699999999998</v>
      </c>
      <c r="T193">
        <f t="shared" si="11"/>
        <v>0</v>
      </c>
    </row>
    <row r="194" spans="2:20" x14ac:dyDescent="0.3">
      <c r="B194">
        <v>2</v>
      </c>
      <c r="C194">
        <v>237.53399999999999</v>
      </c>
      <c r="D194">
        <f t="shared" si="12"/>
        <v>68.119891008174491</v>
      </c>
      <c r="E194">
        <v>-28.518699999999999</v>
      </c>
      <c r="F194">
        <v>61.554000000000002</v>
      </c>
      <c r="G194">
        <v>291.07100000000003</v>
      </c>
      <c r="H194">
        <v>0.60315700000000005</v>
      </c>
      <c r="I194">
        <v>-47.378500000000003</v>
      </c>
      <c r="J194">
        <f t="shared" si="10"/>
        <v>-18.859800000000003</v>
      </c>
      <c r="K194">
        <v>3.4</v>
      </c>
      <c r="T194">
        <f t="shared" si="11"/>
        <v>0</v>
      </c>
    </row>
    <row r="195" spans="2:20" x14ac:dyDescent="0.3">
      <c r="B195">
        <v>3</v>
      </c>
      <c r="C195">
        <v>258.33999999999997</v>
      </c>
      <c r="D195">
        <f t="shared" si="12"/>
        <v>48.063058733057808</v>
      </c>
      <c r="E195">
        <v>-28.961200000000002</v>
      </c>
      <c r="F195">
        <v>63.354500000000002</v>
      </c>
      <c r="G195">
        <v>297.14800000000002</v>
      </c>
      <c r="H195">
        <v>0.60377599999999998</v>
      </c>
      <c r="I195">
        <v>-47.897300000000001</v>
      </c>
      <c r="J195">
        <f t="shared" si="10"/>
        <v>-18.9361</v>
      </c>
      <c r="L195">
        <v>1</v>
      </c>
      <c r="M195">
        <v>223.428</v>
      </c>
      <c r="O195">
        <v>-11.505100000000001</v>
      </c>
      <c r="P195">
        <v>64.163200000000003</v>
      </c>
      <c r="Q195">
        <v>355.04599999999999</v>
      </c>
      <c r="R195">
        <v>0.81602300000000005</v>
      </c>
      <c r="S195">
        <v>-24.169899999999998</v>
      </c>
      <c r="T195">
        <f t="shared" si="11"/>
        <v>-12.664799999999998</v>
      </c>
    </row>
    <row r="196" spans="2:20" x14ac:dyDescent="0.3">
      <c r="B196">
        <v>4</v>
      </c>
      <c r="C196">
        <v>279.7</v>
      </c>
      <c r="D196">
        <f t="shared" si="12"/>
        <v>46.816479400749031</v>
      </c>
      <c r="E196">
        <v>-28.2745</v>
      </c>
      <c r="F196">
        <v>63.110399999999998</v>
      </c>
      <c r="G196">
        <v>294.55099999999999</v>
      </c>
      <c r="H196">
        <v>0.600522</v>
      </c>
      <c r="I196">
        <v>-47.943100000000001</v>
      </c>
      <c r="J196">
        <f t="shared" si="10"/>
        <v>-19.668600000000001</v>
      </c>
      <c r="L196">
        <v>2</v>
      </c>
      <c r="M196">
        <v>239.69499999999999</v>
      </c>
      <c r="N196">
        <f t="shared" si="13"/>
        <v>61.474150119874608</v>
      </c>
      <c r="O196">
        <v>-4.7302200000000001</v>
      </c>
      <c r="P196">
        <v>54.5959</v>
      </c>
      <c r="Q196">
        <v>357.34</v>
      </c>
      <c r="R196">
        <v>0.86762300000000003</v>
      </c>
      <c r="S196">
        <v>-21.225000000000001</v>
      </c>
      <c r="T196">
        <f t="shared" si="11"/>
        <v>-16.494780000000002</v>
      </c>
    </row>
    <row r="197" spans="2:20" x14ac:dyDescent="0.3">
      <c r="B197">
        <v>5</v>
      </c>
      <c r="C197">
        <v>302.49099999999999</v>
      </c>
      <c r="D197">
        <f t="shared" si="12"/>
        <v>43.876968978982937</v>
      </c>
      <c r="E197">
        <v>-26.5045</v>
      </c>
      <c r="F197">
        <v>61.294600000000003</v>
      </c>
      <c r="G197">
        <v>286.81700000000001</v>
      </c>
      <c r="H197">
        <v>0.59938000000000002</v>
      </c>
      <c r="I197">
        <v>-47.515900000000002</v>
      </c>
      <c r="J197">
        <f t="shared" si="10"/>
        <v>-21.011400000000002</v>
      </c>
      <c r="L197">
        <v>3</v>
      </c>
      <c r="M197">
        <v>261.03399999999999</v>
      </c>
      <c r="N197">
        <f t="shared" si="13"/>
        <v>46.862552134589251</v>
      </c>
      <c r="O197">
        <v>-4.5776399999999997</v>
      </c>
      <c r="P197">
        <v>55.084200000000003</v>
      </c>
      <c r="Q197">
        <v>366.24099999999999</v>
      </c>
      <c r="R197">
        <v>0.86711099999999997</v>
      </c>
      <c r="S197">
        <v>-21.606400000000001</v>
      </c>
      <c r="T197">
        <f t="shared" si="11"/>
        <v>-17.028760000000002</v>
      </c>
    </row>
    <row r="198" spans="2:20" x14ac:dyDescent="0.3">
      <c r="B198">
        <v>6</v>
      </c>
      <c r="C198">
        <v>323.62400000000002</v>
      </c>
      <c r="D198">
        <f t="shared" si="12"/>
        <v>47.319358349500696</v>
      </c>
      <c r="E198">
        <v>-28.3813</v>
      </c>
      <c r="F198">
        <v>63.751199999999997</v>
      </c>
      <c r="G198">
        <v>302.41399999999999</v>
      </c>
      <c r="H198">
        <v>0.60615300000000005</v>
      </c>
      <c r="I198">
        <v>-47.912599999999998</v>
      </c>
      <c r="J198">
        <f t="shared" ref="J198:J261" si="14">I198-E198</f>
        <v>-19.531299999999998</v>
      </c>
      <c r="L198">
        <v>4</v>
      </c>
      <c r="M198">
        <v>282.66300000000001</v>
      </c>
      <c r="N198">
        <f t="shared" si="13"/>
        <v>46.23422257154742</v>
      </c>
      <c r="O198">
        <v>-4.68445</v>
      </c>
      <c r="P198">
        <v>55.755600000000001</v>
      </c>
      <c r="Q198">
        <v>370.34399999999999</v>
      </c>
      <c r="R198">
        <v>0.86895800000000001</v>
      </c>
      <c r="S198">
        <v>-21.499600000000001</v>
      </c>
      <c r="T198">
        <f t="shared" ref="T198:T261" si="15">S198-O198</f>
        <v>-16.815150000000003</v>
      </c>
    </row>
    <row r="199" spans="2:20" x14ac:dyDescent="0.3">
      <c r="B199">
        <v>7</v>
      </c>
      <c r="C199">
        <v>344.65100000000001</v>
      </c>
      <c r="D199">
        <f t="shared" ref="D199:D262" si="16">1000/(C199-C198)</f>
        <v>47.557901745375027</v>
      </c>
      <c r="E199">
        <v>-27.816800000000001</v>
      </c>
      <c r="F199">
        <v>63.445999999999998</v>
      </c>
      <c r="G199">
        <v>297.69400000000002</v>
      </c>
      <c r="H199">
        <v>0.60237600000000002</v>
      </c>
      <c r="I199">
        <v>-47.76</v>
      </c>
      <c r="J199">
        <f t="shared" si="14"/>
        <v>-19.943199999999997</v>
      </c>
      <c r="L199">
        <v>5</v>
      </c>
      <c r="M199">
        <v>304.74599999999998</v>
      </c>
      <c r="N199">
        <f t="shared" ref="N199:N262" si="17">1000/(M199-M198)</f>
        <v>45.283702395507916</v>
      </c>
      <c r="O199">
        <v>-4.7149700000000001</v>
      </c>
      <c r="P199">
        <v>56.2286</v>
      </c>
      <c r="Q199">
        <v>369.77100000000002</v>
      </c>
      <c r="R199">
        <v>0.86237600000000003</v>
      </c>
      <c r="S199">
        <v>-22.0642</v>
      </c>
      <c r="T199">
        <f t="shared" si="15"/>
        <v>-17.349229999999999</v>
      </c>
    </row>
    <row r="200" spans="2:20" x14ac:dyDescent="0.3">
      <c r="B200">
        <v>8</v>
      </c>
      <c r="C200">
        <v>365.9</v>
      </c>
      <c r="D200">
        <f t="shared" si="16"/>
        <v>47.06103816650203</v>
      </c>
      <c r="E200">
        <v>-28.594999999999999</v>
      </c>
      <c r="F200">
        <v>64.239500000000007</v>
      </c>
      <c r="G200">
        <v>307.49700000000001</v>
      </c>
      <c r="H200">
        <v>0.613097</v>
      </c>
      <c r="I200">
        <v>-47.668500000000002</v>
      </c>
      <c r="J200">
        <f t="shared" si="14"/>
        <v>-19.073500000000003</v>
      </c>
      <c r="L200">
        <v>6</v>
      </c>
      <c r="M200">
        <v>326.67700000000002</v>
      </c>
      <c r="N200">
        <f t="shared" si="17"/>
        <v>45.597555970999871</v>
      </c>
      <c r="O200">
        <v>-4.2724599999999997</v>
      </c>
      <c r="P200">
        <v>55.908200000000001</v>
      </c>
      <c r="Q200">
        <v>365.26100000000002</v>
      </c>
      <c r="R200">
        <v>0.85939299999999996</v>
      </c>
      <c r="S200">
        <v>-22.11</v>
      </c>
      <c r="T200">
        <f t="shared" si="15"/>
        <v>-17.837540000000001</v>
      </c>
    </row>
    <row r="201" spans="2:20" x14ac:dyDescent="0.3">
      <c r="B201">
        <v>9</v>
      </c>
      <c r="C201">
        <v>387.78300000000002</v>
      </c>
      <c r="D201">
        <f t="shared" si="16"/>
        <v>45.697573458849256</v>
      </c>
      <c r="E201">
        <v>-27.435300000000002</v>
      </c>
      <c r="F201">
        <v>63.323999999999998</v>
      </c>
      <c r="G201">
        <v>298.584</v>
      </c>
      <c r="H201">
        <v>0.60515600000000003</v>
      </c>
      <c r="I201">
        <v>-47.546399999999998</v>
      </c>
      <c r="J201">
        <f t="shared" si="14"/>
        <v>-20.111099999999997</v>
      </c>
      <c r="L201">
        <v>7</v>
      </c>
      <c r="M201">
        <v>349.11</v>
      </c>
      <c r="N201">
        <f t="shared" si="17"/>
        <v>44.577185396514082</v>
      </c>
      <c r="O201">
        <v>-4.3334999999999999</v>
      </c>
      <c r="P201">
        <v>56.030299999999997</v>
      </c>
      <c r="Q201">
        <v>367.714</v>
      </c>
      <c r="R201">
        <v>0.86079899999999998</v>
      </c>
      <c r="S201">
        <v>-22.1252</v>
      </c>
      <c r="T201">
        <f t="shared" si="15"/>
        <v>-17.791699999999999</v>
      </c>
    </row>
    <row r="202" spans="2:20" x14ac:dyDescent="0.3">
      <c r="B202">
        <v>10</v>
      </c>
      <c r="C202">
        <v>409.52600000000001</v>
      </c>
      <c r="D202">
        <f t="shared" si="16"/>
        <v>45.991813457204628</v>
      </c>
      <c r="E202">
        <v>-27.9999</v>
      </c>
      <c r="F202">
        <v>63.995399999999997</v>
      </c>
      <c r="G202">
        <v>307.16300000000001</v>
      </c>
      <c r="H202">
        <v>0.613568</v>
      </c>
      <c r="I202">
        <v>-47.485399999999998</v>
      </c>
      <c r="J202">
        <f t="shared" si="14"/>
        <v>-19.485499999999998</v>
      </c>
      <c r="L202">
        <v>8</v>
      </c>
      <c r="M202">
        <v>371.57900000000001</v>
      </c>
      <c r="N202">
        <f t="shared" si="17"/>
        <v>44.505763496372793</v>
      </c>
      <c r="O202">
        <v>-4.9591099999999999</v>
      </c>
      <c r="P202">
        <v>56.838999999999999</v>
      </c>
      <c r="Q202">
        <v>374.61099999999999</v>
      </c>
      <c r="R202">
        <v>0.86873400000000001</v>
      </c>
      <c r="S202">
        <v>-22.186299999999999</v>
      </c>
      <c r="T202">
        <f t="shared" si="15"/>
        <v>-17.22719</v>
      </c>
    </row>
    <row r="203" spans="2:20" x14ac:dyDescent="0.3">
      <c r="B203">
        <v>11</v>
      </c>
      <c r="C203">
        <v>431.73200000000003</v>
      </c>
      <c r="D203">
        <f t="shared" si="16"/>
        <v>45.032873998018516</v>
      </c>
      <c r="E203">
        <v>-26.779199999999999</v>
      </c>
      <c r="F203">
        <v>62.744100000000003</v>
      </c>
      <c r="G203">
        <v>296.61599999999999</v>
      </c>
      <c r="H203">
        <v>0.60276200000000002</v>
      </c>
      <c r="I203">
        <v>-47.485399999999998</v>
      </c>
      <c r="J203">
        <f t="shared" si="14"/>
        <v>-20.706199999999999</v>
      </c>
      <c r="L203">
        <v>9</v>
      </c>
      <c r="M203">
        <v>394.07</v>
      </c>
      <c r="N203">
        <f t="shared" si="17"/>
        <v>44.462229336178943</v>
      </c>
      <c r="O203">
        <v>-4.6691900000000004</v>
      </c>
      <c r="P203">
        <v>56.640599999999999</v>
      </c>
      <c r="Q203">
        <v>370.34699999999998</v>
      </c>
      <c r="R203">
        <v>0.8659</v>
      </c>
      <c r="S203">
        <v>-22.155799999999999</v>
      </c>
      <c r="T203">
        <f t="shared" si="15"/>
        <v>-17.486609999999999</v>
      </c>
    </row>
    <row r="204" spans="2:20" x14ac:dyDescent="0.3">
      <c r="B204">
        <v>12</v>
      </c>
      <c r="C204">
        <v>453.14100000000002</v>
      </c>
      <c r="D204">
        <f t="shared" si="16"/>
        <v>46.709327852772219</v>
      </c>
      <c r="E204">
        <v>-27.359000000000002</v>
      </c>
      <c r="F204">
        <v>63.522300000000001</v>
      </c>
      <c r="G204">
        <v>299.82799999999997</v>
      </c>
      <c r="H204">
        <v>0.60771200000000003</v>
      </c>
      <c r="I204">
        <v>-47.195399999999999</v>
      </c>
      <c r="J204">
        <f t="shared" si="14"/>
        <v>-19.836399999999998</v>
      </c>
      <c r="L204">
        <v>10</v>
      </c>
      <c r="M204">
        <v>416.55700000000002</v>
      </c>
      <c r="N204">
        <f t="shared" si="17"/>
        <v>44.470138302130074</v>
      </c>
      <c r="O204">
        <v>-4.37927</v>
      </c>
      <c r="P204">
        <v>56.2744</v>
      </c>
      <c r="Q204">
        <v>366.77</v>
      </c>
      <c r="R204">
        <v>0.86385299999999998</v>
      </c>
      <c r="S204">
        <v>-22.155799999999999</v>
      </c>
      <c r="T204">
        <f t="shared" si="15"/>
        <v>-17.776530000000001</v>
      </c>
    </row>
    <row r="205" spans="2:20" x14ac:dyDescent="0.3">
      <c r="B205">
        <v>13</v>
      </c>
      <c r="C205">
        <v>475.19299999999998</v>
      </c>
      <c r="D205">
        <f t="shared" si="16"/>
        <v>45.347360783602468</v>
      </c>
      <c r="E205">
        <v>-26.931799999999999</v>
      </c>
      <c r="F205">
        <v>63.018799999999999</v>
      </c>
      <c r="G205">
        <v>297.97399999999999</v>
      </c>
      <c r="H205">
        <v>0.60692599999999997</v>
      </c>
      <c r="I205">
        <v>-47.409100000000002</v>
      </c>
      <c r="J205">
        <f t="shared" si="14"/>
        <v>-20.477300000000003</v>
      </c>
      <c r="L205">
        <v>11</v>
      </c>
      <c r="M205">
        <v>439.07900000000001</v>
      </c>
      <c r="N205">
        <f t="shared" si="17"/>
        <v>44.401030103898428</v>
      </c>
      <c r="O205">
        <v>-5.2337600000000002</v>
      </c>
      <c r="P205">
        <v>57.128900000000002</v>
      </c>
      <c r="Q205">
        <v>382.60700000000003</v>
      </c>
      <c r="R205">
        <v>0.87517400000000001</v>
      </c>
      <c r="S205">
        <v>-22.11</v>
      </c>
      <c r="T205">
        <f t="shared" si="15"/>
        <v>-16.876239999999999</v>
      </c>
    </row>
    <row r="206" spans="2:20" x14ac:dyDescent="0.3">
      <c r="B206">
        <v>14</v>
      </c>
      <c r="C206">
        <v>496.91</v>
      </c>
      <c r="D206">
        <f t="shared" si="16"/>
        <v>46.046875719482344</v>
      </c>
      <c r="E206">
        <v>-27.9846</v>
      </c>
      <c r="F206">
        <v>63.903799999999997</v>
      </c>
      <c r="G206">
        <v>307.71300000000002</v>
      </c>
      <c r="H206">
        <v>0.61638899999999996</v>
      </c>
      <c r="I206">
        <v>-47.286999999999999</v>
      </c>
      <c r="J206">
        <f t="shared" si="14"/>
        <v>-19.302399999999999</v>
      </c>
      <c r="L206">
        <v>12</v>
      </c>
      <c r="M206">
        <v>461.99400000000003</v>
      </c>
      <c r="N206">
        <f t="shared" si="17"/>
        <v>43.639537420903302</v>
      </c>
      <c r="O206">
        <v>-4.2572000000000001</v>
      </c>
      <c r="P206">
        <v>56.152299999999997</v>
      </c>
      <c r="Q206">
        <v>366.41500000000002</v>
      </c>
      <c r="R206">
        <v>0.86362099999999997</v>
      </c>
      <c r="S206">
        <v>-22.1252</v>
      </c>
      <c r="T206">
        <f t="shared" si="15"/>
        <v>-17.867999999999999</v>
      </c>
    </row>
    <row r="207" spans="2:20" x14ac:dyDescent="0.3">
      <c r="B207">
        <v>15</v>
      </c>
      <c r="C207">
        <v>519.25099999999998</v>
      </c>
      <c r="D207">
        <f t="shared" si="16"/>
        <v>44.760753771093604</v>
      </c>
      <c r="E207">
        <v>-26.7181</v>
      </c>
      <c r="F207">
        <v>62.561</v>
      </c>
      <c r="G207">
        <v>294.87700000000001</v>
      </c>
      <c r="H207">
        <v>0.60579300000000003</v>
      </c>
      <c r="I207">
        <v>-47.0886</v>
      </c>
      <c r="J207">
        <f t="shared" si="14"/>
        <v>-20.3705</v>
      </c>
      <c r="L207">
        <v>13</v>
      </c>
      <c r="M207">
        <v>484.75299999999999</v>
      </c>
      <c r="N207">
        <f t="shared" si="17"/>
        <v>43.93866162836688</v>
      </c>
      <c r="O207">
        <v>-3.9672900000000002</v>
      </c>
      <c r="P207">
        <v>55.770899999999997</v>
      </c>
      <c r="Q207">
        <v>362.46600000000001</v>
      </c>
      <c r="R207">
        <v>0.86109400000000003</v>
      </c>
      <c r="S207">
        <v>-22.170999999999999</v>
      </c>
      <c r="T207">
        <f t="shared" si="15"/>
        <v>-18.203710000000001</v>
      </c>
    </row>
    <row r="208" spans="2:20" x14ac:dyDescent="0.3">
      <c r="B208">
        <v>16</v>
      </c>
      <c r="C208">
        <v>541.14800000000002</v>
      </c>
      <c r="D208">
        <f t="shared" si="16"/>
        <v>45.668356395853216</v>
      </c>
      <c r="E208">
        <v>-27.557400000000001</v>
      </c>
      <c r="F208">
        <v>63.507100000000001</v>
      </c>
      <c r="G208">
        <v>306.642</v>
      </c>
      <c r="H208">
        <v>0.61298399999999997</v>
      </c>
      <c r="I208">
        <v>-47.164900000000003</v>
      </c>
      <c r="J208">
        <f t="shared" si="14"/>
        <v>-19.607500000000002</v>
      </c>
      <c r="L208">
        <v>14</v>
      </c>
      <c r="M208">
        <v>507.52600000000001</v>
      </c>
      <c r="N208">
        <f t="shared" si="17"/>
        <v>43.911649760681463</v>
      </c>
      <c r="O208">
        <v>-4.4708300000000003</v>
      </c>
      <c r="P208">
        <v>56.2744</v>
      </c>
      <c r="Q208">
        <v>371.596</v>
      </c>
      <c r="R208">
        <v>0.86361399999999999</v>
      </c>
      <c r="S208">
        <v>-22.476199999999999</v>
      </c>
      <c r="T208">
        <f t="shared" si="15"/>
        <v>-18.005369999999999</v>
      </c>
    </row>
    <row r="209" spans="1:20" x14ac:dyDescent="0.3">
      <c r="B209">
        <v>17</v>
      </c>
      <c r="C209">
        <v>563.34500000000003</v>
      </c>
      <c r="D209">
        <f t="shared" si="16"/>
        <v>45.051133035995846</v>
      </c>
      <c r="E209">
        <v>-27.526900000000001</v>
      </c>
      <c r="F209">
        <v>63.537599999999998</v>
      </c>
      <c r="G209">
        <v>305.17200000000003</v>
      </c>
      <c r="H209">
        <v>0.61467300000000002</v>
      </c>
      <c r="I209">
        <v>-47.0276</v>
      </c>
      <c r="J209">
        <f t="shared" si="14"/>
        <v>-19.500699999999998</v>
      </c>
      <c r="L209">
        <v>15</v>
      </c>
      <c r="M209">
        <v>530.37599999999998</v>
      </c>
      <c r="N209">
        <f t="shared" si="17"/>
        <v>43.763676148796563</v>
      </c>
      <c r="O209">
        <v>-4.1809099999999999</v>
      </c>
      <c r="P209">
        <v>55.557299999999998</v>
      </c>
      <c r="Q209">
        <v>362.93599999999998</v>
      </c>
      <c r="R209">
        <v>0.864896</v>
      </c>
      <c r="S209">
        <v>-22.262599999999999</v>
      </c>
      <c r="T209">
        <f t="shared" si="15"/>
        <v>-18.081689999999998</v>
      </c>
    </row>
    <row r="210" spans="1:20" x14ac:dyDescent="0.3">
      <c r="B210">
        <v>18</v>
      </c>
      <c r="C210">
        <v>585.12900000000002</v>
      </c>
      <c r="D210">
        <f t="shared" si="16"/>
        <v>45.905251560778574</v>
      </c>
      <c r="E210">
        <v>-27.9236</v>
      </c>
      <c r="F210">
        <v>63.781700000000001</v>
      </c>
      <c r="G210">
        <v>310.69799999999998</v>
      </c>
      <c r="H210">
        <v>0.62031999999999998</v>
      </c>
      <c r="I210">
        <v>-46.905500000000004</v>
      </c>
      <c r="J210">
        <f t="shared" si="14"/>
        <v>-18.981900000000003</v>
      </c>
      <c r="L210">
        <v>16</v>
      </c>
      <c r="M210">
        <v>553.33699999999999</v>
      </c>
      <c r="N210">
        <f t="shared" si="17"/>
        <v>43.552110099734307</v>
      </c>
      <c r="O210">
        <v>-4.6081500000000002</v>
      </c>
      <c r="P210">
        <v>56.1676</v>
      </c>
      <c r="Q210">
        <v>373.09</v>
      </c>
      <c r="R210">
        <v>0.87603200000000003</v>
      </c>
      <c r="S210">
        <v>-22.247299999999999</v>
      </c>
      <c r="T210">
        <f t="shared" si="15"/>
        <v>-17.639150000000001</v>
      </c>
    </row>
    <row r="211" spans="1:20" x14ac:dyDescent="0.3">
      <c r="B211">
        <v>19</v>
      </c>
      <c r="C211">
        <v>607.16499999999996</v>
      </c>
      <c r="D211">
        <f t="shared" si="16"/>
        <v>45.380286803412709</v>
      </c>
      <c r="E211">
        <v>-27.038599999999999</v>
      </c>
      <c r="F211">
        <v>63.034100000000002</v>
      </c>
      <c r="G211">
        <v>302.67399999999998</v>
      </c>
      <c r="H211">
        <v>0.61470599999999997</v>
      </c>
      <c r="I211">
        <v>-46.875</v>
      </c>
      <c r="J211">
        <f t="shared" si="14"/>
        <v>-19.836400000000001</v>
      </c>
      <c r="L211">
        <v>17</v>
      </c>
      <c r="M211">
        <v>576.29</v>
      </c>
      <c r="N211">
        <f t="shared" si="17"/>
        <v>43.567289678909127</v>
      </c>
      <c r="O211">
        <v>-5.0659200000000002</v>
      </c>
      <c r="P211">
        <v>58.944699999999997</v>
      </c>
      <c r="Q211">
        <v>405.16899999999998</v>
      </c>
      <c r="R211">
        <v>0.85648599999999997</v>
      </c>
      <c r="S211">
        <v>-22.048999999999999</v>
      </c>
      <c r="T211">
        <f t="shared" si="15"/>
        <v>-16.983080000000001</v>
      </c>
    </row>
    <row r="212" spans="1:20" x14ac:dyDescent="0.3">
      <c r="B212">
        <v>20</v>
      </c>
      <c r="C212">
        <v>628.91899999999998</v>
      </c>
      <c r="D212">
        <f t="shared" si="16"/>
        <v>45.968557506665398</v>
      </c>
      <c r="E212">
        <v>-27.267499999999998</v>
      </c>
      <c r="F212">
        <v>63.293500000000002</v>
      </c>
      <c r="G212">
        <v>304.48599999999999</v>
      </c>
      <c r="H212">
        <v>0.61602100000000004</v>
      </c>
      <c r="I212">
        <v>-46.890300000000003</v>
      </c>
      <c r="J212">
        <f t="shared" si="14"/>
        <v>-19.622800000000005</v>
      </c>
      <c r="L212">
        <v>18</v>
      </c>
      <c r="M212">
        <v>599.63099999999997</v>
      </c>
      <c r="N212">
        <f t="shared" si="17"/>
        <v>42.843065849792197</v>
      </c>
      <c r="O212">
        <v>-3.8299599999999998</v>
      </c>
      <c r="P212">
        <v>55.572499999999998</v>
      </c>
      <c r="Q212">
        <v>362.67399999999998</v>
      </c>
      <c r="R212">
        <v>0.86603799999999997</v>
      </c>
      <c r="S212">
        <v>-22.048999999999999</v>
      </c>
      <c r="T212">
        <f t="shared" si="15"/>
        <v>-18.21904</v>
      </c>
    </row>
    <row r="213" spans="1:20" x14ac:dyDescent="0.3">
      <c r="B213">
        <v>21</v>
      </c>
      <c r="C213">
        <v>651.35799999999995</v>
      </c>
      <c r="D213">
        <f t="shared" si="16"/>
        <v>44.565265831810756</v>
      </c>
      <c r="E213">
        <v>-27.328499999999998</v>
      </c>
      <c r="F213">
        <v>63.339199999999998</v>
      </c>
      <c r="G213">
        <v>307.05700000000002</v>
      </c>
      <c r="H213">
        <v>0.61736199999999997</v>
      </c>
      <c r="I213">
        <v>-46.890300000000003</v>
      </c>
      <c r="J213">
        <f t="shared" si="14"/>
        <v>-19.561800000000005</v>
      </c>
      <c r="L213">
        <v>19</v>
      </c>
      <c r="M213">
        <v>622.92700000000002</v>
      </c>
      <c r="N213">
        <f t="shared" si="17"/>
        <v>42.925824175824083</v>
      </c>
      <c r="O213">
        <v>-5.2795399999999999</v>
      </c>
      <c r="P213">
        <v>56.762700000000002</v>
      </c>
      <c r="Q213">
        <v>381.97699999999998</v>
      </c>
      <c r="R213">
        <v>0.88450300000000004</v>
      </c>
      <c r="S213">
        <v>-22.308299999999999</v>
      </c>
      <c r="T213">
        <f t="shared" si="15"/>
        <v>-17.028759999999998</v>
      </c>
    </row>
    <row r="214" spans="1:20" x14ac:dyDescent="0.3">
      <c r="B214">
        <v>22</v>
      </c>
      <c r="C214">
        <v>673.58500000000004</v>
      </c>
      <c r="D214">
        <f t="shared" si="16"/>
        <v>44.990327079677691</v>
      </c>
      <c r="E214">
        <v>-27.435300000000002</v>
      </c>
      <c r="F214">
        <v>63.262900000000002</v>
      </c>
      <c r="G214">
        <v>308.37599999999998</v>
      </c>
      <c r="H214">
        <v>0.61876900000000001</v>
      </c>
      <c r="I214">
        <v>-46.844499999999996</v>
      </c>
      <c r="J214">
        <f t="shared" si="14"/>
        <v>-19.409199999999995</v>
      </c>
      <c r="L214">
        <v>20</v>
      </c>
      <c r="M214">
        <v>646.16499999999996</v>
      </c>
      <c r="N214">
        <f t="shared" si="17"/>
        <v>43.032963249849487</v>
      </c>
      <c r="O214">
        <v>-4.8980699999999997</v>
      </c>
      <c r="P214">
        <v>56.2592</v>
      </c>
      <c r="Q214">
        <v>377.36099999999999</v>
      </c>
      <c r="R214">
        <v>0.88049299999999997</v>
      </c>
      <c r="S214">
        <v>-22.338899999999999</v>
      </c>
      <c r="T214">
        <f t="shared" si="15"/>
        <v>-17.440829999999998</v>
      </c>
    </row>
    <row r="215" spans="1:20" x14ac:dyDescent="0.3">
      <c r="B215">
        <v>23</v>
      </c>
      <c r="C215">
        <v>695.64300000000003</v>
      </c>
      <c r="D215">
        <f t="shared" si="16"/>
        <v>45.335025840964747</v>
      </c>
      <c r="E215">
        <v>-26.946999999999999</v>
      </c>
      <c r="F215">
        <v>62.774700000000003</v>
      </c>
      <c r="G215">
        <v>300.55399999999997</v>
      </c>
      <c r="H215">
        <v>0.61546400000000001</v>
      </c>
      <c r="I215">
        <v>-46.997100000000003</v>
      </c>
      <c r="J215">
        <f t="shared" si="14"/>
        <v>-20.050100000000004</v>
      </c>
      <c r="L215">
        <v>21</v>
      </c>
      <c r="M215">
        <v>669.59699999999998</v>
      </c>
      <c r="N215">
        <f t="shared" si="17"/>
        <v>42.676681461249544</v>
      </c>
      <c r="O215">
        <v>-4.5929000000000002</v>
      </c>
      <c r="P215">
        <v>55.862400000000001</v>
      </c>
      <c r="Q215">
        <v>369.41199999999998</v>
      </c>
      <c r="R215">
        <v>0.874807</v>
      </c>
      <c r="S215">
        <v>-22.262599999999999</v>
      </c>
      <c r="T215">
        <f t="shared" si="15"/>
        <v>-17.669699999999999</v>
      </c>
    </row>
    <row r="216" spans="1:20" x14ac:dyDescent="0.3">
      <c r="B216">
        <v>24</v>
      </c>
      <c r="C216">
        <v>717.93</v>
      </c>
      <c r="D216">
        <f t="shared" si="16"/>
        <v>44.869206263741354</v>
      </c>
      <c r="E216">
        <v>-27.755700000000001</v>
      </c>
      <c r="F216">
        <v>63.415500000000002</v>
      </c>
      <c r="G216">
        <v>308.89699999999999</v>
      </c>
      <c r="H216">
        <v>0.62263100000000005</v>
      </c>
      <c r="I216">
        <v>-46.9818</v>
      </c>
      <c r="J216">
        <f t="shared" si="14"/>
        <v>-19.226099999999999</v>
      </c>
      <c r="L216">
        <v>22</v>
      </c>
      <c r="M216">
        <v>692.726</v>
      </c>
      <c r="N216">
        <f t="shared" si="17"/>
        <v>43.235764624497349</v>
      </c>
      <c r="O216">
        <v>-5.0201399999999996</v>
      </c>
      <c r="P216">
        <v>56.2744</v>
      </c>
      <c r="Q216">
        <v>376.37299999999999</v>
      </c>
      <c r="R216">
        <v>0.885104</v>
      </c>
      <c r="S216">
        <v>-22.186299999999999</v>
      </c>
      <c r="T216">
        <f t="shared" si="15"/>
        <v>-17.166159999999998</v>
      </c>
    </row>
    <row r="217" spans="1:20" x14ac:dyDescent="0.3">
      <c r="J217">
        <f t="shared" si="14"/>
        <v>0</v>
      </c>
      <c r="L217">
        <v>23</v>
      </c>
      <c r="M217">
        <v>715.72</v>
      </c>
      <c r="N217">
        <f t="shared" si="17"/>
        <v>43.489605984169728</v>
      </c>
      <c r="O217">
        <v>-4.8828100000000001</v>
      </c>
      <c r="P217">
        <v>56.0608</v>
      </c>
      <c r="Q217">
        <v>377.05900000000003</v>
      </c>
      <c r="R217">
        <v>0.88413299999999995</v>
      </c>
      <c r="S217">
        <v>-22.201499999999999</v>
      </c>
      <c r="T217">
        <f t="shared" si="15"/>
        <v>-17.31869</v>
      </c>
    </row>
    <row r="218" spans="1:20" x14ac:dyDescent="0.3">
      <c r="A218">
        <v>3.9</v>
      </c>
      <c r="J218">
        <f t="shared" si="14"/>
        <v>0</v>
      </c>
      <c r="T218">
        <f t="shared" si="15"/>
        <v>0</v>
      </c>
    </row>
    <row r="219" spans="1:20" x14ac:dyDescent="0.3">
      <c r="B219">
        <v>1</v>
      </c>
      <c r="C219">
        <v>222.64599999999999</v>
      </c>
      <c r="E219">
        <v>-35.018900000000002</v>
      </c>
      <c r="F219">
        <v>71.7316</v>
      </c>
      <c r="G219">
        <v>283.06299999999999</v>
      </c>
      <c r="H219">
        <v>0.57742000000000004</v>
      </c>
      <c r="I219">
        <v>-49.972499999999997</v>
      </c>
      <c r="J219">
        <f t="shared" si="14"/>
        <v>-14.953599999999994</v>
      </c>
      <c r="K219">
        <v>3.5</v>
      </c>
      <c r="T219">
        <f t="shared" si="15"/>
        <v>0</v>
      </c>
    </row>
    <row r="220" spans="1:20" x14ac:dyDescent="0.3">
      <c r="B220">
        <v>2</v>
      </c>
      <c r="C220">
        <v>236.46100000000001</v>
      </c>
      <c r="D220">
        <f t="shared" si="16"/>
        <v>72.385088671733484</v>
      </c>
      <c r="E220">
        <v>-28.701799999999999</v>
      </c>
      <c r="F220">
        <v>61.004600000000003</v>
      </c>
      <c r="G220">
        <v>295.49299999999999</v>
      </c>
      <c r="H220">
        <v>0.61240499999999998</v>
      </c>
      <c r="I220">
        <v>-47.470100000000002</v>
      </c>
      <c r="J220">
        <f t="shared" si="14"/>
        <v>-18.768300000000004</v>
      </c>
      <c r="L220">
        <v>1</v>
      </c>
      <c r="M220">
        <v>223.19</v>
      </c>
      <c r="O220">
        <v>-10.1929</v>
      </c>
      <c r="P220">
        <v>63.476599999999998</v>
      </c>
      <c r="Q220">
        <v>345.685</v>
      </c>
      <c r="R220">
        <v>0.80774800000000002</v>
      </c>
      <c r="S220">
        <v>-23.757899999999999</v>
      </c>
      <c r="T220">
        <f t="shared" si="15"/>
        <v>-13.565</v>
      </c>
    </row>
    <row r="221" spans="1:20" x14ac:dyDescent="0.3">
      <c r="B221">
        <v>3</v>
      </c>
      <c r="C221">
        <v>256.62200000000001</v>
      </c>
      <c r="D221">
        <f t="shared" si="16"/>
        <v>49.600714250285201</v>
      </c>
      <c r="E221">
        <v>-29.5715</v>
      </c>
      <c r="F221">
        <v>63.232399999999998</v>
      </c>
      <c r="G221">
        <v>304.863</v>
      </c>
      <c r="H221">
        <v>0.61454699999999995</v>
      </c>
      <c r="I221">
        <v>-47.943100000000001</v>
      </c>
      <c r="J221">
        <f t="shared" si="14"/>
        <v>-18.371600000000001</v>
      </c>
      <c r="L221">
        <v>2</v>
      </c>
      <c r="M221">
        <v>238.37</v>
      </c>
      <c r="N221">
        <f t="shared" si="17"/>
        <v>65.876152832674549</v>
      </c>
      <c r="O221">
        <v>-4.68445</v>
      </c>
      <c r="P221">
        <v>53.970300000000002</v>
      </c>
      <c r="Q221">
        <v>361.34100000000001</v>
      </c>
      <c r="R221">
        <v>0.87883199999999995</v>
      </c>
      <c r="S221">
        <v>-21.026599999999998</v>
      </c>
      <c r="T221">
        <f t="shared" si="15"/>
        <v>-16.342149999999997</v>
      </c>
    </row>
    <row r="222" spans="1:20" x14ac:dyDescent="0.3">
      <c r="B222">
        <v>4</v>
      </c>
      <c r="C222">
        <v>277.46800000000002</v>
      </c>
      <c r="D222">
        <f t="shared" si="16"/>
        <v>47.970833733090274</v>
      </c>
      <c r="E222">
        <v>-28.747599999999998</v>
      </c>
      <c r="F222">
        <v>62.911999999999999</v>
      </c>
      <c r="G222">
        <v>300.62400000000002</v>
      </c>
      <c r="H222">
        <v>0.60743400000000003</v>
      </c>
      <c r="I222">
        <v>-48.065199999999997</v>
      </c>
      <c r="J222">
        <f t="shared" si="14"/>
        <v>-19.317599999999999</v>
      </c>
      <c r="L222">
        <v>3</v>
      </c>
      <c r="M222">
        <v>259.28199999999998</v>
      </c>
      <c r="N222">
        <f t="shared" si="17"/>
        <v>47.819433817903644</v>
      </c>
      <c r="O222">
        <v>-4.0130600000000003</v>
      </c>
      <c r="P222">
        <v>54.046599999999998</v>
      </c>
      <c r="Q222">
        <v>363.32400000000001</v>
      </c>
      <c r="R222">
        <v>0.87165700000000002</v>
      </c>
      <c r="S222">
        <v>-21.102900000000002</v>
      </c>
      <c r="T222">
        <f t="shared" si="15"/>
        <v>-17.089840000000002</v>
      </c>
    </row>
    <row r="223" spans="1:20" x14ac:dyDescent="0.3">
      <c r="B223">
        <v>5</v>
      </c>
      <c r="C223">
        <v>298.05099999999999</v>
      </c>
      <c r="D223">
        <f t="shared" si="16"/>
        <v>48.583782733323687</v>
      </c>
      <c r="E223">
        <v>-27.297999999999998</v>
      </c>
      <c r="F223">
        <v>61.874400000000001</v>
      </c>
      <c r="G223">
        <v>288.678</v>
      </c>
      <c r="H223">
        <v>0.60192999999999997</v>
      </c>
      <c r="I223">
        <v>-47.851599999999998</v>
      </c>
      <c r="J223">
        <f t="shared" si="14"/>
        <v>-20.553599999999999</v>
      </c>
      <c r="L223">
        <v>4</v>
      </c>
      <c r="M223">
        <v>280.14100000000002</v>
      </c>
      <c r="N223">
        <f t="shared" si="17"/>
        <v>47.940936765904318</v>
      </c>
      <c r="O223">
        <v>-4.3334999999999999</v>
      </c>
      <c r="P223">
        <v>54.656999999999996</v>
      </c>
      <c r="Q223">
        <v>373.71</v>
      </c>
      <c r="R223">
        <v>0.87817900000000004</v>
      </c>
      <c r="S223">
        <v>-21.408100000000001</v>
      </c>
      <c r="T223">
        <f t="shared" si="15"/>
        <v>-17.0746</v>
      </c>
    </row>
    <row r="224" spans="1:20" x14ac:dyDescent="0.3">
      <c r="B224">
        <v>6</v>
      </c>
      <c r="C224">
        <v>318.60700000000003</v>
      </c>
      <c r="D224">
        <f t="shared" si="16"/>
        <v>48.647596808717552</v>
      </c>
      <c r="E224">
        <v>-29.48</v>
      </c>
      <c r="F224">
        <v>64.285300000000007</v>
      </c>
      <c r="G224">
        <v>314.88400000000001</v>
      </c>
      <c r="H224">
        <v>0.62024100000000004</v>
      </c>
      <c r="I224">
        <v>-47.775300000000001</v>
      </c>
      <c r="J224">
        <f t="shared" si="14"/>
        <v>-18.295300000000001</v>
      </c>
      <c r="L224">
        <v>5</v>
      </c>
      <c r="M224">
        <v>301.08300000000003</v>
      </c>
      <c r="N224">
        <f t="shared" si="17"/>
        <v>47.750931143157274</v>
      </c>
      <c r="O224">
        <v>-4.8217800000000004</v>
      </c>
      <c r="P224">
        <v>55.877699999999997</v>
      </c>
      <c r="Q224">
        <v>377.59699999999998</v>
      </c>
      <c r="R224">
        <v>0.88257099999999999</v>
      </c>
      <c r="S224">
        <v>-21.530200000000001</v>
      </c>
      <c r="T224">
        <f t="shared" si="15"/>
        <v>-16.70842</v>
      </c>
    </row>
    <row r="225" spans="2:20" x14ac:dyDescent="0.3">
      <c r="B225">
        <v>7</v>
      </c>
      <c r="C225">
        <v>339.029</v>
      </c>
      <c r="D225">
        <f t="shared" si="16"/>
        <v>48.966800509254803</v>
      </c>
      <c r="E225">
        <v>-28.0457</v>
      </c>
      <c r="F225">
        <v>63.156100000000002</v>
      </c>
      <c r="G225">
        <v>299.22199999999998</v>
      </c>
      <c r="H225">
        <v>0.61146299999999998</v>
      </c>
      <c r="I225">
        <v>-47.744799999999998</v>
      </c>
      <c r="J225">
        <f t="shared" si="14"/>
        <v>-19.699099999999998</v>
      </c>
      <c r="L225">
        <v>6</v>
      </c>
      <c r="M225">
        <v>322.39800000000002</v>
      </c>
      <c r="N225">
        <f t="shared" si="17"/>
        <v>46.915317851278445</v>
      </c>
      <c r="O225">
        <v>-4.5776399999999997</v>
      </c>
      <c r="P225">
        <v>56.137099999999997</v>
      </c>
      <c r="Q225">
        <v>374.99200000000002</v>
      </c>
      <c r="R225">
        <v>0.872556</v>
      </c>
      <c r="S225">
        <v>-21.8048</v>
      </c>
      <c r="T225">
        <f t="shared" si="15"/>
        <v>-17.227160000000001</v>
      </c>
    </row>
    <row r="226" spans="2:20" x14ac:dyDescent="0.3">
      <c r="B226">
        <v>8</v>
      </c>
      <c r="C226">
        <v>359.62299999999999</v>
      </c>
      <c r="D226">
        <f t="shared" si="16"/>
        <v>48.557832378362647</v>
      </c>
      <c r="E226">
        <v>-28.610199999999999</v>
      </c>
      <c r="F226">
        <v>63.888500000000001</v>
      </c>
      <c r="G226">
        <v>310.428</v>
      </c>
      <c r="H226">
        <v>0.61816199999999999</v>
      </c>
      <c r="I226">
        <v>-47.546399999999998</v>
      </c>
      <c r="J226">
        <f t="shared" si="14"/>
        <v>-18.936199999999999</v>
      </c>
      <c r="L226">
        <v>7</v>
      </c>
      <c r="M226">
        <v>344.39499999999998</v>
      </c>
      <c r="N226">
        <f t="shared" si="17"/>
        <v>45.460744646997405</v>
      </c>
      <c r="O226">
        <v>-3.9825400000000002</v>
      </c>
      <c r="P226">
        <v>55.633499999999998</v>
      </c>
      <c r="Q226">
        <v>365.41699999999997</v>
      </c>
      <c r="R226">
        <v>0.86847300000000005</v>
      </c>
      <c r="S226">
        <v>-21.7896</v>
      </c>
      <c r="T226">
        <f t="shared" si="15"/>
        <v>-17.80706</v>
      </c>
    </row>
    <row r="227" spans="2:20" x14ac:dyDescent="0.3">
      <c r="B227">
        <v>9</v>
      </c>
      <c r="C227">
        <v>380.065</v>
      </c>
      <c r="D227">
        <f t="shared" si="16"/>
        <v>48.918892476274323</v>
      </c>
      <c r="E227">
        <v>-28.594999999999999</v>
      </c>
      <c r="F227">
        <v>64.025899999999993</v>
      </c>
      <c r="G227">
        <v>311.60199999999998</v>
      </c>
      <c r="H227">
        <v>0.61873900000000004</v>
      </c>
      <c r="I227">
        <v>-47.500599999999999</v>
      </c>
      <c r="J227">
        <f t="shared" si="14"/>
        <v>-18.9056</v>
      </c>
      <c r="L227">
        <v>8</v>
      </c>
      <c r="M227">
        <v>365.93599999999998</v>
      </c>
      <c r="N227">
        <f t="shared" si="17"/>
        <v>46.423100134626999</v>
      </c>
      <c r="O227">
        <v>-3.90625</v>
      </c>
      <c r="P227">
        <v>55.542000000000002</v>
      </c>
      <c r="Q227">
        <v>366.11399999999998</v>
      </c>
      <c r="R227">
        <v>0.86826499999999995</v>
      </c>
      <c r="S227">
        <v>-21.9116</v>
      </c>
      <c r="T227">
        <f t="shared" si="15"/>
        <v>-18.00535</v>
      </c>
    </row>
    <row r="228" spans="2:20" x14ac:dyDescent="0.3">
      <c r="B228">
        <v>10</v>
      </c>
      <c r="C228">
        <v>401.13099999999997</v>
      </c>
      <c r="D228">
        <f t="shared" si="16"/>
        <v>47.469856641033005</v>
      </c>
      <c r="E228">
        <v>-27.343800000000002</v>
      </c>
      <c r="F228">
        <v>62.576300000000003</v>
      </c>
      <c r="G228">
        <v>300.84500000000003</v>
      </c>
      <c r="H228">
        <v>0.61327799999999999</v>
      </c>
      <c r="I228">
        <v>-47.485399999999998</v>
      </c>
      <c r="J228">
        <f t="shared" si="14"/>
        <v>-20.141599999999997</v>
      </c>
      <c r="L228">
        <v>9</v>
      </c>
      <c r="M228">
        <v>388.03800000000001</v>
      </c>
      <c r="N228">
        <f t="shared" si="17"/>
        <v>45.244774228576532</v>
      </c>
      <c r="O228">
        <v>-3.8909899999999999</v>
      </c>
      <c r="P228">
        <v>55.526699999999998</v>
      </c>
      <c r="Q228">
        <v>367.50599999999997</v>
      </c>
      <c r="R228">
        <v>0.86526800000000004</v>
      </c>
      <c r="S228">
        <v>-21.9116</v>
      </c>
      <c r="T228">
        <f t="shared" si="15"/>
        <v>-18.020610000000001</v>
      </c>
    </row>
    <row r="229" spans="2:20" x14ac:dyDescent="0.3">
      <c r="B229">
        <v>11</v>
      </c>
      <c r="C229">
        <v>421.88499999999999</v>
      </c>
      <c r="D229">
        <f t="shared" si="16"/>
        <v>48.183482702129666</v>
      </c>
      <c r="E229">
        <v>-28.2135</v>
      </c>
      <c r="F229">
        <v>63.735999999999997</v>
      </c>
      <c r="G229">
        <v>310.52600000000001</v>
      </c>
      <c r="H229">
        <v>0.61822699999999997</v>
      </c>
      <c r="I229">
        <v>-47.180199999999999</v>
      </c>
      <c r="J229">
        <f t="shared" si="14"/>
        <v>-18.966699999999999</v>
      </c>
      <c r="L229">
        <v>10</v>
      </c>
      <c r="M229">
        <v>410.12099999999998</v>
      </c>
      <c r="N229">
        <f t="shared" si="17"/>
        <v>45.283702395507916</v>
      </c>
      <c r="O229">
        <v>-4.3334999999999999</v>
      </c>
      <c r="P229">
        <v>56.030299999999997</v>
      </c>
      <c r="Q229">
        <v>375.34699999999998</v>
      </c>
      <c r="R229">
        <v>0.87563000000000002</v>
      </c>
      <c r="S229">
        <v>-21.8658</v>
      </c>
      <c r="T229">
        <f t="shared" si="15"/>
        <v>-17.532299999999999</v>
      </c>
    </row>
    <row r="230" spans="2:20" x14ac:dyDescent="0.3">
      <c r="B230">
        <v>12</v>
      </c>
      <c r="C230">
        <v>442.72500000000002</v>
      </c>
      <c r="D230">
        <f t="shared" si="16"/>
        <v>47.984644913627562</v>
      </c>
      <c r="E230">
        <v>-28.2745</v>
      </c>
      <c r="F230">
        <v>63.796999999999997</v>
      </c>
      <c r="G230">
        <v>313.995</v>
      </c>
      <c r="H230">
        <v>0.62006399999999995</v>
      </c>
      <c r="I230">
        <v>-47.149700000000003</v>
      </c>
      <c r="J230">
        <f t="shared" si="14"/>
        <v>-18.875200000000003</v>
      </c>
      <c r="L230">
        <v>11</v>
      </c>
      <c r="M230">
        <v>432.24099999999999</v>
      </c>
      <c r="N230">
        <f t="shared" si="17"/>
        <v>45.207956600361655</v>
      </c>
      <c r="O230">
        <v>-4.1351300000000002</v>
      </c>
      <c r="P230">
        <v>55.770899999999997</v>
      </c>
      <c r="Q230">
        <v>371.916</v>
      </c>
      <c r="R230">
        <v>0.87503200000000003</v>
      </c>
      <c r="S230">
        <v>-21.8201</v>
      </c>
      <c r="T230">
        <f t="shared" si="15"/>
        <v>-17.68497</v>
      </c>
    </row>
    <row r="231" spans="2:20" x14ac:dyDescent="0.3">
      <c r="B231">
        <v>13</v>
      </c>
      <c r="C231">
        <v>463.52699999999999</v>
      </c>
      <c r="D231">
        <f t="shared" si="16"/>
        <v>48.072300740313516</v>
      </c>
      <c r="E231">
        <v>-28.549199999999999</v>
      </c>
      <c r="F231">
        <v>64.0411</v>
      </c>
      <c r="G231">
        <v>317.25099999999998</v>
      </c>
      <c r="H231">
        <v>0.623386</v>
      </c>
      <c r="I231">
        <v>-47.225999999999999</v>
      </c>
      <c r="J231">
        <f t="shared" si="14"/>
        <v>-18.6768</v>
      </c>
      <c r="L231">
        <v>12</v>
      </c>
      <c r="M231">
        <v>454.37</v>
      </c>
      <c r="N231">
        <f t="shared" si="17"/>
        <v>45.189570247186907</v>
      </c>
      <c r="O231">
        <v>-5.1727299999999996</v>
      </c>
      <c r="P231">
        <v>56.9</v>
      </c>
      <c r="Q231">
        <v>387.38400000000001</v>
      </c>
      <c r="R231">
        <v>0.88318799999999997</v>
      </c>
      <c r="S231">
        <v>-21.8353</v>
      </c>
      <c r="T231">
        <f t="shared" si="15"/>
        <v>-16.662570000000002</v>
      </c>
    </row>
    <row r="232" spans="2:20" x14ac:dyDescent="0.3">
      <c r="B232">
        <v>14</v>
      </c>
      <c r="C232">
        <v>484.42599999999999</v>
      </c>
      <c r="D232">
        <f t="shared" si="16"/>
        <v>47.849179386573518</v>
      </c>
      <c r="E232">
        <v>-27.847300000000001</v>
      </c>
      <c r="F232">
        <v>63.308700000000002</v>
      </c>
      <c r="G232">
        <v>309.928</v>
      </c>
      <c r="H232">
        <v>0.62338800000000005</v>
      </c>
      <c r="I232">
        <v>-47.073399999999999</v>
      </c>
      <c r="J232">
        <f t="shared" si="14"/>
        <v>-19.226099999999999</v>
      </c>
      <c r="L232">
        <v>13</v>
      </c>
      <c r="M232">
        <v>476.87</v>
      </c>
      <c r="N232">
        <f t="shared" si="17"/>
        <v>44.444444444444443</v>
      </c>
      <c r="O232">
        <v>-4.8065199999999999</v>
      </c>
      <c r="P232">
        <v>56.427</v>
      </c>
      <c r="Q232">
        <v>381.48899999999998</v>
      </c>
      <c r="R232">
        <v>0.88432100000000002</v>
      </c>
      <c r="S232">
        <v>-21.7743</v>
      </c>
      <c r="T232">
        <f t="shared" si="15"/>
        <v>-16.967780000000001</v>
      </c>
    </row>
    <row r="233" spans="2:20" x14ac:dyDescent="0.3">
      <c r="B233">
        <v>15</v>
      </c>
      <c r="C233">
        <v>505.02800000000002</v>
      </c>
      <c r="D233">
        <f t="shared" si="16"/>
        <v>48.538976798369013</v>
      </c>
      <c r="E233">
        <v>-28.305099999999999</v>
      </c>
      <c r="F233">
        <v>64.010599999999997</v>
      </c>
      <c r="G233">
        <v>318.125</v>
      </c>
      <c r="H233">
        <v>0.62614400000000003</v>
      </c>
      <c r="I233">
        <v>-47.0428</v>
      </c>
      <c r="J233">
        <f t="shared" si="14"/>
        <v>-18.7377</v>
      </c>
      <c r="L233">
        <v>14</v>
      </c>
      <c r="M233">
        <v>499.16899999999998</v>
      </c>
      <c r="N233">
        <f t="shared" si="17"/>
        <v>44.845060316606173</v>
      </c>
      <c r="O233">
        <v>-4.9285899999999998</v>
      </c>
      <c r="P233">
        <v>56.640599999999999</v>
      </c>
      <c r="Q233">
        <v>382.678</v>
      </c>
      <c r="R233">
        <v>0.88438799999999995</v>
      </c>
      <c r="S233">
        <v>-21.9421</v>
      </c>
      <c r="T233">
        <f t="shared" si="15"/>
        <v>-17.01351</v>
      </c>
    </row>
    <row r="234" spans="2:20" x14ac:dyDescent="0.3">
      <c r="B234">
        <v>16</v>
      </c>
      <c r="C234">
        <v>526.44299999999998</v>
      </c>
      <c r="D234">
        <f t="shared" si="16"/>
        <v>46.696240952603397</v>
      </c>
      <c r="E234">
        <v>-27.725200000000001</v>
      </c>
      <c r="F234">
        <v>63.323999999999998</v>
      </c>
      <c r="G234">
        <v>312.90899999999999</v>
      </c>
      <c r="H234">
        <v>0.62286600000000003</v>
      </c>
      <c r="I234">
        <v>-46.9666</v>
      </c>
      <c r="J234">
        <f t="shared" si="14"/>
        <v>-19.241399999999999</v>
      </c>
      <c r="L234">
        <v>15</v>
      </c>
      <c r="M234">
        <v>521.46900000000005</v>
      </c>
      <c r="N234">
        <f t="shared" si="17"/>
        <v>44.843049327354123</v>
      </c>
      <c r="O234">
        <v>-5.0506599999999997</v>
      </c>
      <c r="P234">
        <v>56.701700000000002</v>
      </c>
      <c r="Q234">
        <v>381.60599999999999</v>
      </c>
      <c r="R234">
        <v>0.89005999999999996</v>
      </c>
      <c r="S234">
        <v>-21.7438</v>
      </c>
      <c r="T234">
        <f t="shared" si="15"/>
        <v>-16.69314</v>
      </c>
    </row>
    <row r="235" spans="2:20" x14ac:dyDescent="0.3">
      <c r="B235">
        <v>17</v>
      </c>
      <c r="C235">
        <v>547.54</v>
      </c>
      <c r="D235">
        <f t="shared" si="16"/>
        <v>47.400104280229463</v>
      </c>
      <c r="E235">
        <v>-27.786300000000001</v>
      </c>
      <c r="F235">
        <v>63.308700000000002</v>
      </c>
      <c r="G235">
        <v>311.47399999999999</v>
      </c>
      <c r="H235">
        <v>0.62334199999999995</v>
      </c>
      <c r="I235">
        <v>-46.936</v>
      </c>
      <c r="J235">
        <f t="shared" si="14"/>
        <v>-19.149699999999999</v>
      </c>
      <c r="L235">
        <v>16</v>
      </c>
      <c r="M235">
        <v>543.84900000000005</v>
      </c>
      <c r="N235">
        <f t="shared" si="17"/>
        <v>44.682752457551395</v>
      </c>
      <c r="O235">
        <v>-4.8980699999999997</v>
      </c>
      <c r="P235">
        <v>56.518599999999999</v>
      </c>
      <c r="Q235">
        <v>384.74299999999999</v>
      </c>
      <c r="R235">
        <v>0.88786699999999996</v>
      </c>
      <c r="S235">
        <v>-21.7285</v>
      </c>
      <c r="T235">
        <f t="shared" si="15"/>
        <v>-16.83043</v>
      </c>
    </row>
    <row r="236" spans="2:20" x14ac:dyDescent="0.3">
      <c r="B236">
        <v>18</v>
      </c>
      <c r="C236">
        <v>568.678</v>
      </c>
      <c r="D236">
        <f t="shared" si="16"/>
        <v>47.308165389346129</v>
      </c>
      <c r="E236">
        <v>-26.977499999999999</v>
      </c>
      <c r="F236">
        <v>62.515300000000003</v>
      </c>
      <c r="G236">
        <v>304.52800000000002</v>
      </c>
      <c r="H236">
        <v>0.61758299999999999</v>
      </c>
      <c r="I236">
        <v>-46.8292</v>
      </c>
      <c r="J236">
        <f t="shared" si="14"/>
        <v>-19.851700000000001</v>
      </c>
      <c r="L236">
        <v>17</v>
      </c>
      <c r="M236">
        <v>566.01499999999999</v>
      </c>
      <c r="N236">
        <f t="shared" si="17"/>
        <v>45.114138771090985</v>
      </c>
      <c r="O236">
        <v>-4.5471199999999996</v>
      </c>
      <c r="P236">
        <v>56.2134</v>
      </c>
      <c r="Q236">
        <v>376.25299999999999</v>
      </c>
      <c r="R236">
        <v>0.88303299999999996</v>
      </c>
      <c r="S236">
        <v>-21.9879</v>
      </c>
      <c r="T236">
        <f t="shared" si="15"/>
        <v>-17.44078</v>
      </c>
    </row>
    <row r="237" spans="2:20" x14ac:dyDescent="0.3">
      <c r="B237">
        <v>19</v>
      </c>
      <c r="C237">
        <v>590.34400000000005</v>
      </c>
      <c r="D237">
        <f t="shared" si="16"/>
        <v>46.155266315886529</v>
      </c>
      <c r="E237">
        <v>-27.771000000000001</v>
      </c>
      <c r="F237">
        <v>63.262900000000002</v>
      </c>
      <c r="G237">
        <v>314.221</v>
      </c>
      <c r="H237">
        <v>0.625363</v>
      </c>
      <c r="I237">
        <v>-46.9666</v>
      </c>
      <c r="J237">
        <f t="shared" si="14"/>
        <v>-19.195599999999999</v>
      </c>
      <c r="L237">
        <v>18</v>
      </c>
      <c r="M237">
        <v>588.50800000000004</v>
      </c>
      <c r="N237">
        <f t="shared" si="17"/>
        <v>44.45827590806018</v>
      </c>
      <c r="O237">
        <v>-4.6234099999999998</v>
      </c>
      <c r="P237">
        <v>56.1218</v>
      </c>
      <c r="Q237">
        <v>379.51</v>
      </c>
      <c r="R237">
        <v>0.88358300000000001</v>
      </c>
      <c r="S237">
        <v>-21.9421</v>
      </c>
      <c r="T237">
        <f t="shared" si="15"/>
        <v>-17.31869</v>
      </c>
    </row>
    <row r="238" spans="2:20" x14ac:dyDescent="0.3">
      <c r="B238">
        <v>20</v>
      </c>
      <c r="C238">
        <v>611.79499999999996</v>
      </c>
      <c r="D238">
        <f t="shared" si="16"/>
        <v>46.617873292620587</v>
      </c>
      <c r="E238">
        <v>-26.885999999999999</v>
      </c>
      <c r="F238">
        <v>62.240600000000001</v>
      </c>
      <c r="G238">
        <v>303.851</v>
      </c>
      <c r="H238">
        <v>0.62009400000000003</v>
      </c>
      <c r="I238">
        <v>-46.905500000000004</v>
      </c>
      <c r="J238">
        <f t="shared" si="14"/>
        <v>-20.019500000000004</v>
      </c>
      <c r="L238">
        <v>19</v>
      </c>
      <c r="M238">
        <v>610.92899999999997</v>
      </c>
      <c r="N238">
        <f t="shared" si="17"/>
        <v>44.601043664421873</v>
      </c>
      <c r="O238">
        <v>-5.00488</v>
      </c>
      <c r="P238">
        <v>56.396500000000003</v>
      </c>
      <c r="Q238">
        <v>385.61399999999998</v>
      </c>
      <c r="R238">
        <v>0.889984</v>
      </c>
      <c r="S238">
        <v>-22.155799999999999</v>
      </c>
      <c r="T238">
        <f t="shared" si="15"/>
        <v>-17.150919999999999</v>
      </c>
    </row>
    <row r="239" spans="2:20" x14ac:dyDescent="0.3">
      <c r="B239">
        <v>21</v>
      </c>
      <c r="C239">
        <v>632.79700000000003</v>
      </c>
      <c r="D239">
        <f t="shared" si="16"/>
        <v>47.614512903532848</v>
      </c>
      <c r="E239">
        <v>-26.946999999999999</v>
      </c>
      <c r="F239">
        <v>62.301600000000001</v>
      </c>
      <c r="G239">
        <v>304.45400000000001</v>
      </c>
      <c r="H239">
        <v>0.621726</v>
      </c>
      <c r="I239">
        <v>-46.752899999999997</v>
      </c>
      <c r="J239">
        <f t="shared" si="14"/>
        <v>-19.805899999999998</v>
      </c>
      <c r="L239">
        <v>20</v>
      </c>
      <c r="M239">
        <v>633.34400000000005</v>
      </c>
      <c r="N239">
        <f t="shared" si="17"/>
        <v>44.612982377871809</v>
      </c>
      <c r="O239">
        <v>-5.5847199999999999</v>
      </c>
      <c r="P239">
        <v>56.9</v>
      </c>
      <c r="Q239">
        <v>388.209</v>
      </c>
      <c r="R239">
        <v>0.89544699999999999</v>
      </c>
      <c r="S239">
        <v>-22.216799999999999</v>
      </c>
      <c r="T239">
        <f t="shared" si="15"/>
        <v>-16.632079999999998</v>
      </c>
    </row>
    <row r="240" spans="2:20" x14ac:dyDescent="0.3">
      <c r="B240">
        <v>22</v>
      </c>
      <c r="C240">
        <v>654.68499999999995</v>
      </c>
      <c r="D240">
        <f t="shared" si="16"/>
        <v>45.687134502924145</v>
      </c>
      <c r="E240">
        <v>-27.282699999999998</v>
      </c>
      <c r="F240">
        <v>62.6526</v>
      </c>
      <c r="G240">
        <v>310.67500000000001</v>
      </c>
      <c r="H240">
        <v>0.62784700000000004</v>
      </c>
      <c r="I240">
        <v>-46.691899999999997</v>
      </c>
      <c r="J240">
        <f t="shared" si="14"/>
        <v>-19.409199999999998</v>
      </c>
      <c r="L240">
        <v>21</v>
      </c>
      <c r="M240">
        <v>656.202</v>
      </c>
      <c r="N240">
        <f t="shared" si="17"/>
        <v>43.748359436521234</v>
      </c>
      <c r="O240">
        <v>-4.7302200000000001</v>
      </c>
      <c r="P240">
        <v>56.0608</v>
      </c>
      <c r="Q240">
        <v>380.75400000000002</v>
      </c>
      <c r="R240">
        <v>0.88837999999999995</v>
      </c>
      <c r="S240">
        <v>-22.0337</v>
      </c>
      <c r="T240">
        <f t="shared" si="15"/>
        <v>-17.30348</v>
      </c>
    </row>
    <row r="241" spans="1:20" x14ac:dyDescent="0.3">
      <c r="B241">
        <v>23</v>
      </c>
      <c r="C241">
        <v>675.63599999999997</v>
      </c>
      <c r="D241">
        <f t="shared" si="16"/>
        <v>47.730418595771035</v>
      </c>
      <c r="E241">
        <v>-27.359000000000002</v>
      </c>
      <c r="F241">
        <v>62.759399999999999</v>
      </c>
      <c r="G241">
        <v>309.45400000000001</v>
      </c>
      <c r="H241">
        <v>0.62386399999999997</v>
      </c>
      <c r="I241">
        <v>-46.905500000000004</v>
      </c>
      <c r="J241">
        <f t="shared" si="14"/>
        <v>-19.546500000000002</v>
      </c>
      <c r="L241">
        <v>22</v>
      </c>
      <c r="M241">
        <v>678.56500000000005</v>
      </c>
      <c r="N241">
        <f t="shared" si="17"/>
        <v>44.716719581451393</v>
      </c>
      <c r="O241">
        <v>-5.46265</v>
      </c>
      <c r="P241">
        <v>56.9</v>
      </c>
      <c r="Q241">
        <v>389.31200000000001</v>
      </c>
      <c r="R241">
        <v>0.89927800000000002</v>
      </c>
      <c r="S241">
        <v>-22.0032</v>
      </c>
      <c r="T241">
        <f t="shared" si="15"/>
        <v>-16.54055</v>
      </c>
    </row>
    <row r="242" spans="1:20" x14ac:dyDescent="0.3">
      <c r="B242">
        <v>24</v>
      </c>
      <c r="C242">
        <v>697.34100000000001</v>
      </c>
      <c r="D242">
        <f t="shared" si="16"/>
        <v>46.072333563694912</v>
      </c>
      <c r="E242">
        <v>-27.664200000000001</v>
      </c>
      <c r="F242">
        <v>62.866199999999999</v>
      </c>
      <c r="G242">
        <v>310.911</v>
      </c>
      <c r="H242">
        <v>0.628359</v>
      </c>
      <c r="I242">
        <v>-46.798699999999997</v>
      </c>
      <c r="J242">
        <f t="shared" si="14"/>
        <v>-19.134499999999996</v>
      </c>
      <c r="L242">
        <v>23</v>
      </c>
      <c r="M242">
        <v>700.93899999999996</v>
      </c>
      <c r="N242">
        <f t="shared" si="17"/>
        <v>44.694734960221865</v>
      </c>
      <c r="O242">
        <v>-5.4321299999999999</v>
      </c>
      <c r="P242">
        <v>56.518599999999999</v>
      </c>
      <c r="Q242">
        <v>387.21</v>
      </c>
      <c r="R242">
        <v>0.90334300000000001</v>
      </c>
      <c r="S242">
        <v>-21.9574</v>
      </c>
      <c r="T242">
        <f t="shared" si="15"/>
        <v>-16.525269999999999</v>
      </c>
    </row>
    <row r="243" spans="1:20" x14ac:dyDescent="0.3">
      <c r="B243">
        <v>25</v>
      </c>
      <c r="C243">
        <v>718.93700000000001</v>
      </c>
      <c r="D243">
        <f t="shared" si="16"/>
        <v>46.304871272457852</v>
      </c>
      <c r="E243">
        <v>-27.175899999999999</v>
      </c>
      <c r="F243">
        <v>62.423699999999997</v>
      </c>
      <c r="G243">
        <v>308.50900000000001</v>
      </c>
      <c r="H243">
        <v>0.62666900000000003</v>
      </c>
      <c r="I243">
        <v>-8.6669900000000002</v>
      </c>
      <c r="J243">
        <f t="shared" si="14"/>
        <v>18.50891</v>
      </c>
      <c r="T243">
        <f t="shared" si="15"/>
        <v>0</v>
      </c>
    </row>
    <row r="244" spans="1:20" x14ac:dyDescent="0.3">
      <c r="J244">
        <f t="shared" si="14"/>
        <v>0</v>
      </c>
      <c r="K244">
        <v>3.6</v>
      </c>
      <c r="T244">
        <f t="shared" si="15"/>
        <v>0</v>
      </c>
    </row>
    <row r="245" spans="1:20" x14ac:dyDescent="0.3">
      <c r="A245">
        <v>4</v>
      </c>
      <c r="J245">
        <f t="shared" si="14"/>
        <v>0</v>
      </c>
      <c r="L245">
        <v>1</v>
      </c>
      <c r="M245">
        <v>223.018</v>
      </c>
      <c r="N245">
        <f t="shared" si="17"/>
        <v>4.4839430001165823</v>
      </c>
      <c r="O245">
        <v>-10.482799999999999</v>
      </c>
      <c r="P245">
        <v>63.400300000000001</v>
      </c>
      <c r="Q245">
        <v>345.95100000000002</v>
      </c>
      <c r="R245">
        <v>0.81120099999999995</v>
      </c>
      <c r="S245">
        <v>-23.742699999999999</v>
      </c>
      <c r="T245">
        <f t="shared" si="15"/>
        <v>-13.2599</v>
      </c>
    </row>
    <row r="246" spans="1:20" x14ac:dyDescent="0.3">
      <c r="B246">
        <v>1</v>
      </c>
      <c r="C246">
        <v>222.47499999999999</v>
      </c>
      <c r="E246">
        <v>-35.354599999999998</v>
      </c>
      <c r="F246">
        <v>71.533199999999994</v>
      </c>
      <c r="G246">
        <v>281.88299999999998</v>
      </c>
      <c r="H246">
        <v>0.57920700000000003</v>
      </c>
      <c r="I246">
        <v>-50.125100000000003</v>
      </c>
      <c r="J246">
        <f t="shared" si="14"/>
        <v>-14.770500000000006</v>
      </c>
      <c r="L246">
        <v>2</v>
      </c>
      <c r="M246">
        <v>236.678</v>
      </c>
      <c r="N246">
        <f t="shared" si="17"/>
        <v>73.206442166910705</v>
      </c>
      <c r="O246">
        <v>-4.1961700000000004</v>
      </c>
      <c r="P246">
        <v>53.2532</v>
      </c>
      <c r="Q246">
        <v>362.84800000000001</v>
      </c>
      <c r="R246">
        <v>0.89392799999999994</v>
      </c>
      <c r="S246">
        <v>-20.3552</v>
      </c>
      <c r="T246">
        <f t="shared" si="15"/>
        <v>-16.159030000000001</v>
      </c>
    </row>
    <row r="247" spans="1:20" x14ac:dyDescent="0.3">
      <c r="B247">
        <v>2</v>
      </c>
      <c r="C247">
        <v>233.95400000000001</v>
      </c>
      <c r="D247">
        <f t="shared" si="16"/>
        <v>87.115602404390529</v>
      </c>
      <c r="E247">
        <v>-30.013999999999999</v>
      </c>
      <c r="F247">
        <v>61.416600000000003</v>
      </c>
      <c r="G247">
        <v>309.24599999999998</v>
      </c>
      <c r="H247">
        <v>0.626247</v>
      </c>
      <c r="I247">
        <v>-47.500599999999999</v>
      </c>
      <c r="J247">
        <f t="shared" si="14"/>
        <v>-17.486599999999999</v>
      </c>
      <c r="L247">
        <v>3</v>
      </c>
      <c r="M247">
        <v>256.95699999999999</v>
      </c>
      <c r="N247">
        <f t="shared" si="17"/>
        <v>49.312096257211905</v>
      </c>
      <c r="O247">
        <v>-4.1809099999999999</v>
      </c>
      <c r="P247">
        <v>54.214500000000001</v>
      </c>
      <c r="Q247">
        <v>373.041</v>
      </c>
      <c r="R247">
        <v>0.887849</v>
      </c>
      <c r="S247">
        <v>-20.706199999999999</v>
      </c>
      <c r="T247">
        <f t="shared" si="15"/>
        <v>-16.525289999999998</v>
      </c>
    </row>
    <row r="248" spans="1:20" x14ac:dyDescent="0.3">
      <c r="B248">
        <v>3</v>
      </c>
      <c r="C248">
        <v>254.34800000000001</v>
      </c>
      <c r="D248">
        <f t="shared" si="16"/>
        <v>49.034029616553873</v>
      </c>
      <c r="E248">
        <v>-29.434200000000001</v>
      </c>
      <c r="F248">
        <v>62.4084</v>
      </c>
      <c r="G248">
        <v>306.20499999999998</v>
      </c>
      <c r="H248">
        <v>0.619004</v>
      </c>
      <c r="I248">
        <v>-48.095700000000001</v>
      </c>
      <c r="J248">
        <f t="shared" si="14"/>
        <v>-18.6615</v>
      </c>
      <c r="L248">
        <v>4</v>
      </c>
      <c r="M248">
        <v>276.892</v>
      </c>
      <c r="N248">
        <f t="shared" si="17"/>
        <v>50.163029847002754</v>
      </c>
      <c r="O248">
        <v>-3.2653799999999999</v>
      </c>
      <c r="P248">
        <v>53.2684</v>
      </c>
      <c r="Q248">
        <v>366.83300000000003</v>
      </c>
      <c r="R248">
        <v>0.88514800000000005</v>
      </c>
      <c r="S248">
        <v>-20.690899999999999</v>
      </c>
      <c r="T248">
        <f t="shared" si="15"/>
        <v>-17.425519999999999</v>
      </c>
    </row>
    <row r="249" spans="1:20" x14ac:dyDescent="0.3">
      <c r="B249">
        <v>4</v>
      </c>
      <c r="C249">
        <v>274.20299999999997</v>
      </c>
      <c r="D249">
        <f t="shared" si="16"/>
        <v>50.365147318056003</v>
      </c>
      <c r="E249">
        <v>-28.533899999999999</v>
      </c>
      <c r="F249">
        <v>62.011699999999998</v>
      </c>
      <c r="G249">
        <v>299.72300000000001</v>
      </c>
      <c r="H249">
        <v>0.613533</v>
      </c>
      <c r="I249">
        <v>-48.126199999999997</v>
      </c>
      <c r="J249">
        <f t="shared" si="14"/>
        <v>-19.592299999999998</v>
      </c>
      <c r="L249">
        <v>5</v>
      </c>
      <c r="M249">
        <v>298.178</v>
      </c>
      <c r="N249">
        <f t="shared" si="17"/>
        <v>46.979235178051297</v>
      </c>
      <c r="O249">
        <v>-3.5552999999999999</v>
      </c>
      <c r="P249">
        <v>54.229700000000001</v>
      </c>
      <c r="Q249">
        <v>371.88499999999999</v>
      </c>
      <c r="R249">
        <v>0.883849</v>
      </c>
      <c r="S249">
        <v>-20.950299999999999</v>
      </c>
      <c r="T249">
        <f t="shared" si="15"/>
        <v>-17.395</v>
      </c>
    </row>
    <row r="250" spans="1:20" x14ac:dyDescent="0.3">
      <c r="B250">
        <v>5</v>
      </c>
      <c r="C250">
        <v>294.08600000000001</v>
      </c>
      <c r="D250">
        <f t="shared" si="16"/>
        <v>50.294221193984711</v>
      </c>
      <c r="E250">
        <v>-29.098500000000001</v>
      </c>
      <c r="F250">
        <v>63.049300000000002</v>
      </c>
      <c r="G250">
        <v>309.77</v>
      </c>
      <c r="H250">
        <v>0.61884899999999998</v>
      </c>
      <c r="I250">
        <v>-48.034700000000001</v>
      </c>
      <c r="J250">
        <f t="shared" si="14"/>
        <v>-18.936199999999999</v>
      </c>
      <c r="L250">
        <v>6</v>
      </c>
      <c r="M250">
        <v>319.19600000000003</v>
      </c>
      <c r="N250">
        <f t="shared" si="17"/>
        <v>47.578266247977858</v>
      </c>
      <c r="O250">
        <v>-3.8452099999999998</v>
      </c>
      <c r="P250">
        <v>55.114699999999999</v>
      </c>
      <c r="Q250">
        <v>373.87</v>
      </c>
      <c r="R250">
        <v>0.87948700000000002</v>
      </c>
      <c r="S250">
        <v>-21.316500000000001</v>
      </c>
      <c r="T250">
        <f t="shared" si="15"/>
        <v>-17.471290000000003</v>
      </c>
    </row>
    <row r="251" spans="1:20" x14ac:dyDescent="0.3">
      <c r="B251">
        <v>6</v>
      </c>
      <c r="C251">
        <v>314.12799999999999</v>
      </c>
      <c r="D251">
        <f t="shared" si="16"/>
        <v>49.895220037920431</v>
      </c>
      <c r="E251">
        <v>-28.930700000000002</v>
      </c>
      <c r="F251">
        <v>63.171399999999998</v>
      </c>
      <c r="G251">
        <v>309.012</v>
      </c>
      <c r="H251">
        <v>0.61913600000000002</v>
      </c>
      <c r="I251">
        <v>-47.882100000000001</v>
      </c>
      <c r="J251">
        <f t="shared" si="14"/>
        <v>-18.9514</v>
      </c>
      <c r="L251">
        <v>7</v>
      </c>
      <c r="M251">
        <v>340.69499999999999</v>
      </c>
      <c r="N251">
        <f t="shared" si="17"/>
        <v>46.513791339132126</v>
      </c>
      <c r="O251">
        <v>-3.43323</v>
      </c>
      <c r="P251">
        <v>54.931600000000003</v>
      </c>
      <c r="Q251">
        <v>369.2</v>
      </c>
      <c r="R251">
        <v>0.87543000000000004</v>
      </c>
      <c r="S251">
        <v>-21.331800000000001</v>
      </c>
      <c r="T251">
        <f t="shared" si="15"/>
        <v>-17.898569999999999</v>
      </c>
    </row>
    <row r="252" spans="1:20" x14ac:dyDescent="0.3">
      <c r="B252">
        <v>7</v>
      </c>
      <c r="C252">
        <v>334.28399999999999</v>
      </c>
      <c r="D252">
        <f t="shared" si="16"/>
        <v>49.613018456042852</v>
      </c>
      <c r="E252">
        <v>-28.2593</v>
      </c>
      <c r="F252">
        <v>62.469499999999996</v>
      </c>
      <c r="G252">
        <v>307.34800000000001</v>
      </c>
      <c r="H252">
        <v>0.61965099999999995</v>
      </c>
      <c r="I252">
        <v>-47.790500000000002</v>
      </c>
      <c r="J252">
        <f t="shared" si="14"/>
        <v>-19.531200000000002</v>
      </c>
      <c r="L252">
        <v>8</v>
      </c>
      <c r="M252">
        <v>361.99400000000003</v>
      </c>
      <c r="N252">
        <f t="shared" si="17"/>
        <v>46.950561059204581</v>
      </c>
      <c r="O252">
        <v>-3.2653799999999999</v>
      </c>
      <c r="P252">
        <v>54.885899999999999</v>
      </c>
      <c r="Q252">
        <v>365.57600000000002</v>
      </c>
      <c r="R252">
        <v>0.87168599999999996</v>
      </c>
      <c r="S252">
        <v>-21.286000000000001</v>
      </c>
      <c r="T252">
        <f t="shared" si="15"/>
        <v>-18.020620000000001</v>
      </c>
    </row>
    <row r="253" spans="1:20" x14ac:dyDescent="0.3">
      <c r="B253">
        <v>8</v>
      </c>
      <c r="C253">
        <v>354.02699999999999</v>
      </c>
      <c r="D253">
        <f t="shared" si="16"/>
        <v>50.650863597224344</v>
      </c>
      <c r="E253">
        <v>-28.2288</v>
      </c>
      <c r="F253">
        <v>62.820399999999999</v>
      </c>
      <c r="G253">
        <v>307.166</v>
      </c>
      <c r="H253">
        <v>0.61996300000000004</v>
      </c>
      <c r="I253">
        <v>-47.485399999999998</v>
      </c>
      <c r="J253">
        <f t="shared" si="14"/>
        <v>-19.256599999999999</v>
      </c>
      <c r="L253">
        <v>9</v>
      </c>
      <c r="M253">
        <v>383.39</v>
      </c>
      <c r="N253">
        <f t="shared" si="17"/>
        <v>46.737707982800615</v>
      </c>
      <c r="O253">
        <v>-4.2877200000000002</v>
      </c>
      <c r="P253">
        <v>55.892899999999997</v>
      </c>
      <c r="Q253">
        <v>382.98200000000003</v>
      </c>
      <c r="R253">
        <v>0.88821899999999998</v>
      </c>
      <c r="S253">
        <v>-21.392800000000001</v>
      </c>
      <c r="T253">
        <f t="shared" si="15"/>
        <v>-17.105080000000001</v>
      </c>
    </row>
    <row r="254" spans="1:20" x14ac:dyDescent="0.3">
      <c r="B254">
        <v>9</v>
      </c>
      <c r="C254">
        <v>374.89800000000002</v>
      </c>
      <c r="D254">
        <f t="shared" si="16"/>
        <v>47.913372622298795</v>
      </c>
      <c r="E254">
        <v>-27.618400000000001</v>
      </c>
      <c r="F254">
        <v>62.255899999999997</v>
      </c>
      <c r="G254">
        <v>302.28300000000002</v>
      </c>
      <c r="H254">
        <v>0.61501700000000004</v>
      </c>
      <c r="I254">
        <v>-47.729500000000002</v>
      </c>
      <c r="J254">
        <f t="shared" si="14"/>
        <v>-20.1111</v>
      </c>
      <c r="L254">
        <v>10</v>
      </c>
      <c r="M254">
        <v>404.64100000000002</v>
      </c>
      <c r="N254">
        <f t="shared" si="17"/>
        <v>47.056609100748126</v>
      </c>
      <c r="O254">
        <v>-4.7759999999999998</v>
      </c>
      <c r="P254">
        <v>56.304900000000004</v>
      </c>
      <c r="Q254">
        <v>388.47899999999998</v>
      </c>
      <c r="R254">
        <v>0.89389799999999997</v>
      </c>
      <c r="S254">
        <v>-21.392800000000001</v>
      </c>
      <c r="T254">
        <f t="shared" si="15"/>
        <v>-16.616800000000001</v>
      </c>
    </row>
    <row r="255" spans="1:20" x14ac:dyDescent="0.3">
      <c r="B255">
        <v>10</v>
      </c>
      <c r="C255">
        <v>395.03300000000002</v>
      </c>
      <c r="D255">
        <f t="shared" si="16"/>
        <v>49.664762850757413</v>
      </c>
      <c r="E255">
        <v>-27.42</v>
      </c>
      <c r="F255">
        <v>62.164299999999997</v>
      </c>
      <c r="G255">
        <v>299.94799999999998</v>
      </c>
      <c r="H255">
        <v>0.61712900000000004</v>
      </c>
      <c r="I255">
        <v>-47.531100000000002</v>
      </c>
      <c r="J255">
        <f t="shared" si="14"/>
        <v>-20.1111</v>
      </c>
      <c r="L255">
        <v>11</v>
      </c>
      <c r="M255">
        <v>426.08100000000002</v>
      </c>
      <c r="N255">
        <f t="shared" si="17"/>
        <v>46.641791044776127</v>
      </c>
      <c r="O255">
        <v>-4.1961700000000004</v>
      </c>
      <c r="P255">
        <v>55.816699999999997</v>
      </c>
      <c r="Q255">
        <v>378.91500000000002</v>
      </c>
      <c r="R255">
        <v>0.88577499999999998</v>
      </c>
      <c r="S255">
        <v>-21.301300000000001</v>
      </c>
      <c r="T255">
        <f t="shared" si="15"/>
        <v>-17.105130000000003</v>
      </c>
    </row>
    <row r="256" spans="1:20" x14ac:dyDescent="0.3">
      <c r="B256">
        <v>11</v>
      </c>
      <c r="C256">
        <v>415.34199999999998</v>
      </c>
      <c r="D256">
        <f t="shared" si="16"/>
        <v>49.239253532916514</v>
      </c>
      <c r="E256">
        <v>-28.2288</v>
      </c>
      <c r="F256">
        <v>62.988300000000002</v>
      </c>
      <c r="G256">
        <v>314.45800000000003</v>
      </c>
      <c r="H256">
        <v>0.62578999999999996</v>
      </c>
      <c r="I256">
        <v>-47.332799999999999</v>
      </c>
      <c r="J256">
        <f t="shared" si="14"/>
        <v>-19.103999999999999</v>
      </c>
      <c r="L256">
        <v>12</v>
      </c>
      <c r="M256">
        <v>447.66199999999998</v>
      </c>
      <c r="N256">
        <f t="shared" si="17"/>
        <v>46.337055743478146</v>
      </c>
      <c r="O256">
        <v>-4.7149700000000001</v>
      </c>
      <c r="P256">
        <v>56.366</v>
      </c>
      <c r="Q256">
        <v>387.72300000000001</v>
      </c>
      <c r="R256">
        <v>0.89353099999999996</v>
      </c>
      <c r="S256">
        <v>-21.377600000000001</v>
      </c>
      <c r="T256">
        <f t="shared" si="15"/>
        <v>-16.66263</v>
      </c>
    </row>
    <row r="257" spans="1:20" x14ac:dyDescent="0.3">
      <c r="B257">
        <v>12</v>
      </c>
      <c r="C257">
        <v>435.637</v>
      </c>
      <c r="D257">
        <f t="shared" si="16"/>
        <v>49.273220004927282</v>
      </c>
      <c r="E257">
        <v>-27.252199999999998</v>
      </c>
      <c r="F257">
        <v>61.981200000000001</v>
      </c>
      <c r="G257">
        <v>302.18700000000001</v>
      </c>
      <c r="H257">
        <v>0.61940600000000001</v>
      </c>
      <c r="I257">
        <v>-47.347999999999999</v>
      </c>
      <c r="J257">
        <f t="shared" si="14"/>
        <v>-20.095800000000001</v>
      </c>
      <c r="L257">
        <v>13</v>
      </c>
      <c r="M257">
        <v>469.21199999999999</v>
      </c>
      <c r="N257">
        <f t="shared" si="17"/>
        <v>46.403712296983734</v>
      </c>
      <c r="O257">
        <v>-4.0893600000000001</v>
      </c>
      <c r="P257">
        <v>55.664099999999998</v>
      </c>
      <c r="Q257">
        <v>378.69</v>
      </c>
      <c r="R257">
        <v>0.89189399999999996</v>
      </c>
      <c r="S257">
        <v>-21.392800000000001</v>
      </c>
      <c r="T257">
        <f t="shared" si="15"/>
        <v>-17.303440000000002</v>
      </c>
    </row>
    <row r="258" spans="1:20" x14ac:dyDescent="0.3">
      <c r="B258">
        <v>13</v>
      </c>
      <c r="C258">
        <v>455.64800000000002</v>
      </c>
      <c r="D258">
        <f t="shared" si="16"/>
        <v>49.972515116685763</v>
      </c>
      <c r="E258">
        <v>-28.625499999999999</v>
      </c>
      <c r="F258">
        <v>63.369799999999998</v>
      </c>
      <c r="G258">
        <v>319.06799999999998</v>
      </c>
      <c r="H258">
        <v>0.62863199999999997</v>
      </c>
      <c r="I258">
        <v>-47.378500000000003</v>
      </c>
      <c r="J258">
        <f t="shared" si="14"/>
        <v>-18.753000000000004</v>
      </c>
      <c r="L258">
        <v>14</v>
      </c>
      <c r="M258">
        <v>490.66699999999997</v>
      </c>
      <c r="N258">
        <f t="shared" si="17"/>
        <v>46.609182008855782</v>
      </c>
      <c r="O258">
        <v>-3.9215100000000001</v>
      </c>
      <c r="P258">
        <v>55.557299999999998</v>
      </c>
      <c r="Q258">
        <v>378.78899999999999</v>
      </c>
      <c r="R258">
        <v>0.889459</v>
      </c>
      <c r="S258">
        <v>-21.270800000000001</v>
      </c>
      <c r="T258">
        <f t="shared" si="15"/>
        <v>-17.34929</v>
      </c>
    </row>
    <row r="259" spans="1:20" x14ac:dyDescent="0.3">
      <c r="B259">
        <v>14</v>
      </c>
      <c r="C259">
        <v>475.48099999999999</v>
      </c>
      <c r="D259">
        <f t="shared" si="16"/>
        <v>50.421015479251828</v>
      </c>
      <c r="E259">
        <v>-28.594999999999999</v>
      </c>
      <c r="F259">
        <v>63.552900000000001</v>
      </c>
      <c r="G259">
        <v>319.18200000000002</v>
      </c>
      <c r="H259">
        <v>0.630768</v>
      </c>
      <c r="I259">
        <v>-47.210700000000003</v>
      </c>
      <c r="J259">
        <f t="shared" si="14"/>
        <v>-18.615700000000004</v>
      </c>
      <c r="L259">
        <v>15</v>
      </c>
      <c r="M259">
        <v>512.40200000000004</v>
      </c>
      <c r="N259">
        <f t="shared" si="17"/>
        <v>46.008741660915426</v>
      </c>
      <c r="O259">
        <v>-4.6539299999999999</v>
      </c>
      <c r="P259">
        <v>56.152299999999997</v>
      </c>
      <c r="Q259">
        <v>387.46300000000002</v>
      </c>
      <c r="R259">
        <v>0.89723200000000003</v>
      </c>
      <c r="S259">
        <v>-21.453900000000001</v>
      </c>
      <c r="T259">
        <f t="shared" si="15"/>
        <v>-16.799970000000002</v>
      </c>
    </row>
    <row r="260" spans="1:20" x14ac:dyDescent="0.3">
      <c r="B260">
        <v>15</v>
      </c>
      <c r="C260">
        <v>495.71199999999999</v>
      </c>
      <c r="D260">
        <f t="shared" si="16"/>
        <v>49.42909396470764</v>
      </c>
      <c r="E260">
        <v>-27.8931</v>
      </c>
      <c r="F260">
        <v>62.896700000000003</v>
      </c>
      <c r="G260">
        <v>313.32499999999999</v>
      </c>
      <c r="H260">
        <v>0.62672899999999998</v>
      </c>
      <c r="I260">
        <v>-47.134399999999999</v>
      </c>
      <c r="J260">
        <f t="shared" si="14"/>
        <v>-19.241299999999999</v>
      </c>
      <c r="L260">
        <v>16</v>
      </c>
      <c r="M260">
        <v>534.28700000000003</v>
      </c>
      <c r="N260">
        <f t="shared" si="17"/>
        <v>45.693397304089579</v>
      </c>
      <c r="O260">
        <v>-3.8299599999999998</v>
      </c>
      <c r="P260">
        <v>55.267299999999999</v>
      </c>
      <c r="Q260">
        <v>376.31599999999997</v>
      </c>
      <c r="R260">
        <v>0.89110900000000004</v>
      </c>
      <c r="S260">
        <v>-21.225000000000001</v>
      </c>
      <c r="T260">
        <f t="shared" si="15"/>
        <v>-17.395040000000002</v>
      </c>
    </row>
    <row r="261" spans="1:20" x14ac:dyDescent="0.3">
      <c r="B261">
        <v>16</v>
      </c>
      <c r="C261">
        <v>516.37800000000004</v>
      </c>
      <c r="D261">
        <f t="shared" si="16"/>
        <v>48.388657698635313</v>
      </c>
      <c r="E261">
        <v>-27.618400000000001</v>
      </c>
      <c r="F261">
        <v>62.423699999999997</v>
      </c>
      <c r="G261">
        <v>309.678</v>
      </c>
      <c r="H261">
        <v>0.625915</v>
      </c>
      <c r="I261">
        <v>-47.119100000000003</v>
      </c>
      <c r="J261">
        <f t="shared" si="14"/>
        <v>-19.500700000000002</v>
      </c>
      <c r="L261">
        <v>17</v>
      </c>
      <c r="M261">
        <v>556.21900000000005</v>
      </c>
      <c r="N261">
        <f t="shared" si="17"/>
        <v>45.59547692868864</v>
      </c>
      <c r="O261">
        <v>-4.0130600000000003</v>
      </c>
      <c r="P261">
        <v>55.557299999999998</v>
      </c>
      <c r="Q261">
        <v>382.08600000000001</v>
      </c>
      <c r="R261">
        <v>0.89646700000000001</v>
      </c>
      <c r="S261">
        <v>-21.179200000000002</v>
      </c>
      <c r="T261">
        <f t="shared" si="15"/>
        <v>-17.166140000000002</v>
      </c>
    </row>
    <row r="262" spans="1:20" x14ac:dyDescent="0.3">
      <c r="B262">
        <v>17</v>
      </c>
      <c r="C262">
        <v>536.82500000000005</v>
      </c>
      <c r="D262">
        <f t="shared" si="16"/>
        <v>48.906930111996864</v>
      </c>
      <c r="E262">
        <v>-27.832000000000001</v>
      </c>
      <c r="F262">
        <v>62.774700000000003</v>
      </c>
      <c r="G262">
        <v>317.81299999999999</v>
      </c>
      <c r="H262">
        <v>0.630714</v>
      </c>
      <c r="I262">
        <v>-46.997100000000003</v>
      </c>
      <c r="J262">
        <f t="shared" ref="J262:J325" si="18">I262-E262</f>
        <v>-19.165100000000002</v>
      </c>
      <c r="L262">
        <v>18</v>
      </c>
      <c r="M262">
        <v>578.077</v>
      </c>
      <c r="N262">
        <f t="shared" si="17"/>
        <v>45.749839875560546</v>
      </c>
      <c r="O262">
        <v>-4.2572000000000001</v>
      </c>
      <c r="P262">
        <v>55.709800000000001</v>
      </c>
      <c r="Q262">
        <v>380.37099999999998</v>
      </c>
      <c r="R262">
        <v>0.89730399999999999</v>
      </c>
      <c r="S262">
        <v>-21.377600000000001</v>
      </c>
      <c r="T262">
        <f t="shared" ref="T262:T325" si="19">S262-O262</f>
        <v>-17.1204</v>
      </c>
    </row>
    <row r="263" spans="1:20" x14ac:dyDescent="0.3">
      <c r="B263">
        <v>18</v>
      </c>
      <c r="C263">
        <v>557.024</v>
      </c>
      <c r="D263">
        <f t="shared" ref="D263:D326" si="20">1000/(C263-C262)</f>
        <v>49.507401356502903</v>
      </c>
      <c r="E263">
        <v>-28.442399999999999</v>
      </c>
      <c r="F263">
        <v>63.140900000000002</v>
      </c>
      <c r="G263">
        <v>323.07299999999998</v>
      </c>
      <c r="H263">
        <v>0.64011499999999999</v>
      </c>
      <c r="I263">
        <v>-46.951300000000003</v>
      </c>
      <c r="J263">
        <f t="shared" si="18"/>
        <v>-18.508900000000004</v>
      </c>
      <c r="L263">
        <v>19</v>
      </c>
      <c r="M263">
        <v>600.13400000000001</v>
      </c>
      <c r="N263">
        <f t="shared" ref="N263:N326" si="21">1000/(M263-M262)</f>
        <v>45.33708119871239</v>
      </c>
      <c r="O263">
        <v>-4.4403100000000002</v>
      </c>
      <c r="P263">
        <v>55.831899999999997</v>
      </c>
      <c r="Q263">
        <v>386.786</v>
      </c>
      <c r="R263">
        <v>0.89635699999999996</v>
      </c>
      <c r="S263">
        <v>-21.453900000000001</v>
      </c>
      <c r="T263">
        <f t="shared" si="19"/>
        <v>-17.013590000000001</v>
      </c>
    </row>
    <row r="264" spans="1:20" x14ac:dyDescent="0.3">
      <c r="B264">
        <v>19</v>
      </c>
      <c r="C264">
        <v>577.79999999999995</v>
      </c>
      <c r="D264">
        <f t="shared" si="20"/>
        <v>48.13246053138247</v>
      </c>
      <c r="E264">
        <v>-27.481100000000001</v>
      </c>
      <c r="F264">
        <v>62.4084</v>
      </c>
      <c r="G264">
        <v>311.18299999999999</v>
      </c>
      <c r="H264">
        <v>0.62592499999999995</v>
      </c>
      <c r="I264">
        <v>-46.9818</v>
      </c>
      <c r="J264">
        <f t="shared" si="18"/>
        <v>-19.500699999999998</v>
      </c>
      <c r="L264">
        <v>20</v>
      </c>
      <c r="M264">
        <v>622.02099999999996</v>
      </c>
      <c r="N264">
        <f t="shared" si="21"/>
        <v>45.689221912550948</v>
      </c>
      <c r="O264">
        <v>-4.2419399999999996</v>
      </c>
      <c r="P264">
        <v>55.542000000000002</v>
      </c>
      <c r="Q264">
        <v>382.80399999999997</v>
      </c>
      <c r="R264">
        <v>0.89596799999999999</v>
      </c>
      <c r="S264">
        <v>-21.408100000000001</v>
      </c>
      <c r="T264">
        <f t="shared" si="19"/>
        <v>-17.166160000000001</v>
      </c>
    </row>
    <row r="265" spans="1:20" x14ac:dyDescent="0.3">
      <c r="B265">
        <v>20</v>
      </c>
      <c r="C265">
        <v>598.49900000000002</v>
      </c>
      <c r="D265">
        <f t="shared" si="20"/>
        <v>48.311512633460396</v>
      </c>
      <c r="E265">
        <v>-27.618400000000001</v>
      </c>
      <c r="F265">
        <v>62.515300000000003</v>
      </c>
      <c r="G265">
        <v>312.72399999999999</v>
      </c>
      <c r="H265">
        <v>0.62946599999999997</v>
      </c>
      <c r="I265">
        <v>-46.936</v>
      </c>
      <c r="J265">
        <f t="shared" si="18"/>
        <v>-19.317599999999999</v>
      </c>
      <c r="L265">
        <v>21</v>
      </c>
      <c r="M265">
        <v>643.93700000000001</v>
      </c>
      <c r="N265">
        <f t="shared" si="21"/>
        <v>45.628764373060669</v>
      </c>
      <c r="O265">
        <v>-3.9825400000000002</v>
      </c>
      <c r="P265">
        <v>55.175800000000002</v>
      </c>
      <c r="Q265">
        <v>378.13600000000002</v>
      </c>
      <c r="R265">
        <v>0.895042</v>
      </c>
      <c r="S265">
        <v>-21.606400000000001</v>
      </c>
      <c r="T265">
        <f t="shared" si="19"/>
        <v>-17.623860000000001</v>
      </c>
    </row>
    <row r="266" spans="1:20" x14ac:dyDescent="0.3">
      <c r="B266">
        <v>21</v>
      </c>
      <c r="C266">
        <v>619.09699999999998</v>
      </c>
      <c r="D266">
        <f t="shared" si="20"/>
        <v>48.548402757549383</v>
      </c>
      <c r="E266">
        <v>-27.343800000000002</v>
      </c>
      <c r="F266">
        <v>62.011699999999998</v>
      </c>
      <c r="G266">
        <v>310.77699999999999</v>
      </c>
      <c r="H266">
        <v>0.62962200000000001</v>
      </c>
      <c r="I266">
        <v>-46.814</v>
      </c>
      <c r="J266">
        <f t="shared" si="18"/>
        <v>-19.470199999999998</v>
      </c>
      <c r="L266">
        <v>22</v>
      </c>
      <c r="M266">
        <v>665.98099999999999</v>
      </c>
      <c r="N266">
        <f t="shared" si="21"/>
        <v>45.363817818907677</v>
      </c>
      <c r="O266">
        <v>-4.6081500000000002</v>
      </c>
      <c r="P266">
        <v>55.557299999999998</v>
      </c>
      <c r="Q266">
        <v>383.78399999999999</v>
      </c>
      <c r="R266">
        <v>0.90549100000000005</v>
      </c>
      <c r="S266">
        <v>-21.514900000000001</v>
      </c>
      <c r="T266">
        <f t="shared" si="19"/>
        <v>-16.906750000000002</v>
      </c>
    </row>
    <row r="267" spans="1:20" x14ac:dyDescent="0.3">
      <c r="B267">
        <v>22</v>
      </c>
      <c r="C267">
        <v>640.07399999999996</v>
      </c>
      <c r="D267">
        <f t="shared" si="20"/>
        <v>47.67125899795019</v>
      </c>
      <c r="E267">
        <v>-27.71</v>
      </c>
      <c r="F267">
        <v>62.377899999999997</v>
      </c>
      <c r="G267">
        <v>312.476</v>
      </c>
      <c r="H267">
        <v>0.63308799999999998</v>
      </c>
      <c r="I267">
        <v>-46.890300000000003</v>
      </c>
      <c r="J267">
        <f t="shared" si="18"/>
        <v>-19.180300000000003</v>
      </c>
      <c r="L267">
        <v>23</v>
      </c>
      <c r="M267">
        <v>687.94799999999998</v>
      </c>
      <c r="N267">
        <f t="shared" si="21"/>
        <v>45.522829699094125</v>
      </c>
      <c r="O267">
        <v>-4.22668</v>
      </c>
      <c r="P267">
        <v>55.328400000000002</v>
      </c>
      <c r="Q267">
        <v>380.73200000000003</v>
      </c>
      <c r="R267">
        <v>0.89701500000000001</v>
      </c>
      <c r="S267">
        <v>-21.606400000000001</v>
      </c>
      <c r="T267">
        <f t="shared" si="19"/>
        <v>-17.379719999999999</v>
      </c>
    </row>
    <row r="268" spans="1:20" x14ac:dyDescent="0.3">
      <c r="B268">
        <v>23</v>
      </c>
      <c r="C268">
        <v>660.524</v>
      </c>
      <c r="D268">
        <f t="shared" si="20"/>
        <v>48.899755501222387</v>
      </c>
      <c r="E268">
        <v>-27.542100000000001</v>
      </c>
      <c r="F268">
        <v>62.194800000000001</v>
      </c>
      <c r="G268">
        <v>313.81900000000002</v>
      </c>
      <c r="H268">
        <v>0.633517</v>
      </c>
      <c r="I268">
        <v>-46.752899999999997</v>
      </c>
      <c r="J268">
        <f t="shared" si="18"/>
        <v>-19.210799999999995</v>
      </c>
      <c r="L268">
        <v>24</v>
      </c>
      <c r="M268">
        <v>710.18899999999996</v>
      </c>
      <c r="N268">
        <f t="shared" si="21"/>
        <v>44.962007103997152</v>
      </c>
      <c r="O268">
        <v>-4.7149700000000001</v>
      </c>
      <c r="P268">
        <v>55.633499999999998</v>
      </c>
      <c r="Q268">
        <v>387.77499999999998</v>
      </c>
      <c r="R268">
        <v>0.906663</v>
      </c>
      <c r="S268">
        <v>-21.453900000000001</v>
      </c>
      <c r="T268">
        <f t="shared" si="19"/>
        <v>-16.73893</v>
      </c>
    </row>
    <row r="269" spans="1:20" x14ac:dyDescent="0.3">
      <c r="B269">
        <v>24</v>
      </c>
      <c r="C269">
        <v>681.10699999999997</v>
      </c>
      <c r="D269">
        <f t="shared" si="20"/>
        <v>48.583782733323687</v>
      </c>
      <c r="E269">
        <v>-28.1677</v>
      </c>
      <c r="F269">
        <v>62.744100000000003</v>
      </c>
      <c r="G269">
        <v>321.53399999999999</v>
      </c>
      <c r="H269">
        <v>0.63996900000000001</v>
      </c>
      <c r="I269">
        <v>-46.798699999999997</v>
      </c>
      <c r="J269">
        <f t="shared" si="18"/>
        <v>-18.630999999999997</v>
      </c>
      <c r="T269">
        <f t="shared" si="19"/>
        <v>0</v>
      </c>
    </row>
    <row r="270" spans="1:20" x14ac:dyDescent="0.3">
      <c r="B270">
        <v>25</v>
      </c>
      <c r="C270">
        <v>701.99800000000005</v>
      </c>
      <c r="D270">
        <f t="shared" si="20"/>
        <v>47.867502752381235</v>
      </c>
      <c r="E270">
        <v>-27.221699999999998</v>
      </c>
      <c r="F270">
        <v>61.828600000000002</v>
      </c>
      <c r="G270">
        <v>311.63799999999998</v>
      </c>
      <c r="H270">
        <v>0.63145799999999996</v>
      </c>
      <c r="I270">
        <v>-46.859699999999997</v>
      </c>
      <c r="J270">
        <f t="shared" si="18"/>
        <v>-19.637999999999998</v>
      </c>
      <c r="K270">
        <v>3.7</v>
      </c>
      <c r="T270">
        <f t="shared" si="19"/>
        <v>0</v>
      </c>
    </row>
    <row r="271" spans="1:20" x14ac:dyDescent="0.3">
      <c r="J271">
        <f t="shared" si="18"/>
        <v>0</v>
      </c>
      <c r="L271">
        <v>1</v>
      </c>
      <c r="M271">
        <v>222.80799999999999</v>
      </c>
      <c r="O271">
        <v>-10.8948</v>
      </c>
      <c r="P271">
        <v>63.735999999999997</v>
      </c>
      <c r="Q271">
        <v>349.209</v>
      </c>
      <c r="R271">
        <v>0.81641600000000003</v>
      </c>
      <c r="S271">
        <v>-23.4375</v>
      </c>
      <c r="T271">
        <f t="shared" si="19"/>
        <v>-12.5427</v>
      </c>
    </row>
    <row r="272" spans="1:20" x14ac:dyDescent="0.3">
      <c r="A272">
        <v>4.0999999999999996</v>
      </c>
      <c r="J272">
        <f t="shared" si="18"/>
        <v>0</v>
      </c>
      <c r="L272">
        <v>2</v>
      </c>
      <c r="M272">
        <v>235.566</v>
      </c>
      <c r="N272">
        <f t="shared" si="21"/>
        <v>78.382191566076131</v>
      </c>
      <c r="O272">
        <v>-4.9743700000000004</v>
      </c>
      <c r="P272">
        <v>53.802500000000002</v>
      </c>
      <c r="Q272">
        <v>382.82799999999997</v>
      </c>
      <c r="R272">
        <v>0.918408</v>
      </c>
      <c r="S272">
        <v>-20.2789</v>
      </c>
      <c r="T272">
        <f t="shared" si="19"/>
        <v>-15.30453</v>
      </c>
    </row>
    <row r="273" spans="2:20" x14ac:dyDescent="0.3">
      <c r="B273">
        <v>1</v>
      </c>
      <c r="C273">
        <v>222.334</v>
      </c>
      <c r="E273">
        <v>-35.308799999999998</v>
      </c>
      <c r="F273">
        <v>71.426400000000001</v>
      </c>
      <c r="G273">
        <v>280.779</v>
      </c>
      <c r="H273">
        <v>0.57949399999999995</v>
      </c>
      <c r="I273">
        <v>-50.292999999999999</v>
      </c>
      <c r="J273">
        <f t="shared" si="18"/>
        <v>-14.984200000000001</v>
      </c>
      <c r="L273">
        <v>3</v>
      </c>
      <c r="M273">
        <v>256.02600000000001</v>
      </c>
      <c r="N273">
        <f t="shared" si="21"/>
        <v>48.875855327468209</v>
      </c>
      <c r="O273">
        <v>-4.3182400000000003</v>
      </c>
      <c r="P273">
        <v>54.031399999999998</v>
      </c>
      <c r="Q273">
        <v>377.19499999999999</v>
      </c>
      <c r="R273">
        <v>0.89662900000000001</v>
      </c>
      <c r="S273">
        <v>-20.492599999999999</v>
      </c>
      <c r="T273">
        <f t="shared" si="19"/>
        <v>-16.17436</v>
      </c>
    </row>
    <row r="274" spans="2:20" x14ac:dyDescent="0.3">
      <c r="B274">
        <v>2</v>
      </c>
      <c r="C274">
        <v>232.59299999999999</v>
      </c>
      <c r="D274">
        <f t="shared" si="20"/>
        <v>97.475387464665303</v>
      </c>
      <c r="E274">
        <v>-29.357900000000001</v>
      </c>
      <c r="F274">
        <v>59.5398</v>
      </c>
      <c r="G274">
        <v>304.351</v>
      </c>
      <c r="H274">
        <v>0.634876</v>
      </c>
      <c r="I274">
        <v>-47.424300000000002</v>
      </c>
      <c r="J274">
        <f t="shared" si="18"/>
        <v>-18.066400000000002</v>
      </c>
      <c r="L274">
        <v>4</v>
      </c>
      <c r="M274">
        <v>275.67200000000003</v>
      </c>
      <c r="N274">
        <f t="shared" si="21"/>
        <v>50.900946757609653</v>
      </c>
      <c r="O274">
        <v>-3.3264200000000002</v>
      </c>
      <c r="P274">
        <v>53.192100000000003</v>
      </c>
      <c r="Q274">
        <v>375.505</v>
      </c>
      <c r="R274">
        <v>0.89807700000000001</v>
      </c>
      <c r="S274">
        <v>-20.401</v>
      </c>
      <c r="T274">
        <f t="shared" si="19"/>
        <v>-17.074580000000001</v>
      </c>
    </row>
    <row r="275" spans="2:20" x14ac:dyDescent="0.3">
      <c r="B275">
        <v>3</v>
      </c>
      <c r="C275">
        <v>252.273</v>
      </c>
      <c r="D275">
        <f t="shared" si="20"/>
        <v>50.813008130081286</v>
      </c>
      <c r="E275">
        <v>-29.541</v>
      </c>
      <c r="F275">
        <v>61.859099999999998</v>
      </c>
      <c r="G275">
        <v>304.78800000000001</v>
      </c>
      <c r="H275">
        <v>0.62244600000000005</v>
      </c>
      <c r="I275">
        <v>-48.171999999999997</v>
      </c>
      <c r="J275">
        <f t="shared" si="18"/>
        <v>-18.630999999999997</v>
      </c>
      <c r="L275">
        <v>5</v>
      </c>
      <c r="M275">
        <v>295.99799999999999</v>
      </c>
      <c r="N275">
        <f t="shared" si="21"/>
        <v>49.198071435599807</v>
      </c>
      <c r="O275">
        <v>-4.05884</v>
      </c>
      <c r="P275">
        <v>54.565399999999997</v>
      </c>
      <c r="Q275">
        <v>382.96600000000001</v>
      </c>
      <c r="R275">
        <v>0.89661000000000002</v>
      </c>
      <c r="S275">
        <v>-20.828199999999999</v>
      </c>
      <c r="T275">
        <f t="shared" si="19"/>
        <v>-16.769359999999999</v>
      </c>
    </row>
    <row r="276" spans="2:20" x14ac:dyDescent="0.3">
      <c r="B276">
        <v>4</v>
      </c>
      <c r="C276">
        <v>271.26900000000001</v>
      </c>
      <c r="D276">
        <f t="shared" si="20"/>
        <v>52.642661612971125</v>
      </c>
      <c r="E276">
        <v>-29.388400000000001</v>
      </c>
      <c r="F276">
        <v>62.133800000000001</v>
      </c>
      <c r="G276">
        <v>307.089</v>
      </c>
      <c r="H276">
        <v>0.623228</v>
      </c>
      <c r="I276">
        <v>-48.217799999999997</v>
      </c>
      <c r="J276">
        <f t="shared" si="18"/>
        <v>-18.829399999999996</v>
      </c>
      <c r="L276">
        <v>6</v>
      </c>
      <c r="M276">
        <v>316.60899999999998</v>
      </c>
      <c r="N276">
        <f t="shared" si="21"/>
        <v>48.517781767017638</v>
      </c>
      <c r="O276">
        <v>-4.2419399999999996</v>
      </c>
      <c r="P276">
        <v>55.297899999999998</v>
      </c>
      <c r="Q276">
        <v>386.89600000000002</v>
      </c>
      <c r="R276">
        <v>0.89614799999999994</v>
      </c>
      <c r="S276">
        <v>-21.118200000000002</v>
      </c>
      <c r="T276">
        <f t="shared" si="19"/>
        <v>-16.876260000000002</v>
      </c>
    </row>
    <row r="277" spans="2:20" x14ac:dyDescent="0.3">
      <c r="B277">
        <v>5</v>
      </c>
      <c r="C277">
        <v>290.685</v>
      </c>
      <c r="D277">
        <f t="shared" si="20"/>
        <v>51.503914297486617</v>
      </c>
      <c r="E277">
        <v>-29.968299999999999</v>
      </c>
      <c r="F277">
        <v>63.262900000000002</v>
      </c>
      <c r="G277">
        <v>319.899</v>
      </c>
      <c r="H277">
        <v>0.62950899999999999</v>
      </c>
      <c r="I277">
        <v>-48.156700000000001</v>
      </c>
      <c r="J277">
        <f t="shared" si="18"/>
        <v>-18.188400000000001</v>
      </c>
      <c r="L277">
        <v>7</v>
      </c>
      <c r="M277">
        <v>337.34899999999999</v>
      </c>
      <c r="N277">
        <f t="shared" si="21"/>
        <v>48.216007714561215</v>
      </c>
      <c r="O277">
        <v>-4.0283199999999999</v>
      </c>
      <c r="P277">
        <v>55.053699999999999</v>
      </c>
      <c r="Q277">
        <v>381.12900000000002</v>
      </c>
      <c r="R277">
        <v>0.89202000000000004</v>
      </c>
      <c r="S277">
        <v>-21.026599999999998</v>
      </c>
      <c r="T277">
        <f t="shared" si="19"/>
        <v>-16.998279999999998</v>
      </c>
    </row>
    <row r="278" spans="2:20" x14ac:dyDescent="0.3">
      <c r="B278">
        <v>6</v>
      </c>
      <c r="C278">
        <v>310.12799999999999</v>
      </c>
      <c r="D278">
        <f t="shared" si="20"/>
        <v>51.432392120557573</v>
      </c>
      <c r="E278">
        <v>-29.7546</v>
      </c>
      <c r="F278">
        <v>63.186599999999999</v>
      </c>
      <c r="G278">
        <v>318.97699999999998</v>
      </c>
      <c r="H278">
        <v>0.63152399999999997</v>
      </c>
      <c r="I278">
        <v>-48.232999999999997</v>
      </c>
      <c r="J278">
        <f t="shared" si="18"/>
        <v>-18.478399999999997</v>
      </c>
      <c r="L278">
        <v>8</v>
      </c>
      <c r="M278">
        <v>357.95100000000002</v>
      </c>
      <c r="N278">
        <f t="shared" si="21"/>
        <v>48.538976798369013</v>
      </c>
      <c r="O278">
        <v>-3.8147000000000002</v>
      </c>
      <c r="P278">
        <v>54.977400000000003</v>
      </c>
      <c r="Q278">
        <v>377.51400000000001</v>
      </c>
      <c r="R278">
        <v>0.89331400000000005</v>
      </c>
      <c r="S278">
        <v>-21.148700000000002</v>
      </c>
      <c r="T278">
        <f t="shared" si="19"/>
        <v>-17.334000000000003</v>
      </c>
    </row>
    <row r="279" spans="2:20" x14ac:dyDescent="0.3">
      <c r="B279">
        <v>7</v>
      </c>
      <c r="C279">
        <v>329.964</v>
      </c>
      <c r="D279">
        <f t="shared" si="20"/>
        <v>50.413389796329874</v>
      </c>
      <c r="E279">
        <v>-28.0609</v>
      </c>
      <c r="F279">
        <v>61.721800000000002</v>
      </c>
      <c r="G279">
        <v>307.161</v>
      </c>
      <c r="H279">
        <v>0.62113600000000002</v>
      </c>
      <c r="I279">
        <v>-47.851599999999998</v>
      </c>
      <c r="J279">
        <f t="shared" si="18"/>
        <v>-19.790699999999998</v>
      </c>
      <c r="L279">
        <v>9</v>
      </c>
      <c r="M279">
        <v>378.875</v>
      </c>
      <c r="N279">
        <f t="shared" si="21"/>
        <v>47.792009176065811</v>
      </c>
      <c r="O279">
        <v>-4.3640100000000004</v>
      </c>
      <c r="P279">
        <v>55.679299999999998</v>
      </c>
      <c r="Q279">
        <v>385.74599999999998</v>
      </c>
      <c r="R279">
        <v>0.89688500000000004</v>
      </c>
      <c r="S279">
        <v>-21.057099999999998</v>
      </c>
      <c r="T279">
        <f t="shared" si="19"/>
        <v>-16.693089999999998</v>
      </c>
    </row>
    <row r="280" spans="2:20" x14ac:dyDescent="0.3">
      <c r="B280">
        <v>8</v>
      </c>
      <c r="C280">
        <v>349.15699999999998</v>
      </c>
      <c r="D280">
        <f t="shared" si="20"/>
        <v>52.102328974105184</v>
      </c>
      <c r="E280">
        <v>-28.503399999999999</v>
      </c>
      <c r="F280">
        <v>62.515300000000003</v>
      </c>
      <c r="G280">
        <v>309.79199999999997</v>
      </c>
      <c r="H280">
        <v>0.62521400000000005</v>
      </c>
      <c r="I280">
        <v>-47.698999999999998</v>
      </c>
      <c r="J280">
        <f t="shared" si="18"/>
        <v>-19.195599999999999</v>
      </c>
      <c r="L280">
        <v>10</v>
      </c>
      <c r="M280">
        <v>399.74099999999999</v>
      </c>
      <c r="N280">
        <f t="shared" si="21"/>
        <v>47.924853829195854</v>
      </c>
      <c r="O280">
        <v>-3.76892</v>
      </c>
      <c r="P280">
        <v>55.175800000000002</v>
      </c>
      <c r="Q280">
        <v>379.27699999999999</v>
      </c>
      <c r="R280">
        <v>0.89432800000000001</v>
      </c>
      <c r="S280">
        <v>-20.950299999999999</v>
      </c>
      <c r="T280">
        <f t="shared" si="19"/>
        <v>-17.181379999999997</v>
      </c>
    </row>
    <row r="281" spans="2:20" x14ac:dyDescent="0.3">
      <c r="B281">
        <v>9</v>
      </c>
      <c r="C281">
        <v>369.11099999999999</v>
      </c>
      <c r="D281">
        <f t="shared" si="20"/>
        <v>50.115265109752414</v>
      </c>
      <c r="E281">
        <v>-28.533899999999999</v>
      </c>
      <c r="F281">
        <v>62.698399999999999</v>
      </c>
      <c r="G281">
        <v>312.59300000000002</v>
      </c>
      <c r="H281">
        <v>0.62548999999999999</v>
      </c>
      <c r="I281">
        <v>-47.576900000000002</v>
      </c>
      <c r="J281">
        <f t="shared" si="18"/>
        <v>-19.043000000000003</v>
      </c>
      <c r="L281">
        <v>11</v>
      </c>
      <c r="M281">
        <v>420.55</v>
      </c>
      <c r="N281">
        <f t="shared" si="21"/>
        <v>48.056129559325235</v>
      </c>
      <c r="O281">
        <v>-3.8604699999999998</v>
      </c>
      <c r="P281">
        <v>55.206299999999999</v>
      </c>
      <c r="Q281">
        <v>383.01799999999997</v>
      </c>
      <c r="R281">
        <v>0.89338399999999996</v>
      </c>
      <c r="S281">
        <v>-20.904499999999999</v>
      </c>
      <c r="T281">
        <f t="shared" si="19"/>
        <v>-17.044029999999999</v>
      </c>
    </row>
    <row r="282" spans="2:20" x14ac:dyDescent="0.3">
      <c r="B282">
        <v>10</v>
      </c>
      <c r="C282">
        <v>388.49700000000001</v>
      </c>
      <c r="D282">
        <f t="shared" si="20"/>
        <v>51.583617043227008</v>
      </c>
      <c r="E282">
        <v>-28.503399999999999</v>
      </c>
      <c r="F282">
        <v>62.622100000000003</v>
      </c>
      <c r="G282">
        <v>313.16399999999999</v>
      </c>
      <c r="H282">
        <v>0.63074200000000002</v>
      </c>
      <c r="I282">
        <v>-47.531100000000002</v>
      </c>
      <c r="J282">
        <f t="shared" si="18"/>
        <v>-19.027700000000003</v>
      </c>
      <c r="L282">
        <v>12</v>
      </c>
      <c r="M282">
        <v>441.34199999999998</v>
      </c>
      <c r="N282">
        <f t="shared" si="21"/>
        <v>48.095421315890789</v>
      </c>
      <c r="O282">
        <v>-3.7078899999999999</v>
      </c>
      <c r="P282">
        <v>55.069000000000003</v>
      </c>
      <c r="Q282">
        <v>379.21800000000002</v>
      </c>
      <c r="R282">
        <v>0.89844599999999997</v>
      </c>
      <c r="S282">
        <v>-20.782499999999999</v>
      </c>
      <c r="T282">
        <f t="shared" si="19"/>
        <v>-17.07461</v>
      </c>
    </row>
    <row r="283" spans="2:20" x14ac:dyDescent="0.3">
      <c r="B283">
        <v>11</v>
      </c>
      <c r="C283">
        <v>408.43900000000002</v>
      </c>
      <c r="D283">
        <f t="shared" si="20"/>
        <v>50.145421722996673</v>
      </c>
      <c r="E283">
        <v>-27.816800000000001</v>
      </c>
      <c r="F283">
        <v>62.118499999999997</v>
      </c>
      <c r="G283">
        <v>310.64100000000002</v>
      </c>
      <c r="H283">
        <v>0.62664600000000004</v>
      </c>
      <c r="I283">
        <v>-47.378500000000003</v>
      </c>
      <c r="J283">
        <f t="shared" si="18"/>
        <v>-19.561700000000002</v>
      </c>
      <c r="L283">
        <v>13</v>
      </c>
      <c r="M283">
        <v>462.52199999999999</v>
      </c>
      <c r="N283">
        <f t="shared" si="21"/>
        <v>47.214353163361643</v>
      </c>
      <c r="O283">
        <v>-3.9977999999999998</v>
      </c>
      <c r="P283">
        <v>55.328400000000002</v>
      </c>
      <c r="Q283">
        <v>384.68400000000003</v>
      </c>
      <c r="R283">
        <v>0.90182700000000005</v>
      </c>
      <c r="S283">
        <v>-20.919799999999999</v>
      </c>
      <c r="T283">
        <f t="shared" si="19"/>
        <v>-16.921999999999997</v>
      </c>
    </row>
    <row r="284" spans="2:20" x14ac:dyDescent="0.3">
      <c r="B284">
        <v>12</v>
      </c>
      <c r="C284">
        <v>428.505</v>
      </c>
      <c r="D284">
        <f t="shared" si="20"/>
        <v>49.835542709060164</v>
      </c>
      <c r="E284">
        <v>-27.526900000000001</v>
      </c>
      <c r="F284">
        <v>61.859099999999998</v>
      </c>
      <c r="G284">
        <v>307.43400000000003</v>
      </c>
      <c r="H284">
        <v>0.62656999999999996</v>
      </c>
      <c r="I284">
        <v>-47.119100000000003</v>
      </c>
      <c r="J284">
        <f t="shared" si="18"/>
        <v>-19.592200000000002</v>
      </c>
      <c r="L284">
        <v>14</v>
      </c>
      <c r="M284">
        <v>483.74400000000003</v>
      </c>
      <c r="N284">
        <f t="shared" si="21"/>
        <v>47.120912260861289</v>
      </c>
      <c r="O284">
        <v>-4.3640100000000004</v>
      </c>
      <c r="P284">
        <v>55.831899999999997</v>
      </c>
      <c r="Q284">
        <v>390.13499999999999</v>
      </c>
      <c r="R284">
        <v>0.90657799999999999</v>
      </c>
      <c r="S284">
        <v>-20.996099999999998</v>
      </c>
      <c r="T284">
        <f t="shared" si="19"/>
        <v>-16.632089999999998</v>
      </c>
    </row>
    <row r="285" spans="2:20" x14ac:dyDescent="0.3">
      <c r="B285">
        <v>13</v>
      </c>
      <c r="C285">
        <v>447.88499999999999</v>
      </c>
      <c r="D285">
        <f t="shared" si="20"/>
        <v>51.599587203302384</v>
      </c>
      <c r="E285">
        <v>-28.3813</v>
      </c>
      <c r="F285">
        <v>62.789900000000003</v>
      </c>
      <c r="G285">
        <v>318.15100000000001</v>
      </c>
      <c r="H285">
        <v>0.63515299999999997</v>
      </c>
      <c r="I285">
        <v>-47.317500000000003</v>
      </c>
      <c r="J285">
        <f t="shared" si="18"/>
        <v>-18.936200000000003</v>
      </c>
      <c r="L285">
        <v>15</v>
      </c>
      <c r="M285">
        <v>504.93700000000001</v>
      </c>
      <c r="N285">
        <f t="shared" si="21"/>
        <v>47.185391402821722</v>
      </c>
      <c r="O285">
        <v>-4.0283199999999999</v>
      </c>
      <c r="P285">
        <v>55.328400000000002</v>
      </c>
      <c r="Q285">
        <v>385.75900000000001</v>
      </c>
      <c r="R285">
        <v>0.909416</v>
      </c>
      <c r="S285">
        <v>-20.904499999999999</v>
      </c>
      <c r="T285">
        <f t="shared" si="19"/>
        <v>-16.876179999999998</v>
      </c>
    </row>
    <row r="286" spans="2:20" x14ac:dyDescent="0.3">
      <c r="B286">
        <v>14</v>
      </c>
      <c r="C286">
        <v>467.84399999999999</v>
      </c>
      <c r="D286">
        <f t="shared" si="20"/>
        <v>50.102710556641107</v>
      </c>
      <c r="E286">
        <v>-28.0609</v>
      </c>
      <c r="F286">
        <v>62.3474</v>
      </c>
      <c r="G286">
        <v>316.947</v>
      </c>
      <c r="H286">
        <v>0.636598</v>
      </c>
      <c r="I286">
        <v>-47.0428</v>
      </c>
      <c r="J286">
        <f t="shared" si="18"/>
        <v>-18.9819</v>
      </c>
      <c r="L286">
        <v>16</v>
      </c>
      <c r="M286">
        <v>526.46799999999996</v>
      </c>
      <c r="N286">
        <f t="shared" si="21"/>
        <v>46.444661186196754</v>
      </c>
      <c r="O286">
        <v>-4.1046100000000001</v>
      </c>
      <c r="P286">
        <v>55.328400000000002</v>
      </c>
      <c r="Q286">
        <v>389.11399999999998</v>
      </c>
      <c r="R286">
        <v>0.90259500000000004</v>
      </c>
      <c r="S286">
        <v>-20.873999999999999</v>
      </c>
      <c r="T286">
        <f t="shared" si="19"/>
        <v>-16.769389999999998</v>
      </c>
    </row>
    <row r="287" spans="2:20" x14ac:dyDescent="0.3">
      <c r="B287">
        <v>15</v>
      </c>
      <c r="C287">
        <v>487.74799999999999</v>
      </c>
      <c r="D287">
        <f t="shared" si="20"/>
        <v>50.241157556270103</v>
      </c>
      <c r="E287">
        <v>-28.472899999999999</v>
      </c>
      <c r="F287">
        <v>63.003500000000003</v>
      </c>
      <c r="G287">
        <v>322.09800000000001</v>
      </c>
      <c r="H287">
        <v>0.63534800000000002</v>
      </c>
      <c r="I287">
        <v>-47.149700000000003</v>
      </c>
      <c r="J287">
        <f t="shared" si="18"/>
        <v>-18.676800000000004</v>
      </c>
      <c r="L287">
        <v>17</v>
      </c>
      <c r="M287">
        <v>547.803</v>
      </c>
      <c r="N287">
        <f t="shared" si="21"/>
        <v>46.871338176704867</v>
      </c>
      <c r="O287">
        <v>-3.9672900000000002</v>
      </c>
      <c r="P287">
        <v>55.13</v>
      </c>
      <c r="Q287">
        <v>387.12</v>
      </c>
      <c r="R287">
        <v>0.90902799999999995</v>
      </c>
      <c r="S287">
        <v>-20.873999999999999</v>
      </c>
      <c r="T287">
        <f t="shared" si="19"/>
        <v>-16.906709999999997</v>
      </c>
    </row>
    <row r="288" spans="2:20" x14ac:dyDescent="0.3">
      <c r="B288">
        <v>16</v>
      </c>
      <c r="C288">
        <v>507.58600000000001</v>
      </c>
      <c r="D288">
        <f t="shared" si="20"/>
        <v>50.408307289041176</v>
      </c>
      <c r="E288">
        <v>-28.762799999999999</v>
      </c>
      <c r="F288">
        <v>63.186599999999999</v>
      </c>
      <c r="G288">
        <v>326.17500000000001</v>
      </c>
      <c r="H288">
        <v>0.64100999999999997</v>
      </c>
      <c r="I288">
        <v>-46.9818</v>
      </c>
      <c r="J288">
        <f t="shared" si="18"/>
        <v>-18.219000000000001</v>
      </c>
      <c r="L288">
        <v>18</v>
      </c>
      <c r="M288">
        <v>569.404</v>
      </c>
      <c r="N288">
        <f t="shared" si="21"/>
        <v>46.29415304846998</v>
      </c>
      <c r="O288">
        <v>-3.9672900000000002</v>
      </c>
      <c r="P288">
        <v>55.13</v>
      </c>
      <c r="Q288">
        <v>386.45800000000003</v>
      </c>
      <c r="R288">
        <v>0.90565200000000001</v>
      </c>
      <c r="S288">
        <v>-20.935099999999998</v>
      </c>
      <c r="T288">
        <f t="shared" si="19"/>
        <v>-16.96781</v>
      </c>
    </row>
    <row r="289" spans="1:20" x14ac:dyDescent="0.3">
      <c r="B289">
        <v>17</v>
      </c>
      <c r="C289">
        <v>527.92499999999995</v>
      </c>
      <c r="D289">
        <f t="shared" si="20"/>
        <v>49.166625694478732</v>
      </c>
      <c r="E289">
        <v>-27.9999</v>
      </c>
      <c r="F289">
        <v>62.6068</v>
      </c>
      <c r="G289">
        <v>318.88200000000001</v>
      </c>
      <c r="H289">
        <v>0.63752600000000004</v>
      </c>
      <c r="I289">
        <v>-46.844499999999996</v>
      </c>
      <c r="J289">
        <f t="shared" si="18"/>
        <v>-18.844599999999996</v>
      </c>
      <c r="L289">
        <v>19</v>
      </c>
      <c r="M289">
        <v>590.87199999999996</v>
      </c>
      <c r="N289">
        <f t="shared" si="21"/>
        <v>46.580957704490487</v>
      </c>
      <c r="O289">
        <v>-3.8909899999999999</v>
      </c>
      <c r="P289">
        <v>54.992699999999999</v>
      </c>
      <c r="Q289">
        <v>385.33199999999999</v>
      </c>
      <c r="R289">
        <v>0.90854199999999996</v>
      </c>
      <c r="S289">
        <v>-20.935099999999998</v>
      </c>
      <c r="T289">
        <f t="shared" si="19"/>
        <v>-17.04411</v>
      </c>
    </row>
    <row r="290" spans="1:20" x14ac:dyDescent="0.3">
      <c r="B290">
        <v>18</v>
      </c>
      <c r="C290">
        <v>547.75800000000004</v>
      </c>
      <c r="D290">
        <f t="shared" si="20"/>
        <v>50.421015479251537</v>
      </c>
      <c r="E290">
        <v>-28.366099999999999</v>
      </c>
      <c r="F290">
        <v>62.805199999999999</v>
      </c>
      <c r="G290">
        <v>323.77999999999997</v>
      </c>
      <c r="H290">
        <v>0.64315599999999995</v>
      </c>
      <c r="I290">
        <v>-46.890300000000003</v>
      </c>
      <c r="J290">
        <f t="shared" si="18"/>
        <v>-18.524200000000004</v>
      </c>
      <c r="L290">
        <v>20</v>
      </c>
      <c r="M290">
        <v>612.58100000000002</v>
      </c>
      <c r="N290">
        <f t="shared" si="21"/>
        <v>46.06384448846088</v>
      </c>
      <c r="O290">
        <v>-4.2419399999999996</v>
      </c>
      <c r="P290">
        <v>55.282600000000002</v>
      </c>
      <c r="Q290">
        <v>388.03800000000001</v>
      </c>
      <c r="R290">
        <v>0.90819700000000003</v>
      </c>
      <c r="S290">
        <v>-21.041899999999998</v>
      </c>
      <c r="T290">
        <f t="shared" si="19"/>
        <v>-16.799959999999999</v>
      </c>
    </row>
    <row r="291" spans="1:20" x14ac:dyDescent="0.3">
      <c r="B291">
        <v>19</v>
      </c>
      <c r="C291">
        <v>568.03499999999997</v>
      </c>
      <c r="D291">
        <f t="shared" si="20"/>
        <v>49.316960102579451</v>
      </c>
      <c r="E291">
        <v>-27.771000000000001</v>
      </c>
      <c r="F291">
        <v>62.225299999999997</v>
      </c>
      <c r="G291">
        <v>315.072</v>
      </c>
      <c r="H291">
        <v>0.63377099999999997</v>
      </c>
      <c r="I291">
        <v>-46.9818</v>
      </c>
      <c r="J291">
        <f t="shared" si="18"/>
        <v>-19.210799999999999</v>
      </c>
      <c r="L291">
        <v>21</v>
      </c>
      <c r="M291">
        <v>634.20500000000004</v>
      </c>
      <c r="N291">
        <f t="shared" si="21"/>
        <v>46.244913059563395</v>
      </c>
      <c r="O291">
        <v>-3.9215100000000001</v>
      </c>
      <c r="P291">
        <v>54.8553</v>
      </c>
      <c r="Q291">
        <v>385.94499999999999</v>
      </c>
      <c r="R291">
        <v>0.90823100000000001</v>
      </c>
      <c r="S291">
        <v>-20.980799999999999</v>
      </c>
      <c r="T291">
        <f t="shared" si="19"/>
        <v>-17.059289999999997</v>
      </c>
    </row>
    <row r="292" spans="1:20" x14ac:dyDescent="0.3">
      <c r="B292">
        <v>20</v>
      </c>
      <c r="C292">
        <v>588.15499999999997</v>
      </c>
      <c r="D292">
        <f t="shared" si="20"/>
        <v>49.701789264413506</v>
      </c>
      <c r="E292">
        <v>-26.931799999999999</v>
      </c>
      <c r="F292">
        <v>61.401400000000002</v>
      </c>
      <c r="G292">
        <v>306.779</v>
      </c>
      <c r="H292">
        <v>0.63129599999999997</v>
      </c>
      <c r="I292">
        <v>-46.798699999999997</v>
      </c>
      <c r="J292">
        <f t="shared" si="18"/>
        <v>-19.866899999999998</v>
      </c>
      <c r="L292">
        <v>22</v>
      </c>
      <c r="M292">
        <v>656.428</v>
      </c>
      <c r="N292">
        <f t="shared" si="21"/>
        <v>44.998425055123157</v>
      </c>
      <c r="O292">
        <v>-4.68445</v>
      </c>
      <c r="P292">
        <v>55.465699999999998</v>
      </c>
      <c r="Q292">
        <v>393.71</v>
      </c>
      <c r="R292">
        <v>0.91904600000000003</v>
      </c>
      <c r="S292">
        <v>-21.240200000000002</v>
      </c>
      <c r="T292">
        <f t="shared" si="19"/>
        <v>-16.555750000000003</v>
      </c>
    </row>
    <row r="293" spans="1:20" x14ac:dyDescent="0.3">
      <c r="B293">
        <v>21</v>
      </c>
      <c r="C293">
        <v>608.173</v>
      </c>
      <c r="D293">
        <f t="shared" si="20"/>
        <v>49.955040463582705</v>
      </c>
      <c r="E293">
        <v>-26.840199999999999</v>
      </c>
      <c r="F293">
        <v>61.264000000000003</v>
      </c>
      <c r="G293">
        <v>307.01100000000002</v>
      </c>
      <c r="H293">
        <v>0.63158300000000001</v>
      </c>
      <c r="I293">
        <v>-46.8292</v>
      </c>
      <c r="J293">
        <f t="shared" si="18"/>
        <v>-19.989000000000001</v>
      </c>
      <c r="L293">
        <v>23</v>
      </c>
      <c r="M293">
        <v>677.89499999999998</v>
      </c>
      <c r="N293">
        <f t="shared" si="21"/>
        <v>46.583127591186503</v>
      </c>
      <c r="O293">
        <v>-4.5471199999999996</v>
      </c>
      <c r="P293">
        <v>55.282600000000002</v>
      </c>
      <c r="Q293">
        <v>391.93</v>
      </c>
      <c r="R293">
        <v>0.91588400000000003</v>
      </c>
      <c r="S293">
        <v>-21.102900000000002</v>
      </c>
      <c r="T293">
        <f t="shared" si="19"/>
        <v>-16.555780000000002</v>
      </c>
    </row>
    <row r="294" spans="1:20" x14ac:dyDescent="0.3">
      <c r="B294">
        <v>22</v>
      </c>
      <c r="C294">
        <v>628.41399999999999</v>
      </c>
      <c r="D294">
        <f t="shared" si="20"/>
        <v>49.404673682130365</v>
      </c>
      <c r="E294">
        <v>-27.679400000000001</v>
      </c>
      <c r="F294">
        <v>62.179600000000001</v>
      </c>
      <c r="G294">
        <v>316.03500000000003</v>
      </c>
      <c r="H294">
        <v>0.63689700000000005</v>
      </c>
      <c r="I294">
        <v>-46.7834</v>
      </c>
      <c r="J294">
        <f t="shared" si="18"/>
        <v>-19.103999999999999</v>
      </c>
      <c r="L294">
        <v>24</v>
      </c>
      <c r="M294">
        <v>699.63699999999994</v>
      </c>
      <c r="N294">
        <f t="shared" si="21"/>
        <v>45.993928801398297</v>
      </c>
      <c r="O294">
        <v>-4.85229</v>
      </c>
      <c r="P294">
        <v>55.557299999999998</v>
      </c>
      <c r="Q294">
        <v>392.70600000000002</v>
      </c>
      <c r="R294">
        <v>0.91622599999999998</v>
      </c>
      <c r="S294">
        <v>-21.316500000000001</v>
      </c>
      <c r="T294">
        <f t="shared" si="19"/>
        <v>-16.464210000000001</v>
      </c>
    </row>
    <row r="295" spans="1:20" x14ac:dyDescent="0.3">
      <c r="B295">
        <v>23</v>
      </c>
      <c r="C295">
        <v>649.846</v>
      </c>
      <c r="D295">
        <f t="shared" si="20"/>
        <v>46.659201194475514</v>
      </c>
      <c r="E295">
        <v>-27.694700000000001</v>
      </c>
      <c r="F295">
        <v>61.935400000000001</v>
      </c>
      <c r="G295">
        <v>319.79199999999997</v>
      </c>
      <c r="H295">
        <v>0.64316600000000002</v>
      </c>
      <c r="I295">
        <v>-46.508800000000001</v>
      </c>
      <c r="J295">
        <f t="shared" si="18"/>
        <v>-18.8141</v>
      </c>
      <c r="T295">
        <f t="shared" si="19"/>
        <v>0</v>
      </c>
    </row>
    <row r="296" spans="1:20" x14ac:dyDescent="0.3">
      <c r="B296">
        <v>24</v>
      </c>
      <c r="C296">
        <v>669.54300000000001</v>
      </c>
      <c r="D296">
        <f t="shared" si="20"/>
        <v>50.769152662842053</v>
      </c>
      <c r="E296">
        <v>-27.557400000000001</v>
      </c>
      <c r="F296">
        <v>62.088000000000001</v>
      </c>
      <c r="G296">
        <v>318.64600000000002</v>
      </c>
      <c r="H296">
        <v>0.63939999999999997</v>
      </c>
      <c r="I296">
        <v>-46.554600000000001</v>
      </c>
      <c r="J296">
        <f t="shared" si="18"/>
        <v>-18.997199999999999</v>
      </c>
      <c r="K296">
        <v>3.8</v>
      </c>
      <c r="T296">
        <f t="shared" si="19"/>
        <v>0</v>
      </c>
    </row>
    <row r="297" spans="1:20" x14ac:dyDescent="0.3">
      <c r="B297">
        <v>25</v>
      </c>
      <c r="C297">
        <v>689.98900000000003</v>
      </c>
      <c r="D297">
        <f t="shared" si="20"/>
        <v>48.909322116795401</v>
      </c>
      <c r="E297">
        <v>-28.503399999999999</v>
      </c>
      <c r="F297">
        <v>63.064599999999999</v>
      </c>
      <c r="G297">
        <v>330.10500000000002</v>
      </c>
      <c r="H297">
        <v>0.64793000000000001</v>
      </c>
      <c r="I297">
        <v>-46.7072</v>
      </c>
      <c r="J297">
        <f t="shared" si="18"/>
        <v>-18.203800000000001</v>
      </c>
      <c r="L297">
        <v>1</v>
      </c>
      <c r="M297">
        <v>222.649</v>
      </c>
      <c r="O297">
        <v>-10.9558</v>
      </c>
      <c r="P297">
        <v>63.674900000000001</v>
      </c>
      <c r="Q297">
        <v>351.74799999999999</v>
      </c>
      <c r="R297">
        <v>0.82307200000000003</v>
      </c>
      <c r="S297">
        <v>-23.3612</v>
      </c>
      <c r="T297">
        <f t="shared" si="19"/>
        <v>-12.4054</v>
      </c>
    </row>
    <row r="298" spans="1:20" x14ac:dyDescent="0.3">
      <c r="B298">
        <v>26</v>
      </c>
      <c r="C298">
        <v>710.41200000000003</v>
      </c>
      <c r="D298">
        <f t="shared" si="20"/>
        <v>48.964402879106885</v>
      </c>
      <c r="E298">
        <v>-27.572600000000001</v>
      </c>
      <c r="F298">
        <v>62.149000000000001</v>
      </c>
      <c r="G298">
        <v>319.59199999999998</v>
      </c>
      <c r="H298">
        <v>0.64307599999999998</v>
      </c>
      <c r="I298">
        <v>-46.7834</v>
      </c>
      <c r="J298">
        <f t="shared" si="18"/>
        <v>-19.210799999999999</v>
      </c>
      <c r="L298">
        <v>2</v>
      </c>
      <c r="M298">
        <v>234.20400000000001</v>
      </c>
      <c r="N298">
        <f t="shared" si="21"/>
        <v>86.54262224145387</v>
      </c>
      <c r="O298">
        <v>-4.37927</v>
      </c>
      <c r="P298">
        <v>52.627600000000001</v>
      </c>
      <c r="Q298">
        <v>376.27</v>
      </c>
      <c r="R298">
        <v>0.91726600000000003</v>
      </c>
      <c r="S298">
        <v>-19.790600000000001</v>
      </c>
      <c r="T298">
        <f t="shared" si="19"/>
        <v>-15.411330000000001</v>
      </c>
    </row>
    <row r="299" spans="1:20" x14ac:dyDescent="0.3">
      <c r="J299">
        <f t="shared" si="18"/>
        <v>0</v>
      </c>
      <c r="L299">
        <v>3</v>
      </c>
      <c r="M299">
        <v>253.946</v>
      </c>
      <c r="N299">
        <f t="shared" si="21"/>
        <v>50.653429237159379</v>
      </c>
      <c r="O299">
        <v>-4.7302200000000001</v>
      </c>
      <c r="P299">
        <v>54.046599999999998</v>
      </c>
      <c r="Q299">
        <v>394.10300000000001</v>
      </c>
      <c r="R299">
        <v>0.92090000000000005</v>
      </c>
      <c r="S299">
        <v>-19.912700000000001</v>
      </c>
      <c r="T299">
        <f t="shared" si="19"/>
        <v>-15.182480000000002</v>
      </c>
    </row>
    <row r="300" spans="1:20" x14ac:dyDescent="0.3">
      <c r="A300">
        <v>4.2</v>
      </c>
      <c r="J300">
        <f t="shared" si="18"/>
        <v>0</v>
      </c>
      <c r="L300">
        <v>4</v>
      </c>
      <c r="M300">
        <v>272.822</v>
      </c>
      <c r="N300">
        <f t="shared" si="21"/>
        <v>52.977325704598421</v>
      </c>
      <c r="O300">
        <v>-3.8909899999999999</v>
      </c>
      <c r="P300">
        <v>53.436300000000003</v>
      </c>
      <c r="Q300">
        <v>389.12799999999999</v>
      </c>
      <c r="R300">
        <v>0.91759800000000002</v>
      </c>
      <c r="S300">
        <v>-20.034800000000001</v>
      </c>
      <c r="T300">
        <f t="shared" si="19"/>
        <v>-16.143810000000002</v>
      </c>
    </row>
    <row r="301" spans="1:20" x14ac:dyDescent="0.3">
      <c r="B301">
        <v>1</v>
      </c>
      <c r="C301">
        <v>222.25200000000001</v>
      </c>
      <c r="E301">
        <v>-35.491900000000001</v>
      </c>
      <c r="F301">
        <v>71.319599999999994</v>
      </c>
      <c r="G301">
        <v>281.12799999999999</v>
      </c>
      <c r="H301">
        <v>0.58179400000000003</v>
      </c>
      <c r="I301">
        <v>-50.506599999999999</v>
      </c>
      <c r="J301">
        <f t="shared" si="18"/>
        <v>-15.014699999999998</v>
      </c>
      <c r="L301">
        <v>5</v>
      </c>
      <c r="M301">
        <v>292.76600000000002</v>
      </c>
      <c r="N301">
        <f t="shared" si="21"/>
        <v>50.140393100681869</v>
      </c>
      <c r="O301">
        <v>-3.5247799999999998</v>
      </c>
      <c r="P301">
        <v>53.558300000000003</v>
      </c>
      <c r="Q301">
        <v>384.54599999999999</v>
      </c>
      <c r="R301">
        <v>0.91263399999999995</v>
      </c>
      <c r="S301">
        <v>-20.492599999999999</v>
      </c>
      <c r="T301">
        <f t="shared" si="19"/>
        <v>-16.96782</v>
      </c>
    </row>
    <row r="302" spans="1:20" x14ac:dyDescent="0.3">
      <c r="B302">
        <v>2</v>
      </c>
      <c r="C302">
        <v>231.79499999999999</v>
      </c>
      <c r="D302">
        <f t="shared" si="20"/>
        <v>104.78885046631062</v>
      </c>
      <c r="E302">
        <v>-29.251100000000001</v>
      </c>
      <c r="F302">
        <v>58.944699999999997</v>
      </c>
      <c r="G302">
        <v>304.79700000000003</v>
      </c>
      <c r="H302">
        <v>0.63694099999999998</v>
      </c>
      <c r="I302">
        <v>-47.683700000000002</v>
      </c>
      <c r="J302">
        <f t="shared" si="18"/>
        <v>-18.432600000000001</v>
      </c>
      <c r="L302">
        <v>6</v>
      </c>
      <c r="M302">
        <v>312.84800000000001</v>
      </c>
      <c r="N302">
        <f t="shared" si="21"/>
        <v>49.795837068021129</v>
      </c>
      <c r="O302">
        <v>-4.21143</v>
      </c>
      <c r="P302">
        <v>54.946899999999999</v>
      </c>
      <c r="Q302">
        <v>393.55900000000003</v>
      </c>
      <c r="R302">
        <v>0.91204799999999997</v>
      </c>
      <c r="S302">
        <v>-20.675699999999999</v>
      </c>
      <c r="T302">
        <f t="shared" si="19"/>
        <v>-16.464269999999999</v>
      </c>
    </row>
    <row r="303" spans="1:20" x14ac:dyDescent="0.3">
      <c r="B303">
        <v>3</v>
      </c>
      <c r="C303">
        <v>250.46100000000001</v>
      </c>
      <c r="D303">
        <f t="shared" si="20"/>
        <v>53.573341905067963</v>
      </c>
      <c r="E303">
        <v>-30.471800000000002</v>
      </c>
      <c r="F303">
        <v>62.133800000000001</v>
      </c>
      <c r="G303">
        <v>314.29000000000002</v>
      </c>
      <c r="H303">
        <v>0.63110699999999997</v>
      </c>
      <c r="I303">
        <v>-48.339799999999997</v>
      </c>
      <c r="J303">
        <f t="shared" si="18"/>
        <v>-17.867999999999995</v>
      </c>
      <c r="L303">
        <v>7</v>
      </c>
      <c r="M303">
        <v>333.16300000000001</v>
      </c>
      <c r="N303">
        <f t="shared" si="21"/>
        <v>49.224710804824028</v>
      </c>
      <c r="O303">
        <v>-4.21143</v>
      </c>
      <c r="P303">
        <v>55.069000000000003</v>
      </c>
      <c r="Q303">
        <v>393.20299999999997</v>
      </c>
      <c r="R303">
        <v>0.91119099999999997</v>
      </c>
      <c r="S303">
        <v>-20.751999999999999</v>
      </c>
      <c r="T303">
        <f t="shared" si="19"/>
        <v>-16.540569999999999</v>
      </c>
    </row>
    <row r="304" spans="1:20" x14ac:dyDescent="0.3">
      <c r="B304">
        <v>4</v>
      </c>
      <c r="C304">
        <v>269.31200000000001</v>
      </c>
      <c r="D304">
        <f t="shared" si="20"/>
        <v>53.047583682563264</v>
      </c>
      <c r="E304">
        <v>-28.823899999999998</v>
      </c>
      <c r="F304">
        <v>61.1267</v>
      </c>
      <c r="G304">
        <v>303.50900000000001</v>
      </c>
      <c r="H304">
        <v>0.62129400000000001</v>
      </c>
      <c r="I304">
        <v>-48.2941</v>
      </c>
      <c r="J304">
        <f t="shared" si="18"/>
        <v>-19.470200000000002</v>
      </c>
      <c r="L304">
        <v>8</v>
      </c>
      <c r="M304">
        <v>353.61700000000002</v>
      </c>
      <c r="N304">
        <f t="shared" si="21"/>
        <v>48.890192627358935</v>
      </c>
      <c r="O304">
        <v>-3.41797</v>
      </c>
      <c r="P304">
        <v>54.428100000000001</v>
      </c>
      <c r="Q304">
        <v>382.89699999999999</v>
      </c>
      <c r="R304">
        <v>0.90319099999999997</v>
      </c>
      <c r="S304">
        <v>-20.660399999999999</v>
      </c>
      <c r="T304">
        <f t="shared" si="19"/>
        <v>-17.242429999999999</v>
      </c>
    </row>
    <row r="305" spans="2:20" x14ac:dyDescent="0.3">
      <c r="B305">
        <v>5</v>
      </c>
      <c r="C305">
        <v>288.56</v>
      </c>
      <c r="D305">
        <f t="shared" si="20"/>
        <v>51.953449709060706</v>
      </c>
      <c r="E305">
        <v>-29.5563</v>
      </c>
      <c r="F305">
        <v>62.255899999999997</v>
      </c>
      <c r="G305">
        <v>315.86700000000002</v>
      </c>
      <c r="H305">
        <v>0.62998600000000005</v>
      </c>
      <c r="I305">
        <v>-48.1873</v>
      </c>
      <c r="J305">
        <f t="shared" si="18"/>
        <v>-18.631</v>
      </c>
      <c r="L305">
        <v>9</v>
      </c>
      <c r="M305">
        <v>373.81799999999998</v>
      </c>
      <c r="N305">
        <f t="shared" si="21"/>
        <v>49.502499876243839</v>
      </c>
      <c r="O305">
        <v>-4.0130600000000003</v>
      </c>
      <c r="P305">
        <v>55.175800000000002</v>
      </c>
      <c r="Q305">
        <v>390.16199999999998</v>
      </c>
      <c r="R305">
        <v>0.90547800000000001</v>
      </c>
      <c r="S305">
        <v>-20.645099999999999</v>
      </c>
      <c r="T305">
        <f t="shared" si="19"/>
        <v>-16.63204</v>
      </c>
    </row>
    <row r="306" spans="2:20" x14ac:dyDescent="0.3">
      <c r="B306">
        <v>6</v>
      </c>
      <c r="C306">
        <v>307.30099999999999</v>
      </c>
      <c r="D306">
        <f t="shared" si="20"/>
        <v>53.358945627234448</v>
      </c>
      <c r="E306">
        <v>-28.991700000000002</v>
      </c>
      <c r="F306">
        <v>62.149000000000001</v>
      </c>
      <c r="G306">
        <v>312.52300000000002</v>
      </c>
      <c r="H306">
        <v>0.62734800000000002</v>
      </c>
      <c r="I306">
        <v>-48.080399999999997</v>
      </c>
      <c r="J306">
        <f t="shared" si="18"/>
        <v>-19.088699999999996</v>
      </c>
      <c r="L306">
        <v>10</v>
      </c>
      <c r="M306">
        <v>394.32400000000001</v>
      </c>
      <c r="N306">
        <f t="shared" si="21"/>
        <v>48.76621476640976</v>
      </c>
      <c r="O306">
        <v>-4.3029799999999998</v>
      </c>
      <c r="P306">
        <v>55.511499999999998</v>
      </c>
      <c r="Q306">
        <v>393.90800000000002</v>
      </c>
      <c r="R306">
        <v>0.91340500000000002</v>
      </c>
      <c r="S306">
        <v>-20.706199999999999</v>
      </c>
      <c r="T306">
        <f t="shared" si="19"/>
        <v>-16.403219999999997</v>
      </c>
    </row>
    <row r="307" spans="2:20" x14ac:dyDescent="0.3">
      <c r="B307">
        <v>7</v>
      </c>
      <c r="C307">
        <v>326.30399999999997</v>
      </c>
      <c r="D307">
        <f t="shared" si="20"/>
        <v>52.623270009998457</v>
      </c>
      <c r="E307">
        <v>-29.312100000000001</v>
      </c>
      <c r="F307">
        <v>62.6678</v>
      </c>
      <c r="G307">
        <v>322.05099999999999</v>
      </c>
      <c r="H307">
        <v>0.63897199999999998</v>
      </c>
      <c r="I307">
        <v>-47.820999999999998</v>
      </c>
      <c r="J307">
        <f t="shared" si="18"/>
        <v>-18.508899999999997</v>
      </c>
      <c r="L307">
        <v>11</v>
      </c>
      <c r="M307">
        <v>414.95</v>
      </c>
      <c r="N307">
        <f t="shared" si="21"/>
        <v>48.482497818287655</v>
      </c>
      <c r="O307">
        <v>-4.0435800000000004</v>
      </c>
      <c r="P307">
        <v>55.252099999999999</v>
      </c>
      <c r="Q307">
        <v>393.65800000000002</v>
      </c>
      <c r="R307">
        <v>0.91331700000000005</v>
      </c>
      <c r="S307">
        <v>-20.492599999999999</v>
      </c>
      <c r="T307">
        <f t="shared" si="19"/>
        <v>-16.449019999999997</v>
      </c>
    </row>
    <row r="308" spans="2:20" x14ac:dyDescent="0.3">
      <c r="B308">
        <v>8</v>
      </c>
      <c r="C308">
        <v>345.52600000000001</v>
      </c>
      <c r="D308">
        <f t="shared" si="20"/>
        <v>52.023722817604728</v>
      </c>
      <c r="E308">
        <v>-29.327400000000001</v>
      </c>
      <c r="F308">
        <v>62.911999999999999</v>
      </c>
      <c r="G308">
        <v>322.666</v>
      </c>
      <c r="H308">
        <v>0.638764</v>
      </c>
      <c r="I308">
        <v>-47.714199999999998</v>
      </c>
      <c r="J308">
        <f t="shared" si="18"/>
        <v>-18.386799999999997</v>
      </c>
      <c r="L308">
        <v>12</v>
      </c>
      <c r="M308">
        <v>435.214</v>
      </c>
      <c r="N308">
        <f t="shared" si="21"/>
        <v>49.348598499802584</v>
      </c>
      <c r="O308">
        <v>-4.0435800000000004</v>
      </c>
      <c r="P308">
        <v>55.236800000000002</v>
      </c>
      <c r="Q308">
        <v>391.79500000000002</v>
      </c>
      <c r="R308">
        <v>0.912659</v>
      </c>
      <c r="S308">
        <v>-20.5688</v>
      </c>
      <c r="T308">
        <f t="shared" si="19"/>
        <v>-16.525219999999997</v>
      </c>
    </row>
    <row r="309" spans="2:20" x14ac:dyDescent="0.3">
      <c r="B309">
        <v>9</v>
      </c>
      <c r="C309">
        <v>364.31200000000001</v>
      </c>
      <c r="D309">
        <f t="shared" si="20"/>
        <v>53.231129564569358</v>
      </c>
      <c r="E309">
        <v>-27.618400000000001</v>
      </c>
      <c r="F309">
        <v>61.279299999999999</v>
      </c>
      <c r="G309">
        <v>305.61599999999999</v>
      </c>
      <c r="H309">
        <v>0.62672000000000005</v>
      </c>
      <c r="I309">
        <v>-47.454799999999999</v>
      </c>
      <c r="J309">
        <f t="shared" si="18"/>
        <v>-19.836399999999998</v>
      </c>
      <c r="L309">
        <v>13</v>
      </c>
      <c r="M309">
        <v>456.17099999999999</v>
      </c>
      <c r="N309">
        <f t="shared" si="21"/>
        <v>47.716753352101939</v>
      </c>
      <c r="O309">
        <v>-3.0822799999999999</v>
      </c>
      <c r="P309">
        <v>54.122900000000001</v>
      </c>
      <c r="Q309">
        <v>376.80200000000002</v>
      </c>
      <c r="R309">
        <v>0.89933700000000005</v>
      </c>
      <c r="S309">
        <v>-20.721399999999999</v>
      </c>
      <c r="T309">
        <f t="shared" si="19"/>
        <v>-17.639119999999998</v>
      </c>
    </row>
    <row r="310" spans="2:20" x14ac:dyDescent="0.3">
      <c r="B310">
        <v>10</v>
      </c>
      <c r="C310">
        <v>383.30500000000001</v>
      </c>
      <c r="D310">
        <f t="shared" si="20"/>
        <v>52.650976675617343</v>
      </c>
      <c r="E310">
        <v>-28.2593</v>
      </c>
      <c r="F310">
        <v>61.920200000000001</v>
      </c>
      <c r="G310">
        <v>315.51</v>
      </c>
      <c r="H310">
        <v>0.63377300000000003</v>
      </c>
      <c r="I310">
        <v>-47.500599999999999</v>
      </c>
      <c r="J310">
        <f t="shared" si="18"/>
        <v>-19.241299999999999</v>
      </c>
      <c r="L310">
        <v>14</v>
      </c>
      <c r="M310">
        <v>476.82499999999999</v>
      </c>
      <c r="N310">
        <f t="shared" si="21"/>
        <v>48.416771569671745</v>
      </c>
      <c r="O310">
        <v>-3.9825400000000002</v>
      </c>
      <c r="P310">
        <v>55.13</v>
      </c>
      <c r="Q310">
        <v>391.68799999999999</v>
      </c>
      <c r="R310">
        <v>0.91442900000000005</v>
      </c>
      <c r="S310">
        <v>-20.706199999999999</v>
      </c>
      <c r="T310">
        <f t="shared" si="19"/>
        <v>-16.723659999999999</v>
      </c>
    </row>
    <row r="311" spans="2:20" x14ac:dyDescent="0.3">
      <c r="B311">
        <v>11</v>
      </c>
      <c r="C311">
        <v>402.25299999999999</v>
      </c>
      <c r="D311">
        <f t="shared" si="20"/>
        <v>52.776018577158595</v>
      </c>
      <c r="E311">
        <v>-27.450600000000001</v>
      </c>
      <c r="F311">
        <v>61.477699999999999</v>
      </c>
      <c r="G311">
        <v>309.36900000000003</v>
      </c>
      <c r="H311">
        <v>0.62870899999999996</v>
      </c>
      <c r="I311">
        <v>-47.347999999999999</v>
      </c>
      <c r="J311">
        <f t="shared" si="18"/>
        <v>-19.897399999999998</v>
      </c>
      <c r="L311">
        <v>15</v>
      </c>
      <c r="M311">
        <v>497.334</v>
      </c>
      <c r="N311">
        <f t="shared" si="21"/>
        <v>48.759081378906785</v>
      </c>
      <c r="O311">
        <v>-3.8757299999999999</v>
      </c>
      <c r="P311">
        <v>54.992699999999999</v>
      </c>
      <c r="Q311">
        <v>390.56299999999999</v>
      </c>
      <c r="R311">
        <v>0.91771999999999998</v>
      </c>
      <c r="S311">
        <v>-20.721399999999999</v>
      </c>
      <c r="T311">
        <f t="shared" si="19"/>
        <v>-16.845669999999998</v>
      </c>
    </row>
    <row r="312" spans="2:20" x14ac:dyDescent="0.3">
      <c r="B312">
        <v>12</v>
      </c>
      <c r="C312">
        <v>421.19799999999998</v>
      </c>
      <c r="D312">
        <f t="shared" si="20"/>
        <v>52.784375824755891</v>
      </c>
      <c r="E312">
        <v>-27.9999</v>
      </c>
      <c r="F312">
        <v>62.088000000000001</v>
      </c>
      <c r="G312">
        <v>317.42</v>
      </c>
      <c r="H312">
        <v>0.63603900000000002</v>
      </c>
      <c r="I312">
        <v>-47.134399999999999</v>
      </c>
      <c r="J312">
        <f t="shared" si="18"/>
        <v>-19.134499999999999</v>
      </c>
      <c r="L312">
        <v>16</v>
      </c>
      <c r="M312">
        <v>518.22500000000002</v>
      </c>
      <c r="N312">
        <f t="shared" si="21"/>
        <v>47.867502752381363</v>
      </c>
      <c r="O312">
        <v>-4.21143</v>
      </c>
      <c r="P312">
        <v>55.252099999999999</v>
      </c>
      <c r="Q312">
        <v>398.36700000000002</v>
      </c>
      <c r="R312">
        <v>0.920157</v>
      </c>
      <c r="S312">
        <v>-20.721399999999999</v>
      </c>
      <c r="T312">
        <f t="shared" si="19"/>
        <v>-16.509969999999999</v>
      </c>
    </row>
    <row r="313" spans="2:20" x14ac:dyDescent="0.3">
      <c r="B313">
        <v>13</v>
      </c>
      <c r="C313">
        <v>440.53</v>
      </c>
      <c r="D313">
        <f t="shared" si="20"/>
        <v>51.727705358990292</v>
      </c>
      <c r="E313">
        <v>-28.427099999999999</v>
      </c>
      <c r="F313">
        <v>62.530500000000004</v>
      </c>
      <c r="G313">
        <v>324.85199999999998</v>
      </c>
      <c r="H313">
        <v>0.63969799999999999</v>
      </c>
      <c r="I313">
        <v>-47.0428</v>
      </c>
      <c r="J313">
        <f t="shared" si="18"/>
        <v>-18.6157</v>
      </c>
      <c r="L313">
        <v>17</v>
      </c>
      <c r="M313">
        <v>539.274</v>
      </c>
      <c r="N313">
        <f t="shared" si="21"/>
        <v>47.508195163665782</v>
      </c>
      <c r="O313">
        <v>-3.7994400000000002</v>
      </c>
      <c r="P313">
        <v>54.656999999999996</v>
      </c>
      <c r="Q313">
        <v>388.02699999999999</v>
      </c>
      <c r="R313">
        <v>0.91480899999999998</v>
      </c>
      <c r="S313">
        <v>-20.858799999999999</v>
      </c>
      <c r="T313">
        <f t="shared" si="19"/>
        <v>-17.059359999999998</v>
      </c>
    </row>
    <row r="314" spans="2:20" x14ac:dyDescent="0.3">
      <c r="B314">
        <v>14</v>
      </c>
      <c r="C314">
        <v>460.33800000000002</v>
      </c>
      <c r="D314">
        <f t="shared" si="20"/>
        <v>50.484652665589536</v>
      </c>
      <c r="E314">
        <v>-27.145399999999999</v>
      </c>
      <c r="F314">
        <v>61.355600000000003</v>
      </c>
      <c r="G314">
        <v>310.779</v>
      </c>
      <c r="H314">
        <v>0.63241400000000003</v>
      </c>
      <c r="I314">
        <v>-46.9208</v>
      </c>
      <c r="J314">
        <f t="shared" si="18"/>
        <v>-19.775400000000001</v>
      </c>
      <c r="L314">
        <v>18</v>
      </c>
      <c r="M314">
        <v>560.00300000000004</v>
      </c>
      <c r="N314">
        <f t="shared" si="21"/>
        <v>48.24159390226243</v>
      </c>
      <c r="O314">
        <v>-4.1809099999999999</v>
      </c>
      <c r="P314">
        <v>54.916400000000003</v>
      </c>
      <c r="Q314">
        <v>394.78899999999999</v>
      </c>
      <c r="R314">
        <v>0.92116299999999995</v>
      </c>
      <c r="S314">
        <v>-20.751999999999999</v>
      </c>
      <c r="T314">
        <f t="shared" si="19"/>
        <v>-16.571089999999998</v>
      </c>
    </row>
    <row r="315" spans="2:20" x14ac:dyDescent="0.3">
      <c r="B315">
        <v>15</v>
      </c>
      <c r="C315">
        <v>479.32100000000003</v>
      </c>
      <c r="D315">
        <f t="shared" si="20"/>
        <v>52.678712532265699</v>
      </c>
      <c r="E315">
        <v>-28.442399999999999</v>
      </c>
      <c r="F315">
        <v>62.6068</v>
      </c>
      <c r="G315">
        <v>327.03699999999998</v>
      </c>
      <c r="H315">
        <v>0.64481900000000003</v>
      </c>
      <c r="I315">
        <v>-46.752899999999997</v>
      </c>
      <c r="J315">
        <f t="shared" si="18"/>
        <v>-18.310499999999998</v>
      </c>
      <c r="L315">
        <v>19</v>
      </c>
      <c r="M315">
        <v>581.15</v>
      </c>
      <c r="N315">
        <f t="shared" si="21"/>
        <v>47.288031399252993</v>
      </c>
      <c r="O315">
        <v>-4.1503899999999998</v>
      </c>
      <c r="P315">
        <v>54.8401</v>
      </c>
      <c r="Q315">
        <v>389.096</v>
      </c>
      <c r="R315">
        <v>0.92260500000000001</v>
      </c>
      <c r="S315">
        <v>-20.736699999999999</v>
      </c>
      <c r="T315">
        <f t="shared" si="19"/>
        <v>-16.586309999999997</v>
      </c>
    </row>
    <row r="316" spans="2:20" x14ac:dyDescent="0.3">
      <c r="B316">
        <v>16</v>
      </c>
      <c r="C316">
        <v>499.02600000000001</v>
      </c>
      <c r="D316">
        <f t="shared" si="20"/>
        <v>50.748540979446879</v>
      </c>
      <c r="E316">
        <v>-27.465800000000002</v>
      </c>
      <c r="F316">
        <v>61.676000000000002</v>
      </c>
      <c r="G316">
        <v>314.14499999999998</v>
      </c>
      <c r="H316">
        <v>0.63804099999999997</v>
      </c>
      <c r="I316">
        <v>-46.737699999999997</v>
      </c>
      <c r="J316">
        <f t="shared" si="18"/>
        <v>-19.271899999999995</v>
      </c>
      <c r="L316">
        <v>20</v>
      </c>
      <c r="M316">
        <v>602.53099999999995</v>
      </c>
      <c r="N316">
        <f t="shared" si="21"/>
        <v>46.770497170384985</v>
      </c>
      <c r="O316">
        <v>-3.60107</v>
      </c>
      <c r="P316">
        <v>54.260300000000001</v>
      </c>
      <c r="Q316">
        <v>384.46800000000002</v>
      </c>
      <c r="R316">
        <v>0.91353099999999998</v>
      </c>
      <c r="S316">
        <v>-20.736699999999999</v>
      </c>
      <c r="T316">
        <f t="shared" si="19"/>
        <v>-17.135629999999999</v>
      </c>
    </row>
    <row r="317" spans="2:20" x14ac:dyDescent="0.3">
      <c r="B317">
        <v>17</v>
      </c>
      <c r="C317">
        <v>518.40800000000002</v>
      </c>
      <c r="D317">
        <f t="shared" si="20"/>
        <v>51.59426271798575</v>
      </c>
      <c r="E317">
        <v>-28.671299999999999</v>
      </c>
      <c r="F317">
        <v>62.805199999999999</v>
      </c>
      <c r="G317">
        <v>331.06900000000002</v>
      </c>
      <c r="H317">
        <v>0.65010900000000005</v>
      </c>
      <c r="I317">
        <v>-46.646099999999997</v>
      </c>
      <c r="J317">
        <f t="shared" si="18"/>
        <v>-17.974799999999998</v>
      </c>
      <c r="L317">
        <v>21</v>
      </c>
      <c r="M317">
        <v>623.95899999999995</v>
      </c>
      <c r="N317">
        <f t="shared" si="21"/>
        <v>46.667911144297186</v>
      </c>
      <c r="O317">
        <v>-4.0435800000000004</v>
      </c>
      <c r="P317">
        <v>54.611199999999997</v>
      </c>
      <c r="Q317">
        <v>390.07499999999999</v>
      </c>
      <c r="R317">
        <v>0.92045999999999994</v>
      </c>
      <c r="S317">
        <v>-20.675699999999999</v>
      </c>
      <c r="T317">
        <f t="shared" si="19"/>
        <v>-16.63212</v>
      </c>
    </row>
    <row r="318" spans="2:20" x14ac:dyDescent="0.3">
      <c r="B318">
        <v>18</v>
      </c>
      <c r="C318">
        <v>538.529</v>
      </c>
      <c r="D318">
        <f t="shared" si="20"/>
        <v>49.699319119328109</v>
      </c>
      <c r="E318">
        <v>-27.160599999999999</v>
      </c>
      <c r="F318">
        <v>61.416600000000003</v>
      </c>
      <c r="G318">
        <v>316.31599999999997</v>
      </c>
      <c r="H318">
        <v>0.63857699999999995</v>
      </c>
      <c r="I318">
        <v>-46.646099999999997</v>
      </c>
      <c r="J318">
        <f t="shared" si="18"/>
        <v>-19.485499999999998</v>
      </c>
      <c r="L318">
        <v>22</v>
      </c>
      <c r="M318">
        <v>645.00199999999995</v>
      </c>
      <c r="N318">
        <f t="shared" si="21"/>
        <v>47.521741196597432</v>
      </c>
      <c r="O318">
        <v>-4.3487499999999999</v>
      </c>
      <c r="P318">
        <v>54.8553</v>
      </c>
      <c r="Q318">
        <v>395.34699999999998</v>
      </c>
      <c r="R318">
        <v>0.92584500000000003</v>
      </c>
      <c r="S318">
        <v>-20.904499999999999</v>
      </c>
      <c r="T318">
        <f t="shared" si="19"/>
        <v>-16.55575</v>
      </c>
    </row>
    <row r="319" spans="2:20" x14ac:dyDescent="0.3">
      <c r="B319">
        <v>19</v>
      </c>
      <c r="C319">
        <v>557.83299999999997</v>
      </c>
      <c r="D319">
        <f t="shared" si="20"/>
        <v>51.802735184417806</v>
      </c>
      <c r="E319">
        <v>-27.450600000000001</v>
      </c>
      <c r="F319">
        <v>61.630200000000002</v>
      </c>
      <c r="G319">
        <v>317.56299999999999</v>
      </c>
      <c r="H319">
        <v>0.64155899999999999</v>
      </c>
      <c r="I319">
        <v>-46.646099999999997</v>
      </c>
      <c r="J319">
        <f t="shared" si="18"/>
        <v>-19.195499999999996</v>
      </c>
      <c r="L319">
        <v>23</v>
      </c>
      <c r="M319">
        <v>666.327</v>
      </c>
      <c r="N319">
        <f t="shared" si="21"/>
        <v>46.893317702227336</v>
      </c>
      <c r="O319">
        <v>-4.2419399999999996</v>
      </c>
      <c r="P319">
        <v>54.870600000000003</v>
      </c>
      <c r="Q319">
        <v>394.42599999999999</v>
      </c>
      <c r="R319">
        <v>0.92371700000000001</v>
      </c>
      <c r="S319">
        <v>-20.721399999999999</v>
      </c>
      <c r="T319">
        <f t="shared" si="19"/>
        <v>-16.47946</v>
      </c>
    </row>
    <row r="320" spans="2:20" x14ac:dyDescent="0.3">
      <c r="B320">
        <v>20</v>
      </c>
      <c r="C320">
        <v>577.52300000000002</v>
      </c>
      <c r="D320">
        <f t="shared" si="20"/>
        <v>50.787201625190313</v>
      </c>
      <c r="E320">
        <v>-28.396599999999999</v>
      </c>
      <c r="F320">
        <v>62.5</v>
      </c>
      <c r="G320">
        <v>327.95800000000003</v>
      </c>
      <c r="H320">
        <v>0.65211399999999997</v>
      </c>
      <c r="I320">
        <v>-46.585099999999997</v>
      </c>
      <c r="J320">
        <f t="shared" si="18"/>
        <v>-18.188499999999998</v>
      </c>
      <c r="L320">
        <v>24</v>
      </c>
      <c r="M320">
        <v>687.54200000000003</v>
      </c>
      <c r="N320">
        <f t="shared" si="21"/>
        <v>47.136460051850037</v>
      </c>
      <c r="O320">
        <v>-4.68445</v>
      </c>
      <c r="P320">
        <v>55.191000000000003</v>
      </c>
      <c r="Q320">
        <v>401.43599999999998</v>
      </c>
      <c r="R320">
        <v>0.93443799999999999</v>
      </c>
      <c r="S320">
        <v>-20.645099999999999</v>
      </c>
      <c r="T320">
        <f t="shared" si="19"/>
        <v>-15.960649999999999</v>
      </c>
    </row>
    <row r="321" spans="1:20" x14ac:dyDescent="0.3">
      <c r="B321">
        <v>21</v>
      </c>
      <c r="C321">
        <v>597.40499999999997</v>
      </c>
      <c r="D321">
        <f t="shared" si="20"/>
        <v>50.296750829896517</v>
      </c>
      <c r="E321">
        <v>-27.526900000000001</v>
      </c>
      <c r="F321">
        <v>61.767600000000002</v>
      </c>
      <c r="G321">
        <v>321.93400000000003</v>
      </c>
      <c r="H321">
        <v>0.64273599999999997</v>
      </c>
      <c r="I321">
        <v>-46.508800000000001</v>
      </c>
      <c r="J321">
        <f t="shared" si="18"/>
        <v>-18.9819</v>
      </c>
      <c r="L321">
        <v>25</v>
      </c>
      <c r="M321">
        <v>709.03300000000002</v>
      </c>
      <c r="N321">
        <f t="shared" si="21"/>
        <v>46.531106044390704</v>
      </c>
      <c r="O321">
        <v>-3.6468500000000001</v>
      </c>
      <c r="P321">
        <v>53.863500000000002</v>
      </c>
      <c r="Q321">
        <v>388.46499999999997</v>
      </c>
      <c r="R321">
        <v>0.92562500000000003</v>
      </c>
      <c r="S321">
        <v>-20.599399999999999</v>
      </c>
      <c r="T321">
        <f t="shared" si="19"/>
        <v>-16.952549999999999</v>
      </c>
    </row>
    <row r="322" spans="1:20" x14ac:dyDescent="0.3">
      <c r="B322">
        <v>22</v>
      </c>
      <c r="C322">
        <v>617.02499999999998</v>
      </c>
      <c r="D322">
        <f t="shared" si="20"/>
        <v>50.968399592252794</v>
      </c>
      <c r="E322">
        <v>-27.679400000000001</v>
      </c>
      <c r="F322">
        <v>61.950699999999998</v>
      </c>
      <c r="G322">
        <v>324.10700000000003</v>
      </c>
      <c r="H322">
        <v>0.64518200000000003</v>
      </c>
      <c r="I322">
        <v>-46.493499999999997</v>
      </c>
      <c r="J322">
        <f t="shared" si="18"/>
        <v>-18.814099999999996</v>
      </c>
      <c r="T322">
        <f t="shared" si="19"/>
        <v>0</v>
      </c>
    </row>
    <row r="323" spans="1:20" x14ac:dyDescent="0.3">
      <c r="B323">
        <v>23</v>
      </c>
      <c r="C323">
        <v>636.98800000000006</v>
      </c>
      <c r="D323">
        <f t="shared" si="20"/>
        <v>50.092671442167813</v>
      </c>
      <c r="E323">
        <v>-28.2898</v>
      </c>
      <c r="F323">
        <v>62.484699999999997</v>
      </c>
      <c r="G323">
        <v>329.06799999999998</v>
      </c>
      <c r="H323">
        <v>0.64905800000000002</v>
      </c>
      <c r="I323">
        <v>-46.447800000000001</v>
      </c>
      <c r="J323">
        <f t="shared" si="18"/>
        <v>-18.158000000000001</v>
      </c>
      <c r="K323">
        <v>3.9</v>
      </c>
      <c r="T323">
        <f t="shared" si="19"/>
        <v>0</v>
      </c>
    </row>
    <row r="324" spans="1:20" x14ac:dyDescent="0.3">
      <c r="B324">
        <v>24</v>
      </c>
      <c r="C324">
        <v>657.62199999999996</v>
      </c>
      <c r="D324">
        <f t="shared" si="20"/>
        <v>48.46370068818478</v>
      </c>
      <c r="E324">
        <v>-26.809699999999999</v>
      </c>
      <c r="F324">
        <v>60.714700000000001</v>
      </c>
      <c r="G324">
        <v>317.44299999999998</v>
      </c>
      <c r="H324">
        <v>0.64586399999999999</v>
      </c>
      <c r="I324">
        <v>-46.249400000000001</v>
      </c>
      <c r="J324">
        <f t="shared" si="18"/>
        <v>-19.439700000000002</v>
      </c>
      <c r="L324">
        <v>1</v>
      </c>
      <c r="M324">
        <v>222.523</v>
      </c>
      <c r="O324">
        <v>-11.1389</v>
      </c>
      <c r="P324">
        <v>63.964799999999997</v>
      </c>
      <c r="Q324">
        <v>354.55799999999999</v>
      </c>
      <c r="R324">
        <v>0.826708</v>
      </c>
      <c r="S324">
        <v>-23.040800000000001</v>
      </c>
      <c r="T324">
        <f t="shared" si="19"/>
        <v>-11.901900000000001</v>
      </c>
    </row>
    <row r="325" spans="1:20" x14ac:dyDescent="0.3">
      <c r="B325">
        <v>25</v>
      </c>
      <c r="C325">
        <v>677.24099999999999</v>
      </c>
      <c r="D325">
        <f t="shared" si="20"/>
        <v>50.970997502421049</v>
      </c>
      <c r="E325">
        <v>-27.847300000000001</v>
      </c>
      <c r="F325">
        <v>61.935400000000001</v>
      </c>
      <c r="G325">
        <v>324.83499999999998</v>
      </c>
      <c r="H325">
        <v>0.64939999999999998</v>
      </c>
      <c r="I325">
        <v>-46.310400000000001</v>
      </c>
      <c r="J325">
        <f t="shared" si="18"/>
        <v>-18.463100000000001</v>
      </c>
      <c r="L325">
        <v>2</v>
      </c>
      <c r="M325">
        <v>233.19499999999999</v>
      </c>
      <c r="N325">
        <f t="shared" si="21"/>
        <v>93.703148425787134</v>
      </c>
      <c r="O325">
        <v>-4.2572000000000001</v>
      </c>
      <c r="P325">
        <v>52.047699999999999</v>
      </c>
      <c r="Q325">
        <v>378.06799999999998</v>
      </c>
      <c r="R325">
        <v>0.93611999999999995</v>
      </c>
      <c r="S325">
        <v>-19.439699999999998</v>
      </c>
      <c r="T325">
        <f t="shared" si="19"/>
        <v>-15.182499999999997</v>
      </c>
    </row>
    <row r="326" spans="1:20" x14ac:dyDescent="0.3">
      <c r="B326">
        <v>26</v>
      </c>
      <c r="C326">
        <v>697.048</v>
      </c>
      <c r="D326">
        <f t="shared" si="20"/>
        <v>50.487201494421122</v>
      </c>
      <c r="E326">
        <v>-28.808599999999998</v>
      </c>
      <c r="F326">
        <v>62.835700000000003</v>
      </c>
      <c r="G326">
        <v>337.53</v>
      </c>
      <c r="H326">
        <v>0.660829</v>
      </c>
      <c r="I326">
        <v>-46.386699999999998</v>
      </c>
      <c r="J326">
        <f t="shared" ref="J326:J389" si="22">I326-E326</f>
        <v>-17.578099999999999</v>
      </c>
      <c r="L326">
        <v>3</v>
      </c>
      <c r="M326">
        <v>252.21</v>
      </c>
      <c r="N326">
        <f t="shared" si="21"/>
        <v>52.590060478569512</v>
      </c>
      <c r="O326">
        <v>-4.1351300000000002</v>
      </c>
      <c r="P326">
        <v>53.0396</v>
      </c>
      <c r="Q326">
        <v>391.14800000000002</v>
      </c>
      <c r="R326">
        <v>0.92143699999999995</v>
      </c>
      <c r="S326">
        <v>-19.683800000000002</v>
      </c>
      <c r="T326">
        <f t="shared" ref="T326:T389" si="23">S326-O326</f>
        <v>-15.548670000000001</v>
      </c>
    </row>
    <row r="327" spans="1:20" x14ac:dyDescent="0.3">
      <c r="B327">
        <v>27</v>
      </c>
      <c r="C327">
        <v>716.88599999999997</v>
      </c>
      <c r="D327">
        <f t="shared" ref="D327:D390" si="24">1000/(C327-C326)</f>
        <v>50.408307289041325</v>
      </c>
      <c r="E327">
        <v>-27.9694</v>
      </c>
      <c r="F327">
        <v>61.920200000000001</v>
      </c>
      <c r="G327">
        <v>327.91399999999999</v>
      </c>
      <c r="H327">
        <v>0.65332299999999999</v>
      </c>
      <c r="I327">
        <v>-46.386699999999998</v>
      </c>
      <c r="J327">
        <f t="shared" si="22"/>
        <v>-18.417299999999997</v>
      </c>
      <c r="L327">
        <v>4</v>
      </c>
      <c r="M327">
        <v>270.28500000000003</v>
      </c>
      <c r="N327">
        <f t="shared" ref="N327:N390" si="25">1000/(M327-M326)</f>
        <v>55.325034578146557</v>
      </c>
      <c r="O327">
        <v>-4.3640100000000004</v>
      </c>
      <c r="P327">
        <v>53.497300000000003</v>
      </c>
      <c r="Q327">
        <v>408.04899999999998</v>
      </c>
      <c r="R327">
        <v>0.94008700000000001</v>
      </c>
      <c r="S327">
        <v>-19.699100000000001</v>
      </c>
      <c r="T327">
        <f t="shared" si="23"/>
        <v>-15.335090000000001</v>
      </c>
    </row>
    <row r="328" spans="1:20" x14ac:dyDescent="0.3">
      <c r="J328">
        <f t="shared" si="22"/>
        <v>0</v>
      </c>
      <c r="L328">
        <v>5</v>
      </c>
      <c r="M328">
        <v>289.76499999999999</v>
      </c>
      <c r="N328">
        <f t="shared" si="25"/>
        <v>51.334702258726999</v>
      </c>
      <c r="O328">
        <v>-3.1890900000000002</v>
      </c>
      <c r="P328">
        <v>53.024299999999997</v>
      </c>
      <c r="Q328">
        <v>384.77600000000001</v>
      </c>
      <c r="R328">
        <v>0.91735999999999995</v>
      </c>
      <c r="S328">
        <v>-19.928000000000001</v>
      </c>
      <c r="T328">
        <f t="shared" si="23"/>
        <v>-16.738910000000001</v>
      </c>
    </row>
    <row r="329" spans="1:20" x14ac:dyDescent="0.3">
      <c r="A329">
        <v>4.3</v>
      </c>
      <c r="J329">
        <f t="shared" si="22"/>
        <v>0</v>
      </c>
      <c r="L329">
        <v>6</v>
      </c>
      <c r="M329">
        <v>309.66500000000002</v>
      </c>
      <c r="N329">
        <f t="shared" si="25"/>
        <v>50.251256281406953</v>
      </c>
      <c r="O329">
        <v>-3.4484900000000001</v>
      </c>
      <c r="P329">
        <v>53.741500000000002</v>
      </c>
      <c r="Q329">
        <v>386.786</v>
      </c>
      <c r="R329">
        <v>0.91547599999999996</v>
      </c>
      <c r="S329">
        <v>-20.1111</v>
      </c>
      <c r="T329">
        <f t="shared" si="23"/>
        <v>-16.662610000000001</v>
      </c>
    </row>
    <row r="330" spans="1:20" x14ac:dyDescent="0.3">
      <c r="B330">
        <v>1</v>
      </c>
      <c r="C330">
        <v>222.12700000000001</v>
      </c>
      <c r="E330">
        <v>-36.0565</v>
      </c>
      <c r="F330">
        <v>71.823099999999997</v>
      </c>
      <c r="G330">
        <v>285.96100000000001</v>
      </c>
      <c r="H330">
        <v>0.58751699999999996</v>
      </c>
      <c r="I330">
        <v>-50.414999999999999</v>
      </c>
      <c r="J330">
        <f t="shared" si="22"/>
        <v>-14.358499999999999</v>
      </c>
      <c r="L330">
        <v>7</v>
      </c>
      <c r="M330">
        <v>329.745</v>
      </c>
      <c r="N330">
        <f t="shared" si="25"/>
        <v>49.800796812749041</v>
      </c>
      <c r="O330">
        <v>-4.0283199999999999</v>
      </c>
      <c r="P330">
        <v>54.550199999999997</v>
      </c>
      <c r="Q330">
        <v>396.39600000000002</v>
      </c>
      <c r="R330">
        <v>0.918763</v>
      </c>
      <c r="S330">
        <v>-20.3552</v>
      </c>
      <c r="T330">
        <f t="shared" si="23"/>
        <v>-16.326879999999999</v>
      </c>
    </row>
    <row r="331" spans="1:20" x14ac:dyDescent="0.3">
      <c r="B331">
        <v>2</v>
      </c>
      <c r="C331">
        <v>230.39699999999999</v>
      </c>
      <c r="D331">
        <f t="shared" si="24"/>
        <v>120.91898428053231</v>
      </c>
      <c r="E331">
        <v>-30.120799999999999</v>
      </c>
      <c r="F331">
        <v>59.127800000000001</v>
      </c>
      <c r="G331">
        <v>315.76600000000002</v>
      </c>
      <c r="H331">
        <v>0.65096699999999996</v>
      </c>
      <c r="I331">
        <v>-47.409100000000002</v>
      </c>
      <c r="J331">
        <f t="shared" si="22"/>
        <v>-17.288300000000003</v>
      </c>
      <c r="L331">
        <v>8</v>
      </c>
      <c r="M331">
        <v>349.64800000000002</v>
      </c>
      <c r="N331">
        <f t="shared" si="25"/>
        <v>50.243681857006429</v>
      </c>
      <c r="O331">
        <v>-3.57056</v>
      </c>
      <c r="P331">
        <v>54.351799999999997</v>
      </c>
      <c r="Q331">
        <v>388.82</v>
      </c>
      <c r="R331">
        <v>0.91392099999999998</v>
      </c>
      <c r="S331">
        <v>-20.3857</v>
      </c>
      <c r="T331">
        <f t="shared" si="23"/>
        <v>-16.81514</v>
      </c>
    </row>
    <row r="332" spans="1:20" x14ac:dyDescent="0.3">
      <c r="B332">
        <v>3</v>
      </c>
      <c r="C332">
        <v>249.33500000000001</v>
      </c>
      <c r="D332">
        <f t="shared" si="24"/>
        <v>52.803886366036494</v>
      </c>
      <c r="E332">
        <v>-29.8309</v>
      </c>
      <c r="F332">
        <v>61.035200000000003</v>
      </c>
      <c r="G332">
        <v>313.036</v>
      </c>
      <c r="H332">
        <v>0.63675999999999999</v>
      </c>
      <c r="I332">
        <v>-48.110999999999997</v>
      </c>
      <c r="J332">
        <f t="shared" si="22"/>
        <v>-18.280099999999997</v>
      </c>
      <c r="L332">
        <v>9</v>
      </c>
      <c r="M332">
        <v>369.96600000000001</v>
      </c>
      <c r="N332">
        <f t="shared" si="25"/>
        <v>49.217442661679335</v>
      </c>
      <c r="O332">
        <v>-3.3416700000000001</v>
      </c>
      <c r="P332">
        <v>54.244999999999997</v>
      </c>
      <c r="Q332">
        <v>385.488</v>
      </c>
      <c r="R332">
        <v>0.91010899999999995</v>
      </c>
      <c r="S332">
        <v>-20.401</v>
      </c>
      <c r="T332">
        <f t="shared" si="23"/>
        <v>-17.059329999999999</v>
      </c>
    </row>
    <row r="333" spans="1:20" x14ac:dyDescent="0.3">
      <c r="B333">
        <v>4</v>
      </c>
      <c r="C333">
        <v>267.935</v>
      </c>
      <c r="D333">
        <f t="shared" si="24"/>
        <v>53.76344086021507</v>
      </c>
      <c r="E333">
        <v>-29.007000000000001</v>
      </c>
      <c r="F333">
        <v>60.790999999999997</v>
      </c>
      <c r="G333">
        <v>312.23599999999999</v>
      </c>
      <c r="H333">
        <v>0.63401099999999999</v>
      </c>
      <c r="I333">
        <v>-48.065199999999997</v>
      </c>
      <c r="J333">
        <f t="shared" si="22"/>
        <v>-19.058199999999996</v>
      </c>
      <c r="L333">
        <v>10</v>
      </c>
      <c r="M333">
        <v>389.97899999999998</v>
      </c>
      <c r="N333">
        <f t="shared" si="25"/>
        <v>49.967521111277726</v>
      </c>
      <c r="O333">
        <v>-3.3874499999999999</v>
      </c>
      <c r="P333">
        <v>54.275500000000001</v>
      </c>
      <c r="Q333">
        <v>385.01900000000001</v>
      </c>
      <c r="R333">
        <v>0.91149199999999997</v>
      </c>
      <c r="S333">
        <v>-20.34</v>
      </c>
      <c r="T333">
        <f t="shared" si="23"/>
        <v>-16.952549999999999</v>
      </c>
    </row>
    <row r="334" spans="1:20" x14ac:dyDescent="0.3">
      <c r="B334">
        <v>5</v>
      </c>
      <c r="C334">
        <v>286.43200000000002</v>
      </c>
      <c r="D334">
        <f t="shared" si="24"/>
        <v>54.062820997999637</v>
      </c>
      <c r="E334">
        <v>-28.366099999999999</v>
      </c>
      <c r="F334">
        <v>60.684199999999997</v>
      </c>
      <c r="G334">
        <v>308.197</v>
      </c>
      <c r="H334">
        <v>0.62820699999999996</v>
      </c>
      <c r="I334">
        <v>-47.866799999999998</v>
      </c>
      <c r="J334">
        <f t="shared" si="22"/>
        <v>-19.500699999999998</v>
      </c>
      <c r="L334">
        <v>11</v>
      </c>
      <c r="M334">
        <v>410.07</v>
      </c>
      <c r="N334">
        <f t="shared" si="25"/>
        <v>49.773530436513845</v>
      </c>
      <c r="O334">
        <v>-3.5552999999999999</v>
      </c>
      <c r="P334">
        <v>54.5349</v>
      </c>
      <c r="Q334">
        <v>393.73700000000002</v>
      </c>
      <c r="R334">
        <v>0.91805400000000004</v>
      </c>
      <c r="S334">
        <v>-20.3705</v>
      </c>
      <c r="T334">
        <f t="shared" si="23"/>
        <v>-16.815200000000001</v>
      </c>
    </row>
    <row r="335" spans="1:20" x14ac:dyDescent="0.3">
      <c r="B335">
        <v>6</v>
      </c>
      <c r="C335">
        <v>304.76799999999997</v>
      </c>
      <c r="D335">
        <f t="shared" si="24"/>
        <v>54.537521815008859</v>
      </c>
      <c r="E335">
        <v>-29.6021</v>
      </c>
      <c r="F335">
        <v>62.149000000000001</v>
      </c>
      <c r="G335">
        <v>326.99200000000002</v>
      </c>
      <c r="H335">
        <v>0.64468700000000001</v>
      </c>
      <c r="I335">
        <v>-47.744799999999998</v>
      </c>
      <c r="J335">
        <f t="shared" si="22"/>
        <v>-18.142699999999998</v>
      </c>
      <c r="L335">
        <v>12</v>
      </c>
      <c r="M335">
        <v>430.09199999999998</v>
      </c>
      <c r="N335">
        <f t="shared" si="25"/>
        <v>49.945060433523146</v>
      </c>
      <c r="O335">
        <v>-3.57056</v>
      </c>
      <c r="P335">
        <v>54.489100000000001</v>
      </c>
      <c r="Q335">
        <v>391.12900000000002</v>
      </c>
      <c r="R335">
        <v>0.91820800000000002</v>
      </c>
      <c r="S335">
        <v>-20.5078</v>
      </c>
      <c r="T335">
        <f t="shared" si="23"/>
        <v>-16.937239999999999</v>
      </c>
    </row>
    <row r="336" spans="1:20" x14ac:dyDescent="0.3">
      <c r="B336">
        <v>7</v>
      </c>
      <c r="C336">
        <v>323.14100000000002</v>
      </c>
      <c r="D336">
        <f t="shared" si="24"/>
        <v>54.42769281010164</v>
      </c>
      <c r="E336">
        <v>-28.991700000000002</v>
      </c>
      <c r="F336">
        <v>61.889600000000002</v>
      </c>
      <c r="G336">
        <v>318.59500000000003</v>
      </c>
      <c r="H336">
        <v>0.64014199999999999</v>
      </c>
      <c r="I336">
        <v>-47.653199999999998</v>
      </c>
      <c r="J336">
        <f t="shared" si="22"/>
        <v>-18.661499999999997</v>
      </c>
      <c r="L336">
        <v>13</v>
      </c>
      <c r="M336">
        <v>450.02499999999998</v>
      </c>
      <c r="N336">
        <f t="shared" si="25"/>
        <v>50.168063011087163</v>
      </c>
      <c r="O336">
        <v>-4.3945299999999996</v>
      </c>
      <c r="P336">
        <v>55.481000000000002</v>
      </c>
      <c r="Q336">
        <v>404.46499999999997</v>
      </c>
      <c r="R336">
        <v>0.92629799999999995</v>
      </c>
      <c r="S336">
        <v>-20.4163</v>
      </c>
      <c r="T336">
        <f t="shared" si="23"/>
        <v>-16.02177</v>
      </c>
    </row>
    <row r="337" spans="2:20" x14ac:dyDescent="0.3">
      <c r="B337">
        <v>8</v>
      </c>
      <c r="C337">
        <v>341.68400000000003</v>
      </c>
      <c r="D337">
        <f t="shared" si="24"/>
        <v>53.928706250337036</v>
      </c>
      <c r="E337">
        <v>-28.930700000000002</v>
      </c>
      <c r="F337">
        <v>62.103299999999997</v>
      </c>
      <c r="G337">
        <v>325.84100000000001</v>
      </c>
      <c r="H337">
        <v>0.64047799999999999</v>
      </c>
      <c r="I337">
        <v>-47.409100000000002</v>
      </c>
      <c r="J337">
        <f t="shared" si="22"/>
        <v>-18.478400000000001</v>
      </c>
      <c r="L337">
        <v>14</v>
      </c>
      <c r="M337">
        <v>470.26499999999999</v>
      </c>
      <c r="N337">
        <f t="shared" si="25"/>
        <v>49.407114624505908</v>
      </c>
      <c r="O337">
        <v>-4.0283199999999999</v>
      </c>
      <c r="P337">
        <v>54.8553</v>
      </c>
      <c r="Q337">
        <v>398.67099999999999</v>
      </c>
      <c r="R337">
        <v>0.92863300000000004</v>
      </c>
      <c r="S337">
        <v>-20.401</v>
      </c>
      <c r="T337">
        <f t="shared" si="23"/>
        <v>-16.372679999999999</v>
      </c>
    </row>
    <row r="338" spans="2:20" x14ac:dyDescent="0.3">
      <c r="B338">
        <v>9</v>
      </c>
      <c r="C338">
        <v>360.61799999999999</v>
      </c>
      <c r="D338">
        <f t="shared" si="24"/>
        <v>52.815041723883049</v>
      </c>
      <c r="E338">
        <v>-27.542100000000001</v>
      </c>
      <c r="F338">
        <v>60.882599999999996</v>
      </c>
      <c r="G338">
        <v>312.42200000000003</v>
      </c>
      <c r="H338">
        <v>0.63549999999999995</v>
      </c>
      <c r="I338">
        <v>-47.256500000000003</v>
      </c>
      <c r="J338">
        <f t="shared" si="22"/>
        <v>-19.714400000000001</v>
      </c>
      <c r="L338">
        <v>15</v>
      </c>
      <c r="M338">
        <v>490.65199999999999</v>
      </c>
      <c r="N338">
        <f t="shared" si="25"/>
        <v>49.050865747780449</v>
      </c>
      <c r="O338">
        <v>-2.6092499999999998</v>
      </c>
      <c r="P338">
        <v>53.436300000000003</v>
      </c>
      <c r="Q338">
        <v>375.69900000000001</v>
      </c>
      <c r="R338">
        <v>0.90805199999999997</v>
      </c>
      <c r="S338">
        <v>-20.3705</v>
      </c>
      <c r="T338">
        <f t="shared" si="23"/>
        <v>-17.76125</v>
      </c>
    </row>
    <row r="339" spans="2:20" x14ac:dyDescent="0.3">
      <c r="B339">
        <v>10</v>
      </c>
      <c r="C339">
        <v>379.20499999999998</v>
      </c>
      <c r="D339">
        <f t="shared" si="24"/>
        <v>53.801043740248595</v>
      </c>
      <c r="E339">
        <v>-28.0914</v>
      </c>
      <c r="F339">
        <v>61.660800000000002</v>
      </c>
      <c r="G339">
        <v>321.32600000000002</v>
      </c>
      <c r="H339">
        <v>0.64071500000000003</v>
      </c>
      <c r="I339">
        <v>-47.103900000000003</v>
      </c>
      <c r="J339">
        <f t="shared" si="22"/>
        <v>-19.012500000000003</v>
      </c>
      <c r="L339">
        <v>16</v>
      </c>
      <c r="M339">
        <v>511.11500000000001</v>
      </c>
      <c r="N339">
        <f t="shared" si="25"/>
        <v>48.868689830425595</v>
      </c>
      <c r="O339">
        <v>-3.1127899999999999</v>
      </c>
      <c r="P339">
        <v>53.924599999999998</v>
      </c>
      <c r="Q339">
        <v>386.22399999999999</v>
      </c>
      <c r="R339">
        <v>0.92078199999999999</v>
      </c>
      <c r="S339">
        <v>-20.34</v>
      </c>
      <c r="T339">
        <f t="shared" si="23"/>
        <v>-17.227209999999999</v>
      </c>
    </row>
    <row r="340" spans="2:20" x14ac:dyDescent="0.3">
      <c r="B340">
        <v>11</v>
      </c>
      <c r="C340">
        <v>398.089</v>
      </c>
      <c r="D340">
        <f t="shared" si="24"/>
        <v>52.954882440160944</v>
      </c>
      <c r="E340">
        <v>-28.610199999999999</v>
      </c>
      <c r="F340">
        <v>62.103299999999997</v>
      </c>
      <c r="G340">
        <v>327.27199999999999</v>
      </c>
      <c r="H340">
        <v>0.64804399999999995</v>
      </c>
      <c r="I340">
        <v>-47.0886</v>
      </c>
      <c r="J340">
        <f t="shared" si="22"/>
        <v>-18.478400000000001</v>
      </c>
      <c r="L340">
        <v>17</v>
      </c>
      <c r="M340">
        <v>531.65499999999997</v>
      </c>
      <c r="N340">
        <f t="shared" si="25"/>
        <v>48.685491723466491</v>
      </c>
      <c r="O340">
        <v>-3.41797</v>
      </c>
      <c r="P340">
        <v>54.122900000000001</v>
      </c>
      <c r="Q340">
        <v>387.4</v>
      </c>
      <c r="R340">
        <v>0.92141300000000004</v>
      </c>
      <c r="S340">
        <v>-20.34</v>
      </c>
      <c r="T340">
        <f t="shared" si="23"/>
        <v>-16.922029999999999</v>
      </c>
    </row>
    <row r="341" spans="2:20" x14ac:dyDescent="0.3">
      <c r="B341">
        <v>12</v>
      </c>
      <c r="C341">
        <v>417.02600000000001</v>
      </c>
      <c r="D341">
        <f t="shared" si="24"/>
        <v>52.806674763690097</v>
      </c>
      <c r="E341">
        <v>-28.305099999999999</v>
      </c>
      <c r="F341">
        <v>61.920200000000001</v>
      </c>
      <c r="G341">
        <v>324.12</v>
      </c>
      <c r="H341">
        <v>0.64500999999999997</v>
      </c>
      <c r="I341">
        <v>-46.936</v>
      </c>
      <c r="J341">
        <f t="shared" si="22"/>
        <v>-18.6309</v>
      </c>
      <c r="L341">
        <v>18</v>
      </c>
      <c r="M341">
        <v>552.26800000000003</v>
      </c>
      <c r="N341">
        <f t="shared" si="25"/>
        <v>48.51307427351658</v>
      </c>
      <c r="O341">
        <v>-4.4860800000000003</v>
      </c>
      <c r="P341">
        <v>55.191000000000003</v>
      </c>
      <c r="Q341">
        <v>406.43</v>
      </c>
      <c r="R341">
        <v>0.93476400000000004</v>
      </c>
      <c r="S341">
        <v>-20.4773</v>
      </c>
      <c r="T341">
        <f t="shared" si="23"/>
        <v>-15.991219999999998</v>
      </c>
    </row>
    <row r="342" spans="2:20" x14ac:dyDescent="0.3">
      <c r="B342">
        <v>13</v>
      </c>
      <c r="C342">
        <v>436.053</v>
      </c>
      <c r="D342">
        <f t="shared" si="24"/>
        <v>52.556892836495543</v>
      </c>
      <c r="E342">
        <v>-26.962299999999999</v>
      </c>
      <c r="F342">
        <v>60.684199999999997</v>
      </c>
      <c r="G342">
        <v>310.7</v>
      </c>
      <c r="H342">
        <v>0.63672300000000004</v>
      </c>
      <c r="I342">
        <v>-46.936</v>
      </c>
      <c r="J342">
        <f t="shared" si="22"/>
        <v>-19.973700000000001</v>
      </c>
      <c r="L342">
        <v>19</v>
      </c>
      <c r="M342">
        <v>573.44299999999998</v>
      </c>
      <c r="N342">
        <f t="shared" si="25"/>
        <v>47.22550177095642</v>
      </c>
      <c r="O342">
        <v>-3.7231399999999999</v>
      </c>
      <c r="P342">
        <v>54.290799999999997</v>
      </c>
      <c r="Q342">
        <v>396.995</v>
      </c>
      <c r="R342">
        <v>0.92930100000000004</v>
      </c>
      <c r="S342">
        <v>-20.4163</v>
      </c>
      <c r="T342">
        <f t="shared" si="23"/>
        <v>-16.693159999999999</v>
      </c>
    </row>
    <row r="343" spans="2:20" x14ac:dyDescent="0.3">
      <c r="B343">
        <v>14</v>
      </c>
      <c r="C343">
        <v>454.76900000000001</v>
      </c>
      <c r="D343">
        <f t="shared" si="24"/>
        <v>53.430220132506925</v>
      </c>
      <c r="E343">
        <v>-28.3203</v>
      </c>
      <c r="F343">
        <v>62.103299999999997</v>
      </c>
      <c r="G343">
        <v>326.83699999999999</v>
      </c>
      <c r="H343">
        <v>0.64891200000000004</v>
      </c>
      <c r="I343">
        <v>-46.7224</v>
      </c>
      <c r="J343">
        <f t="shared" si="22"/>
        <v>-18.402100000000001</v>
      </c>
      <c r="L343">
        <v>20</v>
      </c>
      <c r="M343">
        <v>594.11699999999996</v>
      </c>
      <c r="N343">
        <f t="shared" si="25"/>
        <v>48.369933249492163</v>
      </c>
      <c r="O343">
        <v>-3.5095200000000002</v>
      </c>
      <c r="P343">
        <v>53.955100000000002</v>
      </c>
      <c r="Q343">
        <v>396.85</v>
      </c>
      <c r="R343">
        <v>0.92898000000000003</v>
      </c>
      <c r="S343">
        <v>-20.3705</v>
      </c>
      <c r="T343">
        <f t="shared" si="23"/>
        <v>-16.860979999999998</v>
      </c>
    </row>
    <row r="344" spans="2:20" x14ac:dyDescent="0.3">
      <c r="B344">
        <v>15</v>
      </c>
      <c r="C344">
        <v>473.98899999999998</v>
      </c>
      <c r="D344">
        <f t="shared" si="24"/>
        <v>52.02913631633723</v>
      </c>
      <c r="E344">
        <v>-28.3508</v>
      </c>
      <c r="F344">
        <v>62.042200000000001</v>
      </c>
      <c r="G344">
        <v>329.072</v>
      </c>
      <c r="H344">
        <v>0.65079200000000004</v>
      </c>
      <c r="I344">
        <v>-46.7224</v>
      </c>
      <c r="J344">
        <f t="shared" si="22"/>
        <v>-18.371600000000001</v>
      </c>
      <c r="L344">
        <v>21</v>
      </c>
      <c r="M344">
        <v>615.22199999999998</v>
      </c>
      <c r="N344">
        <f t="shared" si="25"/>
        <v>47.382136934375701</v>
      </c>
      <c r="O344">
        <v>-3.9672900000000002</v>
      </c>
      <c r="P344">
        <v>54.382300000000001</v>
      </c>
      <c r="Q344">
        <v>400.75900000000001</v>
      </c>
      <c r="R344">
        <v>0.94178899999999999</v>
      </c>
      <c r="S344">
        <v>-20.401</v>
      </c>
      <c r="T344">
        <f t="shared" si="23"/>
        <v>-16.433709999999998</v>
      </c>
    </row>
    <row r="345" spans="2:20" x14ac:dyDescent="0.3">
      <c r="B345">
        <v>16</v>
      </c>
      <c r="C345">
        <v>492.89100000000002</v>
      </c>
      <c r="D345">
        <f t="shared" si="24"/>
        <v>52.904454555073414</v>
      </c>
      <c r="E345">
        <v>-27.191199999999998</v>
      </c>
      <c r="F345">
        <v>60.989400000000003</v>
      </c>
      <c r="G345">
        <v>314.33800000000002</v>
      </c>
      <c r="H345">
        <v>0.64290700000000001</v>
      </c>
      <c r="I345">
        <v>-46.752899999999997</v>
      </c>
      <c r="J345">
        <f t="shared" si="22"/>
        <v>-19.561699999999998</v>
      </c>
      <c r="L345">
        <v>22</v>
      </c>
      <c r="M345">
        <v>635.84400000000005</v>
      </c>
      <c r="N345">
        <f t="shared" si="25"/>
        <v>48.491901852390484</v>
      </c>
      <c r="O345">
        <v>-4.4555699999999998</v>
      </c>
      <c r="P345">
        <v>54.870600000000003</v>
      </c>
      <c r="Q345">
        <v>409.04899999999998</v>
      </c>
      <c r="R345">
        <v>0.94259099999999996</v>
      </c>
      <c r="S345">
        <v>-20.5688</v>
      </c>
      <c r="T345">
        <f t="shared" si="23"/>
        <v>-16.113230000000001</v>
      </c>
    </row>
    <row r="346" spans="2:20" x14ac:dyDescent="0.3">
      <c r="B346">
        <v>17</v>
      </c>
      <c r="C346">
        <v>512.14800000000002</v>
      </c>
      <c r="D346">
        <f t="shared" si="24"/>
        <v>51.929168614010479</v>
      </c>
      <c r="E346">
        <v>-27.9999</v>
      </c>
      <c r="F346">
        <v>61.767600000000002</v>
      </c>
      <c r="G346">
        <v>325.358</v>
      </c>
      <c r="H346">
        <v>0.65189699999999995</v>
      </c>
      <c r="I346">
        <v>-46.676600000000001</v>
      </c>
      <c r="J346">
        <f t="shared" si="22"/>
        <v>-18.6767</v>
      </c>
      <c r="L346">
        <v>23</v>
      </c>
      <c r="M346">
        <v>656.74800000000005</v>
      </c>
      <c r="N346">
        <f t="shared" si="25"/>
        <v>47.83773440489859</v>
      </c>
      <c r="O346">
        <v>-4.7149700000000001</v>
      </c>
      <c r="P346">
        <v>54.962200000000003</v>
      </c>
      <c r="Q346">
        <v>411.4</v>
      </c>
      <c r="R346">
        <v>0.94571499999999997</v>
      </c>
      <c r="S346">
        <v>-20.34</v>
      </c>
      <c r="T346">
        <f t="shared" si="23"/>
        <v>-15.625029999999999</v>
      </c>
    </row>
    <row r="347" spans="2:20" x14ac:dyDescent="0.3">
      <c r="B347">
        <v>18</v>
      </c>
      <c r="C347">
        <v>531.41399999999999</v>
      </c>
      <c r="D347">
        <f t="shared" si="24"/>
        <v>51.904910204505448</v>
      </c>
      <c r="E347">
        <v>-27.374300000000002</v>
      </c>
      <c r="F347">
        <v>61.096200000000003</v>
      </c>
      <c r="G347">
        <v>320.31200000000001</v>
      </c>
      <c r="H347">
        <v>0.64495800000000003</v>
      </c>
      <c r="I347">
        <v>-46.447800000000001</v>
      </c>
      <c r="J347">
        <f t="shared" si="22"/>
        <v>-19.073499999999999</v>
      </c>
      <c r="L347">
        <v>24</v>
      </c>
      <c r="M347">
        <v>677.87599999999998</v>
      </c>
      <c r="N347">
        <f t="shared" si="25"/>
        <v>47.330556607345862</v>
      </c>
      <c r="O347">
        <v>-3.8452099999999998</v>
      </c>
      <c r="P347">
        <v>54.016100000000002</v>
      </c>
      <c r="Q347">
        <v>393.70100000000002</v>
      </c>
      <c r="R347">
        <v>0.93521799999999999</v>
      </c>
      <c r="S347">
        <v>-20.5078</v>
      </c>
      <c r="T347">
        <f t="shared" si="23"/>
        <v>-16.662590000000002</v>
      </c>
    </row>
    <row r="348" spans="2:20" x14ac:dyDescent="0.3">
      <c r="B348">
        <v>19</v>
      </c>
      <c r="C348">
        <v>550.60599999999999</v>
      </c>
      <c r="D348">
        <f t="shared" si="24"/>
        <v>52.105043768236747</v>
      </c>
      <c r="E348">
        <v>-28.335599999999999</v>
      </c>
      <c r="F348">
        <v>61.981200000000001</v>
      </c>
      <c r="G348">
        <v>332.27100000000002</v>
      </c>
      <c r="H348">
        <v>0.65634300000000001</v>
      </c>
      <c r="I348">
        <v>-46.493499999999997</v>
      </c>
      <c r="J348">
        <f t="shared" si="22"/>
        <v>-18.157899999999998</v>
      </c>
      <c r="L348">
        <v>25</v>
      </c>
      <c r="M348">
        <v>698.98500000000001</v>
      </c>
      <c r="N348">
        <f t="shared" si="25"/>
        <v>47.373158368468339</v>
      </c>
      <c r="O348">
        <v>-4.0893600000000001</v>
      </c>
      <c r="P348">
        <v>54.092399999999998</v>
      </c>
      <c r="Q348">
        <v>400.52600000000001</v>
      </c>
      <c r="R348">
        <v>0.94050199999999995</v>
      </c>
      <c r="S348">
        <v>-20.4163</v>
      </c>
      <c r="T348">
        <f t="shared" si="23"/>
        <v>-16.32694</v>
      </c>
    </row>
    <row r="349" spans="2:20" x14ac:dyDescent="0.3">
      <c r="B349">
        <v>20</v>
      </c>
      <c r="C349">
        <v>570.21100000000001</v>
      </c>
      <c r="D349">
        <f t="shared" si="24"/>
        <v>51.007396072430453</v>
      </c>
      <c r="E349">
        <v>-27.023299999999999</v>
      </c>
      <c r="F349">
        <v>60.775799999999997</v>
      </c>
      <c r="G349">
        <v>315.47800000000001</v>
      </c>
      <c r="H349">
        <v>0.64633600000000002</v>
      </c>
      <c r="I349">
        <v>-46.539299999999997</v>
      </c>
      <c r="J349">
        <f t="shared" si="22"/>
        <v>-19.515999999999998</v>
      </c>
      <c r="L349">
        <v>26</v>
      </c>
      <c r="M349">
        <v>719.65800000000002</v>
      </c>
      <c r="N349">
        <f t="shared" si="25"/>
        <v>48.372273013108881</v>
      </c>
      <c r="O349">
        <v>-4.4860800000000003</v>
      </c>
      <c r="P349">
        <v>44.708300000000001</v>
      </c>
      <c r="Q349">
        <v>417.48599999999999</v>
      </c>
      <c r="R349">
        <v>0.81606000000000001</v>
      </c>
      <c r="S349">
        <v>-56.396500000000003</v>
      </c>
      <c r="T349">
        <f t="shared" si="23"/>
        <v>-51.910420000000002</v>
      </c>
    </row>
    <row r="350" spans="2:20" x14ac:dyDescent="0.3">
      <c r="B350">
        <v>21</v>
      </c>
      <c r="C350">
        <v>589.50099999999998</v>
      </c>
      <c r="D350">
        <f t="shared" si="24"/>
        <v>51.840331778123478</v>
      </c>
      <c r="E350">
        <v>-27.908300000000001</v>
      </c>
      <c r="F350">
        <v>61.462400000000002</v>
      </c>
      <c r="G350">
        <v>326.65800000000002</v>
      </c>
      <c r="H350">
        <v>0.65581599999999995</v>
      </c>
      <c r="I350">
        <v>-46.554600000000001</v>
      </c>
      <c r="J350">
        <f t="shared" si="22"/>
        <v>-18.6463</v>
      </c>
      <c r="T350">
        <f t="shared" si="23"/>
        <v>0</v>
      </c>
    </row>
    <row r="351" spans="2:20" x14ac:dyDescent="0.3">
      <c r="B351">
        <v>22</v>
      </c>
      <c r="C351">
        <v>609.11400000000003</v>
      </c>
      <c r="D351">
        <f t="shared" si="24"/>
        <v>50.98659052669133</v>
      </c>
      <c r="E351">
        <v>-26.4587</v>
      </c>
      <c r="F351">
        <v>60.134900000000002</v>
      </c>
      <c r="G351">
        <v>312.20600000000002</v>
      </c>
      <c r="H351">
        <v>0.643872</v>
      </c>
      <c r="I351">
        <v>-46.356200000000001</v>
      </c>
      <c r="J351">
        <f t="shared" si="22"/>
        <v>-19.897500000000001</v>
      </c>
      <c r="K351">
        <v>4</v>
      </c>
      <c r="T351">
        <f t="shared" si="23"/>
        <v>0</v>
      </c>
    </row>
    <row r="352" spans="2:20" x14ac:dyDescent="0.3">
      <c r="B352">
        <v>23</v>
      </c>
      <c r="C352">
        <v>628.20299999999997</v>
      </c>
      <c r="D352">
        <f t="shared" si="24"/>
        <v>52.386191000052548</v>
      </c>
      <c r="E352">
        <v>-27.9694</v>
      </c>
      <c r="F352">
        <v>61.599699999999999</v>
      </c>
      <c r="G352">
        <v>329.00799999999998</v>
      </c>
      <c r="H352">
        <v>0.657412</v>
      </c>
      <c r="I352">
        <v>-46.478299999999997</v>
      </c>
      <c r="J352">
        <f t="shared" si="22"/>
        <v>-18.508899999999997</v>
      </c>
      <c r="L352">
        <v>1</v>
      </c>
      <c r="M352">
        <v>222.38399999999999</v>
      </c>
      <c r="O352">
        <v>-11.4594</v>
      </c>
      <c r="P352">
        <v>64.315799999999996</v>
      </c>
      <c r="Q352">
        <v>356.81599999999997</v>
      </c>
      <c r="R352">
        <v>0.83442899999999998</v>
      </c>
      <c r="S352">
        <v>-22.857700000000001</v>
      </c>
      <c r="T352">
        <f t="shared" si="23"/>
        <v>-11.398300000000001</v>
      </c>
    </row>
    <row r="353" spans="1:20" x14ac:dyDescent="0.3">
      <c r="B353">
        <v>24</v>
      </c>
      <c r="C353">
        <v>647.78</v>
      </c>
      <c r="D353">
        <f t="shared" si="24"/>
        <v>51.080349389589827</v>
      </c>
      <c r="E353">
        <v>-27.618400000000001</v>
      </c>
      <c r="F353">
        <v>61.248800000000003</v>
      </c>
      <c r="G353">
        <v>326.92599999999999</v>
      </c>
      <c r="H353">
        <v>0.65204499999999999</v>
      </c>
      <c r="I353">
        <v>-46.463000000000001</v>
      </c>
      <c r="J353">
        <f t="shared" si="22"/>
        <v>-18.8446</v>
      </c>
      <c r="L353">
        <v>2</v>
      </c>
      <c r="M353">
        <v>231.851</v>
      </c>
      <c r="N353">
        <f t="shared" si="25"/>
        <v>105.63008344776578</v>
      </c>
      <c r="O353">
        <v>-4.4708300000000003</v>
      </c>
      <c r="P353">
        <v>51.7883</v>
      </c>
      <c r="Q353">
        <v>390.34500000000003</v>
      </c>
      <c r="R353">
        <v>0.95177400000000001</v>
      </c>
      <c r="S353">
        <v>-19.439699999999998</v>
      </c>
      <c r="T353">
        <f t="shared" si="23"/>
        <v>-14.968869999999999</v>
      </c>
    </row>
    <row r="354" spans="1:20" x14ac:dyDescent="0.3">
      <c r="B354">
        <v>25</v>
      </c>
      <c r="C354">
        <v>667.19600000000003</v>
      </c>
      <c r="D354">
        <f t="shared" si="24"/>
        <v>51.503914297486467</v>
      </c>
      <c r="E354">
        <v>-26.901199999999999</v>
      </c>
      <c r="F354">
        <v>60.455300000000001</v>
      </c>
      <c r="G354">
        <v>316.92</v>
      </c>
      <c r="H354">
        <v>0.65035600000000005</v>
      </c>
      <c r="I354">
        <v>-46.478299999999997</v>
      </c>
      <c r="J354">
        <f t="shared" si="22"/>
        <v>-19.577099999999998</v>
      </c>
      <c r="L354">
        <v>3</v>
      </c>
      <c r="M354">
        <v>250.636</v>
      </c>
      <c r="N354">
        <f t="shared" si="25"/>
        <v>53.233963268565354</v>
      </c>
      <c r="O354">
        <v>-3.58582</v>
      </c>
      <c r="P354">
        <v>52.078200000000002</v>
      </c>
      <c r="Q354">
        <v>386.37</v>
      </c>
      <c r="R354">
        <v>0.93040199999999995</v>
      </c>
      <c r="S354">
        <v>-19.409199999999998</v>
      </c>
      <c r="T354">
        <f t="shared" si="23"/>
        <v>-15.823379999999998</v>
      </c>
    </row>
    <row r="355" spans="1:20" x14ac:dyDescent="0.3">
      <c r="B355">
        <v>26</v>
      </c>
      <c r="C355">
        <v>686.78399999999999</v>
      </c>
      <c r="D355">
        <f t="shared" si="24"/>
        <v>51.051664284255757</v>
      </c>
      <c r="E355">
        <v>-27.648900000000001</v>
      </c>
      <c r="F355">
        <v>61.111499999999999</v>
      </c>
      <c r="G355">
        <v>326.30799999999999</v>
      </c>
      <c r="H355">
        <v>0.65610999999999997</v>
      </c>
      <c r="I355">
        <v>-46.310400000000001</v>
      </c>
      <c r="J355">
        <f t="shared" si="22"/>
        <v>-18.6615</v>
      </c>
      <c r="L355">
        <v>4</v>
      </c>
      <c r="M355">
        <v>268.58</v>
      </c>
      <c r="N355">
        <f t="shared" si="25"/>
        <v>55.728934462773111</v>
      </c>
      <c r="O355">
        <v>-3.7841800000000001</v>
      </c>
      <c r="P355">
        <v>52.475000000000001</v>
      </c>
      <c r="Q355">
        <v>403.98899999999998</v>
      </c>
      <c r="R355">
        <v>0.95102799999999998</v>
      </c>
      <c r="S355">
        <v>-19.363399999999999</v>
      </c>
      <c r="T355">
        <f t="shared" si="23"/>
        <v>-15.579219999999999</v>
      </c>
    </row>
    <row r="356" spans="1:20" x14ac:dyDescent="0.3">
      <c r="B356">
        <v>27</v>
      </c>
      <c r="C356">
        <v>706.38099999999997</v>
      </c>
      <c r="D356">
        <f t="shared" si="24"/>
        <v>51.028218604888558</v>
      </c>
      <c r="E356">
        <v>-28.3203</v>
      </c>
      <c r="F356">
        <v>61.782800000000002</v>
      </c>
      <c r="G356">
        <v>334.57600000000002</v>
      </c>
      <c r="H356">
        <v>0.66168499999999997</v>
      </c>
      <c r="I356">
        <v>-46.386699999999998</v>
      </c>
      <c r="J356">
        <f t="shared" si="22"/>
        <v>-18.066399999999998</v>
      </c>
      <c r="L356">
        <v>5</v>
      </c>
      <c r="M356">
        <v>287.95699999999999</v>
      </c>
      <c r="N356">
        <f t="shared" si="25"/>
        <v>51.607575992155624</v>
      </c>
      <c r="O356">
        <v>-2.94495</v>
      </c>
      <c r="P356">
        <v>52.230800000000002</v>
      </c>
      <c r="Q356">
        <v>389.96</v>
      </c>
      <c r="R356">
        <v>0.93357100000000004</v>
      </c>
      <c r="S356">
        <v>-19.683800000000002</v>
      </c>
      <c r="T356">
        <f t="shared" si="23"/>
        <v>-16.738850000000003</v>
      </c>
    </row>
    <row r="357" spans="1:20" x14ac:dyDescent="0.3">
      <c r="J357">
        <f t="shared" si="22"/>
        <v>0</v>
      </c>
      <c r="L357">
        <v>6</v>
      </c>
      <c r="M357">
        <v>307.608</v>
      </c>
      <c r="N357">
        <f t="shared" si="25"/>
        <v>50.887995521856368</v>
      </c>
      <c r="O357">
        <v>-3.9672900000000002</v>
      </c>
      <c r="P357">
        <v>53.863500000000002</v>
      </c>
      <c r="Q357">
        <v>403.63900000000001</v>
      </c>
      <c r="R357">
        <v>0.93592500000000001</v>
      </c>
      <c r="S357">
        <v>-20.126300000000001</v>
      </c>
      <c r="T357">
        <f t="shared" si="23"/>
        <v>-16.159010000000002</v>
      </c>
    </row>
    <row r="358" spans="1:20" x14ac:dyDescent="0.3">
      <c r="A358">
        <v>4.4000000000000004</v>
      </c>
      <c r="J358">
        <f t="shared" si="22"/>
        <v>0</v>
      </c>
      <c r="L358">
        <v>7</v>
      </c>
      <c r="M358">
        <v>327.18900000000002</v>
      </c>
      <c r="N358">
        <f t="shared" si="25"/>
        <v>51.069914713242383</v>
      </c>
      <c r="O358">
        <v>-4.3334999999999999</v>
      </c>
      <c r="P358">
        <v>54.7485</v>
      </c>
      <c r="Q358">
        <v>405.25900000000001</v>
      </c>
      <c r="R358">
        <v>0.94092799999999999</v>
      </c>
      <c r="S358">
        <v>-20.1111</v>
      </c>
      <c r="T358">
        <f t="shared" si="23"/>
        <v>-15.7776</v>
      </c>
    </row>
    <row r="359" spans="1:20" x14ac:dyDescent="0.3">
      <c r="B359">
        <v>1</v>
      </c>
      <c r="C359">
        <v>222.047</v>
      </c>
      <c r="E359">
        <v>-36.315899999999999</v>
      </c>
      <c r="F359">
        <v>71.655299999999997</v>
      </c>
      <c r="G359">
        <v>286.971</v>
      </c>
      <c r="H359">
        <v>0.59508700000000003</v>
      </c>
      <c r="I359">
        <v>-50.0336</v>
      </c>
      <c r="J359">
        <f t="shared" si="22"/>
        <v>-13.717700000000001</v>
      </c>
      <c r="L359">
        <v>8</v>
      </c>
      <c r="M359">
        <v>347.06099999999998</v>
      </c>
      <c r="N359">
        <f t="shared" si="25"/>
        <v>50.322061191626517</v>
      </c>
      <c r="O359">
        <v>-3.5552999999999999</v>
      </c>
      <c r="P359">
        <v>53.939799999999998</v>
      </c>
      <c r="Q359">
        <v>395.37700000000001</v>
      </c>
      <c r="R359">
        <v>0.92846799999999996</v>
      </c>
      <c r="S359">
        <v>-20.065300000000001</v>
      </c>
      <c r="T359">
        <f t="shared" si="23"/>
        <v>-16.510000000000002</v>
      </c>
    </row>
    <row r="360" spans="1:20" x14ac:dyDescent="0.3">
      <c r="B360">
        <v>2</v>
      </c>
      <c r="C360">
        <v>229.429</v>
      </c>
      <c r="D360">
        <f t="shared" si="24"/>
        <v>135.4646437279869</v>
      </c>
      <c r="E360">
        <v>-30.517600000000002</v>
      </c>
      <c r="F360">
        <v>58.837899999999998</v>
      </c>
      <c r="G360">
        <v>327.07900000000001</v>
      </c>
      <c r="H360">
        <v>0.66316399999999998</v>
      </c>
      <c r="I360">
        <v>-47.103900000000003</v>
      </c>
      <c r="J360">
        <f t="shared" si="22"/>
        <v>-16.586300000000001</v>
      </c>
      <c r="L360">
        <v>9</v>
      </c>
      <c r="M360">
        <v>366.50799999999998</v>
      </c>
      <c r="N360">
        <f t="shared" si="25"/>
        <v>51.421813133131067</v>
      </c>
      <c r="O360">
        <v>-3.0822799999999999</v>
      </c>
      <c r="P360">
        <v>53.710900000000002</v>
      </c>
      <c r="Q360">
        <v>385.505</v>
      </c>
      <c r="R360">
        <v>0.92275099999999999</v>
      </c>
      <c r="S360">
        <v>-19.912700000000001</v>
      </c>
      <c r="T360">
        <f t="shared" si="23"/>
        <v>-16.83042</v>
      </c>
    </row>
    <row r="361" spans="1:20" x14ac:dyDescent="0.3">
      <c r="B361">
        <v>3</v>
      </c>
      <c r="C361">
        <v>247.85499999999999</v>
      </c>
      <c r="D361">
        <f t="shared" si="24"/>
        <v>54.271138608488044</v>
      </c>
      <c r="E361">
        <v>-29.373200000000001</v>
      </c>
      <c r="F361">
        <v>59.936500000000002</v>
      </c>
      <c r="G361">
        <v>312.08300000000003</v>
      </c>
      <c r="H361">
        <v>0.640926</v>
      </c>
      <c r="I361">
        <v>-47.714199999999998</v>
      </c>
      <c r="J361">
        <f t="shared" si="22"/>
        <v>-18.340999999999998</v>
      </c>
      <c r="L361">
        <v>10</v>
      </c>
      <c r="M361">
        <v>386.34899999999999</v>
      </c>
      <c r="N361">
        <f t="shared" si="25"/>
        <v>50.40068544932209</v>
      </c>
      <c r="O361">
        <v>-3.8147000000000002</v>
      </c>
      <c r="P361">
        <v>54.5807</v>
      </c>
      <c r="Q361">
        <v>402.589</v>
      </c>
      <c r="R361">
        <v>0.937747</v>
      </c>
      <c r="S361">
        <v>-19.973800000000001</v>
      </c>
      <c r="T361">
        <f t="shared" si="23"/>
        <v>-16.159100000000002</v>
      </c>
    </row>
    <row r="362" spans="1:20" x14ac:dyDescent="0.3">
      <c r="B362">
        <v>4</v>
      </c>
      <c r="C362">
        <v>265.815</v>
      </c>
      <c r="D362">
        <f t="shared" si="24"/>
        <v>55.679287305122472</v>
      </c>
      <c r="E362">
        <v>-29.190100000000001</v>
      </c>
      <c r="F362">
        <v>60.409500000000001</v>
      </c>
      <c r="G362">
        <v>316.63900000000001</v>
      </c>
      <c r="H362">
        <v>0.64095500000000005</v>
      </c>
      <c r="I362">
        <v>-47.805799999999998</v>
      </c>
      <c r="J362">
        <f t="shared" si="22"/>
        <v>-18.615699999999997</v>
      </c>
      <c r="L362">
        <v>11</v>
      </c>
      <c r="M362">
        <v>406.12599999999998</v>
      </c>
      <c r="N362">
        <f t="shared" si="25"/>
        <v>50.563786216311911</v>
      </c>
      <c r="O362">
        <v>-3.8604699999999998</v>
      </c>
      <c r="P362">
        <v>54.4739</v>
      </c>
      <c r="Q362">
        <v>401.89400000000001</v>
      </c>
      <c r="R362">
        <v>0.93649899999999997</v>
      </c>
      <c r="S362">
        <v>-20.034800000000001</v>
      </c>
      <c r="T362">
        <f t="shared" si="23"/>
        <v>-16.174330000000001</v>
      </c>
    </row>
    <row r="363" spans="1:20" x14ac:dyDescent="0.3">
      <c r="B363">
        <v>5</v>
      </c>
      <c r="C363">
        <v>283.92500000000001</v>
      </c>
      <c r="D363">
        <f t="shared" si="24"/>
        <v>55.218111540585269</v>
      </c>
      <c r="E363">
        <v>-29.037500000000001</v>
      </c>
      <c r="F363">
        <v>60.653700000000001</v>
      </c>
      <c r="G363">
        <v>321.13600000000002</v>
      </c>
      <c r="H363">
        <v>0.64443300000000003</v>
      </c>
      <c r="I363">
        <v>-47.790500000000002</v>
      </c>
      <c r="J363">
        <f t="shared" si="22"/>
        <v>-18.753</v>
      </c>
      <c r="L363">
        <v>12</v>
      </c>
      <c r="M363">
        <v>426.19099999999997</v>
      </c>
      <c r="N363">
        <f t="shared" si="25"/>
        <v>49.838026414154008</v>
      </c>
      <c r="O363">
        <v>-3.0059800000000001</v>
      </c>
      <c r="P363">
        <v>53.756700000000002</v>
      </c>
      <c r="Q363">
        <v>387.77800000000002</v>
      </c>
      <c r="R363">
        <v>0.92136200000000001</v>
      </c>
      <c r="S363">
        <v>-20.004300000000001</v>
      </c>
      <c r="T363">
        <f t="shared" si="23"/>
        <v>-16.99832</v>
      </c>
    </row>
    <row r="364" spans="1:20" x14ac:dyDescent="0.3">
      <c r="B364">
        <v>6</v>
      </c>
      <c r="C364">
        <v>301.892</v>
      </c>
      <c r="D364">
        <f t="shared" si="24"/>
        <v>55.657594478766676</v>
      </c>
      <c r="E364">
        <v>-28.244</v>
      </c>
      <c r="F364">
        <v>60.150100000000002</v>
      </c>
      <c r="G364">
        <v>314.45499999999998</v>
      </c>
      <c r="H364">
        <v>0.64152200000000004</v>
      </c>
      <c r="I364">
        <v>-47.546399999999998</v>
      </c>
      <c r="J364">
        <f t="shared" si="22"/>
        <v>-19.302399999999999</v>
      </c>
      <c r="L364">
        <v>13</v>
      </c>
      <c r="M364">
        <v>446.02499999999998</v>
      </c>
      <c r="N364">
        <f t="shared" si="25"/>
        <v>50.418473328627599</v>
      </c>
      <c r="O364">
        <v>-3.76892</v>
      </c>
      <c r="P364">
        <v>54.428100000000001</v>
      </c>
      <c r="Q364">
        <v>405.78500000000003</v>
      </c>
      <c r="R364">
        <v>0.93938500000000003</v>
      </c>
      <c r="S364">
        <v>-19.989000000000001</v>
      </c>
      <c r="T364">
        <f t="shared" si="23"/>
        <v>-16.220079999999999</v>
      </c>
    </row>
    <row r="365" spans="1:20" x14ac:dyDescent="0.3">
      <c r="B365">
        <v>7</v>
      </c>
      <c r="C365">
        <v>319.97199999999998</v>
      </c>
      <c r="D365">
        <f t="shared" si="24"/>
        <v>55.309734513274385</v>
      </c>
      <c r="E365">
        <v>-28.183</v>
      </c>
      <c r="F365">
        <v>60.607900000000001</v>
      </c>
      <c r="G365">
        <v>315.49700000000001</v>
      </c>
      <c r="H365">
        <v>0.64196600000000004</v>
      </c>
      <c r="I365">
        <v>-47.317500000000003</v>
      </c>
      <c r="J365">
        <f t="shared" si="22"/>
        <v>-19.134500000000003</v>
      </c>
      <c r="L365">
        <v>14</v>
      </c>
      <c r="M365">
        <v>466.09100000000001</v>
      </c>
      <c r="N365">
        <f t="shared" si="25"/>
        <v>49.835542709060022</v>
      </c>
      <c r="O365">
        <v>-3.41797</v>
      </c>
      <c r="P365">
        <v>54.107700000000001</v>
      </c>
      <c r="Q365">
        <v>399.89400000000001</v>
      </c>
      <c r="R365">
        <v>0.93261899999999998</v>
      </c>
      <c r="S365">
        <v>-19.912700000000001</v>
      </c>
      <c r="T365">
        <f t="shared" si="23"/>
        <v>-16.494730000000001</v>
      </c>
    </row>
    <row r="366" spans="1:20" x14ac:dyDescent="0.3">
      <c r="B366">
        <v>8</v>
      </c>
      <c r="C366">
        <v>338.06099999999998</v>
      </c>
      <c r="D366">
        <f t="shared" si="24"/>
        <v>55.282215711205708</v>
      </c>
      <c r="E366">
        <v>-28.2288</v>
      </c>
      <c r="F366">
        <v>60.943600000000004</v>
      </c>
      <c r="G366">
        <v>319.43700000000001</v>
      </c>
      <c r="H366">
        <v>0.64317599999999997</v>
      </c>
      <c r="I366">
        <v>-47.241199999999999</v>
      </c>
      <c r="J366">
        <f t="shared" si="22"/>
        <v>-19.0124</v>
      </c>
      <c r="L366">
        <v>15</v>
      </c>
      <c r="M366">
        <v>485.95699999999999</v>
      </c>
      <c r="N366">
        <f t="shared" si="25"/>
        <v>50.337259639585255</v>
      </c>
      <c r="O366">
        <v>-4.0435800000000004</v>
      </c>
      <c r="P366">
        <v>54.611199999999997</v>
      </c>
      <c r="Q366">
        <v>407.45499999999998</v>
      </c>
      <c r="R366">
        <v>0.94492200000000004</v>
      </c>
      <c r="S366">
        <v>-20.065300000000001</v>
      </c>
      <c r="T366">
        <f t="shared" si="23"/>
        <v>-16.021720000000002</v>
      </c>
    </row>
    <row r="367" spans="1:20" x14ac:dyDescent="0.3">
      <c r="B367">
        <v>9</v>
      </c>
      <c r="C367">
        <v>356.20400000000001</v>
      </c>
      <c r="D367">
        <f t="shared" si="24"/>
        <v>55.117676238769683</v>
      </c>
      <c r="E367">
        <v>-28.579699999999999</v>
      </c>
      <c r="F367">
        <v>61.248800000000003</v>
      </c>
      <c r="G367">
        <v>325.24400000000003</v>
      </c>
      <c r="H367">
        <v>0.64851599999999998</v>
      </c>
      <c r="I367">
        <v>-47.225999999999999</v>
      </c>
      <c r="J367">
        <f t="shared" si="22"/>
        <v>-18.6463</v>
      </c>
      <c r="L367">
        <v>16</v>
      </c>
      <c r="M367">
        <v>506.16899999999998</v>
      </c>
      <c r="N367">
        <f t="shared" si="25"/>
        <v>49.475559073817564</v>
      </c>
      <c r="O367">
        <v>-4.0893600000000001</v>
      </c>
      <c r="P367">
        <v>54.489100000000001</v>
      </c>
      <c r="Q367">
        <v>409.64400000000001</v>
      </c>
      <c r="R367">
        <v>0.94906500000000005</v>
      </c>
      <c r="S367">
        <v>-19.790600000000001</v>
      </c>
      <c r="T367">
        <f t="shared" si="23"/>
        <v>-15.701240000000002</v>
      </c>
    </row>
    <row r="368" spans="1:20" x14ac:dyDescent="0.3">
      <c r="B368">
        <v>10</v>
      </c>
      <c r="C368">
        <v>374.613</v>
      </c>
      <c r="D368">
        <f t="shared" si="24"/>
        <v>54.321255907436601</v>
      </c>
      <c r="E368">
        <v>-28.0914</v>
      </c>
      <c r="F368">
        <v>60.882599999999996</v>
      </c>
      <c r="G368">
        <v>323.23700000000002</v>
      </c>
      <c r="H368">
        <v>0.64688999999999997</v>
      </c>
      <c r="I368">
        <v>-46.9666</v>
      </c>
      <c r="J368">
        <f t="shared" si="22"/>
        <v>-18.8752</v>
      </c>
      <c r="L368">
        <v>17</v>
      </c>
      <c r="M368">
        <v>526.44000000000005</v>
      </c>
      <c r="N368">
        <f t="shared" si="25"/>
        <v>49.331557397266856</v>
      </c>
      <c r="O368">
        <v>-3.3416700000000001</v>
      </c>
      <c r="P368">
        <v>53.741500000000002</v>
      </c>
      <c r="Q368">
        <v>396.678</v>
      </c>
      <c r="R368">
        <v>0.939276</v>
      </c>
      <c r="S368">
        <v>-19.897500000000001</v>
      </c>
      <c r="T368">
        <f t="shared" si="23"/>
        <v>-16.55583</v>
      </c>
    </row>
    <row r="369" spans="2:20" x14ac:dyDescent="0.3">
      <c r="B369">
        <v>11</v>
      </c>
      <c r="C369">
        <v>392.86200000000002</v>
      </c>
      <c r="D369">
        <f t="shared" si="24"/>
        <v>54.797523151953463</v>
      </c>
      <c r="E369">
        <v>-28.762799999999999</v>
      </c>
      <c r="F369">
        <v>61.706499999999998</v>
      </c>
      <c r="G369">
        <v>331.51499999999999</v>
      </c>
      <c r="H369">
        <v>0.65472600000000003</v>
      </c>
      <c r="I369">
        <v>-46.859699999999997</v>
      </c>
      <c r="J369">
        <f t="shared" si="22"/>
        <v>-18.096899999999998</v>
      </c>
      <c r="L369">
        <v>18</v>
      </c>
      <c r="M369">
        <v>546.50300000000004</v>
      </c>
      <c r="N369">
        <f t="shared" si="25"/>
        <v>49.842994567113621</v>
      </c>
      <c r="O369">
        <v>-3.9215100000000001</v>
      </c>
      <c r="P369">
        <v>54.229700000000001</v>
      </c>
      <c r="Q369">
        <v>405.298</v>
      </c>
      <c r="R369">
        <v>0.94709200000000004</v>
      </c>
      <c r="S369">
        <v>-20.065300000000001</v>
      </c>
      <c r="T369">
        <f t="shared" si="23"/>
        <v>-16.143789999999999</v>
      </c>
    </row>
    <row r="370" spans="2:20" x14ac:dyDescent="0.3">
      <c r="B370">
        <v>12</v>
      </c>
      <c r="C370">
        <v>411.36599999999999</v>
      </c>
      <c r="D370">
        <f t="shared" si="24"/>
        <v>54.042369217466607</v>
      </c>
      <c r="E370">
        <v>-28.625499999999999</v>
      </c>
      <c r="F370">
        <v>61.477699999999999</v>
      </c>
      <c r="G370">
        <v>331.65600000000001</v>
      </c>
      <c r="H370">
        <v>0.65558899999999998</v>
      </c>
      <c r="I370">
        <v>-46.844499999999996</v>
      </c>
      <c r="J370">
        <f t="shared" si="22"/>
        <v>-18.218999999999998</v>
      </c>
      <c r="L370">
        <v>19</v>
      </c>
      <c r="M370">
        <v>567.11</v>
      </c>
      <c r="N370">
        <f t="shared" si="25"/>
        <v>48.527199495317191</v>
      </c>
      <c r="O370">
        <v>-4.0283199999999999</v>
      </c>
      <c r="P370">
        <v>54.229700000000001</v>
      </c>
      <c r="Q370">
        <v>408.04300000000001</v>
      </c>
      <c r="R370">
        <v>0.95025000000000004</v>
      </c>
      <c r="S370">
        <v>-20.004300000000001</v>
      </c>
      <c r="T370">
        <f t="shared" si="23"/>
        <v>-15.97598</v>
      </c>
    </row>
    <row r="371" spans="2:20" x14ac:dyDescent="0.3">
      <c r="B371">
        <v>13</v>
      </c>
      <c r="C371">
        <v>429.6</v>
      </c>
      <c r="D371">
        <f t="shared" si="24"/>
        <v>54.8426017330261</v>
      </c>
      <c r="E371">
        <v>-28.2135</v>
      </c>
      <c r="F371">
        <v>61.248800000000003</v>
      </c>
      <c r="G371">
        <v>330.44299999999998</v>
      </c>
      <c r="H371">
        <v>0.65448600000000001</v>
      </c>
      <c r="I371">
        <v>-46.7072</v>
      </c>
      <c r="J371">
        <f t="shared" si="22"/>
        <v>-18.4937</v>
      </c>
      <c r="L371">
        <v>20</v>
      </c>
      <c r="M371">
        <v>587.58500000000004</v>
      </c>
      <c r="N371">
        <f t="shared" si="25"/>
        <v>48.840048840048787</v>
      </c>
      <c r="O371">
        <v>-3.6773699999999998</v>
      </c>
      <c r="P371">
        <v>53.710900000000002</v>
      </c>
      <c r="Q371">
        <v>403.613</v>
      </c>
      <c r="R371">
        <v>0.95289500000000005</v>
      </c>
      <c r="S371">
        <v>-20.1111</v>
      </c>
      <c r="T371">
        <f t="shared" si="23"/>
        <v>-16.433730000000001</v>
      </c>
    </row>
    <row r="372" spans="2:20" x14ac:dyDescent="0.3">
      <c r="B372">
        <v>14</v>
      </c>
      <c r="C372">
        <v>448.31</v>
      </c>
      <c r="D372">
        <f t="shared" si="24"/>
        <v>53.44735435595944</v>
      </c>
      <c r="E372">
        <v>-28.0914</v>
      </c>
      <c r="F372">
        <v>60.989400000000003</v>
      </c>
      <c r="G372">
        <v>330.017</v>
      </c>
      <c r="H372">
        <v>0.65537999999999996</v>
      </c>
      <c r="I372">
        <v>-46.600299999999997</v>
      </c>
      <c r="J372">
        <f t="shared" si="22"/>
        <v>-18.508899999999997</v>
      </c>
      <c r="L372">
        <v>21</v>
      </c>
      <c r="M372">
        <v>608.45000000000005</v>
      </c>
      <c r="N372">
        <f t="shared" si="25"/>
        <v>47.927150730889025</v>
      </c>
      <c r="O372">
        <v>-3.5400399999999999</v>
      </c>
      <c r="P372">
        <v>53.436300000000003</v>
      </c>
      <c r="Q372">
        <v>401.05900000000003</v>
      </c>
      <c r="R372">
        <v>0.94809299999999996</v>
      </c>
      <c r="S372">
        <v>-20.2484</v>
      </c>
      <c r="T372">
        <f t="shared" si="23"/>
        <v>-16.708359999999999</v>
      </c>
    </row>
    <row r="373" spans="2:20" x14ac:dyDescent="0.3">
      <c r="B373">
        <v>15</v>
      </c>
      <c r="C373">
        <v>466.822</v>
      </c>
      <c r="D373">
        <f t="shared" si="24"/>
        <v>54.019014693171997</v>
      </c>
      <c r="E373">
        <v>-28.411899999999999</v>
      </c>
      <c r="F373">
        <v>61.370800000000003</v>
      </c>
      <c r="G373">
        <v>335.00799999999998</v>
      </c>
      <c r="H373">
        <v>0.66188899999999995</v>
      </c>
      <c r="I373">
        <v>-46.478299999999997</v>
      </c>
      <c r="J373">
        <f t="shared" si="22"/>
        <v>-18.066399999999998</v>
      </c>
      <c r="L373">
        <v>22</v>
      </c>
      <c r="M373">
        <v>628.875</v>
      </c>
      <c r="N373">
        <f t="shared" si="25"/>
        <v>48.959608323133523</v>
      </c>
      <c r="O373">
        <v>-3.7231399999999999</v>
      </c>
      <c r="P373">
        <v>53.634599999999999</v>
      </c>
      <c r="Q373">
        <v>402.22300000000001</v>
      </c>
      <c r="R373">
        <v>0.95260100000000003</v>
      </c>
      <c r="S373">
        <v>-20.019500000000001</v>
      </c>
      <c r="T373">
        <f t="shared" si="23"/>
        <v>-16.29636</v>
      </c>
    </row>
    <row r="374" spans="2:20" x14ac:dyDescent="0.3">
      <c r="B374">
        <v>16</v>
      </c>
      <c r="C374">
        <v>485.75099999999998</v>
      </c>
      <c r="D374">
        <f t="shared" si="24"/>
        <v>52.828992551112123</v>
      </c>
      <c r="E374">
        <v>-26.931799999999999</v>
      </c>
      <c r="F374">
        <v>59.905999999999999</v>
      </c>
      <c r="G374">
        <v>315.95999999999998</v>
      </c>
      <c r="H374">
        <v>0.64864900000000003</v>
      </c>
      <c r="I374">
        <v>-46.508800000000001</v>
      </c>
      <c r="J374">
        <f t="shared" si="22"/>
        <v>-19.577000000000002</v>
      </c>
      <c r="L374">
        <v>23</v>
      </c>
      <c r="M374">
        <v>649.57899999999995</v>
      </c>
      <c r="N374">
        <f t="shared" si="25"/>
        <v>48.299845440494707</v>
      </c>
      <c r="O374">
        <v>-3.7383999999999999</v>
      </c>
      <c r="P374">
        <v>53.756700000000002</v>
      </c>
      <c r="Q374">
        <v>401.28800000000001</v>
      </c>
      <c r="R374">
        <v>0.951677</v>
      </c>
      <c r="S374">
        <v>-20.2789</v>
      </c>
      <c r="T374">
        <f t="shared" si="23"/>
        <v>-16.540500000000002</v>
      </c>
    </row>
    <row r="375" spans="2:20" x14ac:dyDescent="0.3">
      <c r="B375">
        <v>17</v>
      </c>
      <c r="C375">
        <v>504.77</v>
      </c>
      <c r="D375">
        <f t="shared" si="24"/>
        <v>52.578999947420982</v>
      </c>
      <c r="E375">
        <v>-27.328499999999998</v>
      </c>
      <c r="F375">
        <v>60.302700000000002</v>
      </c>
      <c r="G375">
        <v>323.505</v>
      </c>
      <c r="H375">
        <v>0.65484399999999998</v>
      </c>
      <c r="I375">
        <v>-46.340899999999998</v>
      </c>
      <c r="J375">
        <f t="shared" si="22"/>
        <v>-19.0124</v>
      </c>
      <c r="L375">
        <v>24</v>
      </c>
      <c r="M375">
        <v>670.24599999999998</v>
      </c>
      <c r="N375">
        <f t="shared" si="25"/>
        <v>48.386316349736227</v>
      </c>
      <c r="O375">
        <v>-4.5776399999999997</v>
      </c>
      <c r="P375">
        <v>54.428100000000001</v>
      </c>
      <c r="Q375">
        <v>413.91500000000002</v>
      </c>
      <c r="R375">
        <v>0.96646299999999996</v>
      </c>
      <c r="S375">
        <v>-20.2026</v>
      </c>
      <c r="T375">
        <f t="shared" si="23"/>
        <v>-15.624960000000002</v>
      </c>
    </row>
    <row r="376" spans="2:20" x14ac:dyDescent="0.3">
      <c r="B376">
        <v>18</v>
      </c>
      <c r="C376">
        <v>523.42100000000005</v>
      </c>
      <c r="D376">
        <f t="shared" si="24"/>
        <v>53.616428073561543</v>
      </c>
      <c r="E376">
        <v>-27.71</v>
      </c>
      <c r="F376">
        <v>60.790999999999997</v>
      </c>
      <c r="G376">
        <v>328.11799999999999</v>
      </c>
      <c r="H376">
        <v>0.65843700000000005</v>
      </c>
      <c r="I376">
        <v>-46.417200000000001</v>
      </c>
      <c r="J376">
        <f t="shared" si="22"/>
        <v>-18.7072</v>
      </c>
      <c r="L376">
        <v>25</v>
      </c>
      <c r="M376">
        <v>690.77800000000002</v>
      </c>
      <c r="N376">
        <f t="shared" si="25"/>
        <v>48.704461328657615</v>
      </c>
      <c r="O376">
        <v>-4.2572000000000001</v>
      </c>
      <c r="P376">
        <v>53.878799999999998</v>
      </c>
      <c r="Q376">
        <v>409.58600000000001</v>
      </c>
      <c r="R376">
        <v>0.95989999999999998</v>
      </c>
      <c r="S376">
        <v>-20.2637</v>
      </c>
      <c r="T376">
        <f t="shared" si="23"/>
        <v>-16.006499999999999</v>
      </c>
    </row>
    <row r="377" spans="2:20" x14ac:dyDescent="0.3">
      <c r="B377">
        <v>19</v>
      </c>
      <c r="C377">
        <v>542.12300000000005</v>
      </c>
      <c r="D377">
        <f t="shared" si="24"/>
        <v>53.470217089081387</v>
      </c>
      <c r="E377">
        <v>-27.618400000000001</v>
      </c>
      <c r="F377">
        <v>60.638399999999997</v>
      </c>
      <c r="G377">
        <v>328.399</v>
      </c>
      <c r="H377">
        <v>0.65953399999999995</v>
      </c>
      <c r="I377">
        <v>-46.112099999999998</v>
      </c>
      <c r="J377">
        <f t="shared" si="22"/>
        <v>-18.493699999999997</v>
      </c>
      <c r="L377">
        <v>26</v>
      </c>
      <c r="M377">
        <v>711.64700000000005</v>
      </c>
      <c r="N377">
        <f t="shared" si="25"/>
        <v>47.917964444870314</v>
      </c>
      <c r="O377">
        <v>-4.37927</v>
      </c>
      <c r="P377">
        <v>53.924599999999998</v>
      </c>
      <c r="Q377">
        <v>414.935</v>
      </c>
      <c r="R377">
        <v>0.96782999999999997</v>
      </c>
      <c r="S377">
        <v>-20.1111</v>
      </c>
      <c r="T377">
        <f t="shared" si="23"/>
        <v>-15.73183</v>
      </c>
    </row>
    <row r="378" spans="2:20" x14ac:dyDescent="0.3">
      <c r="B378">
        <v>20</v>
      </c>
      <c r="C378">
        <v>561.06700000000001</v>
      </c>
      <c r="D378">
        <f t="shared" si="24"/>
        <v>52.787162162162275</v>
      </c>
      <c r="E378">
        <v>-27.297999999999998</v>
      </c>
      <c r="F378">
        <v>60.424799999999998</v>
      </c>
      <c r="G378">
        <v>325.149</v>
      </c>
      <c r="H378">
        <v>0.65557299999999996</v>
      </c>
      <c r="I378">
        <v>-46.279899999999998</v>
      </c>
      <c r="J378">
        <f t="shared" si="22"/>
        <v>-18.9819</v>
      </c>
      <c r="T378">
        <f t="shared" si="23"/>
        <v>0</v>
      </c>
    </row>
    <row r="379" spans="2:20" x14ac:dyDescent="0.3">
      <c r="B379">
        <v>21</v>
      </c>
      <c r="C379">
        <v>580.46100000000001</v>
      </c>
      <c r="D379">
        <f t="shared" si="24"/>
        <v>51.562338867691025</v>
      </c>
      <c r="E379">
        <v>-27.221699999999998</v>
      </c>
      <c r="F379">
        <v>60.119599999999998</v>
      </c>
      <c r="G379">
        <v>327.65800000000002</v>
      </c>
      <c r="H379">
        <v>0.65886900000000004</v>
      </c>
      <c r="I379">
        <v>-46.112099999999998</v>
      </c>
      <c r="J379">
        <f t="shared" si="22"/>
        <v>-18.8904</v>
      </c>
      <c r="K379">
        <v>4.0999999999999996</v>
      </c>
      <c r="T379">
        <f t="shared" si="23"/>
        <v>0</v>
      </c>
    </row>
    <row r="380" spans="2:20" x14ac:dyDescent="0.3">
      <c r="B380">
        <v>22</v>
      </c>
      <c r="C380">
        <v>599.92499999999995</v>
      </c>
      <c r="D380">
        <f t="shared" si="24"/>
        <v>51.37690094533513</v>
      </c>
      <c r="E380">
        <v>-27.450600000000001</v>
      </c>
      <c r="F380">
        <v>60.485799999999998</v>
      </c>
      <c r="G380">
        <v>328.50400000000002</v>
      </c>
      <c r="H380">
        <v>0.66173899999999997</v>
      </c>
      <c r="I380">
        <v>-45.959499999999998</v>
      </c>
      <c r="J380">
        <f t="shared" si="22"/>
        <v>-18.508899999999997</v>
      </c>
      <c r="L380">
        <v>1</v>
      </c>
      <c r="M380">
        <v>222.31299999999999</v>
      </c>
      <c r="O380">
        <v>-10.3607</v>
      </c>
      <c r="P380">
        <v>63.400300000000001</v>
      </c>
      <c r="Q380">
        <v>348.32600000000002</v>
      </c>
      <c r="R380">
        <v>0.82636399999999999</v>
      </c>
      <c r="S380">
        <v>-22.857700000000001</v>
      </c>
      <c r="T380">
        <f t="shared" si="23"/>
        <v>-12.497000000000002</v>
      </c>
    </row>
    <row r="381" spans="2:20" x14ac:dyDescent="0.3">
      <c r="B381">
        <v>23</v>
      </c>
      <c r="C381">
        <v>618.77200000000005</v>
      </c>
      <c r="D381">
        <f t="shared" si="24"/>
        <v>53.058842256061709</v>
      </c>
      <c r="E381">
        <v>-26.4435</v>
      </c>
      <c r="F381">
        <v>59.555100000000003</v>
      </c>
      <c r="G381">
        <v>318.45400000000001</v>
      </c>
      <c r="H381">
        <v>0.653752</v>
      </c>
      <c r="I381">
        <v>-46.005200000000002</v>
      </c>
      <c r="J381">
        <f t="shared" si="22"/>
        <v>-19.561700000000002</v>
      </c>
      <c r="L381">
        <v>2</v>
      </c>
      <c r="M381">
        <v>231.279</v>
      </c>
      <c r="N381">
        <f t="shared" si="25"/>
        <v>111.5324559446798</v>
      </c>
      <c r="O381">
        <v>-4.9133300000000002</v>
      </c>
      <c r="P381">
        <v>52.002000000000002</v>
      </c>
      <c r="Q381">
        <v>398.43099999999998</v>
      </c>
      <c r="R381">
        <v>0.967059</v>
      </c>
      <c r="S381">
        <v>-19.027699999999999</v>
      </c>
      <c r="T381">
        <f t="shared" si="23"/>
        <v>-14.114369999999999</v>
      </c>
    </row>
    <row r="382" spans="2:20" x14ac:dyDescent="0.3">
      <c r="B382">
        <v>24</v>
      </c>
      <c r="C382">
        <v>637.71299999999997</v>
      </c>
      <c r="D382">
        <f t="shared" si="24"/>
        <v>52.795522939654951</v>
      </c>
      <c r="E382">
        <v>-26.062000000000001</v>
      </c>
      <c r="F382">
        <v>59.249899999999997</v>
      </c>
      <c r="G382">
        <v>315.45600000000002</v>
      </c>
      <c r="H382">
        <v>0.65147200000000005</v>
      </c>
      <c r="I382">
        <v>-45.99</v>
      </c>
      <c r="J382">
        <f t="shared" si="22"/>
        <v>-19.928000000000001</v>
      </c>
      <c r="L382">
        <v>3</v>
      </c>
      <c r="M382">
        <v>249.19</v>
      </c>
      <c r="N382">
        <f t="shared" si="25"/>
        <v>55.831611858634353</v>
      </c>
      <c r="O382">
        <v>-3.9825400000000002</v>
      </c>
      <c r="P382">
        <v>52.368200000000002</v>
      </c>
      <c r="Q382">
        <v>405.6</v>
      </c>
      <c r="R382">
        <v>0.95579700000000001</v>
      </c>
      <c r="S382">
        <v>-18.997199999999999</v>
      </c>
      <c r="T382">
        <f t="shared" si="23"/>
        <v>-15.014659999999999</v>
      </c>
    </row>
    <row r="383" spans="2:20" x14ac:dyDescent="0.3">
      <c r="B383">
        <v>25</v>
      </c>
      <c r="C383">
        <v>656.90499999999997</v>
      </c>
      <c r="D383">
        <f t="shared" si="24"/>
        <v>52.105043768236747</v>
      </c>
      <c r="E383">
        <v>-27.435300000000002</v>
      </c>
      <c r="F383">
        <v>60.6995</v>
      </c>
      <c r="G383">
        <v>331.08699999999999</v>
      </c>
      <c r="H383">
        <v>0.66180899999999998</v>
      </c>
      <c r="I383">
        <v>-45.974699999999999</v>
      </c>
      <c r="J383">
        <f t="shared" si="22"/>
        <v>-18.539399999999997</v>
      </c>
      <c r="L383">
        <v>4</v>
      </c>
      <c r="M383">
        <v>266.74599999999998</v>
      </c>
      <c r="N383">
        <f t="shared" si="25"/>
        <v>56.960583276372802</v>
      </c>
      <c r="O383">
        <v>-3.7383999999999999</v>
      </c>
      <c r="P383">
        <v>52.032499999999999</v>
      </c>
      <c r="Q383">
        <v>413.81</v>
      </c>
      <c r="R383">
        <v>0.96757800000000005</v>
      </c>
      <c r="S383">
        <v>-18.8751</v>
      </c>
      <c r="T383">
        <f t="shared" si="23"/>
        <v>-15.136699999999999</v>
      </c>
    </row>
    <row r="384" spans="2:20" x14ac:dyDescent="0.3">
      <c r="B384">
        <v>26</v>
      </c>
      <c r="C384">
        <v>676.24900000000002</v>
      </c>
      <c r="D384">
        <f t="shared" si="24"/>
        <v>51.695616211745104</v>
      </c>
      <c r="E384">
        <v>-27.343800000000002</v>
      </c>
      <c r="F384">
        <v>60.409500000000001</v>
      </c>
      <c r="G384">
        <v>333.678</v>
      </c>
      <c r="H384">
        <v>0.66348099999999999</v>
      </c>
      <c r="I384">
        <v>-45.959499999999998</v>
      </c>
      <c r="J384">
        <f t="shared" si="22"/>
        <v>-18.615699999999997</v>
      </c>
      <c r="L384">
        <v>5</v>
      </c>
      <c r="M384">
        <v>285.858</v>
      </c>
      <c r="N384">
        <f t="shared" si="25"/>
        <v>52.323147760569213</v>
      </c>
      <c r="O384">
        <v>-3.28064</v>
      </c>
      <c r="P384">
        <v>52.459699999999998</v>
      </c>
      <c r="Q384">
        <v>404.54199999999997</v>
      </c>
      <c r="R384">
        <v>0.95346500000000001</v>
      </c>
      <c r="S384">
        <v>-19.287099999999999</v>
      </c>
      <c r="T384">
        <f t="shared" si="23"/>
        <v>-16.006459999999997</v>
      </c>
    </row>
    <row r="385" spans="1:20" x14ac:dyDescent="0.3">
      <c r="B385">
        <v>27</v>
      </c>
      <c r="C385">
        <v>695.38300000000004</v>
      </c>
      <c r="D385">
        <f t="shared" si="24"/>
        <v>52.262987352357023</v>
      </c>
      <c r="E385">
        <v>-27.481100000000001</v>
      </c>
      <c r="F385">
        <v>60.546900000000001</v>
      </c>
      <c r="G385">
        <v>336.49700000000001</v>
      </c>
      <c r="H385">
        <v>0.66525599999999996</v>
      </c>
      <c r="I385">
        <v>-45.959499999999998</v>
      </c>
      <c r="J385">
        <f t="shared" si="22"/>
        <v>-18.478399999999997</v>
      </c>
      <c r="L385">
        <v>6</v>
      </c>
      <c r="M385">
        <v>305.00099999999998</v>
      </c>
      <c r="N385">
        <f t="shared" si="25"/>
        <v>52.238416131222976</v>
      </c>
      <c r="O385">
        <v>-3.6621100000000002</v>
      </c>
      <c r="P385">
        <v>53.527799999999999</v>
      </c>
      <c r="Q385">
        <v>405.303</v>
      </c>
      <c r="R385">
        <v>0.94710000000000005</v>
      </c>
      <c r="S385">
        <v>-19.760100000000001</v>
      </c>
      <c r="T385">
        <f t="shared" si="23"/>
        <v>-16.097990000000003</v>
      </c>
    </row>
    <row r="386" spans="1:20" x14ac:dyDescent="0.3">
      <c r="B386">
        <v>28</v>
      </c>
      <c r="C386">
        <v>714.83500000000004</v>
      </c>
      <c r="D386">
        <f t="shared" si="24"/>
        <v>51.408595517170475</v>
      </c>
      <c r="E386">
        <v>-27.023299999999999</v>
      </c>
      <c r="F386">
        <v>59.905999999999999</v>
      </c>
      <c r="G386">
        <v>326.20400000000001</v>
      </c>
      <c r="H386">
        <v>0.66582600000000003</v>
      </c>
      <c r="I386">
        <v>-45.883200000000002</v>
      </c>
      <c r="J386">
        <f t="shared" si="22"/>
        <v>-18.859900000000003</v>
      </c>
      <c r="L386">
        <v>7</v>
      </c>
      <c r="M386">
        <v>324.32499999999999</v>
      </c>
      <c r="N386">
        <f t="shared" si="25"/>
        <v>51.749120264955465</v>
      </c>
      <c r="O386">
        <v>-3.8757299999999999</v>
      </c>
      <c r="P386">
        <v>54.000900000000001</v>
      </c>
      <c r="Q386">
        <v>405.65600000000001</v>
      </c>
      <c r="R386">
        <v>0.93878200000000001</v>
      </c>
      <c r="S386">
        <v>-19.958500000000001</v>
      </c>
      <c r="T386">
        <f t="shared" si="23"/>
        <v>-16.08277</v>
      </c>
    </row>
    <row r="387" spans="1:20" x14ac:dyDescent="0.3">
      <c r="J387">
        <f t="shared" si="22"/>
        <v>0</v>
      </c>
      <c r="L387">
        <v>8</v>
      </c>
      <c r="M387">
        <v>343.76600000000002</v>
      </c>
      <c r="N387">
        <f t="shared" si="25"/>
        <v>51.437683246746488</v>
      </c>
      <c r="O387">
        <v>-3.8909899999999999</v>
      </c>
      <c r="P387">
        <v>54.199199999999998</v>
      </c>
      <c r="Q387">
        <v>405.50400000000002</v>
      </c>
      <c r="R387">
        <v>0.94034099999999998</v>
      </c>
      <c r="S387">
        <v>-19.958500000000001</v>
      </c>
      <c r="T387">
        <f t="shared" si="23"/>
        <v>-16.067510000000002</v>
      </c>
    </row>
    <row r="388" spans="1:20" x14ac:dyDescent="0.3">
      <c r="A388">
        <v>4.5</v>
      </c>
      <c r="J388">
        <f t="shared" si="22"/>
        <v>0</v>
      </c>
      <c r="L388">
        <v>9</v>
      </c>
      <c r="M388">
        <v>363.16500000000002</v>
      </c>
      <c r="N388">
        <f t="shared" si="25"/>
        <v>51.549048920047426</v>
      </c>
      <c r="O388">
        <v>-3.2195999999999998</v>
      </c>
      <c r="P388">
        <v>53.741500000000002</v>
      </c>
      <c r="Q388">
        <v>395.67099999999999</v>
      </c>
      <c r="R388">
        <v>0.93518900000000005</v>
      </c>
      <c r="S388">
        <v>-19.851700000000001</v>
      </c>
      <c r="T388">
        <f t="shared" si="23"/>
        <v>-16.632100000000001</v>
      </c>
    </row>
    <row r="389" spans="1:20" x14ac:dyDescent="0.3">
      <c r="B389">
        <v>1</v>
      </c>
      <c r="C389">
        <v>222.00800000000001</v>
      </c>
      <c r="E389">
        <v>-36.148099999999999</v>
      </c>
      <c r="F389">
        <v>71.212800000000001</v>
      </c>
      <c r="G389">
        <v>286.88200000000001</v>
      </c>
      <c r="H389">
        <v>0.59594800000000003</v>
      </c>
      <c r="I389">
        <v>-50.277700000000003</v>
      </c>
      <c r="J389">
        <f t="shared" si="22"/>
        <v>-14.129600000000003</v>
      </c>
      <c r="L389">
        <v>10</v>
      </c>
      <c r="M389">
        <v>382.50599999999997</v>
      </c>
      <c r="N389">
        <f t="shared" si="25"/>
        <v>51.70363476552415</v>
      </c>
      <c r="O389">
        <v>-3.3721899999999998</v>
      </c>
      <c r="P389">
        <v>53.970300000000002</v>
      </c>
      <c r="Q389">
        <v>401.36399999999998</v>
      </c>
      <c r="R389">
        <v>0.93068200000000001</v>
      </c>
      <c r="S389">
        <v>-19.805900000000001</v>
      </c>
      <c r="T389">
        <f t="shared" si="23"/>
        <v>-16.433710000000001</v>
      </c>
    </row>
    <row r="390" spans="1:20" x14ac:dyDescent="0.3">
      <c r="B390">
        <v>2</v>
      </c>
      <c r="C390">
        <v>228.62899999999999</v>
      </c>
      <c r="D390">
        <f t="shared" si="24"/>
        <v>151.03458692040522</v>
      </c>
      <c r="E390">
        <v>-31.0669</v>
      </c>
      <c r="F390">
        <v>58.441200000000002</v>
      </c>
      <c r="G390">
        <v>333.15699999999998</v>
      </c>
      <c r="H390">
        <v>0.67910599999999999</v>
      </c>
      <c r="I390">
        <v>-46.9208</v>
      </c>
      <c r="J390">
        <f t="shared" ref="J390:J453" si="26">I390-E390</f>
        <v>-15.853899999999999</v>
      </c>
      <c r="L390">
        <v>11</v>
      </c>
      <c r="M390">
        <v>401.971</v>
      </c>
      <c r="N390">
        <f t="shared" si="25"/>
        <v>51.374261494990925</v>
      </c>
      <c r="O390">
        <v>-3.1738300000000002</v>
      </c>
      <c r="P390">
        <v>53.695700000000002</v>
      </c>
      <c r="Q390">
        <v>396.38099999999997</v>
      </c>
      <c r="R390">
        <v>0.93767100000000003</v>
      </c>
      <c r="S390">
        <v>-19.775400000000001</v>
      </c>
      <c r="T390">
        <f t="shared" ref="T390:T453" si="27">S390-O390</f>
        <v>-16.601570000000002</v>
      </c>
    </row>
    <row r="391" spans="1:20" x14ac:dyDescent="0.3">
      <c r="B391">
        <v>3</v>
      </c>
      <c r="C391">
        <v>246.57400000000001</v>
      </c>
      <c r="D391">
        <f t="shared" ref="D391:D454" si="28">1000/(C391-C390)</f>
        <v>55.725828921705144</v>
      </c>
      <c r="E391">
        <v>-29.968299999999999</v>
      </c>
      <c r="F391">
        <v>59.936500000000002</v>
      </c>
      <c r="G391">
        <v>321.55599999999998</v>
      </c>
      <c r="H391">
        <v>0.65473899999999996</v>
      </c>
      <c r="I391">
        <v>-47.668500000000002</v>
      </c>
      <c r="J391">
        <f t="shared" si="26"/>
        <v>-17.700200000000002</v>
      </c>
      <c r="L391">
        <v>12</v>
      </c>
      <c r="M391">
        <v>421.51</v>
      </c>
      <c r="N391">
        <f t="shared" ref="N391:N454" si="29">1000/(M391-M390)</f>
        <v>51.179691898254809</v>
      </c>
      <c r="O391">
        <v>-4.4555699999999998</v>
      </c>
      <c r="P391">
        <v>54.916400000000003</v>
      </c>
      <c r="Q391">
        <v>423.05200000000002</v>
      </c>
      <c r="R391">
        <v>0.96062800000000004</v>
      </c>
      <c r="S391">
        <v>-19.790600000000001</v>
      </c>
      <c r="T391">
        <f t="shared" si="27"/>
        <v>-15.335030000000001</v>
      </c>
    </row>
    <row r="392" spans="1:20" x14ac:dyDescent="0.3">
      <c r="B392">
        <v>4</v>
      </c>
      <c r="C392">
        <v>263.91300000000001</v>
      </c>
      <c r="D392">
        <f t="shared" si="28"/>
        <v>57.673452909625702</v>
      </c>
      <c r="E392">
        <v>-29.5868</v>
      </c>
      <c r="F392">
        <v>60.165399999999998</v>
      </c>
      <c r="G392">
        <v>324.72500000000002</v>
      </c>
      <c r="H392">
        <v>0.65251999999999999</v>
      </c>
      <c r="I392">
        <v>-47.836300000000001</v>
      </c>
      <c r="J392">
        <f t="shared" si="26"/>
        <v>-18.249500000000001</v>
      </c>
      <c r="L392">
        <v>13</v>
      </c>
      <c r="M392">
        <v>441.45299999999997</v>
      </c>
      <c r="N392">
        <f t="shared" si="29"/>
        <v>50.142907285764473</v>
      </c>
      <c r="O392">
        <v>-3.0517599999999998</v>
      </c>
      <c r="P392">
        <v>53.588900000000002</v>
      </c>
      <c r="Q392">
        <v>394.637</v>
      </c>
      <c r="R392">
        <v>0.93852800000000003</v>
      </c>
      <c r="S392">
        <v>-19.790600000000001</v>
      </c>
      <c r="T392">
        <f t="shared" si="27"/>
        <v>-16.738840000000003</v>
      </c>
    </row>
    <row r="393" spans="1:20" x14ac:dyDescent="0.3">
      <c r="B393">
        <v>5</v>
      </c>
      <c r="C393">
        <v>281.85599999999999</v>
      </c>
      <c r="D393">
        <f t="shared" si="28"/>
        <v>55.732040349997263</v>
      </c>
      <c r="E393">
        <v>-28.991700000000002</v>
      </c>
      <c r="F393">
        <v>60.012799999999999</v>
      </c>
      <c r="G393">
        <v>325.70699999999999</v>
      </c>
      <c r="H393">
        <v>0.65403500000000003</v>
      </c>
      <c r="I393">
        <v>-47.531100000000002</v>
      </c>
      <c r="J393">
        <f t="shared" si="26"/>
        <v>-18.539400000000001</v>
      </c>
      <c r="L393">
        <v>14</v>
      </c>
      <c r="M393">
        <v>461.34699999999998</v>
      </c>
      <c r="N393">
        <f t="shared" si="29"/>
        <v>50.266411983512604</v>
      </c>
      <c r="O393">
        <v>-4.4097900000000001</v>
      </c>
      <c r="P393">
        <v>54.763800000000003</v>
      </c>
      <c r="Q393">
        <v>417.69900000000001</v>
      </c>
      <c r="R393">
        <v>0.95529799999999998</v>
      </c>
      <c r="S393">
        <v>-19.775400000000001</v>
      </c>
      <c r="T393">
        <f t="shared" si="27"/>
        <v>-15.36561</v>
      </c>
    </row>
    <row r="394" spans="1:20" x14ac:dyDescent="0.3">
      <c r="B394">
        <v>6</v>
      </c>
      <c r="C394">
        <v>300.12900000000002</v>
      </c>
      <c r="D394">
        <f t="shared" si="28"/>
        <v>54.725551359929881</v>
      </c>
      <c r="E394">
        <v>-29.129000000000001</v>
      </c>
      <c r="F394">
        <v>60.531599999999997</v>
      </c>
      <c r="G394">
        <v>329.61099999999999</v>
      </c>
      <c r="H394">
        <v>0.65540200000000004</v>
      </c>
      <c r="I394">
        <v>-47.302199999999999</v>
      </c>
      <c r="J394">
        <f t="shared" si="26"/>
        <v>-18.173199999999998</v>
      </c>
      <c r="L394">
        <v>15</v>
      </c>
      <c r="M394">
        <v>480.988</v>
      </c>
      <c r="N394">
        <f t="shared" si="29"/>
        <v>50.913904587342749</v>
      </c>
      <c r="O394">
        <v>-4.4403100000000002</v>
      </c>
      <c r="P394">
        <v>54.9011</v>
      </c>
      <c r="Q394">
        <v>421.07499999999999</v>
      </c>
      <c r="R394">
        <v>0.95965900000000004</v>
      </c>
      <c r="S394">
        <v>-19.744900000000001</v>
      </c>
      <c r="T394">
        <f t="shared" si="27"/>
        <v>-15.304590000000001</v>
      </c>
    </row>
    <row r="395" spans="1:20" x14ac:dyDescent="0.3">
      <c r="B395">
        <v>7</v>
      </c>
      <c r="C395">
        <v>318.00400000000002</v>
      </c>
      <c r="D395">
        <f t="shared" si="28"/>
        <v>55.944055944055947</v>
      </c>
      <c r="E395">
        <v>-28.305099999999999</v>
      </c>
      <c r="F395">
        <v>59.982300000000002</v>
      </c>
      <c r="G395">
        <v>325.45999999999998</v>
      </c>
      <c r="H395">
        <v>0.65409600000000001</v>
      </c>
      <c r="I395">
        <v>-47.0886</v>
      </c>
      <c r="J395">
        <f t="shared" si="26"/>
        <v>-18.7835</v>
      </c>
      <c r="L395">
        <v>16</v>
      </c>
      <c r="M395">
        <v>500.798</v>
      </c>
      <c r="N395">
        <f t="shared" si="29"/>
        <v>50.479555779909134</v>
      </c>
      <c r="O395">
        <v>-3.4027099999999999</v>
      </c>
      <c r="P395">
        <v>53.695700000000002</v>
      </c>
      <c r="Q395">
        <v>404.11399999999998</v>
      </c>
      <c r="R395">
        <v>0.94932700000000003</v>
      </c>
      <c r="S395">
        <v>-19.928000000000001</v>
      </c>
      <c r="T395">
        <f t="shared" si="27"/>
        <v>-16.525290000000002</v>
      </c>
    </row>
    <row r="396" spans="1:20" x14ac:dyDescent="0.3">
      <c r="B396">
        <v>8</v>
      </c>
      <c r="C396">
        <v>335.827</v>
      </c>
      <c r="D396">
        <f t="shared" si="28"/>
        <v>56.107277113841732</v>
      </c>
      <c r="E396">
        <v>-28.716999999999999</v>
      </c>
      <c r="F396">
        <v>60.745199999999997</v>
      </c>
      <c r="G396">
        <v>328.26499999999999</v>
      </c>
      <c r="H396">
        <v>0.65717700000000001</v>
      </c>
      <c r="I396">
        <v>-47.119100000000003</v>
      </c>
      <c r="J396">
        <f t="shared" si="26"/>
        <v>-18.402100000000004</v>
      </c>
      <c r="L396">
        <v>17</v>
      </c>
      <c r="M396">
        <v>520.79999999999995</v>
      </c>
      <c r="N396">
        <f t="shared" si="29"/>
        <v>49.995000499950123</v>
      </c>
      <c r="O396">
        <v>-3.61633</v>
      </c>
      <c r="P396">
        <v>53.832999999999998</v>
      </c>
      <c r="Q396">
        <v>404.90199999999999</v>
      </c>
      <c r="R396">
        <v>0.95164599999999999</v>
      </c>
      <c r="S396">
        <v>-19.836400000000001</v>
      </c>
      <c r="T396">
        <f t="shared" si="27"/>
        <v>-16.22007</v>
      </c>
    </row>
    <row r="397" spans="1:20" x14ac:dyDescent="0.3">
      <c r="B397">
        <v>9</v>
      </c>
      <c r="C397">
        <v>353.72</v>
      </c>
      <c r="D397">
        <f t="shared" si="28"/>
        <v>55.887777343094974</v>
      </c>
      <c r="E397">
        <v>-28.762799999999999</v>
      </c>
      <c r="F397">
        <v>60.9283</v>
      </c>
      <c r="G397">
        <v>332.08</v>
      </c>
      <c r="H397">
        <v>0.65942800000000001</v>
      </c>
      <c r="I397">
        <v>-46.905500000000004</v>
      </c>
      <c r="J397">
        <f t="shared" si="26"/>
        <v>-18.142700000000005</v>
      </c>
      <c r="L397">
        <v>18</v>
      </c>
      <c r="M397">
        <v>540.71100000000001</v>
      </c>
      <c r="N397">
        <f t="shared" si="29"/>
        <v>50.223494550750694</v>
      </c>
      <c r="O397">
        <v>-2.7008100000000002</v>
      </c>
      <c r="P397">
        <v>52.856400000000001</v>
      </c>
      <c r="Q397">
        <v>388.90800000000002</v>
      </c>
      <c r="R397">
        <v>0.93794</v>
      </c>
      <c r="S397">
        <v>-20.019500000000001</v>
      </c>
      <c r="T397">
        <f t="shared" si="27"/>
        <v>-17.31869</v>
      </c>
    </row>
    <row r="398" spans="1:20" x14ac:dyDescent="0.3">
      <c r="B398">
        <v>10</v>
      </c>
      <c r="C398">
        <v>371.74200000000002</v>
      </c>
      <c r="D398">
        <f t="shared" si="28"/>
        <v>55.487737210076602</v>
      </c>
      <c r="E398">
        <v>-27.725200000000001</v>
      </c>
      <c r="F398">
        <v>60.150100000000002</v>
      </c>
      <c r="G398">
        <v>322.94499999999999</v>
      </c>
      <c r="H398">
        <v>0.65463899999999997</v>
      </c>
      <c r="I398">
        <v>-46.539299999999997</v>
      </c>
      <c r="J398">
        <f t="shared" si="26"/>
        <v>-18.814099999999996</v>
      </c>
      <c r="L398">
        <v>19</v>
      </c>
      <c r="M398">
        <v>560.62</v>
      </c>
      <c r="N398">
        <f t="shared" si="29"/>
        <v>50.228539856346394</v>
      </c>
      <c r="O398">
        <v>-3.75366</v>
      </c>
      <c r="P398">
        <v>53.741500000000002</v>
      </c>
      <c r="Q398">
        <v>408.55399999999997</v>
      </c>
      <c r="R398">
        <v>0.95899000000000001</v>
      </c>
      <c r="S398">
        <v>-19.866900000000001</v>
      </c>
      <c r="T398">
        <f t="shared" si="27"/>
        <v>-16.113240000000001</v>
      </c>
    </row>
    <row r="399" spans="1:20" x14ac:dyDescent="0.3">
      <c r="B399">
        <v>11</v>
      </c>
      <c r="C399">
        <v>389.66800000000001</v>
      </c>
      <c r="D399">
        <f t="shared" si="28"/>
        <v>55.784893450853545</v>
      </c>
      <c r="E399">
        <v>-27.740500000000001</v>
      </c>
      <c r="F399">
        <v>60.287500000000001</v>
      </c>
      <c r="G399">
        <v>325.24299999999999</v>
      </c>
      <c r="H399">
        <v>0.65613200000000005</v>
      </c>
      <c r="I399">
        <v>-46.524000000000001</v>
      </c>
      <c r="J399">
        <f t="shared" si="26"/>
        <v>-18.7835</v>
      </c>
      <c r="L399">
        <v>20</v>
      </c>
      <c r="M399">
        <v>580.73099999999999</v>
      </c>
      <c r="N399">
        <f t="shared" si="29"/>
        <v>49.724031624484141</v>
      </c>
      <c r="O399">
        <v>-3.1738300000000002</v>
      </c>
      <c r="P399">
        <v>53.131100000000004</v>
      </c>
      <c r="Q399">
        <v>399.00099999999998</v>
      </c>
      <c r="R399">
        <v>0.94611299999999998</v>
      </c>
      <c r="S399">
        <v>-19.943200000000001</v>
      </c>
      <c r="T399">
        <f t="shared" si="27"/>
        <v>-16.769370000000002</v>
      </c>
    </row>
    <row r="400" spans="1:20" x14ac:dyDescent="0.3">
      <c r="B400">
        <v>12</v>
      </c>
      <c r="C400">
        <v>407.738</v>
      </c>
      <c r="D400">
        <f t="shared" si="28"/>
        <v>55.340343110127307</v>
      </c>
      <c r="E400">
        <v>-27.526900000000001</v>
      </c>
      <c r="F400">
        <v>60.180700000000002</v>
      </c>
      <c r="G400">
        <v>326.19</v>
      </c>
      <c r="H400">
        <v>0.65766500000000006</v>
      </c>
      <c r="I400">
        <v>-46.371499999999997</v>
      </c>
      <c r="J400">
        <f t="shared" si="26"/>
        <v>-18.844599999999996</v>
      </c>
      <c r="L400">
        <v>21</v>
      </c>
      <c r="M400">
        <v>600.98</v>
      </c>
      <c r="N400">
        <f t="shared" si="29"/>
        <v>49.385154822460308</v>
      </c>
      <c r="O400">
        <v>-3.7383999999999999</v>
      </c>
      <c r="P400">
        <v>53.680399999999999</v>
      </c>
      <c r="Q400">
        <v>405.93</v>
      </c>
      <c r="R400">
        <v>0.95460999999999996</v>
      </c>
      <c r="S400">
        <v>-19.866900000000001</v>
      </c>
      <c r="T400">
        <f t="shared" si="27"/>
        <v>-16.128500000000003</v>
      </c>
    </row>
    <row r="401" spans="2:20" x14ac:dyDescent="0.3">
      <c r="B401">
        <v>13</v>
      </c>
      <c r="C401">
        <v>425.40600000000001</v>
      </c>
      <c r="D401">
        <f t="shared" si="28"/>
        <v>56.599501924383048</v>
      </c>
      <c r="E401">
        <v>-28.1982</v>
      </c>
      <c r="F401">
        <v>60.836799999999997</v>
      </c>
      <c r="G401">
        <v>336.25900000000001</v>
      </c>
      <c r="H401">
        <v>0.66218100000000002</v>
      </c>
      <c r="I401">
        <v>-46.356200000000001</v>
      </c>
      <c r="J401">
        <f t="shared" si="26"/>
        <v>-18.158000000000001</v>
      </c>
      <c r="L401">
        <v>22</v>
      </c>
      <c r="M401">
        <v>621.279</v>
      </c>
      <c r="N401">
        <f t="shared" si="29"/>
        <v>49.263510517759549</v>
      </c>
      <c r="O401">
        <v>-4.0130600000000003</v>
      </c>
      <c r="P401">
        <v>53.756700000000002</v>
      </c>
      <c r="Q401">
        <v>412.798</v>
      </c>
      <c r="R401">
        <v>0.96345199999999998</v>
      </c>
      <c r="S401">
        <v>-19.973800000000001</v>
      </c>
      <c r="T401">
        <f t="shared" si="27"/>
        <v>-15.960740000000001</v>
      </c>
    </row>
    <row r="402" spans="2:20" x14ac:dyDescent="0.3">
      <c r="B402">
        <v>14</v>
      </c>
      <c r="C402">
        <v>443.65199999999999</v>
      </c>
      <c r="D402">
        <f t="shared" si="28"/>
        <v>54.806532938726356</v>
      </c>
      <c r="E402">
        <v>-27.877800000000001</v>
      </c>
      <c r="F402">
        <v>60.287500000000001</v>
      </c>
      <c r="G402">
        <v>332.62099999999998</v>
      </c>
      <c r="H402">
        <v>0.66505000000000003</v>
      </c>
      <c r="I402">
        <v>-46.203600000000002</v>
      </c>
      <c r="J402">
        <f t="shared" si="26"/>
        <v>-18.325800000000001</v>
      </c>
      <c r="L402">
        <v>23</v>
      </c>
      <c r="M402">
        <v>641.19399999999996</v>
      </c>
      <c r="N402">
        <f t="shared" si="29"/>
        <v>50.21340697966366</v>
      </c>
      <c r="O402">
        <v>-3.28064</v>
      </c>
      <c r="P402">
        <v>53.176900000000003</v>
      </c>
      <c r="Q402">
        <v>399.41399999999999</v>
      </c>
      <c r="R402">
        <v>0.95248200000000005</v>
      </c>
      <c r="S402">
        <v>-19.851700000000001</v>
      </c>
      <c r="T402">
        <f t="shared" si="27"/>
        <v>-16.571060000000003</v>
      </c>
    </row>
    <row r="403" spans="2:20" x14ac:dyDescent="0.3">
      <c r="B403">
        <v>15</v>
      </c>
      <c r="C403">
        <v>461.97</v>
      </c>
      <c r="D403">
        <f t="shared" si="28"/>
        <v>54.591112566873996</v>
      </c>
      <c r="E403">
        <v>-27.664200000000001</v>
      </c>
      <c r="F403">
        <v>60.501100000000001</v>
      </c>
      <c r="G403">
        <v>332.07600000000002</v>
      </c>
      <c r="H403">
        <v>0.66257500000000003</v>
      </c>
      <c r="I403">
        <v>-46.081499999999998</v>
      </c>
      <c r="J403">
        <f t="shared" si="26"/>
        <v>-18.417299999999997</v>
      </c>
      <c r="L403">
        <v>24</v>
      </c>
      <c r="M403">
        <v>661.65499999999997</v>
      </c>
      <c r="N403">
        <f t="shared" si="29"/>
        <v>48.873466594985551</v>
      </c>
      <c r="O403">
        <v>-3.6621100000000002</v>
      </c>
      <c r="P403">
        <v>53.298999999999999</v>
      </c>
      <c r="Q403">
        <v>404.47399999999999</v>
      </c>
      <c r="R403">
        <v>0.96155900000000005</v>
      </c>
      <c r="S403">
        <v>-19.973800000000001</v>
      </c>
      <c r="T403">
        <f t="shared" si="27"/>
        <v>-16.311689999999999</v>
      </c>
    </row>
    <row r="404" spans="2:20" x14ac:dyDescent="0.3">
      <c r="B404">
        <v>16</v>
      </c>
      <c r="C404">
        <v>480.05900000000003</v>
      </c>
      <c r="D404">
        <f t="shared" si="28"/>
        <v>55.282215711205708</v>
      </c>
      <c r="E404">
        <v>-27.9541</v>
      </c>
      <c r="F404">
        <v>60.7605</v>
      </c>
      <c r="G404">
        <v>337.21300000000002</v>
      </c>
      <c r="H404">
        <v>0.67234099999999997</v>
      </c>
      <c r="I404">
        <v>-45.867899999999999</v>
      </c>
      <c r="J404">
        <f t="shared" si="26"/>
        <v>-17.913799999999998</v>
      </c>
      <c r="L404">
        <v>25</v>
      </c>
      <c r="M404">
        <v>682.26700000000005</v>
      </c>
      <c r="N404">
        <f t="shared" si="29"/>
        <v>48.515427906073946</v>
      </c>
      <c r="O404">
        <v>-3.9215100000000001</v>
      </c>
      <c r="P404">
        <v>53.451500000000003</v>
      </c>
      <c r="Q404">
        <v>410.37599999999998</v>
      </c>
      <c r="R404">
        <v>0.96538500000000005</v>
      </c>
      <c r="S404">
        <v>-20.019500000000001</v>
      </c>
      <c r="T404">
        <f t="shared" si="27"/>
        <v>-16.097989999999999</v>
      </c>
    </row>
    <row r="405" spans="2:20" x14ac:dyDescent="0.3">
      <c r="B405">
        <v>17</v>
      </c>
      <c r="C405">
        <v>498.36599999999999</v>
      </c>
      <c r="D405">
        <f t="shared" si="28"/>
        <v>54.623914349702417</v>
      </c>
      <c r="E405">
        <v>-27.542100000000001</v>
      </c>
      <c r="F405">
        <v>60.348500000000001</v>
      </c>
      <c r="G405">
        <v>334.25</v>
      </c>
      <c r="H405">
        <v>0.664771</v>
      </c>
      <c r="I405">
        <v>-45.929000000000002</v>
      </c>
      <c r="J405">
        <f t="shared" si="26"/>
        <v>-18.386900000000001</v>
      </c>
      <c r="L405">
        <v>26</v>
      </c>
      <c r="M405">
        <v>702.60699999999997</v>
      </c>
      <c r="N405">
        <f t="shared" si="29"/>
        <v>49.164208456244054</v>
      </c>
      <c r="O405">
        <v>-4.3945299999999996</v>
      </c>
      <c r="P405">
        <v>53.817700000000002</v>
      </c>
      <c r="Q405">
        <v>420.20100000000002</v>
      </c>
      <c r="R405">
        <v>0.97506199999999998</v>
      </c>
      <c r="S405">
        <v>-20.1721</v>
      </c>
      <c r="T405">
        <f t="shared" si="27"/>
        <v>-15.777570000000001</v>
      </c>
    </row>
    <row r="406" spans="2:20" x14ac:dyDescent="0.3">
      <c r="B406">
        <v>18</v>
      </c>
      <c r="C406">
        <v>516.80600000000004</v>
      </c>
      <c r="D406">
        <f t="shared" si="28"/>
        <v>54.229934924077931</v>
      </c>
      <c r="E406">
        <v>-27.755700000000001</v>
      </c>
      <c r="F406">
        <v>60.531599999999997</v>
      </c>
      <c r="G406">
        <v>336.23200000000003</v>
      </c>
      <c r="H406">
        <v>0.66745500000000002</v>
      </c>
      <c r="I406">
        <v>-45.867899999999999</v>
      </c>
      <c r="J406">
        <f t="shared" si="26"/>
        <v>-18.112199999999998</v>
      </c>
      <c r="T406">
        <f t="shared" si="27"/>
        <v>0</v>
      </c>
    </row>
    <row r="407" spans="2:20" x14ac:dyDescent="0.3">
      <c r="B407">
        <v>19</v>
      </c>
      <c r="C407">
        <v>535.11300000000006</v>
      </c>
      <c r="D407">
        <f t="shared" si="28"/>
        <v>54.623914349702254</v>
      </c>
      <c r="E407">
        <v>-27.9999</v>
      </c>
      <c r="F407">
        <v>60.9131</v>
      </c>
      <c r="G407">
        <v>340.065</v>
      </c>
      <c r="H407">
        <v>0.67058399999999996</v>
      </c>
      <c r="I407">
        <v>-45.776400000000002</v>
      </c>
      <c r="J407">
        <f t="shared" si="26"/>
        <v>-17.776500000000002</v>
      </c>
      <c r="K407">
        <v>4.2</v>
      </c>
      <c r="T407">
        <f t="shared" si="27"/>
        <v>0</v>
      </c>
    </row>
    <row r="408" spans="2:20" x14ac:dyDescent="0.3">
      <c r="B408">
        <v>20</v>
      </c>
      <c r="C408">
        <v>553.65599999999995</v>
      </c>
      <c r="D408">
        <f t="shared" si="28"/>
        <v>53.928706250337363</v>
      </c>
      <c r="E408">
        <v>-27.252199999999998</v>
      </c>
      <c r="F408">
        <v>60.134900000000002</v>
      </c>
      <c r="G408">
        <v>331.77800000000002</v>
      </c>
      <c r="H408">
        <v>0.665628</v>
      </c>
      <c r="I408">
        <v>-45.730600000000003</v>
      </c>
      <c r="J408">
        <f t="shared" si="26"/>
        <v>-18.478400000000004</v>
      </c>
      <c r="L408">
        <v>1</v>
      </c>
      <c r="M408">
        <v>222.21100000000001</v>
      </c>
      <c r="O408">
        <v>-10.528600000000001</v>
      </c>
      <c r="P408">
        <v>63.583399999999997</v>
      </c>
      <c r="Q408">
        <v>348.86900000000003</v>
      </c>
      <c r="R408">
        <v>0.82521299999999997</v>
      </c>
      <c r="S408">
        <v>-23.162800000000001</v>
      </c>
      <c r="T408">
        <f t="shared" si="27"/>
        <v>-12.6342</v>
      </c>
    </row>
    <row r="409" spans="2:20" x14ac:dyDescent="0.3">
      <c r="B409">
        <v>21</v>
      </c>
      <c r="C409">
        <v>572.46799999999996</v>
      </c>
      <c r="D409">
        <f t="shared" si="28"/>
        <v>53.157559004890459</v>
      </c>
      <c r="E409">
        <v>-27.313199999999998</v>
      </c>
      <c r="F409">
        <v>59.997599999999998</v>
      </c>
      <c r="G409">
        <v>335.02300000000002</v>
      </c>
      <c r="H409">
        <v>0.66644499999999995</v>
      </c>
      <c r="I409">
        <v>-45.745800000000003</v>
      </c>
      <c r="J409">
        <f t="shared" si="26"/>
        <v>-18.432600000000004</v>
      </c>
      <c r="L409">
        <v>2</v>
      </c>
      <c r="M409">
        <v>230.70099999999999</v>
      </c>
      <c r="N409">
        <f t="shared" si="29"/>
        <v>117.78563015312159</v>
      </c>
      <c r="O409">
        <v>-4.9896200000000004</v>
      </c>
      <c r="P409">
        <v>51.437399999999997</v>
      </c>
      <c r="Q409">
        <v>402.36599999999999</v>
      </c>
      <c r="R409">
        <v>0.97333400000000003</v>
      </c>
      <c r="S409">
        <v>-19.226099999999999</v>
      </c>
      <c r="T409">
        <f t="shared" si="27"/>
        <v>-14.236479999999998</v>
      </c>
    </row>
    <row r="410" spans="2:20" x14ac:dyDescent="0.3">
      <c r="B410">
        <v>22</v>
      </c>
      <c r="C410">
        <v>591.01900000000001</v>
      </c>
      <c r="D410">
        <f t="shared" si="28"/>
        <v>53.905449840978797</v>
      </c>
      <c r="E410">
        <v>-27.450600000000001</v>
      </c>
      <c r="F410">
        <v>60.119599999999998</v>
      </c>
      <c r="G410">
        <v>335.37599999999998</v>
      </c>
      <c r="H410">
        <v>0.669269</v>
      </c>
      <c r="I410">
        <v>-45.761099999999999</v>
      </c>
      <c r="J410">
        <f t="shared" si="26"/>
        <v>-18.310499999999998</v>
      </c>
      <c r="L410">
        <v>3</v>
      </c>
      <c r="M410">
        <v>248.47800000000001</v>
      </c>
      <c r="N410">
        <f t="shared" si="29"/>
        <v>56.252461045170676</v>
      </c>
      <c r="O410">
        <v>-4.1351300000000002</v>
      </c>
      <c r="P410">
        <v>51.910400000000003</v>
      </c>
      <c r="Q410">
        <v>405.09100000000001</v>
      </c>
      <c r="R410">
        <v>0.95947300000000002</v>
      </c>
      <c r="S410">
        <v>-19.241299999999999</v>
      </c>
      <c r="T410">
        <f t="shared" si="27"/>
        <v>-15.106169999999999</v>
      </c>
    </row>
    <row r="411" spans="2:20" x14ac:dyDescent="0.3">
      <c r="B411">
        <v>23</v>
      </c>
      <c r="C411">
        <v>609.51499999999999</v>
      </c>
      <c r="D411">
        <f t="shared" si="28"/>
        <v>54.065743944636736</v>
      </c>
      <c r="E411">
        <v>-27.069099999999999</v>
      </c>
      <c r="F411">
        <v>59.5398</v>
      </c>
      <c r="G411">
        <v>328.40499999999997</v>
      </c>
      <c r="H411">
        <v>0.66818999999999995</v>
      </c>
      <c r="I411">
        <v>-45.822099999999999</v>
      </c>
      <c r="J411">
        <f t="shared" si="26"/>
        <v>-18.753</v>
      </c>
      <c r="L411">
        <v>4</v>
      </c>
      <c r="M411">
        <v>265.62099999999998</v>
      </c>
      <c r="N411">
        <f t="shared" si="29"/>
        <v>58.332847226273209</v>
      </c>
      <c r="O411">
        <v>-3.1738300000000002</v>
      </c>
      <c r="P411">
        <v>50.689700000000002</v>
      </c>
      <c r="Q411">
        <v>409.06400000000002</v>
      </c>
      <c r="R411">
        <v>0.96728700000000001</v>
      </c>
      <c r="S411">
        <v>-18.7378</v>
      </c>
      <c r="T411">
        <f t="shared" si="27"/>
        <v>-15.563969999999999</v>
      </c>
    </row>
    <row r="412" spans="2:20" x14ac:dyDescent="0.3">
      <c r="B412">
        <v>24</v>
      </c>
      <c r="C412">
        <v>629.226</v>
      </c>
      <c r="D412">
        <f t="shared" si="28"/>
        <v>50.733093196692167</v>
      </c>
      <c r="E412">
        <v>-27.252199999999998</v>
      </c>
      <c r="F412">
        <v>59.585599999999999</v>
      </c>
      <c r="G412">
        <v>338.30099999999999</v>
      </c>
      <c r="H412">
        <v>0.67435199999999995</v>
      </c>
      <c r="I412">
        <v>-45.5627</v>
      </c>
      <c r="J412">
        <f t="shared" si="26"/>
        <v>-18.310500000000001</v>
      </c>
      <c r="L412">
        <v>5</v>
      </c>
      <c r="M412">
        <v>284.09300000000002</v>
      </c>
      <c r="N412">
        <f t="shared" si="29"/>
        <v>54.13598960588989</v>
      </c>
      <c r="O412">
        <v>-3.8299599999999998</v>
      </c>
      <c r="P412">
        <v>52.444499999999998</v>
      </c>
      <c r="Q412">
        <v>416.10399999999998</v>
      </c>
      <c r="R412">
        <v>0.96318400000000004</v>
      </c>
      <c r="S412">
        <v>-19.531300000000002</v>
      </c>
      <c r="T412">
        <f t="shared" si="27"/>
        <v>-15.701340000000002</v>
      </c>
    </row>
    <row r="413" spans="2:20" x14ac:dyDescent="0.3">
      <c r="B413">
        <v>25</v>
      </c>
      <c r="C413">
        <v>647.49699999999996</v>
      </c>
      <c r="D413">
        <f t="shared" si="28"/>
        <v>54.731541787532279</v>
      </c>
      <c r="E413">
        <v>-27.099599999999999</v>
      </c>
      <c r="F413">
        <v>59.646599999999999</v>
      </c>
      <c r="G413">
        <v>332.38499999999999</v>
      </c>
      <c r="H413">
        <v>0.67020800000000003</v>
      </c>
      <c r="I413">
        <v>-45.623800000000003</v>
      </c>
      <c r="J413">
        <f t="shared" si="26"/>
        <v>-18.524200000000004</v>
      </c>
      <c r="L413">
        <v>6</v>
      </c>
      <c r="M413">
        <v>303.04500000000002</v>
      </c>
      <c r="N413">
        <f t="shared" si="29"/>
        <v>52.764879696074296</v>
      </c>
      <c r="O413">
        <v>-3.8604699999999998</v>
      </c>
      <c r="P413">
        <v>53.283700000000003</v>
      </c>
      <c r="Q413">
        <v>406.911</v>
      </c>
      <c r="R413">
        <v>0.94960199999999995</v>
      </c>
      <c r="S413">
        <v>-19.851700000000001</v>
      </c>
      <c r="T413">
        <f t="shared" si="27"/>
        <v>-15.991230000000002</v>
      </c>
    </row>
    <row r="414" spans="2:20" x14ac:dyDescent="0.3">
      <c r="B414">
        <v>26</v>
      </c>
      <c r="C414">
        <v>666.29499999999996</v>
      </c>
      <c r="D414">
        <f t="shared" si="28"/>
        <v>53.197148632833276</v>
      </c>
      <c r="E414">
        <v>-27.572600000000001</v>
      </c>
      <c r="F414">
        <v>60.089100000000002</v>
      </c>
      <c r="G414">
        <v>339.33800000000002</v>
      </c>
      <c r="H414">
        <v>0.67830400000000002</v>
      </c>
      <c r="I414">
        <v>-45.517000000000003</v>
      </c>
      <c r="J414">
        <f t="shared" si="26"/>
        <v>-17.944400000000002</v>
      </c>
      <c r="L414">
        <v>7</v>
      </c>
      <c r="M414">
        <v>321.91000000000003</v>
      </c>
      <c r="N414">
        <f t="shared" si="29"/>
        <v>53.008216273522372</v>
      </c>
      <c r="O414">
        <v>-4.3182400000000003</v>
      </c>
      <c r="P414">
        <v>54.000900000000001</v>
      </c>
      <c r="Q414">
        <v>419.62200000000001</v>
      </c>
      <c r="R414">
        <v>0.958646</v>
      </c>
      <c r="S414">
        <v>-20.019500000000001</v>
      </c>
      <c r="T414">
        <f t="shared" si="27"/>
        <v>-15.701260000000001</v>
      </c>
    </row>
    <row r="415" spans="2:20" x14ac:dyDescent="0.3">
      <c r="B415">
        <v>27</v>
      </c>
      <c r="C415">
        <v>684.96900000000005</v>
      </c>
      <c r="D415">
        <f t="shared" si="28"/>
        <v>53.550390917853434</v>
      </c>
      <c r="E415">
        <v>-28.2288</v>
      </c>
      <c r="F415">
        <v>60.577399999999997</v>
      </c>
      <c r="G415">
        <v>346.52300000000002</v>
      </c>
      <c r="H415">
        <v>0.68201400000000001</v>
      </c>
      <c r="I415">
        <v>-45.684800000000003</v>
      </c>
      <c r="J415">
        <f t="shared" si="26"/>
        <v>-17.456000000000003</v>
      </c>
      <c r="L415">
        <v>8</v>
      </c>
      <c r="M415">
        <v>340.916</v>
      </c>
      <c r="N415">
        <f t="shared" si="29"/>
        <v>52.614963695675129</v>
      </c>
      <c r="O415">
        <v>-3.3264200000000002</v>
      </c>
      <c r="P415">
        <v>53.131100000000004</v>
      </c>
      <c r="Q415">
        <v>400.37900000000002</v>
      </c>
      <c r="R415">
        <v>0.93811999999999995</v>
      </c>
      <c r="S415">
        <v>-19.912700000000001</v>
      </c>
      <c r="T415">
        <f t="shared" si="27"/>
        <v>-16.586280000000002</v>
      </c>
    </row>
    <row r="416" spans="2:20" x14ac:dyDescent="0.3">
      <c r="B416">
        <v>28</v>
      </c>
      <c r="C416">
        <v>703.76099999999997</v>
      </c>
      <c r="D416">
        <f t="shared" si="28"/>
        <v>53.214133673904023</v>
      </c>
      <c r="E416">
        <v>-27.450600000000001</v>
      </c>
      <c r="F416">
        <v>59.768700000000003</v>
      </c>
      <c r="G416">
        <v>336.09800000000001</v>
      </c>
      <c r="H416">
        <v>0.67646499999999998</v>
      </c>
      <c r="I416">
        <v>-45.745800000000003</v>
      </c>
      <c r="J416">
        <f t="shared" si="26"/>
        <v>-18.295200000000001</v>
      </c>
      <c r="L416">
        <v>9</v>
      </c>
      <c r="M416">
        <v>359.86599999999999</v>
      </c>
      <c r="N416">
        <f t="shared" si="29"/>
        <v>52.770448548812695</v>
      </c>
      <c r="O416">
        <v>-4.0893600000000001</v>
      </c>
      <c r="P416">
        <v>54.061900000000001</v>
      </c>
      <c r="Q416">
        <v>410.21899999999999</v>
      </c>
      <c r="R416">
        <v>0.95421</v>
      </c>
      <c r="S416">
        <v>-19.851700000000001</v>
      </c>
      <c r="T416">
        <f t="shared" si="27"/>
        <v>-15.762340000000002</v>
      </c>
    </row>
    <row r="417" spans="1:20" x14ac:dyDescent="0.3">
      <c r="J417">
        <f t="shared" si="26"/>
        <v>0</v>
      </c>
      <c r="L417">
        <v>10</v>
      </c>
      <c r="M417">
        <v>378.96199999999999</v>
      </c>
      <c r="N417">
        <f t="shared" si="29"/>
        <v>52.366987850858806</v>
      </c>
      <c r="O417">
        <v>-4.2877200000000002</v>
      </c>
      <c r="P417">
        <v>54.229700000000001</v>
      </c>
      <c r="Q417">
        <v>418.255</v>
      </c>
      <c r="R417">
        <v>0.95748200000000006</v>
      </c>
      <c r="S417">
        <v>-19.928000000000001</v>
      </c>
      <c r="T417">
        <f t="shared" si="27"/>
        <v>-15.640280000000001</v>
      </c>
    </row>
    <row r="418" spans="1:20" x14ac:dyDescent="0.3">
      <c r="A418">
        <v>4.5999999999999996</v>
      </c>
      <c r="J418">
        <f t="shared" si="26"/>
        <v>0</v>
      </c>
      <c r="L418">
        <v>11</v>
      </c>
      <c r="M418">
        <v>398.39100000000002</v>
      </c>
      <c r="N418">
        <f t="shared" si="29"/>
        <v>51.46945287971581</v>
      </c>
      <c r="O418">
        <v>-3.2348599999999998</v>
      </c>
      <c r="P418">
        <v>53.2684</v>
      </c>
      <c r="Q418">
        <v>404.76100000000002</v>
      </c>
      <c r="R418">
        <v>0.94565399999999999</v>
      </c>
      <c r="S418">
        <v>-19.866900000000001</v>
      </c>
      <c r="T418">
        <f t="shared" si="27"/>
        <v>-16.63204</v>
      </c>
    </row>
    <row r="419" spans="1:20" x14ac:dyDescent="0.3">
      <c r="B419">
        <v>1</v>
      </c>
      <c r="C419">
        <v>221.86699999999999</v>
      </c>
      <c r="E419">
        <v>-36.621099999999998</v>
      </c>
      <c r="F419">
        <v>71.64</v>
      </c>
      <c r="G419">
        <v>290.18299999999999</v>
      </c>
      <c r="H419">
        <v>0.60164899999999999</v>
      </c>
      <c r="I419">
        <v>-50.003100000000003</v>
      </c>
      <c r="J419">
        <f t="shared" si="26"/>
        <v>-13.382000000000005</v>
      </c>
      <c r="L419">
        <v>12</v>
      </c>
      <c r="M419">
        <v>417.57600000000002</v>
      </c>
      <c r="N419">
        <f t="shared" si="29"/>
        <v>52.124055251498561</v>
      </c>
      <c r="O419">
        <v>-3.8604699999999998</v>
      </c>
      <c r="P419">
        <v>53.863500000000002</v>
      </c>
      <c r="Q419">
        <v>410.11599999999999</v>
      </c>
      <c r="R419">
        <v>0.96076799999999996</v>
      </c>
      <c r="S419">
        <v>-19.958500000000001</v>
      </c>
      <c r="T419">
        <f t="shared" si="27"/>
        <v>-16.098030000000001</v>
      </c>
    </row>
    <row r="420" spans="1:20" x14ac:dyDescent="0.3">
      <c r="B420">
        <v>2</v>
      </c>
      <c r="C420">
        <v>227.95599999999999</v>
      </c>
      <c r="D420">
        <f t="shared" si="28"/>
        <v>164.23057973394648</v>
      </c>
      <c r="E420">
        <v>-30.883800000000001</v>
      </c>
      <c r="F420">
        <v>57.7087</v>
      </c>
      <c r="G420">
        <v>340.76600000000002</v>
      </c>
      <c r="H420">
        <v>0.68882500000000002</v>
      </c>
      <c r="I420">
        <v>-46.798699999999997</v>
      </c>
      <c r="J420">
        <f t="shared" si="26"/>
        <v>-15.914899999999996</v>
      </c>
      <c r="L420">
        <v>13</v>
      </c>
      <c r="M420">
        <v>436.39499999999998</v>
      </c>
      <c r="N420">
        <f t="shared" si="29"/>
        <v>53.137786279823693</v>
      </c>
      <c r="O420">
        <v>-3.2501199999999999</v>
      </c>
      <c r="P420">
        <v>53.390500000000003</v>
      </c>
      <c r="Q420">
        <v>403.67599999999999</v>
      </c>
      <c r="R420">
        <v>0.95166300000000004</v>
      </c>
      <c r="S420">
        <v>-19.851700000000001</v>
      </c>
      <c r="T420">
        <f t="shared" si="27"/>
        <v>-16.601580000000002</v>
      </c>
    </row>
    <row r="421" spans="1:20" x14ac:dyDescent="0.3">
      <c r="B421">
        <v>3</v>
      </c>
      <c r="C421">
        <v>245.67099999999999</v>
      </c>
      <c r="D421">
        <f t="shared" si="28"/>
        <v>56.449336720293523</v>
      </c>
      <c r="E421">
        <v>-28.915400000000002</v>
      </c>
      <c r="F421">
        <v>58.364899999999999</v>
      </c>
      <c r="G421">
        <v>315.18400000000003</v>
      </c>
      <c r="H421">
        <v>0.652779</v>
      </c>
      <c r="I421">
        <v>-47.531100000000002</v>
      </c>
      <c r="J421">
        <f t="shared" si="26"/>
        <v>-18.6157</v>
      </c>
      <c r="L421">
        <v>14</v>
      </c>
      <c r="M421">
        <v>455.89499999999998</v>
      </c>
      <c r="N421">
        <f t="shared" si="29"/>
        <v>51.282051282051285</v>
      </c>
      <c r="O421">
        <v>-3.5400399999999999</v>
      </c>
      <c r="P421">
        <v>53.665199999999999</v>
      </c>
      <c r="Q421">
        <v>408.87</v>
      </c>
      <c r="R421">
        <v>0.95074000000000003</v>
      </c>
      <c r="S421">
        <v>-19.821200000000001</v>
      </c>
      <c r="T421">
        <f t="shared" si="27"/>
        <v>-16.28116</v>
      </c>
    </row>
    <row r="422" spans="1:20" x14ac:dyDescent="0.3">
      <c r="B422">
        <v>4</v>
      </c>
      <c r="C422">
        <v>262.7</v>
      </c>
      <c r="D422">
        <f t="shared" si="28"/>
        <v>58.723354277996371</v>
      </c>
      <c r="E422">
        <v>-28.945900000000002</v>
      </c>
      <c r="F422">
        <v>58.898899999999998</v>
      </c>
      <c r="G422">
        <v>322.69799999999998</v>
      </c>
      <c r="H422">
        <v>0.654752</v>
      </c>
      <c r="I422">
        <v>-47.561599999999999</v>
      </c>
      <c r="J422">
        <f t="shared" si="26"/>
        <v>-18.615699999999997</v>
      </c>
      <c r="L422">
        <v>15</v>
      </c>
      <c r="M422">
        <v>475.30099999999999</v>
      </c>
      <c r="N422">
        <f t="shared" si="29"/>
        <v>51.530454498608663</v>
      </c>
      <c r="O422">
        <v>-4.3640100000000004</v>
      </c>
      <c r="P422">
        <v>54.428100000000001</v>
      </c>
      <c r="Q422">
        <v>425.24099999999999</v>
      </c>
      <c r="R422">
        <v>0.968364</v>
      </c>
      <c r="S422">
        <v>-19.622800000000002</v>
      </c>
      <c r="T422">
        <f t="shared" si="27"/>
        <v>-15.258790000000001</v>
      </c>
    </row>
    <row r="423" spans="1:20" x14ac:dyDescent="0.3">
      <c r="B423">
        <v>5</v>
      </c>
      <c r="C423">
        <v>279.89600000000002</v>
      </c>
      <c r="D423">
        <f t="shared" si="28"/>
        <v>58.153058850895469</v>
      </c>
      <c r="E423">
        <v>-29.190100000000001</v>
      </c>
      <c r="F423">
        <v>59.921300000000002</v>
      </c>
      <c r="G423">
        <v>328.25900000000001</v>
      </c>
      <c r="H423">
        <v>0.65804600000000002</v>
      </c>
      <c r="I423">
        <v>-47.515900000000002</v>
      </c>
      <c r="J423">
        <f t="shared" si="26"/>
        <v>-18.325800000000001</v>
      </c>
      <c r="L423">
        <v>16</v>
      </c>
      <c r="M423">
        <v>494.91300000000001</v>
      </c>
      <c r="N423">
        <f t="shared" si="29"/>
        <v>50.989190291658112</v>
      </c>
      <c r="O423">
        <v>-3.4484900000000001</v>
      </c>
      <c r="P423">
        <v>53.3142</v>
      </c>
      <c r="Q423">
        <v>407.51</v>
      </c>
      <c r="R423">
        <v>0.956399</v>
      </c>
      <c r="S423">
        <v>-19.638100000000001</v>
      </c>
      <c r="T423">
        <f t="shared" si="27"/>
        <v>-16.189610000000002</v>
      </c>
    </row>
    <row r="424" spans="1:20" x14ac:dyDescent="0.3">
      <c r="B424">
        <v>6</v>
      </c>
      <c r="C424">
        <v>297.09100000000001</v>
      </c>
      <c r="D424">
        <f t="shared" si="28"/>
        <v>58.156440825821484</v>
      </c>
      <c r="E424">
        <v>-28.244</v>
      </c>
      <c r="F424">
        <v>59.3262</v>
      </c>
      <c r="G424">
        <v>321.87299999999999</v>
      </c>
      <c r="H424">
        <v>0.65862799999999999</v>
      </c>
      <c r="I424">
        <v>-47.180199999999999</v>
      </c>
      <c r="J424">
        <f t="shared" si="26"/>
        <v>-18.936199999999999</v>
      </c>
      <c r="L424">
        <v>17</v>
      </c>
      <c r="M424">
        <v>514.53200000000004</v>
      </c>
      <c r="N424">
        <f t="shared" si="29"/>
        <v>50.970997502421049</v>
      </c>
      <c r="O424">
        <v>-3.4027099999999999</v>
      </c>
      <c r="P424">
        <v>53.298999999999999</v>
      </c>
      <c r="Q424">
        <v>404.85399999999998</v>
      </c>
      <c r="R424">
        <v>0.95504699999999998</v>
      </c>
      <c r="S424">
        <v>-19.851700000000001</v>
      </c>
      <c r="T424">
        <f t="shared" si="27"/>
        <v>-16.448990000000002</v>
      </c>
    </row>
    <row r="425" spans="1:20" x14ac:dyDescent="0.3">
      <c r="B425">
        <v>7</v>
      </c>
      <c r="C425">
        <v>314.67</v>
      </c>
      <c r="D425">
        <f t="shared" si="28"/>
        <v>56.886057227373549</v>
      </c>
      <c r="E425">
        <v>-28.854399999999998</v>
      </c>
      <c r="F425">
        <v>60.378999999999998</v>
      </c>
      <c r="G425">
        <v>333.63400000000001</v>
      </c>
      <c r="H425">
        <v>0.66506299999999996</v>
      </c>
      <c r="I425">
        <v>-46.9208</v>
      </c>
      <c r="J425">
        <f t="shared" si="26"/>
        <v>-18.066400000000002</v>
      </c>
      <c r="L425">
        <v>18</v>
      </c>
      <c r="M425">
        <v>534.00400000000002</v>
      </c>
      <c r="N425">
        <f t="shared" si="29"/>
        <v>51.355792933442942</v>
      </c>
      <c r="O425">
        <v>-3.9672900000000002</v>
      </c>
      <c r="P425">
        <v>53.726199999999999</v>
      </c>
      <c r="Q425">
        <v>411.15499999999997</v>
      </c>
      <c r="R425">
        <v>0.963754</v>
      </c>
      <c r="S425">
        <v>-19.928000000000001</v>
      </c>
      <c r="T425">
        <f t="shared" si="27"/>
        <v>-15.960710000000001</v>
      </c>
    </row>
    <row r="426" spans="1:20" x14ac:dyDescent="0.3">
      <c r="B426">
        <v>8</v>
      </c>
      <c r="C426">
        <v>331.86599999999999</v>
      </c>
      <c r="D426">
        <f t="shared" si="28"/>
        <v>58.153058850895661</v>
      </c>
      <c r="E426">
        <v>-28.808599999999998</v>
      </c>
      <c r="F426">
        <v>60.302700000000002</v>
      </c>
      <c r="G426">
        <v>335.779</v>
      </c>
      <c r="H426">
        <v>0.66555799999999998</v>
      </c>
      <c r="I426">
        <v>-46.859699999999997</v>
      </c>
      <c r="J426">
        <f t="shared" si="26"/>
        <v>-18.051099999999998</v>
      </c>
      <c r="L426">
        <v>19</v>
      </c>
      <c r="M426">
        <v>553.74300000000005</v>
      </c>
      <c r="N426">
        <f t="shared" si="29"/>
        <v>50.661127716702893</v>
      </c>
      <c r="O426">
        <v>-3.90625</v>
      </c>
      <c r="P426">
        <v>53.604100000000003</v>
      </c>
      <c r="Q426">
        <v>412.45600000000002</v>
      </c>
      <c r="R426">
        <v>0.97297500000000003</v>
      </c>
      <c r="S426">
        <v>-19.790600000000001</v>
      </c>
      <c r="T426">
        <f t="shared" si="27"/>
        <v>-15.884350000000001</v>
      </c>
    </row>
    <row r="427" spans="1:20" x14ac:dyDescent="0.3">
      <c r="B427">
        <v>9</v>
      </c>
      <c r="C427">
        <v>349.53800000000001</v>
      </c>
      <c r="D427">
        <f t="shared" si="28"/>
        <v>56.586690810321329</v>
      </c>
      <c r="E427">
        <v>-27.435300000000002</v>
      </c>
      <c r="F427">
        <v>59.066800000000001</v>
      </c>
      <c r="G427">
        <v>322.54399999999998</v>
      </c>
      <c r="H427">
        <v>0.65562500000000001</v>
      </c>
      <c r="I427">
        <v>-46.646099999999997</v>
      </c>
      <c r="J427">
        <f t="shared" si="26"/>
        <v>-19.210799999999995</v>
      </c>
      <c r="L427">
        <v>20</v>
      </c>
      <c r="M427">
        <v>573.16099999999994</v>
      </c>
      <c r="N427">
        <f t="shared" si="29"/>
        <v>51.498609537542769</v>
      </c>
      <c r="O427">
        <v>-3.9672900000000002</v>
      </c>
      <c r="P427">
        <v>53.543100000000003</v>
      </c>
      <c r="Q427">
        <v>416.78800000000001</v>
      </c>
      <c r="R427">
        <v>0.97364700000000004</v>
      </c>
      <c r="S427">
        <v>-19.744900000000001</v>
      </c>
      <c r="T427">
        <f t="shared" si="27"/>
        <v>-15.777610000000001</v>
      </c>
    </row>
    <row r="428" spans="1:20" x14ac:dyDescent="0.3">
      <c r="B428">
        <v>10</v>
      </c>
      <c r="C428">
        <v>366.971</v>
      </c>
      <c r="D428">
        <f t="shared" si="28"/>
        <v>57.362473469856042</v>
      </c>
      <c r="E428">
        <v>-28.366099999999999</v>
      </c>
      <c r="F428">
        <v>60.226399999999998</v>
      </c>
      <c r="G428">
        <v>335.10199999999998</v>
      </c>
      <c r="H428">
        <v>0.67036899999999999</v>
      </c>
      <c r="I428">
        <v>-46.630899999999997</v>
      </c>
      <c r="J428">
        <f t="shared" si="26"/>
        <v>-18.264799999999997</v>
      </c>
      <c r="L428">
        <v>21</v>
      </c>
      <c r="M428">
        <v>593.04200000000003</v>
      </c>
      <c r="N428">
        <f t="shared" si="29"/>
        <v>50.299280720285481</v>
      </c>
      <c r="O428">
        <v>-3.7994400000000002</v>
      </c>
      <c r="P428">
        <v>53.283700000000003</v>
      </c>
      <c r="Q428">
        <v>414.83499999999998</v>
      </c>
      <c r="R428">
        <v>0.96850499999999995</v>
      </c>
      <c r="S428">
        <v>-19.851700000000001</v>
      </c>
      <c r="T428">
        <f t="shared" si="27"/>
        <v>-16.05226</v>
      </c>
    </row>
    <row r="429" spans="1:20" x14ac:dyDescent="0.3">
      <c r="B429">
        <v>11</v>
      </c>
      <c r="C429">
        <v>384.91500000000002</v>
      </c>
      <c r="D429">
        <f t="shared" si="28"/>
        <v>55.728934462773019</v>
      </c>
      <c r="E429">
        <v>-28.0151</v>
      </c>
      <c r="F429">
        <v>59.860199999999999</v>
      </c>
      <c r="G429">
        <v>334.57499999999999</v>
      </c>
      <c r="H429">
        <v>0.66720800000000002</v>
      </c>
      <c r="I429">
        <v>-46.295200000000001</v>
      </c>
      <c r="J429">
        <f t="shared" si="26"/>
        <v>-18.280100000000001</v>
      </c>
      <c r="L429">
        <v>22</v>
      </c>
      <c r="M429">
        <v>612.93299999999999</v>
      </c>
      <c r="N429">
        <f t="shared" si="29"/>
        <v>50.273993263285</v>
      </c>
      <c r="O429">
        <v>-3.3264200000000002</v>
      </c>
      <c r="P429">
        <v>52.749600000000001</v>
      </c>
      <c r="Q429">
        <v>404.47300000000001</v>
      </c>
      <c r="R429">
        <v>0.96348999999999996</v>
      </c>
      <c r="S429">
        <v>-19.912700000000001</v>
      </c>
      <c r="T429">
        <f t="shared" si="27"/>
        <v>-16.586280000000002</v>
      </c>
    </row>
    <row r="430" spans="1:20" x14ac:dyDescent="0.3">
      <c r="B430">
        <v>12</v>
      </c>
      <c r="C430">
        <v>402.42099999999999</v>
      </c>
      <c r="D430">
        <f t="shared" si="28"/>
        <v>57.123272021021457</v>
      </c>
      <c r="E430">
        <v>-27.557400000000001</v>
      </c>
      <c r="F430">
        <v>59.783900000000003</v>
      </c>
      <c r="G430">
        <v>332.57499999999999</v>
      </c>
      <c r="H430">
        <v>0.66576800000000003</v>
      </c>
      <c r="I430">
        <v>-46.203600000000002</v>
      </c>
      <c r="J430">
        <f t="shared" si="26"/>
        <v>-18.6462</v>
      </c>
      <c r="L430">
        <v>23</v>
      </c>
      <c r="M430">
        <v>632.58699999999999</v>
      </c>
      <c r="N430">
        <f t="shared" si="29"/>
        <v>50.880227943421197</v>
      </c>
      <c r="O430">
        <v>-4.5166000000000004</v>
      </c>
      <c r="P430">
        <v>53.756700000000002</v>
      </c>
      <c r="Q430">
        <v>425.30399999999997</v>
      </c>
      <c r="R430">
        <v>0.98508600000000002</v>
      </c>
      <c r="S430">
        <v>-19.882200000000001</v>
      </c>
      <c r="T430">
        <f t="shared" si="27"/>
        <v>-15.365600000000001</v>
      </c>
    </row>
    <row r="431" spans="1:20" x14ac:dyDescent="0.3">
      <c r="B431">
        <v>13</v>
      </c>
      <c r="C431">
        <v>420.166</v>
      </c>
      <c r="D431">
        <f t="shared" si="28"/>
        <v>56.35390250774865</v>
      </c>
      <c r="E431">
        <v>-28.411899999999999</v>
      </c>
      <c r="F431">
        <v>60.638399999999997</v>
      </c>
      <c r="G431">
        <v>340.64600000000002</v>
      </c>
      <c r="H431">
        <v>0.67161099999999996</v>
      </c>
      <c r="I431">
        <v>-46.264600000000002</v>
      </c>
      <c r="J431">
        <f t="shared" si="26"/>
        <v>-17.852700000000002</v>
      </c>
      <c r="L431">
        <v>24</v>
      </c>
      <c r="M431">
        <v>652.85299999999995</v>
      </c>
      <c r="N431">
        <f t="shared" si="29"/>
        <v>49.343728412118914</v>
      </c>
      <c r="O431">
        <v>-3.61633</v>
      </c>
      <c r="P431">
        <v>52.825899999999997</v>
      </c>
      <c r="Q431">
        <v>410.90699999999998</v>
      </c>
      <c r="R431">
        <v>0.96911000000000003</v>
      </c>
      <c r="S431">
        <v>-19.851700000000001</v>
      </c>
      <c r="T431">
        <f t="shared" si="27"/>
        <v>-16.23537</v>
      </c>
    </row>
    <row r="432" spans="1:20" x14ac:dyDescent="0.3">
      <c r="B432">
        <v>14</v>
      </c>
      <c r="C432">
        <v>437.82900000000001</v>
      </c>
      <c r="D432">
        <f t="shared" si="28"/>
        <v>56.615523976674368</v>
      </c>
      <c r="E432">
        <v>-27.832000000000001</v>
      </c>
      <c r="F432">
        <v>60.165399999999998</v>
      </c>
      <c r="G432">
        <v>338.02199999999999</v>
      </c>
      <c r="H432">
        <v>0.671346</v>
      </c>
      <c r="I432">
        <v>-46.066299999999998</v>
      </c>
      <c r="J432">
        <f t="shared" si="26"/>
        <v>-18.234299999999998</v>
      </c>
      <c r="L432">
        <v>25</v>
      </c>
      <c r="M432">
        <v>672.81899999999996</v>
      </c>
      <c r="N432">
        <f t="shared" si="29"/>
        <v>50.085144746068295</v>
      </c>
      <c r="O432">
        <v>-3.9520300000000002</v>
      </c>
      <c r="P432">
        <v>53.1006</v>
      </c>
      <c r="Q432">
        <v>414.63299999999998</v>
      </c>
      <c r="R432">
        <v>0.97682500000000005</v>
      </c>
      <c r="S432">
        <v>-19.989000000000001</v>
      </c>
      <c r="T432">
        <f t="shared" si="27"/>
        <v>-16.03697</v>
      </c>
    </row>
    <row r="433" spans="2:20" x14ac:dyDescent="0.3">
      <c r="B433">
        <v>15</v>
      </c>
      <c r="C433">
        <v>455.67</v>
      </c>
      <c r="D433">
        <f t="shared" si="28"/>
        <v>56.05066980550415</v>
      </c>
      <c r="E433">
        <v>-27.9236</v>
      </c>
      <c r="F433">
        <v>60.165399999999998</v>
      </c>
      <c r="G433">
        <v>339.71699999999998</v>
      </c>
      <c r="H433">
        <v>0.67374800000000001</v>
      </c>
      <c r="I433">
        <v>-45.959499999999998</v>
      </c>
      <c r="J433">
        <f t="shared" si="26"/>
        <v>-18.035899999999998</v>
      </c>
      <c r="L433">
        <v>26</v>
      </c>
      <c r="M433">
        <v>693.04200000000003</v>
      </c>
      <c r="N433">
        <f t="shared" si="29"/>
        <v>49.448647579488529</v>
      </c>
      <c r="O433">
        <v>-4.0740999999999996</v>
      </c>
      <c r="P433">
        <v>53.085299999999997</v>
      </c>
      <c r="Q433">
        <v>417.685</v>
      </c>
      <c r="R433">
        <v>0.98101899999999997</v>
      </c>
      <c r="S433">
        <v>-19.653300000000002</v>
      </c>
      <c r="T433">
        <f t="shared" si="27"/>
        <v>-15.579200000000002</v>
      </c>
    </row>
    <row r="434" spans="2:20" x14ac:dyDescent="0.3">
      <c r="B434">
        <v>16</v>
      </c>
      <c r="C434">
        <v>473.745</v>
      </c>
      <c r="D434">
        <f t="shared" si="28"/>
        <v>55.325034578146649</v>
      </c>
      <c r="E434">
        <v>-27.71</v>
      </c>
      <c r="F434">
        <v>60.043300000000002</v>
      </c>
      <c r="G434">
        <v>338.99099999999999</v>
      </c>
      <c r="H434">
        <v>0.67300899999999997</v>
      </c>
      <c r="I434">
        <v>-45.822099999999999</v>
      </c>
      <c r="J434">
        <f t="shared" si="26"/>
        <v>-18.112099999999998</v>
      </c>
      <c r="L434">
        <v>27</v>
      </c>
      <c r="M434">
        <v>713.298</v>
      </c>
      <c r="N434">
        <f t="shared" si="29"/>
        <v>49.368088467614605</v>
      </c>
      <c r="O434">
        <v>-4.0130600000000003</v>
      </c>
      <c r="P434">
        <v>52.978499999999997</v>
      </c>
      <c r="Q434">
        <v>418.05500000000001</v>
      </c>
      <c r="R434">
        <v>0.98321599999999998</v>
      </c>
      <c r="S434">
        <v>-19.805900000000001</v>
      </c>
      <c r="T434">
        <f t="shared" si="27"/>
        <v>-15.792840000000002</v>
      </c>
    </row>
    <row r="435" spans="2:20" x14ac:dyDescent="0.3">
      <c r="B435">
        <v>17</v>
      </c>
      <c r="C435">
        <v>491.91899999999998</v>
      </c>
      <c r="D435">
        <f t="shared" si="28"/>
        <v>55.023660173874831</v>
      </c>
      <c r="E435">
        <v>-27.389500000000002</v>
      </c>
      <c r="F435">
        <v>59.677100000000003</v>
      </c>
      <c r="G435">
        <v>338.55200000000002</v>
      </c>
      <c r="H435">
        <v>0.674037</v>
      </c>
      <c r="I435">
        <v>-45.654299999999999</v>
      </c>
      <c r="J435">
        <f t="shared" si="26"/>
        <v>-18.264799999999997</v>
      </c>
      <c r="T435">
        <f t="shared" si="27"/>
        <v>0</v>
      </c>
    </row>
    <row r="436" spans="2:20" x14ac:dyDescent="0.3">
      <c r="B436">
        <v>18</v>
      </c>
      <c r="C436">
        <v>510.03500000000003</v>
      </c>
      <c r="D436">
        <f t="shared" si="28"/>
        <v>55.199823360565119</v>
      </c>
      <c r="E436">
        <v>-27.542100000000001</v>
      </c>
      <c r="F436">
        <v>59.768700000000003</v>
      </c>
      <c r="G436">
        <v>336.66300000000001</v>
      </c>
      <c r="H436">
        <v>0.67283199999999999</v>
      </c>
      <c r="I436">
        <v>-45.791600000000003</v>
      </c>
      <c r="J436">
        <f t="shared" si="26"/>
        <v>-18.249500000000001</v>
      </c>
      <c r="K436">
        <v>4.3</v>
      </c>
      <c r="T436">
        <f t="shared" si="27"/>
        <v>0</v>
      </c>
    </row>
    <row r="437" spans="2:20" x14ac:dyDescent="0.3">
      <c r="B437">
        <v>19</v>
      </c>
      <c r="C437">
        <v>528.21799999999996</v>
      </c>
      <c r="D437">
        <f t="shared" si="28"/>
        <v>54.996425232360089</v>
      </c>
      <c r="E437">
        <v>-27.603100000000001</v>
      </c>
      <c r="F437">
        <v>59.661900000000003</v>
      </c>
      <c r="G437">
        <v>338.66800000000001</v>
      </c>
      <c r="H437">
        <v>0.678199</v>
      </c>
      <c r="I437">
        <v>-45.867899999999999</v>
      </c>
      <c r="J437">
        <f t="shared" si="26"/>
        <v>-18.264799999999997</v>
      </c>
      <c r="L437">
        <v>1</v>
      </c>
      <c r="M437">
        <v>222.1</v>
      </c>
      <c r="O437">
        <v>-11.0321</v>
      </c>
      <c r="P437">
        <v>64.1327</v>
      </c>
      <c r="Q437">
        <v>353.56299999999999</v>
      </c>
      <c r="R437">
        <v>0.83151799999999998</v>
      </c>
      <c r="S437">
        <v>-22.598299999999998</v>
      </c>
      <c r="T437">
        <f t="shared" si="27"/>
        <v>-11.566199999999998</v>
      </c>
    </row>
    <row r="438" spans="2:20" x14ac:dyDescent="0.3">
      <c r="B438">
        <v>20</v>
      </c>
      <c r="C438">
        <v>546.44100000000003</v>
      </c>
      <c r="D438">
        <f t="shared" si="28"/>
        <v>54.875706524721295</v>
      </c>
      <c r="E438">
        <v>-26.977499999999999</v>
      </c>
      <c r="F438">
        <v>59.3262</v>
      </c>
      <c r="G438">
        <v>334.90699999999998</v>
      </c>
      <c r="H438">
        <v>0.67282699999999995</v>
      </c>
      <c r="I438">
        <v>-45.745800000000003</v>
      </c>
      <c r="J438">
        <f t="shared" si="26"/>
        <v>-18.768300000000004</v>
      </c>
      <c r="L438">
        <v>2</v>
      </c>
      <c r="M438">
        <v>229.98400000000001</v>
      </c>
      <c r="N438">
        <f t="shared" si="29"/>
        <v>126.83916793505811</v>
      </c>
      <c r="O438">
        <v>-5.2642800000000003</v>
      </c>
      <c r="P438">
        <v>51.3611</v>
      </c>
      <c r="Q438">
        <v>414.81900000000002</v>
      </c>
      <c r="R438">
        <v>1.0005299999999999</v>
      </c>
      <c r="S438">
        <v>-18.7378</v>
      </c>
      <c r="T438">
        <f t="shared" si="27"/>
        <v>-13.473520000000001</v>
      </c>
    </row>
    <row r="439" spans="2:20" x14ac:dyDescent="0.3">
      <c r="B439">
        <v>21</v>
      </c>
      <c r="C439">
        <v>564.75400000000002</v>
      </c>
      <c r="D439">
        <f t="shared" si="28"/>
        <v>54.606017583137699</v>
      </c>
      <c r="E439">
        <v>-27.114899999999999</v>
      </c>
      <c r="F439">
        <v>59.3262</v>
      </c>
      <c r="G439">
        <v>336.26</v>
      </c>
      <c r="H439">
        <v>0.67696299999999998</v>
      </c>
      <c r="I439">
        <v>-45.486499999999999</v>
      </c>
      <c r="J439">
        <f t="shared" si="26"/>
        <v>-18.371600000000001</v>
      </c>
      <c r="L439">
        <v>3</v>
      </c>
      <c r="M439">
        <v>247.161</v>
      </c>
      <c r="N439">
        <f t="shared" si="29"/>
        <v>58.217383710776062</v>
      </c>
      <c r="O439">
        <v>-3.9672900000000002</v>
      </c>
      <c r="P439">
        <v>51.3611</v>
      </c>
      <c r="Q439">
        <v>414.59699999999998</v>
      </c>
      <c r="R439">
        <v>0.97338199999999997</v>
      </c>
      <c r="S439">
        <v>-18.7225</v>
      </c>
      <c r="T439">
        <f t="shared" si="27"/>
        <v>-14.75521</v>
      </c>
    </row>
    <row r="440" spans="2:20" x14ac:dyDescent="0.3">
      <c r="B440">
        <v>22</v>
      </c>
      <c r="C440">
        <v>582.97500000000002</v>
      </c>
      <c r="D440">
        <f t="shared" si="28"/>
        <v>54.881729872125561</v>
      </c>
      <c r="E440">
        <v>-26.351900000000001</v>
      </c>
      <c r="F440">
        <v>58.532699999999998</v>
      </c>
      <c r="G440">
        <v>327.68700000000001</v>
      </c>
      <c r="H440">
        <v>0.66943200000000003</v>
      </c>
      <c r="I440">
        <v>-45.547499999999999</v>
      </c>
      <c r="J440">
        <f t="shared" si="26"/>
        <v>-19.195599999999999</v>
      </c>
      <c r="L440">
        <v>4</v>
      </c>
      <c r="M440">
        <v>263.625</v>
      </c>
      <c r="N440">
        <f t="shared" si="29"/>
        <v>60.738581146744416</v>
      </c>
      <c r="O440">
        <v>-3.43323</v>
      </c>
      <c r="P440">
        <v>50.765999999999998</v>
      </c>
      <c r="Q440">
        <v>421.60300000000001</v>
      </c>
      <c r="R440">
        <v>0.99697199999999997</v>
      </c>
      <c r="S440">
        <v>-18.325800000000001</v>
      </c>
      <c r="T440">
        <f t="shared" si="27"/>
        <v>-14.892570000000001</v>
      </c>
    </row>
    <row r="441" spans="2:20" x14ac:dyDescent="0.3">
      <c r="B441">
        <v>23</v>
      </c>
      <c r="C441">
        <v>601.29999999999995</v>
      </c>
      <c r="D441">
        <f t="shared" si="28"/>
        <v>54.570259208731443</v>
      </c>
      <c r="E441">
        <v>-27.236899999999999</v>
      </c>
      <c r="F441">
        <v>59.524500000000003</v>
      </c>
      <c r="G441">
        <v>340.32299999999998</v>
      </c>
      <c r="H441">
        <v>0.67905400000000005</v>
      </c>
      <c r="I441">
        <v>-45.211799999999997</v>
      </c>
      <c r="J441">
        <f t="shared" si="26"/>
        <v>-17.974899999999998</v>
      </c>
      <c r="L441">
        <v>5</v>
      </c>
      <c r="M441">
        <v>282.32</v>
      </c>
      <c r="N441">
        <f t="shared" si="29"/>
        <v>53.490238031559258</v>
      </c>
      <c r="O441">
        <v>-3.2043499999999998</v>
      </c>
      <c r="P441">
        <v>51.59</v>
      </c>
      <c r="Q441">
        <v>415.86</v>
      </c>
      <c r="R441">
        <v>0.97375400000000001</v>
      </c>
      <c r="S441">
        <v>-18.936199999999999</v>
      </c>
      <c r="T441">
        <f t="shared" si="27"/>
        <v>-15.73185</v>
      </c>
    </row>
    <row r="442" spans="2:20" x14ac:dyDescent="0.3">
      <c r="B442">
        <v>24</v>
      </c>
      <c r="C442">
        <v>619.71600000000001</v>
      </c>
      <c r="D442">
        <f t="shared" si="28"/>
        <v>54.300608166811308</v>
      </c>
      <c r="E442">
        <v>-26.6724</v>
      </c>
      <c r="F442">
        <v>58.990499999999997</v>
      </c>
      <c r="G442">
        <v>334.62400000000002</v>
      </c>
      <c r="H442">
        <v>0.67693199999999998</v>
      </c>
      <c r="I442">
        <v>-45.2271</v>
      </c>
      <c r="J442">
        <f t="shared" si="26"/>
        <v>-18.5547</v>
      </c>
      <c r="L442">
        <v>6</v>
      </c>
      <c r="M442">
        <v>300.69400000000002</v>
      </c>
      <c r="N442">
        <f t="shared" si="29"/>
        <v>54.424730597583469</v>
      </c>
      <c r="O442">
        <v>-3.4790000000000001</v>
      </c>
      <c r="P442">
        <v>52.597000000000001</v>
      </c>
      <c r="Q442">
        <v>418.44799999999998</v>
      </c>
      <c r="R442">
        <v>0.96838400000000002</v>
      </c>
      <c r="S442">
        <v>-19.210799999999999</v>
      </c>
      <c r="T442">
        <f t="shared" si="27"/>
        <v>-15.7318</v>
      </c>
    </row>
    <row r="443" spans="2:20" x14ac:dyDescent="0.3">
      <c r="B443">
        <v>25</v>
      </c>
      <c r="C443">
        <v>638.71199999999999</v>
      </c>
      <c r="D443">
        <f t="shared" si="28"/>
        <v>52.642661612971203</v>
      </c>
      <c r="E443">
        <v>-26.7334</v>
      </c>
      <c r="F443">
        <v>58.898899999999998</v>
      </c>
      <c r="G443">
        <v>338.81</v>
      </c>
      <c r="H443">
        <v>0.68003899999999995</v>
      </c>
      <c r="I443">
        <v>-45.165999999999997</v>
      </c>
      <c r="J443">
        <f t="shared" si="26"/>
        <v>-18.432599999999997</v>
      </c>
      <c r="L443">
        <v>7</v>
      </c>
      <c r="M443">
        <v>319.35500000000002</v>
      </c>
      <c r="N443">
        <f t="shared" si="29"/>
        <v>53.58769626493757</v>
      </c>
      <c r="O443">
        <v>-3.0365000000000002</v>
      </c>
      <c r="P443">
        <v>52.734400000000001</v>
      </c>
      <c r="Q443">
        <v>406.62200000000001</v>
      </c>
      <c r="R443">
        <v>0.95245400000000002</v>
      </c>
      <c r="S443">
        <v>-19.332899999999999</v>
      </c>
      <c r="T443">
        <f t="shared" si="27"/>
        <v>-16.296399999999998</v>
      </c>
    </row>
    <row r="444" spans="2:20" x14ac:dyDescent="0.3">
      <c r="B444">
        <v>26</v>
      </c>
      <c r="C444">
        <v>656.904</v>
      </c>
      <c r="D444">
        <f t="shared" si="28"/>
        <v>54.969217238346502</v>
      </c>
      <c r="E444">
        <v>-27.297999999999998</v>
      </c>
      <c r="F444">
        <v>59.249899999999997</v>
      </c>
      <c r="G444">
        <v>344.24400000000003</v>
      </c>
      <c r="H444">
        <v>0.68478600000000001</v>
      </c>
      <c r="I444">
        <v>-45.272799999999997</v>
      </c>
      <c r="J444">
        <f t="shared" si="26"/>
        <v>-17.974799999999998</v>
      </c>
      <c r="L444">
        <v>8</v>
      </c>
      <c r="M444">
        <v>338.02</v>
      </c>
      <c r="N444">
        <f t="shared" si="29"/>
        <v>53.576212161800264</v>
      </c>
      <c r="O444">
        <v>-2.97546</v>
      </c>
      <c r="P444">
        <v>52.841200000000001</v>
      </c>
      <c r="Q444">
        <v>406.24</v>
      </c>
      <c r="R444">
        <v>0.95661600000000002</v>
      </c>
      <c r="S444">
        <v>-19.271899999999999</v>
      </c>
      <c r="T444">
        <f t="shared" si="27"/>
        <v>-16.296439999999997</v>
      </c>
    </row>
    <row r="445" spans="2:20" x14ac:dyDescent="0.3">
      <c r="B445">
        <v>27</v>
      </c>
      <c r="C445">
        <v>675.52300000000002</v>
      </c>
      <c r="D445">
        <f t="shared" si="28"/>
        <v>53.708577259788306</v>
      </c>
      <c r="E445">
        <v>-26.7639</v>
      </c>
      <c r="F445">
        <v>58.883699999999997</v>
      </c>
      <c r="G445">
        <v>337.012</v>
      </c>
      <c r="H445">
        <v>0.67632400000000004</v>
      </c>
      <c r="I445">
        <v>-45.364400000000003</v>
      </c>
      <c r="J445">
        <f t="shared" si="26"/>
        <v>-18.600500000000004</v>
      </c>
      <c r="L445">
        <v>9</v>
      </c>
      <c r="M445">
        <v>356.85899999999998</v>
      </c>
      <c r="N445">
        <f t="shared" si="29"/>
        <v>53.081373745952547</v>
      </c>
      <c r="O445">
        <v>-3.5400399999999999</v>
      </c>
      <c r="P445">
        <v>53.36</v>
      </c>
      <c r="Q445">
        <v>414.95800000000003</v>
      </c>
      <c r="R445">
        <v>0.96530000000000005</v>
      </c>
      <c r="S445">
        <v>-19.149799999999999</v>
      </c>
      <c r="T445">
        <f t="shared" si="27"/>
        <v>-15.60976</v>
      </c>
    </row>
    <row r="446" spans="2:20" x14ac:dyDescent="0.3">
      <c r="B446">
        <v>28</v>
      </c>
      <c r="C446">
        <v>694.149</v>
      </c>
      <c r="D446">
        <f t="shared" si="28"/>
        <v>53.688392569526535</v>
      </c>
      <c r="E446">
        <v>-27.633700000000001</v>
      </c>
      <c r="F446">
        <v>59.616100000000003</v>
      </c>
      <c r="G446">
        <v>346.14699999999999</v>
      </c>
      <c r="H446">
        <v>0.68988499999999997</v>
      </c>
      <c r="I446">
        <v>-45.410200000000003</v>
      </c>
      <c r="J446">
        <f t="shared" si="26"/>
        <v>-17.776500000000002</v>
      </c>
      <c r="L446">
        <v>10</v>
      </c>
      <c r="M446">
        <v>375.60300000000001</v>
      </c>
      <c r="N446">
        <f t="shared" si="29"/>
        <v>53.350405463081437</v>
      </c>
      <c r="O446">
        <v>-3.7994400000000002</v>
      </c>
      <c r="P446">
        <v>53.756700000000002</v>
      </c>
      <c r="Q446">
        <v>423.70400000000001</v>
      </c>
      <c r="R446">
        <v>0.97092299999999998</v>
      </c>
      <c r="S446">
        <v>-19.378699999999998</v>
      </c>
      <c r="T446">
        <f t="shared" si="27"/>
        <v>-15.579259999999998</v>
      </c>
    </row>
    <row r="447" spans="2:20" x14ac:dyDescent="0.3">
      <c r="B447">
        <v>29</v>
      </c>
      <c r="C447">
        <v>712.60699999999997</v>
      </c>
      <c r="D447">
        <f t="shared" si="28"/>
        <v>54.177050601365352</v>
      </c>
      <c r="E447">
        <v>-27.481100000000001</v>
      </c>
      <c r="F447">
        <v>59.631300000000003</v>
      </c>
      <c r="G447">
        <v>343.39400000000001</v>
      </c>
      <c r="H447">
        <v>0.68687399999999998</v>
      </c>
      <c r="I447">
        <v>-45.4407</v>
      </c>
      <c r="J447">
        <f t="shared" si="26"/>
        <v>-17.959599999999998</v>
      </c>
      <c r="L447">
        <v>11</v>
      </c>
      <c r="M447">
        <v>394.66199999999998</v>
      </c>
      <c r="N447">
        <f t="shared" si="29"/>
        <v>52.468649981636055</v>
      </c>
      <c r="O447">
        <v>-3.0822799999999999</v>
      </c>
      <c r="P447">
        <v>52.9938</v>
      </c>
      <c r="Q447">
        <v>409.99799999999999</v>
      </c>
      <c r="R447">
        <v>0.96199800000000002</v>
      </c>
      <c r="S447">
        <v>-19.241299999999999</v>
      </c>
      <c r="T447">
        <f t="shared" si="27"/>
        <v>-16.159019999999998</v>
      </c>
    </row>
    <row r="448" spans="2:20" x14ac:dyDescent="0.3">
      <c r="J448">
        <f t="shared" si="26"/>
        <v>0</v>
      </c>
      <c r="L448">
        <v>12</v>
      </c>
      <c r="M448">
        <v>413.65199999999999</v>
      </c>
      <c r="N448">
        <f t="shared" si="29"/>
        <v>52.65929436545548</v>
      </c>
      <c r="O448">
        <v>-2.5634800000000002</v>
      </c>
      <c r="P448">
        <v>52.459699999999998</v>
      </c>
      <c r="Q448">
        <v>410.09899999999999</v>
      </c>
      <c r="R448">
        <v>0.96067800000000003</v>
      </c>
      <c r="S448">
        <v>-19.226099999999999</v>
      </c>
      <c r="T448">
        <f t="shared" si="27"/>
        <v>-16.662619999999997</v>
      </c>
    </row>
    <row r="449" spans="1:20" x14ac:dyDescent="0.3">
      <c r="A449">
        <v>4.7</v>
      </c>
      <c r="J449">
        <f t="shared" si="26"/>
        <v>0</v>
      </c>
      <c r="L449">
        <v>13</v>
      </c>
      <c r="M449">
        <v>432.72800000000001</v>
      </c>
      <c r="N449">
        <f t="shared" si="29"/>
        <v>52.421891381841</v>
      </c>
      <c r="O449">
        <v>-4.21143</v>
      </c>
      <c r="P449">
        <v>54.092399999999998</v>
      </c>
      <c r="Q449">
        <v>430.96800000000002</v>
      </c>
      <c r="R449">
        <v>0.97865199999999997</v>
      </c>
      <c r="S449">
        <v>-19.302399999999999</v>
      </c>
      <c r="T449">
        <f t="shared" si="27"/>
        <v>-15.090969999999999</v>
      </c>
    </row>
    <row r="450" spans="1:20" x14ac:dyDescent="0.3">
      <c r="B450">
        <v>1</v>
      </c>
      <c r="C450">
        <v>221.75899999999999</v>
      </c>
      <c r="E450">
        <v>-36.1633</v>
      </c>
      <c r="F450">
        <v>70.785499999999999</v>
      </c>
      <c r="G450">
        <v>287.38</v>
      </c>
      <c r="H450">
        <v>0.60269099999999998</v>
      </c>
      <c r="I450">
        <v>-49.819899999999997</v>
      </c>
      <c r="J450">
        <f t="shared" si="26"/>
        <v>-13.656599999999997</v>
      </c>
      <c r="L450">
        <v>14</v>
      </c>
      <c r="M450">
        <v>451.85700000000003</v>
      </c>
      <c r="N450">
        <f t="shared" si="29"/>
        <v>52.276648021328818</v>
      </c>
      <c r="O450">
        <v>-3.0670199999999999</v>
      </c>
      <c r="P450">
        <v>52.871699999999997</v>
      </c>
      <c r="Q450">
        <v>408.66899999999998</v>
      </c>
      <c r="R450">
        <v>0.96622799999999998</v>
      </c>
      <c r="S450">
        <v>-19.271899999999999</v>
      </c>
      <c r="T450">
        <f t="shared" si="27"/>
        <v>-16.204879999999999</v>
      </c>
    </row>
    <row r="451" spans="1:20" x14ac:dyDescent="0.3">
      <c r="B451">
        <v>2</v>
      </c>
      <c r="C451">
        <v>227.6</v>
      </c>
      <c r="D451">
        <f t="shared" si="28"/>
        <v>171.20356103406928</v>
      </c>
      <c r="E451">
        <v>-30.822800000000001</v>
      </c>
      <c r="F451">
        <v>56.869500000000002</v>
      </c>
      <c r="G451">
        <v>339.73599999999999</v>
      </c>
      <c r="H451">
        <v>0.699681</v>
      </c>
      <c r="I451">
        <v>-46.646099999999997</v>
      </c>
      <c r="J451">
        <f t="shared" si="26"/>
        <v>-15.823299999999996</v>
      </c>
      <c r="L451">
        <v>15</v>
      </c>
      <c r="M451">
        <v>471.29700000000003</v>
      </c>
      <c r="N451">
        <f t="shared" si="29"/>
        <v>51.440329218107003</v>
      </c>
      <c r="O451">
        <v>-3.2043499999999998</v>
      </c>
      <c r="P451">
        <v>52.963299999999997</v>
      </c>
      <c r="Q451">
        <v>410.315</v>
      </c>
      <c r="R451">
        <v>0.96677400000000002</v>
      </c>
      <c r="S451">
        <v>-19.439699999999998</v>
      </c>
      <c r="T451">
        <f t="shared" si="27"/>
        <v>-16.235349999999997</v>
      </c>
    </row>
    <row r="452" spans="1:20" x14ac:dyDescent="0.3">
      <c r="B452">
        <v>3</v>
      </c>
      <c r="C452">
        <v>244.44200000000001</v>
      </c>
      <c r="D452">
        <f t="shared" si="28"/>
        <v>59.375371096069301</v>
      </c>
      <c r="E452">
        <v>-30.197099999999999</v>
      </c>
      <c r="F452">
        <v>58.975200000000001</v>
      </c>
      <c r="G452">
        <v>334.54300000000001</v>
      </c>
      <c r="H452">
        <v>0.67571599999999998</v>
      </c>
      <c r="I452">
        <v>-47.134399999999999</v>
      </c>
      <c r="J452">
        <f t="shared" si="26"/>
        <v>-16.9373</v>
      </c>
      <c r="L452">
        <v>16</v>
      </c>
      <c r="M452">
        <v>490.92500000000001</v>
      </c>
      <c r="N452">
        <f t="shared" si="29"/>
        <v>50.947625840635865</v>
      </c>
      <c r="O452">
        <v>-2.8839100000000002</v>
      </c>
      <c r="P452">
        <v>52.291899999999998</v>
      </c>
      <c r="Q452">
        <v>409.471</v>
      </c>
      <c r="R452">
        <v>0.97283600000000003</v>
      </c>
      <c r="S452">
        <v>-19.195599999999999</v>
      </c>
      <c r="T452">
        <f t="shared" si="27"/>
        <v>-16.311689999999999</v>
      </c>
    </row>
    <row r="453" spans="1:20" x14ac:dyDescent="0.3">
      <c r="B453">
        <v>4</v>
      </c>
      <c r="C453">
        <v>261.24</v>
      </c>
      <c r="D453">
        <f t="shared" si="28"/>
        <v>59.530896535301814</v>
      </c>
      <c r="E453">
        <v>-29.6631</v>
      </c>
      <c r="F453">
        <v>59.112499999999997</v>
      </c>
      <c r="G453">
        <v>335.00799999999998</v>
      </c>
      <c r="H453">
        <v>0.67281999999999997</v>
      </c>
      <c r="I453">
        <v>-47.210700000000003</v>
      </c>
      <c r="J453">
        <f t="shared" si="26"/>
        <v>-17.547600000000003</v>
      </c>
      <c r="L453">
        <v>17</v>
      </c>
      <c r="M453">
        <v>510.51799999999997</v>
      </c>
      <c r="N453">
        <f t="shared" si="29"/>
        <v>51.038636247639566</v>
      </c>
      <c r="O453">
        <v>-3.12805</v>
      </c>
      <c r="P453">
        <v>52.581800000000001</v>
      </c>
      <c r="Q453">
        <v>412.97300000000001</v>
      </c>
      <c r="R453">
        <v>0.97739500000000001</v>
      </c>
      <c r="S453">
        <v>-19.149799999999999</v>
      </c>
      <c r="T453">
        <f t="shared" si="27"/>
        <v>-16.021749999999997</v>
      </c>
    </row>
    <row r="454" spans="1:20" x14ac:dyDescent="0.3">
      <c r="B454">
        <v>5</v>
      </c>
      <c r="C454">
        <v>278.28300000000002</v>
      </c>
      <c r="D454">
        <f t="shared" si="28"/>
        <v>58.675115883353847</v>
      </c>
      <c r="E454">
        <v>-29.7546</v>
      </c>
      <c r="F454">
        <v>59.585599999999999</v>
      </c>
      <c r="G454">
        <v>340.08800000000002</v>
      </c>
      <c r="H454">
        <v>0.67991999999999997</v>
      </c>
      <c r="I454">
        <v>-47.241199999999999</v>
      </c>
      <c r="J454">
        <f t="shared" ref="J454:J517" si="30">I454-E454</f>
        <v>-17.486599999999999</v>
      </c>
      <c r="L454">
        <v>18</v>
      </c>
      <c r="M454">
        <v>530.09400000000005</v>
      </c>
      <c r="N454">
        <f t="shared" si="29"/>
        <v>51.082958724969146</v>
      </c>
      <c r="O454">
        <v>-2.7313200000000002</v>
      </c>
      <c r="P454">
        <v>52.215600000000002</v>
      </c>
      <c r="Q454">
        <v>407.834</v>
      </c>
      <c r="R454">
        <v>0.97154399999999996</v>
      </c>
      <c r="S454">
        <v>-19.088699999999999</v>
      </c>
      <c r="T454">
        <f t="shared" ref="T454:T517" si="31">S454-O454</f>
        <v>-16.357379999999999</v>
      </c>
    </row>
    <row r="455" spans="1:20" x14ac:dyDescent="0.3">
      <c r="B455">
        <v>6</v>
      </c>
      <c r="C455">
        <v>295.69900000000001</v>
      </c>
      <c r="D455">
        <f t="shared" ref="D455:D518" si="32">1000/(C455-C454)</f>
        <v>57.41846577859441</v>
      </c>
      <c r="E455">
        <v>-28.747599999999998</v>
      </c>
      <c r="F455">
        <v>58.990499999999997</v>
      </c>
      <c r="G455">
        <v>332.52699999999999</v>
      </c>
      <c r="H455">
        <v>0.67274400000000001</v>
      </c>
      <c r="I455">
        <v>-46.9666</v>
      </c>
      <c r="J455">
        <f t="shared" si="30"/>
        <v>-18.219000000000001</v>
      </c>
      <c r="L455">
        <v>19</v>
      </c>
      <c r="M455">
        <v>549.61400000000003</v>
      </c>
      <c r="N455">
        <f t="shared" ref="N455:N518" si="33">1000/(M455-M454)</f>
        <v>51.229508196721362</v>
      </c>
      <c r="O455">
        <v>-2.7313200000000002</v>
      </c>
      <c r="P455">
        <v>52.093499999999999</v>
      </c>
      <c r="Q455">
        <v>404.95600000000002</v>
      </c>
      <c r="R455">
        <v>0.97075299999999998</v>
      </c>
      <c r="S455">
        <v>-19.439699999999998</v>
      </c>
      <c r="T455">
        <f t="shared" si="31"/>
        <v>-16.708379999999998</v>
      </c>
    </row>
    <row r="456" spans="1:20" x14ac:dyDescent="0.3">
      <c r="B456">
        <v>7</v>
      </c>
      <c r="C456">
        <v>312.48399999999998</v>
      </c>
      <c r="D456">
        <f t="shared" si="32"/>
        <v>59.57700327673529</v>
      </c>
      <c r="E456">
        <v>-29.007000000000001</v>
      </c>
      <c r="F456">
        <v>59.661900000000003</v>
      </c>
      <c r="G456">
        <v>339.37599999999998</v>
      </c>
      <c r="H456">
        <v>0.67255100000000001</v>
      </c>
      <c r="I456">
        <v>-47.0428</v>
      </c>
      <c r="J456">
        <f t="shared" si="30"/>
        <v>-18.035799999999998</v>
      </c>
      <c r="L456">
        <v>20</v>
      </c>
      <c r="M456">
        <v>569.17100000000005</v>
      </c>
      <c r="N456">
        <f t="shared" si="33"/>
        <v>51.132586797566049</v>
      </c>
      <c r="O456">
        <v>-3.0670199999999999</v>
      </c>
      <c r="P456">
        <v>52.429200000000002</v>
      </c>
      <c r="Q456">
        <v>410.62400000000002</v>
      </c>
      <c r="R456">
        <v>0.97693200000000002</v>
      </c>
      <c r="S456">
        <v>-19.256599999999999</v>
      </c>
      <c r="T456">
        <f t="shared" si="31"/>
        <v>-16.189579999999999</v>
      </c>
    </row>
    <row r="457" spans="1:20" x14ac:dyDescent="0.3">
      <c r="B457">
        <v>8</v>
      </c>
      <c r="C457">
        <v>329.94200000000001</v>
      </c>
      <c r="D457">
        <f t="shared" si="32"/>
        <v>57.280329934700333</v>
      </c>
      <c r="E457">
        <v>-28.0304</v>
      </c>
      <c r="F457">
        <v>58.807400000000001</v>
      </c>
      <c r="G457">
        <v>332.75</v>
      </c>
      <c r="H457">
        <v>0.66979</v>
      </c>
      <c r="I457">
        <v>-46.569800000000001</v>
      </c>
      <c r="J457">
        <f t="shared" si="30"/>
        <v>-18.539400000000001</v>
      </c>
      <c r="L457">
        <v>21</v>
      </c>
      <c r="M457">
        <v>589.14499999999998</v>
      </c>
      <c r="N457">
        <f t="shared" si="33"/>
        <v>50.065084609993157</v>
      </c>
      <c r="O457">
        <v>-3.3264200000000002</v>
      </c>
      <c r="P457">
        <v>52.581800000000001</v>
      </c>
      <c r="Q457">
        <v>415.40600000000001</v>
      </c>
      <c r="R457">
        <v>0.98036699999999999</v>
      </c>
      <c r="S457">
        <v>-19.226099999999999</v>
      </c>
      <c r="T457">
        <f t="shared" si="31"/>
        <v>-15.899679999999998</v>
      </c>
    </row>
    <row r="458" spans="1:20" x14ac:dyDescent="0.3">
      <c r="B458">
        <v>9</v>
      </c>
      <c r="C458">
        <v>346.90800000000002</v>
      </c>
      <c r="D458">
        <f t="shared" si="32"/>
        <v>58.941412236237149</v>
      </c>
      <c r="E458">
        <v>-29.220600000000001</v>
      </c>
      <c r="F458">
        <v>60.302700000000002</v>
      </c>
      <c r="G458">
        <v>347.26100000000002</v>
      </c>
      <c r="H458">
        <v>0.67919200000000002</v>
      </c>
      <c r="I458">
        <v>-46.6614</v>
      </c>
      <c r="J458">
        <f t="shared" si="30"/>
        <v>-17.440799999999999</v>
      </c>
      <c r="L458">
        <v>22</v>
      </c>
      <c r="M458">
        <v>608.77599999999995</v>
      </c>
      <c r="N458">
        <f t="shared" si="33"/>
        <v>50.939840048902319</v>
      </c>
      <c r="O458">
        <v>-3.3569300000000002</v>
      </c>
      <c r="P458">
        <v>52.536000000000001</v>
      </c>
      <c r="Q458">
        <v>418.93400000000003</v>
      </c>
      <c r="R458">
        <v>0.98863000000000001</v>
      </c>
      <c r="S458">
        <v>-19.226099999999999</v>
      </c>
      <c r="T458">
        <f t="shared" si="31"/>
        <v>-15.869169999999999</v>
      </c>
    </row>
    <row r="459" spans="1:20" x14ac:dyDescent="0.3">
      <c r="B459">
        <v>10</v>
      </c>
      <c r="C459">
        <v>364.25400000000002</v>
      </c>
      <c r="D459">
        <f t="shared" si="32"/>
        <v>57.650178715554006</v>
      </c>
      <c r="E459">
        <v>-27.908300000000001</v>
      </c>
      <c r="F459">
        <v>59.1736</v>
      </c>
      <c r="G459">
        <v>335.947</v>
      </c>
      <c r="H459">
        <v>0.67100499999999996</v>
      </c>
      <c r="I459">
        <v>-46.524000000000001</v>
      </c>
      <c r="J459">
        <f t="shared" si="30"/>
        <v>-18.6157</v>
      </c>
      <c r="L459">
        <v>23</v>
      </c>
      <c r="M459">
        <v>628.79499999999996</v>
      </c>
      <c r="N459">
        <f t="shared" si="33"/>
        <v>49.952545082171923</v>
      </c>
      <c r="O459">
        <v>-3.2501199999999999</v>
      </c>
      <c r="P459">
        <v>52.169800000000002</v>
      </c>
      <c r="Q459">
        <v>416.95800000000003</v>
      </c>
      <c r="R459">
        <v>0.98920200000000003</v>
      </c>
      <c r="S459">
        <v>-19.287099999999999</v>
      </c>
      <c r="T459">
        <f t="shared" si="31"/>
        <v>-16.03698</v>
      </c>
    </row>
    <row r="460" spans="1:20" x14ac:dyDescent="0.3">
      <c r="B460">
        <v>11</v>
      </c>
      <c r="C460">
        <v>381.38900000000001</v>
      </c>
      <c r="D460">
        <f t="shared" si="32"/>
        <v>58.360081704114414</v>
      </c>
      <c r="E460">
        <v>-28.427099999999999</v>
      </c>
      <c r="F460">
        <v>59.860199999999999</v>
      </c>
      <c r="G460">
        <v>344.54300000000001</v>
      </c>
      <c r="H460">
        <v>0.678504</v>
      </c>
      <c r="I460">
        <v>-46.157800000000002</v>
      </c>
      <c r="J460">
        <f t="shared" si="30"/>
        <v>-17.730700000000002</v>
      </c>
      <c r="L460">
        <v>24</v>
      </c>
      <c r="M460">
        <v>648.55700000000002</v>
      </c>
      <c r="N460">
        <f t="shared" si="33"/>
        <v>50.602165772694924</v>
      </c>
      <c r="O460">
        <v>-3.3264200000000002</v>
      </c>
      <c r="P460">
        <v>52.291899999999998</v>
      </c>
      <c r="Q460">
        <v>416.27499999999998</v>
      </c>
      <c r="R460">
        <v>0.98739500000000002</v>
      </c>
      <c r="S460">
        <v>-19.302399999999999</v>
      </c>
      <c r="T460">
        <f t="shared" si="31"/>
        <v>-15.975979999999998</v>
      </c>
    </row>
    <row r="461" spans="1:20" x14ac:dyDescent="0.3">
      <c r="B461">
        <v>12</v>
      </c>
      <c r="C461">
        <v>398.69799999999998</v>
      </c>
      <c r="D461">
        <f t="shared" si="32"/>
        <v>57.773412675486846</v>
      </c>
      <c r="E461">
        <v>-27.450600000000001</v>
      </c>
      <c r="F461">
        <v>58.746299999999998</v>
      </c>
      <c r="G461">
        <v>332.91</v>
      </c>
      <c r="H461">
        <v>0.67409300000000005</v>
      </c>
      <c r="I461">
        <v>-46.066299999999998</v>
      </c>
      <c r="J461">
        <f t="shared" si="30"/>
        <v>-18.615699999999997</v>
      </c>
      <c r="L461">
        <v>25</v>
      </c>
      <c r="M461">
        <v>668.38199999999995</v>
      </c>
      <c r="N461">
        <f t="shared" si="33"/>
        <v>50.441361916771925</v>
      </c>
      <c r="O461">
        <v>-3.3721899999999998</v>
      </c>
      <c r="P461">
        <v>52.124000000000002</v>
      </c>
      <c r="Q461">
        <v>415.98200000000003</v>
      </c>
      <c r="R461">
        <v>0.98675100000000004</v>
      </c>
      <c r="S461">
        <v>-19.424399999999999</v>
      </c>
      <c r="T461">
        <f t="shared" si="31"/>
        <v>-16.052209999999999</v>
      </c>
    </row>
    <row r="462" spans="1:20" x14ac:dyDescent="0.3">
      <c r="B462">
        <v>13</v>
      </c>
      <c r="C462">
        <v>416.79300000000001</v>
      </c>
      <c r="D462">
        <f t="shared" si="32"/>
        <v>55.263885051119011</v>
      </c>
      <c r="E462">
        <v>-27.71</v>
      </c>
      <c r="F462">
        <v>59.249899999999997</v>
      </c>
      <c r="G462">
        <v>334.928</v>
      </c>
      <c r="H462">
        <v>0.675956</v>
      </c>
      <c r="I462">
        <v>-46.051000000000002</v>
      </c>
      <c r="J462">
        <f t="shared" si="30"/>
        <v>-18.341000000000001</v>
      </c>
      <c r="L462">
        <v>26</v>
      </c>
      <c r="M462">
        <v>688.22199999999998</v>
      </c>
      <c r="N462">
        <f t="shared" si="33"/>
        <v>50.40322580645153</v>
      </c>
      <c r="O462">
        <v>-3.7841800000000001</v>
      </c>
      <c r="P462">
        <v>52.688600000000001</v>
      </c>
      <c r="Q462">
        <v>425.63099999999997</v>
      </c>
      <c r="R462">
        <v>0.992784</v>
      </c>
      <c r="S462">
        <v>-19.424399999999999</v>
      </c>
      <c r="T462">
        <f t="shared" si="31"/>
        <v>-15.640219999999999</v>
      </c>
    </row>
    <row r="463" spans="1:20" x14ac:dyDescent="0.3">
      <c r="B463">
        <v>14</v>
      </c>
      <c r="C463">
        <v>433.61700000000002</v>
      </c>
      <c r="D463">
        <f t="shared" si="32"/>
        <v>59.438896814075086</v>
      </c>
      <c r="E463">
        <v>-27.862500000000001</v>
      </c>
      <c r="F463">
        <v>59.310899999999997</v>
      </c>
      <c r="G463">
        <v>342.38799999999998</v>
      </c>
      <c r="H463">
        <v>0.68091900000000005</v>
      </c>
      <c r="I463">
        <v>-45.791600000000003</v>
      </c>
      <c r="J463">
        <f t="shared" si="30"/>
        <v>-17.929100000000002</v>
      </c>
      <c r="L463">
        <v>27</v>
      </c>
      <c r="M463">
        <v>708.38499999999999</v>
      </c>
      <c r="N463">
        <f t="shared" si="33"/>
        <v>49.595794276645314</v>
      </c>
      <c r="O463">
        <v>-4.05884</v>
      </c>
      <c r="P463">
        <v>52.780200000000001</v>
      </c>
      <c r="Q463">
        <v>427.88900000000001</v>
      </c>
      <c r="R463">
        <v>0.99475400000000003</v>
      </c>
      <c r="S463">
        <v>-19.592300000000002</v>
      </c>
      <c r="T463">
        <f t="shared" si="31"/>
        <v>-15.533460000000002</v>
      </c>
    </row>
    <row r="464" spans="1:20" x14ac:dyDescent="0.3">
      <c r="B464">
        <v>15</v>
      </c>
      <c r="C464">
        <v>450.85899999999998</v>
      </c>
      <c r="D464">
        <f t="shared" si="32"/>
        <v>57.997912075165424</v>
      </c>
      <c r="E464">
        <v>-27.664200000000001</v>
      </c>
      <c r="F464">
        <v>59.2804</v>
      </c>
      <c r="G464">
        <v>339.08499999999998</v>
      </c>
      <c r="H464">
        <v>0.67715800000000004</v>
      </c>
      <c r="I464">
        <v>-45.852699999999999</v>
      </c>
      <c r="J464">
        <f t="shared" si="30"/>
        <v>-18.188499999999998</v>
      </c>
      <c r="T464">
        <f t="shared" si="31"/>
        <v>0</v>
      </c>
    </row>
    <row r="465" spans="1:20" x14ac:dyDescent="0.3">
      <c r="B465">
        <v>16</v>
      </c>
      <c r="C465">
        <v>468.47199999999998</v>
      </c>
      <c r="D465">
        <f t="shared" si="32"/>
        <v>56.776244819167658</v>
      </c>
      <c r="E465">
        <v>-28.701799999999999</v>
      </c>
      <c r="F465">
        <v>60.134900000000002</v>
      </c>
      <c r="G465">
        <v>354.51499999999999</v>
      </c>
      <c r="H465">
        <v>0.69140000000000001</v>
      </c>
      <c r="I465">
        <v>-45.776400000000002</v>
      </c>
      <c r="J465">
        <f t="shared" si="30"/>
        <v>-17.074600000000004</v>
      </c>
      <c r="K465">
        <v>4.4000000000000004</v>
      </c>
      <c r="T465">
        <f t="shared" si="31"/>
        <v>0</v>
      </c>
    </row>
    <row r="466" spans="1:20" x14ac:dyDescent="0.3">
      <c r="B466">
        <v>17</v>
      </c>
      <c r="C466">
        <v>486.29500000000002</v>
      </c>
      <c r="D466">
        <f t="shared" si="32"/>
        <v>56.107277113841555</v>
      </c>
      <c r="E466">
        <v>-27.481100000000001</v>
      </c>
      <c r="F466">
        <v>59.143099999999997</v>
      </c>
      <c r="G466">
        <v>341.98899999999998</v>
      </c>
      <c r="H466">
        <v>0.68045699999999998</v>
      </c>
      <c r="I466">
        <v>-45.669600000000003</v>
      </c>
      <c r="J466">
        <f t="shared" si="30"/>
        <v>-18.188500000000001</v>
      </c>
      <c r="L466">
        <v>1</v>
      </c>
      <c r="M466">
        <v>222.02600000000001</v>
      </c>
      <c r="O466">
        <v>-12.008699999999999</v>
      </c>
      <c r="P466">
        <v>64.620999999999995</v>
      </c>
      <c r="Q466">
        <v>365.84100000000001</v>
      </c>
      <c r="R466">
        <v>0.85268500000000003</v>
      </c>
      <c r="S466">
        <v>-22.476199999999999</v>
      </c>
      <c r="T466">
        <f t="shared" si="31"/>
        <v>-10.467499999999999</v>
      </c>
    </row>
    <row r="467" spans="1:20" x14ac:dyDescent="0.3">
      <c r="B467">
        <v>18</v>
      </c>
      <c r="C467">
        <v>503.88099999999997</v>
      </c>
      <c r="D467">
        <f t="shared" si="32"/>
        <v>56.863414079381471</v>
      </c>
      <c r="E467">
        <v>-27.465800000000002</v>
      </c>
      <c r="F467">
        <v>58.96</v>
      </c>
      <c r="G467">
        <v>343.24</v>
      </c>
      <c r="H467">
        <v>0.68508500000000006</v>
      </c>
      <c r="I467">
        <v>-45.532200000000003</v>
      </c>
      <c r="J467">
        <f t="shared" si="30"/>
        <v>-18.066400000000002</v>
      </c>
      <c r="L467">
        <v>2</v>
      </c>
      <c r="M467">
        <v>229.37</v>
      </c>
      <c r="N467">
        <f t="shared" si="33"/>
        <v>136.16557734204804</v>
      </c>
      <c r="O467">
        <v>-5.9509299999999996</v>
      </c>
      <c r="P467">
        <v>51.116900000000001</v>
      </c>
      <c r="Q467">
        <v>433.04500000000002</v>
      </c>
      <c r="R467">
        <v>1.0350600000000001</v>
      </c>
      <c r="S467">
        <v>-18.432600000000001</v>
      </c>
      <c r="T467">
        <f t="shared" si="31"/>
        <v>-12.481670000000001</v>
      </c>
    </row>
    <row r="468" spans="1:20" x14ac:dyDescent="0.3">
      <c r="B468">
        <v>19</v>
      </c>
      <c r="C468">
        <v>521.97400000000005</v>
      </c>
      <c r="D468">
        <f t="shared" si="32"/>
        <v>55.269993920300443</v>
      </c>
      <c r="E468">
        <v>-26.4282</v>
      </c>
      <c r="F468">
        <v>57.876600000000003</v>
      </c>
      <c r="G468">
        <v>329.92399999999998</v>
      </c>
      <c r="H468">
        <v>0.67764800000000003</v>
      </c>
      <c r="I468">
        <v>-45.684800000000003</v>
      </c>
      <c r="J468">
        <f t="shared" si="30"/>
        <v>-19.256600000000002</v>
      </c>
      <c r="L468">
        <v>3</v>
      </c>
      <c r="M468">
        <v>246.334</v>
      </c>
      <c r="N468">
        <f t="shared" si="33"/>
        <v>58.948361235557655</v>
      </c>
      <c r="O468">
        <v>-2.83813</v>
      </c>
      <c r="P468">
        <v>49.621600000000001</v>
      </c>
      <c r="Q468">
        <v>407.25</v>
      </c>
      <c r="R468">
        <v>0.98074600000000001</v>
      </c>
      <c r="S468">
        <v>-18.341100000000001</v>
      </c>
      <c r="T468">
        <f t="shared" si="31"/>
        <v>-15.502970000000001</v>
      </c>
    </row>
    <row r="469" spans="1:20" x14ac:dyDescent="0.3">
      <c r="B469">
        <v>20</v>
      </c>
      <c r="C469">
        <v>539.37300000000005</v>
      </c>
      <c r="D469">
        <f t="shared" si="32"/>
        <v>57.474567503879527</v>
      </c>
      <c r="E469">
        <v>-27.496300000000002</v>
      </c>
      <c r="F469">
        <v>59.051499999999997</v>
      </c>
      <c r="G469">
        <v>342.73700000000002</v>
      </c>
      <c r="H469">
        <v>0.68930199999999997</v>
      </c>
      <c r="I469">
        <v>-45.517000000000003</v>
      </c>
      <c r="J469">
        <f t="shared" si="30"/>
        <v>-18.020700000000001</v>
      </c>
      <c r="L469">
        <v>4</v>
      </c>
      <c r="M469">
        <v>262.416</v>
      </c>
      <c r="N469">
        <f t="shared" si="33"/>
        <v>62.181320731252356</v>
      </c>
      <c r="O469">
        <v>-2.5634800000000002</v>
      </c>
      <c r="P469">
        <v>49.133299999999998</v>
      </c>
      <c r="Q469">
        <v>415.05</v>
      </c>
      <c r="R469">
        <v>1.00841</v>
      </c>
      <c r="S469">
        <v>-17.837499999999999</v>
      </c>
      <c r="T469">
        <f t="shared" si="31"/>
        <v>-15.274019999999998</v>
      </c>
    </row>
    <row r="470" spans="1:20" x14ac:dyDescent="0.3">
      <c r="B470">
        <v>21</v>
      </c>
      <c r="C470">
        <v>557.20299999999997</v>
      </c>
      <c r="D470">
        <f t="shared" si="32"/>
        <v>56.085249579360855</v>
      </c>
      <c r="E470">
        <v>-27.648900000000001</v>
      </c>
      <c r="F470">
        <v>59.143099999999997</v>
      </c>
      <c r="G470">
        <v>346.11399999999998</v>
      </c>
      <c r="H470">
        <v>0.69178600000000001</v>
      </c>
      <c r="I470">
        <v>-45.364400000000003</v>
      </c>
      <c r="J470">
        <f t="shared" si="30"/>
        <v>-17.715500000000002</v>
      </c>
      <c r="L470">
        <v>5</v>
      </c>
      <c r="M470">
        <v>280.786</v>
      </c>
      <c r="N470">
        <f t="shared" si="33"/>
        <v>54.436581382689155</v>
      </c>
      <c r="O470">
        <v>-3.5400399999999999</v>
      </c>
      <c r="P470">
        <v>51.437399999999997</v>
      </c>
      <c r="Q470">
        <v>427.05599999999998</v>
      </c>
      <c r="R470">
        <v>1.0038</v>
      </c>
      <c r="S470">
        <v>-18.7531</v>
      </c>
      <c r="T470">
        <f t="shared" si="31"/>
        <v>-15.21306</v>
      </c>
    </row>
    <row r="471" spans="1:20" x14ac:dyDescent="0.3">
      <c r="B471">
        <v>22</v>
      </c>
      <c r="C471">
        <v>575.57000000000005</v>
      </c>
      <c r="D471">
        <f t="shared" si="32"/>
        <v>54.445472858931559</v>
      </c>
      <c r="E471">
        <v>-27.557400000000001</v>
      </c>
      <c r="F471">
        <v>59.204099999999997</v>
      </c>
      <c r="G471">
        <v>347.10899999999998</v>
      </c>
      <c r="H471">
        <v>0.68915899999999997</v>
      </c>
      <c r="I471">
        <v>-45.2881</v>
      </c>
      <c r="J471">
        <f t="shared" si="30"/>
        <v>-17.730699999999999</v>
      </c>
      <c r="L471">
        <v>6</v>
      </c>
      <c r="M471">
        <v>299.15199999999999</v>
      </c>
      <c r="N471">
        <f t="shared" si="33"/>
        <v>54.448437329848673</v>
      </c>
      <c r="O471">
        <v>-3.4027099999999999</v>
      </c>
      <c r="P471">
        <v>52.139299999999999</v>
      </c>
      <c r="Q471">
        <v>418.39299999999997</v>
      </c>
      <c r="R471">
        <v>0.97923300000000002</v>
      </c>
      <c r="S471">
        <v>-19.134499999999999</v>
      </c>
      <c r="T471">
        <f t="shared" si="31"/>
        <v>-15.73179</v>
      </c>
    </row>
    <row r="472" spans="1:20" x14ac:dyDescent="0.3">
      <c r="B472">
        <v>23</v>
      </c>
      <c r="C472">
        <v>593.04600000000005</v>
      </c>
      <c r="D472">
        <f t="shared" si="32"/>
        <v>57.221332112611584</v>
      </c>
      <c r="E472">
        <v>-27.618400000000001</v>
      </c>
      <c r="F472">
        <v>59.051499999999997</v>
      </c>
      <c r="G472">
        <v>350.33300000000003</v>
      </c>
      <c r="H472">
        <v>0.69511999999999996</v>
      </c>
      <c r="I472">
        <v>-45.3339</v>
      </c>
      <c r="J472">
        <f t="shared" si="30"/>
        <v>-17.715499999999999</v>
      </c>
      <c r="L472">
        <v>7</v>
      </c>
      <c r="M472">
        <v>317.85300000000001</v>
      </c>
      <c r="N472">
        <f t="shared" si="33"/>
        <v>53.473076306079825</v>
      </c>
      <c r="O472">
        <v>-3.58582</v>
      </c>
      <c r="P472">
        <v>52.612299999999998</v>
      </c>
      <c r="Q472">
        <v>418.58</v>
      </c>
      <c r="R472">
        <v>0.97953199999999996</v>
      </c>
      <c r="S472">
        <v>-19.119299999999999</v>
      </c>
      <c r="T472">
        <f t="shared" si="31"/>
        <v>-15.533479999999999</v>
      </c>
    </row>
    <row r="473" spans="1:20" x14ac:dyDescent="0.3">
      <c r="B473">
        <v>24</v>
      </c>
      <c r="C473">
        <v>611.09100000000001</v>
      </c>
      <c r="D473">
        <f t="shared" si="32"/>
        <v>55.417013022998184</v>
      </c>
      <c r="E473">
        <v>-26.382400000000001</v>
      </c>
      <c r="F473">
        <v>58.075000000000003</v>
      </c>
      <c r="G473">
        <v>333.57100000000003</v>
      </c>
      <c r="H473">
        <v>0.68377399999999999</v>
      </c>
      <c r="I473">
        <v>-45.2881</v>
      </c>
      <c r="J473">
        <f t="shared" si="30"/>
        <v>-18.9057</v>
      </c>
      <c r="L473">
        <v>8</v>
      </c>
      <c r="M473">
        <v>336.34399999999999</v>
      </c>
      <c r="N473">
        <f t="shared" si="33"/>
        <v>54.080363420042225</v>
      </c>
      <c r="O473">
        <v>-3.3569300000000002</v>
      </c>
      <c r="P473">
        <v>52.536000000000001</v>
      </c>
      <c r="Q473">
        <v>418.35300000000001</v>
      </c>
      <c r="R473">
        <v>0.97609299999999999</v>
      </c>
      <c r="S473">
        <v>-18.966699999999999</v>
      </c>
      <c r="T473">
        <f t="shared" si="31"/>
        <v>-15.609769999999999</v>
      </c>
    </row>
    <row r="474" spans="1:20" x14ac:dyDescent="0.3">
      <c r="B474">
        <v>25</v>
      </c>
      <c r="C474">
        <v>629.01700000000005</v>
      </c>
      <c r="D474">
        <f t="shared" si="32"/>
        <v>55.784893450853367</v>
      </c>
      <c r="E474">
        <v>-26.7639</v>
      </c>
      <c r="F474">
        <v>58.059699999999999</v>
      </c>
      <c r="G474">
        <v>339.24099999999999</v>
      </c>
      <c r="H474">
        <v>0.68834200000000001</v>
      </c>
      <c r="I474">
        <v>-45.257599999999996</v>
      </c>
      <c r="J474">
        <f t="shared" si="30"/>
        <v>-18.493699999999997</v>
      </c>
      <c r="L474">
        <v>9</v>
      </c>
      <c r="M474">
        <v>355.15</v>
      </c>
      <c r="N474">
        <f t="shared" si="33"/>
        <v>53.174518770605175</v>
      </c>
      <c r="O474">
        <v>-2.4719199999999999</v>
      </c>
      <c r="P474">
        <v>51.6815</v>
      </c>
      <c r="Q474">
        <v>405.09500000000003</v>
      </c>
      <c r="R474">
        <v>0.96460999999999997</v>
      </c>
      <c r="S474">
        <v>-19.027699999999999</v>
      </c>
      <c r="T474">
        <f t="shared" si="31"/>
        <v>-16.555779999999999</v>
      </c>
    </row>
    <row r="475" spans="1:20" x14ac:dyDescent="0.3">
      <c r="B475">
        <v>26</v>
      </c>
      <c r="C475">
        <v>647.64200000000005</v>
      </c>
      <c r="D475">
        <f t="shared" si="32"/>
        <v>53.691275167785236</v>
      </c>
      <c r="E475">
        <v>-27.755700000000001</v>
      </c>
      <c r="F475">
        <v>59.158299999999997</v>
      </c>
      <c r="G475">
        <v>353.96499999999997</v>
      </c>
      <c r="H475">
        <v>0.70052099999999995</v>
      </c>
      <c r="I475">
        <v>-45.165999999999997</v>
      </c>
      <c r="J475">
        <f t="shared" si="30"/>
        <v>-17.410299999999996</v>
      </c>
      <c r="L475">
        <v>10</v>
      </c>
      <c r="M475">
        <v>373.464</v>
      </c>
      <c r="N475">
        <f t="shared" si="33"/>
        <v>54.603035928797574</v>
      </c>
      <c r="O475">
        <v>-3.9825400000000002</v>
      </c>
      <c r="P475">
        <v>53.222700000000003</v>
      </c>
      <c r="Q475">
        <v>427.226</v>
      </c>
      <c r="R475">
        <v>0.98631199999999997</v>
      </c>
      <c r="S475">
        <v>-19.134499999999999</v>
      </c>
      <c r="T475">
        <f t="shared" si="31"/>
        <v>-15.151959999999999</v>
      </c>
    </row>
    <row r="476" spans="1:20" x14ac:dyDescent="0.3">
      <c r="B476">
        <v>27</v>
      </c>
      <c r="C476">
        <v>665.61699999999996</v>
      </c>
      <c r="D476">
        <f t="shared" si="32"/>
        <v>55.632823365786095</v>
      </c>
      <c r="E476">
        <v>-27.160599999999999</v>
      </c>
      <c r="F476">
        <v>58.593800000000002</v>
      </c>
      <c r="G476">
        <v>342.31799999999998</v>
      </c>
      <c r="H476">
        <v>0.68827899999999997</v>
      </c>
      <c r="I476">
        <v>-45.2881</v>
      </c>
      <c r="J476">
        <f t="shared" si="30"/>
        <v>-18.127500000000001</v>
      </c>
      <c r="L476">
        <v>11</v>
      </c>
      <c r="M476">
        <v>392.07</v>
      </c>
      <c r="N476">
        <f t="shared" si="33"/>
        <v>53.746103407502972</v>
      </c>
      <c r="O476">
        <v>-3.0212400000000001</v>
      </c>
      <c r="P476">
        <v>52.139299999999999</v>
      </c>
      <c r="Q476">
        <v>415.00700000000001</v>
      </c>
      <c r="R476">
        <v>0.97435400000000005</v>
      </c>
      <c r="S476">
        <v>-19.180299999999999</v>
      </c>
      <c r="T476">
        <f t="shared" si="31"/>
        <v>-16.15906</v>
      </c>
    </row>
    <row r="477" spans="1:20" x14ac:dyDescent="0.3">
      <c r="B477">
        <v>28</v>
      </c>
      <c r="C477">
        <v>683.99099999999999</v>
      </c>
      <c r="D477">
        <f t="shared" si="32"/>
        <v>54.424730597583469</v>
      </c>
      <c r="E477">
        <v>-26.6266</v>
      </c>
      <c r="F477">
        <v>57.998699999999999</v>
      </c>
      <c r="G477">
        <v>338.37</v>
      </c>
      <c r="H477">
        <v>0.69022300000000003</v>
      </c>
      <c r="I477">
        <v>-45.1965</v>
      </c>
      <c r="J477">
        <f t="shared" si="30"/>
        <v>-18.569900000000001</v>
      </c>
      <c r="L477">
        <v>12</v>
      </c>
      <c r="M477">
        <v>410.73899999999998</v>
      </c>
      <c r="N477">
        <f t="shared" si="33"/>
        <v>53.564732979806145</v>
      </c>
      <c r="O477">
        <v>-3.3416700000000001</v>
      </c>
      <c r="P477">
        <v>52.566499999999998</v>
      </c>
      <c r="Q477">
        <v>421.44400000000002</v>
      </c>
      <c r="R477">
        <v>0.98409400000000002</v>
      </c>
      <c r="S477">
        <v>-18.9819</v>
      </c>
      <c r="T477">
        <f t="shared" si="31"/>
        <v>-15.640229999999999</v>
      </c>
    </row>
    <row r="478" spans="1:20" x14ac:dyDescent="0.3">
      <c r="B478">
        <v>29</v>
      </c>
      <c r="C478">
        <v>702.33500000000004</v>
      </c>
      <c r="D478">
        <f t="shared" si="32"/>
        <v>54.513737461840229</v>
      </c>
      <c r="E478">
        <v>-26.3062</v>
      </c>
      <c r="F478">
        <v>57.5867</v>
      </c>
      <c r="G478">
        <v>335.33800000000002</v>
      </c>
      <c r="H478">
        <v>0.692222</v>
      </c>
      <c r="I478">
        <v>-45.013399999999997</v>
      </c>
      <c r="J478">
        <f t="shared" si="30"/>
        <v>-18.707199999999997</v>
      </c>
      <c r="L478">
        <v>13</v>
      </c>
      <c r="M478">
        <v>429.59699999999998</v>
      </c>
      <c r="N478">
        <f t="shared" si="33"/>
        <v>53.027892671545224</v>
      </c>
      <c r="O478">
        <v>-2.9144299999999999</v>
      </c>
      <c r="P478">
        <v>52.169800000000002</v>
      </c>
      <c r="Q478">
        <v>414.86399999999998</v>
      </c>
      <c r="R478">
        <v>0.97697999999999996</v>
      </c>
      <c r="S478">
        <v>-18.9514</v>
      </c>
      <c r="T478">
        <f t="shared" si="31"/>
        <v>-16.03697</v>
      </c>
    </row>
    <row r="479" spans="1:20" x14ac:dyDescent="0.3">
      <c r="J479">
        <f t="shared" si="30"/>
        <v>0</v>
      </c>
      <c r="L479">
        <v>14</v>
      </c>
      <c r="M479">
        <v>448.77699999999999</v>
      </c>
      <c r="N479">
        <f t="shared" si="33"/>
        <v>52.137643378519272</v>
      </c>
      <c r="O479">
        <v>-3.0517599999999998</v>
      </c>
      <c r="P479">
        <v>52.215600000000002</v>
      </c>
      <c r="Q479">
        <v>414.64100000000002</v>
      </c>
      <c r="R479">
        <v>0.97834399999999999</v>
      </c>
      <c r="S479">
        <v>-19.149799999999999</v>
      </c>
      <c r="T479">
        <f t="shared" si="31"/>
        <v>-16.098039999999997</v>
      </c>
    </row>
    <row r="480" spans="1:20" x14ac:dyDescent="0.3">
      <c r="A480">
        <v>4.8</v>
      </c>
      <c r="J480">
        <f t="shared" si="30"/>
        <v>0</v>
      </c>
      <c r="L480">
        <v>15</v>
      </c>
      <c r="M480">
        <v>467.709</v>
      </c>
      <c r="N480">
        <f t="shared" si="33"/>
        <v>52.820621170504921</v>
      </c>
      <c r="O480">
        <v>-3.61633</v>
      </c>
      <c r="P480">
        <v>52.597000000000001</v>
      </c>
      <c r="Q480">
        <v>425.46899999999999</v>
      </c>
      <c r="R480">
        <v>0.98806899999999998</v>
      </c>
      <c r="S480">
        <v>-19.149799999999999</v>
      </c>
      <c r="T480">
        <f t="shared" si="31"/>
        <v>-15.533469999999999</v>
      </c>
    </row>
    <row r="481" spans="2:20" x14ac:dyDescent="0.3">
      <c r="B481">
        <v>1</v>
      </c>
      <c r="C481">
        <v>221.71100000000001</v>
      </c>
      <c r="E481">
        <v>-36.773699999999998</v>
      </c>
      <c r="F481">
        <v>70.968599999999995</v>
      </c>
      <c r="G481">
        <v>290.83300000000003</v>
      </c>
      <c r="H481">
        <v>0.60824699999999998</v>
      </c>
      <c r="I481">
        <v>-49.911499999999997</v>
      </c>
      <c r="J481">
        <f t="shared" si="30"/>
        <v>-13.137799999999999</v>
      </c>
      <c r="L481">
        <v>16</v>
      </c>
      <c r="M481">
        <v>486.80599999999998</v>
      </c>
      <c r="N481">
        <f t="shared" si="33"/>
        <v>52.36424569304085</v>
      </c>
      <c r="O481">
        <v>-3.76892</v>
      </c>
      <c r="P481">
        <v>52.734400000000001</v>
      </c>
      <c r="Q481">
        <v>426.80200000000002</v>
      </c>
      <c r="R481">
        <v>0.99841899999999995</v>
      </c>
      <c r="S481">
        <v>-19.149799999999999</v>
      </c>
      <c r="T481">
        <f t="shared" si="31"/>
        <v>-15.380879999999999</v>
      </c>
    </row>
    <row r="482" spans="2:20" x14ac:dyDescent="0.3">
      <c r="B482">
        <v>2</v>
      </c>
      <c r="C482">
        <v>227.25700000000001</v>
      </c>
      <c r="D482">
        <f t="shared" si="32"/>
        <v>180.31013342949899</v>
      </c>
      <c r="E482">
        <v>-31.845099999999999</v>
      </c>
      <c r="F482">
        <v>57.311999999999998</v>
      </c>
      <c r="G482">
        <v>353.762</v>
      </c>
      <c r="H482">
        <v>0.71380999999999994</v>
      </c>
      <c r="I482">
        <v>-46.402000000000001</v>
      </c>
      <c r="J482">
        <f t="shared" si="30"/>
        <v>-14.556900000000002</v>
      </c>
      <c r="L482">
        <v>17</v>
      </c>
      <c r="M482">
        <v>506.16199999999998</v>
      </c>
      <c r="N482">
        <f t="shared" si="33"/>
        <v>51.663566852655521</v>
      </c>
      <c r="O482">
        <v>-3.7994400000000002</v>
      </c>
      <c r="P482">
        <v>52.612299999999998</v>
      </c>
      <c r="Q482">
        <v>431.96800000000002</v>
      </c>
      <c r="R482">
        <v>1.00183</v>
      </c>
      <c r="S482">
        <v>-19.103999999999999</v>
      </c>
      <c r="T482">
        <f t="shared" si="31"/>
        <v>-15.304559999999999</v>
      </c>
    </row>
    <row r="483" spans="2:20" x14ac:dyDescent="0.3">
      <c r="B483">
        <v>3</v>
      </c>
      <c r="C483">
        <v>243.63499999999999</v>
      </c>
      <c r="D483">
        <f t="shared" si="32"/>
        <v>61.057516180241841</v>
      </c>
      <c r="E483">
        <v>-29.251100000000001</v>
      </c>
      <c r="F483">
        <v>57.083100000000002</v>
      </c>
      <c r="G483">
        <v>330.00099999999998</v>
      </c>
      <c r="H483">
        <v>0.67520500000000006</v>
      </c>
      <c r="I483">
        <v>-47.0886</v>
      </c>
      <c r="J483">
        <f t="shared" si="30"/>
        <v>-17.837499999999999</v>
      </c>
      <c r="L483">
        <v>18</v>
      </c>
      <c r="M483">
        <v>525.53300000000002</v>
      </c>
      <c r="N483">
        <f t="shared" si="33"/>
        <v>51.623560993237213</v>
      </c>
      <c r="O483">
        <v>-2.21252</v>
      </c>
      <c r="P483">
        <v>51.101700000000001</v>
      </c>
      <c r="Q483">
        <v>406.39800000000002</v>
      </c>
      <c r="R483">
        <v>0.97633499999999995</v>
      </c>
      <c r="S483">
        <v>-18.936199999999999</v>
      </c>
      <c r="T483">
        <f t="shared" si="31"/>
        <v>-16.723679999999998</v>
      </c>
    </row>
    <row r="484" spans="2:20" x14ac:dyDescent="0.3">
      <c r="B484">
        <v>4</v>
      </c>
      <c r="C484">
        <v>260.65199999999999</v>
      </c>
      <c r="D484">
        <f t="shared" si="32"/>
        <v>58.764764647117602</v>
      </c>
      <c r="E484">
        <v>-28.869599999999998</v>
      </c>
      <c r="F484">
        <v>57.662999999999997</v>
      </c>
      <c r="G484">
        <v>329.27300000000002</v>
      </c>
      <c r="H484">
        <v>0.67423299999999997</v>
      </c>
      <c r="I484">
        <v>-47.012300000000003</v>
      </c>
      <c r="J484">
        <f t="shared" si="30"/>
        <v>-18.142700000000005</v>
      </c>
      <c r="L484">
        <v>19</v>
      </c>
      <c r="M484">
        <v>544.72</v>
      </c>
      <c r="N484">
        <f t="shared" si="33"/>
        <v>52.118621983634718</v>
      </c>
      <c r="O484">
        <v>-3.2348599999999998</v>
      </c>
      <c r="P484">
        <v>51.986699999999999</v>
      </c>
      <c r="Q484">
        <v>423.15699999999998</v>
      </c>
      <c r="R484">
        <v>0.99031999999999998</v>
      </c>
      <c r="S484">
        <v>-18.997199999999999</v>
      </c>
      <c r="T484">
        <f t="shared" si="31"/>
        <v>-15.76234</v>
      </c>
    </row>
    <row r="485" spans="2:20" x14ac:dyDescent="0.3">
      <c r="B485">
        <v>5</v>
      </c>
      <c r="C485">
        <v>277.238</v>
      </c>
      <c r="D485">
        <f t="shared" si="32"/>
        <v>60.29181237187985</v>
      </c>
      <c r="E485">
        <v>-28.732299999999999</v>
      </c>
      <c r="F485">
        <v>58.105499999999999</v>
      </c>
      <c r="G485">
        <v>334.846</v>
      </c>
      <c r="H485">
        <v>0.67687200000000003</v>
      </c>
      <c r="I485">
        <v>-46.814</v>
      </c>
      <c r="J485">
        <f t="shared" si="30"/>
        <v>-18.081700000000001</v>
      </c>
      <c r="L485">
        <v>20</v>
      </c>
      <c r="M485">
        <v>563.80499999999995</v>
      </c>
      <c r="N485">
        <f t="shared" si="33"/>
        <v>52.397170552790364</v>
      </c>
      <c r="O485">
        <v>-3.9215100000000001</v>
      </c>
      <c r="P485">
        <v>52.597000000000001</v>
      </c>
      <c r="Q485">
        <v>436.44799999999998</v>
      </c>
      <c r="R485">
        <v>1.0071699999999999</v>
      </c>
      <c r="S485">
        <v>-19.012499999999999</v>
      </c>
      <c r="T485">
        <f t="shared" si="31"/>
        <v>-15.09099</v>
      </c>
    </row>
    <row r="486" spans="2:20" x14ac:dyDescent="0.3">
      <c r="B486">
        <v>6</v>
      </c>
      <c r="C486">
        <v>293.89</v>
      </c>
      <c r="D486">
        <f t="shared" si="32"/>
        <v>60.052846504924382</v>
      </c>
      <c r="E486">
        <v>-28.564499999999999</v>
      </c>
      <c r="F486">
        <v>58.242800000000003</v>
      </c>
      <c r="G486">
        <v>337.85899999999998</v>
      </c>
      <c r="H486">
        <v>0.67882500000000001</v>
      </c>
      <c r="I486">
        <v>-46.600299999999997</v>
      </c>
      <c r="J486">
        <f t="shared" si="30"/>
        <v>-18.035799999999998</v>
      </c>
      <c r="L486">
        <v>21</v>
      </c>
      <c r="M486">
        <v>583.30399999999997</v>
      </c>
      <c r="N486">
        <f t="shared" si="33"/>
        <v>51.284681265705871</v>
      </c>
      <c r="O486">
        <v>-3.6468500000000001</v>
      </c>
      <c r="P486">
        <v>52.398699999999998</v>
      </c>
      <c r="Q486">
        <v>433.339</v>
      </c>
      <c r="R486">
        <v>1.0075099999999999</v>
      </c>
      <c r="S486">
        <v>-18.9819</v>
      </c>
      <c r="T486">
        <f t="shared" si="31"/>
        <v>-15.335049999999999</v>
      </c>
    </row>
    <row r="487" spans="2:20" x14ac:dyDescent="0.3">
      <c r="B487">
        <v>7</v>
      </c>
      <c r="C487">
        <v>310.94600000000003</v>
      </c>
      <c r="D487">
        <f t="shared" si="32"/>
        <v>58.63039399624752</v>
      </c>
      <c r="E487">
        <v>-29.6783</v>
      </c>
      <c r="F487">
        <v>59.692399999999999</v>
      </c>
      <c r="G487">
        <v>354.77199999999999</v>
      </c>
      <c r="H487">
        <v>0.69220400000000004</v>
      </c>
      <c r="I487">
        <v>-46.600299999999997</v>
      </c>
      <c r="J487">
        <f t="shared" si="30"/>
        <v>-16.921999999999997</v>
      </c>
      <c r="L487">
        <v>22</v>
      </c>
      <c r="M487">
        <v>602.69799999999998</v>
      </c>
      <c r="N487">
        <f t="shared" si="33"/>
        <v>51.562338867691025</v>
      </c>
      <c r="O487">
        <v>-3.4027099999999999</v>
      </c>
      <c r="P487">
        <v>52.078200000000002</v>
      </c>
      <c r="Q487">
        <v>427.38900000000001</v>
      </c>
      <c r="R487">
        <v>1.00142</v>
      </c>
      <c r="S487">
        <v>-19.103999999999999</v>
      </c>
      <c r="T487">
        <f t="shared" si="31"/>
        <v>-15.70129</v>
      </c>
    </row>
    <row r="488" spans="2:20" x14ac:dyDescent="0.3">
      <c r="B488">
        <v>8</v>
      </c>
      <c r="C488">
        <v>327.54700000000003</v>
      </c>
      <c r="D488">
        <f t="shared" si="32"/>
        <v>60.237335100295169</v>
      </c>
      <c r="E488">
        <v>-28.533899999999999</v>
      </c>
      <c r="F488">
        <v>58.868400000000001</v>
      </c>
      <c r="G488">
        <v>340.41800000000001</v>
      </c>
      <c r="H488">
        <v>0.67721299999999995</v>
      </c>
      <c r="I488">
        <v>-46.569800000000001</v>
      </c>
      <c r="J488">
        <f t="shared" si="30"/>
        <v>-18.035900000000002</v>
      </c>
      <c r="L488">
        <v>23</v>
      </c>
      <c r="M488">
        <v>622.40899999999999</v>
      </c>
      <c r="N488">
        <f t="shared" si="33"/>
        <v>50.733093196692167</v>
      </c>
      <c r="O488">
        <v>-3.6621100000000002</v>
      </c>
      <c r="P488">
        <v>52.246099999999998</v>
      </c>
      <c r="Q488">
        <v>431.41199999999998</v>
      </c>
      <c r="R488">
        <v>1.00753</v>
      </c>
      <c r="S488">
        <v>-19.119299999999999</v>
      </c>
      <c r="T488">
        <f t="shared" si="31"/>
        <v>-15.457189999999999</v>
      </c>
    </row>
    <row r="489" spans="2:20" x14ac:dyDescent="0.3">
      <c r="B489">
        <v>9</v>
      </c>
      <c r="C489">
        <v>344.20699999999999</v>
      </c>
      <c r="D489">
        <f t="shared" si="32"/>
        <v>60.024009603841648</v>
      </c>
      <c r="E489">
        <v>-29.113800000000001</v>
      </c>
      <c r="F489">
        <v>59.5398</v>
      </c>
      <c r="G489">
        <v>352.411</v>
      </c>
      <c r="H489">
        <v>0.68989100000000003</v>
      </c>
      <c r="I489">
        <v>-46.386699999999998</v>
      </c>
      <c r="J489">
        <f t="shared" si="30"/>
        <v>-17.272899999999996</v>
      </c>
      <c r="L489">
        <v>24</v>
      </c>
      <c r="M489">
        <v>641.60900000000004</v>
      </c>
      <c r="N489">
        <f t="shared" si="33"/>
        <v>52.083333333333208</v>
      </c>
      <c r="O489">
        <v>-3.9520300000000002</v>
      </c>
      <c r="P489">
        <v>52.475000000000001</v>
      </c>
      <c r="Q489">
        <v>438.99099999999999</v>
      </c>
      <c r="R489">
        <v>1.01193</v>
      </c>
      <c r="S489">
        <v>-19.027699999999999</v>
      </c>
      <c r="T489">
        <f t="shared" si="31"/>
        <v>-15.075669999999999</v>
      </c>
    </row>
    <row r="490" spans="2:20" x14ac:dyDescent="0.3">
      <c r="B490">
        <v>10</v>
      </c>
      <c r="C490">
        <v>360.983</v>
      </c>
      <c r="D490">
        <f t="shared" si="32"/>
        <v>59.608965188364294</v>
      </c>
      <c r="E490">
        <v>-28.732299999999999</v>
      </c>
      <c r="F490">
        <v>59.463500000000003</v>
      </c>
      <c r="G490">
        <v>351.85300000000001</v>
      </c>
      <c r="H490">
        <v>0.68931900000000002</v>
      </c>
      <c r="I490">
        <v>-46.264600000000002</v>
      </c>
      <c r="J490">
        <f t="shared" si="30"/>
        <v>-17.532300000000003</v>
      </c>
      <c r="L490">
        <v>25</v>
      </c>
      <c r="M490">
        <v>661.42499999999995</v>
      </c>
      <c r="N490">
        <f t="shared" si="33"/>
        <v>50.4642712959227</v>
      </c>
      <c r="O490">
        <v>-4.1809099999999999</v>
      </c>
      <c r="P490">
        <v>52.627600000000001</v>
      </c>
      <c r="Q490">
        <v>438.46600000000001</v>
      </c>
      <c r="R490">
        <v>1.01824</v>
      </c>
      <c r="S490">
        <v>-19.088699999999999</v>
      </c>
      <c r="T490">
        <f t="shared" si="31"/>
        <v>-14.907789999999999</v>
      </c>
    </row>
    <row r="491" spans="2:20" x14ac:dyDescent="0.3">
      <c r="B491">
        <v>11</v>
      </c>
      <c r="C491">
        <v>377.67599999999999</v>
      </c>
      <c r="D491">
        <f t="shared" si="32"/>
        <v>59.905349547714671</v>
      </c>
      <c r="E491">
        <v>-27.633700000000001</v>
      </c>
      <c r="F491">
        <v>58.563200000000002</v>
      </c>
      <c r="G491">
        <v>339.82600000000002</v>
      </c>
      <c r="H491">
        <v>0.68293999999999999</v>
      </c>
      <c r="I491">
        <v>-45.806899999999999</v>
      </c>
      <c r="J491">
        <f t="shared" si="30"/>
        <v>-18.173199999999998</v>
      </c>
      <c r="L491">
        <v>26</v>
      </c>
      <c r="M491">
        <v>681.35799999999995</v>
      </c>
      <c r="N491">
        <f t="shared" si="33"/>
        <v>50.168063011087163</v>
      </c>
      <c r="O491">
        <v>-3.1585700000000001</v>
      </c>
      <c r="P491">
        <v>51.4069</v>
      </c>
      <c r="Q491">
        <v>421.59899999999999</v>
      </c>
      <c r="R491">
        <v>1.0054000000000001</v>
      </c>
      <c r="S491">
        <v>-19.149799999999999</v>
      </c>
      <c r="T491">
        <f t="shared" si="31"/>
        <v>-15.991229999999998</v>
      </c>
    </row>
    <row r="492" spans="2:20" x14ac:dyDescent="0.3">
      <c r="B492">
        <v>12</v>
      </c>
      <c r="C492">
        <v>394.90100000000001</v>
      </c>
      <c r="D492">
        <f t="shared" si="32"/>
        <v>58.055152394774957</v>
      </c>
      <c r="E492">
        <v>-28.2593</v>
      </c>
      <c r="F492">
        <v>59.463500000000003</v>
      </c>
      <c r="G492">
        <v>347.44400000000002</v>
      </c>
      <c r="H492">
        <v>0.68784199999999995</v>
      </c>
      <c r="I492">
        <v>-45.684800000000003</v>
      </c>
      <c r="J492">
        <f t="shared" si="30"/>
        <v>-17.425500000000003</v>
      </c>
      <c r="L492">
        <v>27</v>
      </c>
      <c r="M492">
        <v>700.89400000000001</v>
      </c>
      <c r="N492">
        <f t="shared" si="33"/>
        <v>51.187551187551037</v>
      </c>
      <c r="O492">
        <v>-3.9520300000000002</v>
      </c>
      <c r="P492">
        <v>52.047699999999999</v>
      </c>
      <c r="Q492">
        <v>436.012</v>
      </c>
      <c r="R492">
        <v>1.0160199999999999</v>
      </c>
      <c r="S492">
        <v>-19.363399999999999</v>
      </c>
      <c r="T492">
        <f t="shared" si="31"/>
        <v>-15.411369999999998</v>
      </c>
    </row>
    <row r="493" spans="2:20" x14ac:dyDescent="0.3">
      <c r="B493">
        <v>13</v>
      </c>
      <c r="C493">
        <v>411.798</v>
      </c>
      <c r="D493">
        <f t="shared" si="32"/>
        <v>59.182103331952447</v>
      </c>
      <c r="E493">
        <v>-27.511600000000001</v>
      </c>
      <c r="F493">
        <v>58.548000000000002</v>
      </c>
      <c r="G493">
        <v>343.60399999999998</v>
      </c>
      <c r="H493">
        <v>0.68726500000000001</v>
      </c>
      <c r="I493">
        <v>-45.593299999999999</v>
      </c>
      <c r="J493">
        <f t="shared" si="30"/>
        <v>-18.081699999999998</v>
      </c>
      <c r="T493">
        <f t="shared" si="31"/>
        <v>0</v>
      </c>
    </row>
    <row r="494" spans="2:20" x14ac:dyDescent="0.3">
      <c r="B494">
        <v>14</v>
      </c>
      <c r="C494">
        <v>428.90499999999997</v>
      </c>
      <c r="D494">
        <f t="shared" si="32"/>
        <v>58.455602969544728</v>
      </c>
      <c r="E494">
        <v>-28.335599999999999</v>
      </c>
      <c r="F494">
        <v>59.524500000000003</v>
      </c>
      <c r="G494">
        <v>352.27600000000001</v>
      </c>
      <c r="H494">
        <v>0.69650699999999999</v>
      </c>
      <c r="I494">
        <v>-45.4407</v>
      </c>
      <c r="J494">
        <f t="shared" si="30"/>
        <v>-17.1051</v>
      </c>
      <c r="K494">
        <v>4.5</v>
      </c>
      <c r="T494">
        <f t="shared" si="31"/>
        <v>0</v>
      </c>
    </row>
    <row r="495" spans="2:20" x14ac:dyDescent="0.3">
      <c r="B495">
        <v>15</v>
      </c>
      <c r="C495">
        <v>446.03300000000002</v>
      </c>
      <c r="D495">
        <f t="shared" si="32"/>
        <v>58.383932741709337</v>
      </c>
      <c r="E495">
        <v>-26.351900000000001</v>
      </c>
      <c r="F495">
        <v>57.6935</v>
      </c>
      <c r="G495">
        <v>333.23099999999999</v>
      </c>
      <c r="H495">
        <v>0.68129799999999996</v>
      </c>
      <c r="I495">
        <v>-45.4559</v>
      </c>
      <c r="J495">
        <f t="shared" si="30"/>
        <v>-19.103999999999999</v>
      </c>
      <c r="L495">
        <v>1</v>
      </c>
      <c r="M495">
        <v>221.91</v>
      </c>
      <c r="O495">
        <v>-9.5519999999999996</v>
      </c>
      <c r="P495">
        <v>65.246600000000001</v>
      </c>
      <c r="Q495">
        <v>359.25900000000001</v>
      </c>
      <c r="R495">
        <v>0.83253200000000005</v>
      </c>
      <c r="S495">
        <v>-20.873999999999999</v>
      </c>
      <c r="T495">
        <f t="shared" si="31"/>
        <v>-11.321999999999999</v>
      </c>
    </row>
    <row r="496" spans="2:20" x14ac:dyDescent="0.3">
      <c r="B496">
        <v>16</v>
      </c>
      <c r="C496">
        <v>463.19600000000003</v>
      </c>
      <c r="D496">
        <f t="shared" si="32"/>
        <v>58.264872108605687</v>
      </c>
      <c r="E496">
        <v>-27.633700000000001</v>
      </c>
      <c r="F496">
        <v>58.990499999999997</v>
      </c>
      <c r="G496">
        <v>350.14100000000002</v>
      </c>
      <c r="H496">
        <v>0.68689900000000004</v>
      </c>
      <c r="I496">
        <v>-45.364400000000003</v>
      </c>
      <c r="J496">
        <f t="shared" si="30"/>
        <v>-17.730700000000002</v>
      </c>
      <c r="L496">
        <v>2</v>
      </c>
      <c r="M496">
        <v>230.346</v>
      </c>
      <c r="N496">
        <f t="shared" si="33"/>
        <v>118.53959222380266</v>
      </c>
      <c r="O496">
        <v>-3.0975299999999999</v>
      </c>
      <c r="P496">
        <v>52.413899999999998</v>
      </c>
      <c r="Q496">
        <v>409.41899999999998</v>
      </c>
      <c r="R496">
        <v>0.98378200000000005</v>
      </c>
      <c r="S496">
        <v>-16.449000000000002</v>
      </c>
      <c r="T496">
        <f t="shared" si="31"/>
        <v>-13.351470000000003</v>
      </c>
    </row>
    <row r="497" spans="1:20" x14ac:dyDescent="0.3">
      <c r="B497">
        <v>17</v>
      </c>
      <c r="C497">
        <v>480.50400000000002</v>
      </c>
      <c r="D497">
        <f t="shared" si="32"/>
        <v>57.776750635544282</v>
      </c>
      <c r="E497">
        <v>-26.824999999999999</v>
      </c>
      <c r="F497">
        <v>58.120699999999999</v>
      </c>
      <c r="G497">
        <v>341.52</v>
      </c>
      <c r="H497">
        <v>0.68857100000000004</v>
      </c>
      <c r="I497">
        <v>-45.3033</v>
      </c>
      <c r="J497">
        <f t="shared" si="30"/>
        <v>-18.478300000000001</v>
      </c>
      <c r="L497">
        <v>3</v>
      </c>
      <c r="M497">
        <v>246.41200000000001</v>
      </c>
      <c r="N497">
        <f t="shared" si="33"/>
        <v>62.243246607743053</v>
      </c>
      <c r="O497">
        <v>-0.57983399999999996</v>
      </c>
      <c r="P497">
        <v>50.582900000000002</v>
      </c>
      <c r="Q497">
        <v>397.61099999999999</v>
      </c>
      <c r="R497">
        <v>0.96507299999999996</v>
      </c>
      <c r="S497">
        <v>-16.052199999999999</v>
      </c>
      <c r="T497">
        <f t="shared" si="31"/>
        <v>-15.472365999999999</v>
      </c>
    </row>
    <row r="498" spans="1:20" x14ac:dyDescent="0.3">
      <c r="B498">
        <v>18</v>
      </c>
      <c r="C498">
        <v>497.80599999999998</v>
      </c>
      <c r="D498">
        <f t="shared" si="32"/>
        <v>57.796786498670791</v>
      </c>
      <c r="E498">
        <v>-27.450600000000001</v>
      </c>
      <c r="F498">
        <v>58.776899999999998</v>
      </c>
      <c r="G498">
        <v>351.755</v>
      </c>
      <c r="H498">
        <v>0.69690600000000003</v>
      </c>
      <c r="I498">
        <v>-45.1355</v>
      </c>
      <c r="J498">
        <f t="shared" si="30"/>
        <v>-17.684899999999999</v>
      </c>
      <c r="L498">
        <v>4</v>
      </c>
      <c r="M498">
        <v>261.75400000000002</v>
      </c>
      <c r="N498">
        <f t="shared" si="33"/>
        <v>65.180550123842991</v>
      </c>
      <c r="O498">
        <v>-0.53405800000000003</v>
      </c>
      <c r="P498">
        <v>50.628700000000002</v>
      </c>
      <c r="Q498">
        <v>417.58100000000002</v>
      </c>
      <c r="R498">
        <v>0.98527600000000004</v>
      </c>
      <c r="S498">
        <v>-16.036999999999999</v>
      </c>
      <c r="T498">
        <f t="shared" si="31"/>
        <v>-15.502941999999999</v>
      </c>
    </row>
    <row r="499" spans="1:20" x14ac:dyDescent="0.3">
      <c r="B499">
        <v>19</v>
      </c>
      <c r="C499">
        <v>515.11199999999997</v>
      </c>
      <c r="D499">
        <f t="shared" si="32"/>
        <v>57.783427712931989</v>
      </c>
      <c r="E499">
        <v>-27.038599999999999</v>
      </c>
      <c r="F499">
        <v>58.517499999999998</v>
      </c>
      <c r="G499">
        <v>342.19</v>
      </c>
      <c r="H499">
        <v>0.692909</v>
      </c>
      <c r="I499">
        <v>-45.028700000000001</v>
      </c>
      <c r="J499">
        <f t="shared" si="30"/>
        <v>-17.990100000000002</v>
      </c>
      <c r="L499">
        <v>5</v>
      </c>
      <c r="M499">
        <v>279.14100000000002</v>
      </c>
      <c r="N499">
        <f t="shared" si="33"/>
        <v>57.514234773106345</v>
      </c>
      <c r="O499">
        <v>-0.70190399999999997</v>
      </c>
      <c r="P499">
        <v>51.605200000000004</v>
      </c>
      <c r="Q499">
        <v>416.23899999999998</v>
      </c>
      <c r="R499">
        <v>0.97281600000000001</v>
      </c>
      <c r="S499">
        <v>-16.479500000000002</v>
      </c>
      <c r="T499">
        <f t="shared" si="31"/>
        <v>-15.777596000000001</v>
      </c>
    </row>
    <row r="500" spans="1:20" x14ac:dyDescent="0.3">
      <c r="B500">
        <v>20</v>
      </c>
      <c r="C500">
        <v>532.83600000000001</v>
      </c>
      <c r="D500">
        <f t="shared" si="32"/>
        <v>56.420672534416461</v>
      </c>
      <c r="E500">
        <v>-26.809699999999999</v>
      </c>
      <c r="F500">
        <v>58.227499999999999</v>
      </c>
      <c r="G500">
        <v>341.221</v>
      </c>
      <c r="H500">
        <v>0.69235899999999995</v>
      </c>
      <c r="I500">
        <v>-45.1813</v>
      </c>
      <c r="J500">
        <f t="shared" si="30"/>
        <v>-18.371600000000001</v>
      </c>
      <c r="L500">
        <v>6</v>
      </c>
      <c r="M500">
        <v>296.49799999999999</v>
      </c>
      <c r="N500">
        <f t="shared" si="33"/>
        <v>57.613642910641339</v>
      </c>
      <c r="O500">
        <v>-0.61035200000000001</v>
      </c>
      <c r="P500">
        <v>52.459699999999998</v>
      </c>
      <c r="Q500">
        <v>410.44600000000003</v>
      </c>
      <c r="R500">
        <v>0.95516699999999999</v>
      </c>
      <c r="S500">
        <v>-16.738900000000001</v>
      </c>
      <c r="T500">
        <f t="shared" si="31"/>
        <v>-16.128548000000002</v>
      </c>
    </row>
    <row r="501" spans="1:20" x14ac:dyDescent="0.3">
      <c r="B501">
        <v>21</v>
      </c>
      <c r="C501">
        <v>550.50900000000001</v>
      </c>
      <c r="D501">
        <f t="shared" si="32"/>
        <v>56.583488937927903</v>
      </c>
      <c r="E501">
        <v>-27.389500000000002</v>
      </c>
      <c r="F501">
        <v>58.593800000000002</v>
      </c>
      <c r="G501">
        <v>353.54500000000002</v>
      </c>
      <c r="H501">
        <v>0.70154499999999997</v>
      </c>
      <c r="I501">
        <v>-44.952399999999997</v>
      </c>
      <c r="J501">
        <f t="shared" si="30"/>
        <v>-17.562899999999996</v>
      </c>
      <c r="L501">
        <v>7</v>
      </c>
      <c r="M501">
        <v>313.72300000000001</v>
      </c>
      <c r="N501">
        <f t="shared" si="33"/>
        <v>58.055152394774957</v>
      </c>
      <c r="O501">
        <v>-0.71716299999999999</v>
      </c>
      <c r="P501">
        <v>53.1464</v>
      </c>
      <c r="Q501">
        <v>415.02699999999999</v>
      </c>
      <c r="R501">
        <v>0.95235000000000003</v>
      </c>
      <c r="S501">
        <v>-16.693100000000001</v>
      </c>
      <c r="T501">
        <f t="shared" si="31"/>
        <v>-15.975937000000002</v>
      </c>
    </row>
    <row r="502" spans="1:20" x14ac:dyDescent="0.3">
      <c r="B502">
        <v>22</v>
      </c>
      <c r="C502">
        <v>568.197</v>
      </c>
      <c r="D502">
        <f t="shared" si="32"/>
        <v>56.535504296698363</v>
      </c>
      <c r="E502">
        <v>-27.236899999999999</v>
      </c>
      <c r="F502">
        <v>58.502200000000002</v>
      </c>
      <c r="G502">
        <v>353.89699999999999</v>
      </c>
      <c r="H502">
        <v>0.70036399999999999</v>
      </c>
      <c r="I502">
        <v>-44.876100000000001</v>
      </c>
      <c r="J502">
        <f t="shared" si="30"/>
        <v>-17.639200000000002</v>
      </c>
      <c r="L502">
        <v>8</v>
      </c>
      <c r="M502">
        <v>330.93299999999999</v>
      </c>
      <c r="N502">
        <f t="shared" si="33"/>
        <v>58.105752469494547</v>
      </c>
      <c r="O502">
        <v>-0.18310499999999999</v>
      </c>
      <c r="P502">
        <v>52.413899999999998</v>
      </c>
      <c r="Q502">
        <v>402.44799999999998</v>
      </c>
      <c r="R502">
        <v>0.95138599999999995</v>
      </c>
      <c r="S502">
        <v>-16.952500000000001</v>
      </c>
      <c r="T502">
        <f t="shared" si="31"/>
        <v>-16.769394999999999</v>
      </c>
    </row>
    <row r="503" spans="1:20" x14ac:dyDescent="0.3">
      <c r="B503">
        <v>23</v>
      </c>
      <c r="C503">
        <v>586.13</v>
      </c>
      <c r="D503">
        <f t="shared" si="32"/>
        <v>55.76311827357388</v>
      </c>
      <c r="E503">
        <v>-27.175899999999999</v>
      </c>
      <c r="F503">
        <v>58.548000000000002</v>
      </c>
      <c r="G503">
        <v>348.63499999999999</v>
      </c>
      <c r="H503">
        <v>0.69366499999999998</v>
      </c>
      <c r="I503">
        <v>-45.0745</v>
      </c>
      <c r="J503">
        <f t="shared" si="30"/>
        <v>-17.898600000000002</v>
      </c>
      <c r="L503">
        <v>9</v>
      </c>
      <c r="M503">
        <v>348.11399999999998</v>
      </c>
      <c r="N503">
        <f t="shared" si="33"/>
        <v>58.203829812001686</v>
      </c>
      <c r="O503">
        <v>-0.65612800000000004</v>
      </c>
      <c r="P503">
        <v>52.841200000000001</v>
      </c>
      <c r="Q503">
        <v>409.61700000000002</v>
      </c>
      <c r="R503">
        <v>0.95943900000000004</v>
      </c>
      <c r="S503">
        <v>-16.906700000000001</v>
      </c>
      <c r="T503">
        <f t="shared" si="31"/>
        <v>-16.250572000000002</v>
      </c>
    </row>
    <row r="504" spans="1:20" x14ac:dyDescent="0.3">
      <c r="B504">
        <v>24</v>
      </c>
      <c r="C504">
        <v>603.41899999999998</v>
      </c>
      <c r="D504">
        <f t="shared" si="32"/>
        <v>57.840245242639874</v>
      </c>
      <c r="E504">
        <v>-27.435300000000002</v>
      </c>
      <c r="F504">
        <v>58.639499999999998</v>
      </c>
      <c r="G504">
        <v>354.00599999999997</v>
      </c>
      <c r="H504">
        <v>0.70264499999999996</v>
      </c>
      <c r="I504">
        <v>-45.0745</v>
      </c>
      <c r="J504">
        <f t="shared" si="30"/>
        <v>-17.639199999999999</v>
      </c>
      <c r="L504">
        <v>10</v>
      </c>
      <c r="M504">
        <v>365.44099999999997</v>
      </c>
      <c r="N504">
        <f t="shared" si="33"/>
        <v>57.713395279044271</v>
      </c>
      <c r="O504">
        <v>-0.83923300000000001</v>
      </c>
      <c r="P504">
        <v>53.390500000000003</v>
      </c>
      <c r="Q504">
        <v>411.61200000000002</v>
      </c>
      <c r="R504">
        <v>0.96166300000000005</v>
      </c>
      <c r="S504">
        <v>-16.677900000000001</v>
      </c>
      <c r="T504">
        <f t="shared" si="31"/>
        <v>-15.838667000000001</v>
      </c>
    </row>
    <row r="505" spans="1:20" x14ac:dyDescent="0.3">
      <c r="B505">
        <v>25</v>
      </c>
      <c r="C505">
        <v>621.298</v>
      </c>
      <c r="D505">
        <f t="shared" si="32"/>
        <v>55.931539795290504</v>
      </c>
      <c r="E505">
        <v>-26.5808</v>
      </c>
      <c r="F505">
        <v>57.7393</v>
      </c>
      <c r="G505">
        <v>346.36900000000003</v>
      </c>
      <c r="H505">
        <v>0.69883700000000004</v>
      </c>
      <c r="I505">
        <v>-44.677700000000002</v>
      </c>
      <c r="J505">
        <f t="shared" si="30"/>
        <v>-18.096900000000002</v>
      </c>
      <c r="L505">
        <v>11</v>
      </c>
      <c r="M505">
        <v>383.06700000000001</v>
      </c>
      <c r="N505">
        <f t="shared" si="33"/>
        <v>56.734369681152735</v>
      </c>
      <c r="O505">
        <v>-1.0833699999999999</v>
      </c>
      <c r="P505">
        <v>53.634599999999999</v>
      </c>
      <c r="Q505">
        <v>425.82799999999997</v>
      </c>
      <c r="R505">
        <v>0.96653800000000001</v>
      </c>
      <c r="S505">
        <v>-16.723600000000001</v>
      </c>
      <c r="T505">
        <f t="shared" si="31"/>
        <v>-15.640230000000001</v>
      </c>
    </row>
    <row r="506" spans="1:20" x14ac:dyDescent="0.3">
      <c r="B506">
        <v>26</v>
      </c>
      <c r="C506">
        <v>639.08900000000006</v>
      </c>
      <c r="D506">
        <f t="shared" si="32"/>
        <v>56.208195154853406</v>
      </c>
      <c r="E506">
        <v>-27.389500000000002</v>
      </c>
      <c r="F506">
        <v>58.593800000000002</v>
      </c>
      <c r="G506">
        <v>358.27199999999999</v>
      </c>
      <c r="H506">
        <v>0.70260900000000004</v>
      </c>
      <c r="I506">
        <v>-44.937100000000001</v>
      </c>
      <c r="J506">
        <f t="shared" si="30"/>
        <v>-17.547599999999999</v>
      </c>
      <c r="L506">
        <v>12</v>
      </c>
      <c r="M506">
        <v>400.74299999999999</v>
      </c>
      <c r="N506">
        <f t="shared" si="33"/>
        <v>56.573885494455801</v>
      </c>
      <c r="O506">
        <v>-0.74768100000000004</v>
      </c>
      <c r="P506">
        <v>53.192100000000003</v>
      </c>
      <c r="Q506">
        <v>419.44299999999998</v>
      </c>
      <c r="R506">
        <v>0.96567099999999995</v>
      </c>
      <c r="S506">
        <v>-16.815200000000001</v>
      </c>
      <c r="T506">
        <f t="shared" si="31"/>
        <v>-16.067519000000001</v>
      </c>
    </row>
    <row r="507" spans="1:20" x14ac:dyDescent="0.3">
      <c r="B507">
        <v>27</v>
      </c>
      <c r="C507">
        <v>656.93600000000004</v>
      </c>
      <c r="D507">
        <f t="shared" si="32"/>
        <v>56.031826077211917</v>
      </c>
      <c r="E507">
        <v>-26.6266</v>
      </c>
      <c r="F507">
        <v>57.9681</v>
      </c>
      <c r="G507">
        <v>346.96300000000002</v>
      </c>
      <c r="H507">
        <v>0.69767699999999999</v>
      </c>
      <c r="I507">
        <v>-44.601399999999998</v>
      </c>
      <c r="J507">
        <f t="shared" si="30"/>
        <v>-17.974799999999998</v>
      </c>
      <c r="L507">
        <v>13</v>
      </c>
      <c r="M507">
        <v>418.49200000000002</v>
      </c>
      <c r="N507">
        <f t="shared" si="33"/>
        <v>56.341202321257462</v>
      </c>
      <c r="O507">
        <v>-0.19836400000000001</v>
      </c>
      <c r="P507">
        <v>52.703899999999997</v>
      </c>
      <c r="Q507">
        <v>410.69099999999997</v>
      </c>
      <c r="R507">
        <v>0.95708499999999996</v>
      </c>
      <c r="S507">
        <v>-16.693100000000001</v>
      </c>
      <c r="T507">
        <f t="shared" si="31"/>
        <v>-16.494736</v>
      </c>
    </row>
    <row r="508" spans="1:20" x14ac:dyDescent="0.3">
      <c r="B508">
        <v>28</v>
      </c>
      <c r="C508">
        <v>674.97199999999998</v>
      </c>
      <c r="D508">
        <f t="shared" si="32"/>
        <v>55.444666223109508</v>
      </c>
      <c r="E508">
        <v>-26.153600000000001</v>
      </c>
      <c r="F508">
        <v>57.357799999999997</v>
      </c>
      <c r="G508">
        <v>341.74400000000003</v>
      </c>
      <c r="H508">
        <v>0.696573</v>
      </c>
      <c r="I508">
        <v>-44.555700000000002</v>
      </c>
      <c r="J508">
        <f t="shared" si="30"/>
        <v>-18.402100000000001</v>
      </c>
      <c r="L508">
        <v>14</v>
      </c>
      <c r="M508">
        <v>436.315</v>
      </c>
      <c r="N508">
        <f t="shared" si="33"/>
        <v>56.107277113841732</v>
      </c>
      <c r="O508">
        <v>3.0517599999999999E-2</v>
      </c>
      <c r="P508">
        <v>52.597000000000001</v>
      </c>
      <c r="Q508">
        <v>405.47800000000001</v>
      </c>
      <c r="R508">
        <v>0.95532499999999998</v>
      </c>
      <c r="S508">
        <v>-16.754200000000001</v>
      </c>
      <c r="T508">
        <f t="shared" si="31"/>
        <v>-16.7847176</v>
      </c>
    </row>
    <row r="509" spans="1:20" x14ac:dyDescent="0.3">
      <c r="B509">
        <v>29</v>
      </c>
      <c r="C509">
        <v>692.89300000000003</v>
      </c>
      <c r="D509">
        <f t="shared" si="32"/>
        <v>55.80045756375187</v>
      </c>
      <c r="E509">
        <v>-26.062000000000001</v>
      </c>
      <c r="F509">
        <v>57.159399999999998</v>
      </c>
      <c r="G509">
        <v>341.41899999999998</v>
      </c>
      <c r="H509">
        <v>0.69719299999999995</v>
      </c>
      <c r="I509">
        <v>-44.830300000000001</v>
      </c>
      <c r="J509">
        <f t="shared" si="30"/>
        <v>-18.7683</v>
      </c>
      <c r="L509">
        <v>15</v>
      </c>
      <c r="M509">
        <v>454.31799999999998</v>
      </c>
      <c r="N509">
        <f t="shared" si="33"/>
        <v>55.546297839249057</v>
      </c>
      <c r="O509">
        <v>-0.54931600000000003</v>
      </c>
      <c r="P509">
        <v>52.703899999999997</v>
      </c>
      <c r="Q509">
        <v>424.36099999999999</v>
      </c>
      <c r="R509">
        <v>0.97554399999999997</v>
      </c>
      <c r="S509">
        <v>-16.555800000000001</v>
      </c>
      <c r="T509">
        <f t="shared" si="31"/>
        <v>-16.006484</v>
      </c>
    </row>
    <row r="510" spans="1:20" x14ac:dyDescent="0.3">
      <c r="B510">
        <v>30</v>
      </c>
      <c r="C510">
        <v>711.09400000000005</v>
      </c>
      <c r="D510">
        <f t="shared" si="32"/>
        <v>54.942036151859725</v>
      </c>
      <c r="E510">
        <v>-26.351900000000001</v>
      </c>
      <c r="F510">
        <v>57.510399999999997</v>
      </c>
      <c r="G510">
        <v>347.57900000000001</v>
      </c>
      <c r="H510">
        <v>0.70339200000000002</v>
      </c>
      <c r="I510">
        <v>-44.570900000000002</v>
      </c>
      <c r="J510">
        <f t="shared" si="30"/>
        <v>-18.219000000000001</v>
      </c>
      <c r="L510">
        <v>16</v>
      </c>
      <c r="M510">
        <v>472.41800000000001</v>
      </c>
      <c r="N510">
        <f t="shared" si="33"/>
        <v>55.248618784530315</v>
      </c>
      <c r="O510">
        <v>-0.54931600000000003</v>
      </c>
      <c r="P510">
        <v>52.871699999999997</v>
      </c>
      <c r="Q510">
        <v>417.238</v>
      </c>
      <c r="R510">
        <v>0.96956299999999995</v>
      </c>
      <c r="S510">
        <v>-16.662600000000001</v>
      </c>
      <c r="T510">
        <f t="shared" si="31"/>
        <v>-16.113284</v>
      </c>
    </row>
    <row r="511" spans="1:20" x14ac:dyDescent="0.3">
      <c r="J511">
        <f t="shared" si="30"/>
        <v>0</v>
      </c>
      <c r="L511">
        <v>17</v>
      </c>
      <c r="M511">
        <v>490.34100000000001</v>
      </c>
      <c r="N511">
        <f t="shared" si="33"/>
        <v>55.794230876527358</v>
      </c>
      <c r="O511">
        <v>-0.65612800000000004</v>
      </c>
      <c r="P511">
        <v>52.963299999999997</v>
      </c>
      <c r="Q511">
        <v>416.79300000000001</v>
      </c>
      <c r="R511">
        <v>0.97232099999999999</v>
      </c>
      <c r="S511">
        <v>-16.632100000000001</v>
      </c>
      <c r="T511">
        <f t="shared" si="31"/>
        <v>-15.975972000000001</v>
      </c>
    </row>
    <row r="512" spans="1:20" x14ac:dyDescent="0.3">
      <c r="A512">
        <v>4.9000000000000004</v>
      </c>
      <c r="J512">
        <f t="shared" si="30"/>
        <v>0</v>
      </c>
      <c r="L512">
        <v>18</v>
      </c>
      <c r="M512">
        <v>508.74700000000001</v>
      </c>
      <c r="N512">
        <f t="shared" si="33"/>
        <v>54.33010974682167</v>
      </c>
      <c r="O512">
        <v>-0.51879900000000001</v>
      </c>
      <c r="P512">
        <v>52.551299999999998</v>
      </c>
      <c r="Q512">
        <v>418.98399999999998</v>
      </c>
      <c r="R512">
        <v>0.97671600000000003</v>
      </c>
      <c r="S512">
        <v>-16.647300000000001</v>
      </c>
      <c r="T512">
        <f t="shared" si="31"/>
        <v>-16.128501</v>
      </c>
    </row>
    <row r="513" spans="2:20" x14ac:dyDescent="0.3">
      <c r="B513">
        <v>1</v>
      </c>
      <c r="C513">
        <v>221.68</v>
      </c>
      <c r="E513">
        <v>-37.445099999999996</v>
      </c>
      <c r="F513">
        <v>71.487399999999994</v>
      </c>
      <c r="G513">
        <v>296.56700000000001</v>
      </c>
      <c r="H513">
        <v>0.614174</v>
      </c>
      <c r="I513">
        <v>-49.9878</v>
      </c>
      <c r="J513">
        <f t="shared" si="30"/>
        <v>-12.542700000000004</v>
      </c>
      <c r="L513">
        <v>19</v>
      </c>
      <c r="M513">
        <v>526.88800000000003</v>
      </c>
      <c r="N513">
        <f t="shared" si="33"/>
        <v>55.123752825092275</v>
      </c>
      <c r="O513">
        <v>-1.32751</v>
      </c>
      <c r="P513">
        <v>53.329500000000003</v>
      </c>
      <c r="Q513">
        <v>429.87700000000001</v>
      </c>
      <c r="R513">
        <v>0.98538499999999996</v>
      </c>
      <c r="S513">
        <v>-16.693100000000001</v>
      </c>
      <c r="T513">
        <f t="shared" si="31"/>
        <v>-15.365590000000001</v>
      </c>
    </row>
    <row r="514" spans="2:20" x14ac:dyDescent="0.3">
      <c r="B514">
        <v>2</v>
      </c>
      <c r="C514">
        <v>227.06399999999999</v>
      </c>
      <c r="D514">
        <f t="shared" si="32"/>
        <v>185.73551263001534</v>
      </c>
      <c r="E514">
        <v>-31.997699999999998</v>
      </c>
      <c r="F514">
        <v>56.976300000000002</v>
      </c>
      <c r="G514">
        <v>362.887</v>
      </c>
      <c r="H514">
        <v>0.72126299999999999</v>
      </c>
      <c r="I514">
        <v>-46.508800000000001</v>
      </c>
      <c r="J514">
        <f t="shared" si="30"/>
        <v>-14.511100000000003</v>
      </c>
      <c r="L514">
        <v>20</v>
      </c>
      <c r="M514">
        <v>545.322</v>
      </c>
      <c r="N514">
        <f t="shared" si="33"/>
        <v>54.247585982423871</v>
      </c>
      <c r="O514">
        <v>-1.2817400000000001</v>
      </c>
      <c r="P514">
        <v>53.1158</v>
      </c>
      <c r="Q514">
        <v>426.72699999999998</v>
      </c>
      <c r="R514">
        <v>0.98296700000000004</v>
      </c>
      <c r="S514">
        <v>-16.754200000000001</v>
      </c>
      <c r="T514">
        <f t="shared" si="31"/>
        <v>-15.472460000000002</v>
      </c>
    </row>
    <row r="515" spans="2:20" x14ac:dyDescent="0.3">
      <c r="B515">
        <v>3</v>
      </c>
      <c r="C515">
        <v>242.852</v>
      </c>
      <c r="D515">
        <f t="shared" si="32"/>
        <v>63.339244996199604</v>
      </c>
      <c r="E515">
        <v>-29.7546</v>
      </c>
      <c r="F515">
        <v>56.701700000000002</v>
      </c>
      <c r="G515">
        <v>343.88900000000001</v>
      </c>
      <c r="H515">
        <v>0.69369800000000004</v>
      </c>
      <c r="I515">
        <v>-46.875</v>
      </c>
      <c r="J515">
        <f t="shared" si="30"/>
        <v>-17.1204</v>
      </c>
      <c r="L515">
        <v>21</v>
      </c>
      <c r="M515">
        <v>563.94000000000005</v>
      </c>
      <c r="N515">
        <f t="shared" si="33"/>
        <v>53.711462025996198</v>
      </c>
      <c r="O515">
        <v>-1.09863</v>
      </c>
      <c r="P515">
        <v>52.673299999999998</v>
      </c>
      <c r="Q515">
        <v>426.22800000000001</v>
      </c>
      <c r="R515">
        <v>0.98674499999999998</v>
      </c>
      <c r="S515">
        <v>-16.906700000000001</v>
      </c>
      <c r="T515">
        <f t="shared" si="31"/>
        <v>-15.808070000000001</v>
      </c>
    </row>
    <row r="516" spans="2:20" x14ac:dyDescent="0.3">
      <c r="B516">
        <v>4</v>
      </c>
      <c r="C516">
        <v>259.34300000000002</v>
      </c>
      <c r="D516">
        <f t="shared" si="32"/>
        <v>60.63913649869621</v>
      </c>
      <c r="E516">
        <v>-29.174800000000001</v>
      </c>
      <c r="F516">
        <v>57.128900000000002</v>
      </c>
      <c r="G516">
        <v>340.43400000000003</v>
      </c>
      <c r="H516">
        <v>0.68857400000000002</v>
      </c>
      <c r="I516">
        <v>-47.012300000000003</v>
      </c>
      <c r="J516">
        <f t="shared" si="30"/>
        <v>-17.837500000000002</v>
      </c>
      <c r="L516">
        <v>22</v>
      </c>
      <c r="M516">
        <v>582.56200000000001</v>
      </c>
      <c r="N516">
        <f t="shared" si="33"/>
        <v>53.699924820105373</v>
      </c>
      <c r="O516">
        <v>-1.9226099999999999</v>
      </c>
      <c r="P516">
        <v>53.497300000000003</v>
      </c>
      <c r="Q516">
        <v>439.15100000000001</v>
      </c>
      <c r="R516">
        <v>1.00142</v>
      </c>
      <c r="S516">
        <v>-16.891500000000001</v>
      </c>
      <c r="T516">
        <f t="shared" si="31"/>
        <v>-14.96889</v>
      </c>
    </row>
    <row r="517" spans="2:20" x14ac:dyDescent="0.3">
      <c r="B517">
        <v>5</v>
      </c>
      <c r="C517">
        <v>275.51799999999997</v>
      </c>
      <c r="D517">
        <f t="shared" si="32"/>
        <v>61.82380216383325</v>
      </c>
      <c r="E517">
        <v>-29.6631</v>
      </c>
      <c r="F517">
        <v>58.441200000000002</v>
      </c>
      <c r="G517">
        <v>347.86099999999999</v>
      </c>
      <c r="H517">
        <v>0.69013599999999997</v>
      </c>
      <c r="I517">
        <v>-46.9208</v>
      </c>
      <c r="J517">
        <f t="shared" si="30"/>
        <v>-17.2577</v>
      </c>
      <c r="L517">
        <v>23</v>
      </c>
      <c r="M517">
        <v>600.92999999999995</v>
      </c>
      <c r="N517">
        <f t="shared" si="33"/>
        <v>54.442508710801576</v>
      </c>
      <c r="O517">
        <v>-1.9073500000000001</v>
      </c>
      <c r="P517">
        <v>53.512599999999999</v>
      </c>
      <c r="Q517">
        <v>439.02499999999998</v>
      </c>
      <c r="R517">
        <v>1.00112</v>
      </c>
      <c r="S517">
        <v>-17.0441</v>
      </c>
      <c r="T517">
        <f t="shared" si="31"/>
        <v>-15.136749999999999</v>
      </c>
    </row>
    <row r="518" spans="2:20" x14ac:dyDescent="0.3">
      <c r="B518">
        <v>6</v>
      </c>
      <c r="C518">
        <v>291.87099999999998</v>
      </c>
      <c r="D518">
        <f t="shared" si="32"/>
        <v>61.150859169571298</v>
      </c>
      <c r="E518">
        <v>-28.503399999999999</v>
      </c>
      <c r="F518">
        <v>57.678199999999997</v>
      </c>
      <c r="G518">
        <v>338.303</v>
      </c>
      <c r="H518">
        <v>0.67901</v>
      </c>
      <c r="I518">
        <v>-46.875</v>
      </c>
      <c r="J518">
        <f t="shared" ref="J518:J575" si="34">I518-E518</f>
        <v>-18.371600000000001</v>
      </c>
      <c r="L518">
        <v>24</v>
      </c>
      <c r="M518">
        <v>619.553</v>
      </c>
      <c r="N518">
        <f t="shared" si="33"/>
        <v>53.697041293024618</v>
      </c>
      <c r="O518">
        <v>-1.02234</v>
      </c>
      <c r="P518">
        <v>52.536000000000001</v>
      </c>
      <c r="Q518">
        <v>425.60199999999998</v>
      </c>
      <c r="R518">
        <v>0.98846800000000001</v>
      </c>
      <c r="S518">
        <v>-16.784700000000001</v>
      </c>
      <c r="T518">
        <f t="shared" ref="T518:T581" si="35">S518-O518</f>
        <v>-15.762360000000001</v>
      </c>
    </row>
    <row r="519" spans="2:20" x14ac:dyDescent="0.3">
      <c r="B519">
        <v>7</v>
      </c>
      <c r="C519">
        <v>308.16300000000001</v>
      </c>
      <c r="D519">
        <f t="shared" ref="D519:D582" si="36">1000/(C519-C518)</f>
        <v>61.379818315737673</v>
      </c>
      <c r="E519">
        <v>-29.7546</v>
      </c>
      <c r="F519">
        <v>59.570300000000003</v>
      </c>
      <c r="G519">
        <v>357.54399999999998</v>
      </c>
      <c r="H519">
        <v>0.69683700000000004</v>
      </c>
      <c r="I519">
        <v>-46.569800000000001</v>
      </c>
      <c r="J519">
        <f t="shared" si="34"/>
        <v>-16.815200000000001</v>
      </c>
      <c r="L519">
        <v>25</v>
      </c>
      <c r="M519">
        <v>638.35400000000004</v>
      </c>
      <c r="N519">
        <f t="shared" ref="N519:N582" si="37">1000/(M519-M518)</f>
        <v>53.18866017765</v>
      </c>
      <c r="O519">
        <v>-0.71716299999999999</v>
      </c>
      <c r="P519">
        <v>52.078200000000002</v>
      </c>
      <c r="Q519">
        <v>416.154</v>
      </c>
      <c r="R519">
        <v>0.98241599999999996</v>
      </c>
      <c r="S519">
        <v>-17.0441</v>
      </c>
      <c r="T519">
        <f t="shared" si="35"/>
        <v>-16.326937000000001</v>
      </c>
    </row>
    <row r="520" spans="2:20" x14ac:dyDescent="0.3">
      <c r="B520">
        <v>8</v>
      </c>
      <c r="C520">
        <v>324.63900000000001</v>
      </c>
      <c r="D520">
        <f t="shared" si="36"/>
        <v>60.694343287205633</v>
      </c>
      <c r="E520">
        <v>-28.1067</v>
      </c>
      <c r="F520">
        <v>57.983400000000003</v>
      </c>
      <c r="G520">
        <v>342.58600000000001</v>
      </c>
      <c r="H520">
        <v>0.685585</v>
      </c>
      <c r="I520">
        <v>-46.356200000000001</v>
      </c>
      <c r="J520">
        <f t="shared" si="34"/>
        <v>-18.249500000000001</v>
      </c>
      <c r="L520">
        <v>26</v>
      </c>
      <c r="M520">
        <v>656.84799999999996</v>
      </c>
      <c r="N520">
        <f t="shared" si="37"/>
        <v>54.071590786201178</v>
      </c>
      <c r="O520">
        <v>-1.4801</v>
      </c>
      <c r="P520">
        <v>52.856400000000001</v>
      </c>
      <c r="Q520">
        <v>430.68</v>
      </c>
      <c r="R520">
        <v>0.99627900000000003</v>
      </c>
      <c r="S520">
        <v>-17.1814</v>
      </c>
      <c r="T520">
        <f t="shared" si="35"/>
        <v>-15.7013</v>
      </c>
    </row>
    <row r="521" spans="2:20" x14ac:dyDescent="0.3">
      <c r="B521">
        <v>9</v>
      </c>
      <c r="C521">
        <v>341.53300000000002</v>
      </c>
      <c r="D521">
        <f t="shared" si="36"/>
        <v>59.192612761927293</v>
      </c>
      <c r="E521">
        <v>-28.305099999999999</v>
      </c>
      <c r="F521">
        <v>58.517499999999998</v>
      </c>
      <c r="G521">
        <v>348.505</v>
      </c>
      <c r="H521">
        <v>0.69153200000000004</v>
      </c>
      <c r="I521">
        <v>-45.974699999999999</v>
      </c>
      <c r="J521">
        <f t="shared" si="34"/>
        <v>-17.669599999999999</v>
      </c>
      <c r="L521">
        <v>27</v>
      </c>
      <c r="M521">
        <v>675.61099999999999</v>
      </c>
      <c r="N521">
        <f t="shared" si="37"/>
        <v>53.296381175718075</v>
      </c>
      <c r="O521">
        <v>-1.54114</v>
      </c>
      <c r="P521">
        <v>52.749600000000001</v>
      </c>
      <c r="Q521">
        <v>432.38900000000001</v>
      </c>
      <c r="R521">
        <v>0.99853099999999995</v>
      </c>
      <c r="S521">
        <v>-16.9983</v>
      </c>
      <c r="T521">
        <f t="shared" si="35"/>
        <v>-15.45716</v>
      </c>
    </row>
    <row r="522" spans="2:20" x14ac:dyDescent="0.3">
      <c r="B522">
        <v>10</v>
      </c>
      <c r="C522">
        <v>358.02699999999999</v>
      </c>
      <c r="D522">
        <f t="shared" si="36"/>
        <v>60.628107190493616</v>
      </c>
      <c r="E522">
        <v>-28.945900000000002</v>
      </c>
      <c r="F522">
        <v>59.3414</v>
      </c>
      <c r="G522">
        <v>361.27</v>
      </c>
      <c r="H522">
        <v>0.70136100000000001</v>
      </c>
      <c r="I522">
        <v>-46.005200000000002</v>
      </c>
      <c r="J522">
        <f t="shared" si="34"/>
        <v>-17.0593</v>
      </c>
      <c r="L522">
        <v>28</v>
      </c>
      <c r="M522">
        <v>694.27099999999996</v>
      </c>
      <c r="N522">
        <f t="shared" si="37"/>
        <v>53.590568060021525</v>
      </c>
      <c r="O522">
        <v>-0.54931600000000003</v>
      </c>
      <c r="P522">
        <v>51.6815</v>
      </c>
      <c r="Q522">
        <v>414.29</v>
      </c>
      <c r="R522">
        <v>0.98559799999999997</v>
      </c>
      <c r="S522">
        <v>-16.952500000000001</v>
      </c>
      <c r="T522">
        <f t="shared" si="35"/>
        <v>-16.403184</v>
      </c>
    </row>
    <row r="523" spans="2:20" x14ac:dyDescent="0.3">
      <c r="B523">
        <v>11</v>
      </c>
      <c r="C523">
        <v>374.59100000000001</v>
      </c>
      <c r="D523">
        <f t="shared" si="36"/>
        <v>60.371890847621266</v>
      </c>
      <c r="E523">
        <v>-27.771000000000001</v>
      </c>
      <c r="F523">
        <v>58.197000000000003</v>
      </c>
      <c r="G523">
        <v>345.71199999999999</v>
      </c>
      <c r="H523">
        <v>0.69143299999999996</v>
      </c>
      <c r="I523">
        <v>-45.806899999999999</v>
      </c>
      <c r="J523">
        <f t="shared" si="34"/>
        <v>-18.035899999999998</v>
      </c>
      <c r="L523">
        <v>29</v>
      </c>
      <c r="M523">
        <v>713.03899999999999</v>
      </c>
      <c r="N523">
        <f t="shared" si="37"/>
        <v>53.282182438192585</v>
      </c>
      <c r="O523">
        <v>-1.00708</v>
      </c>
      <c r="P523">
        <v>52.108800000000002</v>
      </c>
      <c r="Q523">
        <v>420.98</v>
      </c>
      <c r="R523">
        <v>0.98958999999999997</v>
      </c>
      <c r="S523">
        <v>-17.0441</v>
      </c>
      <c r="T523">
        <f t="shared" si="35"/>
        <v>-16.037020000000002</v>
      </c>
    </row>
    <row r="524" spans="2:20" x14ac:dyDescent="0.3">
      <c r="B524">
        <v>12</v>
      </c>
      <c r="C524">
        <v>391.06</v>
      </c>
      <c r="D524">
        <f t="shared" si="36"/>
        <v>60.720140870726844</v>
      </c>
      <c r="E524">
        <v>-27.938800000000001</v>
      </c>
      <c r="F524">
        <v>58.822600000000001</v>
      </c>
      <c r="G524">
        <v>351.267</v>
      </c>
      <c r="H524">
        <v>0.69508000000000003</v>
      </c>
      <c r="I524">
        <v>-45.806899999999999</v>
      </c>
      <c r="J524">
        <f t="shared" si="34"/>
        <v>-17.868099999999998</v>
      </c>
      <c r="T524">
        <f t="shared" si="35"/>
        <v>0</v>
      </c>
    </row>
    <row r="525" spans="2:20" x14ac:dyDescent="0.3">
      <c r="B525">
        <v>13</v>
      </c>
      <c r="C525">
        <v>408.18900000000002</v>
      </c>
      <c r="D525">
        <f t="shared" si="36"/>
        <v>58.380524257107766</v>
      </c>
      <c r="E525">
        <v>-28.0151</v>
      </c>
      <c r="F525">
        <v>58.731099999999998</v>
      </c>
      <c r="G525">
        <v>355.81299999999999</v>
      </c>
      <c r="H525">
        <v>0.69845299999999999</v>
      </c>
      <c r="I525">
        <v>-45.410200000000003</v>
      </c>
      <c r="J525">
        <f t="shared" si="34"/>
        <v>-17.395100000000003</v>
      </c>
      <c r="K525">
        <v>4.5999999999999996</v>
      </c>
      <c r="T525">
        <f t="shared" si="35"/>
        <v>0</v>
      </c>
    </row>
    <row r="526" spans="2:20" x14ac:dyDescent="0.3">
      <c r="B526">
        <v>14</v>
      </c>
      <c r="C526">
        <v>424.83699999999999</v>
      </c>
      <c r="D526">
        <f t="shared" si="36"/>
        <v>60.067275348390311</v>
      </c>
      <c r="E526">
        <v>-27.023299999999999</v>
      </c>
      <c r="F526">
        <v>57.922400000000003</v>
      </c>
      <c r="G526">
        <v>344.16</v>
      </c>
      <c r="H526">
        <v>0.69364499999999996</v>
      </c>
      <c r="I526">
        <v>-45.318600000000004</v>
      </c>
      <c r="J526">
        <f t="shared" si="34"/>
        <v>-18.295300000000005</v>
      </c>
      <c r="L526">
        <v>1</v>
      </c>
      <c r="M526">
        <v>221.87799999999999</v>
      </c>
      <c r="O526">
        <v>-9.1400100000000002</v>
      </c>
      <c r="P526">
        <v>64.224199999999996</v>
      </c>
      <c r="Q526">
        <v>355.733</v>
      </c>
      <c r="R526">
        <v>0.84227700000000005</v>
      </c>
      <c r="S526">
        <v>-20.1721</v>
      </c>
      <c r="T526">
        <f t="shared" si="35"/>
        <v>-11.03209</v>
      </c>
    </row>
    <row r="527" spans="2:20" x14ac:dyDescent="0.3">
      <c r="B527">
        <v>15</v>
      </c>
      <c r="C527">
        <v>441.5</v>
      </c>
      <c r="D527">
        <f t="shared" si="36"/>
        <v>60.01320290463898</v>
      </c>
      <c r="E527">
        <v>-27.740500000000001</v>
      </c>
      <c r="F527">
        <v>58.807400000000001</v>
      </c>
      <c r="G527">
        <v>357.59100000000001</v>
      </c>
      <c r="H527">
        <v>0.70287699999999997</v>
      </c>
      <c r="I527">
        <v>-45.120199999999997</v>
      </c>
      <c r="J527">
        <f t="shared" si="34"/>
        <v>-17.379699999999996</v>
      </c>
      <c r="L527">
        <v>2</v>
      </c>
      <c r="M527">
        <v>228.821</v>
      </c>
      <c r="N527">
        <f t="shared" si="37"/>
        <v>144.02995823131187</v>
      </c>
      <c r="O527">
        <v>-3.4027099999999999</v>
      </c>
      <c r="P527">
        <v>51.025399999999998</v>
      </c>
      <c r="Q527">
        <v>429.27600000000001</v>
      </c>
      <c r="R527">
        <v>1.0295700000000001</v>
      </c>
      <c r="S527">
        <v>-16.174299999999999</v>
      </c>
      <c r="T527">
        <f t="shared" si="35"/>
        <v>-12.77159</v>
      </c>
    </row>
    <row r="528" spans="2:20" x14ac:dyDescent="0.3">
      <c r="B528">
        <v>16</v>
      </c>
      <c r="C528">
        <v>459.00200000000001</v>
      </c>
      <c r="D528">
        <f t="shared" si="36"/>
        <v>57.136327276882611</v>
      </c>
      <c r="E528">
        <v>-26.5808</v>
      </c>
      <c r="F528">
        <v>57.6477</v>
      </c>
      <c r="G528">
        <v>345.01100000000002</v>
      </c>
      <c r="H528">
        <v>0.69419500000000001</v>
      </c>
      <c r="I528">
        <v>-44.921900000000001</v>
      </c>
      <c r="J528">
        <f t="shared" si="34"/>
        <v>-18.341100000000001</v>
      </c>
      <c r="L528">
        <v>3</v>
      </c>
      <c r="M528">
        <v>245.05099999999999</v>
      </c>
      <c r="N528">
        <f t="shared" si="37"/>
        <v>61.614294516327824</v>
      </c>
      <c r="O528">
        <v>-0.51879900000000001</v>
      </c>
      <c r="P528">
        <v>49.285899999999998</v>
      </c>
      <c r="Q528">
        <v>412.19</v>
      </c>
      <c r="R528">
        <v>0.98829299999999998</v>
      </c>
      <c r="S528">
        <v>-15.7013</v>
      </c>
      <c r="T528">
        <f t="shared" si="35"/>
        <v>-15.182501</v>
      </c>
    </row>
    <row r="529" spans="1:20" x14ac:dyDescent="0.3">
      <c r="B529">
        <v>17</v>
      </c>
      <c r="C529">
        <v>476.15899999999999</v>
      </c>
      <c r="D529">
        <f t="shared" si="36"/>
        <v>58.285248003730317</v>
      </c>
      <c r="E529">
        <v>-27.42</v>
      </c>
      <c r="F529">
        <v>58.441200000000002</v>
      </c>
      <c r="G529">
        <v>351.55900000000003</v>
      </c>
      <c r="H529">
        <v>0.69980200000000004</v>
      </c>
      <c r="I529">
        <v>-44.967700000000001</v>
      </c>
      <c r="J529">
        <f t="shared" si="34"/>
        <v>-17.547699999999999</v>
      </c>
      <c r="L529">
        <v>4</v>
      </c>
      <c r="M529">
        <v>260.13</v>
      </c>
      <c r="N529">
        <f t="shared" si="37"/>
        <v>66.31739505272229</v>
      </c>
      <c r="O529">
        <v>-0.41198699999999999</v>
      </c>
      <c r="P529">
        <v>49.041699999999999</v>
      </c>
      <c r="Q529">
        <v>427.46199999999999</v>
      </c>
      <c r="R529">
        <v>1.0154799999999999</v>
      </c>
      <c r="S529">
        <v>-15.4114</v>
      </c>
      <c r="T529">
        <f t="shared" si="35"/>
        <v>-14.999413000000001</v>
      </c>
    </row>
    <row r="530" spans="1:20" x14ac:dyDescent="0.3">
      <c r="B530">
        <v>18</v>
      </c>
      <c r="C530">
        <v>493.93700000000001</v>
      </c>
      <c r="D530">
        <f t="shared" si="36"/>
        <v>56.249296883788887</v>
      </c>
      <c r="E530">
        <v>-26.5808</v>
      </c>
      <c r="F530">
        <v>57.434100000000001</v>
      </c>
      <c r="G530">
        <v>342.96</v>
      </c>
      <c r="H530">
        <v>0.69453900000000002</v>
      </c>
      <c r="I530">
        <v>-45.013399999999997</v>
      </c>
      <c r="J530">
        <f t="shared" si="34"/>
        <v>-18.432599999999997</v>
      </c>
      <c r="L530">
        <v>5</v>
      </c>
      <c r="M530">
        <v>277.79700000000003</v>
      </c>
      <c r="N530">
        <f t="shared" si="37"/>
        <v>56.602705609328027</v>
      </c>
      <c r="O530">
        <v>-0.41198699999999999</v>
      </c>
      <c r="P530">
        <v>50.170900000000003</v>
      </c>
      <c r="Q530">
        <v>420.53199999999998</v>
      </c>
      <c r="R530">
        <v>0.99423899999999998</v>
      </c>
      <c r="S530">
        <v>-16.097999999999999</v>
      </c>
      <c r="T530">
        <f t="shared" si="35"/>
        <v>-15.686012999999999</v>
      </c>
    </row>
    <row r="531" spans="1:20" x14ac:dyDescent="0.3">
      <c r="B531">
        <v>19</v>
      </c>
      <c r="C531">
        <v>510.774</v>
      </c>
      <c r="D531">
        <f t="shared" si="36"/>
        <v>59.393003504187249</v>
      </c>
      <c r="E531">
        <v>-26.5961</v>
      </c>
      <c r="F531">
        <v>57.6935</v>
      </c>
      <c r="G531">
        <v>346.05900000000003</v>
      </c>
      <c r="H531">
        <v>0.69764000000000004</v>
      </c>
      <c r="I531">
        <v>-44.921900000000001</v>
      </c>
      <c r="J531">
        <f t="shared" si="34"/>
        <v>-18.325800000000001</v>
      </c>
      <c r="L531">
        <v>6</v>
      </c>
      <c r="M531">
        <v>295.79399999999998</v>
      </c>
      <c r="N531">
        <f t="shared" si="37"/>
        <v>55.564816358282066</v>
      </c>
      <c r="O531">
        <v>-0.36621100000000001</v>
      </c>
      <c r="P531">
        <v>51.025399999999998</v>
      </c>
      <c r="Q531">
        <v>414.57499999999999</v>
      </c>
      <c r="R531">
        <v>0.98312699999999997</v>
      </c>
      <c r="S531">
        <v>-16.540500000000002</v>
      </c>
      <c r="T531">
        <f t="shared" si="35"/>
        <v>-16.174289000000002</v>
      </c>
    </row>
    <row r="532" spans="1:20" x14ac:dyDescent="0.3">
      <c r="B532">
        <v>20</v>
      </c>
      <c r="C532">
        <v>528.255</v>
      </c>
      <c r="D532">
        <f t="shared" si="36"/>
        <v>57.204965390995959</v>
      </c>
      <c r="E532">
        <v>-26.885999999999999</v>
      </c>
      <c r="F532">
        <v>57.937600000000003</v>
      </c>
      <c r="G532">
        <v>352.959</v>
      </c>
      <c r="H532">
        <v>0.70179100000000005</v>
      </c>
      <c r="I532">
        <v>-44.662500000000001</v>
      </c>
      <c r="J532">
        <f t="shared" si="34"/>
        <v>-17.776500000000002</v>
      </c>
      <c r="L532">
        <v>7</v>
      </c>
      <c r="M532">
        <v>313.45299999999997</v>
      </c>
      <c r="N532">
        <f t="shared" si="37"/>
        <v>56.62834815108446</v>
      </c>
      <c r="O532">
        <v>-0.71716299999999999</v>
      </c>
      <c r="P532">
        <v>51.696800000000003</v>
      </c>
      <c r="Q532">
        <v>421.572</v>
      </c>
      <c r="R532">
        <v>0.97760800000000003</v>
      </c>
      <c r="S532">
        <v>-16.799900000000001</v>
      </c>
      <c r="T532">
        <f t="shared" si="35"/>
        <v>-16.082737000000002</v>
      </c>
    </row>
    <row r="533" spans="1:20" x14ac:dyDescent="0.3">
      <c r="B533">
        <v>21</v>
      </c>
      <c r="C533">
        <v>545.29499999999996</v>
      </c>
      <c r="D533">
        <f t="shared" si="36"/>
        <v>58.6854460093898</v>
      </c>
      <c r="E533">
        <v>-27.175899999999999</v>
      </c>
      <c r="F533">
        <v>58.273299999999999</v>
      </c>
      <c r="G533">
        <v>354.62099999999998</v>
      </c>
      <c r="H533">
        <v>0.70519699999999996</v>
      </c>
      <c r="I533">
        <v>-44.860799999999998</v>
      </c>
      <c r="J533">
        <f t="shared" si="34"/>
        <v>-17.684899999999999</v>
      </c>
      <c r="L533">
        <v>8</v>
      </c>
      <c r="M533">
        <v>331.12400000000002</v>
      </c>
      <c r="N533">
        <f t="shared" si="37"/>
        <v>56.589893045101988</v>
      </c>
      <c r="O533">
        <v>-1.5258799999999999</v>
      </c>
      <c r="P533">
        <v>52.734400000000001</v>
      </c>
      <c r="Q533">
        <v>430.99099999999999</v>
      </c>
      <c r="R533">
        <v>0.98972000000000004</v>
      </c>
      <c r="S533">
        <v>-16.891500000000001</v>
      </c>
      <c r="T533">
        <f t="shared" si="35"/>
        <v>-15.36562</v>
      </c>
    </row>
    <row r="534" spans="1:20" x14ac:dyDescent="0.3">
      <c r="B534">
        <v>22</v>
      </c>
      <c r="C534">
        <v>563.01</v>
      </c>
      <c r="D534">
        <f t="shared" si="36"/>
        <v>56.449336720293438</v>
      </c>
      <c r="E534">
        <v>-26.4893</v>
      </c>
      <c r="F534">
        <v>57.449300000000001</v>
      </c>
      <c r="G534">
        <v>349.35500000000002</v>
      </c>
      <c r="H534">
        <v>0.70021599999999995</v>
      </c>
      <c r="I534">
        <v>-44.784500000000001</v>
      </c>
      <c r="J534">
        <f t="shared" si="34"/>
        <v>-18.295200000000001</v>
      </c>
      <c r="L534">
        <v>9</v>
      </c>
      <c r="M534">
        <v>348.98200000000003</v>
      </c>
      <c r="N534">
        <f t="shared" si="37"/>
        <v>55.997312129017793</v>
      </c>
      <c r="O534">
        <v>-0.77819799999999995</v>
      </c>
      <c r="P534">
        <v>51.895099999999999</v>
      </c>
      <c r="Q534">
        <v>418.95800000000003</v>
      </c>
      <c r="R534">
        <v>0.97980400000000001</v>
      </c>
      <c r="S534">
        <v>-16.830400000000001</v>
      </c>
      <c r="T534">
        <f t="shared" si="35"/>
        <v>-16.052202000000001</v>
      </c>
    </row>
    <row r="535" spans="1:20" x14ac:dyDescent="0.3">
      <c r="B535">
        <v>23</v>
      </c>
      <c r="C535">
        <v>580.44600000000003</v>
      </c>
      <c r="D535">
        <f t="shared" si="36"/>
        <v>57.352603808212777</v>
      </c>
      <c r="E535">
        <v>-27.206399999999999</v>
      </c>
      <c r="F535">
        <v>58.212299999999999</v>
      </c>
      <c r="G535">
        <v>360.024</v>
      </c>
      <c r="H535">
        <v>0.70423899999999995</v>
      </c>
      <c r="I535">
        <v>-44.662500000000001</v>
      </c>
      <c r="J535">
        <f t="shared" si="34"/>
        <v>-17.456100000000003</v>
      </c>
      <c r="L535">
        <v>10</v>
      </c>
      <c r="M535">
        <v>367.017</v>
      </c>
      <c r="N535">
        <f t="shared" si="37"/>
        <v>55.44774050457454</v>
      </c>
      <c r="O535">
        <v>-0.56457500000000005</v>
      </c>
      <c r="P535">
        <v>51.757800000000003</v>
      </c>
      <c r="Q535">
        <v>414.25900000000001</v>
      </c>
      <c r="R535">
        <v>0.97661200000000004</v>
      </c>
      <c r="S535">
        <v>-16.830400000000001</v>
      </c>
      <c r="T535">
        <f t="shared" si="35"/>
        <v>-16.265825</v>
      </c>
    </row>
    <row r="536" spans="1:20" x14ac:dyDescent="0.3">
      <c r="B536">
        <v>24</v>
      </c>
      <c r="C536">
        <v>597.70600000000002</v>
      </c>
      <c r="D536">
        <f t="shared" si="36"/>
        <v>57.937427578215555</v>
      </c>
      <c r="E536">
        <v>-26.5961</v>
      </c>
      <c r="F536">
        <v>57.525599999999997</v>
      </c>
      <c r="G536">
        <v>352.52100000000002</v>
      </c>
      <c r="H536">
        <v>0.70682100000000003</v>
      </c>
      <c r="I536">
        <v>-44.479399999999998</v>
      </c>
      <c r="J536">
        <f t="shared" si="34"/>
        <v>-17.883299999999998</v>
      </c>
      <c r="L536">
        <v>11</v>
      </c>
      <c r="M536">
        <v>385.024</v>
      </c>
      <c r="N536">
        <f t="shared" si="37"/>
        <v>55.53395901593823</v>
      </c>
      <c r="O536">
        <v>-1.7547600000000001</v>
      </c>
      <c r="P536">
        <v>52.9938</v>
      </c>
      <c r="Q536">
        <v>434.19600000000003</v>
      </c>
      <c r="R536">
        <v>0.994309</v>
      </c>
      <c r="S536">
        <v>-16.9373</v>
      </c>
      <c r="T536">
        <f t="shared" si="35"/>
        <v>-15.182539999999999</v>
      </c>
    </row>
    <row r="537" spans="1:20" x14ac:dyDescent="0.3">
      <c r="B537">
        <v>25</v>
      </c>
      <c r="C537">
        <v>614.97799999999995</v>
      </c>
      <c r="D537">
        <f t="shared" si="36"/>
        <v>57.897174617878868</v>
      </c>
      <c r="E537">
        <v>-26.962299999999999</v>
      </c>
      <c r="F537">
        <v>57.876600000000003</v>
      </c>
      <c r="G537">
        <v>355.34699999999998</v>
      </c>
      <c r="H537">
        <v>0.70977999999999997</v>
      </c>
      <c r="I537">
        <v>-44.616700000000002</v>
      </c>
      <c r="J537">
        <f t="shared" si="34"/>
        <v>-17.654400000000003</v>
      </c>
      <c r="L537">
        <v>12</v>
      </c>
      <c r="M537">
        <v>403.09500000000003</v>
      </c>
      <c r="N537">
        <f t="shared" si="37"/>
        <v>55.337280726025043</v>
      </c>
      <c r="O537">
        <v>-0.86975100000000005</v>
      </c>
      <c r="P537">
        <v>52.047699999999999</v>
      </c>
      <c r="Q537">
        <v>422.51799999999997</v>
      </c>
      <c r="R537">
        <v>0.98829900000000004</v>
      </c>
      <c r="S537">
        <v>-16.647300000000001</v>
      </c>
      <c r="T537">
        <f t="shared" si="35"/>
        <v>-15.777549</v>
      </c>
    </row>
    <row r="538" spans="1:20" x14ac:dyDescent="0.3">
      <c r="B538">
        <v>26</v>
      </c>
      <c r="C538">
        <v>632.67899999999997</v>
      </c>
      <c r="D538">
        <f t="shared" si="36"/>
        <v>56.493983390768811</v>
      </c>
      <c r="E538">
        <v>-26.5961</v>
      </c>
      <c r="F538">
        <v>57.342500000000001</v>
      </c>
      <c r="G538">
        <v>351.35399999999998</v>
      </c>
      <c r="H538">
        <v>0.70699999999999996</v>
      </c>
      <c r="I538">
        <v>-44.601399999999998</v>
      </c>
      <c r="J538">
        <f t="shared" si="34"/>
        <v>-18.005299999999998</v>
      </c>
      <c r="L538">
        <v>13</v>
      </c>
      <c r="M538">
        <v>420.995</v>
      </c>
      <c r="N538">
        <f t="shared" si="37"/>
        <v>55.865921787709567</v>
      </c>
      <c r="O538">
        <v>-1.11389</v>
      </c>
      <c r="P538">
        <v>52.261400000000002</v>
      </c>
      <c r="Q538">
        <v>427.74</v>
      </c>
      <c r="R538">
        <v>0.99193100000000001</v>
      </c>
      <c r="S538">
        <v>-16.830400000000001</v>
      </c>
      <c r="T538">
        <f t="shared" si="35"/>
        <v>-15.716510000000001</v>
      </c>
    </row>
    <row r="539" spans="1:20" x14ac:dyDescent="0.3">
      <c r="B539">
        <v>27</v>
      </c>
      <c r="C539">
        <v>650.47900000000004</v>
      </c>
      <c r="D539">
        <f t="shared" si="36"/>
        <v>56.17977528089866</v>
      </c>
      <c r="E539">
        <v>-26.413</v>
      </c>
      <c r="F539">
        <v>56.930500000000002</v>
      </c>
      <c r="G539">
        <v>353.209</v>
      </c>
      <c r="H539">
        <v>0.71182599999999996</v>
      </c>
      <c r="I539">
        <v>-44.586199999999998</v>
      </c>
      <c r="J539">
        <f t="shared" si="34"/>
        <v>-18.173199999999998</v>
      </c>
      <c r="L539">
        <v>14</v>
      </c>
      <c r="M539">
        <v>439.04599999999999</v>
      </c>
      <c r="N539">
        <f t="shared" si="37"/>
        <v>55.398592875740995</v>
      </c>
      <c r="O539">
        <v>-1.64795</v>
      </c>
      <c r="P539">
        <v>52.749600000000001</v>
      </c>
      <c r="Q539">
        <v>434.15199999999999</v>
      </c>
      <c r="R539">
        <v>1.0045500000000001</v>
      </c>
      <c r="S539">
        <v>-16.754200000000001</v>
      </c>
      <c r="T539">
        <f t="shared" si="35"/>
        <v>-15.106250000000001</v>
      </c>
    </row>
    <row r="540" spans="1:20" x14ac:dyDescent="0.3">
      <c r="B540">
        <v>28</v>
      </c>
      <c r="C540">
        <v>668.36500000000001</v>
      </c>
      <c r="D540">
        <f t="shared" si="36"/>
        <v>55.909650005591068</v>
      </c>
      <c r="E540">
        <v>-26.7944</v>
      </c>
      <c r="F540">
        <v>57.556199999999997</v>
      </c>
      <c r="G540">
        <v>363.161</v>
      </c>
      <c r="H540">
        <v>0.71735800000000005</v>
      </c>
      <c r="I540">
        <v>-44.296300000000002</v>
      </c>
      <c r="J540">
        <f t="shared" si="34"/>
        <v>-17.501900000000003</v>
      </c>
      <c r="L540">
        <v>15</v>
      </c>
      <c r="M540">
        <v>457.29899999999998</v>
      </c>
      <c r="N540">
        <f t="shared" si="37"/>
        <v>54.785514709910743</v>
      </c>
      <c r="O540">
        <v>-1.0833699999999999</v>
      </c>
      <c r="P540">
        <v>52.032499999999999</v>
      </c>
      <c r="Q540">
        <v>426.596</v>
      </c>
      <c r="R540">
        <v>0.99454100000000001</v>
      </c>
      <c r="S540">
        <v>-16.891500000000001</v>
      </c>
      <c r="T540">
        <f t="shared" si="35"/>
        <v>-15.80813</v>
      </c>
    </row>
    <row r="541" spans="1:20" x14ac:dyDescent="0.3">
      <c r="B541">
        <v>29</v>
      </c>
      <c r="C541">
        <v>686.35199999999998</v>
      </c>
      <c r="D541">
        <f t="shared" si="36"/>
        <v>55.595708011341628</v>
      </c>
      <c r="E541">
        <v>-26.5503</v>
      </c>
      <c r="F541">
        <v>56.854199999999999</v>
      </c>
      <c r="G541">
        <v>358.017</v>
      </c>
      <c r="H541">
        <v>0.71476200000000001</v>
      </c>
      <c r="I541">
        <v>-44.403100000000002</v>
      </c>
      <c r="J541">
        <f t="shared" si="34"/>
        <v>-17.852800000000002</v>
      </c>
      <c r="L541">
        <v>16</v>
      </c>
      <c r="M541">
        <v>475.589</v>
      </c>
      <c r="N541">
        <f t="shared" si="37"/>
        <v>54.674685620557618</v>
      </c>
      <c r="O541">
        <v>-1.6174299999999999</v>
      </c>
      <c r="P541">
        <v>52.490200000000002</v>
      </c>
      <c r="Q541">
        <v>440.43</v>
      </c>
      <c r="R541">
        <v>1.0132000000000001</v>
      </c>
      <c r="S541">
        <v>-16.677900000000001</v>
      </c>
      <c r="T541">
        <f t="shared" si="35"/>
        <v>-15.06047</v>
      </c>
    </row>
    <row r="542" spans="1:20" x14ac:dyDescent="0.3">
      <c r="B542">
        <v>30</v>
      </c>
      <c r="C542">
        <v>704.19299999999998</v>
      </c>
      <c r="D542">
        <f t="shared" si="36"/>
        <v>56.05066980550415</v>
      </c>
      <c r="E542">
        <v>-26.6266</v>
      </c>
      <c r="F542">
        <v>57.434100000000001</v>
      </c>
      <c r="G542">
        <v>352.51400000000001</v>
      </c>
      <c r="H542">
        <v>0.70997500000000002</v>
      </c>
      <c r="I542">
        <v>-44.509900000000002</v>
      </c>
      <c r="J542">
        <f t="shared" si="34"/>
        <v>-17.883300000000002</v>
      </c>
      <c r="L542">
        <v>17</v>
      </c>
      <c r="M542">
        <v>494.01100000000002</v>
      </c>
      <c r="N542">
        <f t="shared" si="37"/>
        <v>54.28292259255231</v>
      </c>
      <c r="O542">
        <v>-0.94604500000000002</v>
      </c>
      <c r="P542">
        <v>51.696800000000003</v>
      </c>
      <c r="Q542">
        <v>422.02100000000002</v>
      </c>
      <c r="R542">
        <v>1.00099</v>
      </c>
      <c r="S542">
        <v>-16.754200000000001</v>
      </c>
      <c r="T542">
        <f t="shared" si="35"/>
        <v>-15.808155000000001</v>
      </c>
    </row>
    <row r="543" spans="1:20" x14ac:dyDescent="0.3">
      <c r="J543">
        <f t="shared" si="34"/>
        <v>0</v>
      </c>
      <c r="L543">
        <v>18</v>
      </c>
      <c r="M543">
        <v>512.65300000000002</v>
      </c>
      <c r="N543">
        <f t="shared" si="37"/>
        <v>53.64231305653901</v>
      </c>
      <c r="O543">
        <v>-0.19836400000000001</v>
      </c>
      <c r="P543">
        <v>50.796500000000002</v>
      </c>
      <c r="Q543">
        <v>413.74900000000002</v>
      </c>
      <c r="R543">
        <v>0.99026199999999998</v>
      </c>
      <c r="S543">
        <v>-16.799900000000001</v>
      </c>
      <c r="T543">
        <f t="shared" si="35"/>
        <v>-16.601535999999999</v>
      </c>
    </row>
    <row r="544" spans="1:20" x14ac:dyDescent="0.3">
      <c r="A544">
        <v>5</v>
      </c>
      <c r="J544">
        <f t="shared" si="34"/>
        <v>0</v>
      </c>
      <c r="L544">
        <v>19</v>
      </c>
      <c r="M544">
        <v>531.08299999999997</v>
      </c>
      <c r="N544">
        <f t="shared" si="37"/>
        <v>54.259359739555222</v>
      </c>
      <c r="O544">
        <v>-0.76293900000000003</v>
      </c>
      <c r="P544">
        <v>51.437399999999997</v>
      </c>
      <c r="Q544">
        <v>427.517</v>
      </c>
      <c r="R544">
        <v>0.99664900000000001</v>
      </c>
      <c r="S544">
        <v>-16.693100000000001</v>
      </c>
      <c r="T544">
        <f t="shared" si="35"/>
        <v>-15.930161000000002</v>
      </c>
    </row>
    <row r="545" spans="2:20" x14ac:dyDescent="0.3">
      <c r="B545">
        <v>1</v>
      </c>
      <c r="C545">
        <v>221.624</v>
      </c>
      <c r="E545">
        <v>-37.353499999999997</v>
      </c>
      <c r="F545">
        <v>71.167000000000002</v>
      </c>
      <c r="G545">
        <v>295.37099999999998</v>
      </c>
      <c r="H545">
        <v>0.61495200000000005</v>
      </c>
      <c r="I545">
        <v>-50.1556</v>
      </c>
      <c r="J545">
        <f t="shared" si="34"/>
        <v>-12.802100000000003</v>
      </c>
      <c r="L545">
        <v>20</v>
      </c>
      <c r="M545">
        <v>549.69799999999998</v>
      </c>
      <c r="N545">
        <f t="shared" si="37"/>
        <v>53.720118184259981</v>
      </c>
      <c r="O545">
        <v>-1.4343300000000001</v>
      </c>
      <c r="P545">
        <v>52.032499999999999</v>
      </c>
      <c r="Q545">
        <v>435.58300000000003</v>
      </c>
      <c r="R545">
        <v>1.0110399999999999</v>
      </c>
      <c r="S545">
        <v>-16.891500000000001</v>
      </c>
      <c r="T545">
        <f t="shared" si="35"/>
        <v>-15.457170000000001</v>
      </c>
    </row>
    <row r="546" spans="2:20" x14ac:dyDescent="0.3">
      <c r="B546">
        <v>2</v>
      </c>
      <c r="C546">
        <v>226.95099999999999</v>
      </c>
      <c r="D546">
        <f t="shared" si="36"/>
        <v>187.72292096865033</v>
      </c>
      <c r="E546">
        <v>-31.3263</v>
      </c>
      <c r="F546">
        <v>55.679299999999998</v>
      </c>
      <c r="G546">
        <v>351.11900000000003</v>
      </c>
      <c r="H546">
        <v>0.72004199999999996</v>
      </c>
      <c r="I546">
        <v>-46.646099999999997</v>
      </c>
      <c r="J546">
        <f t="shared" si="34"/>
        <v>-15.319799999999997</v>
      </c>
      <c r="L546">
        <v>21</v>
      </c>
      <c r="M546">
        <v>568.81700000000001</v>
      </c>
      <c r="N546">
        <f t="shared" si="37"/>
        <v>52.303990794497544</v>
      </c>
      <c r="O546">
        <v>-0.86975100000000005</v>
      </c>
      <c r="P546">
        <v>51.4069</v>
      </c>
      <c r="Q546">
        <v>426.15</v>
      </c>
      <c r="R546">
        <v>1.00156</v>
      </c>
      <c r="S546">
        <v>-16.769400000000001</v>
      </c>
      <c r="T546">
        <f t="shared" si="35"/>
        <v>-15.899649</v>
      </c>
    </row>
    <row r="547" spans="2:20" x14ac:dyDescent="0.3">
      <c r="B547">
        <v>3</v>
      </c>
      <c r="C547">
        <v>241.52199999999999</v>
      </c>
      <c r="D547">
        <f t="shared" si="36"/>
        <v>68.629469494200819</v>
      </c>
      <c r="E547">
        <v>-30.532800000000002</v>
      </c>
      <c r="F547">
        <v>56.777999999999999</v>
      </c>
      <c r="G547">
        <v>356.15199999999999</v>
      </c>
      <c r="H547">
        <v>0.70904199999999995</v>
      </c>
      <c r="I547">
        <v>-46.905500000000004</v>
      </c>
      <c r="J547">
        <f t="shared" si="34"/>
        <v>-16.372700000000002</v>
      </c>
      <c r="L547">
        <v>22</v>
      </c>
      <c r="M547">
        <v>587.60199999999998</v>
      </c>
      <c r="N547">
        <f t="shared" si="37"/>
        <v>53.233963268565432</v>
      </c>
      <c r="O547">
        <v>-1.11389</v>
      </c>
      <c r="P547">
        <v>51.5747</v>
      </c>
      <c r="Q547">
        <v>430.21300000000002</v>
      </c>
      <c r="R547">
        <v>1.0096700000000001</v>
      </c>
      <c r="S547">
        <v>-16.693100000000001</v>
      </c>
      <c r="T547">
        <f t="shared" si="35"/>
        <v>-15.579210000000002</v>
      </c>
    </row>
    <row r="548" spans="2:20" x14ac:dyDescent="0.3">
      <c r="B548">
        <v>4</v>
      </c>
      <c r="C548">
        <v>258.053</v>
      </c>
      <c r="D548">
        <f t="shared" si="36"/>
        <v>60.492408202770534</v>
      </c>
      <c r="E548">
        <v>-29.190100000000001</v>
      </c>
      <c r="F548">
        <v>56.930500000000002</v>
      </c>
      <c r="G548">
        <v>341.96199999999999</v>
      </c>
      <c r="H548">
        <v>0.68868499999999999</v>
      </c>
      <c r="I548">
        <v>-47.210700000000003</v>
      </c>
      <c r="J548">
        <f t="shared" si="34"/>
        <v>-18.020600000000002</v>
      </c>
      <c r="L548">
        <v>23</v>
      </c>
      <c r="M548">
        <v>606.58000000000004</v>
      </c>
      <c r="N548">
        <f t="shared" si="37"/>
        <v>52.692591421645936</v>
      </c>
      <c r="O548">
        <v>-1.4495800000000001</v>
      </c>
      <c r="P548">
        <v>51.544199999999996</v>
      </c>
      <c r="Q548">
        <v>433.08199999999999</v>
      </c>
      <c r="R548">
        <v>1.0166500000000001</v>
      </c>
      <c r="S548">
        <v>-16.906700000000001</v>
      </c>
      <c r="T548">
        <f t="shared" si="35"/>
        <v>-15.45712</v>
      </c>
    </row>
    <row r="549" spans="2:20" x14ac:dyDescent="0.3">
      <c r="B549">
        <v>5</v>
      </c>
      <c r="C549">
        <v>274.13400000000001</v>
      </c>
      <c r="D549">
        <f t="shared" si="36"/>
        <v>62.185187488340212</v>
      </c>
      <c r="E549">
        <v>-28.839099999999998</v>
      </c>
      <c r="F549">
        <v>56.884799999999998</v>
      </c>
      <c r="G549">
        <v>340.33600000000001</v>
      </c>
      <c r="H549">
        <v>0.69227399999999994</v>
      </c>
      <c r="I549">
        <v>-47.0886</v>
      </c>
      <c r="J549">
        <f t="shared" si="34"/>
        <v>-18.249500000000001</v>
      </c>
      <c r="L549">
        <v>24</v>
      </c>
      <c r="M549">
        <v>625.13699999999994</v>
      </c>
      <c r="N549">
        <f t="shared" si="37"/>
        <v>53.888020693000229</v>
      </c>
      <c r="O549">
        <v>-1.3732899999999999</v>
      </c>
      <c r="P549">
        <v>51.376300000000001</v>
      </c>
      <c r="Q549">
        <v>428.64</v>
      </c>
      <c r="R549">
        <v>1.0190399999999999</v>
      </c>
      <c r="S549">
        <v>-16.845700000000001</v>
      </c>
      <c r="T549">
        <f t="shared" si="35"/>
        <v>-15.47241</v>
      </c>
    </row>
    <row r="550" spans="2:20" x14ac:dyDescent="0.3">
      <c r="B550">
        <v>6</v>
      </c>
      <c r="C550">
        <v>290.34300000000002</v>
      </c>
      <c r="D550">
        <f t="shared" si="36"/>
        <v>61.694120550311546</v>
      </c>
      <c r="E550">
        <v>-29.022200000000002</v>
      </c>
      <c r="F550">
        <v>57.7545</v>
      </c>
      <c r="G550">
        <v>346.72300000000001</v>
      </c>
      <c r="H550">
        <v>0.69719299999999995</v>
      </c>
      <c r="I550">
        <v>-46.7834</v>
      </c>
      <c r="J550">
        <f t="shared" si="34"/>
        <v>-17.761199999999999</v>
      </c>
      <c r="L550">
        <v>25</v>
      </c>
      <c r="M550">
        <v>644.10599999999999</v>
      </c>
      <c r="N550">
        <f t="shared" si="37"/>
        <v>52.717591860403672</v>
      </c>
      <c r="O550">
        <v>-1.5716600000000001</v>
      </c>
      <c r="P550">
        <v>51.4679</v>
      </c>
      <c r="Q550">
        <v>435.07799999999997</v>
      </c>
      <c r="R550">
        <v>1.0242100000000001</v>
      </c>
      <c r="S550">
        <v>-16.876200000000001</v>
      </c>
      <c r="T550">
        <f t="shared" si="35"/>
        <v>-15.304540000000001</v>
      </c>
    </row>
    <row r="551" spans="2:20" x14ac:dyDescent="0.3">
      <c r="B551">
        <v>7</v>
      </c>
      <c r="C551">
        <v>306.59500000000003</v>
      </c>
      <c r="D551">
        <f t="shared" si="36"/>
        <v>61.530888506029989</v>
      </c>
      <c r="E551">
        <v>-28.732299999999999</v>
      </c>
      <c r="F551">
        <v>57.7087</v>
      </c>
      <c r="G551">
        <v>350.59100000000001</v>
      </c>
      <c r="H551">
        <v>0.697075</v>
      </c>
      <c r="I551">
        <v>-46.569800000000001</v>
      </c>
      <c r="J551">
        <f t="shared" si="34"/>
        <v>-17.837500000000002</v>
      </c>
      <c r="L551">
        <v>26</v>
      </c>
      <c r="M551">
        <v>663.41200000000003</v>
      </c>
      <c r="N551">
        <f t="shared" si="37"/>
        <v>51.797368693670251</v>
      </c>
      <c r="O551">
        <v>-1.06812</v>
      </c>
      <c r="P551">
        <v>50.765999999999998</v>
      </c>
      <c r="Q551">
        <v>427.94099999999997</v>
      </c>
      <c r="R551">
        <v>1.0168600000000001</v>
      </c>
      <c r="S551">
        <v>-17.0593</v>
      </c>
      <c r="T551">
        <f t="shared" si="35"/>
        <v>-15.99118</v>
      </c>
    </row>
    <row r="552" spans="2:20" x14ac:dyDescent="0.3">
      <c r="B552">
        <v>8</v>
      </c>
      <c r="C552">
        <v>323.03199999999998</v>
      </c>
      <c r="D552">
        <f t="shared" si="36"/>
        <v>60.838352497414533</v>
      </c>
      <c r="E552">
        <v>-27.755700000000001</v>
      </c>
      <c r="F552">
        <v>57.434100000000001</v>
      </c>
      <c r="G552">
        <v>337.86700000000002</v>
      </c>
      <c r="H552">
        <v>0.68632199999999999</v>
      </c>
      <c r="I552">
        <v>-46.340899999999998</v>
      </c>
      <c r="J552">
        <f t="shared" si="34"/>
        <v>-18.585199999999997</v>
      </c>
      <c r="L552">
        <v>27</v>
      </c>
      <c r="M552">
        <v>682.14700000000005</v>
      </c>
      <c r="N552">
        <f t="shared" si="37"/>
        <v>53.376034160661824</v>
      </c>
      <c r="O552">
        <v>-1.87683</v>
      </c>
      <c r="P552">
        <v>51.5747</v>
      </c>
      <c r="Q552">
        <v>440.16399999999999</v>
      </c>
      <c r="R552">
        <v>1.02413</v>
      </c>
      <c r="S552">
        <v>-17.1051</v>
      </c>
      <c r="T552">
        <f t="shared" si="35"/>
        <v>-15.22827</v>
      </c>
    </row>
    <row r="553" spans="2:20" x14ac:dyDescent="0.3">
      <c r="B553">
        <v>9</v>
      </c>
      <c r="C553">
        <v>338.79500000000002</v>
      </c>
      <c r="D553">
        <f t="shared" si="36"/>
        <v>63.439700564613197</v>
      </c>
      <c r="E553">
        <v>-28.579699999999999</v>
      </c>
      <c r="F553">
        <v>58.303800000000003</v>
      </c>
      <c r="G553">
        <v>353.851</v>
      </c>
      <c r="H553">
        <v>0.70402200000000004</v>
      </c>
      <c r="I553">
        <v>-46.066299999999998</v>
      </c>
      <c r="J553">
        <f t="shared" si="34"/>
        <v>-17.486599999999999</v>
      </c>
      <c r="L553">
        <v>28</v>
      </c>
      <c r="M553">
        <v>701.30799999999999</v>
      </c>
      <c r="N553">
        <f t="shared" si="37"/>
        <v>52.189342936172586</v>
      </c>
      <c r="O553">
        <v>-1.72424</v>
      </c>
      <c r="P553">
        <v>51.254300000000001</v>
      </c>
      <c r="Q553">
        <v>439.43</v>
      </c>
      <c r="R553">
        <v>1.02538</v>
      </c>
      <c r="S553">
        <v>-17.0288</v>
      </c>
      <c r="T553">
        <f t="shared" si="35"/>
        <v>-15.30456</v>
      </c>
    </row>
    <row r="554" spans="2:20" x14ac:dyDescent="0.3">
      <c r="B554">
        <v>10</v>
      </c>
      <c r="C554">
        <v>355.286</v>
      </c>
      <c r="D554">
        <f t="shared" si="36"/>
        <v>60.63913649869631</v>
      </c>
      <c r="E554">
        <v>-28.366099999999999</v>
      </c>
      <c r="F554">
        <v>58.166499999999999</v>
      </c>
      <c r="G554">
        <v>353.79899999999998</v>
      </c>
      <c r="H554">
        <v>0.70243199999999995</v>
      </c>
      <c r="I554">
        <v>-45.929000000000002</v>
      </c>
      <c r="J554">
        <f t="shared" si="34"/>
        <v>-17.562900000000003</v>
      </c>
      <c r="T554">
        <f t="shared" si="35"/>
        <v>0</v>
      </c>
    </row>
    <row r="555" spans="2:20" x14ac:dyDescent="0.3">
      <c r="B555">
        <v>11</v>
      </c>
      <c r="C555">
        <v>371.65</v>
      </c>
      <c r="D555">
        <f t="shared" si="36"/>
        <v>61.109753116597496</v>
      </c>
      <c r="E555">
        <v>-28.0914</v>
      </c>
      <c r="F555">
        <v>58.212299999999999</v>
      </c>
      <c r="G555">
        <v>354.726</v>
      </c>
      <c r="H555">
        <v>0.70030899999999996</v>
      </c>
      <c r="I555">
        <v>-45.700099999999999</v>
      </c>
      <c r="J555">
        <f t="shared" si="34"/>
        <v>-17.608699999999999</v>
      </c>
      <c r="K555">
        <v>4.7</v>
      </c>
      <c r="T555">
        <f t="shared" si="35"/>
        <v>0</v>
      </c>
    </row>
    <row r="556" spans="2:20" x14ac:dyDescent="0.3">
      <c r="B556">
        <v>12</v>
      </c>
      <c r="C556">
        <v>388.20699999999999</v>
      </c>
      <c r="D556">
        <f t="shared" si="36"/>
        <v>60.397414990638339</v>
      </c>
      <c r="E556">
        <v>-27.771000000000001</v>
      </c>
      <c r="F556">
        <v>57.769799999999996</v>
      </c>
      <c r="G556">
        <v>354.72399999999999</v>
      </c>
      <c r="H556">
        <v>0.70316500000000004</v>
      </c>
      <c r="I556">
        <v>-45.608499999999999</v>
      </c>
      <c r="J556">
        <f t="shared" si="34"/>
        <v>-17.837499999999999</v>
      </c>
      <c r="L556">
        <v>1</v>
      </c>
      <c r="M556">
        <v>221.80099999999999</v>
      </c>
      <c r="O556">
        <v>-9.99451</v>
      </c>
      <c r="P556">
        <v>64.483599999999996</v>
      </c>
      <c r="Q556">
        <v>361.60399999999998</v>
      </c>
      <c r="R556">
        <v>0.853491</v>
      </c>
      <c r="S556">
        <v>-20.614599999999999</v>
      </c>
      <c r="T556">
        <f t="shared" si="35"/>
        <v>-10.620089999999999</v>
      </c>
    </row>
    <row r="557" spans="2:20" x14ac:dyDescent="0.3">
      <c r="B557">
        <v>13</v>
      </c>
      <c r="C557">
        <v>404.48599999999999</v>
      </c>
      <c r="D557">
        <f t="shared" si="36"/>
        <v>61.428834695005847</v>
      </c>
      <c r="E557">
        <v>-28.2898</v>
      </c>
      <c r="F557">
        <v>58.639499999999998</v>
      </c>
      <c r="G557">
        <v>362.09699999999998</v>
      </c>
      <c r="H557">
        <v>0.71133599999999997</v>
      </c>
      <c r="I557">
        <v>-45.3949</v>
      </c>
      <c r="J557">
        <f t="shared" si="34"/>
        <v>-17.1051</v>
      </c>
      <c r="L557">
        <v>2</v>
      </c>
      <c r="M557">
        <v>228.803</v>
      </c>
      <c r="N557">
        <f t="shared" si="37"/>
        <v>142.81633818908864</v>
      </c>
      <c r="O557">
        <v>-3.6315900000000001</v>
      </c>
      <c r="P557">
        <v>50.125100000000003</v>
      </c>
      <c r="Q557">
        <v>435.43099999999998</v>
      </c>
      <c r="R557">
        <v>1.04677</v>
      </c>
      <c r="S557">
        <v>-16.403199999999998</v>
      </c>
      <c r="T557">
        <f t="shared" si="35"/>
        <v>-12.771609999999999</v>
      </c>
    </row>
    <row r="558" spans="2:20" x14ac:dyDescent="0.3">
      <c r="B558">
        <v>14</v>
      </c>
      <c r="C558">
        <v>420.92700000000002</v>
      </c>
      <c r="D558">
        <f t="shared" si="36"/>
        <v>60.823550878900193</v>
      </c>
      <c r="E558">
        <v>-27.603100000000001</v>
      </c>
      <c r="F558">
        <v>58.029200000000003</v>
      </c>
      <c r="G558">
        <v>355.54</v>
      </c>
      <c r="H558">
        <v>0.70752400000000004</v>
      </c>
      <c r="I558">
        <v>-45.1813</v>
      </c>
      <c r="J558">
        <f t="shared" si="34"/>
        <v>-17.578199999999999</v>
      </c>
      <c r="L558">
        <v>3</v>
      </c>
      <c r="M558">
        <v>243.411</v>
      </c>
      <c r="N558">
        <f t="shared" si="37"/>
        <v>68.45564074479735</v>
      </c>
      <c r="O558">
        <v>-1.4343300000000001</v>
      </c>
      <c r="P558">
        <v>48.751800000000003</v>
      </c>
      <c r="Q558">
        <v>431.60399999999998</v>
      </c>
      <c r="R558">
        <v>1.0326</v>
      </c>
      <c r="S558">
        <v>-15.853899999999999</v>
      </c>
      <c r="T558">
        <f t="shared" si="35"/>
        <v>-14.41957</v>
      </c>
    </row>
    <row r="559" spans="2:20" x14ac:dyDescent="0.3">
      <c r="B559">
        <v>15</v>
      </c>
      <c r="C559">
        <v>437.541</v>
      </c>
      <c r="D559">
        <f t="shared" si="36"/>
        <v>60.190201035271542</v>
      </c>
      <c r="E559">
        <v>-27.313199999999998</v>
      </c>
      <c r="F559">
        <v>57.678199999999997</v>
      </c>
      <c r="G559">
        <v>354.55900000000003</v>
      </c>
      <c r="H559">
        <v>0.70549899999999999</v>
      </c>
      <c r="I559">
        <v>-45.1355</v>
      </c>
      <c r="J559">
        <f t="shared" si="34"/>
        <v>-17.822300000000002</v>
      </c>
      <c r="L559">
        <v>4</v>
      </c>
      <c r="M559">
        <v>259.11399999999998</v>
      </c>
      <c r="N559">
        <f t="shared" si="37"/>
        <v>63.682098961981893</v>
      </c>
      <c r="O559">
        <v>0</v>
      </c>
      <c r="P559">
        <v>47.439599999999999</v>
      </c>
      <c r="Q559">
        <v>430.17200000000003</v>
      </c>
      <c r="R559">
        <v>1.0321400000000001</v>
      </c>
      <c r="S559">
        <v>-15.4724</v>
      </c>
      <c r="T559">
        <f t="shared" si="35"/>
        <v>-15.4724</v>
      </c>
    </row>
    <row r="560" spans="2:20" x14ac:dyDescent="0.3">
      <c r="B560">
        <v>16</v>
      </c>
      <c r="C560">
        <v>454.26600000000002</v>
      </c>
      <c r="D560">
        <f t="shared" si="36"/>
        <v>59.790732436472268</v>
      </c>
      <c r="E560">
        <v>-27.435300000000002</v>
      </c>
      <c r="F560">
        <v>57.830800000000004</v>
      </c>
      <c r="G560">
        <v>357.71600000000001</v>
      </c>
      <c r="H560">
        <v>0.708013</v>
      </c>
      <c r="I560">
        <v>-44.952399999999997</v>
      </c>
      <c r="J560">
        <f t="shared" si="34"/>
        <v>-17.517099999999996</v>
      </c>
      <c r="L560">
        <v>5</v>
      </c>
      <c r="M560">
        <v>276.87400000000002</v>
      </c>
      <c r="N560">
        <f t="shared" si="37"/>
        <v>56.306306306306155</v>
      </c>
      <c r="O560">
        <v>-1.5564</v>
      </c>
      <c r="P560">
        <v>50.445599999999999</v>
      </c>
      <c r="Q560">
        <v>441.86399999999998</v>
      </c>
      <c r="R560">
        <v>1.0222899999999999</v>
      </c>
      <c r="S560">
        <v>-16.586300000000001</v>
      </c>
      <c r="T560">
        <f t="shared" si="35"/>
        <v>-15.029900000000001</v>
      </c>
    </row>
    <row r="561" spans="2:20" x14ac:dyDescent="0.3">
      <c r="B561">
        <v>17</v>
      </c>
      <c r="C561">
        <v>470.74200000000002</v>
      </c>
      <c r="D561">
        <f t="shared" si="36"/>
        <v>60.694343287205633</v>
      </c>
      <c r="E561">
        <v>-27.526900000000001</v>
      </c>
      <c r="F561">
        <v>58.029200000000003</v>
      </c>
      <c r="G561">
        <v>361.22399999999999</v>
      </c>
      <c r="H561">
        <v>0.71079899999999996</v>
      </c>
      <c r="I561">
        <v>-44.967700000000001</v>
      </c>
      <c r="J561">
        <f t="shared" si="34"/>
        <v>-17.440799999999999</v>
      </c>
      <c r="L561">
        <v>6</v>
      </c>
      <c r="M561">
        <v>294.81599999999997</v>
      </c>
      <c r="N561">
        <f t="shared" si="37"/>
        <v>55.735146583435672</v>
      </c>
      <c r="O561">
        <v>-1.09863</v>
      </c>
      <c r="P561">
        <v>50.598100000000002</v>
      </c>
      <c r="Q561">
        <v>419.49599999999998</v>
      </c>
      <c r="R561">
        <v>0.99483100000000002</v>
      </c>
      <c r="S561">
        <v>-17.1051</v>
      </c>
      <c r="T561">
        <f t="shared" si="35"/>
        <v>-16.00647</v>
      </c>
    </row>
    <row r="562" spans="2:20" x14ac:dyDescent="0.3">
      <c r="B562">
        <v>18</v>
      </c>
      <c r="C562">
        <v>487.78100000000001</v>
      </c>
      <c r="D562">
        <f t="shared" si="36"/>
        <v>58.688890193086493</v>
      </c>
      <c r="E562">
        <v>-27.191199999999998</v>
      </c>
      <c r="F562">
        <v>57.571399999999997</v>
      </c>
      <c r="G562">
        <v>355.37200000000001</v>
      </c>
      <c r="H562">
        <v>0.70874199999999998</v>
      </c>
      <c r="I562">
        <v>-44.860799999999998</v>
      </c>
      <c r="J562">
        <f t="shared" si="34"/>
        <v>-17.669599999999999</v>
      </c>
      <c r="L562">
        <v>7</v>
      </c>
      <c r="M562">
        <v>312.39800000000002</v>
      </c>
      <c r="N562">
        <f t="shared" si="37"/>
        <v>56.876350813331655</v>
      </c>
      <c r="O562">
        <v>-1.7395</v>
      </c>
      <c r="P562">
        <v>51.6357</v>
      </c>
      <c r="Q562">
        <v>432.32799999999997</v>
      </c>
      <c r="R562">
        <v>1.0027699999999999</v>
      </c>
      <c r="S562">
        <v>-16.9983</v>
      </c>
      <c r="T562">
        <f t="shared" si="35"/>
        <v>-15.258800000000001</v>
      </c>
    </row>
    <row r="563" spans="2:20" x14ac:dyDescent="0.3">
      <c r="B563">
        <v>19</v>
      </c>
      <c r="C563">
        <v>504.61599999999999</v>
      </c>
      <c r="D563">
        <f t="shared" si="36"/>
        <v>59.400059400059469</v>
      </c>
      <c r="E563">
        <v>-27.099599999999999</v>
      </c>
      <c r="F563">
        <v>57.540900000000001</v>
      </c>
      <c r="G563">
        <v>359.685</v>
      </c>
      <c r="H563">
        <v>0.71263699999999996</v>
      </c>
      <c r="I563">
        <v>-44.769300000000001</v>
      </c>
      <c r="J563">
        <f t="shared" si="34"/>
        <v>-17.669700000000002</v>
      </c>
      <c r="L563">
        <v>8</v>
      </c>
      <c r="M563">
        <v>330.12099999999998</v>
      </c>
      <c r="N563">
        <f t="shared" si="37"/>
        <v>56.42385600631961</v>
      </c>
      <c r="O563">
        <v>-1.8158000000000001</v>
      </c>
      <c r="P563">
        <v>51.803600000000003</v>
      </c>
      <c r="Q563">
        <v>434.88600000000002</v>
      </c>
      <c r="R563">
        <v>1.00322</v>
      </c>
      <c r="S563">
        <v>-17.1356</v>
      </c>
      <c r="T563">
        <f t="shared" si="35"/>
        <v>-15.319800000000001</v>
      </c>
    </row>
    <row r="564" spans="2:20" x14ac:dyDescent="0.3">
      <c r="B564">
        <v>20</v>
      </c>
      <c r="C564">
        <v>521.60299999999995</v>
      </c>
      <c r="D564">
        <f t="shared" si="36"/>
        <v>58.868546535586155</v>
      </c>
      <c r="E564">
        <v>-27.160599999999999</v>
      </c>
      <c r="F564">
        <v>57.891800000000003</v>
      </c>
      <c r="G564">
        <v>359.85899999999998</v>
      </c>
      <c r="H564">
        <v>0.71288300000000004</v>
      </c>
      <c r="I564">
        <v>-44.677700000000002</v>
      </c>
      <c r="J564">
        <f t="shared" si="34"/>
        <v>-17.517100000000003</v>
      </c>
      <c r="L564">
        <v>9</v>
      </c>
      <c r="M564">
        <v>347.84300000000002</v>
      </c>
      <c r="N564">
        <f t="shared" si="37"/>
        <v>56.427039837490007</v>
      </c>
      <c r="O564">
        <v>-1.4190700000000001</v>
      </c>
      <c r="P564">
        <v>51.773099999999999</v>
      </c>
      <c r="Q564">
        <v>430.51299999999998</v>
      </c>
      <c r="R564">
        <v>1.0032300000000001</v>
      </c>
      <c r="S564">
        <v>-16.861000000000001</v>
      </c>
      <c r="T564">
        <f t="shared" si="35"/>
        <v>-15.441930000000001</v>
      </c>
    </row>
    <row r="565" spans="2:20" x14ac:dyDescent="0.3">
      <c r="B565">
        <v>21</v>
      </c>
      <c r="C565">
        <v>538.71600000000001</v>
      </c>
      <c r="D565">
        <f t="shared" si="36"/>
        <v>58.435107812773722</v>
      </c>
      <c r="E565">
        <v>-27.175899999999999</v>
      </c>
      <c r="F565">
        <v>57.6935</v>
      </c>
      <c r="G565">
        <v>364.33</v>
      </c>
      <c r="H565">
        <v>0.71800900000000001</v>
      </c>
      <c r="I565">
        <v>-44.570900000000002</v>
      </c>
      <c r="J565">
        <f t="shared" si="34"/>
        <v>-17.395000000000003</v>
      </c>
      <c r="L565">
        <v>10</v>
      </c>
      <c r="M565">
        <v>365.30900000000003</v>
      </c>
      <c r="N565">
        <f t="shared" si="37"/>
        <v>57.254093667697212</v>
      </c>
      <c r="O565">
        <v>-1.5258799999999999</v>
      </c>
      <c r="P565">
        <v>51.7273</v>
      </c>
      <c r="Q565">
        <v>433.17099999999999</v>
      </c>
      <c r="R565">
        <v>1.0114300000000001</v>
      </c>
      <c r="S565">
        <v>-16.861000000000001</v>
      </c>
      <c r="T565">
        <f t="shared" si="35"/>
        <v>-15.33512</v>
      </c>
    </row>
    <row r="566" spans="2:20" x14ac:dyDescent="0.3">
      <c r="B566">
        <v>22</v>
      </c>
      <c r="C566">
        <v>556.226</v>
      </c>
      <c r="D566">
        <f t="shared" si="36"/>
        <v>57.110222729868674</v>
      </c>
      <c r="E566">
        <v>-27.389500000000002</v>
      </c>
      <c r="F566">
        <v>57.937600000000003</v>
      </c>
      <c r="G566">
        <v>368.63200000000001</v>
      </c>
      <c r="H566">
        <v>0.71907900000000002</v>
      </c>
      <c r="I566">
        <v>-44.250500000000002</v>
      </c>
      <c r="J566">
        <f t="shared" si="34"/>
        <v>-16.861000000000001</v>
      </c>
      <c r="L566">
        <v>11</v>
      </c>
      <c r="M566">
        <v>383.13099999999997</v>
      </c>
      <c r="N566">
        <f t="shared" si="37"/>
        <v>56.110425317024074</v>
      </c>
      <c r="O566">
        <v>-1.25122</v>
      </c>
      <c r="P566">
        <v>51.6205</v>
      </c>
      <c r="Q566">
        <v>429.726</v>
      </c>
      <c r="R566">
        <v>1.00383</v>
      </c>
      <c r="S566">
        <v>-16.906700000000001</v>
      </c>
      <c r="T566">
        <f t="shared" si="35"/>
        <v>-15.655480000000001</v>
      </c>
    </row>
    <row r="567" spans="2:20" x14ac:dyDescent="0.3">
      <c r="B567">
        <v>23</v>
      </c>
      <c r="C567">
        <v>573.51099999999997</v>
      </c>
      <c r="D567">
        <f t="shared" si="36"/>
        <v>57.853630315302389</v>
      </c>
      <c r="E567">
        <v>-25.787400000000002</v>
      </c>
      <c r="F567">
        <v>56.243899999999996</v>
      </c>
      <c r="G567">
        <v>346.89</v>
      </c>
      <c r="H567">
        <v>0.70637899999999998</v>
      </c>
      <c r="I567">
        <v>-44.250500000000002</v>
      </c>
      <c r="J567">
        <f t="shared" si="34"/>
        <v>-18.463100000000001</v>
      </c>
      <c r="L567">
        <v>12</v>
      </c>
      <c r="M567">
        <v>400.90899999999999</v>
      </c>
      <c r="N567">
        <f t="shared" si="37"/>
        <v>56.249296883788887</v>
      </c>
      <c r="O567">
        <v>-1.93787</v>
      </c>
      <c r="P567">
        <v>52.108800000000002</v>
      </c>
      <c r="Q567">
        <v>443.03899999999999</v>
      </c>
      <c r="R567">
        <v>1.01997</v>
      </c>
      <c r="S567">
        <v>-16.952500000000001</v>
      </c>
      <c r="T567">
        <f t="shared" si="35"/>
        <v>-15.01463</v>
      </c>
    </row>
    <row r="568" spans="2:20" x14ac:dyDescent="0.3">
      <c r="B568">
        <v>24</v>
      </c>
      <c r="C568">
        <v>590.64099999999996</v>
      </c>
      <c r="D568">
        <f t="shared" si="36"/>
        <v>58.377116170461193</v>
      </c>
      <c r="E568">
        <v>-26.3367</v>
      </c>
      <c r="F568">
        <v>56.930500000000002</v>
      </c>
      <c r="G568">
        <v>358.59100000000001</v>
      </c>
      <c r="H568">
        <v>0.71484700000000001</v>
      </c>
      <c r="I568">
        <v>-44.143700000000003</v>
      </c>
      <c r="J568">
        <f t="shared" si="34"/>
        <v>-17.807000000000002</v>
      </c>
      <c r="L568">
        <v>13</v>
      </c>
      <c r="M568">
        <v>418.89699999999999</v>
      </c>
      <c r="N568">
        <f t="shared" si="37"/>
        <v>55.592617300422503</v>
      </c>
      <c r="O568">
        <v>-1.40381</v>
      </c>
      <c r="P568">
        <v>51.376300000000001</v>
      </c>
      <c r="Q568">
        <v>436.60300000000001</v>
      </c>
      <c r="R568">
        <v>1.01274</v>
      </c>
      <c r="S568">
        <v>-16.861000000000001</v>
      </c>
      <c r="T568">
        <f t="shared" si="35"/>
        <v>-15.457190000000001</v>
      </c>
    </row>
    <row r="569" spans="2:20" x14ac:dyDescent="0.3">
      <c r="B569">
        <v>25</v>
      </c>
      <c r="C569">
        <v>607.78899999999999</v>
      </c>
      <c r="D569">
        <f t="shared" si="36"/>
        <v>58.315838581758719</v>
      </c>
      <c r="E569">
        <v>-26.901199999999999</v>
      </c>
      <c r="F569">
        <v>57.189900000000002</v>
      </c>
      <c r="G569">
        <v>363.745</v>
      </c>
      <c r="H569">
        <v>0.721974</v>
      </c>
      <c r="I569">
        <v>-44.22</v>
      </c>
      <c r="J569">
        <f t="shared" si="34"/>
        <v>-17.3188</v>
      </c>
      <c r="L569">
        <v>14</v>
      </c>
      <c r="M569">
        <v>436.733</v>
      </c>
      <c r="N569">
        <f t="shared" si="37"/>
        <v>56.066382596994799</v>
      </c>
      <c r="O569">
        <v>-1.2817400000000001</v>
      </c>
      <c r="P569">
        <v>51.132199999999997</v>
      </c>
      <c r="Q569">
        <v>430.74</v>
      </c>
      <c r="R569">
        <v>1.0154300000000001</v>
      </c>
      <c r="S569">
        <v>-16.9373</v>
      </c>
      <c r="T569">
        <f t="shared" si="35"/>
        <v>-15.655560000000001</v>
      </c>
    </row>
    <row r="570" spans="2:20" x14ac:dyDescent="0.3">
      <c r="B570">
        <v>26</v>
      </c>
      <c r="C570">
        <v>625.07399999999996</v>
      </c>
      <c r="D570">
        <f t="shared" si="36"/>
        <v>57.853630315302389</v>
      </c>
      <c r="E570">
        <v>-26.3977</v>
      </c>
      <c r="F570">
        <v>57.052599999999998</v>
      </c>
      <c r="G570">
        <v>359.66699999999997</v>
      </c>
      <c r="H570">
        <v>0.71552499999999997</v>
      </c>
      <c r="I570">
        <v>-44.189500000000002</v>
      </c>
      <c r="J570">
        <f t="shared" si="34"/>
        <v>-17.791800000000002</v>
      </c>
      <c r="L570">
        <v>15</v>
      </c>
      <c r="M570">
        <v>454.87599999999998</v>
      </c>
      <c r="N570">
        <f t="shared" si="37"/>
        <v>55.11767623876986</v>
      </c>
      <c r="O570">
        <v>-1.93787</v>
      </c>
      <c r="P570">
        <v>51.803600000000003</v>
      </c>
      <c r="Q570">
        <v>445.74900000000002</v>
      </c>
      <c r="R570">
        <v>1.0325500000000001</v>
      </c>
      <c r="S570">
        <v>-16.983000000000001</v>
      </c>
      <c r="T570">
        <f t="shared" si="35"/>
        <v>-15.04513</v>
      </c>
    </row>
    <row r="571" spans="2:20" x14ac:dyDescent="0.3">
      <c r="B571">
        <v>27</v>
      </c>
      <c r="C571">
        <v>642.36599999999999</v>
      </c>
      <c r="D571">
        <f t="shared" si="36"/>
        <v>57.830210501966128</v>
      </c>
      <c r="E571">
        <v>-27.297999999999998</v>
      </c>
      <c r="F571">
        <v>57.7545</v>
      </c>
      <c r="G571">
        <v>373.74599999999998</v>
      </c>
      <c r="H571">
        <v>0.72318400000000005</v>
      </c>
      <c r="I571">
        <v>-44.311500000000002</v>
      </c>
      <c r="J571">
        <f t="shared" si="34"/>
        <v>-17.013500000000004</v>
      </c>
      <c r="L571">
        <v>16</v>
      </c>
      <c r="M571">
        <v>472.85700000000003</v>
      </c>
      <c r="N571">
        <f t="shared" si="37"/>
        <v>55.61425949613465</v>
      </c>
      <c r="O571">
        <v>-1.5716600000000001</v>
      </c>
      <c r="P571">
        <v>51.330599999999997</v>
      </c>
      <c r="Q571">
        <v>435.09699999999998</v>
      </c>
      <c r="R571">
        <v>1.02044</v>
      </c>
      <c r="S571">
        <v>-17.0288</v>
      </c>
      <c r="T571">
        <f t="shared" si="35"/>
        <v>-15.457140000000001</v>
      </c>
    </row>
    <row r="572" spans="2:20" x14ac:dyDescent="0.3">
      <c r="B572">
        <v>28</v>
      </c>
      <c r="C572">
        <v>659.68499999999995</v>
      </c>
      <c r="D572">
        <f t="shared" si="36"/>
        <v>57.740054275651154</v>
      </c>
      <c r="E572">
        <v>-26.916499999999999</v>
      </c>
      <c r="F572">
        <v>57.495100000000001</v>
      </c>
      <c r="G572">
        <v>369.01600000000002</v>
      </c>
      <c r="H572">
        <v>0.72999400000000003</v>
      </c>
      <c r="I572">
        <v>-44.128399999999999</v>
      </c>
      <c r="J572">
        <f t="shared" si="34"/>
        <v>-17.2119</v>
      </c>
      <c r="L572">
        <v>17</v>
      </c>
      <c r="M572">
        <v>491.15300000000002</v>
      </c>
      <c r="N572">
        <f t="shared" si="37"/>
        <v>54.656755574989091</v>
      </c>
      <c r="O572">
        <v>-0.97656299999999996</v>
      </c>
      <c r="P572">
        <v>50.628700000000002</v>
      </c>
      <c r="Q572">
        <v>426.90199999999999</v>
      </c>
      <c r="R572">
        <v>1.0150300000000001</v>
      </c>
      <c r="S572">
        <v>-16.9983</v>
      </c>
      <c r="T572">
        <f t="shared" si="35"/>
        <v>-16.021737000000002</v>
      </c>
    </row>
    <row r="573" spans="2:20" x14ac:dyDescent="0.3">
      <c r="B573">
        <v>29</v>
      </c>
      <c r="C573">
        <v>676.95</v>
      </c>
      <c r="D573">
        <f t="shared" si="36"/>
        <v>57.92064871126523</v>
      </c>
      <c r="E573">
        <v>-27.664200000000001</v>
      </c>
      <c r="F573">
        <v>58.227499999999999</v>
      </c>
      <c r="G573">
        <v>380.38799999999998</v>
      </c>
      <c r="H573">
        <v>0.73276300000000005</v>
      </c>
      <c r="I573">
        <v>-43.930100000000003</v>
      </c>
      <c r="J573">
        <f t="shared" si="34"/>
        <v>-16.265900000000002</v>
      </c>
      <c r="L573">
        <v>18</v>
      </c>
      <c r="M573">
        <v>509.46699999999998</v>
      </c>
      <c r="N573">
        <f t="shared" si="37"/>
        <v>54.603035928797745</v>
      </c>
      <c r="O573">
        <v>-1.93787</v>
      </c>
      <c r="P573">
        <v>51.5137</v>
      </c>
      <c r="Q573">
        <v>448.11099999999999</v>
      </c>
      <c r="R573">
        <v>1.03451</v>
      </c>
      <c r="S573">
        <v>-16.9678</v>
      </c>
      <c r="T573">
        <f t="shared" si="35"/>
        <v>-15.02993</v>
      </c>
    </row>
    <row r="574" spans="2:20" x14ac:dyDescent="0.3">
      <c r="B574">
        <v>30</v>
      </c>
      <c r="C574">
        <v>694.43600000000004</v>
      </c>
      <c r="D574">
        <f t="shared" si="36"/>
        <v>57.188608029280601</v>
      </c>
      <c r="E574">
        <v>-26.046800000000001</v>
      </c>
      <c r="F574">
        <v>56.366</v>
      </c>
      <c r="G574">
        <v>356.61599999999999</v>
      </c>
      <c r="H574">
        <v>0.71952499999999997</v>
      </c>
      <c r="I574">
        <v>-44.097900000000003</v>
      </c>
      <c r="J574">
        <f t="shared" si="34"/>
        <v>-18.051100000000002</v>
      </c>
      <c r="L574">
        <v>19</v>
      </c>
      <c r="M574">
        <v>527.94899999999996</v>
      </c>
      <c r="N574">
        <f t="shared" si="37"/>
        <v>54.106698409263153</v>
      </c>
      <c r="O574">
        <v>-1.80054</v>
      </c>
      <c r="P574">
        <v>51.3611</v>
      </c>
      <c r="Q574">
        <v>445.27800000000002</v>
      </c>
      <c r="R574">
        <v>1.0343800000000001</v>
      </c>
      <c r="S574">
        <v>-16.906700000000001</v>
      </c>
      <c r="T574">
        <f t="shared" si="35"/>
        <v>-15.106160000000001</v>
      </c>
    </row>
    <row r="575" spans="2:20" x14ac:dyDescent="0.3">
      <c r="B575">
        <v>31</v>
      </c>
      <c r="C575">
        <v>711.87800000000004</v>
      </c>
      <c r="D575">
        <f t="shared" si="36"/>
        <v>57.332874670335947</v>
      </c>
      <c r="E575">
        <v>-26.260400000000001</v>
      </c>
      <c r="F575">
        <v>56.701700000000002</v>
      </c>
      <c r="G575">
        <v>361.85899999999998</v>
      </c>
      <c r="H575">
        <v>0.72120200000000001</v>
      </c>
      <c r="I575">
        <v>-44.006300000000003</v>
      </c>
      <c r="J575">
        <f t="shared" si="34"/>
        <v>-17.745900000000002</v>
      </c>
      <c r="L575">
        <v>20</v>
      </c>
      <c r="M575">
        <v>546.43899999999996</v>
      </c>
      <c r="N575">
        <f t="shared" si="37"/>
        <v>54.08328826392642</v>
      </c>
      <c r="O575">
        <v>-1.3580300000000001</v>
      </c>
      <c r="P575">
        <v>50.994900000000001</v>
      </c>
      <c r="Q575">
        <v>436.28399999999999</v>
      </c>
      <c r="R575">
        <v>1.0222599999999999</v>
      </c>
      <c r="S575">
        <v>-16.922000000000001</v>
      </c>
      <c r="T575">
        <f t="shared" si="35"/>
        <v>-15.563970000000001</v>
      </c>
    </row>
    <row r="576" spans="2:20" x14ac:dyDescent="0.3">
      <c r="L576">
        <v>21</v>
      </c>
      <c r="M576">
        <v>564.86</v>
      </c>
      <c r="N576">
        <f t="shared" si="37"/>
        <v>54.285869388198108</v>
      </c>
      <c r="O576">
        <v>-1.4495800000000001</v>
      </c>
      <c r="P576">
        <v>50.781300000000002</v>
      </c>
      <c r="Q576">
        <v>438.17899999999997</v>
      </c>
      <c r="R576">
        <v>1.0279700000000001</v>
      </c>
      <c r="S576">
        <v>-16.799900000000001</v>
      </c>
      <c r="T576">
        <f t="shared" si="35"/>
        <v>-15.35032</v>
      </c>
    </row>
    <row r="577" spans="1:20" x14ac:dyDescent="0.3">
      <c r="A577">
        <v>5.0999999999999996</v>
      </c>
      <c r="L577">
        <v>22</v>
      </c>
      <c r="M577">
        <v>583.39</v>
      </c>
      <c r="N577">
        <f t="shared" si="37"/>
        <v>53.966540744738339</v>
      </c>
      <c r="O577">
        <v>-2.0752000000000002</v>
      </c>
      <c r="P577">
        <v>51.437399999999997</v>
      </c>
      <c r="Q577">
        <v>451.31599999999997</v>
      </c>
      <c r="R577">
        <v>1.0454300000000001</v>
      </c>
      <c r="S577">
        <v>-16.9373</v>
      </c>
      <c r="T577">
        <f t="shared" si="35"/>
        <v>-14.8621</v>
      </c>
    </row>
    <row r="578" spans="1:20" x14ac:dyDescent="0.3">
      <c r="B578">
        <v>1</v>
      </c>
      <c r="C578">
        <v>221.56800000000001</v>
      </c>
      <c r="E578">
        <v>-37.979100000000003</v>
      </c>
      <c r="F578">
        <v>71.456900000000005</v>
      </c>
      <c r="G578">
        <v>301.24200000000002</v>
      </c>
      <c r="H578">
        <v>0.62516000000000005</v>
      </c>
      <c r="I578">
        <v>-50.018300000000004</v>
      </c>
      <c r="L578">
        <v>23</v>
      </c>
      <c r="M578">
        <v>602.75099999999998</v>
      </c>
      <c r="N578">
        <f t="shared" si="37"/>
        <v>51.650224678477379</v>
      </c>
      <c r="O578">
        <v>-1.00708</v>
      </c>
      <c r="P578">
        <v>50.292999999999999</v>
      </c>
      <c r="Q578">
        <v>429.57299999999998</v>
      </c>
      <c r="R578">
        <v>1.0259199999999999</v>
      </c>
      <c r="S578">
        <v>-16.891500000000001</v>
      </c>
      <c r="T578">
        <f t="shared" si="35"/>
        <v>-15.88442</v>
      </c>
    </row>
    <row r="579" spans="1:20" x14ac:dyDescent="0.3">
      <c r="B579">
        <v>2</v>
      </c>
      <c r="C579">
        <v>226.77099999999999</v>
      </c>
      <c r="D579">
        <f t="shared" si="36"/>
        <v>192.1968095329627</v>
      </c>
      <c r="E579">
        <v>-31.189</v>
      </c>
      <c r="F579">
        <v>55.145299999999999</v>
      </c>
      <c r="G579">
        <v>355.48599999999999</v>
      </c>
      <c r="H579">
        <v>0.73249699999999995</v>
      </c>
      <c r="I579">
        <v>-46.173099999999998</v>
      </c>
      <c r="L579">
        <v>24</v>
      </c>
      <c r="M579">
        <v>621.32299999999998</v>
      </c>
      <c r="N579">
        <f t="shared" si="37"/>
        <v>53.844497092397148</v>
      </c>
      <c r="O579">
        <v>-1.4190700000000001</v>
      </c>
      <c r="P579">
        <v>50.292999999999999</v>
      </c>
      <c r="Q579">
        <v>438.80399999999997</v>
      </c>
      <c r="R579">
        <v>1.03627</v>
      </c>
      <c r="S579">
        <v>-16.983000000000001</v>
      </c>
      <c r="T579">
        <f t="shared" si="35"/>
        <v>-15.563930000000001</v>
      </c>
    </row>
    <row r="580" spans="1:20" x14ac:dyDescent="0.3">
      <c r="B580">
        <v>3</v>
      </c>
      <c r="C580">
        <v>241.27699999999999</v>
      </c>
      <c r="D580">
        <f t="shared" si="36"/>
        <v>68.936991589687025</v>
      </c>
      <c r="E580">
        <v>-29.388400000000001</v>
      </c>
      <c r="F580">
        <v>55.114699999999999</v>
      </c>
      <c r="G580">
        <v>350.79399999999998</v>
      </c>
      <c r="H580">
        <v>0.71013000000000004</v>
      </c>
      <c r="I580">
        <v>-46.554600000000001</v>
      </c>
      <c r="L580">
        <v>25</v>
      </c>
      <c r="M580">
        <v>639.97799999999995</v>
      </c>
      <c r="N580">
        <f t="shared" si="37"/>
        <v>53.604931653712221</v>
      </c>
      <c r="O580">
        <v>-1.32751</v>
      </c>
      <c r="P580">
        <v>50.216700000000003</v>
      </c>
      <c r="Q580">
        <v>435.798</v>
      </c>
      <c r="R580">
        <v>1.03294</v>
      </c>
      <c r="S580">
        <v>-16.9983</v>
      </c>
      <c r="T580">
        <f t="shared" si="35"/>
        <v>-15.67079</v>
      </c>
    </row>
    <row r="581" spans="1:20" x14ac:dyDescent="0.3">
      <c r="B581">
        <v>4</v>
      </c>
      <c r="C581">
        <v>256.90800000000002</v>
      </c>
      <c r="D581">
        <f t="shared" si="36"/>
        <v>63.975433433561392</v>
      </c>
      <c r="E581">
        <v>-29.6631</v>
      </c>
      <c r="F581">
        <v>56.655900000000003</v>
      </c>
      <c r="G581">
        <v>357.95800000000003</v>
      </c>
      <c r="H581">
        <v>0.712696</v>
      </c>
      <c r="I581">
        <v>-46.646099999999997</v>
      </c>
      <c r="L581">
        <v>26</v>
      </c>
      <c r="M581">
        <v>658.95899999999995</v>
      </c>
      <c r="N581">
        <f t="shared" si="37"/>
        <v>52.684263210579019</v>
      </c>
      <c r="O581">
        <v>-1.72424</v>
      </c>
      <c r="P581">
        <v>50.384500000000003</v>
      </c>
      <c r="Q581">
        <v>441.12</v>
      </c>
      <c r="R581">
        <v>1.0381400000000001</v>
      </c>
      <c r="S581">
        <v>-17.013500000000001</v>
      </c>
      <c r="T581">
        <f t="shared" si="35"/>
        <v>-15.289260000000001</v>
      </c>
    </row>
    <row r="582" spans="1:20" x14ac:dyDescent="0.3">
      <c r="B582">
        <v>5</v>
      </c>
      <c r="C582">
        <v>272.23700000000002</v>
      </c>
      <c r="D582">
        <f t="shared" si="36"/>
        <v>65.235827516472014</v>
      </c>
      <c r="E582">
        <v>-29.327400000000001</v>
      </c>
      <c r="F582">
        <v>57.250999999999998</v>
      </c>
      <c r="G582">
        <v>358.74900000000002</v>
      </c>
      <c r="H582">
        <v>0.70959499999999998</v>
      </c>
      <c r="I582">
        <v>-46.554600000000001</v>
      </c>
      <c r="L582">
        <v>27</v>
      </c>
      <c r="M582">
        <v>677.55200000000002</v>
      </c>
      <c r="N582">
        <f t="shared" si="37"/>
        <v>53.783682030871617</v>
      </c>
      <c r="O582">
        <v>-1.3732899999999999</v>
      </c>
      <c r="P582">
        <v>49.8962</v>
      </c>
      <c r="Q582">
        <v>435.60199999999998</v>
      </c>
      <c r="R582">
        <v>1.0375000000000001</v>
      </c>
      <c r="S582">
        <v>-17.1204</v>
      </c>
      <c r="T582">
        <f t="shared" ref="T582:T645" si="38">S582-O582</f>
        <v>-15.747109999999999</v>
      </c>
    </row>
    <row r="583" spans="1:20" x14ac:dyDescent="0.3">
      <c r="B583">
        <v>6</v>
      </c>
      <c r="C583">
        <v>288.34899999999999</v>
      </c>
      <c r="D583">
        <f t="shared" ref="D583:D646" si="39">1000/(C583-C582)</f>
        <v>62.065541211519495</v>
      </c>
      <c r="E583">
        <v>-29.083300000000001</v>
      </c>
      <c r="F583">
        <v>57.434100000000001</v>
      </c>
      <c r="G583">
        <v>358.30399999999997</v>
      </c>
      <c r="H583">
        <v>0.70908300000000002</v>
      </c>
      <c r="I583">
        <v>-46.478299999999997</v>
      </c>
      <c r="L583">
        <v>28</v>
      </c>
      <c r="M583">
        <v>696.73400000000004</v>
      </c>
      <c r="N583">
        <f t="shared" ref="N583:N646" si="40">1000/(M583-M582)</f>
        <v>52.132207277656093</v>
      </c>
      <c r="O583">
        <v>-1.89209</v>
      </c>
      <c r="P583">
        <v>50.399799999999999</v>
      </c>
      <c r="Q583">
        <v>444.36099999999999</v>
      </c>
      <c r="R583">
        <v>1.04834</v>
      </c>
      <c r="S583">
        <v>-17.1814</v>
      </c>
      <c r="T583">
        <f t="shared" si="38"/>
        <v>-15.28931</v>
      </c>
    </row>
    <row r="584" spans="1:20" x14ac:dyDescent="0.3">
      <c r="B584">
        <v>7</v>
      </c>
      <c r="C584">
        <v>303.88299999999998</v>
      </c>
      <c r="D584">
        <f t="shared" si="39"/>
        <v>64.374919531350614</v>
      </c>
      <c r="E584">
        <v>-29.434200000000001</v>
      </c>
      <c r="F584">
        <v>58.166499999999999</v>
      </c>
      <c r="G584">
        <v>363.15800000000002</v>
      </c>
      <c r="H584">
        <v>0.71058100000000002</v>
      </c>
      <c r="I584">
        <v>-46.310400000000001</v>
      </c>
      <c r="L584">
        <v>29</v>
      </c>
      <c r="M584">
        <v>715.76300000000003</v>
      </c>
      <c r="N584">
        <f t="shared" si="40"/>
        <v>52.551368963161501</v>
      </c>
      <c r="O584">
        <v>-2.2735599999999998</v>
      </c>
      <c r="P584">
        <v>50.689700000000002</v>
      </c>
      <c r="Q584">
        <v>452.73599999999999</v>
      </c>
      <c r="R584">
        <v>1.05311</v>
      </c>
      <c r="S584">
        <v>-17.334</v>
      </c>
      <c r="T584">
        <f t="shared" si="38"/>
        <v>-15.06044</v>
      </c>
    </row>
    <row r="585" spans="1:20" x14ac:dyDescent="0.3">
      <c r="B585">
        <v>8</v>
      </c>
      <c r="C585">
        <v>319.81299999999999</v>
      </c>
      <c r="D585">
        <f t="shared" si="39"/>
        <v>62.77463904582546</v>
      </c>
      <c r="E585">
        <v>-27.847300000000001</v>
      </c>
      <c r="F585">
        <v>56.976300000000002</v>
      </c>
      <c r="G585">
        <v>347.32</v>
      </c>
      <c r="H585">
        <v>0.70319699999999996</v>
      </c>
      <c r="I585">
        <v>-45.913699999999999</v>
      </c>
      <c r="T585">
        <f t="shared" si="38"/>
        <v>0</v>
      </c>
    </row>
    <row r="586" spans="1:20" x14ac:dyDescent="0.3">
      <c r="B586">
        <v>9</v>
      </c>
      <c r="C586">
        <v>335.73899999999998</v>
      </c>
      <c r="D586">
        <f t="shared" si="39"/>
        <v>62.790405626020394</v>
      </c>
      <c r="E586">
        <v>-29.083300000000001</v>
      </c>
      <c r="F586">
        <v>58.395400000000002</v>
      </c>
      <c r="G586">
        <v>368.33699999999999</v>
      </c>
      <c r="H586">
        <v>0.71535599999999999</v>
      </c>
      <c r="I586">
        <v>-45.700099999999999</v>
      </c>
      <c r="K586">
        <v>4.8</v>
      </c>
      <c r="T586">
        <f t="shared" si="38"/>
        <v>0</v>
      </c>
    </row>
    <row r="587" spans="1:20" x14ac:dyDescent="0.3">
      <c r="B587">
        <v>10</v>
      </c>
      <c r="C587">
        <v>352.142</v>
      </c>
      <c r="D587">
        <f t="shared" si="39"/>
        <v>60.964457721148499</v>
      </c>
      <c r="E587">
        <v>-27.9694</v>
      </c>
      <c r="F587">
        <v>57.8613</v>
      </c>
      <c r="G587">
        <v>358.46600000000001</v>
      </c>
      <c r="H587">
        <v>0.71159099999999997</v>
      </c>
      <c r="I587">
        <v>-45.3339</v>
      </c>
      <c r="L587">
        <v>1</v>
      </c>
      <c r="M587">
        <v>221.76499999999999</v>
      </c>
      <c r="O587">
        <v>-10.345499999999999</v>
      </c>
      <c r="P587">
        <v>63.964799999999997</v>
      </c>
      <c r="Q587">
        <v>361.15</v>
      </c>
      <c r="R587">
        <v>0.85925600000000002</v>
      </c>
      <c r="S587">
        <v>-20.843499999999999</v>
      </c>
      <c r="T587">
        <f t="shared" si="38"/>
        <v>-10.497999999999999</v>
      </c>
    </row>
    <row r="588" spans="1:20" x14ac:dyDescent="0.3">
      <c r="B588">
        <v>11</v>
      </c>
      <c r="C588">
        <v>368.54500000000002</v>
      </c>
      <c r="D588">
        <f t="shared" si="39"/>
        <v>60.964457721148499</v>
      </c>
      <c r="E588">
        <v>-28.0151</v>
      </c>
      <c r="F588">
        <v>57.464599999999997</v>
      </c>
      <c r="G588">
        <v>361.41300000000001</v>
      </c>
      <c r="H588">
        <v>0.71179000000000003</v>
      </c>
      <c r="I588">
        <v>-45.410200000000003</v>
      </c>
      <c r="L588">
        <v>2</v>
      </c>
      <c r="M588">
        <v>228.20099999999999</v>
      </c>
      <c r="N588">
        <f t="shared" si="40"/>
        <v>155.37600994406446</v>
      </c>
      <c r="O588">
        <v>-4.6691900000000004</v>
      </c>
      <c r="P588">
        <v>49.972499999999997</v>
      </c>
      <c r="Q588">
        <v>453.16</v>
      </c>
      <c r="R588">
        <v>1.06732</v>
      </c>
      <c r="S588">
        <v>-16.311599999999999</v>
      </c>
      <c r="T588">
        <f t="shared" si="38"/>
        <v>-11.642409999999998</v>
      </c>
    </row>
    <row r="589" spans="1:20" x14ac:dyDescent="0.3">
      <c r="B589">
        <v>12</v>
      </c>
      <c r="C589">
        <v>385.447</v>
      </c>
      <c r="D589">
        <f t="shared" si="39"/>
        <v>59.16459590581001</v>
      </c>
      <c r="E589">
        <v>-27.404800000000002</v>
      </c>
      <c r="F589">
        <v>56.915300000000002</v>
      </c>
      <c r="G589">
        <v>355.791</v>
      </c>
      <c r="H589">
        <v>0.71210600000000002</v>
      </c>
      <c r="I589">
        <v>-45.120199999999997</v>
      </c>
      <c r="L589">
        <v>3</v>
      </c>
      <c r="M589">
        <v>242.58199999999999</v>
      </c>
      <c r="N589">
        <f t="shared" si="40"/>
        <v>69.536193588762956</v>
      </c>
      <c r="O589">
        <v>-1.8615699999999999</v>
      </c>
      <c r="P589">
        <v>48.019399999999997</v>
      </c>
      <c r="Q589">
        <v>439.83300000000003</v>
      </c>
      <c r="R589">
        <v>1.0574600000000001</v>
      </c>
      <c r="S589">
        <v>-15.8081</v>
      </c>
      <c r="T589">
        <f t="shared" si="38"/>
        <v>-13.946529999999999</v>
      </c>
    </row>
    <row r="590" spans="1:20" x14ac:dyDescent="0.3">
      <c r="B590">
        <v>13</v>
      </c>
      <c r="C590">
        <v>401.73</v>
      </c>
      <c r="D590">
        <f t="shared" si="39"/>
        <v>61.413744395995764</v>
      </c>
      <c r="E590">
        <v>-27.816800000000001</v>
      </c>
      <c r="F590">
        <v>57.556199999999997</v>
      </c>
      <c r="G590">
        <v>365.95400000000001</v>
      </c>
      <c r="H590">
        <v>0.71787699999999999</v>
      </c>
      <c r="I590">
        <v>-44.967700000000001</v>
      </c>
      <c r="L590">
        <v>4</v>
      </c>
      <c r="M590">
        <v>257.33499999999998</v>
      </c>
      <c r="N590">
        <f t="shared" si="40"/>
        <v>67.782823832440926</v>
      </c>
      <c r="O590">
        <v>-1.2206999999999999</v>
      </c>
      <c r="P590">
        <v>47.363300000000002</v>
      </c>
      <c r="Q590">
        <v>449.17899999999997</v>
      </c>
      <c r="R590">
        <v>1.06613</v>
      </c>
      <c r="S590">
        <v>-15.7776</v>
      </c>
      <c r="T590">
        <f t="shared" si="38"/>
        <v>-14.556899999999999</v>
      </c>
    </row>
    <row r="591" spans="1:20" x14ac:dyDescent="0.3">
      <c r="B591">
        <v>14</v>
      </c>
      <c r="C591">
        <v>418.173</v>
      </c>
      <c r="D591">
        <f t="shared" si="39"/>
        <v>60.816152770175819</v>
      </c>
      <c r="E591">
        <v>-26.5198</v>
      </c>
      <c r="F591">
        <v>56.411700000000003</v>
      </c>
      <c r="G591">
        <v>350.65199999999999</v>
      </c>
      <c r="H591">
        <v>0.70322700000000005</v>
      </c>
      <c r="I591">
        <v>-44.860799999999998</v>
      </c>
      <c r="L591">
        <v>5</v>
      </c>
      <c r="M591">
        <v>275.14600000000002</v>
      </c>
      <c r="N591">
        <f t="shared" si="40"/>
        <v>56.145078883835723</v>
      </c>
      <c r="O591">
        <v>-1.6174299999999999</v>
      </c>
      <c r="P591">
        <v>49.408000000000001</v>
      </c>
      <c r="Q591">
        <v>438.68700000000001</v>
      </c>
      <c r="R591">
        <v>1.0309200000000001</v>
      </c>
      <c r="S591">
        <v>-16.677900000000001</v>
      </c>
      <c r="T591">
        <f t="shared" si="38"/>
        <v>-15.06047</v>
      </c>
    </row>
    <row r="592" spans="1:20" x14ac:dyDescent="0.3">
      <c r="B592">
        <v>15</v>
      </c>
      <c r="C592">
        <v>434.66800000000001</v>
      </c>
      <c r="D592">
        <f t="shared" si="39"/>
        <v>60.624431645953301</v>
      </c>
      <c r="E592">
        <v>-27.191199999999998</v>
      </c>
      <c r="F592">
        <v>57.266199999999998</v>
      </c>
      <c r="G592">
        <v>364.75700000000001</v>
      </c>
      <c r="H592">
        <v>0.71984599999999999</v>
      </c>
      <c r="I592">
        <v>-44.525100000000002</v>
      </c>
      <c r="L592">
        <v>6</v>
      </c>
      <c r="M592">
        <v>292.83</v>
      </c>
      <c r="N592">
        <f t="shared" si="40"/>
        <v>56.548292241574401</v>
      </c>
      <c r="O592">
        <v>-2.5787399999999998</v>
      </c>
      <c r="P592">
        <v>51.208500000000001</v>
      </c>
      <c r="Q592">
        <v>451.88799999999998</v>
      </c>
      <c r="R592">
        <v>1.0334300000000001</v>
      </c>
      <c r="S592">
        <v>-17.0288</v>
      </c>
      <c r="T592">
        <f t="shared" si="38"/>
        <v>-14.450060000000001</v>
      </c>
    </row>
    <row r="593" spans="2:20" x14ac:dyDescent="0.3">
      <c r="B593">
        <v>16</v>
      </c>
      <c r="C593">
        <v>451.37</v>
      </c>
      <c r="D593">
        <f t="shared" si="39"/>
        <v>59.873069093521742</v>
      </c>
      <c r="E593">
        <v>-26.7944</v>
      </c>
      <c r="F593">
        <v>57.174700000000001</v>
      </c>
      <c r="G593">
        <v>361.38400000000001</v>
      </c>
      <c r="H593">
        <v>0.71755800000000003</v>
      </c>
      <c r="I593">
        <v>-44.128399999999999</v>
      </c>
      <c r="L593">
        <v>7</v>
      </c>
      <c r="M593">
        <v>310.61599999999999</v>
      </c>
      <c r="N593">
        <f t="shared" si="40"/>
        <v>56.223996401664223</v>
      </c>
      <c r="O593">
        <v>-1.69373</v>
      </c>
      <c r="P593">
        <v>50.735500000000002</v>
      </c>
      <c r="Q593">
        <v>434.10700000000003</v>
      </c>
      <c r="R593">
        <v>1.0083500000000001</v>
      </c>
      <c r="S593">
        <v>-16.9373</v>
      </c>
      <c r="T593">
        <f t="shared" si="38"/>
        <v>-15.24357</v>
      </c>
    </row>
    <row r="594" spans="2:20" x14ac:dyDescent="0.3">
      <c r="B594">
        <v>17</v>
      </c>
      <c r="C594">
        <v>468.26400000000001</v>
      </c>
      <c r="D594">
        <f t="shared" si="39"/>
        <v>59.192612761927293</v>
      </c>
      <c r="E594">
        <v>-26.351900000000001</v>
      </c>
      <c r="F594">
        <v>56.488</v>
      </c>
      <c r="G594">
        <v>359.52699999999999</v>
      </c>
      <c r="H594">
        <v>0.71957300000000002</v>
      </c>
      <c r="I594">
        <v>-44.265700000000002</v>
      </c>
      <c r="L594">
        <v>8</v>
      </c>
      <c r="M594">
        <v>328.05</v>
      </c>
      <c r="N594">
        <f t="shared" si="40"/>
        <v>57.359183205231069</v>
      </c>
      <c r="O594">
        <v>-1.78528</v>
      </c>
      <c r="P594">
        <v>50.933799999999998</v>
      </c>
      <c r="Q594">
        <v>437.75400000000002</v>
      </c>
      <c r="R594">
        <v>1.0194000000000001</v>
      </c>
      <c r="S594">
        <v>-16.983000000000001</v>
      </c>
      <c r="T594">
        <f t="shared" si="38"/>
        <v>-15.19772</v>
      </c>
    </row>
    <row r="595" spans="2:20" x14ac:dyDescent="0.3">
      <c r="B595">
        <v>18</v>
      </c>
      <c r="C595">
        <v>485.21699999999998</v>
      </c>
      <c r="D595">
        <f t="shared" si="39"/>
        <v>58.986610039521118</v>
      </c>
      <c r="E595">
        <v>-25.985700000000001</v>
      </c>
      <c r="F595">
        <v>56.152299999999997</v>
      </c>
      <c r="G595">
        <v>355.77699999999999</v>
      </c>
      <c r="H595">
        <v>0.71260299999999999</v>
      </c>
      <c r="I595">
        <v>-44.097900000000003</v>
      </c>
      <c r="L595">
        <v>9</v>
      </c>
      <c r="M595">
        <v>345.50700000000001</v>
      </c>
      <c r="N595">
        <f t="shared" si="40"/>
        <v>57.283611158847478</v>
      </c>
      <c r="O595">
        <v>-2.4719199999999999</v>
      </c>
      <c r="P595">
        <v>51.6815</v>
      </c>
      <c r="Q595">
        <v>448.43099999999998</v>
      </c>
      <c r="R595">
        <v>1.0279</v>
      </c>
      <c r="S595">
        <v>-17.2577</v>
      </c>
      <c r="T595">
        <f t="shared" si="38"/>
        <v>-14.785779999999999</v>
      </c>
    </row>
    <row r="596" spans="2:20" x14ac:dyDescent="0.3">
      <c r="B596">
        <v>19</v>
      </c>
      <c r="C596">
        <v>501.964</v>
      </c>
      <c r="D596">
        <f t="shared" si="39"/>
        <v>59.712187257419188</v>
      </c>
      <c r="E596">
        <v>-26.6876</v>
      </c>
      <c r="F596">
        <v>56.9</v>
      </c>
      <c r="G596">
        <v>363.99799999999999</v>
      </c>
      <c r="H596">
        <v>0.72082299999999999</v>
      </c>
      <c r="I596">
        <v>-44.265700000000002</v>
      </c>
      <c r="L596">
        <v>10</v>
      </c>
      <c r="M596">
        <v>362.827</v>
      </c>
      <c r="N596">
        <f t="shared" si="40"/>
        <v>57.736720554272537</v>
      </c>
      <c r="O596">
        <v>-2.2277800000000001</v>
      </c>
      <c r="P596">
        <v>51.3611</v>
      </c>
      <c r="Q596">
        <v>446.55200000000002</v>
      </c>
      <c r="R596">
        <v>1.0365899999999999</v>
      </c>
      <c r="S596">
        <v>-16.9678</v>
      </c>
      <c r="T596">
        <f t="shared" si="38"/>
        <v>-14.740020000000001</v>
      </c>
    </row>
    <row r="597" spans="2:20" x14ac:dyDescent="0.3">
      <c r="B597">
        <v>20</v>
      </c>
      <c r="C597">
        <v>518.87699999999995</v>
      </c>
      <c r="D597">
        <f t="shared" si="39"/>
        <v>59.126116005439762</v>
      </c>
      <c r="E597">
        <v>-26.5503</v>
      </c>
      <c r="F597">
        <v>56.808500000000002</v>
      </c>
      <c r="G597">
        <v>363.53800000000001</v>
      </c>
      <c r="H597">
        <v>0.72203099999999998</v>
      </c>
      <c r="I597">
        <v>-43.899500000000003</v>
      </c>
      <c r="L597">
        <v>11</v>
      </c>
      <c r="M597">
        <v>380.50700000000001</v>
      </c>
      <c r="N597">
        <f t="shared" si="40"/>
        <v>56.561085972850655</v>
      </c>
      <c r="O597">
        <v>-2.1057100000000002</v>
      </c>
      <c r="P597">
        <v>51.284799999999997</v>
      </c>
      <c r="Q597">
        <v>444.31</v>
      </c>
      <c r="R597">
        <v>1.02973</v>
      </c>
      <c r="S597">
        <v>-17.0898</v>
      </c>
      <c r="T597">
        <f t="shared" si="38"/>
        <v>-14.98409</v>
      </c>
    </row>
    <row r="598" spans="2:20" x14ac:dyDescent="0.3">
      <c r="B598">
        <v>21</v>
      </c>
      <c r="C598">
        <v>535.64400000000001</v>
      </c>
      <c r="D598">
        <f t="shared" si="39"/>
        <v>59.640961412297777</v>
      </c>
      <c r="E598">
        <v>-26.992799999999999</v>
      </c>
      <c r="F598">
        <v>57.174700000000001</v>
      </c>
      <c r="G598">
        <v>373.64800000000002</v>
      </c>
      <c r="H598">
        <v>0.72933499999999996</v>
      </c>
      <c r="I598">
        <v>-43.930100000000003</v>
      </c>
      <c r="L598">
        <v>12</v>
      </c>
      <c r="M598">
        <v>398.13799999999998</v>
      </c>
      <c r="N598">
        <f t="shared" si="40"/>
        <v>56.718280301741345</v>
      </c>
      <c r="O598">
        <v>-1.32751</v>
      </c>
      <c r="P598">
        <v>50.598100000000002</v>
      </c>
      <c r="Q598">
        <v>433.98700000000002</v>
      </c>
      <c r="R598">
        <v>1.02091</v>
      </c>
      <c r="S598">
        <v>-16.922000000000001</v>
      </c>
      <c r="T598">
        <f t="shared" si="38"/>
        <v>-15.59449</v>
      </c>
    </row>
    <row r="599" spans="2:20" x14ac:dyDescent="0.3">
      <c r="B599">
        <v>22</v>
      </c>
      <c r="C599">
        <v>553.03399999999999</v>
      </c>
      <c r="D599">
        <f t="shared" si="39"/>
        <v>57.504312823461802</v>
      </c>
      <c r="E599">
        <v>-25.0397</v>
      </c>
      <c r="F599">
        <v>55.099499999999999</v>
      </c>
      <c r="G599">
        <v>348.46800000000002</v>
      </c>
      <c r="H599">
        <v>0.71535700000000002</v>
      </c>
      <c r="I599">
        <v>-43.5944</v>
      </c>
      <c r="L599">
        <v>13</v>
      </c>
      <c r="M599">
        <v>415.81599999999997</v>
      </c>
      <c r="N599">
        <f t="shared" si="40"/>
        <v>56.567485009616483</v>
      </c>
      <c r="O599">
        <v>-1.2359599999999999</v>
      </c>
      <c r="P599">
        <v>50.369300000000003</v>
      </c>
      <c r="Q599">
        <v>436.05</v>
      </c>
      <c r="R599">
        <v>1.0241800000000001</v>
      </c>
      <c r="S599">
        <v>-16.876200000000001</v>
      </c>
      <c r="T599">
        <f t="shared" si="38"/>
        <v>-15.64024</v>
      </c>
    </row>
    <row r="600" spans="2:20" x14ac:dyDescent="0.3">
      <c r="B600">
        <v>23</v>
      </c>
      <c r="C600">
        <v>569.64400000000001</v>
      </c>
      <c r="D600">
        <f t="shared" si="39"/>
        <v>60.204695966285321</v>
      </c>
      <c r="E600">
        <v>-27.374300000000002</v>
      </c>
      <c r="F600">
        <v>57.571399999999997</v>
      </c>
      <c r="G600">
        <v>375.44200000000001</v>
      </c>
      <c r="H600">
        <v>0.73053299999999999</v>
      </c>
      <c r="I600">
        <v>-43.838500000000003</v>
      </c>
      <c r="L600">
        <v>14</v>
      </c>
      <c r="M600">
        <v>433.62</v>
      </c>
      <c r="N600">
        <f t="shared" si="40"/>
        <v>56.167153448663129</v>
      </c>
      <c r="O600">
        <v>-1.64795</v>
      </c>
      <c r="P600">
        <v>50.735500000000002</v>
      </c>
      <c r="Q600">
        <v>444.11099999999999</v>
      </c>
      <c r="R600">
        <v>1.03796</v>
      </c>
      <c r="S600">
        <v>-16.861000000000001</v>
      </c>
      <c r="T600">
        <f t="shared" si="38"/>
        <v>-15.213050000000001</v>
      </c>
    </row>
    <row r="601" spans="2:20" x14ac:dyDescent="0.3">
      <c r="B601">
        <v>24</v>
      </c>
      <c r="C601">
        <v>586.78499999999997</v>
      </c>
      <c r="D601">
        <f t="shared" si="39"/>
        <v>58.339653462458557</v>
      </c>
      <c r="E601">
        <v>-26.214600000000001</v>
      </c>
      <c r="F601">
        <v>56.442300000000003</v>
      </c>
      <c r="G601">
        <v>367.00200000000001</v>
      </c>
      <c r="H601">
        <v>0.72820099999999999</v>
      </c>
      <c r="I601">
        <v>-43.563800000000001</v>
      </c>
      <c r="L601">
        <v>15</v>
      </c>
      <c r="M601">
        <v>451.41</v>
      </c>
      <c r="N601">
        <f t="shared" si="40"/>
        <v>56.211354693648055</v>
      </c>
      <c r="O601">
        <v>-1.96838</v>
      </c>
      <c r="P601">
        <v>50.949100000000001</v>
      </c>
      <c r="Q601">
        <v>452.84399999999999</v>
      </c>
      <c r="R601">
        <v>1.0431600000000001</v>
      </c>
      <c r="S601">
        <v>-17.0441</v>
      </c>
      <c r="T601">
        <f t="shared" si="38"/>
        <v>-15.07572</v>
      </c>
    </row>
    <row r="602" spans="2:20" x14ac:dyDescent="0.3">
      <c r="B602">
        <v>25</v>
      </c>
      <c r="C602">
        <v>603.51199999999994</v>
      </c>
      <c r="D602">
        <f t="shared" si="39"/>
        <v>59.783583427990763</v>
      </c>
      <c r="E602">
        <v>-26.123000000000001</v>
      </c>
      <c r="F602">
        <v>56.549100000000003</v>
      </c>
      <c r="G602">
        <v>364.86</v>
      </c>
      <c r="H602">
        <v>0.73013799999999995</v>
      </c>
      <c r="I602">
        <v>-43.518099999999997</v>
      </c>
      <c r="L602">
        <v>16</v>
      </c>
      <c r="M602">
        <v>469.24799999999999</v>
      </c>
      <c r="N602">
        <f t="shared" si="40"/>
        <v>56.060096423365955</v>
      </c>
      <c r="O602">
        <v>-2.2583000000000002</v>
      </c>
      <c r="P602">
        <v>51.254300000000001</v>
      </c>
      <c r="Q602">
        <v>453.53800000000001</v>
      </c>
      <c r="R602">
        <v>1.04742</v>
      </c>
      <c r="S602">
        <v>-16.891500000000001</v>
      </c>
      <c r="T602">
        <f t="shared" si="38"/>
        <v>-14.6332</v>
      </c>
    </row>
    <row r="603" spans="2:20" x14ac:dyDescent="0.3">
      <c r="B603">
        <v>26</v>
      </c>
      <c r="C603">
        <v>620.78499999999997</v>
      </c>
      <c r="D603">
        <f t="shared" si="39"/>
        <v>57.893822729114724</v>
      </c>
      <c r="E603">
        <v>-26.153600000000001</v>
      </c>
      <c r="F603">
        <v>56.533799999999999</v>
      </c>
      <c r="G603">
        <v>368.584</v>
      </c>
      <c r="H603">
        <v>0.729796</v>
      </c>
      <c r="I603">
        <v>-43.6096</v>
      </c>
      <c r="L603">
        <v>17</v>
      </c>
      <c r="M603">
        <v>487.43599999999998</v>
      </c>
      <c r="N603">
        <f t="shared" si="40"/>
        <v>54.981306355839052</v>
      </c>
      <c r="O603">
        <v>-1.1444099999999999</v>
      </c>
      <c r="P603">
        <v>50.0946</v>
      </c>
      <c r="Q603">
        <v>434.28899999999999</v>
      </c>
      <c r="R603">
        <v>1.02857</v>
      </c>
      <c r="S603">
        <v>-17.0441</v>
      </c>
      <c r="T603">
        <f t="shared" si="38"/>
        <v>-15.89969</v>
      </c>
    </row>
    <row r="604" spans="2:20" x14ac:dyDescent="0.3">
      <c r="B604">
        <v>27</v>
      </c>
      <c r="C604">
        <v>637.64599999999996</v>
      </c>
      <c r="D604">
        <f t="shared" si="39"/>
        <v>59.308463317715471</v>
      </c>
      <c r="E604">
        <v>-26.4282</v>
      </c>
      <c r="F604">
        <v>56.640599999999999</v>
      </c>
      <c r="G604">
        <v>375.38499999999999</v>
      </c>
      <c r="H604">
        <v>0.73667000000000005</v>
      </c>
      <c r="I604">
        <v>-43.533299999999997</v>
      </c>
      <c r="L604">
        <v>18</v>
      </c>
      <c r="M604">
        <v>505.91699999999997</v>
      </c>
      <c r="N604">
        <f t="shared" si="40"/>
        <v>54.109626102483645</v>
      </c>
      <c r="O604">
        <v>-2.0904500000000001</v>
      </c>
      <c r="P604">
        <v>50.857500000000002</v>
      </c>
      <c r="Q604">
        <v>457.577</v>
      </c>
      <c r="R604">
        <v>1.0583400000000001</v>
      </c>
      <c r="S604">
        <v>-16.891500000000001</v>
      </c>
      <c r="T604">
        <f t="shared" si="38"/>
        <v>-14.80105</v>
      </c>
    </row>
    <row r="605" spans="2:20" x14ac:dyDescent="0.3">
      <c r="B605">
        <v>28</v>
      </c>
      <c r="C605">
        <v>655.10500000000002</v>
      </c>
      <c r="D605">
        <f t="shared" si="39"/>
        <v>57.277049086430871</v>
      </c>
      <c r="E605">
        <v>-25.619499999999999</v>
      </c>
      <c r="F605">
        <v>56.152299999999997</v>
      </c>
      <c r="G605">
        <v>364.82400000000001</v>
      </c>
      <c r="H605">
        <v>0.72626299999999999</v>
      </c>
      <c r="I605">
        <v>-43.396000000000001</v>
      </c>
      <c r="L605">
        <v>19</v>
      </c>
      <c r="M605">
        <v>524.24800000000005</v>
      </c>
      <c r="N605">
        <f t="shared" si="40"/>
        <v>54.552397577873329</v>
      </c>
      <c r="O605">
        <v>-2.01416</v>
      </c>
      <c r="P605">
        <v>50.613399999999999</v>
      </c>
      <c r="Q605">
        <v>452.93400000000003</v>
      </c>
      <c r="R605">
        <v>1.05464</v>
      </c>
      <c r="S605">
        <v>-16.784700000000001</v>
      </c>
      <c r="T605">
        <f t="shared" si="38"/>
        <v>-14.77054</v>
      </c>
    </row>
    <row r="606" spans="2:20" x14ac:dyDescent="0.3">
      <c r="B606">
        <v>29</v>
      </c>
      <c r="C606">
        <v>672.55200000000002</v>
      </c>
      <c r="D606">
        <f t="shared" si="39"/>
        <v>57.316444087808783</v>
      </c>
      <c r="E606">
        <v>-25.65</v>
      </c>
      <c r="F606">
        <v>55.954000000000001</v>
      </c>
      <c r="G606">
        <v>368.40199999999999</v>
      </c>
      <c r="H606">
        <v>0.734344</v>
      </c>
      <c r="I606">
        <v>-43.212899999999998</v>
      </c>
      <c r="L606">
        <v>20</v>
      </c>
      <c r="M606">
        <v>542.73299999999995</v>
      </c>
      <c r="N606">
        <f t="shared" si="40"/>
        <v>54.09791723018693</v>
      </c>
      <c r="O606">
        <v>-1.4648399999999999</v>
      </c>
      <c r="P606">
        <v>49.942</v>
      </c>
      <c r="Q606">
        <v>435.93299999999999</v>
      </c>
      <c r="R606">
        <v>1.04288</v>
      </c>
      <c r="S606">
        <v>-16.876200000000001</v>
      </c>
      <c r="T606">
        <f t="shared" si="38"/>
        <v>-15.41136</v>
      </c>
    </row>
    <row r="607" spans="2:20" x14ac:dyDescent="0.3">
      <c r="B607">
        <v>30</v>
      </c>
      <c r="C607">
        <v>690.14700000000005</v>
      </c>
      <c r="D607">
        <f t="shared" si="39"/>
        <v>56.834327934072093</v>
      </c>
      <c r="E607">
        <v>-25.634799999999998</v>
      </c>
      <c r="F607">
        <v>55.923499999999997</v>
      </c>
      <c r="G607">
        <v>367.99799999999999</v>
      </c>
      <c r="H607">
        <v>0.73764099999999999</v>
      </c>
      <c r="I607">
        <v>-43.197600000000001</v>
      </c>
      <c r="L607">
        <v>21</v>
      </c>
      <c r="M607">
        <v>560.87800000000004</v>
      </c>
      <c r="N607">
        <f t="shared" si="40"/>
        <v>55.111600992008526</v>
      </c>
      <c r="O607">
        <v>-2.1514899999999999</v>
      </c>
      <c r="P607">
        <v>50.369300000000003</v>
      </c>
      <c r="Q607">
        <v>450.839</v>
      </c>
      <c r="R607">
        <v>1.0510200000000001</v>
      </c>
      <c r="S607">
        <v>-17.0593</v>
      </c>
      <c r="T607">
        <f t="shared" si="38"/>
        <v>-14.907810000000001</v>
      </c>
    </row>
    <row r="608" spans="2:20" x14ac:dyDescent="0.3">
      <c r="B608">
        <v>31</v>
      </c>
      <c r="C608">
        <v>707.45899999999995</v>
      </c>
      <c r="D608">
        <f t="shared" si="39"/>
        <v>57.763401109057639</v>
      </c>
      <c r="E608">
        <v>-25.238</v>
      </c>
      <c r="F608">
        <v>55.374099999999999</v>
      </c>
      <c r="G608">
        <v>361.60300000000001</v>
      </c>
      <c r="H608">
        <v>0.732101</v>
      </c>
      <c r="I608">
        <v>-43.197600000000001</v>
      </c>
      <c r="L608">
        <v>22</v>
      </c>
      <c r="M608">
        <v>579.22500000000002</v>
      </c>
      <c r="N608">
        <f t="shared" si="40"/>
        <v>54.504823676895462</v>
      </c>
      <c r="O608">
        <v>-1.96838</v>
      </c>
      <c r="P608">
        <v>49.972499999999997</v>
      </c>
      <c r="Q608">
        <v>448.16399999999999</v>
      </c>
      <c r="R608">
        <v>1.0601400000000001</v>
      </c>
      <c r="S608">
        <v>-17.013500000000001</v>
      </c>
      <c r="T608">
        <f t="shared" si="38"/>
        <v>-15.045120000000001</v>
      </c>
    </row>
    <row r="609" spans="1:20" x14ac:dyDescent="0.3">
      <c r="L609">
        <v>23</v>
      </c>
      <c r="M609">
        <v>597.45899999999995</v>
      </c>
      <c r="N609">
        <f t="shared" si="40"/>
        <v>54.842601733026441</v>
      </c>
      <c r="O609">
        <v>-2.1057100000000002</v>
      </c>
      <c r="P609">
        <v>50.2014</v>
      </c>
      <c r="Q609">
        <v>452.44099999999997</v>
      </c>
      <c r="R609">
        <v>1.0650500000000001</v>
      </c>
      <c r="S609">
        <v>-17.0898</v>
      </c>
      <c r="T609">
        <f t="shared" si="38"/>
        <v>-14.98409</v>
      </c>
    </row>
    <row r="610" spans="1:20" x14ac:dyDescent="0.3">
      <c r="A610">
        <v>5.2</v>
      </c>
      <c r="L610">
        <v>24</v>
      </c>
      <c r="M610">
        <v>615.98500000000001</v>
      </c>
      <c r="N610">
        <f t="shared" si="40"/>
        <v>53.978192810104524</v>
      </c>
      <c r="O610">
        <v>-2.6245099999999999</v>
      </c>
      <c r="P610">
        <v>50.674399999999999</v>
      </c>
      <c r="Q610">
        <v>468.21600000000001</v>
      </c>
      <c r="R610">
        <v>1.07541</v>
      </c>
      <c r="S610">
        <v>-16.922000000000001</v>
      </c>
      <c r="T610">
        <f t="shared" si="38"/>
        <v>-14.29749</v>
      </c>
    </row>
    <row r="611" spans="1:20" x14ac:dyDescent="0.3">
      <c r="B611">
        <v>1</v>
      </c>
      <c r="C611">
        <v>221.54300000000001</v>
      </c>
      <c r="E611">
        <v>-36.224400000000003</v>
      </c>
      <c r="F611">
        <v>70.373500000000007</v>
      </c>
      <c r="G611">
        <v>293.32799999999997</v>
      </c>
      <c r="H611">
        <v>0.621224</v>
      </c>
      <c r="I611">
        <v>-49.148600000000002</v>
      </c>
      <c r="L611">
        <v>25</v>
      </c>
      <c r="M611">
        <v>634.69899999999996</v>
      </c>
      <c r="N611">
        <f t="shared" si="40"/>
        <v>53.435930319547026</v>
      </c>
      <c r="O611">
        <v>-1.32751</v>
      </c>
      <c r="P611">
        <v>49.270600000000002</v>
      </c>
      <c r="Q611">
        <v>443.71899999999999</v>
      </c>
      <c r="R611">
        <v>1.0547</v>
      </c>
      <c r="S611">
        <v>-16.876200000000001</v>
      </c>
      <c r="T611">
        <f t="shared" si="38"/>
        <v>-15.548690000000001</v>
      </c>
    </row>
    <row r="612" spans="1:20" x14ac:dyDescent="0.3">
      <c r="B612">
        <v>2</v>
      </c>
      <c r="C612">
        <v>226.541</v>
      </c>
      <c r="D612">
        <f t="shared" si="39"/>
        <v>200.0800320128055</v>
      </c>
      <c r="E612">
        <v>-31.1127</v>
      </c>
      <c r="F612">
        <v>55.114699999999999</v>
      </c>
      <c r="G612">
        <v>368.93700000000001</v>
      </c>
      <c r="H612">
        <v>0.74580800000000003</v>
      </c>
      <c r="I612">
        <v>-45.5627</v>
      </c>
      <c r="L612">
        <v>26</v>
      </c>
      <c r="M612">
        <v>653.36400000000003</v>
      </c>
      <c r="N612">
        <f t="shared" si="40"/>
        <v>53.576212161799937</v>
      </c>
      <c r="O612">
        <v>-1.58691</v>
      </c>
      <c r="P612">
        <v>49.423200000000001</v>
      </c>
      <c r="Q612">
        <v>447.56099999999998</v>
      </c>
      <c r="R612">
        <v>1.06647</v>
      </c>
      <c r="S612">
        <v>-17.0898</v>
      </c>
      <c r="T612">
        <f t="shared" si="38"/>
        <v>-15.502890000000001</v>
      </c>
    </row>
    <row r="613" spans="1:20" x14ac:dyDescent="0.3">
      <c r="B613">
        <v>3</v>
      </c>
      <c r="C613">
        <v>240.56399999999999</v>
      </c>
      <c r="D613">
        <f t="shared" si="39"/>
        <v>71.311416957854973</v>
      </c>
      <c r="E613">
        <v>-29.251100000000001</v>
      </c>
      <c r="F613">
        <v>55.191000000000003</v>
      </c>
      <c r="G613">
        <v>364.07799999999997</v>
      </c>
      <c r="H613">
        <v>0.723491</v>
      </c>
      <c r="I613">
        <v>-45.822099999999999</v>
      </c>
      <c r="L613">
        <v>27</v>
      </c>
      <c r="M613">
        <v>672.029</v>
      </c>
      <c r="N613">
        <f t="shared" si="40"/>
        <v>53.576212161800264</v>
      </c>
      <c r="O613">
        <v>-2.5482200000000002</v>
      </c>
      <c r="P613">
        <v>50.125100000000003</v>
      </c>
      <c r="Q613">
        <v>465.78300000000002</v>
      </c>
      <c r="R613">
        <v>1.0799099999999999</v>
      </c>
      <c r="S613">
        <v>-17.1814</v>
      </c>
      <c r="T613">
        <f t="shared" si="38"/>
        <v>-14.633179999999999</v>
      </c>
    </row>
    <row r="614" spans="1:20" x14ac:dyDescent="0.3">
      <c r="B614">
        <v>4</v>
      </c>
      <c r="C614">
        <v>255.952</v>
      </c>
      <c r="D614">
        <f t="shared" si="39"/>
        <v>64.985703145308008</v>
      </c>
      <c r="E614">
        <v>-28.488199999999999</v>
      </c>
      <c r="F614">
        <v>55.465699999999998</v>
      </c>
      <c r="G614">
        <v>360.08199999999999</v>
      </c>
      <c r="H614">
        <v>0.72111999999999998</v>
      </c>
      <c r="I614">
        <v>-45.791600000000003</v>
      </c>
      <c r="L614">
        <v>28</v>
      </c>
      <c r="M614">
        <v>690.64800000000002</v>
      </c>
      <c r="N614">
        <f t="shared" si="40"/>
        <v>53.708577259788306</v>
      </c>
      <c r="O614">
        <v>-2.9296899999999999</v>
      </c>
      <c r="P614">
        <v>50.781300000000002</v>
      </c>
      <c r="Q614">
        <v>476.53199999999998</v>
      </c>
      <c r="R614">
        <v>1.09107</v>
      </c>
      <c r="S614">
        <v>-17.0441</v>
      </c>
      <c r="T614">
        <f t="shared" si="38"/>
        <v>-14.114409999999999</v>
      </c>
    </row>
    <row r="615" spans="1:20" x14ac:dyDescent="0.3">
      <c r="B615">
        <v>5</v>
      </c>
      <c r="C615">
        <v>271.31799999999998</v>
      </c>
      <c r="D615">
        <f t="shared" si="39"/>
        <v>65.078745281791029</v>
      </c>
      <c r="E615">
        <v>-28.0151</v>
      </c>
      <c r="F615">
        <v>55.877699999999997</v>
      </c>
      <c r="G615">
        <v>350.774</v>
      </c>
      <c r="H615">
        <v>0.71337300000000003</v>
      </c>
      <c r="I615">
        <v>-45.700099999999999</v>
      </c>
      <c r="L615">
        <v>29</v>
      </c>
      <c r="M615">
        <v>709.77300000000002</v>
      </c>
      <c r="N615">
        <f t="shared" si="40"/>
        <v>52.287581699346404</v>
      </c>
      <c r="O615">
        <v>-1.6632100000000001</v>
      </c>
      <c r="P615">
        <v>49.118000000000002</v>
      </c>
      <c r="Q615">
        <v>447.56799999999998</v>
      </c>
      <c r="R615">
        <v>1.0613999999999999</v>
      </c>
      <c r="S615">
        <v>-17.0441</v>
      </c>
      <c r="T615">
        <f t="shared" si="38"/>
        <v>-15.380890000000001</v>
      </c>
    </row>
    <row r="616" spans="1:20" x14ac:dyDescent="0.3">
      <c r="B616">
        <v>6</v>
      </c>
      <c r="C616">
        <v>287.25599999999997</v>
      </c>
      <c r="D616">
        <f t="shared" si="39"/>
        <v>62.743129627305855</v>
      </c>
      <c r="E616">
        <v>-27.786300000000001</v>
      </c>
      <c r="F616">
        <v>56.243899999999996</v>
      </c>
      <c r="G616">
        <v>355.22699999999998</v>
      </c>
      <c r="H616">
        <v>0.71401300000000001</v>
      </c>
      <c r="I616">
        <v>-45.2881</v>
      </c>
      <c r="T616">
        <f t="shared" si="38"/>
        <v>0</v>
      </c>
    </row>
    <row r="617" spans="1:20" x14ac:dyDescent="0.3">
      <c r="B617">
        <v>7</v>
      </c>
      <c r="C617">
        <v>302.60899999999998</v>
      </c>
      <c r="D617">
        <f t="shared" si="39"/>
        <v>65.133850061877126</v>
      </c>
      <c r="E617">
        <v>-28.2288</v>
      </c>
      <c r="F617">
        <v>57.220500000000001</v>
      </c>
      <c r="G617">
        <v>365.91800000000001</v>
      </c>
      <c r="H617">
        <v>0.71954200000000001</v>
      </c>
      <c r="I617">
        <v>-45.059199999999997</v>
      </c>
      <c r="K617">
        <v>4.9000000000000004</v>
      </c>
      <c r="T617">
        <f t="shared" si="38"/>
        <v>0</v>
      </c>
    </row>
    <row r="618" spans="1:20" x14ac:dyDescent="0.3">
      <c r="B618">
        <v>8</v>
      </c>
      <c r="C618">
        <v>318.37900000000002</v>
      </c>
      <c r="D618">
        <f t="shared" si="39"/>
        <v>63.411540900443725</v>
      </c>
      <c r="E618">
        <v>-27.404800000000002</v>
      </c>
      <c r="F618">
        <v>56.793199999999999</v>
      </c>
      <c r="G618">
        <v>359.55500000000001</v>
      </c>
      <c r="H618">
        <v>0.71629799999999999</v>
      </c>
      <c r="I618">
        <v>-44.906599999999997</v>
      </c>
      <c r="L618">
        <v>1</v>
      </c>
      <c r="M618">
        <v>221.703</v>
      </c>
      <c r="O618">
        <v>-11.184699999999999</v>
      </c>
      <c r="P618">
        <v>64.331100000000006</v>
      </c>
      <c r="Q618">
        <v>368.71199999999999</v>
      </c>
      <c r="R618">
        <v>0.869618</v>
      </c>
      <c r="S618">
        <v>-20.721399999999999</v>
      </c>
      <c r="T618">
        <f t="shared" si="38"/>
        <v>-9.5366999999999997</v>
      </c>
    </row>
    <row r="619" spans="1:20" x14ac:dyDescent="0.3">
      <c r="B619">
        <v>9</v>
      </c>
      <c r="C619">
        <v>334.05500000000001</v>
      </c>
      <c r="D619">
        <f t="shared" si="39"/>
        <v>63.791783618270017</v>
      </c>
      <c r="E619">
        <v>-27.694700000000001</v>
      </c>
      <c r="F619">
        <v>57.403599999999997</v>
      </c>
      <c r="G619">
        <v>366.03500000000003</v>
      </c>
      <c r="H619">
        <v>0.71990699999999996</v>
      </c>
      <c r="I619">
        <v>-44.677700000000002</v>
      </c>
      <c r="L619">
        <v>2</v>
      </c>
      <c r="M619">
        <v>228.14400000000001</v>
      </c>
      <c r="N619">
        <f t="shared" si="40"/>
        <v>155.25539512498054</v>
      </c>
      <c r="O619">
        <v>-4.68445</v>
      </c>
      <c r="P619">
        <v>49.224899999999998</v>
      </c>
      <c r="Q619">
        <v>451.58499999999998</v>
      </c>
      <c r="R619">
        <v>1.0885899999999999</v>
      </c>
      <c r="S619">
        <v>-16.342199999999998</v>
      </c>
      <c r="T619">
        <f t="shared" si="38"/>
        <v>-11.657749999999998</v>
      </c>
    </row>
    <row r="620" spans="1:20" x14ac:dyDescent="0.3">
      <c r="B620">
        <v>10</v>
      </c>
      <c r="C620">
        <v>350.04</v>
      </c>
      <c r="D620">
        <f t="shared" si="39"/>
        <v>62.558648733187312</v>
      </c>
      <c r="E620">
        <v>-26.535</v>
      </c>
      <c r="F620">
        <v>56.488</v>
      </c>
      <c r="G620">
        <v>358.399</v>
      </c>
      <c r="H620">
        <v>0.71384199999999998</v>
      </c>
      <c r="I620">
        <v>-44.204700000000003</v>
      </c>
      <c r="L620">
        <v>3</v>
      </c>
      <c r="M620">
        <v>241.62899999999999</v>
      </c>
      <c r="N620">
        <f t="shared" si="40"/>
        <v>74.156470152020844</v>
      </c>
      <c r="O620">
        <v>-2.1514899999999999</v>
      </c>
      <c r="P620">
        <v>47.073399999999999</v>
      </c>
      <c r="Q620">
        <v>459.91899999999998</v>
      </c>
      <c r="R620">
        <v>1.0946499999999999</v>
      </c>
      <c r="S620">
        <v>-15.686</v>
      </c>
      <c r="T620">
        <f t="shared" si="38"/>
        <v>-13.534510000000001</v>
      </c>
    </row>
    <row r="621" spans="1:20" x14ac:dyDescent="0.3">
      <c r="B621">
        <v>11</v>
      </c>
      <c r="C621">
        <v>365.99799999999999</v>
      </c>
      <c r="D621">
        <f t="shared" si="39"/>
        <v>62.664494297531135</v>
      </c>
      <c r="E621">
        <v>-27.053799999999999</v>
      </c>
      <c r="F621">
        <v>56.991599999999998</v>
      </c>
      <c r="G621">
        <v>366.928</v>
      </c>
      <c r="H621">
        <v>0.72609400000000002</v>
      </c>
      <c r="I621">
        <v>-43.9148</v>
      </c>
      <c r="L621">
        <v>4</v>
      </c>
      <c r="M621">
        <v>256.48</v>
      </c>
      <c r="N621">
        <f t="shared" si="40"/>
        <v>67.335532960743265</v>
      </c>
      <c r="O621">
        <v>-1.7547600000000001</v>
      </c>
      <c r="P621">
        <v>46.890300000000003</v>
      </c>
      <c r="Q621">
        <v>466.09500000000003</v>
      </c>
      <c r="R621">
        <v>1.10785</v>
      </c>
      <c r="S621">
        <v>-15.6708</v>
      </c>
      <c r="T621">
        <f t="shared" si="38"/>
        <v>-13.916039999999999</v>
      </c>
    </row>
    <row r="622" spans="1:20" x14ac:dyDescent="0.3">
      <c r="B622">
        <v>12</v>
      </c>
      <c r="C622">
        <v>381.971</v>
      </c>
      <c r="D622">
        <f t="shared" si="39"/>
        <v>62.605647029361997</v>
      </c>
      <c r="E622">
        <v>-25.741599999999998</v>
      </c>
      <c r="F622">
        <v>56.076000000000001</v>
      </c>
      <c r="G622">
        <v>355.42399999999998</v>
      </c>
      <c r="H622">
        <v>0.71321599999999996</v>
      </c>
      <c r="I622">
        <v>-43.945300000000003</v>
      </c>
      <c r="L622">
        <v>5</v>
      </c>
      <c r="M622">
        <v>274.14999999999998</v>
      </c>
      <c r="N622">
        <f t="shared" si="40"/>
        <v>56.593095642331768</v>
      </c>
      <c r="O622">
        <v>-2.18201</v>
      </c>
      <c r="P622">
        <v>49.179099999999998</v>
      </c>
      <c r="Q622">
        <v>451.40199999999999</v>
      </c>
      <c r="R622">
        <v>1.0545</v>
      </c>
      <c r="S622">
        <v>-16.632100000000001</v>
      </c>
      <c r="T622">
        <f t="shared" si="38"/>
        <v>-14.450090000000001</v>
      </c>
    </row>
    <row r="623" spans="1:20" x14ac:dyDescent="0.3">
      <c r="B623">
        <v>13</v>
      </c>
      <c r="C623">
        <v>398.19600000000003</v>
      </c>
      <c r="D623">
        <f t="shared" si="39"/>
        <v>61.633281972264939</v>
      </c>
      <c r="E623">
        <v>-25.726299999999998</v>
      </c>
      <c r="F623">
        <v>56.2286</v>
      </c>
      <c r="G623">
        <v>359.08499999999998</v>
      </c>
      <c r="H623">
        <v>0.71837499999999999</v>
      </c>
      <c r="I623">
        <v>-43.746899999999997</v>
      </c>
      <c r="L623">
        <v>6</v>
      </c>
      <c r="M623">
        <v>291.54599999999999</v>
      </c>
      <c r="N623">
        <f t="shared" si="40"/>
        <v>57.484479190618487</v>
      </c>
      <c r="O623">
        <v>-2.3345899999999999</v>
      </c>
      <c r="P623">
        <v>50.018300000000004</v>
      </c>
      <c r="Q623">
        <v>449.20100000000002</v>
      </c>
      <c r="R623">
        <v>1.0452399999999999</v>
      </c>
      <c r="S623">
        <v>-17.1356</v>
      </c>
      <c r="T623">
        <f t="shared" si="38"/>
        <v>-14.80101</v>
      </c>
    </row>
    <row r="624" spans="1:20" x14ac:dyDescent="0.3">
      <c r="B624">
        <v>14</v>
      </c>
      <c r="C624">
        <v>414.221</v>
      </c>
      <c r="D624">
        <f t="shared" si="39"/>
        <v>62.402496099844079</v>
      </c>
      <c r="E624">
        <v>-25.909400000000002</v>
      </c>
      <c r="F624">
        <v>56.549100000000003</v>
      </c>
      <c r="G624">
        <v>363.65699999999998</v>
      </c>
      <c r="H624">
        <v>0.72638499999999995</v>
      </c>
      <c r="I624">
        <v>-43.258699999999997</v>
      </c>
      <c r="L624">
        <v>7</v>
      </c>
      <c r="M624">
        <v>308.55799999999999</v>
      </c>
      <c r="N624">
        <f t="shared" si="40"/>
        <v>58.782036209734301</v>
      </c>
      <c r="O624">
        <v>-3.2653799999999999</v>
      </c>
      <c r="P624">
        <v>51.269500000000001</v>
      </c>
      <c r="Q624">
        <v>460.83699999999999</v>
      </c>
      <c r="R624">
        <v>1.04952</v>
      </c>
      <c r="S624">
        <v>-17.3035</v>
      </c>
      <c r="T624">
        <f t="shared" si="38"/>
        <v>-14.038119999999999</v>
      </c>
    </row>
    <row r="625" spans="2:20" x14ac:dyDescent="0.3">
      <c r="B625">
        <v>15</v>
      </c>
      <c r="C625">
        <v>430.53300000000002</v>
      </c>
      <c r="D625">
        <f t="shared" si="39"/>
        <v>61.304561059342774</v>
      </c>
      <c r="E625">
        <v>-25.329599999999999</v>
      </c>
      <c r="F625">
        <v>56.045499999999997</v>
      </c>
      <c r="G625">
        <v>357.88</v>
      </c>
      <c r="H625">
        <v>0.72148699999999999</v>
      </c>
      <c r="I625">
        <v>-43.335000000000001</v>
      </c>
      <c r="L625">
        <v>8</v>
      </c>
      <c r="M625">
        <v>326.04199999999997</v>
      </c>
      <c r="N625">
        <f t="shared" si="40"/>
        <v>57.195149851292676</v>
      </c>
      <c r="O625">
        <v>-2.1972700000000001</v>
      </c>
      <c r="P625">
        <v>50.445599999999999</v>
      </c>
      <c r="Q625">
        <v>448.23599999999999</v>
      </c>
      <c r="R625">
        <v>1.0370999999999999</v>
      </c>
      <c r="S625">
        <v>-17.3187</v>
      </c>
      <c r="T625">
        <f t="shared" si="38"/>
        <v>-15.12143</v>
      </c>
    </row>
    <row r="626" spans="2:20" x14ac:dyDescent="0.3">
      <c r="B626">
        <v>16</v>
      </c>
      <c r="C626">
        <v>446.62200000000001</v>
      </c>
      <c r="D626">
        <f t="shared" si="39"/>
        <v>62.154266890422029</v>
      </c>
      <c r="E626">
        <v>-25.787400000000002</v>
      </c>
      <c r="F626">
        <v>56.579599999999999</v>
      </c>
      <c r="G626">
        <v>371.44600000000003</v>
      </c>
      <c r="H626">
        <v>0.73221899999999995</v>
      </c>
      <c r="I626">
        <v>-43.014499999999998</v>
      </c>
      <c r="L626">
        <v>9</v>
      </c>
      <c r="M626">
        <v>343.13900000000001</v>
      </c>
      <c r="N626">
        <f t="shared" si="40"/>
        <v>58.48979353102871</v>
      </c>
      <c r="O626">
        <v>-2.6092499999999998</v>
      </c>
      <c r="P626">
        <v>50.781300000000002</v>
      </c>
      <c r="Q626">
        <v>457.09399999999999</v>
      </c>
      <c r="R626">
        <v>1.05</v>
      </c>
      <c r="S626">
        <v>-17.2729</v>
      </c>
      <c r="T626">
        <f t="shared" si="38"/>
        <v>-14.663650000000001</v>
      </c>
    </row>
    <row r="627" spans="2:20" x14ac:dyDescent="0.3">
      <c r="B627">
        <v>17</v>
      </c>
      <c r="C627">
        <v>463.30700000000002</v>
      </c>
      <c r="D627">
        <f t="shared" si="39"/>
        <v>59.934072520227744</v>
      </c>
      <c r="E627">
        <v>-25.833100000000002</v>
      </c>
      <c r="F627">
        <v>56.793199999999999</v>
      </c>
      <c r="G627">
        <v>373.38900000000001</v>
      </c>
      <c r="H627">
        <v>0.73290200000000005</v>
      </c>
      <c r="I627">
        <v>-42.923000000000002</v>
      </c>
      <c r="L627">
        <v>10</v>
      </c>
      <c r="M627">
        <v>360.47899999999998</v>
      </c>
      <c r="N627">
        <f t="shared" si="40"/>
        <v>57.670126874279205</v>
      </c>
      <c r="O627">
        <v>-1.89209</v>
      </c>
      <c r="P627">
        <v>50.414999999999999</v>
      </c>
      <c r="Q627">
        <v>448.03399999999999</v>
      </c>
      <c r="R627">
        <v>1.0446599999999999</v>
      </c>
      <c r="S627">
        <v>-17.1204</v>
      </c>
      <c r="T627">
        <f t="shared" si="38"/>
        <v>-15.22831</v>
      </c>
    </row>
    <row r="628" spans="2:20" x14ac:dyDescent="0.3">
      <c r="B628">
        <v>18</v>
      </c>
      <c r="C628">
        <v>479.678</v>
      </c>
      <c r="D628">
        <f t="shared" si="39"/>
        <v>61.083623480544937</v>
      </c>
      <c r="E628">
        <v>-25.0549</v>
      </c>
      <c r="F628">
        <v>56.1066</v>
      </c>
      <c r="G628">
        <v>364.95400000000001</v>
      </c>
      <c r="H628">
        <v>0.72892500000000005</v>
      </c>
      <c r="I628">
        <v>-42.694099999999999</v>
      </c>
      <c r="L628">
        <v>11</v>
      </c>
      <c r="M628">
        <v>377.846</v>
      </c>
      <c r="N628">
        <f t="shared" si="40"/>
        <v>57.5804687050152</v>
      </c>
      <c r="O628">
        <v>-2.8839100000000002</v>
      </c>
      <c r="P628">
        <v>51.3</v>
      </c>
      <c r="Q628">
        <v>469.46600000000001</v>
      </c>
      <c r="R628">
        <v>1.0645899999999999</v>
      </c>
      <c r="S628">
        <v>-16.952500000000001</v>
      </c>
      <c r="T628">
        <f t="shared" si="38"/>
        <v>-14.06859</v>
      </c>
    </row>
    <row r="629" spans="2:20" x14ac:dyDescent="0.3">
      <c r="B629">
        <v>19</v>
      </c>
      <c r="C629">
        <v>495.95800000000003</v>
      </c>
      <c r="D629">
        <f t="shared" si="39"/>
        <v>61.425061425061315</v>
      </c>
      <c r="E629">
        <v>-25.299099999999999</v>
      </c>
      <c r="F629">
        <v>56.3812</v>
      </c>
      <c r="G629">
        <v>370.49200000000002</v>
      </c>
      <c r="H629">
        <v>0.73205500000000001</v>
      </c>
      <c r="I629">
        <v>-42.617800000000003</v>
      </c>
      <c r="L629">
        <v>12</v>
      </c>
      <c r="M629">
        <v>395.20100000000002</v>
      </c>
      <c r="N629">
        <f t="shared" si="40"/>
        <v>57.620282339383401</v>
      </c>
      <c r="O629">
        <v>-2.2277800000000001</v>
      </c>
      <c r="P629">
        <v>50.582900000000002</v>
      </c>
      <c r="Q629">
        <v>451.46800000000002</v>
      </c>
      <c r="R629">
        <v>1.0508299999999999</v>
      </c>
      <c r="S629">
        <v>-16.9373</v>
      </c>
      <c r="T629">
        <f t="shared" si="38"/>
        <v>-14.709520000000001</v>
      </c>
    </row>
    <row r="630" spans="2:20" x14ac:dyDescent="0.3">
      <c r="B630">
        <v>20</v>
      </c>
      <c r="C630">
        <v>512.28200000000004</v>
      </c>
      <c r="D630">
        <f t="shared" si="39"/>
        <v>61.259495221759323</v>
      </c>
      <c r="E630">
        <v>-25.222799999999999</v>
      </c>
      <c r="F630">
        <v>56.411700000000003</v>
      </c>
      <c r="G630">
        <v>372.45299999999997</v>
      </c>
      <c r="H630">
        <v>0.73338000000000003</v>
      </c>
      <c r="I630">
        <v>-42.526200000000003</v>
      </c>
      <c r="L630">
        <v>13</v>
      </c>
      <c r="M630">
        <v>412.85199999999998</v>
      </c>
      <c r="N630">
        <f t="shared" si="40"/>
        <v>56.65401393688758</v>
      </c>
      <c r="O630">
        <v>-1.2054400000000001</v>
      </c>
      <c r="P630">
        <v>49.469000000000001</v>
      </c>
      <c r="Q630">
        <v>432.38799999999998</v>
      </c>
      <c r="R630">
        <v>1.0357099999999999</v>
      </c>
      <c r="S630">
        <v>-16.891500000000001</v>
      </c>
      <c r="T630">
        <f t="shared" si="38"/>
        <v>-15.686060000000001</v>
      </c>
    </row>
    <row r="631" spans="2:20" x14ac:dyDescent="0.3">
      <c r="B631">
        <v>21</v>
      </c>
      <c r="C631">
        <v>529.10900000000004</v>
      </c>
      <c r="D631">
        <f t="shared" si="39"/>
        <v>59.428299756343975</v>
      </c>
      <c r="E631">
        <v>-25.253299999999999</v>
      </c>
      <c r="F631">
        <v>56.350700000000003</v>
      </c>
      <c r="G631">
        <v>373.31099999999998</v>
      </c>
      <c r="H631">
        <v>0.73506199999999999</v>
      </c>
      <c r="I631">
        <v>-42.556800000000003</v>
      </c>
      <c r="L631">
        <v>14</v>
      </c>
      <c r="M631">
        <v>430.27600000000001</v>
      </c>
      <c r="N631">
        <f t="shared" si="40"/>
        <v>57.392102846648186</v>
      </c>
      <c r="O631">
        <v>-2.0752000000000002</v>
      </c>
      <c r="P631">
        <v>50.186199999999999</v>
      </c>
      <c r="Q631">
        <v>449.745</v>
      </c>
      <c r="R631">
        <v>1.0505199999999999</v>
      </c>
      <c r="S631">
        <v>-17.1051</v>
      </c>
      <c r="T631">
        <f t="shared" si="38"/>
        <v>-15.0299</v>
      </c>
    </row>
    <row r="632" spans="2:20" x14ac:dyDescent="0.3">
      <c r="B632">
        <v>22</v>
      </c>
      <c r="C632">
        <v>545.60199999999998</v>
      </c>
      <c r="D632">
        <f t="shared" si="39"/>
        <v>60.631783180743575</v>
      </c>
      <c r="E632">
        <v>-25.711099999999998</v>
      </c>
      <c r="F632">
        <v>56.732199999999999</v>
      </c>
      <c r="G632">
        <v>380.995</v>
      </c>
      <c r="H632">
        <v>0.74169499999999999</v>
      </c>
      <c r="I632">
        <v>-42.419400000000003</v>
      </c>
      <c r="L632">
        <v>15</v>
      </c>
      <c r="M632">
        <v>447.94600000000003</v>
      </c>
      <c r="N632">
        <f t="shared" si="40"/>
        <v>56.593095642331583</v>
      </c>
      <c r="O632">
        <v>-2.4719199999999999</v>
      </c>
      <c r="P632">
        <v>50.506599999999999</v>
      </c>
      <c r="Q632">
        <v>459.64499999999998</v>
      </c>
      <c r="R632">
        <v>1.06088</v>
      </c>
      <c r="S632">
        <v>-17.0441</v>
      </c>
      <c r="T632">
        <f t="shared" si="38"/>
        <v>-14.572179999999999</v>
      </c>
    </row>
    <row r="633" spans="2:20" x14ac:dyDescent="0.3">
      <c r="B633">
        <v>23</v>
      </c>
      <c r="C633">
        <v>562.30600000000004</v>
      </c>
      <c r="D633">
        <f t="shared" si="39"/>
        <v>59.865900383141529</v>
      </c>
      <c r="E633">
        <v>-25.253299999999999</v>
      </c>
      <c r="F633">
        <v>56.457500000000003</v>
      </c>
      <c r="G633">
        <v>375.61099999999999</v>
      </c>
      <c r="H633">
        <v>0.73855499999999996</v>
      </c>
      <c r="I633">
        <v>-42.0685</v>
      </c>
      <c r="L633">
        <v>16</v>
      </c>
      <c r="M633">
        <v>465.56299999999999</v>
      </c>
      <c r="N633">
        <f t="shared" si="40"/>
        <v>56.763353578929568</v>
      </c>
      <c r="O633">
        <v>-2.3956300000000001</v>
      </c>
      <c r="P633">
        <v>50.537100000000002</v>
      </c>
      <c r="Q633">
        <v>464.87099999999998</v>
      </c>
      <c r="R633">
        <v>1.06549</v>
      </c>
      <c r="S633">
        <v>-16.9373</v>
      </c>
      <c r="T633">
        <f t="shared" si="38"/>
        <v>-14.54167</v>
      </c>
    </row>
    <row r="634" spans="2:20" x14ac:dyDescent="0.3">
      <c r="B634">
        <v>24</v>
      </c>
      <c r="C634">
        <v>579.11900000000003</v>
      </c>
      <c r="D634">
        <f t="shared" si="39"/>
        <v>59.477785047284883</v>
      </c>
      <c r="E634">
        <v>-24.581900000000001</v>
      </c>
      <c r="F634">
        <v>55.648800000000001</v>
      </c>
      <c r="G634">
        <v>370.29</v>
      </c>
      <c r="H634">
        <v>0.73759699999999995</v>
      </c>
      <c r="I634">
        <v>-42.0837</v>
      </c>
      <c r="L634">
        <v>17</v>
      </c>
      <c r="M634">
        <v>483.15899999999999</v>
      </c>
      <c r="N634">
        <f t="shared" si="40"/>
        <v>56.831097976812899</v>
      </c>
      <c r="O634">
        <v>-2.4108900000000002</v>
      </c>
      <c r="P634">
        <v>50.613399999999999</v>
      </c>
      <c r="Q634">
        <v>466.71499999999997</v>
      </c>
      <c r="R634">
        <v>1.0685100000000001</v>
      </c>
      <c r="S634">
        <v>-16.906700000000001</v>
      </c>
      <c r="T634">
        <f t="shared" si="38"/>
        <v>-14.495810000000001</v>
      </c>
    </row>
    <row r="635" spans="2:20" x14ac:dyDescent="0.3">
      <c r="B635">
        <v>25</v>
      </c>
      <c r="C635">
        <v>595.79399999999998</v>
      </c>
      <c r="D635">
        <f t="shared" si="39"/>
        <v>59.970014992503913</v>
      </c>
      <c r="E635">
        <v>-24.658200000000001</v>
      </c>
      <c r="F635">
        <v>55.816699999999997</v>
      </c>
      <c r="G635">
        <v>376.14699999999999</v>
      </c>
      <c r="H635">
        <v>0.74007699999999998</v>
      </c>
      <c r="I635">
        <v>-41.915900000000001</v>
      </c>
      <c r="L635">
        <v>18</v>
      </c>
      <c r="M635">
        <v>501.31799999999998</v>
      </c>
      <c r="N635">
        <f t="shared" si="40"/>
        <v>55.069111735227736</v>
      </c>
      <c r="O635">
        <v>-1.2206999999999999</v>
      </c>
      <c r="P635">
        <v>49.53</v>
      </c>
      <c r="Q635">
        <v>446.60700000000003</v>
      </c>
      <c r="R635">
        <v>1.05202</v>
      </c>
      <c r="S635">
        <v>-16.723600000000001</v>
      </c>
      <c r="T635">
        <f t="shared" si="38"/>
        <v>-15.5029</v>
      </c>
    </row>
    <row r="636" spans="2:20" x14ac:dyDescent="0.3">
      <c r="B636">
        <v>26</v>
      </c>
      <c r="C636">
        <v>612.34699999999998</v>
      </c>
      <c r="D636">
        <f t="shared" si="39"/>
        <v>60.412009907569633</v>
      </c>
      <c r="E636">
        <v>-25.711099999999998</v>
      </c>
      <c r="F636">
        <v>56.808500000000002</v>
      </c>
      <c r="G636">
        <v>389.13299999999998</v>
      </c>
      <c r="H636">
        <v>0.749031</v>
      </c>
      <c r="I636">
        <v>-42.007399999999997</v>
      </c>
      <c r="L636">
        <v>19</v>
      </c>
      <c r="M636">
        <v>519.18899999999996</v>
      </c>
      <c r="N636">
        <f t="shared" si="40"/>
        <v>55.956577695708191</v>
      </c>
      <c r="O636">
        <v>-2.4108900000000002</v>
      </c>
      <c r="P636">
        <v>50.476100000000002</v>
      </c>
      <c r="Q636">
        <v>468.39600000000002</v>
      </c>
      <c r="R636">
        <v>1.08561</v>
      </c>
      <c r="S636">
        <v>-16.769400000000001</v>
      </c>
      <c r="T636">
        <f t="shared" si="38"/>
        <v>-14.358510000000001</v>
      </c>
    </row>
    <row r="637" spans="2:20" x14ac:dyDescent="0.3">
      <c r="B637">
        <v>27</v>
      </c>
      <c r="C637">
        <v>629.30899999999997</v>
      </c>
      <c r="D637">
        <f t="shared" si="39"/>
        <v>58.955311873599847</v>
      </c>
      <c r="E637">
        <v>-26.016200000000001</v>
      </c>
      <c r="F637">
        <v>57.113599999999998</v>
      </c>
      <c r="G637">
        <v>394.99799999999999</v>
      </c>
      <c r="H637">
        <v>0.75722</v>
      </c>
      <c r="I637">
        <v>-41.9617</v>
      </c>
      <c r="L637">
        <v>20</v>
      </c>
      <c r="M637">
        <v>537.24199999999996</v>
      </c>
      <c r="N637">
        <f t="shared" si="40"/>
        <v>55.392455547554434</v>
      </c>
      <c r="O637">
        <v>-2.1972700000000001</v>
      </c>
      <c r="P637">
        <v>50.231900000000003</v>
      </c>
      <c r="Q637">
        <v>469.29399999999998</v>
      </c>
      <c r="R637">
        <v>1.08114</v>
      </c>
      <c r="S637">
        <v>-16.586300000000001</v>
      </c>
      <c r="T637">
        <f t="shared" si="38"/>
        <v>-14.389030000000002</v>
      </c>
    </row>
    <row r="638" spans="2:20" x14ac:dyDescent="0.3">
      <c r="B638">
        <v>28</v>
      </c>
      <c r="C638">
        <v>646.06299999999999</v>
      </c>
      <c r="D638">
        <f t="shared" si="39"/>
        <v>59.687238868329885</v>
      </c>
      <c r="E638">
        <v>-24.9023</v>
      </c>
      <c r="F638">
        <v>55.984499999999997</v>
      </c>
      <c r="G638">
        <v>377.38799999999998</v>
      </c>
      <c r="H638">
        <v>0.74513200000000002</v>
      </c>
      <c r="I638">
        <v>-41.946399999999997</v>
      </c>
      <c r="L638">
        <v>21</v>
      </c>
      <c r="M638">
        <v>555.6</v>
      </c>
      <c r="N638">
        <f t="shared" si="40"/>
        <v>54.472164723825941</v>
      </c>
      <c r="O638">
        <v>-1.2054400000000001</v>
      </c>
      <c r="P638">
        <v>49.072299999999998</v>
      </c>
      <c r="Q638">
        <v>445.75599999999997</v>
      </c>
      <c r="R638">
        <v>1.06837</v>
      </c>
      <c r="S638">
        <v>-16.464200000000002</v>
      </c>
      <c r="T638">
        <f t="shared" si="38"/>
        <v>-15.258760000000002</v>
      </c>
    </row>
    <row r="639" spans="2:20" x14ac:dyDescent="0.3">
      <c r="B639">
        <v>29</v>
      </c>
      <c r="C639">
        <v>662.76300000000003</v>
      </c>
      <c r="D639">
        <f t="shared" si="39"/>
        <v>59.880239520957922</v>
      </c>
      <c r="E639">
        <v>-24.688700000000001</v>
      </c>
      <c r="F639">
        <v>55.709800000000001</v>
      </c>
      <c r="G639">
        <v>375.49700000000001</v>
      </c>
      <c r="H639">
        <v>0.743865</v>
      </c>
      <c r="I639">
        <v>-41.885399999999997</v>
      </c>
      <c r="L639">
        <v>22</v>
      </c>
      <c r="M639">
        <v>573.97500000000002</v>
      </c>
      <c r="N639">
        <f t="shared" si="40"/>
        <v>54.42176870748299</v>
      </c>
      <c r="O639">
        <v>-1.64795</v>
      </c>
      <c r="P639">
        <v>49.377400000000002</v>
      </c>
      <c r="Q639">
        <v>453.81099999999998</v>
      </c>
      <c r="R639">
        <v>1.0683</v>
      </c>
      <c r="S639">
        <v>-16.586300000000001</v>
      </c>
      <c r="T639">
        <f t="shared" si="38"/>
        <v>-14.938350000000002</v>
      </c>
    </row>
    <row r="640" spans="2:20" x14ac:dyDescent="0.3">
      <c r="B640">
        <v>30</v>
      </c>
      <c r="C640">
        <v>679.76199999999994</v>
      </c>
      <c r="D640">
        <f t="shared" si="39"/>
        <v>58.826989822931075</v>
      </c>
      <c r="E640">
        <v>-25.0549</v>
      </c>
      <c r="F640">
        <v>55.831899999999997</v>
      </c>
      <c r="G640">
        <v>381.56200000000001</v>
      </c>
      <c r="H640">
        <v>0.74829800000000002</v>
      </c>
      <c r="I640">
        <v>-41.992199999999997</v>
      </c>
      <c r="L640">
        <v>23</v>
      </c>
      <c r="M640">
        <v>592.20600000000002</v>
      </c>
      <c r="N640">
        <f t="shared" si="40"/>
        <v>54.851626350721318</v>
      </c>
      <c r="O640">
        <v>-2.0904500000000001</v>
      </c>
      <c r="P640">
        <v>49.636800000000001</v>
      </c>
      <c r="Q640">
        <v>467.44499999999999</v>
      </c>
      <c r="R640">
        <v>1.0894900000000001</v>
      </c>
      <c r="S640">
        <v>-16.677900000000001</v>
      </c>
      <c r="T640">
        <f t="shared" si="38"/>
        <v>-14.58745</v>
      </c>
    </row>
    <row r="641" spans="1:20" x14ac:dyDescent="0.3">
      <c r="B641">
        <v>31</v>
      </c>
      <c r="C641">
        <v>696.77300000000002</v>
      </c>
      <c r="D641">
        <f t="shared" si="39"/>
        <v>58.785491740638129</v>
      </c>
      <c r="E641">
        <v>-23.4528</v>
      </c>
      <c r="F641">
        <v>54.6875</v>
      </c>
      <c r="G641">
        <v>361.70299999999997</v>
      </c>
      <c r="H641">
        <v>0.73353500000000005</v>
      </c>
      <c r="I641">
        <v>-41.625999999999998</v>
      </c>
      <c r="L641">
        <v>24</v>
      </c>
      <c r="M641">
        <v>610.44600000000003</v>
      </c>
      <c r="N641">
        <f t="shared" si="40"/>
        <v>54.824561403508746</v>
      </c>
      <c r="O641">
        <v>-2.3345899999999999</v>
      </c>
      <c r="P641">
        <v>49.9878</v>
      </c>
      <c r="Q641">
        <v>469.565</v>
      </c>
      <c r="R641">
        <v>1.0951900000000001</v>
      </c>
      <c r="S641">
        <v>-16.601600000000001</v>
      </c>
      <c r="T641">
        <f t="shared" si="38"/>
        <v>-14.267010000000001</v>
      </c>
    </row>
    <row r="642" spans="1:20" x14ac:dyDescent="0.3">
      <c r="B642">
        <v>32</v>
      </c>
      <c r="C642">
        <v>713.70100000000002</v>
      </c>
      <c r="D642">
        <f t="shared" si="39"/>
        <v>59.073724007561445</v>
      </c>
      <c r="E642">
        <v>-25.2075</v>
      </c>
      <c r="F642">
        <v>55.969200000000001</v>
      </c>
      <c r="G642">
        <v>385.70400000000001</v>
      </c>
      <c r="H642">
        <v>0.75445899999999999</v>
      </c>
      <c r="I642">
        <v>-41.793799999999997</v>
      </c>
      <c r="L642">
        <v>25</v>
      </c>
      <c r="M642">
        <v>628.82000000000005</v>
      </c>
      <c r="N642">
        <f t="shared" si="40"/>
        <v>54.424730597583469</v>
      </c>
      <c r="O642">
        <v>-2.2277800000000001</v>
      </c>
      <c r="P642">
        <v>49.789400000000001</v>
      </c>
      <c r="Q642">
        <v>468.27600000000001</v>
      </c>
      <c r="R642">
        <v>1.08622</v>
      </c>
      <c r="S642">
        <v>-16.769400000000001</v>
      </c>
      <c r="T642">
        <f t="shared" si="38"/>
        <v>-14.541620000000002</v>
      </c>
    </row>
    <row r="643" spans="1:20" x14ac:dyDescent="0.3">
      <c r="L643">
        <v>26</v>
      </c>
      <c r="M643">
        <v>646.87800000000004</v>
      </c>
      <c r="N643">
        <f t="shared" si="40"/>
        <v>55.37711817477021</v>
      </c>
      <c r="O643">
        <v>-2.1057100000000002</v>
      </c>
      <c r="P643">
        <v>49.469000000000001</v>
      </c>
      <c r="Q643">
        <v>474.089</v>
      </c>
      <c r="R643">
        <v>1.0963700000000001</v>
      </c>
      <c r="S643">
        <v>-16.632100000000001</v>
      </c>
      <c r="T643">
        <f t="shared" si="38"/>
        <v>-14.526390000000001</v>
      </c>
    </row>
    <row r="644" spans="1:20" x14ac:dyDescent="0.3">
      <c r="A644">
        <v>5.3</v>
      </c>
      <c r="L644">
        <v>27</v>
      </c>
      <c r="M644">
        <v>665.24300000000005</v>
      </c>
      <c r="N644">
        <f t="shared" si="40"/>
        <v>54.451402123604659</v>
      </c>
      <c r="O644">
        <v>-2.5329600000000001</v>
      </c>
      <c r="P644">
        <v>49.972499999999997</v>
      </c>
      <c r="Q644">
        <v>476.91399999999999</v>
      </c>
      <c r="R644">
        <v>1.1016999999999999</v>
      </c>
      <c r="S644">
        <v>-16.815200000000001</v>
      </c>
      <c r="T644">
        <f t="shared" si="38"/>
        <v>-14.282240000000002</v>
      </c>
    </row>
    <row r="645" spans="1:20" x14ac:dyDescent="0.3">
      <c r="B645">
        <v>1</v>
      </c>
      <c r="C645">
        <v>221.49799999999999</v>
      </c>
      <c r="E645">
        <v>-35.9955</v>
      </c>
      <c r="F645">
        <v>69.885300000000001</v>
      </c>
      <c r="G645">
        <v>292.29199999999997</v>
      </c>
      <c r="H645">
        <v>0.622811</v>
      </c>
      <c r="I645">
        <v>-49.072299999999998</v>
      </c>
      <c r="L645">
        <v>28</v>
      </c>
      <c r="M645">
        <v>683.92700000000002</v>
      </c>
      <c r="N645">
        <f t="shared" si="40"/>
        <v>53.521729822307947</v>
      </c>
      <c r="O645">
        <v>-1.7547600000000001</v>
      </c>
      <c r="P645">
        <v>49.026499999999999</v>
      </c>
      <c r="Q645">
        <v>461.02800000000002</v>
      </c>
      <c r="R645">
        <v>1.0915900000000001</v>
      </c>
      <c r="S645">
        <v>-16.647300000000001</v>
      </c>
      <c r="T645">
        <f t="shared" si="38"/>
        <v>-14.89254</v>
      </c>
    </row>
    <row r="646" spans="1:20" x14ac:dyDescent="0.3">
      <c r="B646">
        <v>2</v>
      </c>
      <c r="C646">
        <v>226.36799999999999</v>
      </c>
      <c r="D646">
        <f t="shared" si="39"/>
        <v>205.3388090349074</v>
      </c>
      <c r="E646">
        <v>-31.555199999999999</v>
      </c>
      <c r="F646">
        <v>54.977400000000003</v>
      </c>
      <c r="G646">
        <v>381.18799999999999</v>
      </c>
      <c r="H646">
        <v>0.760544</v>
      </c>
      <c r="I646">
        <v>-45.165999999999997</v>
      </c>
      <c r="L646">
        <v>29</v>
      </c>
      <c r="M646">
        <v>702.37400000000002</v>
      </c>
      <c r="N646">
        <f t="shared" si="40"/>
        <v>54.209356534937925</v>
      </c>
      <c r="O646">
        <v>-2.6245099999999999</v>
      </c>
      <c r="P646">
        <v>49.850499999999997</v>
      </c>
      <c r="Q646">
        <v>474.53100000000001</v>
      </c>
      <c r="R646">
        <v>1.10761</v>
      </c>
      <c r="S646">
        <v>-16.799900000000001</v>
      </c>
      <c r="T646">
        <f t="shared" ref="T646:T678" si="41">S646-O646</f>
        <v>-14.17539</v>
      </c>
    </row>
    <row r="647" spans="1:20" x14ac:dyDescent="0.3">
      <c r="B647">
        <v>3</v>
      </c>
      <c r="C647">
        <v>239.91800000000001</v>
      </c>
      <c r="D647">
        <f t="shared" ref="D647:D710" si="42">1000/(C647-C646)</f>
        <v>73.800738007380005</v>
      </c>
      <c r="E647">
        <v>-28.457599999999999</v>
      </c>
      <c r="F647">
        <v>53.512599999999999</v>
      </c>
      <c r="G647">
        <v>364.18599999999998</v>
      </c>
      <c r="H647">
        <v>0.73509199999999997</v>
      </c>
      <c r="I647">
        <v>-45.2271</v>
      </c>
      <c r="T647">
        <f t="shared" si="41"/>
        <v>0</v>
      </c>
    </row>
    <row r="648" spans="1:20" x14ac:dyDescent="0.3">
      <c r="B648">
        <v>4</v>
      </c>
      <c r="C648">
        <v>254.99799999999999</v>
      </c>
      <c r="D648">
        <f t="shared" si="42"/>
        <v>66.312997347480177</v>
      </c>
      <c r="E648">
        <v>-27.9694</v>
      </c>
      <c r="F648">
        <v>54.6265</v>
      </c>
      <c r="G648">
        <v>363.10599999999999</v>
      </c>
      <c r="H648">
        <v>0.72409900000000005</v>
      </c>
      <c r="I648">
        <v>-45.3339</v>
      </c>
      <c r="K648">
        <v>5</v>
      </c>
      <c r="T648">
        <f t="shared" si="41"/>
        <v>0</v>
      </c>
    </row>
    <row r="649" spans="1:20" x14ac:dyDescent="0.3">
      <c r="B649">
        <v>5</v>
      </c>
      <c r="C649">
        <v>270.14499999999998</v>
      </c>
      <c r="D649">
        <f t="shared" si="42"/>
        <v>66.01967386281116</v>
      </c>
      <c r="E649">
        <v>-28.1982</v>
      </c>
      <c r="F649">
        <v>55.557299999999998</v>
      </c>
      <c r="G649">
        <v>369.41699999999997</v>
      </c>
      <c r="H649">
        <v>0.72694400000000003</v>
      </c>
      <c r="I649">
        <v>-45.318600000000004</v>
      </c>
      <c r="L649">
        <v>1</v>
      </c>
      <c r="M649">
        <v>221.65899999999999</v>
      </c>
      <c r="O649">
        <v>-10.7727</v>
      </c>
      <c r="P649">
        <v>63.995399999999997</v>
      </c>
      <c r="Q649">
        <v>363.41800000000001</v>
      </c>
      <c r="R649">
        <v>0.86169200000000001</v>
      </c>
      <c r="S649">
        <v>-20.828199999999999</v>
      </c>
      <c r="T649">
        <f t="shared" si="41"/>
        <v>-10.055499999999999</v>
      </c>
    </row>
    <row r="650" spans="1:20" x14ac:dyDescent="0.3">
      <c r="B650">
        <v>6</v>
      </c>
      <c r="C650">
        <v>286.35199999999998</v>
      </c>
      <c r="D650">
        <f t="shared" si="42"/>
        <v>61.701733818720328</v>
      </c>
      <c r="E650">
        <v>-27.71</v>
      </c>
      <c r="F650">
        <v>55.694600000000001</v>
      </c>
      <c r="G650">
        <v>362.43599999999998</v>
      </c>
      <c r="H650">
        <v>0.72318300000000002</v>
      </c>
      <c r="I650">
        <v>-45.059199999999997</v>
      </c>
      <c r="L650">
        <v>2</v>
      </c>
      <c r="M650">
        <v>227.982</v>
      </c>
      <c r="N650">
        <f t="shared" ref="N650:N710" si="43">1000/(M650-M649)</f>
        <v>158.15277558121127</v>
      </c>
      <c r="O650">
        <v>-4.53186</v>
      </c>
      <c r="P650">
        <v>48.812899999999999</v>
      </c>
      <c r="Q650">
        <v>456.00099999999998</v>
      </c>
      <c r="R650">
        <v>1.0966899999999999</v>
      </c>
      <c r="S650">
        <v>-16.159099999999999</v>
      </c>
      <c r="T650">
        <f t="shared" si="41"/>
        <v>-11.627239999999999</v>
      </c>
    </row>
    <row r="651" spans="1:20" x14ac:dyDescent="0.3">
      <c r="B651">
        <v>7</v>
      </c>
      <c r="C651">
        <v>301.25599999999997</v>
      </c>
      <c r="D651">
        <f t="shared" si="42"/>
        <v>67.096081588835233</v>
      </c>
      <c r="E651">
        <v>-27.771000000000001</v>
      </c>
      <c r="F651">
        <v>56.198099999999997</v>
      </c>
      <c r="G651">
        <v>369.84399999999999</v>
      </c>
      <c r="H651">
        <v>0.73170999999999997</v>
      </c>
      <c r="I651">
        <v>-44.738799999999998</v>
      </c>
      <c r="L651">
        <v>3</v>
      </c>
      <c r="M651">
        <v>240.69200000000001</v>
      </c>
      <c r="N651">
        <f t="shared" si="43"/>
        <v>78.67820613690003</v>
      </c>
      <c r="O651">
        <v>-1.7547600000000001</v>
      </c>
      <c r="P651">
        <v>45.974699999999999</v>
      </c>
      <c r="Q651">
        <v>452.197</v>
      </c>
      <c r="R651">
        <v>1.0995999999999999</v>
      </c>
      <c r="S651">
        <v>-15.625</v>
      </c>
      <c r="T651">
        <f t="shared" si="41"/>
        <v>-13.870239999999999</v>
      </c>
    </row>
    <row r="652" spans="1:20" x14ac:dyDescent="0.3">
      <c r="B652">
        <v>8</v>
      </c>
      <c r="C652">
        <v>316.62200000000001</v>
      </c>
      <c r="D652">
        <f t="shared" si="42"/>
        <v>65.078745281790788</v>
      </c>
      <c r="E652">
        <v>-27.8931</v>
      </c>
      <c r="F652">
        <v>56.961100000000002</v>
      </c>
      <c r="G652">
        <v>378.875</v>
      </c>
      <c r="H652">
        <v>0.73646400000000001</v>
      </c>
      <c r="I652">
        <v>-44.372599999999998</v>
      </c>
      <c r="L652">
        <v>4</v>
      </c>
      <c r="M652">
        <v>254.99600000000001</v>
      </c>
      <c r="N652">
        <f t="shared" si="43"/>
        <v>69.910514541387016</v>
      </c>
      <c r="O652">
        <v>-1.6632100000000001</v>
      </c>
      <c r="P652">
        <v>46.386699999999998</v>
      </c>
      <c r="Q652">
        <v>470.34699999999998</v>
      </c>
      <c r="R652">
        <v>1.1228800000000001</v>
      </c>
      <c r="S652">
        <v>-15.426600000000001</v>
      </c>
      <c r="T652">
        <f t="shared" si="41"/>
        <v>-13.763390000000001</v>
      </c>
    </row>
    <row r="653" spans="1:20" x14ac:dyDescent="0.3">
      <c r="B653">
        <v>9</v>
      </c>
      <c r="C653">
        <v>332.113</v>
      </c>
      <c r="D653">
        <f t="shared" si="42"/>
        <v>64.553611774578854</v>
      </c>
      <c r="E653">
        <v>-27.053799999999999</v>
      </c>
      <c r="F653">
        <v>56.411700000000003</v>
      </c>
      <c r="G653">
        <v>367.88299999999998</v>
      </c>
      <c r="H653">
        <v>0.72553199999999995</v>
      </c>
      <c r="I653">
        <v>-44.052100000000003</v>
      </c>
      <c r="L653">
        <v>5</v>
      </c>
      <c r="M653">
        <v>272.221</v>
      </c>
      <c r="N653">
        <f t="shared" si="43"/>
        <v>58.055152394775057</v>
      </c>
      <c r="O653">
        <v>-1.8615699999999999</v>
      </c>
      <c r="P653">
        <v>48.5687</v>
      </c>
      <c r="Q653">
        <v>457.32600000000002</v>
      </c>
      <c r="R653">
        <v>1.07406</v>
      </c>
      <c r="S653">
        <v>-16.387899999999998</v>
      </c>
      <c r="T653">
        <f t="shared" si="41"/>
        <v>-14.526329999999998</v>
      </c>
    </row>
    <row r="654" spans="1:20" x14ac:dyDescent="0.3">
      <c r="B654">
        <v>10</v>
      </c>
      <c r="C654">
        <v>347.81299999999999</v>
      </c>
      <c r="D654">
        <f t="shared" si="42"/>
        <v>63.694267515923613</v>
      </c>
      <c r="E654">
        <v>-26.4893</v>
      </c>
      <c r="F654">
        <v>56.030299999999997</v>
      </c>
      <c r="G654">
        <v>367.50700000000001</v>
      </c>
      <c r="H654">
        <v>0.72828700000000002</v>
      </c>
      <c r="I654">
        <v>-43.5944</v>
      </c>
      <c r="L654">
        <v>6</v>
      </c>
      <c r="M654">
        <v>289.32600000000002</v>
      </c>
      <c r="N654">
        <f t="shared" si="43"/>
        <v>58.462437883659689</v>
      </c>
      <c r="O654">
        <v>-2.4261499999999998</v>
      </c>
      <c r="P654">
        <v>49.972499999999997</v>
      </c>
      <c r="Q654">
        <v>455.39699999999999</v>
      </c>
      <c r="R654">
        <v>1.0625599999999999</v>
      </c>
      <c r="S654">
        <v>-16.830400000000001</v>
      </c>
      <c r="T654">
        <f t="shared" si="41"/>
        <v>-14.404250000000001</v>
      </c>
    </row>
    <row r="655" spans="1:20" x14ac:dyDescent="0.3">
      <c r="B655">
        <v>11</v>
      </c>
      <c r="C655">
        <v>363.61900000000003</v>
      </c>
      <c r="D655">
        <f t="shared" si="42"/>
        <v>63.267113754270369</v>
      </c>
      <c r="E655">
        <v>-26.6266</v>
      </c>
      <c r="F655">
        <v>56.2286</v>
      </c>
      <c r="G655">
        <v>377.90300000000002</v>
      </c>
      <c r="H655">
        <v>0.73135399999999995</v>
      </c>
      <c r="I655">
        <v>-43.731699999999996</v>
      </c>
      <c r="L655">
        <v>7</v>
      </c>
      <c r="M655">
        <v>306.54399999999998</v>
      </c>
      <c r="N655">
        <f t="shared" si="43"/>
        <v>58.078754791497403</v>
      </c>
      <c r="O655">
        <v>-2.0752000000000002</v>
      </c>
      <c r="P655">
        <v>49.7742</v>
      </c>
      <c r="Q655">
        <v>453.98</v>
      </c>
      <c r="R655">
        <v>1.04945</v>
      </c>
      <c r="S655">
        <v>-16.922000000000001</v>
      </c>
      <c r="T655">
        <f t="shared" si="41"/>
        <v>-14.8468</v>
      </c>
    </row>
    <row r="656" spans="1:20" x14ac:dyDescent="0.3">
      <c r="B656">
        <v>12</v>
      </c>
      <c r="C656">
        <v>379.73500000000001</v>
      </c>
      <c r="D656">
        <f t="shared" si="42"/>
        <v>62.050136510300376</v>
      </c>
      <c r="E656">
        <v>-25.558499999999999</v>
      </c>
      <c r="F656">
        <v>55.664099999999998</v>
      </c>
      <c r="G656">
        <v>370.59300000000002</v>
      </c>
      <c r="H656">
        <v>0.73033700000000001</v>
      </c>
      <c r="I656">
        <v>-43.136600000000001</v>
      </c>
      <c r="L656">
        <v>8</v>
      </c>
      <c r="M656">
        <v>323.173</v>
      </c>
      <c r="N656">
        <f t="shared" si="43"/>
        <v>60.135907150159291</v>
      </c>
      <c r="O656">
        <v>-1.87683</v>
      </c>
      <c r="P656">
        <v>49.865699999999997</v>
      </c>
      <c r="Q656">
        <v>449.22199999999998</v>
      </c>
      <c r="R656">
        <v>1.0505</v>
      </c>
      <c r="S656">
        <v>-16.601600000000001</v>
      </c>
      <c r="T656">
        <f t="shared" si="41"/>
        <v>-14.724770000000001</v>
      </c>
    </row>
    <row r="657" spans="2:20" x14ac:dyDescent="0.3">
      <c r="B657">
        <v>13</v>
      </c>
      <c r="C657">
        <v>395.24099999999999</v>
      </c>
      <c r="D657">
        <f t="shared" si="42"/>
        <v>64.491164710434788</v>
      </c>
      <c r="E657">
        <v>-26.260400000000001</v>
      </c>
      <c r="F657">
        <v>56.579599999999999</v>
      </c>
      <c r="G657">
        <v>380.43099999999998</v>
      </c>
      <c r="H657">
        <v>0.73970899999999995</v>
      </c>
      <c r="I657">
        <v>-43.029800000000002</v>
      </c>
      <c r="L657">
        <v>9</v>
      </c>
      <c r="M657">
        <v>340.214</v>
      </c>
      <c r="N657">
        <f t="shared" si="43"/>
        <v>58.682002229916094</v>
      </c>
      <c r="O657">
        <v>-1.5564</v>
      </c>
      <c r="P657">
        <v>49.697899999999997</v>
      </c>
      <c r="Q657">
        <v>451.18599999999998</v>
      </c>
      <c r="R657">
        <v>1.05233</v>
      </c>
      <c r="S657">
        <v>-16.494800000000001</v>
      </c>
      <c r="T657">
        <f t="shared" si="41"/>
        <v>-14.938400000000001</v>
      </c>
    </row>
    <row r="658" spans="2:20" x14ac:dyDescent="0.3">
      <c r="B658">
        <v>14</v>
      </c>
      <c r="C658">
        <v>411.35199999999998</v>
      </c>
      <c r="D658">
        <f t="shared" si="42"/>
        <v>62.069393582024745</v>
      </c>
      <c r="E658">
        <v>-24.490400000000001</v>
      </c>
      <c r="F658">
        <v>54.8553</v>
      </c>
      <c r="G658">
        <v>359.61</v>
      </c>
      <c r="H658">
        <v>0.72809299999999999</v>
      </c>
      <c r="I658">
        <v>-42.572000000000003</v>
      </c>
      <c r="L658">
        <v>10</v>
      </c>
      <c r="M658">
        <v>356.90600000000001</v>
      </c>
      <c r="N658">
        <f t="shared" si="43"/>
        <v>59.908938413611281</v>
      </c>
      <c r="O658">
        <v>-2.01416</v>
      </c>
      <c r="P658">
        <v>50.338700000000003</v>
      </c>
      <c r="Q658">
        <v>463.52300000000002</v>
      </c>
      <c r="R658">
        <v>1.0615399999999999</v>
      </c>
      <c r="S658">
        <v>-16.647300000000001</v>
      </c>
      <c r="T658">
        <f t="shared" si="41"/>
        <v>-14.633140000000001</v>
      </c>
    </row>
    <row r="659" spans="2:20" x14ac:dyDescent="0.3">
      <c r="B659">
        <v>15</v>
      </c>
      <c r="C659">
        <v>427.03500000000003</v>
      </c>
      <c r="D659">
        <f t="shared" si="42"/>
        <v>63.763310591085684</v>
      </c>
      <c r="E659">
        <v>-25.299099999999999</v>
      </c>
      <c r="F659">
        <v>55.755600000000001</v>
      </c>
      <c r="G659">
        <v>373.62599999999998</v>
      </c>
      <c r="H659">
        <v>0.73936500000000005</v>
      </c>
      <c r="I659">
        <v>-42.556800000000003</v>
      </c>
      <c r="L659">
        <v>11</v>
      </c>
      <c r="M659">
        <v>374.09500000000003</v>
      </c>
      <c r="N659">
        <f t="shared" si="43"/>
        <v>58.176740938972529</v>
      </c>
      <c r="O659">
        <v>-1.7395</v>
      </c>
      <c r="P659">
        <v>50.170900000000003</v>
      </c>
      <c r="Q659">
        <v>455.34699999999998</v>
      </c>
      <c r="R659">
        <v>1.0579099999999999</v>
      </c>
      <c r="S659">
        <v>-16.571000000000002</v>
      </c>
      <c r="T659">
        <f t="shared" si="41"/>
        <v>-14.831500000000002</v>
      </c>
    </row>
    <row r="660" spans="2:20" x14ac:dyDescent="0.3">
      <c r="B660">
        <v>16</v>
      </c>
      <c r="C660">
        <v>443.38299999999998</v>
      </c>
      <c r="D660">
        <f t="shared" si="42"/>
        <v>61.16956202593606</v>
      </c>
      <c r="E660">
        <v>-24.368300000000001</v>
      </c>
      <c r="F660">
        <v>54.870600000000003</v>
      </c>
      <c r="G660">
        <v>365.88</v>
      </c>
      <c r="H660">
        <v>0.73011899999999996</v>
      </c>
      <c r="I660">
        <v>-42.419400000000003</v>
      </c>
      <c r="L660">
        <v>12</v>
      </c>
      <c r="M660">
        <v>390.82799999999997</v>
      </c>
      <c r="N660">
        <f t="shared" si="43"/>
        <v>59.762146656308083</v>
      </c>
      <c r="O660">
        <v>-2.5482200000000002</v>
      </c>
      <c r="P660">
        <v>51.040599999999998</v>
      </c>
      <c r="Q660">
        <v>476.45600000000002</v>
      </c>
      <c r="R660">
        <v>1.0750599999999999</v>
      </c>
      <c r="S660">
        <v>-16.479500000000002</v>
      </c>
      <c r="T660">
        <f t="shared" si="41"/>
        <v>-13.931280000000001</v>
      </c>
    </row>
    <row r="661" spans="2:20" x14ac:dyDescent="0.3">
      <c r="B661">
        <v>17</v>
      </c>
      <c r="C661">
        <v>459.483</v>
      </c>
      <c r="D661">
        <f t="shared" si="42"/>
        <v>62.111801242235934</v>
      </c>
      <c r="E661">
        <v>-24.8871</v>
      </c>
      <c r="F661">
        <v>55.633499999999998</v>
      </c>
      <c r="G661">
        <v>377.50299999999999</v>
      </c>
      <c r="H661">
        <v>0.74358500000000005</v>
      </c>
      <c r="I661">
        <v>-42.053199999999997</v>
      </c>
      <c r="L661">
        <v>13</v>
      </c>
      <c r="M661">
        <v>408.10300000000001</v>
      </c>
      <c r="N661">
        <f t="shared" si="43"/>
        <v>57.887120115774124</v>
      </c>
      <c r="O661">
        <v>-2.1057100000000002</v>
      </c>
      <c r="P661">
        <v>50.247199999999999</v>
      </c>
      <c r="Q661">
        <v>465.94299999999998</v>
      </c>
      <c r="R661">
        <v>1.0760400000000001</v>
      </c>
      <c r="S661">
        <v>-16.372699999999998</v>
      </c>
      <c r="T661">
        <f t="shared" si="41"/>
        <v>-14.266989999999998</v>
      </c>
    </row>
    <row r="662" spans="2:20" x14ac:dyDescent="0.3">
      <c r="B662">
        <v>18</v>
      </c>
      <c r="C662">
        <v>475.74200000000002</v>
      </c>
      <c r="D662">
        <f t="shared" si="42"/>
        <v>61.504397564425801</v>
      </c>
      <c r="E662">
        <v>-24.9634</v>
      </c>
      <c r="F662">
        <v>55.831899999999997</v>
      </c>
      <c r="G662">
        <v>379.98899999999998</v>
      </c>
      <c r="H662">
        <v>0.74124800000000002</v>
      </c>
      <c r="I662">
        <v>-42.144799999999996</v>
      </c>
      <c r="L662">
        <v>14</v>
      </c>
      <c r="M662">
        <v>425.25400000000002</v>
      </c>
      <c r="N662">
        <f t="shared" si="43"/>
        <v>58.305638155209571</v>
      </c>
      <c r="O662">
        <v>-1.6021700000000001</v>
      </c>
      <c r="P662">
        <v>49.8962</v>
      </c>
      <c r="Q662">
        <v>462.41399999999999</v>
      </c>
      <c r="R662">
        <v>1.07552</v>
      </c>
      <c r="S662">
        <v>-16.189599999999999</v>
      </c>
      <c r="T662">
        <f t="shared" si="41"/>
        <v>-14.587429999999998</v>
      </c>
    </row>
    <row r="663" spans="2:20" x14ac:dyDescent="0.3">
      <c r="B663">
        <v>19</v>
      </c>
      <c r="C663">
        <v>491.31099999999998</v>
      </c>
      <c r="D663">
        <f t="shared" si="42"/>
        <v>64.230201040529423</v>
      </c>
      <c r="E663">
        <v>-24.276700000000002</v>
      </c>
      <c r="F663">
        <v>55.145299999999999</v>
      </c>
      <c r="G663">
        <v>371.88499999999999</v>
      </c>
      <c r="H663">
        <v>0.73979399999999995</v>
      </c>
      <c r="I663">
        <v>-41.870100000000001</v>
      </c>
      <c r="L663">
        <v>15</v>
      </c>
      <c r="M663">
        <v>442.91</v>
      </c>
      <c r="N663">
        <f t="shared" si="43"/>
        <v>56.637970095151772</v>
      </c>
      <c r="O663">
        <v>-0.56457500000000005</v>
      </c>
      <c r="P663">
        <v>48.6755</v>
      </c>
      <c r="Q663">
        <v>444.07799999999997</v>
      </c>
      <c r="R663">
        <v>1.06179</v>
      </c>
      <c r="S663">
        <v>-15.899699999999999</v>
      </c>
      <c r="T663">
        <f t="shared" si="41"/>
        <v>-15.335125</v>
      </c>
    </row>
    <row r="664" spans="2:20" x14ac:dyDescent="0.3">
      <c r="B664">
        <v>20</v>
      </c>
      <c r="C664">
        <v>507.65899999999999</v>
      </c>
      <c r="D664">
        <f t="shared" si="42"/>
        <v>61.169562025935846</v>
      </c>
      <c r="E664">
        <v>-24.597200000000001</v>
      </c>
      <c r="F664">
        <v>55.297899999999998</v>
      </c>
      <c r="G664">
        <v>375.14600000000002</v>
      </c>
      <c r="H664">
        <v>0.74725799999999998</v>
      </c>
      <c r="I664">
        <v>-41.580199999999998</v>
      </c>
      <c r="L664">
        <v>16</v>
      </c>
      <c r="M664">
        <v>460.08100000000002</v>
      </c>
      <c r="N664">
        <f t="shared" si="43"/>
        <v>58.237726399161403</v>
      </c>
      <c r="O664">
        <v>-1.6784699999999999</v>
      </c>
      <c r="P664">
        <v>49.819899999999997</v>
      </c>
      <c r="Q664">
        <v>472.58800000000002</v>
      </c>
      <c r="R664">
        <v>1.08525</v>
      </c>
      <c r="S664">
        <v>-16.097999999999999</v>
      </c>
      <c r="T664">
        <f t="shared" si="41"/>
        <v>-14.419529999999998</v>
      </c>
    </row>
    <row r="665" spans="2:20" x14ac:dyDescent="0.3">
      <c r="B665">
        <v>21</v>
      </c>
      <c r="C665">
        <v>524.04999999999995</v>
      </c>
      <c r="D665">
        <f t="shared" si="42"/>
        <v>61.009090354462955</v>
      </c>
      <c r="E665">
        <v>-24.9634</v>
      </c>
      <c r="F665">
        <v>55.892899999999997</v>
      </c>
      <c r="G665">
        <v>385.33699999999999</v>
      </c>
      <c r="H665">
        <v>0.75156299999999998</v>
      </c>
      <c r="I665">
        <v>-41.656500000000001</v>
      </c>
      <c r="L665">
        <v>17</v>
      </c>
      <c r="M665">
        <v>477.55099999999999</v>
      </c>
      <c r="N665">
        <f t="shared" si="43"/>
        <v>57.240984544934271</v>
      </c>
      <c r="O665">
        <v>-0.82397500000000001</v>
      </c>
      <c r="P665">
        <v>48.919699999999999</v>
      </c>
      <c r="Q665">
        <v>455</v>
      </c>
      <c r="R665">
        <v>1.07829</v>
      </c>
      <c r="S665">
        <v>-15.945399999999999</v>
      </c>
      <c r="T665">
        <f t="shared" si="41"/>
        <v>-15.121424999999999</v>
      </c>
    </row>
    <row r="666" spans="2:20" x14ac:dyDescent="0.3">
      <c r="B666">
        <v>22</v>
      </c>
      <c r="C666">
        <v>540.35500000000002</v>
      </c>
      <c r="D666">
        <f t="shared" si="42"/>
        <v>61.330880098129171</v>
      </c>
      <c r="E666">
        <v>-23.864699999999999</v>
      </c>
      <c r="F666">
        <v>54.7333</v>
      </c>
      <c r="G666">
        <v>368.18700000000001</v>
      </c>
      <c r="H666">
        <v>0.74204199999999998</v>
      </c>
      <c r="I666">
        <v>-41.442900000000002</v>
      </c>
      <c r="L666">
        <v>18</v>
      </c>
      <c r="M666">
        <v>495.30399999999997</v>
      </c>
      <c r="N666">
        <f t="shared" si="43"/>
        <v>56.328507857826892</v>
      </c>
      <c r="O666">
        <v>-2.2735599999999998</v>
      </c>
      <c r="P666">
        <v>50.216700000000003</v>
      </c>
      <c r="Q666">
        <v>484.35700000000003</v>
      </c>
      <c r="R666">
        <v>1.09734</v>
      </c>
      <c r="S666">
        <v>-15.945399999999999</v>
      </c>
      <c r="T666">
        <f t="shared" si="41"/>
        <v>-13.67184</v>
      </c>
    </row>
    <row r="667" spans="2:20" x14ac:dyDescent="0.3">
      <c r="B667">
        <v>23</v>
      </c>
      <c r="C667">
        <v>556.899</v>
      </c>
      <c r="D667">
        <f t="shared" si="42"/>
        <v>60.444874274661572</v>
      </c>
      <c r="E667">
        <v>-23.757899999999999</v>
      </c>
      <c r="F667">
        <v>54.916400000000003</v>
      </c>
      <c r="G667">
        <v>375.90300000000002</v>
      </c>
      <c r="H667">
        <v>0.74605600000000005</v>
      </c>
      <c r="I667">
        <v>-41.122399999999999</v>
      </c>
      <c r="L667">
        <v>19</v>
      </c>
      <c r="M667">
        <v>513.27</v>
      </c>
      <c r="N667">
        <f t="shared" si="43"/>
        <v>55.660692419013664</v>
      </c>
      <c r="O667">
        <v>-1.69373</v>
      </c>
      <c r="P667">
        <v>49.652099999999997</v>
      </c>
      <c r="Q667">
        <v>471.71300000000002</v>
      </c>
      <c r="R667">
        <v>1.0956900000000001</v>
      </c>
      <c r="S667">
        <v>-16.220099999999999</v>
      </c>
      <c r="T667">
        <f t="shared" si="41"/>
        <v>-14.526369999999998</v>
      </c>
    </row>
    <row r="668" spans="2:20" x14ac:dyDescent="0.3">
      <c r="B668">
        <v>24</v>
      </c>
      <c r="C668">
        <v>573.53700000000003</v>
      </c>
      <c r="D668">
        <f t="shared" si="42"/>
        <v>60.103377809832793</v>
      </c>
      <c r="E668">
        <v>-23.3917</v>
      </c>
      <c r="F668">
        <v>54.290799999999997</v>
      </c>
      <c r="G668">
        <v>367.858</v>
      </c>
      <c r="H668">
        <v>0.74354600000000004</v>
      </c>
      <c r="I668">
        <v>-41.305500000000002</v>
      </c>
      <c r="L668">
        <v>20</v>
      </c>
      <c r="M668">
        <v>530.93899999999996</v>
      </c>
      <c r="N668">
        <f t="shared" si="43"/>
        <v>56.596298602071478</v>
      </c>
      <c r="O668">
        <v>-1.2969999999999999</v>
      </c>
      <c r="P668">
        <v>49.301099999999998</v>
      </c>
      <c r="Q668">
        <v>460.351</v>
      </c>
      <c r="R668">
        <v>1.08629</v>
      </c>
      <c r="S668">
        <v>-16.021699999999999</v>
      </c>
      <c r="T668">
        <f t="shared" si="41"/>
        <v>-14.724699999999999</v>
      </c>
    </row>
    <row r="669" spans="2:20" x14ac:dyDescent="0.3">
      <c r="B669">
        <v>25</v>
      </c>
      <c r="C669">
        <v>590.072</v>
      </c>
      <c r="D669">
        <f t="shared" si="42"/>
        <v>60.477774417901536</v>
      </c>
      <c r="E669">
        <v>-23.864699999999999</v>
      </c>
      <c r="F669">
        <v>54.870600000000003</v>
      </c>
      <c r="G669">
        <v>371.74799999999999</v>
      </c>
      <c r="H669">
        <v>0.744834</v>
      </c>
      <c r="I669">
        <v>-41.229199999999999</v>
      </c>
      <c r="L669">
        <v>21</v>
      </c>
      <c r="M669">
        <v>549.05499999999995</v>
      </c>
      <c r="N669">
        <f t="shared" si="43"/>
        <v>55.19982336056529</v>
      </c>
      <c r="O669">
        <v>-1.0528599999999999</v>
      </c>
      <c r="P669">
        <v>48.6755</v>
      </c>
      <c r="Q669">
        <v>457.08199999999999</v>
      </c>
      <c r="R669">
        <v>1.0911900000000001</v>
      </c>
      <c r="S669">
        <v>-15.8691</v>
      </c>
      <c r="T669">
        <f t="shared" si="41"/>
        <v>-14.816240000000001</v>
      </c>
    </row>
    <row r="670" spans="2:20" x14ac:dyDescent="0.3">
      <c r="B670">
        <v>26</v>
      </c>
      <c r="C670">
        <v>606.50699999999995</v>
      </c>
      <c r="D670">
        <f t="shared" si="42"/>
        <v>60.845756008518606</v>
      </c>
      <c r="E670">
        <v>-24.7498</v>
      </c>
      <c r="F670">
        <v>55.572499999999998</v>
      </c>
      <c r="G670">
        <v>391.84</v>
      </c>
      <c r="H670">
        <v>0.75872700000000004</v>
      </c>
      <c r="I670">
        <v>-40.954599999999999</v>
      </c>
      <c r="L670">
        <v>22</v>
      </c>
      <c r="M670">
        <v>567.005</v>
      </c>
      <c r="N670">
        <f t="shared" si="43"/>
        <v>55.710306406685099</v>
      </c>
      <c r="O670">
        <v>-1.5564</v>
      </c>
      <c r="P670">
        <v>48.934899999999999</v>
      </c>
      <c r="Q670">
        <v>470.85599999999999</v>
      </c>
      <c r="R670">
        <v>1.10283</v>
      </c>
      <c r="S670">
        <v>-16.052199999999999</v>
      </c>
      <c r="T670">
        <f t="shared" si="41"/>
        <v>-14.495799999999999</v>
      </c>
    </row>
    <row r="671" spans="2:20" x14ac:dyDescent="0.3">
      <c r="B671">
        <v>27</v>
      </c>
      <c r="C671">
        <v>622.96100000000001</v>
      </c>
      <c r="D671">
        <f t="shared" si="42"/>
        <v>60.775495320286623</v>
      </c>
      <c r="E671">
        <v>-24.383500000000002</v>
      </c>
      <c r="F671">
        <v>55.282600000000002</v>
      </c>
      <c r="G671">
        <v>392.41899999999998</v>
      </c>
      <c r="H671">
        <v>0.76011200000000001</v>
      </c>
      <c r="I671">
        <v>-41.213999999999999</v>
      </c>
      <c r="L671">
        <v>23</v>
      </c>
      <c r="M671">
        <v>585.22400000000005</v>
      </c>
      <c r="N671">
        <f t="shared" si="43"/>
        <v>54.887754541961534</v>
      </c>
      <c r="O671">
        <v>-2.0446800000000001</v>
      </c>
      <c r="P671">
        <v>49.514800000000001</v>
      </c>
      <c r="Q671">
        <v>479.608</v>
      </c>
      <c r="R671">
        <v>1.1024</v>
      </c>
      <c r="S671">
        <v>-16.067499999999999</v>
      </c>
      <c r="T671">
        <f t="shared" si="41"/>
        <v>-14.022819999999999</v>
      </c>
    </row>
    <row r="672" spans="2:20" x14ac:dyDescent="0.3">
      <c r="B672">
        <v>28</v>
      </c>
      <c r="C672">
        <v>639.60400000000004</v>
      </c>
      <c r="D672">
        <f t="shared" si="42"/>
        <v>60.085321156041474</v>
      </c>
      <c r="E672">
        <v>-24.475100000000001</v>
      </c>
      <c r="F672">
        <v>55.526699999999998</v>
      </c>
      <c r="G672">
        <v>393.15100000000001</v>
      </c>
      <c r="H672">
        <v>0.766073</v>
      </c>
      <c r="I672">
        <v>-40.863</v>
      </c>
      <c r="L672">
        <v>24</v>
      </c>
      <c r="M672">
        <v>603.07000000000005</v>
      </c>
      <c r="N672">
        <f t="shared" si="43"/>
        <v>56.034965818670841</v>
      </c>
      <c r="O672">
        <v>-1.4343300000000001</v>
      </c>
      <c r="P672">
        <v>48.889200000000002</v>
      </c>
      <c r="Q672">
        <v>467.67200000000003</v>
      </c>
      <c r="R672">
        <v>1.1034999999999999</v>
      </c>
      <c r="S672">
        <v>-16.113299999999999</v>
      </c>
      <c r="T672">
        <f t="shared" si="41"/>
        <v>-14.67897</v>
      </c>
    </row>
    <row r="673" spans="1:20" x14ac:dyDescent="0.3">
      <c r="B673">
        <v>29</v>
      </c>
      <c r="C673">
        <v>656.62800000000004</v>
      </c>
      <c r="D673">
        <f t="shared" si="42"/>
        <v>58.740601503759393</v>
      </c>
      <c r="E673">
        <v>-24.032599999999999</v>
      </c>
      <c r="F673">
        <v>55.023200000000003</v>
      </c>
      <c r="G673">
        <v>387.30099999999999</v>
      </c>
      <c r="H673">
        <v>0.75826099999999996</v>
      </c>
      <c r="I673">
        <v>-40.786700000000003</v>
      </c>
      <c r="L673">
        <v>25</v>
      </c>
      <c r="M673">
        <v>621.37300000000005</v>
      </c>
      <c r="N673">
        <f t="shared" si="43"/>
        <v>54.635852046112667</v>
      </c>
      <c r="O673">
        <v>-1.5106200000000001</v>
      </c>
      <c r="P673">
        <v>48.5229</v>
      </c>
      <c r="Q673">
        <v>465.56400000000002</v>
      </c>
      <c r="R673">
        <v>1.0989100000000001</v>
      </c>
      <c r="S673">
        <v>-16.281099999999999</v>
      </c>
      <c r="T673">
        <f t="shared" si="41"/>
        <v>-14.770479999999999</v>
      </c>
    </row>
    <row r="674" spans="1:20" x14ac:dyDescent="0.3">
      <c r="B674">
        <v>30</v>
      </c>
      <c r="C674">
        <v>673.47699999999998</v>
      </c>
      <c r="D674">
        <f t="shared" si="42"/>
        <v>59.350703305834408</v>
      </c>
      <c r="E674">
        <v>-24.093599999999999</v>
      </c>
      <c r="F674">
        <v>55.282600000000002</v>
      </c>
      <c r="G674">
        <v>391.56599999999997</v>
      </c>
      <c r="H674">
        <v>0.76125299999999996</v>
      </c>
      <c r="I674">
        <v>-40.7104</v>
      </c>
      <c r="L674">
        <v>26</v>
      </c>
      <c r="M674">
        <v>639.37199999999996</v>
      </c>
      <c r="N674">
        <f t="shared" si="43"/>
        <v>55.558642146786212</v>
      </c>
      <c r="O674">
        <v>-1.1291500000000001</v>
      </c>
      <c r="P674">
        <v>48.217799999999997</v>
      </c>
      <c r="Q674">
        <v>461.05</v>
      </c>
      <c r="R674">
        <v>1.0880300000000001</v>
      </c>
      <c r="S674">
        <v>-16.357399999999998</v>
      </c>
      <c r="T674">
        <f t="shared" si="41"/>
        <v>-15.228249999999999</v>
      </c>
    </row>
    <row r="675" spans="1:20" x14ac:dyDescent="0.3">
      <c r="B675">
        <v>31</v>
      </c>
      <c r="C675">
        <v>690.67200000000003</v>
      </c>
      <c r="D675">
        <f t="shared" si="42"/>
        <v>58.156440825821292</v>
      </c>
      <c r="E675">
        <v>-22.705100000000002</v>
      </c>
      <c r="F675">
        <v>53.771999999999998</v>
      </c>
      <c r="G675">
        <v>371.51799999999997</v>
      </c>
      <c r="H675">
        <v>0.75077300000000002</v>
      </c>
      <c r="I675">
        <v>-40.664700000000003</v>
      </c>
      <c r="L675">
        <v>27</v>
      </c>
      <c r="M675">
        <v>657.55</v>
      </c>
      <c r="N675">
        <f t="shared" si="43"/>
        <v>55.011552426009473</v>
      </c>
      <c r="O675">
        <v>-2.2888199999999999</v>
      </c>
      <c r="P675">
        <v>49.179099999999998</v>
      </c>
      <c r="Q675">
        <v>488.82100000000003</v>
      </c>
      <c r="R675">
        <v>1.13062</v>
      </c>
      <c r="S675">
        <v>-16.372699999999998</v>
      </c>
      <c r="T675">
        <f t="shared" si="41"/>
        <v>-14.083879999999999</v>
      </c>
    </row>
    <row r="676" spans="1:20" x14ac:dyDescent="0.3">
      <c r="B676">
        <v>32</v>
      </c>
      <c r="C676">
        <v>707.39599999999996</v>
      </c>
      <c r="D676">
        <f t="shared" si="42"/>
        <v>59.794307581918439</v>
      </c>
      <c r="E676">
        <v>-23.2849</v>
      </c>
      <c r="F676">
        <v>54.336500000000001</v>
      </c>
      <c r="G676">
        <v>380.298</v>
      </c>
      <c r="H676">
        <v>0.75749299999999997</v>
      </c>
      <c r="I676">
        <v>-40.5426</v>
      </c>
      <c r="L676">
        <v>28</v>
      </c>
      <c r="M676">
        <v>676.30600000000004</v>
      </c>
      <c r="N676">
        <f t="shared" si="43"/>
        <v>53.316272126252692</v>
      </c>
      <c r="O676">
        <v>-2.16675</v>
      </c>
      <c r="P676">
        <v>48.873899999999999</v>
      </c>
      <c r="Q676">
        <v>486.79199999999997</v>
      </c>
      <c r="R676">
        <v>1.1215200000000001</v>
      </c>
      <c r="S676">
        <v>-16.326899999999998</v>
      </c>
      <c r="T676">
        <f t="shared" si="41"/>
        <v>-14.160149999999998</v>
      </c>
    </row>
    <row r="677" spans="1:20" x14ac:dyDescent="0.3">
      <c r="L677">
        <v>29</v>
      </c>
      <c r="M677">
        <v>694.58100000000002</v>
      </c>
      <c r="N677">
        <f t="shared" si="43"/>
        <v>54.719562243502118</v>
      </c>
      <c r="O677">
        <v>-1.6632100000000001</v>
      </c>
      <c r="P677">
        <v>48.324599999999997</v>
      </c>
      <c r="Q677">
        <v>471.21800000000002</v>
      </c>
      <c r="R677">
        <v>1.1193500000000001</v>
      </c>
      <c r="S677">
        <v>-16.296399999999998</v>
      </c>
      <c r="T677">
        <f t="shared" si="41"/>
        <v>-14.633189999999999</v>
      </c>
    </row>
    <row r="678" spans="1:20" x14ac:dyDescent="0.3">
      <c r="A678">
        <v>5.4</v>
      </c>
      <c r="L678">
        <v>30</v>
      </c>
      <c r="M678">
        <v>713.30499999999995</v>
      </c>
      <c r="N678">
        <f t="shared" si="43"/>
        <v>53.407391582995281</v>
      </c>
      <c r="O678">
        <v>-2.1362299999999999</v>
      </c>
      <c r="P678">
        <v>48.6755</v>
      </c>
      <c r="Q678">
        <v>485.66899999999998</v>
      </c>
      <c r="R678">
        <v>1.13043</v>
      </c>
      <c r="S678">
        <v>-16.235399999999998</v>
      </c>
      <c r="T678">
        <f t="shared" si="41"/>
        <v>-14.099169999999999</v>
      </c>
    </row>
    <row r="679" spans="1:20" x14ac:dyDescent="0.3">
      <c r="B679">
        <v>1</v>
      </c>
      <c r="C679">
        <v>221.43899999999999</v>
      </c>
      <c r="E679">
        <v>-35.247799999999998</v>
      </c>
      <c r="F679">
        <v>69.824200000000005</v>
      </c>
      <c r="G679">
        <v>296.88900000000001</v>
      </c>
      <c r="H679">
        <v>0.62749999999999995</v>
      </c>
      <c r="I679">
        <v>-47.775300000000001</v>
      </c>
    </row>
    <row r="680" spans="1:20" x14ac:dyDescent="0.3">
      <c r="B680">
        <v>2</v>
      </c>
      <c r="C680">
        <v>226.268</v>
      </c>
      <c r="D680">
        <f t="shared" si="42"/>
        <v>207.08221163801997</v>
      </c>
      <c r="E680">
        <v>-30.151399999999999</v>
      </c>
      <c r="F680">
        <v>54.199199999999998</v>
      </c>
      <c r="G680">
        <v>381.17200000000003</v>
      </c>
      <c r="H680">
        <v>0.77335100000000001</v>
      </c>
      <c r="I680">
        <v>-43.5944</v>
      </c>
      <c r="K680">
        <v>5.0999999999999996</v>
      </c>
    </row>
    <row r="681" spans="1:20" x14ac:dyDescent="0.3">
      <c r="B681">
        <v>3</v>
      </c>
      <c r="C681">
        <v>238.971</v>
      </c>
      <c r="D681">
        <f t="shared" si="42"/>
        <v>78.721561835786801</v>
      </c>
      <c r="E681">
        <v>-26.5961</v>
      </c>
      <c r="F681">
        <v>51.452599999999997</v>
      </c>
      <c r="G681">
        <v>368.00599999999997</v>
      </c>
      <c r="H681">
        <v>0.74984399999999996</v>
      </c>
      <c r="I681">
        <v>-43.808</v>
      </c>
      <c r="L681">
        <v>1</v>
      </c>
      <c r="M681">
        <v>221.61</v>
      </c>
      <c r="O681">
        <v>-11.428800000000001</v>
      </c>
      <c r="P681">
        <v>64.010599999999997</v>
      </c>
      <c r="Q681">
        <v>369.31599999999997</v>
      </c>
      <c r="R681">
        <v>0.87581900000000001</v>
      </c>
      <c r="S681">
        <v>-20.614599999999999</v>
      </c>
    </row>
    <row r="682" spans="1:20" x14ac:dyDescent="0.3">
      <c r="B682">
        <v>4</v>
      </c>
      <c r="C682">
        <v>253.952</v>
      </c>
      <c r="D682">
        <f t="shared" si="42"/>
        <v>66.751218209732357</v>
      </c>
      <c r="E682">
        <v>-27.435300000000002</v>
      </c>
      <c r="F682">
        <v>54.138199999999998</v>
      </c>
      <c r="G682">
        <v>372.97800000000001</v>
      </c>
      <c r="H682">
        <v>0.745147</v>
      </c>
      <c r="I682">
        <v>-44.082599999999999</v>
      </c>
      <c r="L682">
        <v>2</v>
      </c>
      <c r="M682">
        <v>227.785</v>
      </c>
      <c r="N682">
        <f t="shared" si="43"/>
        <v>161.94331983805714</v>
      </c>
      <c r="O682">
        <v>-4.83704</v>
      </c>
      <c r="P682">
        <v>48.110999999999997</v>
      </c>
      <c r="Q682">
        <v>462.09500000000003</v>
      </c>
      <c r="R682">
        <v>1.1271599999999999</v>
      </c>
      <c r="S682">
        <v>-16.082799999999999</v>
      </c>
    </row>
    <row r="683" spans="1:20" x14ac:dyDescent="0.3">
      <c r="B683">
        <v>5</v>
      </c>
      <c r="C683">
        <v>268.94499999999999</v>
      </c>
      <c r="D683">
        <f t="shared" si="42"/>
        <v>66.697792303074792</v>
      </c>
      <c r="E683">
        <v>-27.908300000000001</v>
      </c>
      <c r="F683">
        <v>55.435200000000002</v>
      </c>
      <c r="G683">
        <v>385.702</v>
      </c>
      <c r="H683">
        <v>0.75229900000000005</v>
      </c>
      <c r="I683">
        <v>-43.930100000000003</v>
      </c>
      <c r="L683">
        <v>3</v>
      </c>
      <c r="M683">
        <v>240.21100000000001</v>
      </c>
      <c r="N683">
        <f t="shared" si="43"/>
        <v>80.476420408820104</v>
      </c>
      <c r="O683">
        <v>-1.95313</v>
      </c>
      <c r="P683">
        <v>45.272799999999997</v>
      </c>
      <c r="Q683">
        <v>470.44</v>
      </c>
      <c r="R683">
        <v>1.1360300000000001</v>
      </c>
      <c r="S683">
        <v>-15.258800000000001</v>
      </c>
    </row>
    <row r="684" spans="1:20" x14ac:dyDescent="0.3">
      <c r="B684">
        <v>6</v>
      </c>
      <c r="C684">
        <v>284.13</v>
      </c>
      <c r="D684">
        <f t="shared" si="42"/>
        <v>65.85446163977609</v>
      </c>
      <c r="E684">
        <v>-27.221699999999998</v>
      </c>
      <c r="F684">
        <v>55.465699999999998</v>
      </c>
      <c r="G684">
        <v>381.05399999999997</v>
      </c>
      <c r="H684">
        <v>0.74293900000000002</v>
      </c>
      <c r="I684">
        <v>-43.670699999999997</v>
      </c>
      <c r="L684">
        <v>4</v>
      </c>
      <c r="M684">
        <v>254.47300000000001</v>
      </c>
      <c r="N684">
        <f t="shared" si="43"/>
        <v>70.116393212733129</v>
      </c>
      <c r="O684">
        <v>-1.5716600000000001</v>
      </c>
      <c r="P684">
        <v>44.891399999999997</v>
      </c>
      <c r="Q684">
        <v>478.94</v>
      </c>
      <c r="R684">
        <v>1.1516900000000001</v>
      </c>
      <c r="S684">
        <v>-15.5334</v>
      </c>
    </row>
    <row r="685" spans="1:20" x14ac:dyDescent="0.3">
      <c r="B685">
        <v>7</v>
      </c>
      <c r="C685">
        <v>299.52199999999999</v>
      </c>
      <c r="D685">
        <f t="shared" si="42"/>
        <v>64.968814968814982</v>
      </c>
      <c r="E685">
        <v>-26.7944</v>
      </c>
      <c r="F685">
        <v>55.770899999999997</v>
      </c>
      <c r="G685">
        <v>380.399</v>
      </c>
      <c r="H685">
        <v>0.742788</v>
      </c>
      <c r="I685">
        <v>-43.5486</v>
      </c>
      <c r="L685">
        <v>5</v>
      </c>
      <c r="M685">
        <v>271.63799999999998</v>
      </c>
      <c r="N685">
        <f t="shared" si="43"/>
        <v>58.258083309059252</v>
      </c>
      <c r="O685">
        <v>-2.0599400000000001</v>
      </c>
      <c r="P685">
        <v>47.668500000000002</v>
      </c>
      <c r="Q685">
        <v>457.67099999999999</v>
      </c>
      <c r="R685">
        <v>1.0877399999999999</v>
      </c>
      <c r="S685">
        <v>-16.754200000000001</v>
      </c>
    </row>
    <row r="686" spans="1:20" x14ac:dyDescent="0.3">
      <c r="B686">
        <v>8</v>
      </c>
      <c r="C686">
        <v>314.84500000000003</v>
      </c>
      <c r="D686">
        <f t="shared" si="42"/>
        <v>65.261371794034957</v>
      </c>
      <c r="E686">
        <v>-26.5961</v>
      </c>
      <c r="F686">
        <v>55.954000000000001</v>
      </c>
      <c r="G686">
        <v>381.95</v>
      </c>
      <c r="H686">
        <v>0.74492800000000003</v>
      </c>
      <c r="I686">
        <v>-43.029800000000002</v>
      </c>
      <c r="L686">
        <v>6</v>
      </c>
      <c r="M686">
        <v>288.86599999999999</v>
      </c>
      <c r="N686">
        <f t="shared" si="43"/>
        <v>58.045042953331759</v>
      </c>
      <c r="O686">
        <v>-2.97546</v>
      </c>
      <c r="P686">
        <v>49.377400000000002</v>
      </c>
      <c r="Q686">
        <v>470.18299999999999</v>
      </c>
      <c r="R686">
        <v>1.0785</v>
      </c>
      <c r="S686">
        <v>-17.013500000000001</v>
      </c>
    </row>
    <row r="687" spans="1:20" x14ac:dyDescent="0.3">
      <c r="B687">
        <v>9</v>
      </c>
      <c r="C687">
        <v>329.87799999999999</v>
      </c>
      <c r="D687">
        <f t="shared" si="42"/>
        <v>66.520321958358466</v>
      </c>
      <c r="E687">
        <v>-26.3672</v>
      </c>
      <c r="F687">
        <v>56.137099999999997</v>
      </c>
      <c r="G687">
        <v>380.714</v>
      </c>
      <c r="H687">
        <v>0.74635099999999999</v>
      </c>
      <c r="I687">
        <v>-42.755099999999999</v>
      </c>
      <c r="L687">
        <v>7</v>
      </c>
      <c r="M687">
        <v>305.77699999999999</v>
      </c>
      <c r="N687">
        <f t="shared" si="43"/>
        <v>59.133108627520542</v>
      </c>
      <c r="O687">
        <v>-2.4108900000000002</v>
      </c>
      <c r="P687">
        <v>49.53</v>
      </c>
      <c r="Q687">
        <v>462.43599999999998</v>
      </c>
      <c r="R687">
        <v>1.0670999999999999</v>
      </c>
      <c r="S687">
        <v>-16.876200000000001</v>
      </c>
    </row>
    <row r="688" spans="1:20" x14ac:dyDescent="0.3">
      <c r="B688">
        <v>10</v>
      </c>
      <c r="C688">
        <v>345.67</v>
      </c>
      <c r="D688">
        <f t="shared" si="42"/>
        <v>63.323201621073842</v>
      </c>
      <c r="E688">
        <v>-25.711099999999998</v>
      </c>
      <c r="F688">
        <v>55.694600000000001</v>
      </c>
      <c r="G688">
        <v>380.26100000000002</v>
      </c>
      <c r="H688">
        <v>0.74248899999999995</v>
      </c>
      <c r="I688">
        <v>-42.480499999999999</v>
      </c>
      <c r="L688">
        <v>8</v>
      </c>
      <c r="M688">
        <v>322.61700000000002</v>
      </c>
      <c r="N688">
        <f t="shared" si="43"/>
        <v>59.382422802850243</v>
      </c>
      <c r="O688">
        <v>-2.3345899999999999</v>
      </c>
      <c r="P688">
        <v>49.438499999999998</v>
      </c>
      <c r="Q688">
        <v>463.34699999999998</v>
      </c>
      <c r="R688">
        <v>1.07508</v>
      </c>
      <c r="S688">
        <v>-16.723600000000001</v>
      </c>
    </row>
    <row r="689" spans="2:19" x14ac:dyDescent="0.3">
      <c r="B689">
        <v>11</v>
      </c>
      <c r="C689">
        <v>360.81599999999997</v>
      </c>
      <c r="D689">
        <f t="shared" si="42"/>
        <v>66.02403274792043</v>
      </c>
      <c r="E689">
        <v>-25.268599999999999</v>
      </c>
      <c r="F689">
        <v>55.587800000000001</v>
      </c>
      <c r="G689">
        <v>376.85399999999998</v>
      </c>
      <c r="H689">
        <v>0.74202999999999997</v>
      </c>
      <c r="I689">
        <v>-42.190600000000003</v>
      </c>
      <c r="L689">
        <v>9</v>
      </c>
      <c r="M689">
        <v>339.27600000000001</v>
      </c>
      <c r="N689">
        <f t="shared" si="43"/>
        <v>60.027612701842877</v>
      </c>
      <c r="O689">
        <v>-2.3345899999999999</v>
      </c>
      <c r="P689">
        <v>49.636800000000001</v>
      </c>
      <c r="Q689">
        <v>474.79700000000003</v>
      </c>
      <c r="R689">
        <v>1.08528</v>
      </c>
      <c r="S689">
        <v>-16.540500000000002</v>
      </c>
    </row>
    <row r="690" spans="2:19" x14ac:dyDescent="0.3">
      <c r="B690">
        <v>12</v>
      </c>
      <c r="C690">
        <v>376.274</v>
      </c>
      <c r="D690">
        <f t="shared" si="42"/>
        <v>64.691421917453638</v>
      </c>
      <c r="E690">
        <v>-24.581900000000001</v>
      </c>
      <c r="F690">
        <v>55.053699999999999</v>
      </c>
      <c r="G690">
        <v>372.41199999999998</v>
      </c>
      <c r="H690">
        <v>0.74073199999999995</v>
      </c>
      <c r="I690">
        <v>-41.992199999999997</v>
      </c>
      <c r="L690">
        <v>10</v>
      </c>
      <c r="M690">
        <v>356.44499999999999</v>
      </c>
      <c r="N690">
        <f t="shared" si="43"/>
        <v>58.244510454889685</v>
      </c>
      <c r="O690">
        <v>-1.8463099999999999</v>
      </c>
      <c r="P690">
        <v>49.194299999999998</v>
      </c>
      <c r="Q690">
        <v>461.09699999999998</v>
      </c>
      <c r="R690">
        <v>1.0742400000000001</v>
      </c>
      <c r="S690">
        <v>-16.723600000000001</v>
      </c>
    </row>
    <row r="691" spans="2:19" x14ac:dyDescent="0.3">
      <c r="B691">
        <v>13</v>
      </c>
      <c r="C691">
        <v>391.48700000000002</v>
      </c>
      <c r="D691">
        <f t="shared" si="42"/>
        <v>65.73325445342789</v>
      </c>
      <c r="E691">
        <v>-25.451699999999999</v>
      </c>
      <c r="F691">
        <v>55.9998</v>
      </c>
      <c r="G691">
        <v>389.88299999999998</v>
      </c>
      <c r="H691">
        <v>0.75129400000000002</v>
      </c>
      <c r="I691">
        <v>-41.854900000000001</v>
      </c>
      <c r="L691">
        <v>11</v>
      </c>
      <c r="M691">
        <v>373.13299999999998</v>
      </c>
      <c r="N691">
        <f t="shared" si="43"/>
        <v>59.923298178331777</v>
      </c>
      <c r="O691">
        <v>-1.49536</v>
      </c>
      <c r="P691">
        <v>49.057000000000002</v>
      </c>
      <c r="Q691">
        <v>458.25</v>
      </c>
      <c r="R691">
        <v>1.0713900000000001</v>
      </c>
      <c r="S691">
        <v>-16.510000000000002</v>
      </c>
    </row>
    <row r="692" spans="2:19" x14ac:dyDescent="0.3">
      <c r="B692">
        <v>14</v>
      </c>
      <c r="C692">
        <v>406.97899999999998</v>
      </c>
      <c r="D692">
        <f t="shared" si="42"/>
        <v>64.549444874774238</v>
      </c>
      <c r="E692">
        <v>-25.222799999999999</v>
      </c>
      <c r="F692">
        <v>55.831899999999997</v>
      </c>
      <c r="G692">
        <v>390.61700000000002</v>
      </c>
      <c r="H692">
        <v>0.75546100000000005</v>
      </c>
      <c r="I692">
        <v>-41.702300000000001</v>
      </c>
      <c r="L692">
        <v>12</v>
      </c>
      <c r="M692">
        <v>390.39299999999997</v>
      </c>
      <c r="N692">
        <f t="shared" si="43"/>
        <v>57.937427578215555</v>
      </c>
      <c r="O692">
        <v>-1.54114</v>
      </c>
      <c r="P692">
        <v>48.889200000000002</v>
      </c>
      <c r="Q692">
        <v>464.53100000000001</v>
      </c>
      <c r="R692">
        <v>1.0865</v>
      </c>
      <c r="S692">
        <v>-16.220099999999999</v>
      </c>
    </row>
    <row r="693" spans="2:19" x14ac:dyDescent="0.3">
      <c r="B693">
        <v>15</v>
      </c>
      <c r="C693">
        <v>422.93799999999999</v>
      </c>
      <c r="D693">
        <f t="shared" si="42"/>
        <v>62.660567704743393</v>
      </c>
      <c r="E693">
        <v>-24.108899999999998</v>
      </c>
      <c r="F693">
        <v>54.946899999999999</v>
      </c>
      <c r="G693">
        <v>380.13600000000002</v>
      </c>
      <c r="H693">
        <v>0.74656100000000003</v>
      </c>
      <c r="I693">
        <v>-41.427599999999998</v>
      </c>
      <c r="L693">
        <v>13</v>
      </c>
      <c r="M693">
        <v>407.54700000000003</v>
      </c>
      <c r="N693">
        <f t="shared" si="43"/>
        <v>58.295441296490431</v>
      </c>
      <c r="O693">
        <v>-1.87683</v>
      </c>
      <c r="P693">
        <v>49.469000000000001</v>
      </c>
      <c r="Q693">
        <v>478.67200000000003</v>
      </c>
      <c r="R693">
        <v>1.09867</v>
      </c>
      <c r="S693">
        <v>-16.143799999999999</v>
      </c>
    </row>
    <row r="694" spans="2:19" x14ac:dyDescent="0.3">
      <c r="B694">
        <v>16</v>
      </c>
      <c r="C694">
        <v>438.94099999999997</v>
      </c>
      <c r="D694">
        <f t="shared" si="42"/>
        <v>62.488283446853771</v>
      </c>
      <c r="E694">
        <v>-23.986799999999999</v>
      </c>
      <c r="F694">
        <v>54.977400000000003</v>
      </c>
      <c r="G694">
        <v>377.98599999999999</v>
      </c>
      <c r="H694">
        <v>0.75149699999999997</v>
      </c>
      <c r="I694">
        <v>-41.122399999999999</v>
      </c>
      <c r="L694">
        <v>14</v>
      </c>
      <c r="M694">
        <v>424.71199999999999</v>
      </c>
      <c r="N694">
        <f t="shared" si="43"/>
        <v>58.258083309059252</v>
      </c>
      <c r="O694">
        <v>-1.5716600000000001</v>
      </c>
      <c r="P694">
        <v>48.904400000000003</v>
      </c>
      <c r="Q694">
        <v>470.48599999999999</v>
      </c>
      <c r="R694">
        <v>1.0986400000000001</v>
      </c>
      <c r="S694">
        <v>-16.143799999999999</v>
      </c>
    </row>
    <row r="695" spans="2:19" x14ac:dyDescent="0.3">
      <c r="B695">
        <v>17</v>
      </c>
      <c r="C695">
        <v>454.78</v>
      </c>
      <c r="D695">
        <f t="shared" si="42"/>
        <v>63.135298945640514</v>
      </c>
      <c r="E695">
        <v>-23.834199999999999</v>
      </c>
      <c r="F695">
        <v>54.992699999999999</v>
      </c>
      <c r="G695">
        <v>380.8</v>
      </c>
      <c r="H695">
        <v>0.751413</v>
      </c>
      <c r="I695">
        <v>-40.878300000000003</v>
      </c>
      <c r="L695">
        <v>15</v>
      </c>
      <c r="M695">
        <v>441.92899999999997</v>
      </c>
      <c r="N695">
        <f t="shared" si="43"/>
        <v>58.082128129174706</v>
      </c>
      <c r="O695">
        <v>-1.8463099999999999</v>
      </c>
      <c r="P695">
        <v>49.301099999999998</v>
      </c>
      <c r="Q695">
        <v>477.57400000000001</v>
      </c>
      <c r="R695">
        <v>1.10791</v>
      </c>
      <c r="S695">
        <v>-15.7623</v>
      </c>
    </row>
    <row r="696" spans="2:19" x14ac:dyDescent="0.3">
      <c r="B696">
        <v>18</v>
      </c>
      <c r="C696">
        <v>470.41699999999997</v>
      </c>
      <c r="D696">
        <f t="shared" si="42"/>
        <v>63.950885719767214</v>
      </c>
      <c r="E696">
        <v>-24.307300000000001</v>
      </c>
      <c r="F696">
        <v>55.511499999999998</v>
      </c>
      <c r="G696">
        <v>394.18200000000002</v>
      </c>
      <c r="H696">
        <v>0.758799</v>
      </c>
      <c r="I696">
        <v>-40.7562</v>
      </c>
      <c r="L696">
        <v>16</v>
      </c>
      <c r="M696">
        <v>459.44099999999997</v>
      </c>
      <c r="N696">
        <f t="shared" si="43"/>
        <v>57.103700319780721</v>
      </c>
      <c r="O696">
        <v>-1.3732899999999999</v>
      </c>
      <c r="P696">
        <v>48.629800000000003</v>
      </c>
      <c r="Q696">
        <v>470.62700000000001</v>
      </c>
      <c r="R696">
        <v>1.09467</v>
      </c>
      <c r="S696">
        <v>-15.976000000000001</v>
      </c>
    </row>
    <row r="697" spans="2:19" x14ac:dyDescent="0.3">
      <c r="B697">
        <v>19</v>
      </c>
      <c r="C697">
        <v>486.904</v>
      </c>
      <c r="D697">
        <f t="shared" si="42"/>
        <v>60.653848486686393</v>
      </c>
      <c r="E697">
        <v>-23.4222</v>
      </c>
      <c r="F697">
        <v>54.824800000000003</v>
      </c>
      <c r="G697">
        <v>381.16899999999998</v>
      </c>
      <c r="H697">
        <v>0.75239699999999998</v>
      </c>
      <c r="I697">
        <v>-40.4816</v>
      </c>
      <c r="L697">
        <v>17</v>
      </c>
      <c r="M697">
        <v>476.72300000000001</v>
      </c>
      <c r="N697">
        <f t="shared" si="43"/>
        <v>57.863673185973717</v>
      </c>
      <c r="O697">
        <v>-2.2583000000000002</v>
      </c>
      <c r="P697">
        <v>49.346899999999998</v>
      </c>
      <c r="Q697">
        <v>486.33699999999999</v>
      </c>
      <c r="R697">
        <v>1.1148400000000001</v>
      </c>
      <c r="S697">
        <v>-16.052199999999999</v>
      </c>
    </row>
    <row r="698" spans="2:19" x14ac:dyDescent="0.3">
      <c r="B698">
        <v>20</v>
      </c>
      <c r="C698">
        <v>503.08800000000002</v>
      </c>
      <c r="D698">
        <f t="shared" si="42"/>
        <v>61.789421651013249</v>
      </c>
      <c r="E698">
        <v>-23.040800000000001</v>
      </c>
      <c r="F698">
        <v>54.489100000000001</v>
      </c>
      <c r="G698">
        <v>382.9</v>
      </c>
      <c r="H698">
        <v>0.75799499999999997</v>
      </c>
      <c r="I698">
        <v>-40.329000000000001</v>
      </c>
      <c r="L698">
        <v>18</v>
      </c>
      <c r="M698">
        <v>494.202</v>
      </c>
      <c r="N698">
        <f t="shared" si="43"/>
        <v>57.211510956004396</v>
      </c>
      <c r="O698">
        <v>-1.89209</v>
      </c>
      <c r="P698">
        <v>48.889200000000002</v>
      </c>
      <c r="Q698">
        <v>472.86200000000002</v>
      </c>
      <c r="R698">
        <v>1.1133200000000001</v>
      </c>
      <c r="S698">
        <v>-16.128499999999999</v>
      </c>
    </row>
    <row r="699" spans="2:19" x14ac:dyDescent="0.3">
      <c r="B699">
        <v>21</v>
      </c>
      <c r="C699">
        <v>518.98</v>
      </c>
      <c r="D699">
        <f t="shared" si="42"/>
        <v>62.924742008557779</v>
      </c>
      <c r="E699">
        <v>-23.5291</v>
      </c>
      <c r="F699">
        <v>55.038499999999999</v>
      </c>
      <c r="G699">
        <v>393.13400000000001</v>
      </c>
      <c r="H699">
        <v>0.76490400000000003</v>
      </c>
      <c r="I699">
        <v>-39.947499999999998</v>
      </c>
      <c r="L699">
        <v>19</v>
      </c>
      <c r="M699">
        <v>511.87900000000002</v>
      </c>
      <c r="N699">
        <f t="shared" si="43"/>
        <v>56.570685070996142</v>
      </c>
      <c r="O699">
        <v>-1.38855</v>
      </c>
      <c r="P699">
        <v>48.2941</v>
      </c>
      <c r="Q699">
        <v>473.96600000000001</v>
      </c>
      <c r="R699">
        <v>1.1082399999999999</v>
      </c>
      <c r="S699">
        <v>-16.006499999999999</v>
      </c>
    </row>
    <row r="700" spans="2:19" x14ac:dyDescent="0.3">
      <c r="B700">
        <v>22</v>
      </c>
      <c r="C700">
        <v>535.27300000000002</v>
      </c>
      <c r="D700">
        <f t="shared" si="42"/>
        <v>61.37605106487446</v>
      </c>
      <c r="E700">
        <v>-22.491499999999998</v>
      </c>
      <c r="F700">
        <v>54.229700000000001</v>
      </c>
      <c r="G700">
        <v>377.56400000000002</v>
      </c>
      <c r="H700">
        <v>0.75073999999999996</v>
      </c>
      <c r="I700">
        <v>-39.947499999999998</v>
      </c>
      <c r="L700">
        <v>20</v>
      </c>
      <c r="M700">
        <v>529.298</v>
      </c>
      <c r="N700">
        <f t="shared" si="43"/>
        <v>57.40857684138016</v>
      </c>
      <c r="O700">
        <v>-2.01416</v>
      </c>
      <c r="P700">
        <v>48.919699999999999</v>
      </c>
      <c r="Q700">
        <v>485.48700000000002</v>
      </c>
      <c r="R700">
        <v>1.1171199999999999</v>
      </c>
      <c r="S700">
        <v>-16.204799999999999</v>
      </c>
    </row>
    <row r="701" spans="2:19" x14ac:dyDescent="0.3">
      <c r="B701">
        <v>23</v>
      </c>
      <c r="C701">
        <v>551.99</v>
      </c>
      <c r="D701">
        <f t="shared" si="42"/>
        <v>59.819345576359453</v>
      </c>
      <c r="E701">
        <v>-22.689800000000002</v>
      </c>
      <c r="F701">
        <v>54.428100000000001</v>
      </c>
      <c r="G701">
        <v>387.94099999999997</v>
      </c>
      <c r="H701">
        <v>0.75792599999999999</v>
      </c>
      <c r="I701">
        <v>-39.733899999999998</v>
      </c>
      <c r="L701">
        <v>21</v>
      </c>
      <c r="M701">
        <v>547.29499999999996</v>
      </c>
      <c r="N701">
        <f t="shared" si="43"/>
        <v>55.564816358282066</v>
      </c>
      <c r="O701">
        <v>-1.4190700000000001</v>
      </c>
      <c r="P701">
        <v>48.370399999999997</v>
      </c>
      <c r="Q701">
        <v>480.32600000000002</v>
      </c>
      <c r="R701">
        <v>1.12365</v>
      </c>
      <c r="S701">
        <v>-15.7776</v>
      </c>
    </row>
    <row r="702" spans="2:19" x14ac:dyDescent="0.3">
      <c r="B702">
        <v>24</v>
      </c>
      <c r="C702">
        <v>568.048</v>
      </c>
      <c r="D702">
        <f t="shared" si="42"/>
        <v>62.274255822642949</v>
      </c>
      <c r="E702">
        <v>-23.010300000000001</v>
      </c>
      <c r="F702">
        <v>54.656999999999996</v>
      </c>
      <c r="G702">
        <v>388.822</v>
      </c>
      <c r="H702">
        <v>0.76356500000000005</v>
      </c>
      <c r="I702">
        <v>-39.688099999999999</v>
      </c>
      <c r="L702">
        <v>22</v>
      </c>
      <c r="M702">
        <v>564.875</v>
      </c>
      <c r="N702">
        <f t="shared" si="43"/>
        <v>56.882821387940709</v>
      </c>
      <c r="O702">
        <v>-1.32751</v>
      </c>
      <c r="P702">
        <v>48.141500000000001</v>
      </c>
      <c r="Q702">
        <v>476.738</v>
      </c>
      <c r="R702">
        <v>1.11765</v>
      </c>
      <c r="S702">
        <v>-16.021699999999999</v>
      </c>
    </row>
    <row r="703" spans="2:19" x14ac:dyDescent="0.3">
      <c r="B703">
        <v>25</v>
      </c>
      <c r="C703">
        <v>584.30799999999999</v>
      </c>
      <c r="D703">
        <f t="shared" si="42"/>
        <v>61.500615006150099</v>
      </c>
      <c r="E703">
        <v>-23.056000000000001</v>
      </c>
      <c r="F703">
        <v>54.504399999999997</v>
      </c>
      <c r="G703">
        <v>393.00400000000002</v>
      </c>
      <c r="H703">
        <v>0.76962299999999995</v>
      </c>
      <c r="I703">
        <v>-39.474499999999999</v>
      </c>
      <c r="L703">
        <v>23</v>
      </c>
      <c r="M703">
        <v>582.76800000000003</v>
      </c>
      <c r="N703">
        <f t="shared" si="43"/>
        <v>55.887777343094974</v>
      </c>
      <c r="O703">
        <v>-2.5482200000000002</v>
      </c>
      <c r="P703">
        <v>48.980699999999999</v>
      </c>
      <c r="Q703">
        <v>497.97399999999999</v>
      </c>
      <c r="R703">
        <v>1.1374299999999999</v>
      </c>
      <c r="S703">
        <v>-16.082799999999999</v>
      </c>
    </row>
    <row r="704" spans="2:19" x14ac:dyDescent="0.3">
      <c r="B704">
        <v>26</v>
      </c>
      <c r="C704">
        <v>600.93399999999997</v>
      </c>
      <c r="D704">
        <f t="shared" si="42"/>
        <v>60.146758089739052</v>
      </c>
      <c r="E704">
        <v>-21.621700000000001</v>
      </c>
      <c r="F704">
        <v>53.527799999999999</v>
      </c>
      <c r="G704">
        <v>372.101</v>
      </c>
      <c r="H704">
        <v>0.75245099999999998</v>
      </c>
      <c r="I704">
        <v>-39.413499999999999</v>
      </c>
      <c r="L704">
        <v>24</v>
      </c>
      <c r="M704">
        <v>600.50599999999997</v>
      </c>
      <c r="N704">
        <f t="shared" si="43"/>
        <v>56.376141616867926</v>
      </c>
      <c r="O704">
        <v>-2.4566699999999999</v>
      </c>
      <c r="P704">
        <v>48.858600000000003</v>
      </c>
      <c r="Q704">
        <v>497.28800000000001</v>
      </c>
      <c r="R704">
        <v>1.1459699999999999</v>
      </c>
      <c r="S704">
        <v>-16.174299999999999</v>
      </c>
    </row>
    <row r="705" spans="1:19" x14ac:dyDescent="0.3">
      <c r="B705">
        <v>27</v>
      </c>
      <c r="C705">
        <v>617.19600000000003</v>
      </c>
      <c r="D705">
        <f t="shared" si="42"/>
        <v>61.493051285204558</v>
      </c>
      <c r="E705">
        <v>-21.8201</v>
      </c>
      <c r="F705">
        <v>53.527799999999999</v>
      </c>
      <c r="G705">
        <v>379.05799999999999</v>
      </c>
      <c r="H705">
        <v>0.76002899999999995</v>
      </c>
      <c r="I705">
        <v>-39.260899999999999</v>
      </c>
      <c r="L705">
        <v>25</v>
      </c>
      <c r="M705">
        <v>618.63800000000003</v>
      </c>
      <c r="N705">
        <f t="shared" si="43"/>
        <v>55.151114052503672</v>
      </c>
      <c r="O705">
        <v>-1.78528</v>
      </c>
      <c r="P705">
        <v>48.202500000000001</v>
      </c>
      <c r="Q705">
        <v>480.02499999999998</v>
      </c>
      <c r="R705">
        <v>1.1241099999999999</v>
      </c>
      <c r="S705">
        <v>-16.036999999999999</v>
      </c>
    </row>
    <row r="706" spans="1:19" x14ac:dyDescent="0.3">
      <c r="B706">
        <v>28</v>
      </c>
      <c r="C706">
        <v>633.35900000000004</v>
      </c>
      <c r="D706">
        <f t="shared" si="42"/>
        <v>61.869702406731385</v>
      </c>
      <c r="E706">
        <v>-22.872900000000001</v>
      </c>
      <c r="F706">
        <v>54.5349</v>
      </c>
      <c r="G706">
        <v>394.08800000000002</v>
      </c>
      <c r="H706">
        <v>0.77183000000000002</v>
      </c>
      <c r="I706">
        <v>-39.245600000000003</v>
      </c>
      <c r="L706">
        <v>26</v>
      </c>
      <c r="M706">
        <v>636.72699999999998</v>
      </c>
      <c r="N706">
        <f t="shared" si="43"/>
        <v>55.282215711205886</v>
      </c>
      <c r="O706">
        <v>-2.1209699999999998</v>
      </c>
      <c r="P706">
        <v>48.3093</v>
      </c>
      <c r="Q706">
        <v>491.18299999999999</v>
      </c>
      <c r="R706">
        <v>1.1366099999999999</v>
      </c>
      <c r="S706">
        <v>-16.159099999999999</v>
      </c>
    </row>
    <row r="707" spans="1:19" x14ac:dyDescent="0.3">
      <c r="B707">
        <v>29</v>
      </c>
      <c r="C707">
        <v>650.19600000000003</v>
      </c>
      <c r="D707">
        <f t="shared" si="42"/>
        <v>59.393003504187249</v>
      </c>
      <c r="E707">
        <v>-21.560700000000001</v>
      </c>
      <c r="F707">
        <v>53.3142</v>
      </c>
      <c r="G707">
        <v>376.96499999999997</v>
      </c>
      <c r="H707">
        <v>0.761795</v>
      </c>
      <c r="I707">
        <v>-39.1693</v>
      </c>
      <c r="L707">
        <v>27</v>
      </c>
      <c r="M707">
        <v>654.73500000000001</v>
      </c>
      <c r="N707">
        <f t="shared" si="43"/>
        <v>55.530875166592509</v>
      </c>
      <c r="O707">
        <v>-1.8463099999999999</v>
      </c>
      <c r="P707">
        <v>47.836300000000001</v>
      </c>
      <c r="Q707">
        <v>482.89</v>
      </c>
      <c r="R707">
        <v>1.12904</v>
      </c>
      <c r="S707">
        <v>-16.464200000000002</v>
      </c>
    </row>
    <row r="708" spans="1:19" x14ac:dyDescent="0.3">
      <c r="B708">
        <v>30</v>
      </c>
      <c r="C708">
        <v>666.48</v>
      </c>
      <c r="D708">
        <f t="shared" si="42"/>
        <v>61.409972979611922</v>
      </c>
      <c r="E708">
        <v>-23.025500000000001</v>
      </c>
      <c r="F708">
        <v>54.656999999999996</v>
      </c>
      <c r="G708">
        <v>402.48500000000001</v>
      </c>
      <c r="H708">
        <v>0.78026300000000004</v>
      </c>
      <c r="I708">
        <v>-39.1541</v>
      </c>
      <c r="L708">
        <v>28</v>
      </c>
      <c r="M708">
        <v>673.05399999999997</v>
      </c>
      <c r="N708">
        <f t="shared" si="43"/>
        <v>54.588132539985928</v>
      </c>
      <c r="O708">
        <v>-1.9226099999999999</v>
      </c>
      <c r="P708">
        <v>47.744799999999998</v>
      </c>
      <c r="Q708">
        <v>485.101</v>
      </c>
      <c r="R708">
        <v>1.12677</v>
      </c>
      <c r="S708">
        <v>-16.357399999999998</v>
      </c>
    </row>
    <row r="709" spans="1:19" x14ac:dyDescent="0.3">
      <c r="B709">
        <v>31</v>
      </c>
      <c r="C709">
        <v>682.99599999999998</v>
      </c>
      <c r="D709">
        <f t="shared" si="42"/>
        <v>60.547348026156591</v>
      </c>
      <c r="E709">
        <v>-22.735600000000002</v>
      </c>
      <c r="F709">
        <v>54.565399999999997</v>
      </c>
      <c r="G709">
        <v>394.041</v>
      </c>
      <c r="H709">
        <v>0.77581199999999995</v>
      </c>
      <c r="I709">
        <v>-39.2151</v>
      </c>
      <c r="L709">
        <v>29</v>
      </c>
      <c r="M709">
        <v>691.29700000000003</v>
      </c>
      <c r="N709">
        <f t="shared" si="43"/>
        <v>54.815545688757176</v>
      </c>
      <c r="O709">
        <v>-2.0904500000000001</v>
      </c>
      <c r="P709">
        <v>47.882100000000001</v>
      </c>
      <c r="Q709">
        <v>485.54899999999998</v>
      </c>
      <c r="R709">
        <v>1.14331</v>
      </c>
      <c r="S709">
        <v>-16.418500000000002</v>
      </c>
    </row>
    <row r="710" spans="1:19" x14ac:dyDescent="0.3">
      <c r="B710">
        <v>32</v>
      </c>
      <c r="C710">
        <v>699.51800000000003</v>
      </c>
      <c r="D710">
        <f t="shared" si="42"/>
        <v>60.525360125892576</v>
      </c>
      <c r="E710">
        <v>-22.354099999999999</v>
      </c>
      <c r="F710">
        <v>54.000900000000001</v>
      </c>
      <c r="G710">
        <v>393.267</v>
      </c>
      <c r="H710">
        <v>0.77124700000000002</v>
      </c>
      <c r="I710">
        <v>-39.1693</v>
      </c>
      <c r="L710">
        <v>30</v>
      </c>
      <c r="M710">
        <v>709.54399999999998</v>
      </c>
      <c r="N710">
        <f t="shared" si="43"/>
        <v>54.803529347290095</v>
      </c>
      <c r="O710">
        <v>-3.14331</v>
      </c>
      <c r="P710">
        <v>48.797600000000003</v>
      </c>
      <c r="Q710">
        <v>509.14600000000002</v>
      </c>
      <c r="R710">
        <v>1.1611899999999999</v>
      </c>
      <c r="S710">
        <v>-16.433700000000002</v>
      </c>
    </row>
    <row r="711" spans="1:19" x14ac:dyDescent="0.3">
      <c r="B711">
        <v>33</v>
      </c>
      <c r="C711">
        <v>716.21699999999998</v>
      </c>
      <c r="D711">
        <f t="shared" ref="D711:D746" si="44">1000/(C711-C710)</f>
        <v>59.883825378765358</v>
      </c>
      <c r="E711">
        <v>-22.11</v>
      </c>
      <c r="F711">
        <v>53.695700000000002</v>
      </c>
      <c r="G711">
        <v>392.637</v>
      </c>
      <c r="H711">
        <v>0.77286900000000003</v>
      </c>
      <c r="I711">
        <v>-39.093000000000004</v>
      </c>
    </row>
    <row r="712" spans="1:19" x14ac:dyDescent="0.3">
      <c r="K712">
        <v>5.2</v>
      </c>
    </row>
    <row r="713" spans="1:19" x14ac:dyDescent="0.3">
      <c r="A713">
        <v>5.5</v>
      </c>
      <c r="L713">
        <v>1</v>
      </c>
      <c r="M713">
        <v>221.559</v>
      </c>
      <c r="O713">
        <v>-11.1694</v>
      </c>
      <c r="P713">
        <v>63.9801</v>
      </c>
      <c r="Q713">
        <v>368.36599999999999</v>
      </c>
      <c r="R713">
        <v>0.87360800000000005</v>
      </c>
      <c r="S713">
        <v>-20.4773</v>
      </c>
    </row>
    <row r="714" spans="1:19" x14ac:dyDescent="0.3">
      <c r="B714">
        <v>1</v>
      </c>
      <c r="C714">
        <v>221.41300000000001</v>
      </c>
      <c r="E714">
        <v>-34.5306</v>
      </c>
      <c r="F714">
        <v>68.9392</v>
      </c>
      <c r="G714">
        <v>294.36599999999999</v>
      </c>
      <c r="H714">
        <v>0.63297199999999998</v>
      </c>
      <c r="I714">
        <v>-47.073399999999999</v>
      </c>
      <c r="L714">
        <v>2</v>
      </c>
      <c r="M714">
        <v>227.572</v>
      </c>
      <c r="N714">
        <f t="shared" ref="N714:N774" si="45">1000/(M714-M713)</f>
        <v>166.30633627141179</v>
      </c>
      <c r="O714">
        <v>-4.37927</v>
      </c>
      <c r="P714">
        <v>47.409100000000002</v>
      </c>
      <c r="Q714">
        <v>467.00799999999998</v>
      </c>
      <c r="R714">
        <v>1.13165</v>
      </c>
      <c r="S714">
        <v>-15.7013</v>
      </c>
    </row>
    <row r="715" spans="1:19" x14ac:dyDescent="0.3">
      <c r="B715">
        <v>2</v>
      </c>
      <c r="C715">
        <v>226.17500000000001</v>
      </c>
      <c r="D715">
        <f t="shared" si="44"/>
        <v>209.99580008399829</v>
      </c>
      <c r="E715">
        <v>-29.541</v>
      </c>
      <c r="F715">
        <v>53.222700000000003</v>
      </c>
      <c r="G715">
        <v>386.25900000000001</v>
      </c>
      <c r="H715">
        <v>0.78075799999999995</v>
      </c>
      <c r="I715">
        <v>-42.938200000000002</v>
      </c>
      <c r="L715">
        <v>3</v>
      </c>
      <c r="M715">
        <v>238.71700000000001</v>
      </c>
      <c r="N715">
        <f t="shared" si="45"/>
        <v>89.726334679228273</v>
      </c>
      <c r="O715">
        <v>-2.2735599999999998</v>
      </c>
      <c r="P715">
        <v>44.998199999999997</v>
      </c>
      <c r="Q715">
        <v>494.55799999999999</v>
      </c>
      <c r="R715">
        <v>1.17178</v>
      </c>
      <c r="S715">
        <v>-15.075699999999999</v>
      </c>
    </row>
    <row r="716" spans="1:19" x14ac:dyDescent="0.3">
      <c r="B716">
        <v>3</v>
      </c>
      <c r="C716">
        <v>238.935</v>
      </c>
      <c r="D716">
        <f t="shared" si="44"/>
        <v>78.369905956112902</v>
      </c>
      <c r="E716">
        <v>-26.6571</v>
      </c>
      <c r="F716">
        <v>51.6205</v>
      </c>
      <c r="G716">
        <v>379.86599999999999</v>
      </c>
      <c r="H716">
        <v>0.76658300000000001</v>
      </c>
      <c r="I716">
        <v>-43.243400000000001</v>
      </c>
      <c r="L716">
        <v>4</v>
      </c>
      <c r="M716">
        <v>252.95099999999999</v>
      </c>
      <c r="N716">
        <f t="shared" si="45"/>
        <v>70.254320640719499</v>
      </c>
      <c r="O716">
        <v>-1.1291500000000001</v>
      </c>
      <c r="P716">
        <v>44.296300000000002</v>
      </c>
      <c r="Q716">
        <v>485.33199999999999</v>
      </c>
      <c r="R716">
        <v>1.1616599999999999</v>
      </c>
      <c r="S716">
        <v>-15.075699999999999</v>
      </c>
    </row>
    <row r="717" spans="1:19" x14ac:dyDescent="0.3">
      <c r="B717">
        <v>4</v>
      </c>
      <c r="C717">
        <v>253.56299999999999</v>
      </c>
      <c r="D717">
        <f t="shared" si="44"/>
        <v>68.362045392398201</v>
      </c>
      <c r="E717">
        <v>-27.816800000000001</v>
      </c>
      <c r="F717">
        <v>54.382300000000001</v>
      </c>
      <c r="G717">
        <v>392.13900000000001</v>
      </c>
      <c r="H717">
        <v>0.76418900000000001</v>
      </c>
      <c r="I717">
        <v>-43.182400000000001</v>
      </c>
      <c r="L717">
        <v>5</v>
      </c>
      <c r="M717">
        <v>269.524</v>
      </c>
      <c r="N717">
        <f t="shared" si="45"/>
        <v>60.339105774452392</v>
      </c>
      <c r="O717">
        <v>-2.50244</v>
      </c>
      <c r="P717">
        <v>48.156700000000001</v>
      </c>
      <c r="Q717">
        <v>478.89100000000002</v>
      </c>
      <c r="R717">
        <v>1.10415</v>
      </c>
      <c r="S717">
        <v>-16.265899999999998</v>
      </c>
    </row>
    <row r="718" spans="1:19" x14ac:dyDescent="0.3">
      <c r="B718">
        <v>5</v>
      </c>
      <c r="C718">
        <v>268.291</v>
      </c>
      <c r="D718">
        <f t="shared" si="44"/>
        <v>67.897881586094471</v>
      </c>
      <c r="E718">
        <v>-26.214600000000001</v>
      </c>
      <c r="F718">
        <v>53.649900000000002</v>
      </c>
      <c r="G718">
        <v>377.58</v>
      </c>
      <c r="H718">
        <v>0.75066900000000003</v>
      </c>
      <c r="I718">
        <v>-42.999299999999998</v>
      </c>
      <c r="L718">
        <v>6</v>
      </c>
      <c r="M718">
        <v>286.584</v>
      </c>
      <c r="N718">
        <f t="shared" si="45"/>
        <v>58.616647127784283</v>
      </c>
      <c r="O718">
        <v>-2.8991699999999998</v>
      </c>
      <c r="P718">
        <v>49.301099999999998</v>
      </c>
      <c r="Q718">
        <v>484.75700000000001</v>
      </c>
      <c r="R718">
        <v>1.1000099999999999</v>
      </c>
      <c r="S718">
        <v>-16.525300000000001</v>
      </c>
    </row>
    <row r="719" spans="1:19" x14ac:dyDescent="0.3">
      <c r="B719">
        <v>6</v>
      </c>
      <c r="C719">
        <v>283.41699999999997</v>
      </c>
      <c r="D719">
        <f t="shared" si="44"/>
        <v>66.111331482216158</v>
      </c>
      <c r="E719">
        <v>-25.726299999999998</v>
      </c>
      <c r="F719">
        <v>54.092399999999998</v>
      </c>
      <c r="G719">
        <v>376.85700000000003</v>
      </c>
      <c r="H719">
        <v>0.74832900000000002</v>
      </c>
      <c r="I719">
        <v>-42.816200000000002</v>
      </c>
      <c r="L719">
        <v>7</v>
      </c>
      <c r="M719">
        <v>303.08</v>
      </c>
      <c r="N719">
        <f t="shared" si="45"/>
        <v>60.620756547041779</v>
      </c>
      <c r="O719">
        <v>-2.3040799999999999</v>
      </c>
      <c r="P719">
        <v>48.858600000000003</v>
      </c>
      <c r="Q719">
        <v>475.71100000000001</v>
      </c>
      <c r="R719">
        <v>1.09293</v>
      </c>
      <c r="S719">
        <v>-16.555800000000001</v>
      </c>
    </row>
    <row r="720" spans="1:19" x14ac:dyDescent="0.3">
      <c r="B720">
        <v>7</v>
      </c>
      <c r="C720">
        <v>298.04000000000002</v>
      </c>
      <c r="D720">
        <f t="shared" si="44"/>
        <v>68.385420228407085</v>
      </c>
      <c r="E720">
        <v>-26.092500000000001</v>
      </c>
      <c r="F720">
        <v>54.9011</v>
      </c>
      <c r="G720">
        <v>384.68799999999999</v>
      </c>
      <c r="H720">
        <v>0.75329699999999999</v>
      </c>
      <c r="I720">
        <v>-42.694099999999999</v>
      </c>
      <c r="L720">
        <v>8</v>
      </c>
      <c r="M720">
        <v>319.67700000000002</v>
      </c>
      <c r="N720">
        <f t="shared" si="45"/>
        <v>60.251852744471762</v>
      </c>
      <c r="O720">
        <v>-1.89209</v>
      </c>
      <c r="P720">
        <v>48.843400000000003</v>
      </c>
      <c r="Q720">
        <v>470.327</v>
      </c>
      <c r="R720">
        <v>1.0785800000000001</v>
      </c>
      <c r="S720">
        <v>-16.510000000000002</v>
      </c>
    </row>
    <row r="721" spans="2:19" x14ac:dyDescent="0.3">
      <c r="B721">
        <v>8</v>
      </c>
      <c r="C721">
        <v>313.44</v>
      </c>
      <c r="D721">
        <f t="shared" si="44"/>
        <v>64.935064935065029</v>
      </c>
      <c r="E721">
        <v>-25.283799999999999</v>
      </c>
      <c r="F721">
        <v>54.7943</v>
      </c>
      <c r="G721">
        <v>382.62299999999999</v>
      </c>
      <c r="H721">
        <v>0.75366699999999998</v>
      </c>
      <c r="I721">
        <v>-41.778599999999997</v>
      </c>
      <c r="L721">
        <v>9</v>
      </c>
      <c r="M721">
        <v>336.37900000000002</v>
      </c>
      <c r="N721">
        <f t="shared" si="45"/>
        <v>59.873069093521742</v>
      </c>
      <c r="O721">
        <v>-1.4801</v>
      </c>
      <c r="P721">
        <v>48.767099999999999</v>
      </c>
      <c r="Q721">
        <v>464.13200000000001</v>
      </c>
      <c r="R721">
        <v>1.0719000000000001</v>
      </c>
      <c r="S721">
        <v>-16.449000000000002</v>
      </c>
    </row>
    <row r="722" spans="2:19" x14ac:dyDescent="0.3">
      <c r="B722">
        <v>9</v>
      </c>
      <c r="C722">
        <v>328.55900000000003</v>
      </c>
      <c r="D722">
        <f t="shared" si="44"/>
        <v>66.141940604537211</v>
      </c>
      <c r="E722">
        <v>-25.344799999999999</v>
      </c>
      <c r="F722">
        <v>55.328400000000002</v>
      </c>
      <c r="G722">
        <v>389.69400000000002</v>
      </c>
      <c r="H722">
        <v>0.75795800000000002</v>
      </c>
      <c r="I722">
        <v>-41.702300000000001</v>
      </c>
      <c r="L722">
        <v>10</v>
      </c>
      <c r="M722">
        <v>353.02499999999998</v>
      </c>
      <c r="N722">
        <f t="shared" si="45"/>
        <v>60.074492370539623</v>
      </c>
      <c r="O722">
        <v>-1.7089799999999999</v>
      </c>
      <c r="P722">
        <v>49.087499999999999</v>
      </c>
      <c r="Q722">
        <v>473.76799999999997</v>
      </c>
      <c r="R722">
        <v>1.0893600000000001</v>
      </c>
      <c r="S722">
        <v>-16.174299999999999</v>
      </c>
    </row>
    <row r="723" spans="2:19" x14ac:dyDescent="0.3">
      <c r="B723">
        <v>10</v>
      </c>
      <c r="C723">
        <v>344.13200000000001</v>
      </c>
      <c r="D723">
        <f t="shared" si="44"/>
        <v>64.213703204263879</v>
      </c>
      <c r="E723">
        <v>-23.849499999999999</v>
      </c>
      <c r="F723">
        <v>53.970300000000002</v>
      </c>
      <c r="G723">
        <v>374.166</v>
      </c>
      <c r="H723">
        <v>0.74695299999999998</v>
      </c>
      <c r="I723">
        <v>-41.427599999999998</v>
      </c>
      <c r="L723">
        <v>11</v>
      </c>
      <c r="M723">
        <v>369.50400000000002</v>
      </c>
      <c r="N723">
        <f t="shared" si="45"/>
        <v>60.68329388919215</v>
      </c>
      <c r="O723">
        <v>-2.0904500000000001</v>
      </c>
      <c r="P723">
        <v>49.377400000000002</v>
      </c>
      <c r="Q723">
        <v>485.31200000000001</v>
      </c>
      <c r="R723">
        <v>1.1116699999999999</v>
      </c>
      <c r="S723">
        <v>-16.082799999999999</v>
      </c>
    </row>
    <row r="724" spans="2:19" x14ac:dyDescent="0.3">
      <c r="B724">
        <v>11</v>
      </c>
      <c r="C724">
        <v>359.37900000000002</v>
      </c>
      <c r="D724">
        <f t="shared" si="44"/>
        <v>65.586672788089402</v>
      </c>
      <c r="E724">
        <v>-24.108899999999998</v>
      </c>
      <c r="F724">
        <v>54.4739</v>
      </c>
      <c r="G724">
        <v>379.012</v>
      </c>
      <c r="H724">
        <v>0.75213700000000006</v>
      </c>
      <c r="I724">
        <v>-41.137700000000002</v>
      </c>
      <c r="L724">
        <v>12</v>
      </c>
      <c r="M724">
        <v>386.36599999999999</v>
      </c>
      <c r="N724">
        <f t="shared" si="45"/>
        <v>59.304946032499231</v>
      </c>
      <c r="O724">
        <v>-1.6784699999999999</v>
      </c>
      <c r="P724">
        <v>48.965499999999999</v>
      </c>
      <c r="Q724">
        <v>475.07100000000003</v>
      </c>
      <c r="R724">
        <v>1.1013599999999999</v>
      </c>
      <c r="S724">
        <v>-15.823399999999999</v>
      </c>
    </row>
    <row r="725" spans="2:19" x14ac:dyDescent="0.3">
      <c r="B725">
        <v>12</v>
      </c>
      <c r="C725">
        <v>375.13600000000002</v>
      </c>
      <c r="D725">
        <f t="shared" si="44"/>
        <v>63.463857333248697</v>
      </c>
      <c r="E725">
        <v>-23.5748</v>
      </c>
      <c r="F725">
        <v>54.305999999999997</v>
      </c>
      <c r="G725">
        <v>378.57900000000001</v>
      </c>
      <c r="H725">
        <v>0.75125500000000001</v>
      </c>
      <c r="I725">
        <v>-40.954599999999999</v>
      </c>
      <c r="L725">
        <v>13</v>
      </c>
      <c r="M725">
        <v>403.44299999999998</v>
      </c>
      <c r="N725">
        <f t="shared" si="45"/>
        <v>58.558294782455938</v>
      </c>
      <c r="O725">
        <v>-1.5564</v>
      </c>
      <c r="P725">
        <v>48.736600000000003</v>
      </c>
      <c r="Q725">
        <v>479.37400000000002</v>
      </c>
      <c r="R725">
        <v>1.10703</v>
      </c>
      <c r="S725">
        <v>-16.021699999999999</v>
      </c>
    </row>
    <row r="726" spans="2:19" x14ac:dyDescent="0.3">
      <c r="B726">
        <v>13</v>
      </c>
      <c r="C726">
        <v>390.40899999999999</v>
      </c>
      <c r="D726">
        <f t="shared" si="44"/>
        <v>65.475021279382048</v>
      </c>
      <c r="E726">
        <v>-24.276700000000002</v>
      </c>
      <c r="F726">
        <v>54.931600000000003</v>
      </c>
      <c r="G726">
        <v>397.10899999999998</v>
      </c>
      <c r="H726">
        <v>0.76724999999999999</v>
      </c>
      <c r="I726">
        <v>-40.557899999999997</v>
      </c>
      <c r="L726">
        <v>14</v>
      </c>
      <c r="M726">
        <v>421.12</v>
      </c>
      <c r="N726">
        <f t="shared" si="45"/>
        <v>56.570685070996142</v>
      </c>
      <c r="O726">
        <v>-1.31226</v>
      </c>
      <c r="P726">
        <v>48.431399999999996</v>
      </c>
      <c r="Q726">
        <v>480.35199999999998</v>
      </c>
      <c r="R726">
        <v>1.1125400000000001</v>
      </c>
      <c r="S726">
        <v>-15.7623</v>
      </c>
    </row>
    <row r="727" spans="2:19" x14ac:dyDescent="0.3">
      <c r="B727">
        <v>14</v>
      </c>
      <c r="C727">
        <v>406.21499999999997</v>
      </c>
      <c r="D727">
        <f t="shared" si="44"/>
        <v>63.267113754270596</v>
      </c>
      <c r="E727">
        <v>-23.4375</v>
      </c>
      <c r="F727">
        <v>54.321300000000001</v>
      </c>
      <c r="G727">
        <v>380.95800000000003</v>
      </c>
      <c r="H727">
        <v>0.75890400000000002</v>
      </c>
      <c r="I727">
        <v>-40.329000000000001</v>
      </c>
      <c r="L727">
        <v>15</v>
      </c>
      <c r="M727">
        <v>437.798</v>
      </c>
      <c r="N727">
        <f t="shared" si="45"/>
        <v>59.95922772514691</v>
      </c>
      <c r="O727">
        <v>-1.63269</v>
      </c>
      <c r="P727">
        <v>48.751800000000003</v>
      </c>
      <c r="Q727">
        <v>480.68599999999998</v>
      </c>
      <c r="R727">
        <v>1.11449</v>
      </c>
      <c r="S727">
        <v>-16.097999999999999</v>
      </c>
    </row>
    <row r="728" spans="2:19" x14ac:dyDescent="0.3">
      <c r="B728">
        <v>15</v>
      </c>
      <c r="C728">
        <v>421.60300000000001</v>
      </c>
      <c r="D728">
        <f t="shared" si="44"/>
        <v>64.985703145307895</v>
      </c>
      <c r="E728">
        <v>-23.468</v>
      </c>
      <c r="F728">
        <v>54.718000000000004</v>
      </c>
      <c r="G728">
        <v>389.88499999999999</v>
      </c>
      <c r="H728">
        <v>0.76093900000000003</v>
      </c>
      <c r="I728">
        <v>-40.084800000000001</v>
      </c>
      <c r="L728">
        <v>16</v>
      </c>
      <c r="M728">
        <v>454.93099999999998</v>
      </c>
      <c r="N728">
        <f t="shared" si="45"/>
        <v>58.366894297554488</v>
      </c>
      <c r="O728">
        <v>-1.6784699999999999</v>
      </c>
      <c r="P728">
        <v>48.843400000000003</v>
      </c>
      <c r="Q728">
        <v>486.69299999999998</v>
      </c>
      <c r="R728">
        <v>1.1119600000000001</v>
      </c>
      <c r="S728">
        <v>-15.976000000000001</v>
      </c>
    </row>
    <row r="729" spans="2:19" x14ac:dyDescent="0.3">
      <c r="B729">
        <v>16</v>
      </c>
      <c r="C729">
        <v>437.30399999999997</v>
      </c>
      <c r="D729">
        <f t="shared" si="44"/>
        <v>63.69021081459794</v>
      </c>
      <c r="E729">
        <v>-22.842400000000001</v>
      </c>
      <c r="F729">
        <v>54.107700000000001</v>
      </c>
      <c r="G729">
        <v>383.02300000000002</v>
      </c>
      <c r="H729">
        <v>0.76328300000000004</v>
      </c>
      <c r="I729">
        <v>-39.856000000000002</v>
      </c>
      <c r="L729">
        <v>17</v>
      </c>
      <c r="M729">
        <v>472.22300000000001</v>
      </c>
      <c r="N729">
        <f t="shared" si="45"/>
        <v>57.830210501966128</v>
      </c>
      <c r="O729">
        <v>-1.69373</v>
      </c>
      <c r="P729">
        <v>48.904400000000003</v>
      </c>
      <c r="Q729">
        <v>491.24099999999999</v>
      </c>
      <c r="R729">
        <v>1.1267499999999999</v>
      </c>
      <c r="S729">
        <v>-15.8386</v>
      </c>
    </row>
    <row r="730" spans="2:19" x14ac:dyDescent="0.3">
      <c r="B730">
        <v>17</v>
      </c>
      <c r="C730">
        <v>453.00700000000001</v>
      </c>
      <c r="D730">
        <f t="shared" si="44"/>
        <v>63.682098961981659</v>
      </c>
      <c r="E730">
        <v>-23.468</v>
      </c>
      <c r="F730">
        <v>54.5959</v>
      </c>
      <c r="G730">
        <v>396.83800000000002</v>
      </c>
      <c r="H730">
        <v>0.76871999999999996</v>
      </c>
      <c r="I730">
        <v>-39.657600000000002</v>
      </c>
      <c r="L730">
        <v>18</v>
      </c>
      <c r="M730">
        <v>489.61799999999999</v>
      </c>
      <c r="N730">
        <f t="shared" si="45"/>
        <v>57.487783845932796</v>
      </c>
      <c r="O730">
        <v>-1.00708</v>
      </c>
      <c r="P730">
        <v>48.065199999999997</v>
      </c>
      <c r="Q730">
        <v>471.63</v>
      </c>
      <c r="R730">
        <v>1.11412</v>
      </c>
      <c r="S730">
        <v>-15.823399999999999</v>
      </c>
    </row>
    <row r="731" spans="2:19" x14ac:dyDescent="0.3">
      <c r="B731">
        <v>18</v>
      </c>
      <c r="C731">
        <v>468.52600000000001</v>
      </c>
      <c r="D731">
        <f t="shared" si="44"/>
        <v>64.437141568400008</v>
      </c>
      <c r="E731">
        <v>-23.2239</v>
      </c>
      <c r="F731">
        <v>54.6265</v>
      </c>
      <c r="G731">
        <v>401.23200000000003</v>
      </c>
      <c r="H731">
        <v>0.77494399999999997</v>
      </c>
      <c r="I731">
        <v>-39.352400000000003</v>
      </c>
      <c r="L731">
        <v>19</v>
      </c>
      <c r="M731">
        <v>506.36500000000001</v>
      </c>
      <c r="N731">
        <f t="shared" si="45"/>
        <v>59.712187257419188</v>
      </c>
      <c r="O731">
        <v>-2.3345899999999999</v>
      </c>
      <c r="P731">
        <v>49.240099999999998</v>
      </c>
      <c r="Q731">
        <v>502.22399999999999</v>
      </c>
      <c r="R731">
        <v>1.1308</v>
      </c>
      <c r="S731">
        <v>-15.960699999999999</v>
      </c>
    </row>
    <row r="732" spans="2:19" x14ac:dyDescent="0.3">
      <c r="B732">
        <v>19</v>
      </c>
      <c r="C732">
        <v>485.45800000000003</v>
      </c>
      <c r="D732">
        <f t="shared" si="44"/>
        <v>59.05976848570748</v>
      </c>
      <c r="E732">
        <v>-22.506699999999999</v>
      </c>
      <c r="F732">
        <v>53.619399999999999</v>
      </c>
      <c r="G732">
        <v>391.15699999999998</v>
      </c>
      <c r="H732">
        <v>0.77170499999999997</v>
      </c>
      <c r="I732">
        <v>-39.2761</v>
      </c>
      <c r="L732">
        <v>20</v>
      </c>
      <c r="M732">
        <v>523.94500000000005</v>
      </c>
      <c r="N732">
        <f t="shared" si="45"/>
        <v>56.882821387940709</v>
      </c>
      <c r="O732">
        <v>-1.5716600000000001</v>
      </c>
      <c r="P732">
        <v>48.370399999999997</v>
      </c>
      <c r="Q732">
        <v>484.762</v>
      </c>
      <c r="R732">
        <v>1.11815</v>
      </c>
      <c r="S732">
        <v>-16.006499999999999</v>
      </c>
    </row>
    <row r="733" spans="2:19" x14ac:dyDescent="0.3">
      <c r="B733">
        <v>20</v>
      </c>
      <c r="C733">
        <v>500.98500000000001</v>
      </c>
      <c r="D733">
        <f t="shared" si="44"/>
        <v>64.403941521221157</v>
      </c>
      <c r="E733">
        <v>-22.613499999999998</v>
      </c>
      <c r="F733">
        <v>54.016100000000002</v>
      </c>
      <c r="G733">
        <v>392.17</v>
      </c>
      <c r="H733">
        <v>0.77149400000000001</v>
      </c>
      <c r="I733">
        <v>-39.367699999999999</v>
      </c>
      <c r="L733">
        <v>21</v>
      </c>
      <c r="M733">
        <v>541.53399999999999</v>
      </c>
      <c r="N733">
        <f t="shared" si="45"/>
        <v>56.853715390300941</v>
      </c>
      <c r="O733">
        <v>-0.930786</v>
      </c>
      <c r="P733">
        <v>47.592199999999998</v>
      </c>
      <c r="Q733">
        <v>478.77600000000001</v>
      </c>
      <c r="R733">
        <v>1.1218600000000001</v>
      </c>
      <c r="S733">
        <v>-15.6097</v>
      </c>
    </row>
    <row r="734" spans="2:19" x14ac:dyDescent="0.3">
      <c r="B734">
        <v>21</v>
      </c>
      <c r="C734">
        <v>517.38699999999994</v>
      </c>
      <c r="D734">
        <f t="shared" si="44"/>
        <v>60.968174612852351</v>
      </c>
      <c r="E734">
        <v>-22.567699999999999</v>
      </c>
      <c r="F734">
        <v>54.199199999999998</v>
      </c>
      <c r="G734">
        <v>398.137</v>
      </c>
      <c r="H734">
        <v>0.77280499999999996</v>
      </c>
      <c r="I734">
        <v>-39.0625</v>
      </c>
      <c r="L734">
        <v>22</v>
      </c>
      <c r="M734">
        <v>559.21699999999998</v>
      </c>
      <c r="N734">
        <f t="shared" si="45"/>
        <v>56.551490131764993</v>
      </c>
      <c r="O734">
        <v>-1.1444099999999999</v>
      </c>
      <c r="P734">
        <v>47.637900000000002</v>
      </c>
      <c r="Q734">
        <v>490.79700000000003</v>
      </c>
      <c r="R734">
        <v>1.13222</v>
      </c>
      <c r="S734">
        <v>-15.853899999999999</v>
      </c>
    </row>
    <row r="735" spans="2:19" x14ac:dyDescent="0.3">
      <c r="B735">
        <v>22</v>
      </c>
      <c r="C735">
        <v>533.52</v>
      </c>
      <c r="D735">
        <f t="shared" si="44"/>
        <v>61.984751751069091</v>
      </c>
      <c r="E735">
        <v>-22.354099999999999</v>
      </c>
      <c r="F735">
        <v>54.168700000000001</v>
      </c>
      <c r="G735">
        <v>394.98899999999998</v>
      </c>
      <c r="H735">
        <v>0.77305999999999997</v>
      </c>
      <c r="I735">
        <v>-38.833599999999997</v>
      </c>
      <c r="L735">
        <v>23</v>
      </c>
      <c r="M735">
        <v>576.58399999999995</v>
      </c>
      <c r="N735">
        <f t="shared" si="45"/>
        <v>57.580468705015385</v>
      </c>
      <c r="O735">
        <v>-2.3956300000000001</v>
      </c>
      <c r="P735">
        <v>48.767099999999999</v>
      </c>
      <c r="Q735">
        <v>512.41700000000003</v>
      </c>
      <c r="R735">
        <v>1.16208</v>
      </c>
      <c r="S735">
        <v>-15.7776</v>
      </c>
    </row>
    <row r="736" spans="2:19" x14ac:dyDescent="0.3">
      <c r="B736">
        <v>23</v>
      </c>
      <c r="C736">
        <v>549.67399999999998</v>
      </c>
      <c r="D736">
        <f t="shared" si="44"/>
        <v>61.904172341215812</v>
      </c>
      <c r="E736">
        <v>-22.247299999999999</v>
      </c>
      <c r="F736">
        <v>53.802500000000002</v>
      </c>
      <c r="G736">
        <v>395.75400000000002</v>
      </c>
      <c r="H736">
        <v>0.77459</v>
      </c>
      <c r="I736">
        <v>-38.8489</v>
      </c>
      <c r="L736">
        <v>24</v>
      </c>
      <c r="M736">
        <v>594.44200000000001</v>
      </c>
      <c r="N736">
        <f t="shared" si="45"/>
        <v>55.997312129017615</v>
      </c>
      <c r="O736">
        <v>-1.54114</v>
      </c>
      <c r="P736">
        <v>47.714199999999998</v>
      </c>
      <c r="Q736">
        <v>488.03300000000002</v>
      </c>
      <c r="R736">
        <v>1.1452</v>
      </c>
      <c r="S736">
        <v>-15.7318</v>
      </c>
    </row>
    <row r="737" spans="2:19" x14ac:dyDescent="0.3">
      <c r="B737">
        <v>24</v>
      </c>
      <c r="C737">
        <v>566.07600000000002</v>
      </c>
      <c r="D737">
        <f t="shared" si="44"/>
        <v>60.968174612851932</v>
      </c>
      <c r="E737">
        <v>-21.377600000000001</v>
      </c>
      <c r="F737">
        <v>52.932699999999997</v>
      </c>
      <c r="G737">
        <v>384.57799999999997</v>
      </c>
      <c r="H737">
        <v>0.76581299999999997</v>
      </c>
      <c r="I737">
        <v>-38.726799999999997</v>
      </c>
      <c r="L737">
        <v>25</v>
      </c>
      <c r="M737">
        <v>612.40200000000004</v>
      </c>
      <c r="N737">
        <f t="shared" si="45"/>
        <v>55.679287305122379</v>
      </c>
      <c r="O737">
        <v>-1.06812</v>
      </c>
      <c r="P737">
        <v>47.576900000000002</v>
      </c>
      <c r="Q737">
        <v>487.64800000000002</v>
      </c>
      <c r="R737">
        <v>1.1332500000000001</v>
      </c>
      <c r="S737">
        <v>-15.7776</v>
      </c>
    </row>
    <row r="738" spans="2:19" x14ac:dyDescent="0.3">
      <c r="B738">
        <v>25</v>
      </c>
      <c r="C738">
        <v>582.67399999999998</v>
      </c>
      <c r="D738">
        <f t="shared" si="44"/>
        <v>60.248222677431173</v>
      </c>
      <c r="E738">
        <v>-21.682700000000001</v>
      </c>
      <c r="F738">
        <v>53.3142</v>
      </c>
      <c r="G738">
        <v>392.15600000000001</v>
      </c>
      <c r="H738">
        <v>0.77629499999999996</v>
      </c>
      <c r="I738">
        <v>-38.604700000000001</v>
      </c>
      <c r="L738">
        <v>26</v>
      </c>
      <c r="M738">
        <v>630.19200000000001</v>
      </c>
      <c r="N738">
        <f t="shared" si="45"/>
        <v>56.211354693648232</v>
      </c>
      <c r="O738">
        <v>-1.3732899999999999</v>
      </c>
      <c r="P738">
        <v>47.668500000000002</v>
      </c>
      <c r="Q738">
        <v>493.298</v>
      </c>
      <c r="R738">
        <v>1.14653</v>
      </c>
      <c r="S738">
        <v>-15.686</v>
      </c>
    </row>
    <row r="739" spans="2:19" x14ac:dyDescent="0.3">
      <c r="B739">
        <v>26</v>
      </c>
      <c r="C739">
        <v>598.89700000000005</v>
      </c>
      <c r="D739">
        <f t="shared" si="44"/>
        <v>61.640880231769444</v>
      </c>
      <c r="E739">
        <v>-21.194500000000001</v>
      </c>
      <c r="F739">
        <v>52.780200000000001</v>
      </c>
      <c r="G739">
        <v>386.774</v>
      </c>
      <c r="H739">
        <v>0.77210800000000002</v>
      </c>
      <c r="I739">
        <v>-38.665799999999997</v>
      </c>
      <c r="L739">
        <v>27</v>
      </c>
      <c r="M739">
        <v>648.072</v>
      </c>
      <c r="N739">
        <f t="shared" si="45"/>
        <v>55.928411633109633</v>
      </c>
      <c r="O739">
        <v>-1.63269</v>
      </c>
      <c r="P739">
        <v>47.653199999999998</v>
      </c>
      <c r="Q739">
        <v>494.17399999999998</v>
      </c>
      <c r="R739">
        <v>1.14961</v>
      </c>
      <c r="S739">
        <v>-15.7471</v>
      </c>
    </row>
    <row r="740" spans="2:19" x14ac:dyDescent="0.3">
      <c r="B740">
        <v>27</v>
      </c>
      <c r="C740">
        <v>615.03800000000001</v>
      </c>
      <c r="D740">
        <f t="shared" si="44"/>
        <v>61.954030109658774</v>
      </c>
      <c r="E740">
        <v>-21.392800000000001</v>
      </c>
      <c r="F740">
        <v>53.298999999999999</v>
      </c>
      <c r="G740">
        <v>390.26400000000001</v>
      </c>
      <c r="H740">
        <v>0.77024700000000001</v>
      </c>
      <c r="I740">
        <v>-38.452100000000002</v>
      </c>
      <c r="L740">
        <v>28</v>
      </c>
      <c r="M740">
        <v>666.01599999999996</v>
      </c>
      <c r="N740">
        <f t="shared" si="45"/>
        <v>55.728934462773196</v>
      </c>
      <c r="O740">
        <v>-1.63269</v>
      </c>
      <c r="P740">
        <v>47.851599999999998</v>
      </c>
      <c r="Q740">
        <v>497.11099999999999</v>
      </c>
      <c r="R740">
        <v>1.14751</v>
      </c>
      <c r="S740">
        <v>-15.686</v>
      </c>
    </row>
    <row r="741" spans="2:19" x14ac:dyDescent="0.3">
      <c r="B741">
        <v>28</v>
      </c>
      <c r="C741">
        <v>631.71600000000001</v>
      </c>
      <c r="D741">
        <f t="shared" si="44"/>
        <v>59.95922772514691</v>
      </c>
      <c r="E741">
        <v>-20.751999999999999</v>
      </c>
      <c r="F741">
        <v>52.673299999999998</v>
      </c>
      <c r="G741">
        <v>377.21199999999999</v>
      </c>
      <c r="H741">
        <v>0.76522500000000004</v>
      </c>
      <c r="I741">
        <v>-38.330100000000002</v>
      </c>
      <c r="L741">
        <v>29</v>
      </c>
      <c r="M741">
        <v>684.24400000000003</v>
      </c>
      <c r="N741">
        <f t="shared" si="45"/>
        <v>54.860653938994759</v>
      </c>
      <c r="O741">
        <v>-1.54114</v>
      </c>
      <c r="P741">
        <v>47.409100000000002</v>
      </c>
      <c r="Q741">
        <v>496.291</v>
      </c>
      <c r="R741">
        <v>1.1573800000000001</v>
      </c>
      <c r="S741">
        <v>-15.8386</v>
      </c>
    </row>
    <row r="742" spans="2:19" x14ac:dyDescent="0.3">
      <c r="B742">
        <v>29</v>
      </c>
      <c r="C742">
        <v>648.23199999999997</v>
      </c>
      <c r="D742">
        <f t="shared" si="44"/>
        <v>60.547348026156591</v>
      </c>
      <c r="E742">
        <v>-21.316500000000001</v>
      </c>
      <c r="F742">
        <v>52.932699999999997</v>
      </c>
      <c r="G742">
        <v>393.762</v>
      </c>
      <c r="H742">
        <v>0.78104200000000001</v>
      </c>
      <c r="I742">
        <v>-38.299599999999998</v>
      </c>
      <c r="L742">
        <v>30</v>
      </c>
      <c r="M742">
        <v>702.44399999999996</v>
      </c>
      <c r="N742">
        <f t="shared" si="45"/>
        <v>54.945054945055148</v>
      </c>
      <c r="O742">
        <v>-1.78528</v>
      </c>
      <c r="P742">
        <v>47.668500000000002</v>
      </c>
      <c r="Q742">
        <v>498.59500000000003</v>
      </c>
      <c r="R742">
        <v>1.1591400000000001</v>
      </c>
      <c r="S742">
        <v>-15.899699999999999</v>
      </c>
    </row>
    <row r="743" spans="2:19" x14ac:dyDescent="0.3">
      <c r="B743">
        <v>30</v>
      </c>
      <c r="C743">
        <v>664.245</v>
      </c>
      <c r="D743">
        <f t="shared" si="44"/>
        <v>62.449259976269147</v>
      </c>
      <c r="E743">
        <v>-22.0032</v>
      </c>
      <c r="F743">
        <v>53.512599999999999</v>
      </c>
      <c r="G743">
        <v>403.596</v>
      </c>
      <c r="H743">
        <v>0.78767699999999996</v>
      </c>
      <c r="I743">
        <v>-38.421599999999998</v>
      </c>
    </row>
    <row r="744" spans="2:19" x14ac:dyDescent="0.3">
      <c r="B744">
        <v>31</v>
      </c>
      <c r="C744">
        <v>680.98199999999997</v>
      </c>
      <c r="D744">
        <f t="shared" si="44"/>
        <v>59.747864013861623</v>
      </c>
      <c r="E744">
        <v>-21.392800000000001</v>
      </c>
      <c r="F744">
        <v>52.887</v>
      </c>
      <c r="G744">
        <v>394.26799999999997</v>
      </c>
      <c r="H744">
        <v>0.78163300000000002</v>
      </c>
      <c r="I744">
        <v>-38.406399999999998</v>
      </c>
      <c r="K744">
        <v>5.3</v>
      </c>
    </row>
    <row r="745" spans="2:19" x14ac:dyDescent="0.3">
      <c r="B745">
        <v>32</v>
      </c>
      <c r="C745">
        <v>697.83199999999999</v>
      </c>
      <c r="D745">
        <f t="shared" si="44"/>
        <v>59.347181008901998</v>
      </c>
      <c r="E745">
        <v>-21.255500000000001</v>
      </c>
      <c r="F745">
        <v>52.902200000000001</v>
      </c>
      <c r="G745">
        <v>395.36200000000002</v>
      </c>
      <c r="H745">
        <v>0.783806</v>
      </c>
      <c r="I745">
        <v>-38.009599999999999</v>
      </c>
      <c r="L745">
        <v>1</v>
      </c>
      <c r="M745">
        <v>221.53899999999999</v>
      </c>
      <c r="O745">
        <v>-11.0321</v>
      </c>
      <c r="P745">
        <v>63.720700000000001</v>
      </c>
      <c r="Q745">
        <v>369.38799999999998</v>
      </c>
      <c r="R745">
        <v>0.87351100000000004</v>
      </c>
      <c r="S745">
        <v>-20.584099999999999</v>
      </c>
    </row>
    <row r="746" spans="2:19" x14ac:dyDescent="0.3">
      <c r="B746">
        <v>33</v>
      </c>
      <c r="C746">
        <v>714.71799999999996</v>
      </c>
      <c r="D746">
        <f t="shared" si="44"/>
        <v>59.22065616487042</v>
      </c>
      <c r="E746">
        <v>-21.362300000000001</v>
      </c>
      <c r="F746">
        <v>52.963299999999997</v>
      </c>
      <c r="G746">
        <v>398.66800000000001</v>
      </c>
      <c r="H746">
        <v>0.78289299999999995</v>
      </c>
      <c r="I746">
        <v>-38.131700000000002</v>
      </c>
      <c r="L746">
        <v>2</v>
      </c>
      <c r="M746">
        <v>227.50200000000001</v>
      </c>
      <c r="N746">
        <f t="shared" si="45"/>
        <v>167.70082173402588</v>
      </c>
      <c r="O746">
        <v>-4.7607400000000002</v>
      </c>
      <c r="P746">
        <v>47.683700000000002</v>
      </c>
      <c r="Q746">
        <v>476.23899999999998</v>
      </c>
      <c r="R746">
        <v>1.15211</v>
      </c>
      <c r="S746">
        <v>-15.7013</v>
      </c>
    </row>
    <row r="747" spans="2:19" x14ac:dyDescent="0.3">
      <c r="L747">
        <v>3</v>
      </c>
      <c r="M747">
        <v>238.5</v>
      </c>
      <c r="N747">
        <f t="shared" si="45"/>
        <v>90.925622840516539</v>
      </c>
      <c r="O747">
        <v>-1.9836400000000001</v>
      </c>
      <c r="P747">
        <v>44.601399999999998</v>
      </c>
      <c r="Q747">
        <v>493.67899999999997</v>
      </c>
      <c r="R747">
        <v>1.17988</v>
      </c>
      <c r="S747">
        <v>-14.617900000000001</v>
      </c>
    </row>
    <row r="748" spans="2:19" x14ac:dyDescent="0.3">
      <c r="L748">
        <v>4</v>
      </c>
      <c r="M748">
        <v>252.27199999999999</v>
      </c>
      <c r="N748">
        <f t="shared" si="45"/>
        <v>72.61109497531227</v>
      </c>
      <c r="O748">
        <v>-0.48828100000000002</v>
      </c>
      <c r="P748">
        <v>43.472299999999997</v>
      </c>
      <c r="Q748">
        <v>491.32</v>
      </c>
      <c r="R748">
        <v>1.18611</v>
      </c>
      <c r="S748">
        <v>-14.388999999999999</v>
      </c>
    </row>
    <row r="749" spans="2:19" x14ac:dyDescent="0.3">
      <c r="L749">
        <v>5</v>
      </c>
      <c r="M749">
        <v>269.08100000000002</v>
      </c>
      <c r="N749">
        <f t="shared" si="45"/>
        <v>59.491938842286778</v>
      </c>
      <c r="O749">
        <v>-2.1972700000000001</v>
      </c>
      <c r="P749">
        <v>47.592199999999998</v>
      </c>
      <c r="Q749">
        <v>486.92500000000001</v>
      </c>
      <c r="R749">
        <v>1.12856</v>
      </c>
      <c r="S749">
        <v>-15.6708</v>
      </c>
    </row>
    <row r="750" spans="2:19" x14ac:dyDescent="0.3">
      <c r="L750">
        <v>6</v>
      </c>
      <c r="M750">
        <v>286.10599999999999</v>
      </c>
      <c r="N750">
        <f t="shared" si="45"/>
        <v>58.737151248164544</v>
      </c>
      <c r="O750">
        <v>-2.18201</v>
      </c>
      <c r="P750">
        <v>48.431399999999996</v>
      </c>
      <c r="Q750">
        <v>485.69</v>
      </c>
      <c r="R750">
        <v>1.12043</v>
      </c>
      <c r="S750">
        <v>-15.991199999999999</v>
      </c>
    </row>
    <row r="751" spans="2:19" x14ac:dyDescent="0.3">
      <c r="L751">
        <v>7</v>
      </c>
      <c r="M751">
        <v>302.50700000000001</v>
      </c>
      <c r="N751">
        <f t="shared" si="45"/>
        <v>60.971891957807415</v>
      </c>
      <c r="O751">
        <v>-2.6702900000000001</v>
      </c>
      <c r="P751">
        <v>49.148600000000002</v>
      </c>
      <c r="Q751">
        <v>497.13099999999997</v>
      </c>
      <c r="R751">
        <v>1.12354</v>
      </c>
      <c r="S751">
        <v>-15.960699999999999</v>
      </c>
    </row>
    <row r="752" spans="2:19" x14ac:dyDescent="0.3">
      <c r="L752">
        <v>8</v>
      </c>
      <c r="M752">
        <v>318.82799999999997</v>
      </c>
      <c r="N752">
        <f t="shared" si="45"/>
        <v>61.27075546841504</v>
      </c>
      <c r="O752">
        <v>-2.16675</v>
      </c>
      <c r="P752">
        <v>49.057000000000002</v>
      </c>
      <c r="Q752">
        <v>489.45400000000001</v>
      </c>
      <c r="R752">
        <v>1.1100099999999999</v>
      </c>
      <c r="S752">
        <v>-16.067499999999999</v>
      </c>
    </row>
    <row r="753" spans="12:19" x14ac:dyDescent="0.3">
      <c r="L753">
        <v>9</v>
      </c>
      <c r="M753">
        <v>335.10500000000002</v>
      </c>
      <c r="N753">
        <f t="shared" si="45"/>
        <v>61.436382625790827</v>
      </c>
      <c r="O753">
        <v>-1.5258799999999999</v>
      </c>
      <c r="P753">
        <v>48.736600000000003</v>
      </c>
      <c r="Q753">
        <v>488.553</v>
      </c>
      <c r="R753">
        <v>1.1106</v>
      </c>
      <c r="S753">
        <v>-15.7623</v>
      </c>
    </row>
    <row r="754" spans="12:19" x14ac:dyDescent="0.3">
      <c r="L754">
        <v>10</v>
      </c>
      <c r="M754">
        <v>351.50400000000002</v>
      </c>
      <c r="N754">
        <f t="shared" si="45"/>
        <v>60.97932800780535</v>
      </c>
      <c r="O754">
        <v>-1.4801</v>
      </c>
      <c r="P754">
        <v>48.828099999999999</v>
      </c>
      <c r="Q754">
        <v>490.60700000000003</v>
      </c>
      <c r="R754">
        <v>1.11826</v>
      </c>
      <c r="S754">
        <v>-15.365600000000001</v>
      </c>
    </row>
    <row r="755" spans="12:19" x14ac:dyDescent="0.3">
      <c r="L755">
        <v>11</v>
      </c>
      <c r="M755">
        <v>368.03800000000001</v>
      </c>
      <c r="N755">
        <f t="shared" si="45"/>
        <v>60.481432200314536</v>
      </c>
      <c r="O755">
        <v>-1.2054400000000001</v>
      </c>
      <c r="P755">
        <v>48.4161</v>
      </c>
      <c r="Q755">
        <v>487.375</v>
      </c>
      <c r="R755">
        <v>1.11812</v>
      </c>
      <c r="S755">
        <v>-15.335100000000001</v>
      </c>
    </row>
    <row r="756" spans="12:19" x14ac:dyDescent="0.3">
      <c r="L756">
        <v>12</v>
      </c>
      <c r="M756">
        <v>384.73200000000003</v>
      </c>
      <c r="N756">
        <f t="shared" si="45"/>
        <v>59.901761111776629</v>
      </c>
      <c r="O756">
        <v>-0.99182099999999995</v>
      </c>
      <c r="P756">
        <v>48.2483</v>
      </c>
      <c r="Q756">
        <v>479.5</v>
      </c>
      <c r="R756">
        <v>1.11818</v>
      </c>
      <c r="S756">
        <v>-15.350300000000001</v>
      </c>
    </row>
    <row r="757" spans="12:19" x14ac:dyDescent="0.3">
      <c r="L757">
        <v>13</v>
      </c>
      <c r="M757">
        <v>401.02</v>
      </c>
      <c r="N757">
        <f t="shared" si="45"/>
        <v>61.394891944990349</v>
      </c>
      <c r="O757">
        <v>-1.3580300000000001</v>
      </c>
      <c r="P757">
        <v>48.6755</v>
      </c>
      <c r="Q757">
        <v>496.32400000000001</v>
      </c>
      <c r="R757">
        <v>1.1271100000000001</v>
      </c>
      <c r="S757">
        <v>-15.365600000000001</v>
      </c>
    </row>
    <row r="758" spans="12:19" x14ac:dyDescent="0.3">
      <c r="L758">
        <v>14</v>
      </c>
      <c r="M758">
        <v>418.161</v>
      </c>
      <c r="N758">
        <f t="shared" si="45"/>
        <v>58.339653462458365</v>
      </c>
      <c r="O758">
        <v>-1.4495800000000001</v>
      </c>
      <c r="P758">
        <v>48.629800000000003</v>
      </c>
      <c r="Q758">
        <v>496.73200000000003</v>
      </c>
      <c r="R758">
        <v>1.13107</v>
      </c>
      <c r="S758">
        <v>-15.136699999999999</v>
      </c>
    </row>
    <row r="759" spans="12:19" x14ac:dyDescent="0.3">
      <c r="L759">
        <v>15</v>
      </c>
      <c r="M759">
        <v>435.31799999999998</v>
      </c>
      <c r="N759">
        <f t="shared" si="45"/>
        <v>58.285248003730317</v>
      </c>
      <c r="O759">
        <v>-0.473022</v>
      </c>
      <c r="P759">
        <v>47.698999999999998</v>
      </c>
      <c r="Q759">
        <v>477.60399999999998</v>
      </c>
      <c r="R759">
        <v>1.11765</v>
      </c>
      <c r="S759">
        <v>-15.243499999999999</v>
      </c>
    </row>
    <row r="760" spans="12:19" x14ac:dyDescent="0.3">
      <c r="L760">
        <v>16</v>
      </c>
      <c r="M760">
        <v>451.99400000000003</v>
      </c>
      <c r="N760">
        <f t="shared" si="45"/>
        <v>59.966418805468777</v>
      </c>
      <c r="O760">
        <v>-1.2206999999999999</v>
      </c>
      <c r="P760">
        <v>48.110999999999997</v>
      </c>
      <c r="Q760">
        <v>491.59500000000003</v>
      </c>
      <c r="R760">
        <v>1.1409499999999999</v>
      </c>
      <c r="S760">
        <v>-15.182499999999999</v>
      </c>
    </row>
    <row r="761" spans="12:19" x14ac:dyDescent="0.3">
      <c r="L761">
        <v>17</v>
      </c>
      <c r="M761">
        <v>469.25799999999998</v>
      </c>
      <c r="N761">
        <f t="shared" si="45"/>
        <v>57.924003707136393</v>
      </c>
      <c r="O761">
        <v>-0.86975100000000005</v>
      </c>
      <c r="P761">
        <v>47.592199999999998</v>
      </c>
      <c r="Q761">
        <v>491.988</v>
      </c>
      <c r="R761">
        <v>1.13645</v>
      </c>
      <c r="S761">
        <v>-15.182499999999999</v>
      </c>
    </row>
    <row r="762" spans="12:19" x14ac:dyDescent="0.3">
      <c r="L762">
        <v>18</v>
      </c>
      <c r="M762">
        <v>486.178</v>
      </c>
      <c r="N762">
        <f t="shared" si="45"/>
        <v>59.101654846335641</v>
      </c>
      <c r="O762">
        <v>-1.25122</v>
      </c>
      <c r="P762">
        <v>48.095700000000001</v>
      </c>
      <c r="Q762">
        <v>496.45499999999998</v>
      </c>
      <c r="R762">
        <v>1.1408700000000001</v>
      </c>
      <c r="S762">
        <v>-14.9384</v>
      </c>
    </row>
    <row r="763" spans="12:19" x14ac:dyDescent="0.3">
      <c r="L763">
        <v>19</v>
      </c>
      <c r="M763">
        <v>502.96800000000002</v>
      </c>
      <c r="N763">
        <f t="shared" si="45"/>
        <v>59.559261465157761</v>
      </c>
      <c r="O763">
        <v>-2.01416</v>
      </c>
      <c r="P763">
        <v>48.5077</v>
      </c>
      <c r="Q763">
        <v>516.46799999999996</v>
      </c>
      <c r="R763">
        <v>1.1621600000000001</v>
      </c>
      <c r="S763">
        <v>-15.365600000000001</v>
      </c>
    </row>
    <row r="764" spans="12:19" x14ac:dyDescent="0.3">
      <c r="L764">
        <v>20</v>
      </c>
      <c r="M764">
        <v>520.71</v>
      </c>
      <c r="N764">
        <f t="shared" si="45"/>
        <v>56.363431405703921</v>
      </c>
      <c r="O764">
        <v>-0.79345699999999997</v>
      </c>
      <c r="P764">
        <v>47.363300000000002</v>
      </c>
      <c r="Q764">
        <v>495.17200000000003</v>
      </c>
      <c r="R764">
        <v>1.1447799999999999</v>
      </c>
      <c r="S764">
        <v>-15.197800000000001</v>
      </c>
    </row>
    <row r="765" spans="12:19" x14ac:dyDescent="0.3">
      <c r="L765">
        <v>21</v>
      </c>
      <c r="M765">
        <v>537.54300000000001</v>
      </c>
      <c r="N765">
        <f t="shared" si="45"/>
        <v>59.407116972613423</v>
      </c>
      <c r="O765">
        <v>-1.80054</v>
      </c>
      <c r="P765">
        <v>48.1873</v>
      </c>
      <c r="Q765">
        <v>517.70500000000004</v>
      </c>
      <c r="R765">
        <v>1.1717299999999999</v>
      </c>
      <c r="S765">
        <v>-15.212999999999999</v>
      </c>
    </row>
    <row r="766" spans="12:19" x14ac:dyDescent="0.3">
      <c r="L766">
        <v>22</v>
      </c>
      <c r="M766">
        <v>554.94899999999996</v>
      </c>
      <c r="N766">
        <f t="shared" si="45"/>
        <v>57.451453521774269</v>
      </c>
      <c r="O766">
        <v>-1.4495800000000001</v>
      </c>
      <c r="P766">
        <v>47.836300000000001</v>
      </c>
      <c r="Q766">
        <v>512.91600000000005</v>
      </c>
      <c r="R766">
        <v>1.1723699999999999</v>
      </c>
      <c r="S766">
        <v>-15.0909</v>
      </c>
    </row>
    <row r="767" spans="12:19" x14ac:dyDescent="0.3">
      <c r="L767">
        <v>23</v>
      </c>
      <c r="M767">
        <v>572.54</v>
      </c>
      <c r="N767">
        <f t="shared" si="45"/>
        <v>56.847251435393069</v>
      </c>
      <c r="O767">
        <v>-0.64086900000000002</v>
      </c>
      <c r="P767">
        <v>47.103900000000003</v>
      </c>
      <c r="Q767">
        <v>492.53699999999998</v>
      </c>
      <c r="R767">
        <v>1.1554199999999999</v>
      </c>
      <c r="S767">
        <v>-14.9994</v>
      </c>
    </row>
    <row r="768" spans="12:19" x14ac:dyDescent="0.3">
      <c r="L768">
        <v>24</v>
      </c>
      <c r="M768">
        <v>590.16099999999994</v>
      </c>
      <c r="N768">
        <f t="shared" si="45"/>
        <v>56.750468191362643</v>
      </c>
      <c r="O768">
        <v>-1.0833699999999999</v>
      </c>
      <c r="P768">
        <v>47.134399999999999</v>
      </c>
      <c r="Q768">
        <v>501.85500000000002</v>
      </c>
      <c r="R768">
        <v>1.1696800000000001</v>
      </c>
      <c r="S768">
        <v>-15.075699999999999</v>
      </c>
    </row>
    <row r="769" spans="11:19" x14ac:dyDescent="0.3">
      <c r="L769">
        <v>25</v>
      </c>
      <c r="M769">
        <v>607.65</v>
      </c>
      <c r="N769">
        <f t="shared" si="45"/>
        <v>57.178798101663794</v>
      </c>
      <c r="O769">
        <v>-1.72424</v>
      </c>
      <c r="P769">
        <v>47.790500000000002</v>
      </c>
      <c r="Q769">
        <v>515.36699999999996</v>
      </c>
      <c r="R769">
        <v>1.17794</v>
      </c>
      <c r="S769">
        <v>-15.243499999999999</v>
      </c>
    </row>
    <row r="770" spans="11:19" x14ac:dyDescent="0.3">
      <c r="L770">
        <v>26</v>
      </c>
      <c r="M770">
        <v>625.36900000000003</v>
      </c>
      <c r="N770">
        <f t="shared" si="45"/>
        <v>56.436593487216946</v>
      </c>
      <c r="O770">
        <v>-1.64795</v>
      </c>
      <c r="P770">
        <v>47.531100000000002</v>
      </c>
      <c r="Q770">
        <v>515.97</v>
      </c>
      <c r="R770">
        <v>1.1821699999999999</v>
      </c>
      <c r="S770">
        <v>-15.075699999999999</v>
      </c>
    </row>
    <row r="771" spans="11:19" x14ac:dyDescent="0.3">
      <c r="L771">
        <v>27</v>
      </c>
      <c r="M771">
        <v>643.16499999999996</v>
      </c>
      <c r="N771">
        <f t="shared" si="45"/>
        <v>56.192402787143379</v>
      </c>
      <c r="O771">
        <v>-1.5716600000000001</v>
      </c>
      <c r="P771">
        <v>47.271700000000003</v>
      </c>
      <c r="Q771">
        <v>514.93799999999999</v>
      </c>
      <c r="R771">
        <v>1.18048</v>
      </c>
      <c r="S771">
        <v>-15.182499999999999</v>
      </c>
    </row>
    <row r="772" spans="11:19" x14ac:dyDescent="0.3">
      <c r="L772">
        <v>28</v>
      </c>
      <c r="M772">
        <v>660.89599999999996</v>
      </c>
      <c r="N772">
        <f t="shared" si="45"/>
        <v>56.39839828548871</v>
      </c>
      <c r="O772">
        <v>-1.54114</v>
      </c>
      <c r="P772">
        <v>47.271700000000003</v>
      </c>
      <c r="Q772">
        <v>513.70500000000004</v>
      </c>
      <c r="R772">
        <v>1.1791100000000001</v>
      </c>
      <c r="S772">
        <v>-15.304600000000001</v>
      </c>
    </row>
    <row r="773" spans="11:19" x14ac:dyDescent="0.3">
      <c r="L773">
        <v>29</v>
      </c>
      <c r="M773">
        <v>678.77599999999995</v>
      </c>
      <c r="N773">
        <f t="shared" si="45"/>
        <v>55.928411633109633</v>
      </c>
      <c r="O773">
        <v>-1.89209</v>
      </c>
      <c r="P773">
        <v>47.439599999999999</v>
      </c>
      <c r="Q773">
        <v>518.76300000000003</v>
      </c>
      <c r="R773">
        <v>1.1860599999999999</v>
      </c>
      <c r="S773">
        <v>-15.426600000000001</v>
      </c>
    </row>
    <row r="774" spans="11:19" x14ac:dyDescent="0.3">
      <c r="L774">
        <v>30</v>
      </c>
      <c r="M774">
        <v>696.79700000000003</v>
      </c>
      <c r="N774">
        <f t="shared" si="45"/>
        <v>55.490816269907107</v>
      </c>
      <c r="O774">
        <v>-1.2817400000000001</v>
      </c>
      <c r="P774">
        <v>46.6614</v>
      </c>
      <c r="Q774">
        <v>509.96899999999999</v>
      </c>
      <c r="R774">
        <v>1.1776199999999999</v>
      </c>
      <c r="S774">
        <v>-15.258800000000001</v>
      </c>
    </row>
    <row r="775" spans="11:19" x14ac:dyDescent="0.3">
      <c r="L775">
        <v>31</v>
      </c>
      <c r="M775">
        <v>714.71</v>
      </c>
      <c r="N775">
        <f t="shared" ref="N775:N838" si="46">1000/(M775-M774)</f>
        <v>55.825378216937388</v>
      </c>
      <c r="O775">
        <v>-0.99182099999999995</v>
      </c>
      <c r="P775">
        <v>46.402000000000001</v>
      </c>
      <c r="Q775">
        <v>504.46199999999999</v>
      </c>
      <c r="R775">
        <v>1.1806399999999999</v>
      </c>
      <c r="S775">
        <v>-15.197800000000001</v>
      </c>
    </row>
    <row r="777" spans="11:19" x14ac:dyDescent="0.3">
      <c r="K777">
        <v>5.4</v>
      </c>
    </row>
    <row r="778" spans="11:19" x14ac:dyDescent="0.3">
      <c r="L778">
        <v>1</v>
      </c>
      <c r="M778">
        <v>221.44900000000001</v>
      </c>
      <c r="O778">
        <v>-11.383100000000001</v>
      </c>
      <c r="P778">
        <v>64.437899999999999</v>
      </c>
      <c r="Q778">
        <v>380.97500000000002</v>
      </c>
      <c r="R778">
        <v>0.89808500000000002</v>
      </c>
      <c r="S778">
        <v>-19.577000000000002</v>
      </c>
    </row>
    <row r="779" spans="11:19" x14ac:dyDescent="0.3">
      <c r="L779">
        <v>2</v>
      </c>
      <c r="M779">
        <v>227.24299999999999</v>
      </c>
      <c r="N779">
        <f t="shared" si="46"/>
        <v>172.59233690024215</v>
      </c>
      <c r="O779">
        <v>-4.21143</v>
      </c>
      <c r="P779">
        <v>47.0276</v>
      </c>
      <c r="Q779">
        <v>493.74200000000002</v>
      </c>
      <c r="R779">
        <v>1.1783300000000001</v>
      </c>
      <c r="S779">
        <v>-14.7247</v>
      </c>
    </row>
    <row r="780" spans="11:19" x14ac:dyDescent="0.3">
      <c r="L780">
        <v>3</v>
      </c>
      <c r="M780">
        <v>237.43600000000001</v>
      </c>
      <c r="N780">
        <f t="shared" si="46"/>
        <v>98.106543706465104</v>
      </c>
      <c r="O780">
        <v>-1.95313</v>
      </c>
      <c r="P780">
        <v>44.052100000000003</v>
      </c>
      <c r="Q780">
        <v>526.92499999999995</v>
      </c>
      <c r="R780">
        <v>1.23685</v>
      </c>
      <c r="S780">
        <v>-13.732900000000001</v>
      </c>
    </row>
    <row r="781" spans="11:19" x14ac:dyDescent="0.3">
      <c r="L781">
        <v>4</v>
      </c>
      <c r="M781">
        <v>250.88200000000001</v>
      </c>
      <c r="N781">
        <f t="shared" si="46"/>
        <v>74.371560315335429</v>
      </c>
      <c r="O781">
        <v>-0.67138699999999996</v>
      </c>
      <c r="P781">
        <v>43.441800000000001</v>
      </c>
      <c r="Q781">
        <v>515.327</v>
      </c>
      <c r="R781">
        <v>1.2268399999999999</v>
      </c>
      <c r="S781">
        <v>-13.5345</v>
      </c>
    </row>
    <row r="782" spans="11:19" x14ac:dyDescent="0.3">
      <c r="L782">
        <v>5</v>
      </c>
      <c r="M782">
        <v>267.31099999999998</v>
      </c>
      <c r="N782">
        <f t="shared" si="46"/>
        <v>60.867977357112522</v>
      </c>
      <c r="O782">
        <v>-0.86975100000000005</v>
      </c>
      <c r="P782">
        <v>46.279899999999998</v>
      </c>
      <c r="Q782">
        <v>488.35500000000002</v>
      </c>
      <c r="R782">
        <v>1.1372899999999999</v>
      </c>
      <c r="S782">
        <v>-14.7858</v>
      </c>
    </row>
    <row r="783" spans="11:19" x14ac:dyDescent="0.3">
      <c r="L783">
        <v>6</v>
      </c>
      <c r="M783">
        <v>283.91699999999997</v>
      </c>
      <c r="N783">
        <f t="shared" si="46"/>
        <v>60.219197880284256</v>
      </c>
      <c r="O783">
        <v>-1.06812</v>
      </c>
      <c r="P783">
        <v>47.195399999999999</v>
      </c>
      <c r="Q783">
        <v>487.52199999999999</v>
      </c>
      <c r="R783">
        <v>1.1264400000000001</v>
      </c>
      <c r="S783">
        <v>-15.273999999999999</v>
      </c>
    </row>
    <row r="784" spans="11:19" x14ac:dyDescent="0.3">
      <c r="L784">
        <v>7</v>
      </c>
      <c r="M784">
        <v>300.548</v>
      </c>
      <c r="N784">
        <f t="shared" si="46"/>
        <v>60.128675365281602</v>
      </c>
      <c r="O784">
        <v>-0.90026899999999999</v>
      </c>
      <c r="P784">
        <v>47.531100000000002</v>
      </c>
      <c r="Q784">
        <v>485.971</v>
      </c>
      <c r="R784">
        <v>1.1153</v>
      </c>
      <c r="S784">
        <v>-15.258800000000001</v>
      </c>
    </row>
    <row r="785" spans="12:19" x14ac:dyDescent="0.3">
      <c r="L785">
        <v>8</v>
      </c>
      <c r="M785">
        <v>316.767</v>
      </c>
      <c r="N785">
        <f t="shared" si="46"/>
        <v>61.656082372526072</v>
      </c>
      <c r="O785">
        <v>-1.64795</v>
      </c>
      <c r="P785">
        <v>48.584000000000003</v>
      </c>
      <c r="Q785">
        <v>502.66</v>
      </c>
      <c r="R785">
        <v>1.1347</v>
      </c>
      <c r="S785">
        <v>-15.0299</v>
      </c>
    </row>
    <row r="786" spans="12:19" x14ac:dyDescent="0.3">
      <c r="L786">
        <v>9</v>
      </c>
      <c r="M786">
        <v>332.89</v>
      </c>
      <c r="N786">
        <f t="shared" si="46"/>
        <v>62.023196675556697</v>
      </c>
      <c r="O786">
        <v>-0.88500999999999996</v>
      </c>
      <c r="P786">
        <v>47.866799999999998</v>
      </c>
      <c r="Q786">
        <v>488.73700000000002</v>
      </c>
      <c r="R786">
        <v>1.1123000000000001</v>
      </c>
      <c r="S786">
        <v>-15.289300000000001</v>
      </c>
    </row>
    <row r="787" spans="12:19" x14ac:dyDescent="0.3">
      <c r="L787">
        <v>10</v>
      </c>
      <c r="M787">
        <v>349.27600000000001</v>
      </c>
      <c r="N787">
        <f t="shared" si="46"/>
        <v>61.027706578786677</v>
      </c>
      <c r="O787">
        <v>-0.57983399999999996</v>
      </c>
      <c r="P787">
        <v>47.576900000000002</v>
      </c>
      <c r="Q787">
        <v>482.85</v>
      </c>
      <c r="R787">
        <v>1.1216699999999999</v>
      </c>
      <c r="S787">
        <v>-14.8773</v>
      </c>
    </row>
    <row r="788" spans="12:19" x14ac:dyDescent="0.3">
      <c r="L788">
        <v>11</v>
      </c>
      <c r="M788">
        <v>365.81299999999999</v>
      </c>
      <c r="N788">
        <f t="shared" si="46"/>
        <v>60.470460180202053</v>
      </c>
      <c r="O788">
        <v>-0.71716299999999999</v>
      </c>
      <c r="P788">
        <v>47.622700000000002</v>
      </c>
      <c r="Q788">
        <v>490.62900000000002</v>
      </c>
      <c r="R788">
        <v>1.13418</v>
      </c>
      <c r="S788">
        <v>-14.9689</v>
      </c>
    </row>
    <row r="789" spans="12:19" x14ac:dyDescent="0.3">
      <c r="L789">
        <v>12</v>
      </c>
      <c r="M789">
        <v>382.55</v>
      </c>
      <c r="N789">
        <f t="shared" si="46"/>
        <v>59.747864013861424</v>
      </c>
      <c r="O789">
        <v>-0.64086900000000002</v>
      </c>
      <c r="P789">
        <v>47.622700000000002</v>
      </c>
      <c r="Q789">
        <v>496.4</v>
      </c>
      <c r="R789">
        <v>1.1360399999999999</v>
      </c>
      <c r="S789">
        <v>-14.541600000000001</v>
      </c>
    </row>
    <row r="790" spans="12:19" x14ac:dyDescent="0.3">
      <c r="L790">
        <v>13</v>
      </c>
      <c r="M790">
        <v>399.25799999999998</v>
      </c>
      <c r="N790">
        <f t="shared" si="46"/>
        <v>59.851568111084617</v>
      </c>
      <c r="O790">
        <v>-0.473022</v>
      </c>
      <c r="P790">
        <v>47.561599999999999</v>
      </c>
      <c r="Q790">
        <v>496.04399999999998</v>
      </c>
      <c r="R790">
        <v>1.1468100000000001</v>
      </c>
      <c r="S790">
        <v>-14.556900000000001</v>
      </c>
    </row>
    <row r="791" spans="12:19" x14ac:dyDescent="0.3">
      <c r="L791">
        <v>14</v>
      </c>
      <c r="M791">
        <v>416.03500000000003</v>
      </c>
      <c r="N791">
        <f t="shared" si="46"/>
        <v>59.605412171425009</v>
      </c>
      <c r="O791">
        <v>-0.42724600000000001</v>
      </c>
      <c r="P791">
        <v>47.332799999999999</v>
      </c>
      <c r="Q791">
        <v>495.55700000000002</v>
      </c>
      <c r="R791">
        <v>1.15829</v>
      </c>
      <c r="S791">
        <v>-14.450100000000001</v>
      </c>
    </row>
    <row r="792" spans="12:19" x14ac:dyDescent="0.3">
      <c r="L792">
        <v>15</v>
      </c>
      <c r="M792">
        <v>432.73500000000001</v>
      </c>
      <c r="N792">
        <f t="shared" si="46"/>
        <v>59.880239520958128</v>
      </c>
      <c r="O792">
        <v>-0.152588</v>
      </c>
      <c r="P792">
        <v>46.875</v>
      </c>
      <c r="Q792">
        <v>492.15699999999998</v>
      </c>
      <c r="R792">
        <v>1.1485799999999999</v>
      </c>
      <c r="S792">
        <v>-14.6027</v>
      </c>
    </row>
    <row r="793" spans="12:19" x14ac:dyDescent="0.3">
      <c r="L793">
        <v>16</v>
      </c>
      <c r="M793">
        <v>449.45299999999997</v>
      </c>
      <c r="N793">
        <f t="shared" si="46"/>
        <v>59.815767436296348</v>
      </c>
      <c r="O793">
        <v>-0.83923300000000001</v>
      </c>
      <c r="P793">
        <v>47.607399999999998</v>
      </c>
      <c r="Q793">
        <v>505.34800000000001</v>
      </c>
      <c r="R793">
        <v>1.17066</v>
      </c>
      <c r="S793">
        <v>-14.6942</v>
      </c>
    </row>
    <row r="794" spans="12:19" x14ac:dyDescent="0.3">
      <c r="L794">
        <v>17</v>
      </c>
      <c r="M794">
        <v>466.30200000000002</v>
      </c>
      <c r="N794">
        <f t="shared" si="46"/>
        <v>59.35070330583401</v>
      </c>
      <c r="O794">
        <v>-0.90026899999999999</v>
      </c>
      <c r="P794">
        <v>47.622700000000002</v>
      </c>
      <c r="Q794">
        <v>501.42</v>
      </c>
      <c r="R794">
        <v>1.15473</v>
      </c>
      <c r="S794">
        <v>-14.679</v>
      </c>
    </row>
    <row r="795" spans="12:19" x14ac:dyDescent="0.3">
      <c r="L795">
        <v>18</v>
      </c>
      <c r="M795">
        <v>483.28699999999998</v>
      </c>
      <c r="N795">
        <f t="shared" si="46"/>
        <v>58.875478363261848</v>
      </c>
      <c r="O795">
        <v>-0.77819799999999995</v>
      </c>
      <c r="P795">
        <v>47.409100000000002</v>
      </c>
      <c r="Q795">
        <v>511.48399999999998</v>
      </c>
      <c r="R795">
        <v>1.16753</v>
      </c>
      <c r="S795">
        <v>-14.2822</v>
      </c>
    </row>
    <row r="796" spans="12:19" x14ac:dyDescent="0.3">
      <c r="L796">
        <v>19</v>
      </c>
      <c r="M796">
        <v>500.19400000000002</v>
      </c>
      <c r="N796">
        <f t="shared" si="46"/>
        <v>59.147098834802016</v>
      </c>
      <c r="O796">
        <v>-0.76293900000000003</v>
      </c>
      <c r="P796">
        <v>47.378500000000003</v>
      </c>
      <c r="Q796">
        <v>507.69</v>
      </c>
      <c r="R796">
        <v>1.17832</v>
      </c>
      <c r="S796">
        <v>-14.450100000000001</v>
      </c>
    </row>
    <row r="797" spans="12:19" x14ac:dyDescent="0.3">
      <c r="L797">
        <v>20</v>
      </c>
      <c r="M797">
        <v>516.96900000000005</v>
      </c>
      <c r="N797">
        <f t="shared" si="46"/>
        <v>59.61251862891195</v>
      </c>
      <c r="O797">
        <v>-1.2969999999999999</v>
      </c>
      <c r="P797">
        <v>47.805799999999998</v>
      </c>
      <c r="Q797">
        <v>528.40899999999999</v>
      </c>
      <c r="R797">
        <v>1.19021</v>
      </c>
      <c r="S797">
        <v>-14.2059</v>
      </c>
    </row>
    <row r="798" spans="12:19" x14ac:dyDescent="0.3">
      <c r="L798">
        <v>21</v>
      </c>
      <c r="M798">
        <v>534.06600000000003</v>
      </c>
      <c r="N798">
        <f t="shared" si="46"/>
        <v>58.489793531028901</v>
      </c>
      <c r="O798">
        <v>-1.40381</v>
      </c>
      <c r="P798">
        <v>47.820999999999998</v>
      </c>
      <c r="Q798">
        <v>525.38800000000003</v>
      </c>
      <c r="R798">
        <v>1.1954100000000001</v>
      </c>
      <c r="S798">
        <v>-14.358499999999999</v>
      </c>
    </row>
    <row r="799" spans="12:19" x14ac:dyDescent="0.3">
      <c r="L799">
        <v>22</v>
      </c>
      <c r="M799">
        <v>551.16399999999999</v>
      </c>
      <c r="N799">
        <f t="shared" si="46"/>
        <v>58.486372675166834</v>
      </c>
      <c r="O799">
        <v>-1.2664800000000001</v>
      </c>
      <c r="P799">
        <v>47.500599999999999</v>
      </c>
      <c r="Q799">
        <v>523.97500000000002</v>
      </c>
      <c r="R799">
        <v>1.196</v>
      </c>
      <c r="S799">
        <v>-14.480600000000001</v>
      </c>
    </row>
    <row r="800" spans="12:19" x14ac:dyDescent="0.3">
      <c r="L800">
        <v>23</v>
      </c>
      <c r="M800">
        <v>568.63599999999997</v>
      </c>
      <c r="N800">
        <f t="shared" si="46"/>
        <v>57.234432234432298</v>
      </c>
      <c r="O800">
        <v>-0.53405800000000003</v>
      </c>
      <c r="P800">
        <v>46.508800000000001</v>
      </c>
      <c r="Q800">
        <v>508.99700000000001</v>
      </c>
      <c r="R800">
        <v>1.1851</v>
      </c>
      <c r="S800">
        <v>-14.495799999999999</v>
      </c>
    </row>
    <row r="801" spans="11:19" x14ac:dyDescent="0.3">
      <c r="L801">
        <v>24</v>
      </c>
      <c r="M801">
        <v>586.55499999999995</v>
      </c>
      <c r="N801">
        <f t="shared" si="46"/>
        <v>55.80668564093984</v>
      </c>
      <c r="O801">
        <v>-0.228882</v>
      </c>
      <c r="P801">
        <v>46.173099999999998</v>
      </c>
      <c r="Q801">
        <v>508.62900000000002</v>
      </c>
      <c r="R801">
        <v>1.1899</v>
      </c>
      <c r="S801">
        <v>-14.358499999999999</v>
      </c>
    </row>
    <row r="802" spans="11:19" x14ac:dyDescent="0.3">
      <c r="L802">
        <v>25</v>
      </c>
      <c r="M802">
        <v>603.79700000000003</v>
      </c>
      <c r="N802">
        <f t="shared" si="46"/>
        <v>57.99791207516504</v>
      </c>
      <c r="O802">
        <v>-0.80871599999999999</v>
      </c>
      <c r="P802">
        <v>46.7682</v>
      </c>
      <c r="Q802">
        <v>521.11400000000003</v>
      </c>
      <c r="R802">
        <v>1.19886</v>
      </c>
      <c r="S802">
        <v>-14.480600000000001</v>
      </c>
    </row>
    <row r="803" spans="11:19" x14ac:dyDescent="0.3">
      <c r="L803">
        <v>26</v>
      </c>
      <c r="M803">
        <v>621.255</v>
      </c>
      <c r="N803">
        <f t="shared" si="46"/>
        <v>57.280329934700525</v>
      </c>
      <c r="O803">
        <v>-0.96130400000000005</v>
      </c>
      <c r="P803">
        <v>46.6614</v>
      </c>
      <c r="Q803">
        <v>519.01300000000003</v>
      </c>
      <c r="R803">
        <v>1.1961999999999999</v>
      </c>
      <c r="S803">
        <v>-14.511100000000001</v>
      </c>
    </row>
    <row r="804" spans="11:19" x14ac:dyDescent="0.3">
      <c r="L804">
        <v>27</v>
      </c>
      <c r="M804">
        <v>638.62400000000002</v>
      </c>
      <c r="N804">
        <f t="shared" si="46"/>
        <v>57.573838447809223</v>
      </c>
      <c r="O804">
        <v>-1.0833699999999999</v>
      </c>
      <c r="P804">
        <v>46.7224</v>
      </c>
      <c r="Q804">
        <v>523.51800000000003</v>
      </c>
      <c r="R804">
        <v>1.20719</v>
      </c>
      <c r="S804">
        <v>-14.572100000000001</v>
      </c>
    </row>
    <row r="805" spans="11:19" x14ac:dyDescent="0.3">
      <c r="L805">
        <v>28</v>
      </c>
      <c r="M805">
        <v>656.50900000000001</v>
      </c>
      <c r="N805">
        <f t="shared" si="46"/>
        <v>55.912776069331869</v>
      </c>
      <c r="O805">
        <v>-1.00708</v>
      </c>
      <c r="P805">
        <v>46.600299999999997</v>
      </c>
      <c r="Q805">
        <v>519.05700000000002</v>
      </c>
      <c r="R805">
        <v>1.20076</v>
      </c>
      <c r="S805">
        <v>-14.419600000000001</v>
      </c>
    </row>
    <row r="806" spans="11:19" x14ac:dyDescent="0.3">
      <c r="L806">
        <v>29</v>
      </c>
      <c r="M806">
        <v>673.75300000000004</v>
      </c>
      <c r="N806">
        <f t="shared" si="46"/>
        <v>57.991185339828249</v>
      </c>
      <c r="O806">
        <v>-1.15967</v>
      </c>
      <c r="P806">
        <v>46.325699999999998</v>
      </c>
      <c r="Q806">
        <v>533.553</v>
      </c>
      <c r="R806">
        <v>1.2173099999999999</v>
      </c>
      <c r="S806">
        <v>-14.556900000000001</v>
      </c>
    </row>
    <row r="807" spans="11:19" x14ac:dyDescent="0.3">
      <c r="L807">
        <v>30</v>
      </c>
      <c r="M807">
        <v>691.74300000000005</v>
      </c>
      <c r="N807">
        <f t="shared" si="46"/>
        <v>55.586436909394081</v>
      </c>
      <c r="O807">
        <v>-1.0833699999999999</v>
      </c>
      <c r="P807">
        <v>46.249400000000001</v>
      </c>
      <c r="Q807">
        <v>525.83399999999995</v>
      </c>
      <c r="R807">
        <v>1.21072</v>
      </c>
      <c r="S807">
        <v>-14.556900000000001</v>
      </c>
    </row>
    <row r="808" spans="11:19" x14ac:dyDescent="0.3">
      <c r="L808">
        <v>31</v>
      </c>
      <c r="M808">
        <v>709.42100000000005</v>
      </c>
      <c r="N808">
        <f t="shared" si="46"/>
        <v>56.567485009616483</v>
      </c>
      <c r="O808">
        <v>-0.94604500000000002</v>
      </c>
      <c r="P808">
        <v>45.99</v>
      </c>
      <c r="Q808">
        <v>528.42100000000005</v>
      </c>
      <c r="R808">
        <v>1.21627</v>
      </c>
      <c r="S808">
        <v>-14.587400000000001</v>
      </c>
    </row>
    <row r="810" spans="11:19" x14ac:dyDescent="0.3">
      <c r="K810">
        <v>5.5</v>
      </c>
    </row>
    <row r="811" spans="11:19" x14ac:dyDescent="0.3">
      <c r="L811">
        <v>1</v>
      </c>
      <c r="M811">
        <v>221.42</v>
      </c>
      <c r="O811">
        <v>-10.9253</v>
      </c>
      <c r="P811">
        <v>64.025899999999993</v>
      </c>
      <c r="Q811">
        <v>377.78800000000001</v>
      </c>
      <c r="R811">
        <v>0.89364399999999999</v>
      </c>
      <c r="S811">
        <v>-19.317599999999999</v>
      </c>
    </row>
    <row r="812" spans="11:19" x14ac:dyDescent="0.3">
      <c r="L812">
        <v>2</v>
      </c>
      <c r="M812">
        <v>227.20500000000001</v>
      </c>
      <c r="N812">
        <f t="shared" si="46"/>
        <v>172.86084701814966</v>
      </c>
      <c r="O812">
        <v>-4.1198699999999997</v>
      </c>
      <c r="P812">
        <v>46.600299999999997</v>
      </c>
      <c r="Q812">
        <v>497.56400000000002</v>
      </c>
      <c r="R812">
        <v>1.18492</v>
      </c>
      <c r="S812">
        <v>-14.526400000000001</v>
      </c>
    </row>
    <row r="813" spans="11:19" x14ac:dyDescent="0.3">
      <c r="L813">
        <v>3</v>
      </c>
      <c r="M813">
        <v>237.30199999999999</v>
      </c>
      <c r="N813">
        <f t="shared" si="46"/>
        <v>99.039318609488163</v>
      </c>
      <c r="O813">
        <v>-1.3732899999999999</v>
      </c>
      <c r="P813">
        <v>43.335000000000001</v>
      </c>
      <c r="Q813">
        <v>526.01</v>
      </c>
      <c r="R813">
        <v>1.24793</v>
      </c>
      <c r="S813">
        <v>-13.2751</v>
      </c>
    </row>
    <row r="814" spans="11:19" x14ac:dyDescent="0.3">
      <c r="L814">
        <v>4</v>
      </c>
      <c r="M814">
        <v>250.066</v>
      </c>
      <c r="N814">
        <f t="shared" si="46"/>
        <v>78.345346286430527</v>
      </c>
      <c r="O814">
        <v>-0.61035200000000001</v>
      </c>
      <c r="P814">
        <v>42.785600000000002</v>
      </c>
      <c r="Q814">
        <v>538.59900000000005</v>
      </c>
      <c r="R814">
        <v>1.26078</v>
      </c>
      <c r="S814">
        <v>-13.061500000000001</v>
      </c>
    </row>
    <row r="815" spans="11:19" x14ac:dyDescent="0.3">
      <c r="L815">
        <v>5</v>
      </c>
      <c r="M815">
        <v>267.11900000000003</v>
      </c>
      <c r="N815">
        <f t="shared" si="46"/>
        <v>58.640708379757136</v>
      </c>
      <c r="O815">
        <v>-0.88500999999999996</v>
      </c>
      <c r="P815">
        <v>46.066299999999998</v>
      </c>
      <c r="Q815">
        <v>503.43099999999998</v>
      </c>
      <c r="R815">
        <v>1.1635599999999999</v>
      </c>
      <c r="S815">
        <v>-14.388999999999999</v>
      </c>
    </row>
    <row r="816" spans="11:19" x14ac:dyDescent="0.3">
      <c r="L816">
        <v>6</v>
      </c>
      <c r="M816">
        <v>283.17</v>
      </c>
      <c r="N816">
        <f t="shared" si="46"/>
        <v>62.301414242103341</v>
      </c>
      <c r="O816">
        <v>-0.59509299999999998</v>
      </c>
      <c r="P816">
        <v>46.844499999999996</v>
      </c>
      <c r="Q816">
        <v>493.19400000000002</v>
      </c>
      <c r="R816">
        <v>1.1477299999999999</v>
      </c>
      <c r="S816">
        <v>-14.450100000000001</v>
      </c>
    </row>
    <row r="817" spans="12:19" x14ac:dyDescent="0.3">
      <c r="L817">
        <v>7</v>
      </c>
      <c r="M817">
        <v>299.27600000000001</v>
      </c>
      <c r="N817">
        <f t="shared" si="46"/>
        <v>62.0886626102074</v>
      </c>
      <c r="O817">
        <v>-0.35095199999999999</v>
      </c>
      <c r="P817">
        <v>47.347999999999999</v>
      </c>
      <c r="Q817">
        <v>497.30599999999998</v>
      </c>
      <c r="R817">
        <v>1.1449199999999999</v>
      </c>
      <c r="S817">
        <v>-14.3127</v>
      </c>
    </row>
    <row r="818" spans="12:19" x14ac:dyDescent="0.3">
      <c r="L818">
        <v>8</v>
      </c>
      <c r="M818">
        <v>315.40199999999999</v>
      </c>
      <c r="N818">
        <f t="shared" si="46"/>
        <v>62.011658191740139</v>
      </c>
      <c r="O818">
        <v>-0.48828100000000002</v>
      </c>
      <c r="P818">
        <v>47.76</v>
      </c>
      <c r="Q818">
        <v>503.84199999999998</v>
      </c>
      <c r="R818">
        <v>1.1521600000000001</v>
      </c>
      <c r="S818">
        <v>-14.0533</v>
      </c>
    </row>
    <row r="819" spans="12:19" x14ac:dyDescent="0.3">
      <c r="L819">
        <v>9</v>
      </c>
      <c r="M819">
        <v>331.351</v>
      </c>
      <c r="N819">
        <f t="shared" si="46"/>
        <v>62.699855790331632</v>
      </c>
      <c r="O819">
        <v>0.53405800000000003</v>
      </c>
      <c r="P819">
        <v>46.798699999999997</v>
      </c>
      <c r="Q819">
        <v>487.86599999999999</v>
      </c>
      <c r="R819">
        <v>1.1356999999999999</v>
      </c>
      <c r="S819">
        <v>-13.9313</v>
      </c>
    </row>
    <row r="820" spans="12:19" x14ac:dyDescent="0.3">
      <c r="L820">
        <v>10</v>
      </c>
      <c r="M820">
        <v>347.37799999999999</v>
      </c>
      <c r="N820">
        <f t="shared" si="46"/>
        <v>62.394708928682896</v>
      </c>
      <c r="O820">
        <v>0.64086900000000002</v>
      </c>
      <c r="P820">
        <v>46.844499999999996</v>
      </c>
      <c r="Q820">
        <v>491.149</v>
      </c>
      <c r="R820">
        <v>1.1383399999999999</v>
      </c>
      <c r="S820">
        <v>-13.9465</v>
      </c>
    </row>
    <row r="821" spans="12:19" x14ac:dyDescent="0.3">
      <c r="L821">
        <v>11</v>
      </c>
      <c r="M821">
        <v>363.42500000000001</v>
      </c>
      <c r="N821">
        <f t="shared" si="46"/>
        <v>62.316943977067268</v>
      </c>
      <c r="O821">
        <v>-0.33569300000000002</v>
      </c>
      <c r="P821">
        <v>47.882100000000001</v>
      </c>
      <c r="Q821">
        <v>510.44</v>
      </c>
      <c r="R821">
        <v>1.15404</v>
      </c>
      <c r="S821">
        <v>-13.855</v>
      </c>
    </row>
    <row r="822" spans="12:19" x14ac:dyDescent="0.3">
      <c r="L822">
        <v>12</v>
      </c>
      <c r="M822">
        <v>379.72</v>
      </c>
      <c r="N822">
        <f t="shared" si="46"/>
        <v>61.368517950291441</v>
      </c>
      <c r="O822">
        <v>-7.6293899999999998E-2</v>
      </c>
      <c r="P822">
        <v>47.531100000000002</v>
      </c>
      <c r="Q822">
        <v>513.30899999999997</v>
      </c>
      <c r="R822">
        <v>1.1661699999999999</v>
      </c>
      <c r="S822">
        <v>-13.778700000000001</v>
      </c>
    </row>
    <row r="823" spans="12:19" x14ac:dyDescent="0.3">
      <c r="L823">
        <v>13</v>
      </c>
      <c r="M823">
        <v>395.93400000000003</v>
      </c>
      <c r="N823">
        <f t="shared" si="46"/>
        <v>61.67509559639818</v>
      </c>
      <c r="O823">
        <v>-3.0517599999999999E-2</v>
      </c>
      <c r="P823">
        <v>47.241199999999999</v>
      </c>
      <c r="Q823">
        <v>511.47399999999999</v>
      </c>
      <c r="R823">
        <v>1.1677</v>
      </c>
      <c r="S823">
        <v>-13.748200000000001</v>
      </c>
    </row>
    <row r="824" spans="12:19" x14ac:dyDescent="0.3">
      <c r="L824">
        <v>14</v>
      </c>
      <c r="M824">
        <v>412.59800000000001</v>
      </c>
      <c r="N824">
        <f t="shared" si="46"/>
        <v>60.009601536245846</v>
      </c>
      <c r="O824">
        <v>0.19836400000000001</v>
      </c>
      <c r="P824">
        <v>47.073399999999999</v>
      </c>
      <c r="Q824">
        <v>505.803</v>
      </c>
      <c r="R824">
        <v>1.1675899999999999</v>
      </c>
      <c r="S824">
        <v>-13.687099999999999</v>
      </c>
    </row>
    <row r="825" spans="12:19" x14ac:dyDescent="0.3">
      <c r="L825">
        <v>15</v>
      </c>
      <c r="M825">
        <v>429.27499999999998</v>
      </c>
      <c r="N825">
        <f t="shared" si="46"/>
        <v>59.962823049709307</v>
      </c>
      <c r="O825">
        <v>0.473022</v>
      </c>
      <c r="P825">
        <v>46.493499999999997</v>
      </c>
      <c r="Q825">
        <v>501.38799999999998</v>
      </c>
      <c r="R825">
        <v>1.17248</v>
      </c>
      <c r="S825">
        <v>-13.595599999999999</v>
      </c>
    </row>
    <row r="826" spans="12:19" x14ac:dyDescent="0.3">
      <c r="L826">
        <v>16</v>
      </c>
      <c r="M826">
        <v>445.72399999999999</v>
      </c>
      <c r="N826">
        <f t="shared" si="46"/>
        <v>60.79396923825152</v>
      </c>
      <c r="O826">
        <v>-0.12207</v>
      </c>
      <c r="P826">
        <v>47.149700000000003</v>
      </c>
      <c r="Q826">
        <v>520.64599999999996</v>
      </c>
      <c r="R826">
        <v>1.1873899999999999</v>
      </c>
      <c r="S826">
        <v>-13.595599999999999</v>
      </c>
    </row>
    <row r="827" spans="12:19" x14ac:dyDescent="0.3">
      <c r="L827">
        <v>17</v>
      </c>
      <c r="M827">
        <v>462.27499999999998</v>
      </c>
      <c r="N827">
        <f t="shared" si="46"/>
        <v>60.419310011479716</v>
      </c>
      <c r="O827">
        <v>0.57983399999999996</v>
      </c>
      <c r="P827">
        <v>46.264600000000002</v>
      </c>
      <c r="Q827">
        <v>503.53199999999998</v>
      </c>
      <c r="R827">
        <v>1.1710100000000001</v>
      </c>
      <c r="S827">
        <v>-13.641400000000001</v>
      </c>
    </row>
    <row r="828" spans="12:19" x14ac:dyDescent="0.3">
      <c r="L828">
        <v>18</v>
      </c>
      <c r="M828">
        <v>478.88099999999997</v>
      </c>
      <c r="N828">
        <f t="shared" si="46"/>
        <v>60.219197880284256</v>
      </c>
      <c r="O828">
        <v>0.25939899999999999</v>
      </c>
      <c r="P828">
        <v>46.630899999999997</v>
      </c>
      <c r="Q828">
        <v>518.07000000000005</v>
      </c>
      <c r="R828">
        <v>1.1903999999999999</v>
      </c>
      <c r="S828">
        <v>-13.549799999999999</v>
      </c>
    </row>
    <row r="829" spans="12:19" x14ac:dyDescent="0.3">
      <c r="L829">
        <v>19</v>
      </c>
      <c r="M829">
        <v>495.96899999999999</v>
      </c>
      <c r="N829">
        <f t="shared" si="46"/>
        <v>58.52059925093625</v>
      </c>
      <c r="O829">
        <v>-9.1552700000000001E-2</v>
      </c>
      <c r="P829">
        <v>46.600299999999997</v>
      </c>
      <c r="Q829">
        <v>516.61800000000005</v>
      </c>
      <c r="R829">
        <v>1.18432</v>
      </c>
      <c r="S829">
        <v>-14.0686</v>
      </c>
    </row>
    <row r="830" spans="12:19" x14ac:dyDescent="0.3">
      <c r="L830">
        <v>20</v>
      </c>
      <c r="M830">
        <v>513.13699999999994</v>
      </c>
      <c r="N830">
        <f t="shared" si="46"/>
        <v>58.247903075489454</v>
      </c>
      <c r="O830">
        <v>-1.5258799999999999E-2</v>
      </c>
      <c r="P830">
        <v>46.554600000000001</v>
      </c>
      <c r="Q830">
        <v>512.92399999999998</v>
      </c>
      <c r="R830">
        <v>1.1774800000000001</v>
      </c>
      <c r="S830">
        <v>-13.9008</v>
      </c>
    </row>
    <row r="831" spans="12:19" x14ac:dyDescent="0.3">
      <c r="L831">
        <v>21</v>
      </c>
      <c r="M831">
        <v>530.61</v>
      </c>
      <c r="N831">
        <f t="shared" si="46"/>
        <v>57.231156641675497</v>
      </c>
      <c r="O831">
        <v>-0.42724600000000001</v>
      </c>
      <c r="P831">
        <v>46.936</v>
      </c>
      <c r="Q831">
        <v>528.96199999999999</v>
      </c>
      <c r="R831">
        <v>1.2047399999999999</v>
      </c>
      <c r="S831">
        <v>-13.778700000000001</v>
      </c>
    </row>
    <row r="832" spans="12:19" x14ac:dyDescent="0.3">
      <c r="L832">
        <v>22</v>
      </c>
      <c r="M832">
        <v>547.63599999999997</v>
      </c>
      <c r="N832">
        <f t="shared" si="46"/>
        <v>58.733701397862255</v>
      </c>
      <c r="O832">
        <v>0.41198699999999999</v>
      </c>
      <c r="P832">
        <v>45.608499999999999</v>
      </c>
      <c r="Q832">
        <v>512.09900000000005</v>
      </c>
      <c r="R832">
        <v>1.1899900000000001</v>
      </c>
      <c r="S832">
        <v>-13.9313</v>
      </c>
    </row>
    <row r="833" spans="12:19" x14ac:dyDescent="0.3">
      <c r="L833">
        <v>23</v>
      </c>
      <c r="M833">
        <v>564.81500000000005</v>
      </c>
      <c r="N833">
        <f t="shared" si="46"/>
        <v>58.210605972407876</v>
      </c>
      <c r="O833">
        <v>9.1552700000000001E-2</v>
      </c>
      <c r="P833">
        <v>45.974699999999999</v>
      </c>
      <c r="Q833">
        <v>518.59</v>
      </c>
      <c r="R833">
        <v>1.2014199999999999</v>
      </c>
      <c r="S833">
        <v>-13.855</v>
      </c>
    </row>
    <row r="834" spans="12:19" x14ac:dyDescent="0.3">
      <c r="L834">
        <v>24</v>
      </c>
      <c r="M834">
        <v>581.83000000000004</v>
      </c>
      <c r="N834">
        <f t="shared" si="46"/>
        <v>58.771672054069988</v>
      </c>
      <c r="O834">
        <v>-0.21362300000000001</v>
      </c>
      <c r="P834">
        <v>46.234099999999998</v>
      </c>
      <c r="Q834">
        <v>531.87400000000002</v>
      </c>
      <c r="R834">
        <v>1.2168000000000001</v>
      </c>
      <c r="S834">
        <v>-13.717700000000001</v>
      </c>
    </row>
    <row r="835" spans="12:19" x14ac:dyDescent="0.3">
      <c r="L835">
        <v>25</v>
      </c>
      <c r="M835">
        <v>598.93700000000001</v>
      </c>
      <c r="N835">
        <f t="shared" si="46"/>
        <v>58.455602969544728</v>
      </c>
      <c r="O835">
        <v>-0.19836400000000001</v>
      </c>
      <c r="P835">
        <v>46.203600000000002</v>
      </c>
      <c r="Q835">
        <v>529.154</v>
      </c>
      <c r="R835">
        <v>1.2230700000000001</v>
      </c>
      <c r="S835">
        <v>-13.748200000000001</v>
      </c>
    </row>
    <row r="836" spans="12:19" x14ac:dyDescent="0.3">
      <c r="L836">
        <v>26</v>
      </c>
      <c r="M836">
        <v>615.97</v>
      </c>
      <c r="N836">
        <f t="shared" si="46"/>
        <v>58.709563787941001</v>
      </c>
      <c r="O836">
        <v>-0.53405800000000003</v>
      </c>
      <c r="P836">
        <v>46.279899999999998</v>
      </c>
      <c r="Q836">
        <v>544.101</v>
      </c>
      <c r="R836">
        <v>1.2290099999999999</v>
      </c>
      <c r="S836">
        <v>-13.610799999999999</v>
      </c>
    </row>
    <row r="837" spans="12:19" x14ac:dyDescent="0.3">
      <c r="L837">
        <v>27</v>
      </c>
      <c r="M837">
        <v>633.30799999999999</v>
      </c>
      <c r="N837">
        <f t="shared" si="46"/>
        <v>57.676779328642404</v>
      </c>
      <c r="O837">
        <v>-0.53405800000000003</v>
      </c>
      <c r="P837">
        <v>46.249400000000001</v>
      </c>
      <c r="Q837">
        <v>538.76499999999999</v>
      </c>
      <c r="R837">
        <v>1.2209000000000001</v>
      </c>
      <c r="S837">
        <v>-13.626099999999999</v>
      </c>
    </row>
    <row r="838" spans="12:19" x14ac:dyDescent="0.3">
      <c r="L838">
        <v>28</v>
      </c>
      <c r="M838">
        <v>650.77700000000004</v>
      </c>
      <c r="N838">
        <f t="shared" si="46"/>
        <v>57.244261262808237</v>
      </c>
      <c r="O838">
        <v>-0.28991699999999998</v>
      </c>
      <c r="P838">
        <v>45.532200000000003</v>
      </c>
      <c r="Q838">
        <v>530.74</v>
      </c>
      <c r="R838">
        <v>1.2356199999999999</v>
      </c>
      <c r="S838">
        <v>-13.8245</v>
      </c>
    </row>
    <row r="839" spans="12:19" x14ac:dyDescent="0.3">
      <c r="L839">
        <v>29</v>
      </c>
      <c r="M839">
        <v>668.44600000000003</v>
      </c>
      <c r="N839">
        <f>1000/(M839-M838)</f>
        <v>56.596298602071478</v>
      </c>
      <c r="O839">
        <v>-0.67138699999999996</v>
      </c>
      <c r="P839">
        <v>45.837400000000002</v>
      </c>
      <c r="Q839">
        <v>534.72699999999998</v>
      </c>
      <c r="R839">
        <v>1.2330300000000001</v>
      </c>
      <c r="S839">
        <v>-14.0076</v>
      </c>
    </row>
    <row r="840" spans="12:19" x14ac:dyDescent="0.3">
      <c r="L840">
        <v>30</v>
      </c>
      <c r="M840">
        <v>685.91499999999996</v>
      </c>
      <c r="N840">
        <f>1000/(M840-M839)</f>
        <v>57.244261262808607</v>
      </c>
      <c r="O840">
        <v>-9.1552700000000001E-2</v>
      </c>
      <c r="P840">
        <v>45.364400000000003</v>
      </c>
      <c r="Q840">
        <v>528.17100000000005</v>
      </c>
      <c r="R840">
        <v>1.22688</v>
      </c>
      <c r="S840">
        <v>-13.870200000000001</v>
      </c>
    </row>
    <row r="841" spans="12:19" x14ac:dyDescent="0.3">
      <c r="L841">
        <v>31</v>
      </c>
      <c r="M841">
        <v>703.47699999999998</v>
      </c>
      <c r="N841">
        <f>1000/(M841-M840)</f>
        <v>56.941122878943133</v>
      </c>
      <c r="O841">
        <v>-0.62561</v>
      </c>
      <c r="P841">
        <v>45.639000000000003</v>
      </c>
      <c r="Q841">
        <v>544.53200000000004</v>
      </c>
      <c r="R841">
        <v>1.25065</v>
      </c>
      <c r="S841">
        <v>-14.0381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T1634"/>
  <sheetViews>
    <sheetView topLeftCell="V1" zoomScale="40" zoomScaleNormal="40" workbookViewId="0">
      <selection activeCell="AN8" sqref="AN8:AQ8"/>
    </sheetView>
  </sheetViews>
  <sheetFormatPr defaultRowHeight="14.4" x14ac:dyDescent="0.3"/>
  <sheetData>
    <row r="1" spans="1:46" x14ac:dyDescent="0.3">
      <c r="A1" t="s">
        <v>9</v>
      </c>
      <c r="K1" t="s">
        <v>18</v>
      </c>
      <c r="W1" t="s">
        <v>16</v>
      </c>
      <c r="AF1" t="s">
        <v>10</v>
      </c>
      <c r="AN1" t="s">
        <v>15</v>
      </c>
      <c r="AO1" t="s">
        <v>26</v>
      </c>
      <c r="AP1" t="s">
        <v>28</v>
      </c>
      <c r="AQ1" t="s">
        <v>31</v>
      </c>
      <c r="AR1" t="s">
        <v>34</v>
      </c>
      <c r="AS1" t="s">
        <v>55</v>
      </c>
      <c r="AT1">
        <v>2</v>
      </c>
    </row>
    <row r="2" spans="1:4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W2" t="s">
        <v>0</v>
      </c>
      <c r="X2" t="s">
        <v>12</v>
      </c>
      <c r="Y2" t="s">
        <v>15</v>
      </c>
      <c r="Z2" t="s">
        <v>19</v>
      </c>
      <c r="AA2" t="s">
        <v>14</v>
      </c>
      <c r="AB2" t="s">
        <v>13</v>
      </c>
      <c r="AC2" t="s">
        <v>17</v>
      </c>
      <c r="AF2" t="s">
        <v>0</v>
      </c>
      <c r="AG2" t="s">
        <v>12</v>
      </c>
      <c r="AH2" t="s">
        <v>15</v>
      </c>
      <c r="AI2" t="s">
        <v>19</v>
      </c>
      <c r="AJ2" t="s">
        <v>14</v>
      </c>
      <c r="AK2" t="s">
        <v>13</v>
      </c>
      <c r="AL2" t="s">
        <v>17</v>
      </c>
      <c r="AN2" t="s">
        <v>25</v>
      </c>
    </row>
    <row r="3" spans="1:46" x14ac:dyDescent="0.3">
      <c r="W3">
        <v>2.65</v>
      </c>
      <c r="AF3">
        <v>2.65</v>
      </c>
      <c r="AG3">
        <f>AVERAGE(N6:N9)</f>
        <v>13.981462142621488</v>
      </c>
      <c r="AH3">
        <f>N6</f>
        <v>13.545913875079576</v>
      </c>
      <c r="AI3">
        <f>N9</f>
        <v>9.5362520622145137</v>
      </c>
      <c r="AK3">
        <f>AH3/AI3</f>
        <v>1.4204651666824688</v>
      </c>
      <c r="AM3" t="s">
        <v>20</v>
      </c>
      <c r="AN3">
        <f>(Y40-Y5)/(W40-W5)</f>
        <v>107.1656079567102</v>
      </c>
      <c r="AO3">
        <f>(Z40-Z6)/(W40-W6)</f>
        <v>18.923582816087677</v>
      </c>
      <c r="AP3">
        <f>MAX(B:B)</f>
        <v>35</v>
      </c>
      <c r="AQ3">
        <f>MAX(Z:Z)</f>
        <v>58.524024111897972</v>
      </c>
      <c r="AR3">
        <f>AB40-AB6</f>
        <v>2.5058105969711191</v>
      </c>
      <c r="AS3">
        <f>MAX(Y5:Y40)</f>
        <v>205.71898786258015</v>
      </c>
    </row>
    <row r="4" spans="1:46" x14ac:dyDescent="0.3">
      <c r="A4">
        <v>2.75</v>
      </c>
      <c r="K4">
        <v>2.65</v>
      </c>
      <c r="W4">
        <v>2.7</v>
      </c>
      <c r="AF4">
        <v>2.7</v>
      </c>
      <c r="AG4">
        <f>AVERAGE(N13:N21)</f>
        <v>23.044295910166294</v>
      </c>
      <c r="AH4">
        <f>N13</f>
        <v>23.157260959173755</v>
      </c>
      <c r="AI4">
        <f>N21</f>
        <v>23.081894561905603</v>
      </c>
      <c r="AK4">
        <f t="shared" ref="AK4:AK40" si="0">AH4/AI4</f>
        <v>1.0032651737952454</v>
      </c>
      <c r="AM4" t="s">
        <v>21</v>
      </c>
      <c r="AN4">
        <f>(AH40-AH4)/(AF40-AF4)</f>
        <v>76.755044659001925</v>
      </c>
      <c r="AO4">
        <f>(AI40-AI5)/(AF40-AF5)</f>
        <v>17.315050654568022</v>
      </c>
      <c r="AP4">
        <f>MAX(L:L)</f>
        <v>36</v>
      </c>
      <c r="AQ4">
        <f>MAX(AI:AI)</f>
        <v>59.630292188431788</v>
      </c>
      <c r="AR4">
        <f>AK40-AK4</f>
        <v>1.7020098705667401</v>
      </c>
      <c r="AS4">
        <f>MAX(AH3:AH40)</f>
        <v>182.44845831052652</v>
      </c>
    </row>
    <row r="5" spans="1:46" x14ac:dyDescent="0.3">
      <c r="B5">
        <v>1</v>
      </c>
      <c r="C5">
        <v>300.95800000000003</v>
      </c>
      <c r="E5">
        <v>-36.834699999999998</v>
      </c>
      <c r="F5">
        <v>67.184399999999997</v>
      </c>
      <c r="G5">
        <v>247.066</v>
      </c>
      <c r="H5">
        <v>0.44621499999999997</v>
      </c>
      <c r="I5">
        <v>-55.831899999999997</v>
      </c>
      <c r="J5">
        <f>I5-E5</f>
        <v>-18.997199999999999</v>
      </c>
      <c r="L5">
        <v>1</v>
      </c>
      <c r="M5">
        <v>342.79199999999997</v>
      </c>
      <c r="O5">
        <v>-17.715499999999999</v>
      </c>
      <c r="P5">
        <v>59.936500000000002</v>
      </c>
      <c r="Q5">
        <v>257.887</v>
      </c>
      <c r="R5">
        <v>0.50505599999999995</v>
      </c>
      <c r="S5">
        <v>-36.254899999999999</v>
      </c>
      <c r="T5">
        <f>S5-O5</f>
        <v>-18.539400000000001</v>
      </c>
      <c r="W5">
        <v>2.75</v>
      </c>
      <c r="X5">
        <f>AVERAGE(D6:D11)</f>
        <v>16.266935665040361</v>
      </c>
      <c r="Y5">
        <f>D6</f>
        <v>18.179173938336248</v>
      </c>
      <c r="Z5">
        <f>D11</f>
        <v>15.851628754854552</v>
      </c>
      <c r="AB5">
        <f>Y5/Z5</f>
        <v>1.1468331878999429</v>
      </c>
      <c r="AF5">
        <v>2.75</v>
      </c>
      <c r="AG5">
        <f>AVERAGE(N25:N37)</f>
        <v>29.514793210777221</v>
      </c>
      <c r="AH5">
        <f>N25</f>
        <v>30.91763541924314</v>
      </c>
      <c r="AI5">
        <f>N37</f>
        <v>29.328953542937583</v>
      </c>
      <c r="AK5">
        <f t="shared" si="0"/>
        <v>1.0541676972545142</v>
      </c>
    </row>
    <row r="6" spans="1:46" x14ac:dyDescent="0.3">
      <c r="B6">
        <v>2</v>
      </c>
      <c r="C6">
        <v>355.96600000000001</v>
      </c>
      <c r="D6">
        <f>1000/(C6-C5)</f>
        <v>18.179173938336248</v>
      </c>
      <c r="E6">
        <v>-36.682099999999998</v>
      </c>
      <c r="F6">
        <v>66.955600000000004</v>
      </c>
      <c r="G6">
        <v>244.666</v>
      </c>
      <c r="H6">
        <v>0.444604</v>
      </c>
      <c r="I6">
        <v>-56.289700000000003</v>
      </c>
      <c r="J6">
        <f t="shared" ref="J6:J69" si="1">I6-E6</f>
        <v>-19.607600000000005</v>
      </c>
      <c r="L6">
        <v>2</v>
      </c>
      <c r="M6">
        <v>416.61500000000001</v>
      </c>
      <c r="N6">
        <f>1000/(M6-M5)</f>
        <v>13.545913875079576</v>
      </c>
      <c r="O6">
        <v>-17.2882</v>
      </c>
      <c r="P6">
        <v>59.494</v>
      </c>
      <c r="Q6">
        <v>256.75299999999999</v>
      </c>
      <c r="R6">
        <v>0.50512199999999996</v>
      </c>
      <c r="S6">
        <v>-36.605800000000002</v>
      </c>
      <c r="T6">
        <f t="shared" ref="T6:T69" si="2">S6-O6</f>
        <v>-19.317600000000002</v>
      </c>
      <c r="W6">
        <v>2.8</v>
      </c>
      <c r="X6">
        <f>AVERAGE(D15:D25)</f>
        <v>25.209321238707481</v>
      </c>
      <c r="Y6">
        <f>D15</f>
        <v>26.599281819390878</v>
      </c>
      <c r="Z6">
        <f>D25</f>
        <v>26.353933324548734</v>
      </c>
      <c r="AB6">
        <f t="shared" ref="AB6:AB40" si="3">Y6/Z6</f>
        <v>1.0093097486367852</v>
      </c>
      <c r="AF6">
        <v>2.8</v>
      </c>
      <c r="AG6">
        <f>AVERAGE(N41:N58)</f>
        <v>37.149938277531859</v>
      </c>
      <c r="AH6">
        <f>N41</f>
        <v>41.349652662917634</v>
      </c>
      <c r="AI6">
        <f>N58</f>
        <v>35.164216892889812</v>
      </c>
      <c r="AK6">
        <f t="shared" si="0"/>
        <v>1.1759014224280511</v>
      </c>
    </row>
    <row r="7" spans="1:46" x14ac:dyDescent="0.3">
      <c r="B7">
        <v>3</v>
      </c>
      <c r="C7">
        <v>443.36599999999999</v>
      </c>
      <c r="D7">
        <f t="shared" ref="D7:D70" si="4">1000/(C7-C6)</f>
        <v>11.441647597254008</v>
      </c>
      <c r="E7">
        <v>-36.178600000000003</v>
      </c>
      <c r="F7">
        <v>66.101100000000002</v>
      </c>
      <c r="G7">
        <v>246.4</v>
      </c>
      <c r="H7">
        <v>0.44646000000000002</v>
      </c>
      <c r="I7">
        <v>-56.503300000000003</v>
      </c>
      <c r="J7">
        <f t="shared" si="1"/>
        <v>-20.3247</v>
      </c>
      <c r="L7">
        <v>3</v>
      </c>
      <c r="M7">
        <v>469.524</v>
      </c>
      <c r="N7">
        <f t="shared" ref="N7:N70" si="5">1000/(M7-M6)</f>
        <v>18.90037611748474</v>
      </c>
      <c r="O7">
        <v>-18.295300000000001</v>
      </c>
      <c r="P7">
        <v>60.531599999999997</v>
      </c>
      <c r="Q7">
        <v>262.827</v>
      </c>
      <c r="R7">
        <v>0.50644100000000003</v>
      </c>
      <c r="S7">
        <v>-37.124600000000001</v>
      </c>
      <c r="T7">
        <f t="shared" si="2"/>
        <v>-18.8293</v>
      </c>
      <c r="W7">
        <v>2.85</v>
      </c>
      <c r="X7">
        <f>AVERAGE(D29:D41)</f>
        <v>30.007975432824349</v>
      </c>
      <c r="Y7">
        <f>D29</f>
        <v>31.950923381685758</v>
      </c>
      <c r="Z7">
        <f>D41</f>
        <v>29.228655774120977</v>
      </c>
      <c r="AB7">
        <f t="shared" si="3"/>
        <v>1.0931369416576138</v>
      </c>
      <c r="AF7">
        <v>2.85</v>
      </c>
      <c r="AG7">
        <f>AVERAGE(N62:N81)</f>
        <v>41.236837172221229</v>
      </c>
      <c r="AH7">
        <f>N62</f>
        <v>44.34983147064041</v>
      </c>
      <c r="AI7">
        <f>N81</f>
        <v>41.806020066889502</v>
      </c>
      <c r="AK7">
        <f t="shared" si="0"/>
        <v>1.0608479687777219</v>
      </c>
      <c r="AN7" t="s">
        <v>72</v>
      </c>
      <c r="AO7" t="s">
        <v>73</v>
      </c>
      <c r="AP7" t="s">
        <v>74</v>
      </c>
      <c r="AQ7" t="s">
        <v>75</v>
      </c>
    </row>
    <row r="8" spans="1:46" x14ac:dyDescent="0.3">
      <c r="B8">
        <v>4</v>
      </c>
      <c r="C8">
        <v>492.774</v>
      </c>
      <c r="D8">
        <f t="shared" si="4"/>
        <v>20.239637305699475</v>
      </c>
      <c r="E8">
        <v>-36.483800000000002</v>
      </c>
      <c r="F8">
        <v>67.016599999999997</v>
      </c>
      <c r="G8">
        <v>239.87700000000001</v>
      </c>
      <c r="H8">
        <v>0.44265900000000002</v>
      </c>
      <c r="I8">
        <v>-56.777999999999999</v>
      </c>
      <c r="J8">
        <f t="shared" si="1"/>
        <v>-20.294199999999996</v>
      </c>
      <c r="L8">
        <v>4</v>
      </c>
      <c r="M8">
        <v>541.24300000000005</v>
      </c>
      <c r="N8">
        <f t="shared" si="5"/>
        <v>13.943306515707125</v>
      </c>
      <c r="O8">
        <v>-18.692</v>
      </c>
      <c r="P8">
        <v>60.989400000000003</v>
      </c>
      <c r="Q8">
        <v>268.28899999999999</v>
      </c>
      <c r="R8">
        <v>0.51191200000000003</v>
      </c>
      <c r="S8">
        <v>-36.956800000000001</v>
      </c>
      <c r="T8">
        <f t="shared" si="2"/>
        <v>-18.264800000000001</v>
      </c>
      <c r="W8">
        <v>2.9</v>
      </c>
      <c r="X8">
        <f>AVERAGE(D45:D60)</f>
        <v>33.187257539579385</v>
      </c>
      <c r="Y8">
        <f>D45</f>
        <v>34.629636042525213</v>
      </c>
      <c r="Z8">
        <f>D60</f>
        <v>32.346757237586971</v>
      </c>
      <c r="AB8">
        <f t="shared" si="3"/>
        <v>1.0705751982546656</v>
      </c>
      <c r="AF8">
        <v>2.9</v>
      </c>
      <c r="AG8">
        <f>AVERAGE(N85:N106)</f>
        <v>44.401983628773991</v>
      </c>
      <c r="AH8">
        <f>N85</f>
        <v>50.885406065540366</v>
      </c>
      <c r="AI8">
        <f>N106</f>
        <v>42.866941015089211</v>
      </c>
      <c r="AK8">
        <f t="shared" si="0"/>
        <v>1.1870547526969244</v>
      </c>
      <c r="AN8">
        <f>MAX(X3:X40)</f>
        <v>65.455004791833446</v>
      </c>
      <c r="AO8">
        <f>MAX(AG3:AG40)</f>
        <v>66.415378285592453</v>
      </c>
      <c r="AP8">
        <f>(X38-X5)/(W38-W5)</f>
        <v>28.884187068228734</v>
      </c>
      <c r="AQ8">
        <f>(AG40-AG3)/(AF40-AF3)</f>
        <v>28.342657374578749</v>
      </c>
    </row>
    <row r="9" spans="1:46" x14ac:dyDescent="0.3">
      <c r="B9">
        <v>5</v>
      </c>
      <c r="C9">
        <v>562.33100000000002</v>
      </c>
      <c r="D9">
        <f t="shared" si="4"/>
        <v>14.37669824748048</v>
      </c>
      <c r="E9">
        <v>-36.026000000000003</v>
      </c>
      <c r="F9">
        <v>65.978999999999999</v>
      </c>
      <c r="G9">
        <v>243.541</v>
      </c>
      <c r="H9">
        <v>0.44467800000000002</v>
      </c>
      <c r="I9">
        <v>-56.594799999999999</v>
      </c>
      <c r="J9">
        <f t="shared" si="1"/>
        <v>-20.568799999999996</v>
      </c>
      <c r="L9">
        <v>5</v>
      </c>
      <c r="M9">
        <v>646.10599999999999</v>
      </c>
      <c r="N9">
        <f t="shared" si="5"/>
        <v>9.5362520622145137</v>
      </c>
      <c r="O9">
        <v>-18.371600000000001</v>
      </c>
      <c r="P9">
        <v>60.531599999999997</v>
      </c>
      <c r="Q9">
        <v>265.46499999999997</v>
      </c>
      <c r="R9">
        <v>0.51043899999999998</v>
      </c>
      <c r="S9">
        <v>-37.033099999999997</v>
      </c>
      <c r="T9">
        <f t="shared" si="2"/>
        <v>-18.661499999999997</v>
      </c>
      <c r="W9">
        <v>2.95</v>
      </c>
      <c r="X9">
        <f>AVERAGE(D64:D80)</f>
        <v>35.29316685465291</v>
      </c>
      <c r="Y9">
        <f>D64</f>
        <v>38.528221922558252</v>
      </c>
      <c r="Z9">
        <f>D80</f>
        <v>34.340659340659336</v>
      </c>
      <c r="AB9">
        <f t="shared" si="3"/>
        <v>1.1219418223848965</v>
      </c>
      <c r="AF9">
        <v>2.95</v>
      </c>
      <c r="AG9">
        <f>AVERAGE(N110:N128)</f>
        <v>38.618942539518031</v>
      </c>
      <c r="AH9">
        <f>N110</f>
        <v>43.786671337244954</v>
      </c>
      <c r="AI9">
        <f>N128</f>
        <v>37.420948246828473</v>
      </c>
      <c r="AK9">
        <f t="shared" si="0"/>
        <v>1.1701112181452</v>
      </c>
    </row>
    <row r="10" spans="1:46" x14ac:dyDescent="0.3">
      <c r="B10">
        <v>6</v>
      </c>
      <c r="C10">
        <v>619.43200000000002</v>
      </c>
      <c r="D10">
        <f t="shared" si="4"/>
        <v>17.512828146617398</v>
      </c>
      <c r="E10">
        <v>-35.644500000000001</v>
      </c>
      <c r="F10">
        <v>65.6738</v>
      </c>
      <c r="G10">
        <v>242.399</v>
      </c>
      <c r="H10">
        <v>0.44423299999999999</v>
      </c>
      <c r="I10">
        <v>-56.503300000000003</v>
      </c>
      <c r="J10">
        <f t="shared" si="1"/>
        <v>-20.858800000000002</v>
      </c>
      <c r="T10">
        <f t="shared" si="2"/>
        <v>0</v>
      </c>
      <c r="W10">
        <v>3</v>
      </c>
      <c r="X10">
        <f>AVERAGE(D84:D101)</f>
        <v>37.455206493017961</v>
      </c>
      <c r="Y10">
        <f>D84</f>
        <v>41.825254088418603</v>
      </c>
      <c r="Z10">
        <f>D101</f>
        <v>36.046427799005166</v>
      </c>
      <c r="AB10">
        <f t="shared" si="3"/>
        <v>1.1603161989209074</v>
      </c>
      <c r="AF10">
        <v>3</v>
      </c>
      <c r="AG10">
        <f>AVERAGE(N132:N144)</f>
        <v>30.198808080418523</v>
      </c>
      <c r="AH10">
        <f>N132</f>
        <v>30.855626523496539</v>
      </c>
      <c r="AI10">
        <f>N144</f>
        <v>30.68802553243723</v>
      </c>
      <c r="AK10">
        <f t="shared" si="0"/>
        <v>1.0054614458946587</v>
      </c>
    </row>
    <row r="11" spans="1:46" x14ac:dyDescent="0.3">
      <c r="B11">
        <v>7</v>
      </c>
      <c r="C11">
        <v>682.51700000000005</v>
      </c>
      <c r="D11">
        <f t="shared" si="4"/>
        <v>15.851628754854552</v>
      </c>
      <c r="E11">
        <v>-36.346400000000003</v>
      </c>
      <c r="F11">
        <v>66.33</v>
      </c>
      <c r="G11">
        <v>247.077</v>
      </c>
      <c r="H11">
        <v>0.44762999999999997</v>
      </c>
      <c r="I11">
        <v>-56.503300000000003</v>
      </c>
      <c r="J11">
        <f t="shared" si="1"/>
        <v>-20.1569</v>
      </c>
      <c r="K11">
        <v>2.7</v>
      </c>
      <c r="T11">
        <f t="shared" si="2"/>
        <v>0</v>
      </c>
      <c r="W11">
        <v>3.05</v>
      </c>
      <c r="X11">
        <f>AVERAGE(D105:D123)</f>
        <v>39.184417820529553</v>
      </c>
      <c r="Y11">
        <f>D105</f>
        <v>44.959985612804623</v>
      </c>
      <c r="Z11">
        <f>D123</f>
        <v>37.550223423829415</v>
      </c>
      <c r="AB11">
        <f t="shared" si="3"/>
        <v>1.1973293768545985</v>
      </c>
      <c r="AF11">
        <v>3.05</v>
      </c>
      <c r="AG11">
        <f>AVERAGE(N148:N162)</f>
        <v>34.197955004966857</v>
      </c>
      <c r="AH11">
        <f>N148</f>
        <v>34.453057708871654</v>
      </c>
      <c r="AI11">
        <f>N162</f>
        <v>33.894858150018592</v>
      </c>
      <c r="AK11">
        <f t="shared" si="0"/>
        <v>1.0164685615848419</v>
      </c>
    </row>
    <row r="12" spans="1:46" x14ac:dyDescent="0.3">
      <c r="J12">
        <f t="shared" si="1"/>
        <v>0</v>
      </c>
      <c r="L12">
        <v>1</v>
      </c>
      <c r="M12">
        <v>268.98500000000001</v>
      </c>
      <c r="O12">
        <v>-18.188500000000001</v>
      </c>
      <c r="P12">
        <v>60.485799999999998</v>
      </c>
      <c r="Q12">
        <v>264.65800000000002</v>
      </c>
      <c r="R12">
        <v>0.51211700000000004</v>
      </c>
      <c r="S12">
        <v>-35.140999999999998</v>
      </c>
      <c r="T12">
        <f t="shared" si="2"/>
        <v>-16.952499999999997</v>
      </c>
      <c r="W12">
        <v>3.1</v>
      </c>
      <c r="X12">
        <f>AVERAGE(D127:D146)</f>
        <v>40.695686343878982</v>
      </c>
      <c r="Y12">
        <f>D127</f>
        <v>46.985857256965616</v>
      </c>
      <c r="Z12">
        <f>D146</f>
        <v>39.438397223536846</v>
      </c>
      <c r="AB12">
        <f t="shared" si="3"/>
        <v>1.1913733966076199</v>
      </c>
      <c r="AF12">
        <v>3.1</v>
      </c>
      <c r="AG12">
        <f>AVERAGE(N167:N184)</f>
        <v>37.504753872104729</v>
      </c>
      <c r="AH12">
        <f>N167</f>
        <v>39.665225496806926</v>
      </c>
      <c r="AI12">
        <f>N184</f>
        <v>37.031550881350881</v>
      </c>
      <c r="AK12">
        <f t="shared" si="0"/>
        <v>1.0711197493157751</v>
      </c>
    </row>
    <row r="13" spans="1:46" x14ac:dyDescent="0.3">
      <c r="A13">
        <v>2.8</v>
      </c>
      <c r="J13">
        <f t="shared" si="1"/>
        <v>0</v>
      </c>
      <c r="L13">
        <v>2</v>
      </c>
      <c r="M13">
        <v>312.16800000000001</v>
      </c>
      <c r="N13">
        <f t="shared" si="5"/>
        <v>23.157260959173755</v>
      </c>
      <c r="O13">
        <v>-19.012499999999999</v>
      </c>
      <c r="P13">
        <v>61.492899999999999</v>
      </c>
      <c r="Q13">
        <v>269.12</v>
      </c>
      <c r="R13">
        <v>0.51522299999999999</v>
      </c>
      <c r="S13">
        <v>-35.9497</v>
      </c>
      <c r="T13">
        <f t="shared" si="2"/>
        <v>-16.937200000000001</v>
      </c>
      <c r="W13">
        <v>3.15</v>
      </c>
      <c r="X13">
        <f>AVERAGE(D127:D146)</f>
        <v>40.695686343878982</v>
      </c>
      <c r="Y13">
        <f>D127</f>
        <v>46.985857256965616</v>
      </c>
      <c r="Z13">
        <f>D146</f>
        <v>39.438397223536846</v>
      </c>
      <c r="AB13">
        <f t="shared" si="3"/>
        <v>1.1913733966076199</v>
      </c>
      <c r="AF13">
        <v>3.15</v>
      </c>
      <c r="AG13">
        <f>AVERAGE(N188:N206)</f>
        <v>39.645567936983923</v>
      </c>
      <c r="AH13">
        <f>N188</f>
        <v>43.580580493332178</v>
      </c>
      <c r="AI13">
        <f>N206</f>
        <v>39.348390650822402</v>
      </c>
      <c r="AK13">
        <f t="shared" si="0"/>
        <v>1.1075568726575433</v>
      </c>
    </row>
    <row r="14" spans="1:46" x14ac:dyDescent="0.3">
      <c r="B14">
        <v>1</v>
      </c>
      <c r="C14">
        <v>253.953</v>
      </c>
      <c r="E14">
        <v>-36.636400000000002</v>
      </c>
      <c r="F14">
        <v>66.818200000000004</v>
      </c>
      <c r="G14">
        <v>239.82499999999999</v>
      </c>
      <c r="H14">
        <v>0.44433699999999998</v>
      </c>
      <c r="I14">
        <v>-55.221600000000002</v>
      </c>
      <c r="J14">
        <f t="shared" si="1"/>
        <v>-18.5852</v>
      </c>
      <c r="L14">
        <v>3</v>
      </c>
      <c r="M14">
        <v>354.17200000000003</v>
      </c>
      <c r="N14">
        <f t="shared" si="5"/>
        <v>23.807256451766488</v>
      </c>
      <c r="O14">
        <v>-17.913799999999998</v>
      </c>
      <c r="P14">
        <v>60.592700000000001</v>
      </c>
      <c r="Q14">
        <v>260.28699999999998</v>
      </c>
      <c r="R14">
        <v>0.50654699999999997</v>
      </c>
      <c r="S14">
        <v>-36.285400000000003</v>
      </c>
      <c r="T14">
        <f t="shared" si="2"/>
        <v>-18.371600000000004</v>
      </c>
      <c r="W14">
        <v>3.2</v>
      </c>
      <c r="X14">
        <f>AVERAGE(D150:D169)</f>
        <v>41.853929345083486</v>
      </c>
      <c r="Y14">
        <f>D150</f>
        <v>51.472102120650618</v>
      </c>
      <c r="Z14">
        <f>D169</f>
        <v>40.558079169370437</v>
      </c>
      <c r="AB14">
        <f t="shared" si="3"/>
        <v>1.2690961498867648</v>
      </c>
      <c r="AF14">
        <v>3.2</v>
      </c>
      <c r="AG14">
        <f>AVERAGE(N210:N229)</f>
        <v>41.4162798383677</v>
      </c>
      <c r="AH14">
        <f>N210</f>
        <v>46.313449425713202</v>
      </c>
      <c r="AI14">
        <f>N229</f>
        <v>40.117142054799984</v>
      </c>
      <c r="AK14">
        <f t="shared" si="0"/>
        <v>1.154455353834754</v>
      </c>
    </row>
    <row r="15" spans="1:46" x14ac:dyDescent="0.3">
      <c r="B15">
        <v>2</v>
      </c>
      <c r="C15">
        <v>291.548</v>
      </c>
      <c r="D15">
        <f t="shared" si="4"/>
        <v>26.599281819390878</v>
      </c>
      <c r="E15">
        <v>-37.4298</v>
      </c>
      <c r="F15">
        <v>68.023700000000005</v>
      </c>
      <c r="G15">
        <v>242.89599999999999</v>
      </c>
      <c r="H15">
        <v>0.44561099999999998</v>
      </c>
      <c r="I15">
        <v>-55.984499999999997</v>
      </c>
      <c r="J15">
        <f t="shared" si="1"/>
        <v>-18.554699999999997</v>
      </c>
      <c r="L15">
        <v>4</v>
      </c>
      <c r="M15">
        <v>396.24400000000003</v>
      </c>
      <c r="N15">
        <f t="shared" si="5"/>
        <v>23.768777334093933</v>
      </c>
      <c r="O15">
        <v>-19.103999999999999</v>
      </c>
      <c r="P15">
        <v>61.752299999999998</v>
      </c>
      <c r="Q15">
        <v>271.02600000000001</v>
      </c>
      <c r="R15">
        <v>0.51354200000000005</v>
      </c>
      <c r="S15">
        <v>-36.422699999999999</v>
      </c>
      <c r="T15">
        <f t="shared" si="2"/>
        <v>-17.3187</v>
      </c>
      <c r="W15">
        <v>3.25</v>
      </c>
      <c r="X15">
        <f>AVERAGE(D173:D193)</f>
        <v>42.852697086050725</v>
      </c>
      <c r="Y15">
        <f>D173</f>
        <v>51.834957495334848</v>
      </c>
      <c r="Z15">
        <f>D193</f>
        <v>42.149631190727042</v>
      </c>
      <c r="AB15">
        <f t="shared" si="3"/>
        <v>1.2297843665768204</v>
      </c>
      <c r="AF15">
        <v>3.25</v>
      </c>
      <c r="AG15">
        <f>AVERAGE(N233:N253)</f>
        <v>43.180536543550758</v>
      </c>
      <c r="AH15">
        <f>N233</f>
        <v>50.2436818570065</v>
      </c>
      <c r="AI15">
        <f>N253</f>
        <v>41.48000663680115</v>
      </c>
      <c r="AK15">
        <f t="shared" si="0"/>
        <v>1.2112746822087102</v>
      </c>
    </row>
    <row r="16" spans="1:46" x14ac:dyDescent="0.3">
      <c r="B16">
        <v>3</v>
      </c>
      <c r="C16">
        <v>329.52499999999998</v>
      </c>
      <c r="D16">
        <f t="shared" si="4"/>
        <v>26.331727097980373</v>
      </c>
      <c r="E16">
        <v>-37.078899999999997</v>
      </c>
      <c r="F16">
        <v>67.779499999999999</v>
      </c>
      <c r="G16">
        <v>241.773</v>
      </c>
      <c r="H16">
        <v>0.44462699999999999</v>
      </c>
      <c r="I16">
        <v>-56.2286</v>
      </c>
      <c r="J16">
        <f t="shared" si="1"/>
        <v>-19.149700000000003</v>
      </c>
      <c r="L16">
        <v>5</v>
      </c>
      <c r="M16">
        <v>439.11599999999999</v>
      </c>
      <c r="N16">
        <f t="shared" si="5"/>
        <v>23.325247247620847</v>
      </c>
      <c r="O16">
        <v>-17.501799999999999</v>
      </c>
      <c r="P16">
        <v>60.134900000000002</v>
      </c>
      <c r="Q16">
        <v>257.21800000000002</v>
      </c>
      <c r="R16">
        <v>0.50445899999999999</v>
      </c>
      <c r="S16">
        <v>-36.605800000000002</v>
      </c>
      <c r="T16">
        <f t="shared" si="2"/>
        <v>-19.104000000000003</v>
      </c>
      <c r="W16">
        <v>3.3</v>
      </c>
      <c r="X16">
        <f>AVERAGE(D197:D217)</f>
        <v>44.450458184163587</v>
      </c>
      <c r="Y16">
        <f>D197</f>
        <v>56.271453491643641</v>
      </c>
      <c r="Z16">
        <f>D217</f>
        <v>42.925824175824296</v>
      </c>
      <c r="AB16">
        <f t="shared" si="3"/>
        <v>1.3108997805413265</v>
      </c>
      <c r="AF16">
        <v>3.3</v>
      </c>
      <c r="AG16">
        <f>AVERAGE(N257:N278)</f>
        <v>44.514154065683499</v>
      </c>
      <c r="AH16">
        <f>N257</f>
        <v>53.421657139804495</v>
      </c>
      <c r="AI16">
        <f>N278</f>
        <v>42.247570764680901</v>
      </c>
      <c r="AK16">
        <f t="shared" si="0"/>
        <v>1.2644906244991763</v>
      </c>
    </row>
    <row r="17" spans="1:37" x14ac:dyDescent="0.3">
      <c r="B17">
        <v>4</v>
      </c>
      <c r="C17">
        <v>368.952</v>
      </c>
      <c r="D17">
        <f t="shared" si="4"/>
        <v>25.36332969792273</v>
      </c>
      <c r="E17">
        <v>-37.078899999999997</v>
      </c>
      <c r="F17">
        <v>67.596400000000003</v>
      </c>
      <c r="G17">
        <v>242.15700000000001</v>
      </c>
      <c r="H17">
        <v>0.44484600000000002</v>
      </c>
      <c r="I17">
        <v>-56.457500000000003</v>
      </c>
      <c r="J17">
        <f t="shared" si="1"/>
        <v>-19.378600000000006</v>
      </c>
      <c r="L17">
        <v>6</v>
      </c>
      <c r="M17">
        <v>480.75700000000001</v>
      </c>
      <c r="N17">
        <f t="shared" si="5"/>
        <v>24.014793112557324</v>
      </c>
      <c r="O17">
        <v>-18.432600000000001</v>
      </c>
      <c r="P17">
        <v>61.004600000000003</v>
      </c>
      <c r="Q17">
        <v>264.488</v>
      </c>
      <c r="R17">
        <v>0.51188100000000003</v>
      </c>
      <c r="S17">
        <v>-36.468499999999999</v>
      </c>
      <c r="T17">
        <f t="shared" si="2"/>
        <v>-18.035899999999998</v>
      </c>
      <c r="W17">
        <v>3.35</v>
      </c>
      <c r="X17">
        <f>AVERAGE(D221:D242)</f>
        <v>45.664948197867041</v>
      </c>
      <c r="Y17">
        <f>D221</f>
        <v>59.665871121718311</v>
      </c>
      <c r="Z17">
        <f>D242</f>
        <v>43.194678415619073</v>
      </c>
      <c r="AB17">
        <f t="shared" si="3"/>
        <v>1.3813245823389046</v>
      </c>
      <c r="AF17">
        <v>3.35</v>
      </c>
      <c r="AG17">
        <f>AVERAGE(N282:N303)</f>
        <v>45.126312119685259</v>
      </c>
      <c r="AH17">
        <f>N282</f>
        <v>54.809536859413527</v>
      </c>
      <c r="AI17">
        <f>N303</f>
        <v>43.478260869565219</v>
      </c>
      <c r="AK17">
        <f t="shared" si="0"/>
        <v>1.2606193477665111</v>
      </c>
    </row>
    <row r="18" spans="1:37" x14ac:dyDescent="0.3">
      <c r="B18">
        <v>5</v>
      </c>
      <c r="C18">
        <v>408.67</v>
      </c>
      <c r="D18">
        <f t="shared" si="4"/>
        <v>25.177501384762564</v>
      </c>
      <c r="E18">
        <v>-37.323</v>
      </c>
      <c r="F18">
        <v>67.993200000000002</v>
      </c>
      <c r="G18">
        <v>247.602</v>
      </c>
      <c r="H18">
        <v>0.44514999999999999</v>
      </c>
      <c r="I18">
        <v>-56.3812</v>
      </c>
      <c r="J18">
        <f t="shared" si="1"/>
        <v>-19.058199999999999</v>
      </c>
      <c r="L18">
        <v>7</v>
      </c>
      <c r="M18">
        <v>525.63699999999994</v>
      </c>
      <c r="N18">
        <f t="shared" si="5"/>
        <v>22.281639928698784</v>
      </c>
      <c r="O18">
        <v>-18.203700000000001</v>
      </c>
      <c r="P18">
        <v>60.882599999999996</v>
      </c>
      <c r="Q18">
        <v>263.803</v>
      </c>
      <c r="R18">
        <v>0.50856100000000004</v>
      </c>
      <c r="S18">
        <v>-36.636400000000002</v>
      </c>
      <c r="T18">
        <f t="shared" si="2"/>
        <v>-18.432700000000001</v>
      </c>
      <c r="W18">
        <v>3.4</v>
      </c>
      <c r="X18">
        <f>AVERAGE(D246:D267)</f>
        <v>46.581088215289761</v>
      </c>
      <c r="Y18">
        <f>D246</f>
        <v>60.694343287205633</v>
      </c>
      <c r="Z18">
        <f>D267</f>
        <v>43.992785183229962</v>
      </c>
      <c r="AB18">
        <f t="shared" si="3"/>
        <v>1.3796431172614709</v>
      </c>
      <c r="AF18">
        <v>3.4</v>
      </c>
      <c r="AG18">
        <f>AVERAGE(N307:N328)</f>
        <v>46.040774522117971</v>
      </c>
      <c r="AH18">
        <f>N307</f>
        <v>56.363431405703921</v>
      </c>
      <c r="AI18">
        <f>N328</f>
        <v>44.450371160599275</v>
      </c>
      <c r="AK18">
        <f t="shared" si="0"/>
        <v>1.2680081163341188</v>
      </c>
    </row>
    <row r="19" spans="1:37" x14ac:dyDescent="0.3">
      <c r="B19">
        <v>6</v>
      </c>
      <c r="C19">
        <v>447.04199999999997</v>
      </c>
      <c r="D19">
        <f t="shared" si="4"/>
        <v>26.060669237986062</v>
      </c>
      <c r="E19">
        <v>-36.560099999999998</v>
      </c>
      <c r="F19">
        <v>67.123400000000004</v>
      </c>
      <c r="G19">
        <v>241.20699999999999</v>
      </c>
      <c r="H19">
        <v>0.44409300000000002</v>
      </c>
      <c r="I19">
        <v>-56.488</v>
      </c>
      <c r="J19">
        <f t="shared" si="1"/>
        <v>-19.927900000000001</v>
      </c>
      <c r="L19">
        <v>8</v>
      </c>
      <c r="M19">
        <v>573.49699999999996</v>
      </c>
      <c r="N19">
        <f t="shared" si="5"/>
        <v>20.894274968658582</v>
      </c>
      <c r="O19">
        <v>-17.578099999999999</v>
      </c>
      <c r="P19">
        <v>59.921300000000002</v>
      </c>
      <c r="Q19">
        <v>261.33499999999998</v>
      </c>
      <c r="R19">
        <v>0.50744299999999998</v>
      </c>
      <c r="S19">
        <v>-36.605800000000002</v>
      </c>
      <c r="T19">
        <f t="shared" si="2"/>
        <v>-19.027700000000003</v>
      </c>
      <c r="W19">
        <v>3.45</v>
      </c>
      <c r="X19">
        <f>AVERAGE(D271:D293)</f>
        <v>47.837887695593537</v>
      </c>
      <c r="Y19">
        <f>D271</f>
        <v>66.631130063965841</v>
      </c>
      <c r="Z19">
        <f>D293</f>
        <v>45.522829699094125</v>
      </c>
      <c r="AB19">
        <f t="shared" si="3"/>
        <v>1.4636860341151368</v>
      </c>
      <c r="AF19">
        <v>3.45</v>
      </c>
      <c r="AG19">
        <f>AVERAGE(N332:N354)</f>
        <v>46.792697180243216</v>
      </c>
      <c r="AH19">
        <f>N332</f>
        <v>59.460102271375867</v>
      </c>
      <c r="AI19">
        <f>N354</f>
        <v>45.396767750136149</v>
      </c>
      <c r="AK19">
        <f t="shared" si="0"/>
        <v>1.3097871328338688</v>
      </c>
    </row>
    <row r="20" spans="1:37" x14ac:dyDescent="0.3">
      <c r="B20">
        <v>7</v>
      </c>
      <c r="C20">
        <v>486.899</v>
      </c>
      <c r="D20">
        <f t="shared" si="4"/>
        <v>25.089695661991602</v>
      </c>
      <c r="E20">
        <v>-36.361699999999999</v>
      </c>
      <c r="F20">
        <v>66.894499999999994</v>
      </c>
      <c r="G20">
        <v>241.435</v>
      </c>
      <c r="H20">
        <v>0.44312299999999999</v>
      </c>
      <c r="I20">
        <v>-56.457500000000003</v>
      </c>
      <c r="J20">
        <f t="shared" si="1"/>
        <v>-20.095800000000004</v>
      </c>
      <c r="L20">
        <v>9</v>
      </c>
      <c r="M20">
        <v>616.84799999999996</v>
      </c>
      <c r="N20">
        <f t="shared" si="5"/>
        <v>23.067518627021293</v>
      </c>
      <c r="O20">
        <v>-19.027699999999999</v>
      </c>
      <c r="P20">
        <v>61.508200000000002</v>
      </c>
      <c r="Q20">
        <v>272.40899999999999</v>
      </c>
      <c r="R20">
        <v>0.51615900000000003</v>
      </c>
      <c r="S20">
        <v>-36.788899999999998</v>
      </c>
      <c r="T20">
        <f t="shared" si="2"/>
        <v>-17.761199999999999</v>
      </c>
      <c r="W20">
        <v>3.5</v>
      </c>
      <c r="X20">
        <f>AVERAGE(D297:D319)</f>
        <v>48.493402675864452</v>
      </c>
      <c r="Y20">
        <f>D297</f>
        <v>69.579738380183628</v>
      </c>
      <c r="Z20">
        <f>D319</f>
        <v>45.884188308708858</v>
      </c>
      <c r="AB20">
        <f t="shared" si="3"/>
        <v>1.5164208182577208</v>
      </c>
      <c r="AF20">
        <v>3.5</v>
      </c>
      <c r="AG20">
        <f>AVERAGE(N358:N380)</f>
        <v>47.698659825594859</v>
      </c>
      <c r="AH20">
        <f>N358</f>
        <v>62.633095327571056</v>
      </c>
      <c r="AI20">
        <f>N380</f>
        <v>45.332970669567807</v>
      </c>
      <c r="AK20">
        <f t="shared" si="0"/>
        <v>1.381623449830895</v>
      </c>
    </row>
    <row r="21" spans="1:37" x14ac:dyDescent="0.3">
      <c r="B21">
        <v>8</v>
      </c>
      <c r="C21">
        <v>527.25</v>
      </c>
      <c r="D21">
        <f t="shared" si="4"/>
        <v>24.782533270550918</v>
      </c>
      <c r="E21">
        <v>-37.216200000000001</v>
      </c>
      <c r="F21">
        <v>67.810100000000006</v>
      </c>
      <c r="G21">
        <v>246.935</v>
      </c>
      <c r="H21">
        <v>0.44789000000000001</v>
      </c>
      <c r="I21">
        <v>-56.472799999999999</v>
      </c>
      <c r="J21">
        <f t="shared" si="1"/>
        <v>-19.256599999999999</v>
      </c>
      <c r="L21">
        <v>10</v>
      </c>
      <c r="M21">
        <v>660.17200000000003</v>
      </c>
      <c r="N21">
        <f t="shared" si="5"/>
        <v>23.081894561905603</v>
      </c>
      <c r="O21">
        <v>-17.898599999999998</v>
      </c>
      <c r="P21">
        <v>60.348500000000001</v>
      </c>
      <c r="Q21">
        <v>261.08</v>
      </c>
      <c r="R21">
        <v>0.50801799999999997</v>
      </c>
      <c r="S21">
        <v>-36.834699999999998</v>
      </c>
      <c r="T21">
        <f t="shared" si="2"/>
        <v>-18.9361</v>
      </c>
      <c r="W21">
        <v>3.55000000000001</v>
      </c>
      <c r="X21">
        <f>AVERAGE(D323:D346)</f>
        <v>49.401735298229305</v>
      </c>
      <c r="Y21">
        <f>D323</f>
        <v>73.942620526471458</v>
      </c>
      <c r="Z21">
        <f>D346</f>
        <v>46.814287720612356</v>
      </c>
      <c r="AB21">
        <f t="shared" si="3"/>
        <v>1.5794883170659559</v>
      </c>
      <c r="AF21">
        <v>3.55000000000001</v>
      </c>
      <c r="AG21">
        <f>AVERAGE(N384:N407)</f>
        <v>48.578329064279494</v>
      </c>
      <c r="AH21">
        <f>N384</f>
        <v>65.850125115237688</v>
      </c>
      <c r="AI21">
        <f>N407</f>
        <v>46.386492253455806</v>
      </c>
      <c r="AK21">
        <f t="shared" si="0"/>
        <v>1.4195969972342937</v>
      </c>
    </row>
    <row r="22" spans="1:37" x14ac:dyDescent="0.3">
      <c r="B22">
        <v>9</v>
      </c>
      <c r="C22">
        <v>571.87800000000004</v>
      </c>
      <c r="D22">
        <f t="shared" si="4"/>
        <v>22.407457201756724</v>
      </c>
      <c r="E22">
        <v>-36.972000000000001</v>
      </c>
      <c r="F22">
        <v>67.123400000000004</v>
      </c>
      <c r="G22">
        <v>248.50299999999999</v>
      </c>
      <c r="H22">
        <v>0.45030300000000001</v>
      </c>
      <c r="I22">
        <v>-56.579599999999999</v>
      </c>
      <c r="J22">
        <f t="shared" si="1"/>
        <v>-19.607599999999998</v>
      </c>
      <c r="T22">
        <f t="shared" si="2"/>
        <v>0</v>
      </c>
      <c r="W22">
        <v>3.6</v>
      </c>
      <c r="X22">
        <f>AVERAGE(D350:D373)</f>
        <v>49.984444407325348</v>
      </c>
      <c r="Y22">
        <f>D350</f>
        <v>75.323892738776848</v>
      </c>
      <c r="Z22">
        <f>D373</f>
        <v>47.172036416812212</v>
      </c>
      <c r="AB22">
        <f t="shared" si="3"/>
        <v>1.5967912021693271</v>
      </c>
      <c r="AF22">
        <v>3.6</v>
      </c>
      <c r="AG22">
        <f>AVERAGE(N411:N434)</f>
        <v>49.729348257615719</v>
      </c>
      <c r="AH22">
        <f>N411</f>
        <v>69.314479794829182</v>
      </c>
      <c r="AI22">
        <f>N434</f>
        <v>47.782874617737008</v>
      </c>
      <c r="AK22">
        <f t="shared" si="0"/>
        <v>1.4506134331461851</v>
      </c>
    </row>
    <row r="23" spans="1:37" x14ac:dyDescent="0.3">
      <c r="B23">
        <v>10</v>
      </c>
      <c r="C23">
        <v>612.29899999999998</v>
      </c>
      <c r="D23">
        <f t="shared" si="4"/>
        <v>24.739615546374448</v>
      </c>
      <c r="E23">
        <v>-37.5366</v>
      </c>
      <c r="F23">
        <v>67.977900000000005</v>
      </c>
      <c r="G23">
        <v>250.55500000000001</v>
      </c>
      <c r="H23">
        <v>0.45050800000000002</v>
      </c>
      <c r="I23">
        <v>-56.625399999999999</v>
      </c>
      <c r="J23">
        <f t="shared" si="1"/>
        <v>-19.088799999999999</v>
      </c>
      <c r="K23">
        <v>2.75</v>
      </c>
      <c r="T23">
        <f t="shared" si="2"/>
        <v>0</v>
      </c>
      <c r="W23">
        <v>3.6500000000000101</v>
      </c>
      <c r="X23">
        <f>AVERAGE(D377:D401)</f>
        <v>51.166450750172572</v>
      </c>
      <c r="Y23">
        <f>D377</f>
        <v>79.955225073958729</v>
      </c>
      <c r="Z23">
        <f>D401</f>
        <v>48.914106828409139</v>
      </c>
      <c r="AB23">
        <f t="shared" si="3"/>
        <v>1.634604621412018</v>
      </c>
      <c r="AF23">
        <v>3.6500000000000101</v>
      </c>
      <c r="AG23">
        <f>AVERAGE(N438:N461)</f>
        <v>50.619932244581683</v>
      </c>
      <c r="AH23">
        <f>N438</f>
        <v>72.484778196578759</v>
      </c>
      <c r="AI23">
        <f>N461</f>
        <v>47.730418595771035</v>
      </c>
      <c r="AK23">
        <f t="shared" si="0"/>
        <v>1.5186285879965231</v>
      </c>
    </row>
    <row r="24" spans="1:37" x14ac:dyDescent="0.3">
      <c r="B24">
        <v>11</v>
      </c>
      <c r="C24">
        <v>653.28800000000001</v>
      </c>
      <c r="D24">
        <f t="shared" si="4"/>
        <v>24.396789382517241</v>
      </c>
      <c r="E24">
        <v>-37.323</v>
      </c>
      <c r="F24">
        <v>67.718500000000006</v>
      </c>
      <c r="G24">
        <v>247.387</v>
      </c>
      <c r="H24">
        <v>0.44905600000000001</v>
      </c>
      <c r="I24">
        <v>-56.671100000000003</v>
      </c>
      <c r="J24">
        <f t="shared" si="1"/>
        <v>-19.348100000000002</v>
      </c>
      <c r="L24">
        <v>1</v>
      </c>
      <c r="M24">
        <v>237.94900000000001</v>
      </c>
      <c r="O24">
        <v>-19.424399999999999</v>
      </c>
      <c r="P24">
        <v>61.691299999999998</v>
      </c>
      <c r="Q24">
        <v>273.85300000000001</v>
      </c>
      <c r="R24">
        <v>0.522926</v>
      </c>
      <c r="S24">
        <v>-34.439100000000003</v>
      </c>
      <c r="T24">
        <f t="shared" si="2"/>
        <v>-15.014700000000005</v>
      </c>
      <c r="W24">
        <v>3.7000000000000099</v>
      </c>
      <c r="X24">
        <f>AVERAGE(D405:D429)</f>
        <v>51.851283631442882</v>
      </c>
      <c r="Y24">
        <f>D405</f>
        <v>85.207907293796737</v>
      </c>
      <c r="Z24">
        <f>D429</f>
        <v>48.40974003969616</v>
      </c>
      <c r="AB24">
        <f t="shared" si="3"/>
        <v>1.7601397409679529</v>
      </c>
      <c r="AF24">
        <v>3.7000000000000099</v>
      </c>
      <c r="AG24">
        <f>AVERAGE(N465:N489)</f>
        <v>51.165522307618751</v>
      </c>
      <c r="AH24">
        <f>N465</f>
        <v>74.587901842321116</v>
      </c>
      <c r="AI24">
        <f>N489</f>
        <v>49.229557426278767</v>
      </c>
      <c r="AK24">
        <f t="shared" si="0"/>
        <v>1.5151040501230679</v>
      </c>
    </row>
    <row r="25" spans="1:37" x14ac:dyDescent="0.3">
      <c r="B25">
        <v>12</v>
      </c>
      <c r="C25">
        <v>691.23299999999995</v>
      </c>
      <c r="D25">
        <f t="shared" si="4"/>
        <v>26.353933324548734</v>
      </c>
      <c r="E25">
        <v>-36.148099999999999</v>
      </c>
      <c r="F25">
        <v>66.619900000000001</v>
      </c>
      <c r="G25">
        <v>238.22900000000001</v>
      </c>
      <c r="H25">
        <v>0.44335000000000002</v>
      </c>
      <c r="I25">
        <v>-56.625399999999999</v>
      </c>
      <c r="J25">
        <f t="shared" si="1"/>
        <v>-20.4773</v>
      </c>
      <c r="L25">
        <v>2</v>
      </c>
      <c r="M25">
        <v>270.29300000000001</v>
      </c>
      <c r="N25">
        <f t="shared" si="5"/>
        <v>30.91763541924314</v>
      </c>
      <c r="O25">
        <v>-18.295300000000001</v>
      </c>
      <c r="P25">
        <v>61.157200000000003</v>
      </c>
      <c r="Q25">
        <v>261.15600000000001</v>
      </c>
      <c r="R25">
        <v>0.50754299999999997</v>
      </c>
      <c r="S25">
        <v>-35.659799999999997</v>
      </c>
      <c r="T25">
        <f t="shared" si="2"/>
        <v>-17.364499999999996</v>
      </c>
      <c r="W25">
        <v>3.7500000000000102</v>
      </c>
      <c r="X25">
        <f>AVERAGE(D433:D457)</f>
        <v>52.952623206698036</v>
      </c>
      <c r="Y25">
        <f>D433</f>
        <v>95.693779904306069</v>
      </c>
      <c r="Z25">
        <f>D457</f>
        <v>50.060072086503808</v>
      </c>
      <c r="AB25">
        <f t="shared" si="3"/>
        <v>1.9115789473684179</v>
      </c>
      <c r="AF25">
        <v>3.7500000000000102</v>
      </c>
      <c r="AG25">
        <f>AVERAGE(N493:N517)</f>
        <v>51.991065145287877</v>
      </c>
      <c r="AH25">
        <f>N493</f>
        <v>78.406774345303319</v>
      </c>
      <c r="AI25">
        <f>N517</f>
        <v>49.709201173137245</v>
      </c>
      <c r="AK25">
        <f t="shared" si="0"/>
        <v>1.5773090795044638</v>
      </c>
    </row>
    <row r="26" spans="1:37" x14ac:dyDescent="0.3">
      <c r="J26">
        <f t="shared" si="1"/>
        <v>0</v>
      </c>
      <c r="L26">
        <v>3</v>
      </c>
      <c r="M26">
        <v>302.02300000000002</v>
      </c>
      <c r="N26">
        <f t="shared" si="5"/>
        <v>31.515915537346341</v>
      </c>
      <c r="O26">
        <v>-18.7225</v>
      </c>
      <c r="P26">
        <v>61.676000000000002</v>
      </c>
      <c r="Q26">
        <v>267.67099999999999</v>
      </c>
      <c r="R26">
        <v>0.51408500000000001</v>
      </c>
      <c r="S26">
        <v>-35.766599999999997</v>
      </c>
      <c r="T26">
        <f t="shared" si="2"/>
        <v>-17.044099999999997</v>
      </c>
      <c r="W26">
        <v>3.80000000000001</v>
      </c>
      <c r="X26">
        <f>AVERAGE(D461:D486)</f>
        <v>54.243288875995795</v>
      </c>
      <c r="Y26">
        <f>D461</f>
        <v>104.38413361169088</v>
      </c>
      <c r="Z26">
        <f>D486</f>
        <v>50.533124463085294</v>
      </c>
      <c r="AB26">
        <f t="shared" si="3"/>
        <v>2.0656576200417613</v>
      </c>
      <c r="AF26">
        <v>3.80000000000001</v>
      </c>
      <c r="AG26">
        <f>AVERAGE(N521:N546)</f>
        <v>53.0073651035609</v>
      </c>
      <c r="AH26">
        <f>N521</f>
        <v>84.918478260869492</v>
      </c>
      <c r="AI26">
        <f>N546</f>
        <v>50.355002769525058</v>
      </c>
      <c r="AK26">
        <f t="shared" si="0"/>
        <v>1.6863960597826104</v>
      </c>
    </row>
    <row r="27" spans="1:37" x14ac:dyDescent="0.3">
      <c r="A27">
        <v>2.85</v>
      </c>
      <c r="J27">
        <f t="shared" si="1"/>
        <v>0</v>
      </c>
      <c r="L27">
        <v>4</v>
      </c>
      <c r="M27">
        <v>336.54399999999998</v>
      </c>
      <c r="N27">
        <f t="shared" si="5"/>
        <v>28.96787462703865</v>
      </c>
      <c r="O27">
        <v>-18.7073</v>
      </c>
      <c r="P27">
        <v>61.523400000000002</v>
      </c>
      <c r="Q27">
        <v>267.43200000000002</v>
      </c>
      <c r="R27">
        <v>0.51559900000000003</v>
      </c>
      <c r="S27">
        <v>-36.0107</v>
      </c>
      <c r="T27">
        <f t="shared" si="2"/>
        <v>-17.3034</v>
      </c>
      <c r="W27">
        <v>3.8500000000000099</v>
      </c>
      <c r="X27">
        <f>AVERAGE(D490:D516)</f>
        <v>55.010491363751989</v>
      </c>
      <c r="Y27">
        <f>D490</f>
        <v>84.623847000084567</v>
      </c>
      <c r="Z27">
        <f>D516</f>
        <v>51.482701812191159</v>
      </c>
      <c r="AB27">
        <f t="shared" si="3"/>
        <v>1.6437336041296409</v>
      </c>
      <c r="AF27">
        <v>3.8500000000000099</v>
      </c>
      <c r="AG27">
        <f>AVERAGE(N550:N575)</f>
        <v>53.706473151476047</v>
      </c>
      <c r="AH27">
        <f>N550</f>
        <v>83.899656011410471</v>
      </c>
      <c r="AI27">
        <f>N575</f>
        <v>50.635475213935116</v>
      </c>
      <c r="AK27">
        <f t="shared" si="0"/>
        <v>1.6569343065693378</v>
      </c>
    </row>
    <row r="28" spans="1:37" x14ac:dyDescent="0.3">
      <c r="B28">
        <v>1</v>
      </c>
      <c r="C28">
        <v>234.84700000000001</v>
      </c>
      <c r="E28">
        <v>-37.155200000000001</v>
      </c>
      <c r="F28">
        <v>66.879300000000001</v>
      </c>
      <c r="G28">
        <v>245.07499999999999</v>
      </c>
      <c r="H28">
        <v>0.45164900000000002</v>
      </c>
      <c r="I28">
        <v>-54.550199999999997</v>
      </c>
      <c r="J28">
        <f t="shared" si="1"/>
        <v>-17.394999999999996</v>
      </c>
      <c r="L28">
        <v>5</v>
      </c>
      <c r="M28">
        <v>370.233</v>
      </c>
      <c r="N28">
        <f t="shared" si="5"/>
        <v>29.683279408709055</v>
      </c>
      <c r="O28">
        <v>-17.745999999999999</v>
      </c>
      <c r="P28">
        <v>60.684199999999997</v>
      </c>
      <c r="Q28">
        <v>259.02199999999999</v>
      </c>
      <c r="R28">
        <v>0.50911600000000001</v>
      </c>
      <c r="S28">
        <v>-36.315899999999999</v>
      </c>
      <c r="T28">
        <f t="shared" si="2"/>
        <v>-18.569900000000001</v>
      </c>
      <c r="W28">
        <v>3.9000000000000101</v>
      </c>
      <c r="X28">
        <f>AVERAGE(D520:D545)</f>
        <v>55.272818514115485</v>
      </c>
      <c r="Y28">
        <f>D520</f>
        <v>108.1431815724017</v>
      </c>
      <c r="Z28">
        <f>D545</f>
        <v>51.663566852655521</v>
      </c>
      <c r="AB28">
        <f t="shared" si="3"/>
        <v>2.0932194225154066</v>
      </c>
      <c r="AF28">
        <v>3.9000000000000101</v>
      </c>
      <c r="AG28">
        <f>AVERAGE(N579:N604)</f>
        <v>54.671945859880033</v>
      </c>
      <c r="AH28">
        <f>N579</f>
        <v>96.052252425319367</v>
      </c>
      <c r="AI28">
        <f>N604</f>
        <v>50.789781096043569</v>
      </c>
      <c r="AK28">
        <f t="shared" si="0"/>
        <v>1.8911727980021096</v>
      </c>
    </row>
    <row r="29" spans="1:37" x14ac:dyDescent="0.3">
      <c r="B29">
        <v>2</v>
      </c>
      <c r="C29">
        <v>266.14499999999998</v>
      </c>
      <c r="D29">
        <f t="shared" si="4"/>
        <v>31.950923381685758</v>
      </c>
      <c r="E29">
        <v>-37.155200000000001</v>
      </c>
      <c r="F29">
        <v>67.794799999999995</v>
      </c>
      <c r="G29">
        <v>240.38300000000001</v>
      </c>
      <c r="H29">
        <v>0.44561099999999998</v>
      </c>
      <c r="I29">
        <v>-55.725099999999998</v>
      </c>
      <c r="J29">
        <f t="shared" si="1"/>
        <v>-18.569899999999997</v>
      </c>
      <c r="L29">
        <v>6</v>
      </c>
      <c r="M29">
        <v>403.88799999999998</v>
      </c>
      <c r="N29">
        <f t="shared" si="5"/>
        <v>29.713266973703782</v>
      </c>
      <c r="O29">
        <v>-19.363399999999999</v>
      </c>
      <c r="P29">
        <v>62.439</v>
      </c>
      <c r="Q29">
        <v>274.73599999999999</v>
      </c>
      <c r="R29">
        <v>0.51855499999999999</v>
      </c>
      <c r="S29">
        <v>-36.392200000000003</v>
      </c>
      <c r="T29">
        <f t="shared" si="2"/>
        <v>-17.028800000000004</v>
      </c>
      <c r="W29">
        <v>3.9500000000000099</v>
      </c>
      <c r="X29">
        <f>AVERAGE(D549:D575)</f>
        <v>56.67154829084707</v>
      </c>
      <c r="Y29">
        <f>D549</f>
        <v>121.81751735899617</v>
      </c>
      <c r="Z29">
        <f>D575</f>
        <v>51.83495749533477</v>
      </c>
      <c r="AB29">
        <f t="shared" si="3"/>
        <v>2.350103544889758</v>
      </c>
      <c r="AF29">
        <v>3.9500000000000099</v>
      </c>
      <c r="AG29">
        <f>AVERAGE(N608:N634)</f>
        <v>55.295580597874881</v>
      </c>
      <c r="AH29">
        <f>N608</f>
        <v>98.85330170027666</v>
      </c>
      <c r="AI29">
        <f>N634</f>
        <v>51.767872858104241</v>
      </c>
      <c r="AK29">
        <f t="shared" si="0"/>
        <v>1.9095492289442451</v>
      </c>
    </row>
    <row r="30" spans="1:37" x14ac:dyDescent="0.3">
      <c r="B30">
        <v>3</v>
      </c>
      <c r="C30">
        <v>299.19400000000002</v>
      </c>
      <c r="D30">
        <f t="shared" si="4"/>
        <v>30.258101606705164</v>
      </c>
      <c r="E30">
        <v>-36.804200000000002</v>
      </c>
      <c r="F30">
        <v>67.626999999999995</v>
      </c>
      <c r="G30">
        <v>240.697</v>
      </c>
      <c r="H30">
        <v>0.44466800000000001</v>
      </c>
      <c r="I30">
        <v>-55.969200000000001</v>
      </c>
      <c r="J30">
        <f t="shared" si="1"/>
        <v>-19.164999999999999</v>
      </c>
      <c r="L30">
        <v>7</v>
      </c>
      <c r="M30">
        <v>436.92399999999998</v>
      </c>
      <c r="N30">
        <f t="shared" si="5"/>
        <v>30.270008475602371</v>
      </c>
      <c r="O30">
        <v>-19.058199999999999</v>
      </c>
      <c r="P30">
        <v>62.011699999999998</v>
      </c>
      <c r="Q30">
        <v>269.80500000000001</v>
      </c>
      <c r="R30">
        <v>0.51690199999999997</v>
      </c>
      <c r="S30">
        <v>-36.529499999999999</v>
      </c>
      <c r="T30">
        <f t="shared" si="2"/>
        <v>-17.471299999999999</v>
      </c>
      <c r="W30">
        <v>4.0000000000000098</v>
      </c>
      <c r="X30">
        <f>AVERAGE(D579:D605)</f>
        <v>57.826916284333329</v>
      </c>
      <c r="Y30">
        <f>D579</f>
        <v>135.63000135629966</v>
      </c>
      <c r="Z30">
        <f>D605</f>
        <v>52.734272003375089</v>
      </c>
      <c r="AB30">
        <f t="shared" si="3"/>
        <v>2.5719517157195058</v>
      </c>
      <c r="AF30">
        <v>4.0000000000000098</v>
      </c>
      <c r="AG30">
        <f>AVERAGE(N638:N664)</f>
        <v>55.979556427972959</v>
      </c>
      <c r="AH30">
        <f>N638</f>
        <v>101.36847440446012</v>
      </c>
      <c r="AI30">
        <f>N664</f>
        <v>52.268450763119525</v>
      </c>
      <c r="AK30">
        <f t="shared" si="0"/>
        <v>1.9393816523061256</v>
      </c>
    </row>
    <row r="31" spans="1:37" x14ac:dyDescent="0.3">
      <c r="B31">
        <v>4</v>
      </c>
      <c r="C31">
        <v>331.94799999999998</v>
      </c>
      <c r="D31">
        <f t="shared" si="4"/>
        <v>30.530622214080758</v>
      </c>
      <c r="E31">
        <v>-37.323</v>
      </c>
      <c r="F31">
        <v>68.023700000000005</v>
      </c>
      <c r="G31">
        <v>247.053</v>
      </c>
      <c r="H31">
        <v>0.448106</v>
      </c>
      <c r="I31">
        <v>-56.137099999999997</v>
      </c>
      <c r="J31">
        <f t="shared" si="1"/>
        <v>-18.814099999999996</v>
      </c>
      <c r="L31">
        <v>8</v>
      </c>
      <c r="M31">
        <v>471.274</v>
      </c>
      <c r="N31">
        <f t="shared" si="5"/>
        <v>29.112081513828219</v>
      </c>
      <c r="O31">
        <v>-17.944299999999998</v>
      </c>
      <c r="P31">
        <v>60.7605</v>
      </c>
      <c r="Q31">
        <v>260.93400000000003</v>
      </c>
      <c r="R31">
        <v>0.51032599999999995</v>
      </c>
      <c r="S31">
        <v>-36.544800000000002</v>
      </c>
      <c r="T31">
        <f t="shared" si="2"/>
        <v>-18.600500000000004</v>
      </c>
      <c r="W31">
        <v>4.0500000000000096</v>
      </c>
      <c r="X31">
        <f>AVERAGE(D609:D636)</f>
        <v>58.232168877316383</v>
      </c>
      <c r="Y31">
        <f>D609</f>
        <v>142.18683349921824</v>
      </c>
      <c r="Z31">
        <f>D636</f>
        <v>53.330489040584567</v>
      </c>
      <c r="AB31">
        <f t="shared" si="3"/>
        <v>2.6661453149438379</v>
      </c>
      <c r="AF31">
        <v>4.0500000000000096</v>
      </c>
      <c r="AG31">
        <f>AVERAGE(N668:N694)</f>
        <v>56.64708083082602</v>
      </c>
      <c r="AH31">
        <f>N668</f>
        <v>106.53030787258974</v>
      </c>
      <c r="AI31">
        <f>N694</f>
        <v>52.230230857620505</v>
      </c>
      <c r="AK31">
        <f t="shared" si="0"/>
        <v>2.0396292745285987</v>
      </c>
    </row>
    <row r="32" spans="1:37" x14ac:dyDescent="0.3">
      <c r="B32">
        <v>5</v>
      </c>
      <c r="C32">
        <v>364.36700000000002</v>
      </c>
      <c r="D32">
        <f t="shared" si="4"/>
        <v>30.846108763379462</v>
      </c>
      <c r="E32">
        <v>-38.024900000000002</v>
      </c>
      <c r="F32">
        <v>68.801900000000003</v>
      </c>
      <c r="G32">
        <v>249.762</v>
      </c>
      <c r="H32">
        <v>0.45075700000000002</v>
      </c>
      <c r="I32">
        <v>-56.350700000000003</v>
      </c>
      <c r="J32">
        <f t="shared" si="1"/>
        <v>-18.325800000000001</v>
      </c>
      <c r="L32">
        <v>9</v>
      </c>
      <c r="M32">
        <v>506.49</v>
      </c>
      <c r="N32">
        <f t="shared" si="5"/>
        <v>28.396183552930481</v>
      </c>
      <c r="O32">
        <v>-19.439699999999998</v>
      </c>
      <c r="P32">
        <v>62.225299999999997</v>
      </c>
      <c r="Q32">
        <v>275.47399999999999</v>
      </c>
      <c r="R32">
        <v>0.51983699999999999</v>
      </c>
      <c r="S32">
        <v>-36.575299999999999</v>
      </c>
      <c r="T32">
        <f t="shared" si="2"/>
        <v>-17.1356</v>
      </c>
      <c r="W32">
        <v>4.1000000000000103</v>
      </c>
      <c r="X32">
        <f>AVERAGE(D640:D667)</f>
        <v>58.763529225415347</v>
      </c>
      <c r="Y32">
        <f>D640</f>
        <v>139.21759710427412</v>
      </c>
      <c r="Z32">
        <f>D667</f>
        <v>53.688392569526535</v>
      </c>
      <c r="AB32">
        <f t="shared" si="3"/>
        <v>2.5930669636642065</v>
      </c>
      <c r="AF32">
        <v>4.1000000000000103</v>
      </c>
      <c r="AG32">
        <f>AVERAGE(N698:N724)</f>
        <v>57.44947703445235</v>
      </c>
      <c r="AH32">
        <f>N698</f>
        <v>113.30160888284622</v>
      </c>
      <c r="AI32">
        <f>N724</f>
        <v>53.467358177832509</v>
      </c>
      <c r="AK32">
        <f t="shared" si="0"/>
        <v>2.11907999093587</v>
      </c>
    </row>
    <row r="33" spans="1:37" x14ac:dyDescent="0.3">
      <c r="B33">
        <v>6</v>
      </c>
      <c r="C33">
        <v>397.976</v>
      </c>
      <c r="D33">
        <f t="shared" si="4"/>
        <v>29.753934957898199</v>
      </c>
      <c r="E33">
        <v>-36.85</v>
      </c>
      <c r="F33">
        <v>67.520099999999999</v>
      </c>
      <c r="G33">
        <v>243.643</v>
      </c>
      <c r="H33">
        <v>0.44699100000000003</v>
      </c>
      <c r="I33">
        <v>-56.182899999999997</v>
      </c>
      <c r="J33">
        <f t="shared" si="1"/>
        <v>-19.332899999999995</v>
      </c>
      <c r="L33">
        <v>10</v>
      </c>
      <c r="M33">
        <v>540.89499999999998</v>
      </c>
      <c r="N33">
        <f t="shared" si="5"/>
        <v>29.065542799011794</v>
      </c>
      <c r="O33">
        <v>-18.188500000000001</v>
      </c>
      <c r="P33">
        <v>61.0809</v>
      </c>
      <c r="Q33">
        <v>263.27</v>
      </c>
      <c r="R33">
        <v>0.51333399999999996</v>
      </c>
      <c r="S33">
        <v>-36.605800000000002</v>
      </c>
      <c r="T33">
        <f t="shared" si="2"/>
        <v>-18.417300000000001</v>
      </c>
      <c r="W33">
        <v>4.1500000000000101</v>
      </c>
      <c r="X33">
        <f>AVERAGE(D671:D698)</f>
        <v>59.908070083570884</v>
      </c>
      <c r="Y33">
        <f>D671</f>
        <v>155.08684863523624</v>
      </c>
      <c r="Z33">
        <f>D698</f>
        <v>53.896733857927956</v>
      </c>
      <c r="AB33">
        <f t="shared" si="3"/>
        <v>2.8774813895781866</v>
      </c>
      <c r="AF33">
        <v>4.1500000000000101</v>
      </c>
      <c r="AG33">
        <f>AVERAGE(N728:N755)</f>
        <v>58.446969222969827</v>
      </c>
      <c r="AH33">
        <f>N728</f>
        <v>119.37447773665977</v>
      </c>
      <c r="AI33">
        <f>N755</f>
        <v>53.754770735902952</v>
      </c>
      <c r="AK33">
        <f t="shared" si="0"/>
        <v>2.2207234093350761</v>
      </c>
    </row>
    <row r="34" spans="1:37" x14ac:dyDescent="0.3">
      <c r="B34">
        <v>7</v>
      </c>
      <c r="C34">
        <v>430.95</v>
      </c>
      <c r="D34">
        <f t="shared" si="4"/>
        <v>30.32692424334325</v>
      </c>
      <c r="E34">
        <v>-38.040199999999999</v>
      </c>
      <c r="F34">
        <v>68.740799999999993</v>
      </c>
      <c r="G34">
        <v>251.42</v>
      </c>
      <c r="H34">
        <v>0.45077499999999998</v>
      </c>
      <c r="I34">
        <v>-56.3812</v>
      </c>
      <c r="J34">
        <f t="shared" si="1"/>
        <v>-18.341000000000001</v>
      </c>
      <c r="L34">
        <v>11</v>
      </c>
      <c r="M34">
        <v>575.005</v>
      </c>
      <c r="N34">
        <f t="shared" si="5"/>
        <v>29.31691586045147</v>
      </c>
      <c r="O34">
        <v>-18.997199999999999</v>
      </c>
      <c r="P34">
        <v>61.813400000000001</v>
      </c>
      <c r="Q34">
        <v>269.74799999999999</v>
      </c>
      <c r="R34">
        <v>0.51741000000000004</v>
      </c>
      <c r="S34">
        <v>-36.590600000000002</v>
      </c>
      <c r="T34">
        <f t="shared" si="2"/>
        <v>-17.593400000000003</v>
      </c>
      <c r="W34">
        <v>4.2000000000000099</v>
      </c>
      <c r="X34">
        <f>AVERAGE(D702:D730)</f>
        <v>61.667456578081151</v>
      </c>
      <c r="Y34">
        <f>D702</f>
        <v>182.94914013904202</v>
      </c>
      <c r="Z34">
        <f>D730</f>
        <v>55.215062669096163</v>
      </c>
      <c r="AB34">
        <f t="shared" si="3"/>
        <v>3.3133918770581881</v>
      </c>
      <c r="AF34">
        <v>4.2000000000000099</v>
      </c>
      <c r="AG34">
        <f>AVERAGE(N759:N786)</f>
        <v>59.324952113439103</v>
      </c>
      <c r="AH34">
        <f>N759</f>
        <v>126.26262626262647</v>
      </c>
      <c r="AI34">
        <f>N786</f>
        <v>55.053952873816378</v>
      </c>
      <c r="AK34">
        <f t="shared" si="0"/>
        <v>2.2934343434343454</v>
      </c>
    </row>
    <row r="35" spans="1:37" x14ac:dyDescent="0.3">
      <c r="B35">
        <v>8</v>
      </c>
      <c r="C35">
        <v>465.13200000000001</v>
      </c>
      <c r="D35">
        <f t="shared" si="4"/>
        <v>29.255163536364154</v>
      </c>
      <c r="E35">
        <v>-36.270099999999999</v>
      </c>
      <c r="F35">
        <v>66.924999999999997</v>
      </c>
      <c r="G35">
        <v>238.499</v>
      </c>
      <c r="H35">
        <v>0.444048</v>
      </c>
      <c r="I35">
        <v>-56.3812</v>
      </c>
      <c r="J35">
        <f t="shared" si="1"/>
        <v>-20.1111</v>
      </c>
      <c r="L35">
        <v>12</v>
      </c>
      <c r="M35">
        <v>609.03800000000001</v>
      </c>
      <c r="N35">
        <f t="shared" si="5"/>
        <v>29.383245673317059</v>
      </c>
      <c r="O35">
        <v>-18.7836</v>
      </c>
      <c r="P35">
        <v>61.508200000000002</v>
      </c>
      <c r="Q35">
        <v>267.36399999999998</v>
      </c>
      <c r="R35">
        <v>0.51661699999999999</v>
      </c>
      <c r="S35">
        <v>-36.590600000000002</v>
      </c>
      <c r="T35">
        <f t="shared" si="2"/>
        <v>-17.807000000000002</v>
      </c>
      <c r="W35">
        <v>4.2500000000000098</v>
      </c>
      <c r="X35">
        <f>AVERAGE(D734:D762)</f>
        <v>62.097711047926232</v>
      </c>
      <c r="Y35">
        <f>D734</f>
        <v>186.28912071535041</v>
      </c>
      <c r="Z35">
        <f>D762</f>
        <v>55.794230876527358</v>
      </c>
      <c r="AB35">
        <f t="shared" si="3"/>
        <v>3.3388599105812258</v>
      </c>
      <c r="AF35">
        <v>4.2500000000000098</v>
      </c>
      <c r="AG35">
        <f>AVERAGE(N790:N818)</f>
        <v>60.422704134935472</v>
      </c>
      <c r="AH35">
        <f>N790</f>
        <v>137.28720483250976</v>
      </c>
      <c r="AI35">
        <f>N818</f>
        <v>55.60498220640558</v>
      </c>
      <c r="AK35">
        <f t="shared" si="0"/>
        <v>2.4689730917078605</v>
      </c>
    </row>
    <row r="36" spans="1:37" x14ac:dyDescent="0.3">
      <c r="B36">
        <v>9</v>
      </c>
      <c r="C36">
        <v>498.80399999999997</v>
      </c>
      <c r="D36">
        <f t="shared" si="4"/>
        <v>29.698265621287746</v>
      </c>
      <c r="E36">
        <v>-36.956800000000001</v>
      </c>
      <c r="F36">
        <v>67.596400000000003</v>
      </c>
      <c r="G36">
        <v>244.13200000000001</v>
      </c>
      <c r="H36">
        <v>0.44899699999999998</v>
      </c>
      <c r="I36">
        <v>-56.350700000000003</v>
      </c>
      <c r="J36">
        <f t="shared" si="1"/>
        <v>-19.393900000000002</v>
      </c>
      <c r="L36">
        <v>13</v>
      </c>
      <c r="M36">
        <v>644.72500000000002</v>
      </c>
      <c r="N36">
        <f t="shared" si="5"/>
        <v>28.021408355983962</v>
      </c>
      <c r="O36">
        <v>-19.226099999999999</v>
      </c>
      <c r="P36">
        <v>61.920200000000001</v>
      </c>
      <c r="Q36">
        <v>273.61799999999999</v>
      </c>
      <c r="R36">
        <v>0.51926700000000003</v>
      </c>
      <c r="S36">
        <v>-36.621099999999998</v>
      </c>
      <c r="T36">
        <f t="shared" si="2"/>
        <v>-17.395</v>
      </c>
      <c r="W36">
        <v>4.3000000000000096</v>
      </c>
      <c r="X36">
        <f>AVERAGE(D766:D794)</f>
        <v>62.545649804677836</v>
      </c>
      <c r="Y36">
        <f>D766</f>
        <v>179.85611510791361</v>
      </c>
      <c r="Z36">
        <f>D794</f>
        <v>54.842601733026441</v>
      </c>
      <c r="AB36">
        <f t="shared" si="3"/>
        <v>3.2794964028776832</v>
      </c>
      <c r="AF36">
        <v>4.3000000000000096</v>
      </c>
      <c r="AG36">
        <f>AVERAGE(N822:N850)</f>
        <v>62.294435857578641</v>
      </c>
      <c r="AH36">
        <f>N822</f>
        <v>162.39038648912017</v>
      </c>
      <c r="AI36">
        <f>N850</f>
        <v>55.364854390432917</v>
      </c>
      <c r="AK36">
        <f t="shared" si="0"/>
        <v>2.9330951607664906</v>
      </c>
    </row>
    <row r="37" spans="1:37" x14ac:dyDescent="0.3">
      <c r="B37">
        <v>10</v>
      </c>
      <c r="C37">
        <v>532.75400000000002</v>
      </c>
      <c r="D37">
        <f t="shared" si="4"/>
        <v>29.455081001472713</v>
      </c>
      <c r="E37">
        <v>-36.605800000000002</v>
      </c>
      <c r="F37">
        <v>67.153899999999993</v>
      </c>
      <c r="G37">
        <v>242.423</v>
      </c>
      <c r="H37">
        <v>0.44758300000000001</v>
      </c>
      <c r="I37">
        <v>-56.2134</v>
      </c>
      <c r="J37">
        <f t="shared" si="1"/>
        <v>-19.607599999999998</v>
      </c>
      <c r="L37">
        <v>14</v>
      </c>
      <c r="M37">
        <v>678.82100000000003</v>
      </c>
      <c r="N37">
        <f t="shared" si="5"/>
        <v>29.328953542937583</v>
      </c>
      <c r="O37">
        <v>-19.027699999999999</v>
      </c>
      <c r="P37">
        <v>61.798099999999998</v>
      </c>
      <c r="Q37">
        <v>270.49099999999999</v>
      </c>
      <c r="R37">
        <v>0.51722800000000002</v>
      </c>
      <c r="S37">
        <v>-36.666899999999998</v>
      </c>
      <c r="T37">
        <f t="shared" si="2"/>
        <v>-17.639199999999999</v>
      </c>
      <c r="W37">
        <v>4.3500000000000103</v>
      </c>
      <c r="X37">
        <f>AVERAGE(D798:D826)</f>
        <v>63.624937768407392</v>
      </c>
      <c r="Y37">
        <f>D798</f>
        <v>197.82393669633998</v>
      </c>
      <c r="Z37">
        <f>D826</f>
        <v>56.097834623583459</v>
      </c>
      <c r="AB37">
        <f t="shared" si="3"/>
        <v>3.5264094955489611</v>
      </c>
      <c r="AF37">
        <v>4.3500000000000103</v>
      </c>
      <c r="AG37">
        <f>AVERAGE(N854:N883)</f>
        <v>62.403779618197866</v>
      </c>
      <c r="AH37">
        <f>N854</f>
        <v>158.47860538827325</v>
      </c>
      <c r="AI37">
        <f>N883</f>
        <v>57.244261262808237</v>
      </c>
      <c r="AK37">
        <f t="shared" si="0"/>
        <v>2.7684627575277534</v>
      </c>
    </row>
    <row r="38" spans="1:37" x14ac:dyDescent="0.3">
      <c r="B38">
        <v>11</v>
      </c>
      <c r="C38">
        <v>565.82799999999997</v>
      </c>
      <c r="D38">
        <f t="shared" si="4"/>
        <v>30.235230090101027</v>
      </c>
      <c r="E38">
        <v>-37.3688</v>
      </c>
      <c r="F38">
        <v>68.038899999999998</v>
      </c>
      <c r="G38">
        <v>247.48599999999999</v>
      </c>
      <c r="H38">
        <v>0.45036300000000001</v>
      </c>
      <c r="I38">
        <v>-56.442300000000003</v>
      </c>
      <c r="J38">
        <f t="shared" si="1"/>
        <v>-19.073500000000003</v>
      </c>
      <c r="T38">
        <f t="shared" si="2"/>
        <v>0</v>
      </c>
      <c r="W38">
        <v>4.4000000000000101</v>
      </c>
      <c r="X38">
        <f>AVERAGE(D830:D859)</f>
        <v>63.925844327618059</v>
      </c>
      <c r="Y38">
        <f>D830</f>
        <v>195.57989438685703</v>
      </c>
      <c r="Z38">
        <f>D859</f>
        <v>56.802044873615756</v>
      </c>
      <c r="AB38">
        <f t="shared" si="3"/>
        <v>3.4431840406805994</v>
      </c>
      <c r="AF38">
        <v>4.4000000000000101</v>
      </c>
      <c r="AG38">
        <f>AVERAGE(N887:N916)</f>
        <v>63.546615014816346</v>
      </c>
      <c r="AH38">
        <f>N887</f>
        <v>171.20356103406928</v>
      </c>
      <c r="AI38">
        <f>N916</f>
        <v>57.309874491375012</v>
      </c>
      <c r="AK38">
        <f t="shared" si="0"/>
        <v>2.9873309364834673</v>
      </c>
    </row>
    <row r="39" spans="1:37" x14ac:dyDescent="0.3">
      <c r="B39">
        <v>12</v>
      </c>
      <c r="C39">
        <v>600.31299999999999</v>
      </c>
      <c r="D39">
        <f t="shared" si="4"/>
        <v>28.998115122517024</v>
      </c>
      <c r="E39">
        <v>-36.422699999999999</v>
      </c>
      <c r="F39">
        <v>67.016599999999997</v>
      </c>
      <c r="G39">
        <v>241.048</v>
      </c>
      <c r="H39">
        <v>0.447847</v>
      </c>
      <c r="I39">
        <v>-56.2592</v>
      </c>
      <c r="J39">
        <f t="shared" si="1"/>
        <v>-19.836500000000001</v>
      </c>
      <c r="K39">
        <v>2.8</v>
      </c>
      <c r="T39">
        <f t="shared" si="2"/>
        <v>0</v>
      </c>
      <c r="W39">
        <v>4.4500000000000099</v>
      </c>
      <c r="AF39">
        <v>4.4500000000000099</v>
      </c>
      <c r="AG39">
        <f>AVERAGE(N920:N949)</f>
        <v>64.166514132201016</v>
      </c>
      <c r="AH39">
        <f>N920</f>
        <v>182.44845831052652</v>
      </c>
      <c r="AI39">
        <f>N949</f>
        <v>58.668231152830884</v>
      </c>
      <c r="AK39">
        <f t="shared" si="0"/>
        <v>3.1098339719029169</v>
      </c>
    </row>
    <row r="40" spans="1:37" x14ac:dyDescent="0.3">
      <c r="B40">
        <v>13</v>
      </c>
      <c r="C40">
        <v>634.13499999999999</v>
      </c>
      <c r="D40">
        <f t="shared" si="4"/>
        <v>29.566554313760271</v>
      </c>
      <c r="E40">
        <v>-37.109400000000001</v>
      </c>
      <c r="F40">
        <v>67.718500000000006</v>
      </c>
      <c r="G40">
        <v>246.892</v>
      </c>
      <c r="H40">
        <v>0.45075300000000001</v>
      </c>
      <c r="I40">
        <v>-56.304900000000004</v>
      </c>
      <c r="J40">
        <f t="shared" si="1"/>
        <v>-19.195500000000003</v>
      </c>
      <c r="L40">
        <v>1</v>
      </c>
      <c r="M40">
        <v>204.78200000000001</v>
      </c>
      <c r="O40">
        <v>-22.415199999999999</v>
      </c>
      <c r="P40">
        <v>64.788799999999995</v>
      </c>
      <c r="Q40">
        <v>272.089</v>
      </c>
      <c r="R40">
        <v>0.52555300000000005</v>
      </c>
      <c r="S40">
        <v>-35.247799999999998</v>
      </c>
      <c r="T40">
        <f t="shared" si="2"/>
        <v>-12.832599999999999</v>
      </c>
      <c r="W40">
        <v>4.5000000000000098</v>
      </c>
      <c r="X40">
        <f>AVERAGE(D896:D925)</f>
        <v>65.455004791833446</v>
      </c>
      <c r="Y40">
        <f>D896</f>
        <v>205.71898786258015</v>
      </c>
      <c r="Z40">
        <f>D925</f>
        <v>58.524024111897972</v>
      </c>
      <c r="AB40">
        <f t="shared" si="3"/>
        <v>3.5151203456079045</v>
      </c>
      <c r="AF40">
        <v>4.5000000000000098</v>
      </c>
      <c r="AG40">
        <f>AVERAGE(N953:N984)</f>
        <v>66.415378285592453</v>
      </c>
      <c r="AH40">
        <f>N953</f>
        <v>161.31634134537796</v>
      </c>
      <c r="AI40">
        <f>N984</f>
        <v>59.630292188431788</v>
      </c>
      <c r="AK40">
        <f t="shared" si="0"/>
        <v>2.7052750443619855</v>
      </c>
    </row>
    <row r="41" spans="1:37" x14ac:dyDescent="0.3">
      <c r="B41">
        <v>14</v>
      </c>
      <c r="C41">
        <v>668.34799999999996</v>
      </c>
      <c r="D41">
        <f t="shared" si="4"/>
        <v>29.228655774120977</v>
      </c>
      <c r="E41">
        <v>-37.4146</v>
      </c>
      <c r="F41">
        <v>67.977900000000005</v>
      </c>
      <c r="G41">
        <v>249.672</v>
      </c>
      <c r="H41">
        <v>0.452677</v>
      </c>
      <c r="I41">
        <v>-56.472799999999999</v>
      </c>
      <c r="J41">
        <f t="shared" si="1"/>
        <v>-19.058199999999999</v>
      </c>
      <c r="L41">
        <v>2</v>
      </c>
      <c r="M41">
        <v>228.96600000000001</v>
      </c>
      <c r="N41">
        <f t="shared" si="5"/>
        <v>41.349652662917634</v>
      </c>
      <c r="O41">
        <v>-19.073499999999999</v>
      </c>
      <c r="P41">
        <v>61.462400000000002</v>
      </c>
      <c r="Q41">
        <v>268.69900000000001</v>
      </c>
      <c r="R41">
        <v>0.52202800000000005</v>
      </c>
      <c r="S41">
        <v>-34.652700000000003</v>
      </c>
      <c r="T41">
        <f t="shared" si="2"/>
        <v>-15.579200000000004</v>
      </c>
      <c r="W41">
        <v>4.5500000000000096</v>
      </c>
    </row>
    <row r="42" spans="1:37" x14ac:dyDescent="0.3">
      <c r="J42">
        <f t="shared" si="1"/>
        <v>0</v>
      </c>
      <c r="L42">
        <v>3</v>
      </c>
      <c r="M42">
        <v>256.86599999999999</v>
      </c>
      <c r="N42">
        <f t="shared" si="5"/>
        <v>35.842293906810063</v>
      </c>
      <c r="O42">
        <v>-18.8599</v>
      </c>
      <c r="P42">
        <v>61.477699999999999</v>
      </c>
      <c r="Q42">
        <v>269.64</v>
      </c>
      <c r="R42">
        <v>0.52130600000000005</v>
      </c>
      <c r="S42">
        <v>-35.003700000000002</v>
      </c>
      <c r="T42">
        <f t="shared" si="2"/>
        <v>-16.143800000000002</v>
      </c>
      <c r="W42">
        <v>4.6000000000000103</v>
      </c>
    </row>
    <row r="43" spans="1:37" x14ac:dyDescent="0.3">
      <c r="A43">
        <v>2.9</v>
      </c>
      <c r="J43">
        <f t="shared" si="1"/>
        <v>0</v>
      </c>
      <c r="L43">
        <v>4</v>
      </c>
      <c r="M43">
        <v>284.02800000000002</v>
      </c>
      <c r="N43">
        <f t="shared" si="5"/>
        <v>36.81614019586182</v>
      </c>
      <c r="O43">
        <v>-18.295300000000001</v>
      </c>
      <c r="P43">
        <v>60.8215</v>
      </c>
      <c r="Q43">
        <v>266.46499999999997</v>
      </c>
      <c r="R43">
        <v>0.51987399999999995</v>
      </c>
      <c r="S43">
        <v>-35.339399999999998</v>
      </c>
      <c r="T43">
        <f t="shared" si="2"/>
        <v>-17.044099999999997</v>
      </c>
      <c r="W43">
        <v>4.6500000000000101</v>
      </c>
    </row>
    <row r="44" spans="1:37" x14ac:dyDescent="0.3">
      <c r="B44">
        <v>1</v>
      </c>
      <c r="C44">
        <v>209.19800000000001</v>
      </c>
      <c r="E44">
        <v>-39.2303</v>
      </c>
      <c r="F44">
        <v>69.656400000000005</v>
      </c>
      <c r="G44">
        <v>240.24</v>
      </c>
      <c r="H44">
        <v>0.44865100000000002</v>
      </c>
      <c r="I44">
        <v>-55.267299999999999</v>
      </c>
      <c r="J44">
        <f t="shared" si="1"/>
        <v>-16.036999999999999</v>
      </c>
      <c r="L44">
        <v>5</v>
      </c>
      <c r="M44">
        <v>310.49799999999999</v>
      </c>
      <c r="N44">
        <f t="shared" si="5"/>
        <v>37.778617302606769</v>
      </c>
      <c r="O44">
        <v>-18.7225</v>
      </c>
      <c r="P44">
        <v>61.309800000000003</v>
      </c>
      <c r="Q44">
        <v>268.73500000000001</v>
      </c>
      <c r="R44">
        <v>0.52149400000000001</v>
      </c>
      <c r="S44">
        <v>-35.674999999999997</v>
      </c>
      <c r="T44">
        <f t="shared" si="2"/>
        <v>-16.952499999999997</v>
      </c>
      <c r="W44">
        <v>4.7000000000000099</v>
      </c>
    </row>
    <row r="45" spans="1:37" x14ac:dyDescent="0.3">
      <c r="B45">
        <v>2</v>
      </c>
      <c r="C45">
        <v>238.07499999999999</v>
      </c>
      <c r="D45">
        <f t="shared" si="4"/>
        <v>34.629636042525213</v>
      </c>
      <c r="E45">
        <v>-36.468499999999999</v>
      </c>
      <c r="F45">
        <v>66.879300000000001</v>
      </c>
      <c r="G45">
        <v>234.98500000000001</v>
      </c>
      <c r="H45">
        <v>0.44423899999999999</v>
      </c>
      <c r="I45">
        <v>-55.084200000000003</v>
      </c>
      <c r="J45">
        <f t="shared" si="1"/>
        <v>-18.615700000000004</v>
      </c>
      <c r="L45">
        <v>6</v>
      </c>
      <c r="M45">
        <v>337.89600000000002</v>
      </c>
      <c r="N45">
        <f t="shared" si="5"/>
        <v>36.499014526607752</v>
      </c>
      <c r="O45">
        <v>-18.341100000000001</v>
      </c>
      <c r="P45">
        <v>60.9741</v>
      </c>
      <c r="Q45">
        <v>266.79399999999998</v>
      </c>
      <c r="R45">
        <v>0.52070000000000005</v>
      </c>
      <c r="S45">
        <v>-35.659799999999997</v>
      </c>
      <c r="T45">
        <f t="shared" si="2"/>
        <v>-17.318699999999996</v>
      </c>
      <c r="W45">
        <v>4.7500000000000098</v>
      </c>
    </row>
    <row r="46" spans="1:37" x14ac:dyDescent="0.3">
      <c r="B46">
        <v>3</v>
      </c>
      <c r="C46">
        <v>267.34899999999999</v>
      </c>
      <c r="D46">
        <f t="shared" si="4"/>
        <v>34.160005465600875</v>
      </c>
      <c r="E46">
        <v>-37.948599999999999</v>
      </c>
      <c r="F46">
        <v>68.496700000000004</v>
      </c>
      <c r="G46">
        <v>249.56399999999999</v>
      </c>
      <c r="H46">
        <v>0.45270199999999999</v>
      </c>
      <c r="I46">
        <v>-55.603000000000002</v>
      </c>
      <c r="J46">
        <f t="shared" si="1"/>
        <v>-17.654400000000003</v>
      </c>
      <c r="L46">
        <v>7</v>
      </c>
      <c r="M46">
        <v>364.983</v>
      </c>
      <c r="N46">
        <f t="shared" si="5"/>
        <v>36.918078783180135</v>
      </c>
      <c r="O46">
        <v>-18.447900000000001</v>
      </c>
      <c r="P46">
        <v>61.111499999999999</v>
      </c>
      <c r="Q46">
        <v>267.40600000000001</v>
      </c>
      <c r="R46">
        <v>0.52090499999999995</v>
      </c>
      <c r="S46">
        <v>-35.751300000000001</v>
      </c>
      <c r="T46">
        <f t="shared" si="2"/>
        <v>-17.3034</v>
      </c>
      <c r="W46">
        <v>4.8000000000000096</v>
      </c>
    </row>
    <row r="47" spans="1:37" x14ac:dyDescent="0.3">
      <c r="B47">
        <v>4</v>
      </c>
      <c r="C47">
        <v>296.34800000000001</v>
      </c>
      <c r="D47">
        <f t="shared" si="4"/>
        <v>34.483947722335223</v>
      </c>
      <c r="E47">
        <v>-37.826500000000003</v>
      </c>
      <c r="F47">
        <v>68.420400000000001</v>
      </c>
      <c r="G47">
        <v>248.86799999999999</v>
      </c>
      <c r="H47">
        <v>0.45166400000000001</v>
      </c>
      <c r="I47">
        <v>-55.877699999999997</v>
      </c>
      <c r="J47">
        <f t="shared" si="1"/>
        <v>-18.051199999999994</v>
      </c>
      <c r="L47">
        <v>8</v>
      </c>
      <c r="M47">
        <v>391.40100000000001</v>
      </c>
      <c r="N47">
        <f t="shared" si="5"/>
        <v>37.852979029449607</v>
      </c>
      <c r="O47">
        <v>-19.134499999999999</v>
      </c>
      <c r="P47">
        <v>61.615000000000002</v>
      </c>
      <c r="Q47">
        <v>273.31200000000001</v>
      </c>
      <c r="R47">
        <v>0.52371699999999999</v>
      </c>
      <c r="S47">
        <v>-35.9497</v>
      </c>
      <c r="T47">
        <f t="shared" si="2"/>
        <v>-16.815200000000001</v>
      </c>
      <c r="W47">
        <v>4.8500000000000103</v>
      </c>
    </row>
    <row r="48" spans="1:37" x14ac:dyDescent="0.3">
      <c r="B48">
        <v>5</v>
      </c>
      <c r="C48">
        <v>326.13299999999998</v>
      </c>
      <c r="D48">
        <f t="shared" si="4"/>
        <v>33.573946617424916</v>
      </c>
      <c r="E48">
        <v>-36.926299999999998</v>
      </c>
      <c r="F48">
        <v>67.520099999999999</v>
      </c>
      <c r="G48">
        <v>242.72</v>
      </c>
      <c r="H48">
        <v>0.448069</v>
      </c>
      <c r="I48">
        <v>-56.015000000000001</v>
      </c>
      <c r="J48">
        <f t="shared" si="1"/>
        <v>-19.088700000000003</v>
      </c>
      <c r="L48">
        <v>9</v>
      </c>
      <c r="M48">
        <v>417.57600000000002</v>
      </c>
      <c r="N48">
        <f t="shared" si="5"/>
        <v>38.204393505253087</v>
      </c>
      <c r="O48">
        <v>-19.058199999999999</v>
      </c>
      <c r="P48">
        <v>61.630200000000002</v>
      </c>
      <c r="Q48">
        <v>272.702</v>
      </c>
      <c r="R48">
        <v>0.52579600000000004</v>
      </c>
      <c r="S48">
        <v>-35.7819</v>
      </c>
      <c r="T48">
        <f t="shared" si="2"/>
        <v>-16.723700000000001</v>
      </c>
      <c r="W48">
        <v>4.9000000000000101</v>
      </c>
    </row>
    <row r="49" spans="1:23" x14ac:dyDescent="0.3">
      <c r="B49">
        <v>6</v>
      </c>
      <c r="C49">
        <v>356.55500000000001</v>
      </c>
      <c r="D49">
        <f t="shared" si="4"/>
        <v>32.870948655578175</v>
      </c>
      <c r="E49">
        <v>-37.063600000000001</v>
      </c>
      <c r="F49">
        <v>67.688000000000002</v>
      </c>
      <c r="G49">
        <v>245.23699999999999</v>
      </c>
      <c r="H49">
        <v>0.45011800000000002</v>
      </c>
      <c r="I49">
        <v>-56.0608</v>
      </c>
      <c r="J49">
        <f t="shared" si="1"/>
        <v>-18.997199999999999</v>
      </c>
      <c r="L49">
        <v>10</v>
      </c>
      <c r="M49">
        <v>443.63400000000001</v>
      </c>
      <c r="N49">
        <f t="shared" si="5"/>
        <v>38.375930616317454</v>
      </c>
      <c r="O49">
        <v>-18.7225</v>
      </c>
      <c r="P49">
        <v>61.370800000000003</v>
      </c>
      <c r="Q49">
        <v>271.08800000000002</v>
      </c>
      <c r="R49">
        <v>0.52314099999999997</v>
      </c>
      <c r="S49">
        <v>-35.9497</v>
      </c>
      <c r="T49">
        <f t="shared" si="2"/>
        <v>-17.2272</v>
      </c>
      <c r="W49">
        <v>4.9500000000000099</v>
      </c>
    </row>
    <row r="50" spans="1:23" x14ac:dyDescent="0.3">
      <c r="B50">
        <v>7</v>
      </c>
      <c r="C50">
        <v>387.48599999999999</v>
      </c>
      <c r="D50">
        <f t="shared" si="4"/>
        <v>32.330024894119184</v>
      </c>
      <c r="E50">
        <v>-37.4756</v>
      </c>
      <c r="F50">
        <v>68.130499999999998</v>
      </c>
      <c r="G50">
        <v>248.37100000000001</v>
      </c>
      <c r="H50">
        <v>0.45297599999999999</v>
      </c>
      <c r="I50">
        <v>-56.137099999999997</v>
      </c>
      <c r="J50">
        <f t="shared" si="1"/>
        <v>-18.661499999999997</v>
      </c>
      <c r="L50">
        <v>11</v>
      </c>
      <c r="M50">
        <v>470.37700000000001</v>
      </c>
      <c r="N50">
        <f t="shared" si="5"/>
        <v>37.392962644430327</v>
      </c>
      <c r="O50">
        <v>-18.508900000000001</v>
      </c>
      <c r="P50">
        <v>61.035200000000003</v>
      </c>
      <c r="Q50">
        <v>268.089</v>
      </c>
      <c r="R50">
        <v>0.52202099999999996</v>
      </c>
      <c r="S50">
        <v>-36.026000000000003</v>
      </c>
      <c r="T50">
        <f t="shared" si="2"/>
        <v>-17.517100000000003</v>
      </c>
      <c r="W50">
        <v>5.0000000000000098</v>
      </c>
    </row>
    <row r="51" spans="1:23" x14ac:dyDescent="0.3">
      <c r="B51">
        <v>8</v>
      </c>
      <c r="C51">
        <v>418.19200000000001</v>
      </c>
      <c r="D51">
        <f t="shared" si="4"/>
        <v>32.566925030938563</v>
      </c>
      <c r="E51">
        <v>-36.377000000000002</v>
      </c>
      <c r="F51">
        <v>66.909800000000004</v>
      </c>
      <c r="G51">
        <v>239.30600000000001</v>
      </c>
      <c r="H51">
        <v>0.447044</v>
      </c>
      <c r="I51">
        <v>-56.243899999999996</v>
      </c>
      <c r="J51">
        <f t="shared" si="1"/>
        <v>-19.866899999999994</v>
      </c>
      <c r="L51">
        <v>12</v>
      </c>
      <c r="M51">
        <v>496.69900000000001</v>
      </c>
      <c r="N51">
        <f t="shared" si="5"/>
        <v>37.991034115948629</v>
      </c>
      <c r="O51">
        <v>-19.180299999999999</v>
      </c>
      <c r="P51">
        <v>61.721800000000002</v>
      </c>
      <c r="Q51">
        <v>274.87700000000001</v>
      </c>
      <c r="R51">
        <v>0.52740900000000002</v>
      </c>
      <c r="S51">
        <v>-35.8429</v>
      </c>
      <c r="T51">
        <f t="shared" si="2"/>
        <v>-16.662600000000001</v>
      </c>
      <c r="W51">
        <v>5.0500000000000096</v>
      </c>
    </row>
    <row r="52" spans="1:23" x14ac:dyDescent="0.3">
      <c r="B52">
        <v>9</v>
      </c>
      <c r="C52">
        <v>448.36500000000001</v>
      </c>
      <c r="D52">
        <f t="shared" si="4"/>
        <v>33.142213236999964</v>
      </c>
      <c r="E52">
        <v>-37.048299999999998</v>
      </c>
      <c r="F52">
        <v>67.596400000000003</v>
      </c>
      <c r="G52">
        <v>246.67400000000001</v>
      </c>
      <c r="H52">
        <v>0.45165499999999997</v>
      </c>
      <c r="I52">
        <v>-56.091299999999997</v>
      </c>
      <c r="J52">
        <f t="shared" si="1"/>
        <v>-19.042999999999999</v>
      </c>
      <c r="L52">
        <v>13</v>
      </c>
      <c r="M52">
        <v>522.89</v>
      </c>
      <c r="N52">
        <f t="shared" si="5"/>
        <v>38.181054560727006</v>
      </c>
      <c r="O52">
        <v>-19.424399999999999</v>
      </c>
      <c r="P52">
        <v>62.027000000000001</v>
      </c>
      <c r="Q52">
        <v>279.41899999999998</v>
      </c>
      <c r="R52">
        <v>0.52736499999999997</v>
      </c>
      <c r="S52">
        <v>-35.980200000000004</v>
      </c>
      <c r="T52">
        <f t="shared" si="2"/>
        <v>-16.555800000000005</v>
      </c>
      <c r="W52">
        <v>5.1000000000000103</v>
      </c>
    </row>
    <row r="53" spans="1:23" x14ac:dyDescent="0.3">
      <c r="B53">
        <v>10</v>
      </c>
      <c r="C53">
        <v>478.12400000000002</v>
      </c>
      <c r="D53">
        <f t="shared" si="4"/>
        <v>33.603279680096762</v>
      </c>
      <c r="E53">
        <v>-37.4146</v>
      </c>
      <c r="F53">
        <v>67.932100000000005</v>
      </c>
      <c r="G53">
        <v>247.96</v>
      </c>
      <c r="H53">
        <v>0.45361499999999999</v>
      </c>
      <c r="I53">
        <v>-56.2592</v>
      </c>
      <c r="J53">
        <f t="shared" si="1"/>
        <v>-18.8446</v>
      </c>
      <c r="L53">
        <v>14</v>
      </c>
      <c r="M53">
        <v>550.27099999999996</v>
      </c>
      <c r="N53">
        <f t="shared" si="5"/>
        <v>36.521675614477232</v>
      </c>
      <c r="O53">
        <v>-18.7988</v>
      </c>
      <c r="P53">
        <v>61.279299999999999</v>
      </c>
      <c r="Q53">
        <v>269.12299999999999</v>
      </c>
      <c r="R53">
        <v>0.522841</v>
      </c>
      <c r="S53">
        <v>-36.117600000000003</v>
      </c>
      <c r="T53">
        <f t="shared" si="2"/>
        <v>-17.318800000000003</v>
      </c>
      <c r="W53">
        <v>5.1500000000000101</v>
      </c>
    </row>
    <row r="54" spans="1:23" x14ac:dyDescent="0.3">
      <c r="B54">
        <v>11</v>
      </c>
      <c r="C54">
        <v>508.96600000000001</v>
      </c>
      <c r="D54">
        <f t="shared" si="4"/>
        <v>32.423318850917596</v>
      </c>
      <c r="E54">
        <v>-37.353499999999997</v>
      </c>
      <c r="F54">
        <v>68.130499999999998</v>
      </c>
      <c r="G54">
        <v>247.66300000000001</v>
      </c>
      <c r="H54">
        <v>0.45322000000000001</v>
      </c>
      <c r="I54">
        <v>-56.076000000000001</v>
      </c>
      <c r="J54">
        <f t="shared" si="1"/>
        <v>-18.722500000000004</v>
      </c>
      <c r="L54">
        <v>15</v>
      </c>
      <c r="M54">
        <v>577.28099999999995</v>
      </c>
      <c r="N54">
        <f t="shared" si="5"/>
        <v>37.023324694557587</v>
      </c>
      <c r="O54">
        <v>-19.226099999999999</v>
      </c>
      <c r="P54">
        <v>61.767600000000002</v>
      </c>
      <c r="Q54">
        <v>275.56900000000002</v>
      </c>
      <c r="R54">
        <v>0.52720900000000004</v>
      </c>
      <c r="S54">
        <v>-36.087000000000003</v>
      </c>
      <c r="T54">
        <f t="shared" si="2"/>
        <v>-16.860900000000004</v>
      </c>
      <c r="W54">
        <v>5.2000000000000099</v>
      </c>
    </row>
    <row r="55" spans="1:23" x14ac:dyDescent="0.3">
      <c r="B55">
        <v>12</v>
      </c>
      <c r="C55">
        <v>537.66600000000005</v>
      </c>
      <c r="D55">
        <f t="shared" si="4"/>
        <v>34.843205574912837</v>
      </c>
      <c r="E55">
        <v>-37.506100000000004</v>
      </c>
      <c r="F55">
        <v>68.145799999999994</v>
      </c>
      <c r="G55">
        <v>248.191</v>
      </c>
      <c r="H55">
        <v>0.45294000000000001</v>
      </c>
      <c r="I55">
        <v>-56.198099999999997</v>
      </c>
      <c r="J55">
        <f t="shared" si="1"/>
        <v>-18.691999999999993</v>
      </c>
      <c r="L55">
        <v>16</v>
      </c>
      <c r="M55">
        <v>605.06600000000003</v>
      </c>
      <c r="N55">
        <f t="shared" si="5"/>
        <v>35.99064243296732</v>
      </c>
      <c r="O55">
        <v>-18.539400000000001</v>
      </c>
      <c r="P55">
        <v>61.248800000000003</v>
      </c>
      <c r="Q55">
        <v>270.24599999999998</v>
      </c>
      <c r="R55">
        <v>0.52367699999999995</v>
      </c>
      <c r="S55">
        <v>-36.148099999999999</v>
      </c>
      <c r="T55">
        <f t="shared" si="2"/>
        <v>-17.608699999999999</v>
      </c>
      <c r="W55">
        <v>5.2500000000000098</v>
      </c>
    </row>
    <row r="56" spans="1:23" x14ac:dyDescent="0.3">
      <c r="B56">
        <v>13</v>
      </c>
      <c r="C56">
        <v>568.16399999999999</v>
      </c>
      <c r="D56">
        <f t="shared" si="4"/>
        <v>32.789035346580178</v>
      </c>
      <c r="E56">
        <v>-37.612900000000003</v>
      </c>
      <c r="F56">
        <v>68.206800000000001</v>
      </c>
      <c r="G56">
        <v>250.46</v>
      </c>
      <c r="H56">
        <v>0.45443800000000001</v>
      </c>
      <c r="I56">
        <v>-56.1218</v>
      </c>
      <c r="J56">
        <f t="shared" si="1"/>
        <v>-18.508899999999997</v>
      </c>
      <c r="L56">
        <v>17</v>
      </c>
      <c r="M56">
        <v>634.22799999999995</v>
      </c>
      <c r="N56">
        <f t="shared" si="5"/>
        <v>34.291200877854834</v>
      </c>
      <c r="O56">
        <v>-19.332899999999999</v>
      </c>
      <c r="P56">
        <v>61.874400000000001</v>
      </c>
      <c r="Q56">
        <v>276.02300000000002</v>
      </c>
      <c r="R56">
        <v>0.527667</v>
      </c>
      <c r="S56">
        <v>-36.224400000000003</v>
      </c>
      <c r="T56">
        <f t="shared" si="2"/>
        <v>-16.891500000000004</v>
      </c>
      <c r="W56">
        <v>5.3000000000000096</v>
      </c>
    </row>
    <row r="57" spans="1:23" x14ac:dyDescent="0.3">
      <c r="B57">
        <v>14</v>
      </c>
      <c r="C57">
        <v>598.94600000000003</v>
      </c>
      <c r="D57">
        <f t="shared" si="4"/>
        <v>32.486518094990537</v>
      </c>
      <c r="E57">
        <v>-37.704500000000003</v>
      </c>
      <c r="F57">
        <v>68.221999999999994</v>
      </c>
      <c r="G57">
        <v>250.518</v>
      </c>
      <c r="H57">
        <v>0.45388800000000001</v>
      </c>
      <c r="I57">
        <v>-56.457500000000003</v>
      </c>
      <c r="J57">
        <f t="shared" si="1"/>
        <v>-18.753</v>
      </c>
      <c r="L57">
        <v>18</v>
      </c>
      <c r="M57">
        <v>661.62099999999998</v>
      </c>
      <c r="N57">
        <f t="shared" si="5"/>
        <v>36.505676632716352</v>
      </c>
      <c r="O57">
        <v>-18.417400000000001</v>
      </c>
      <c r="P57">
        <v>61.0657</v>
      </c>
      <c r="Q57">
        <v>268.46600000000001</v>
      </c>
      <c r="R57">
        <v>0.52496399999999999</v>
      </c>
      <c r="S57">
        <v>-36.0107</v>
      </c>
      <c r="T57">
        <f t="shared" si="2"/>
        <v>-17.593299999999999</v>
      </c>
    </row>
    <row r="58" spans="1:23" x14ac:dyDescent="0.3">
      <c r="B58">
        <v>15</v>
      </c>
      <c r="C58">
        <v>629.548</v>
      </c>
      <c r="D58">
        <f t="shared" si="4"/>
        <v>32.677602771060741</v>
      </c>
      <c r="E58">
        <v>-37.719700000000003</v>
      </c>
      <c r="F58">
        <v>68.283100000000005</v>
      </c>
      <c r="G58">
        <v>252.07900000000001</v>
      </c>
      <c r="H58">
        <v>0.45678000000000002</v>
      </c>
      <c r="I58">
        <v>-56.182899999999997</v>
      </c>
      <c r="J58">
        <f t="shared" si="1"/>
        <v>-18.463199999999993</v>
      </c>
      <c r="L58">
        <v>19</v>
      </c>
      <c r="M58">
        <v>690.05899999999997</v>
      </c>
      <c r="N58">
        <f t="shared" si="5"/>
        <v>35.164216892889812</v>
      </c>
      <c r="O58">
        <v>-18.936199999999999</v>
      </c>
      <c r="P58">
        <v>61.340299999999999</v>
      </c>
      <c r="Q58">
        <v>273.98899999999998</v>
      </c>
      <c r="R58">
        <v>0.52767299999999995</v>
      </c>
      <c r="S58">
        <v>-36.1633</v>
      </c>
      <c r="T58">
        <f t="shared" si="2"/>
        <v>-17.2271</v>
      </c>
    </row>
    <row r="59" spans="1:23" x14ac:dyDescent="0.3">
      <c r="B59">
        <v>16</v>
      </c>
      <c r="C59">
        <v>660.73099999999999</v>
      </c>
      <c r="D59">
        <f t="shared" si="4"/>
        <v>32.068755411602481</v>
      </c>
      <c r="E59">
        <v>-35.552999999999997</v>
      </c>
      <c r="F59">
        <v>65.902699999999996</v>
      </c>
      <c r="G59">
        <v>234.79499999999999</v>
      </c>
      <c r="H59">
        <v>0.44664199999999998</v>
      </c>
      <c r="I59">
        <v>-56.137099999999997</v>
      </c>
      <c r="J59">
        <f t="shared" si="1"/>
        <v>-20.584099999999999</v>
      </c>
      <c r="T59">
        <f t="shared" si="2"/>
        <v>0</v>
      </c>
    </row>
    <row r="60" spans="1:23" x14ac:dyDescent="0.3">
      <c r="B60">
        <v>17</v>
      </c>
      <c r="C60">
        <v>691.64599999999996</v>
      </c>
      <c r="D60">
        <f t="shared" si="4"/>
        <v>32.346757237586971</v>
      </c>
      <c r="E60">
        <v>-38.253799999999998</v>
      </c>
      <c r="F60">
        <v>68.801900000000003</v>
      </c>
      <c r="G60">
        <v>257.68900000000002</v>
      </c>
      <c r="H60">
        <v>0.46012900000000001</v>
      </c>
      <c r="I60">
        <v>-56.2286</v>
      </c>
      <c r="J60">
        <f t="shared" si="1"/>
        <v>-17.974800000000002</v>
      </c>
      <c r="K60">
        <v>2.85</v>
      </c>
      <c r="T60">
        <f t="shared" si="2"/>
        <v>0</v>
      </c>
    </row>
    <row r="61" spans="1:23" x14ac:dyDescent="0.3">
      <c r="J61">
        <f t="shared" si="1"/>
        <v>0</v>
      </c>
      <c r="L61">
        <v>1</v>
      </c>
      <c r="M61">
        <v>204.036</v>
      </c>
      <c r="O61">
        <v>-22.537199999999999</v>
      </c>
      <c r="P61">
        <v>65.277100000000004</v>
      </c>
      <c r="Q61">
        <v>277.44799999999998</v>
      </c>
      <c r="R61">
        <v>0.53312099999999996</v>
      </c>
      <c r="S61">
        <v>-34.5306</v>
      </c>
      <c r="T61">
        <f t="shared" si="2"/>
        <v>-11.993400000000001</v>
      </c>
    </row>
    <row r="62" spans="1:23" x14ac:dyDescent="0.3">
      <c r="A62">
        <v>2.95</v>
      </c>
      <c r="J62">
        <f t="shared" si="1"/>
        <v>0</v>
      </c>
      <c r="L62">
        <v>2</v>
      </c>
      <c r="M62">
        <v>226.584</v>
      </c>
      <c r="N62">
        <f t="shared" si="5"/>
        <v>44.34983147064041</v>
      </c>
      <c r="O62">
        <v>-19.210799999999999</v>
      </c>
      <c r="P62">
        <v>61.615000000000002</v>
      </c>
      <c r="Q62">
        <v>275.70299999999997</v>
      </c>
      <c r="R62">
        <v>0.532219</v>
      </c>
      <c r="S62">
        <v>-33.783000000000001</v>
      </c>
      <c r="T62">
        <f t="shared" si="2"/>
        <v>-14.572200000000002</v>
      </c>
    </row>
    <row r="63" spans="1:23" x14ac:dyDescent="0.3">
      <c r="B63">
        <v>1</v>
      </c>
      <c r="C63">
        <v>207.36799999999999</v>
      </c>
      <c r="E63">
        <v>-41.137700000000002</v>
      </c>
      <c r="F63">
        <v>71.792599999999993</v>
      </c>
      <c r="G63">
        <v>251.39599999999999</v>
      </c>
      <c r="H63">
        <v>0.45605099999999998</v>
      </c>
      <c r="I63">
        <v>-55.389400000000002</v>
      </c>
      <c r="J63">
        <f t="shared" si="1"/>
        <v>-14.2517</v>
      </c>
      <c r="L63">
        <v>3</v>
      </c>
      <c r="M63">
        <v>251.69</v>
      </c>
      <c r="N63">
        <f t="shared" si="5"/>
        <v>39.83111606787223</v>
      </c>
      <c r="O63">
        <v>-17.2882</v>
      </c>
      <c r="P63">
        <v>59.890700000000002</v>
      </c>
      <c r="Q63">
        <v>260.12799999999999</v>
      </c>
      <c r="R63">
        <v>0.52085800000000004</v>
      </c>
      <c r="S63">
        <v>-34.4238</v>
      </c>
      <c r="T63">
        <f t="shared" si="2"/>
        <v>-17.1356</v>
      </c>
    </row>
    <row r="64" spans="1:23" x14ac:dyDescent="0.3">
      <c r="B64">
        <v>2</v>
      </c>
      <c r="C64">
        <v>233.32300000000001</v>
      </c>
      <c r="D64">
        <f t="shared" si="4"/>
        <v>38.528221922558252</v>
      </c>
      <c r="E64">
        <v>-36.743200000000002</v>
      </c>
      <c r="F64">
        <v>66.986099999999993</v>
      </c>
      <c r="G64">
        <v>240.01300000000001</v>
      </c>
      <c r="H64">
        <v>0.44984200000000002</v>
      </c>
      <c r="I64">
        <v>-54.870600000000003</v>
      </c>
      <c r="J64">
        <f t="shared" si="1"/>
        <v>-18.127400000000002</v>
      </c>
      <c r="L64">
        <v>4</v>
      </c>
      <c r="M64">
        <v>276.45800000000003</v>
      </c>
      <c r="N64">
        <f t="shared" si="5"/>
        <v>40.37467700258393</v>
      </c>
      <c r="O64">
        <v>-17.867999999999999</v>
      </c>
      <c r="P64">
        <v>60.623199999999997</v>
      </c>
      <c r="Q64">
        <v>266.02800000000002</v>
      </c>
      <c r="R64">
        <v>0.52432699999999999</v>
      </c>
      <c r="S64">
        <v>-34.805300000000003</v>
      </c>
      <c r="T64">
        <f t="shared" si="2"/>
        <v>-16.937300000000004</v>
      </c>
    </row>
    <row r="65" spans="2:20" x14ac:dyDescent="0.3">
      <c r="B65">
        <v>3</v>
      </c>
      <c r="C65">
        <v>260.75700000000001</v>
      </c>
      <c r="D65">
        <f t="shared" si="4"/>
        <v>36.451119049354816</v>
      </c>
      <c r="E65">
        <v>-37.506100000000004</v>
      </c>
      <c r="F65">
        <v>67.871099999999998</v>
      </c>
      <c r="G65">
        <v>246.58500000000001</v>
      </c>
      <c r="H65">
        <v>0.454567</v>
      </c>
      <c r="I65">
        <v>-55.252099999999999</v>
      </c>
      <c r="J65">
        <f t="shared" si="1"/>
        <v>-17.745999999999995</v>
      </c>
      <c r="L65">
        <v>5</v>
      </c>
      <c r="M65">
        <v>300.49299999999999</v>
      </c>
      <c r="N65">
        <f t="shared" si="5"/>
        <v>41.605991262741888</v>
      </c>
      <c r="O65">
        <v>-18.035900000000002</v>
      </c>
      <c r="P65">
        <v>60.836799999999997</v>
      </c>
      <c r="Q65">
        <v>270.733</v>
      </c>
      <c r="R65">
        <v>0.52705999999999997</v>
      </c>
      <c r="S65">
        <v>-34.866300000000003</v>
      </c>
      <c r="T65">
        <f t="shared" si="2"/>
        <v>-16.830400000000001</v>
      </c>
    </row>
    <row r="66" spans="2:20" x14ac:dyDescent="0.3">
      <c r="B66">
        <v>4</v>
      </c>
      <c r="C66">
        <v>288.93</v>
      </c>
      <c r="D66">
        <f t="shared" si="4"/>
        <v>35.494977460689313</v>
      </c>
      <c r="E66">
        <v>-36.544800000000002</v>
      </c>
      <c r="F66">
        <v>67.016599999999997</v>
      </c>
      <c r="G66">
        <v>241.876</v>
      </c>
      <c r="H66">
        <v>0.45055099999999998</v>
      </c>
      <c r="I66">
        <v>-55.542000000000002</v>
      </c>
      <c r="J66">
        <f t="shared" si="1"/>
        <v>-18.997199999999999</v>
      </c>
      <c r="L66">
        <v>6</v>
      </c>
      <c r="M66">
        <v>324.589</v>
      </c>
      <c r="N66">
        <f t="shared" si="5"/>
        <v>41.500664010624163</v>
      </c>
      <c r="O66">
        <v>-18.966699999999999</v>
      </c>
      <c r="P66">
        <v>61.569200000000002</v>
      </c>
      <c r="Q66">
        <v>279.017</v>
      </c>
      <c r="R66">
        <v>0.53409300000000004</v>
      </c>
      <c r="S66">
        <v>-35.095199999999998</v>
      </c>
      <c r="T66">
        <f t="shared" si="2"/>
        <v>-16.128499999999999</v>
      </c>
    </row>
    <row r="67" spans="2:20" x14ac:dyDescent="0.3">
      <c r="B67">
        <v>5</v>
      </c>
      <c r="C67">
        <v>317.75200000000001</v>
      </c>
      <c r="D67">
        <f t="shared" si="4"/>
        <v>34.695718548331129</v>
      </c>
      <c r="E67">
        <v>-36.773699999999998</v>
      </c>
      <c r="F67">
        <v>67.169200000000004</v>
      </c>
      <c r="G67">
        <v>242.71299999999999</v>
      </c>
      <c r="H67">
        <v>0.45131199999999999</v>
      </c>
      <c r="I67">
        <v>-55.786099999999998</v>
      </c>
      <c r="J67">
        <f t="shared" si="1"/>
        <v>-19.0124</v>
      </c>
      <c r="L67">
        <v>7</v>
      </c>
      <c r="M67">
        <v>348.34300000000002</v>
      </c>
      <c r="N67">
        <f t="shared" si="5"/>
        <v>42.0981729392944</v>
      </c>
      <c r="O67">
        <v>-18.478400000000001</v>
      </c>
      <c r="P67">
        <v>61.111499999999999</v>
      </c>
      <c r="Q67">
        <v>274.50400000000002</v>
      </c>
      <c r="R67">
        <v>0.52947100000000002</v>
      </c>
      <c r="S67">
        <v>-35.171500000000002</v>
      </c>
      <c r="T67">
        <f t="shared" si="2"/>
        <v>-16.693100000000001</v>
      </c>
    </row>
    <row r="68" spans="2:20" x14ac:dyDescent="0.3">
      <c r="B68">
        <v>6</v>
      </c>
      <c r="C68">
        <v>345.14800000000002</v>
      </c>
      <c r="D68">
        <f t="shared" si="4"/>
        <v>36.501679077237533</v>
      </c>
      <c r="E68">
        <v>-37.963900000000002</v>
      </c>
      <c r="F68">
        <v>68.557699999999997</v>
      </c>
      <c r="G68">
        <v>252.738</v>
      </c>
      <c r="H68">
        <v>0.45747399999999999</v>
      </c>
      <c r="I68">
        <v>-55.862400000000001</v>
      </c>
      <c r="J68">
        <f t="shared" si="1"/>
        <v>-17.898499999999999</v>
      </c>
      <c r="L68">
        <v>8</v>
      </c>
      <c r="M68">
        <v>371.80200000000002</v>
      </c>
      <c r="N68">
        <f t="shared" si="5"/>
        <v>42.627562982224298</v>
      </c>
      <c r="O68">
        <v>-18.6157</v>
      </c>
      <c r="P68">
        <v>61.0657</v>
      </c>
      <c r="Q68">
        <v>274.53100000000001</v>
      </c>
      <c r="R68">
        <v>0.53128500000000001</v>
      </c>
      <c r="S68">
        <v>-35.308799999999998</v>
      </c>
      <c r="T68">
        <f t="shared" si="2"/>
        <v>-16.693099999999998</v>
      </c>
    </row>
    <row r="69" spans="2:20" x14ac:dyDescent="0.3">
      <c r="B69">
        <v>7</v>
      </c>
      <c r="C69">
        <v>373.69299999999998</v>
      </c>
      <c r="D69">
        <f t="shared" si="4"/>
        <v>35.032404974601555</v>
      </c>
      <c r="E69">
        <v>-36.422699999999999</v>
      </c>
      <c r="F69">
        <v>66.940299999999993</v>
      </c>
      <c r="G69">
        <v>239.71799999999999</v>
      </c>
      <c r="H69">
        <v>0.449818</v>
      </c>
      <c r="I69">
        <v>-55.954000000000001</v>
      </c>
      <c r="J69">
        <f t="shared" si="1"/>
        <v>-19.531300000000002</v>
      </c>
      <c r="L69">
        <v>9</v>
      </c>
      <c r="M69">
        <v>395.96499999999997</v>
      </c>
      <c r="N69">
        <f t="shared" si="5"/>
        <v>41.385589537723042</v>
      </c>
      <c r="O69">
        <v>-18.5547</v>
      </c>
      <c r="P69">
        <v>61.157200000000003</v>
      </c>
      <c r="Q69">
        <v>275.39499999999998</v>
      </c>
      <c r="R69">
        <v>0.53194900000000001</v>
      </c>
      <c r="S69">
        <v>-35.201999999999998</v>
      </c>
      <c r="T69">
        <f t="shared" si="2"/>
        <v>-16.647299999999998</v>
      </c>
    </row>
    <row r="70" spans="2:20" x14ac:dyDescent="0.3">
      <c r="B70">
        <v>8</v>
      </c>
      <c r="C70">
        <v>403.166</v>
      </c>
      <c r="D70">
        <f t="shared" si="4"/>
        <v>33.929359074407067</v>
      </c>
      <c r="E70">
        <v>-37.200899999999997</v>
      </c>
      <c r="F70">
        <v>67.626999999999995</v>
      </c>
      <c r="G70">
        <v>248.83799999999999</v>
      </c>
      <c r="H70">
        <v>0.455239</v>
      </c>
      <c r="I70">
        <v>-55.831899999999997</v>
      </c>
      <c r="J70">
        <f t="shared" ref="J70:J133" si="6">I70-E70</f>
        <v>-18.631</v>
      </c>
      <c r="L70">
        <v>10</v>
      </c>
      <c r="M70">
        <v>420.21300000000002</v>
      </c>
      <c r="N70">
        <f t="shared" si="5"/>
        <v>41.240514681623146</v>
      </c>
      <c r="O70">
        <v>-17.913799999999998</v>
      </c>
      <c r="P70">
        <v>60.455300000000001</v>
      </c>
      <c r="Q70">
        <v>268.779</v>
      </c>
      <c r="R70">
        <v>0.52800999999999998</v>
      </c>
      <c r="S70">
        <v>-35.095199999999998</v>
      </c>
      <c r="T70">
        <f t="shared" ref="T70:T133" si="7">S70-O70</f>
        <v>-17.1814</v>
      </c>
    </row>
    <row r="71" spans="2:20" x14ac:dyDescent="0.3">
      <c r="B71">
        <v>9</v>
      </c>
      <c r="C71">
        <v>431.16899999999998</v>
      </c>
      <c r="D71">
        <f t="shared" ref="D71:D134" si="8">1000/(C71-C70)</f>
        <v>35.710459593614985</v>
      </c>
      <c r="E71">
        <v>-38.101199999999999</v>
      </c>
      <c r="F71">
        <v>68.618799999999993</v>
      </c>
      <c r="G71">
        <v>257.077</v>
      </c>
      <c r="H71">
        <v>0.45846999999999999</v>
      </c>
      <c r="I71">
        <v>-55.954000000000001</v>
      </c>
      <c r="J71">
        <f t="shared" si="6"/>
        <v>-17.852800000000002</v>
      </c>
      <c r="L71">
        <v>11</v>
      </c>
      <c r="M71">
        <v>444.56</v>
      </c>
      <c r="N71">
        <f t="shared" ref="N71:N134" si="9">1000/(M71-M70)</f>
        <v>41.072822113607458</v>
      </c>
      <c r="O71">
        <v>-18.005400000000002</v>
      </c>
      <c r="P71">
        <v>60.638399999999997</v>
      </c>
      <c r="Q71">
        <v>268.65800000000002</v>
      </c>
      <c r="R71">
        <v>0.52861999999999998</v>
      </c>
      <c r="S71">
        <v>-35.369900000000001</v>
      </c>
      <c r="T71">
        <f t="shared" si="7"/>
        <v>-17.3645</v>
      </c>
    </row>
    <row r="72" spans="2:20" x14ac:dyDescent="0.3">
      <c r="B72">
        <v>10</v>
      </c>
      <c r="C72">
        <v>459.98899999999998</v>
      </c>
      <c r="D72">
        <f t="shared" si="8"/>
        <v>34.698126301179748</v>
      </c>
      <c r="E72">
        <v>-38.421599999999998</v>
      </c>
      <c r="F72">
        <v>68.984999999999999</v>
      </c>
      <c r="G72">
        <v>259.22800000000001</v>
      </c>
      <c r="H72">
        <v>0.46185300000000001</v>
      </c>
      <c r="I72">
        <v>-55.9998</v>
      </c>
      <c r="J72">
        <f t="shared" si="6"/>
        <v>-17.578200000000002</v>
      </c>
      <c r="L72">
        <v>12</v>
      </c>
      <c r="M72">
        <v>468.64800000000002</v>
      </c>
      <c r="N72">
        <f t="shared" si="9"/>
        <v>41.514447027565552</v>
      </c>
      <c r="O72">
        <v>-18.7683</v>
      </c>
      <c r="P72">
        <v>61.279299999999999</v>
      </c>
      <c r="Q72">
        <v>276.62599999999998</v>
      </c>
      <c r="R72">
        <v>0.533412</v>
      </c>
      <c r="S72">
        <v>-35.522500000000001</v>
      </c>
      <c r="T72">
        <f t="shared" si="7"/>
        <v>-16.754200000000001</v>
      </c>
    </row>
    <row r="73" spans="2:20" x14ac:dyDescent="0.3">
      <c r="B73">
        <v>11</v>
      </c>
      <c r="C73">
        <v>488.39699999999999</v>
      </c>
      <c r="D73">
        <f t="shared" si="8"/>
        <v>35.201351731906485</v>
      </c>
      <c r="E73">
        <v>-36.544800000000002</v>
      </c>
      <c r="F73">
        <v>67.016599999999997</v>
      </c>
      <c r="G73">
        <v>243.27799999999999</v>
      </c>
      <c r="H73">
        <v>0.452658</v>
      </c>
      <c r="I73">
        <v>-55.923499999999997</v>
      </c>
      <c r="J73">
        <f t="shared" si="6"/>
        <v>-19.378699999999995</v>
      </c>
      <c r="L73">
        <v>13</v>
      </c>
      <c r="M73">
        <v>493.375</v>
      </c>
      <c r="N73">
        <f t="shared" si="9"/>
        <v>40.44162251789546</v>
      </c>
      <c r="O73">
        <v>-18.051100000000002</v>
      </c>
      <c r="P73">
        <v>60.546900000000001</v>
      </c>
      <c r="Q73">
        <v>270.33999999999997</v>
      </c>
      <c r="R73">
        <v>0.52908900000000003</v>
      </c>
      <c r="S73">
        <v>-35.354599999999998</v>
      </c>
      <c r="T73">
        <f t="shared" si="7"/>
        <v>-17.303499999999996</v>
      </c>
    </row>
    <row r="74" spans="2:20" x14ac:dyDescent="0.3">
      <c r="B74">
        <v>12</v>
      </c>
      <c r="C74">
        <v>517.029</v>
      </c>
      <c r="D74">
        <f t="shared" si="8"/>
        <v>34.925956971221005</v>
      </c>
      <c r="E74">
        <v>-38.131700000000002</v>
      </c>
      <c r="F74">
        <v>68.542500000000004</v>
      </c>
      <c r="G74">
        <v>256.185</v>
      </c>
      <c r="H74">
        <v>0.46021000000000001</v>
      </c>
      <c r="I74">
        <v>-55.9998</v>
      </c>
      <c r="J74">
        <f t="shared" si="6"/>
        <v>-17.868099999999998</v>
      </c>
      <c r="L74">
        <v>14</v>
      </c>
      <c r="M74">
        <v>518.16999999999996</v>
      </c>
      <c r="N74">
        <f t="shared" si="9"/>
        <v>40.330711837063994</v>
      </c>
      <c r="O74">
        <v>-18.6768</v>
      </c>
      <c r="P74">
        <v>61.1877</v>
      </c>
      <c r="Q74">
        <v>277.02300000000002</v>
      </c>
      <c r="R74">
        <v>0.53456800000000004</v>
      </c>
      <c r="S74">
        <v>-35.263100000000001</v>
      </c>
      <c r="T74">
        <f t="shared" si="7"/>
        <v>-16.586300000000001</v>
      </c>
    </row>
    <row r="75" spans="2:20" x14ac:dyDescent="0.3">
      <c r="B75">
        <v>13</v>
      </c>
      <c r="C75">
        <v>545.34699999999998</v>
      </c>
      <c r="D75">
        <f t="shared" si="8"/>
        <v>35.313228335334436</v>
      </c>
      <c r="E75">
        <v>-37.765500000000003</v>
      </c>
      <c r="F75">
        <v>68.252600000000001</v>
      </c>
      <c r="G75">
        <v>254.36699999999999</v>
      </c>
      <c r="H75">
        <v>0.46017599999999997</v>
      </c>
      <c r="I75">
        <v>-55.862400000000001</v>
      </c>
      <c r="J75">
        <f t="shared" si="6"/>
        <v>-18.096899999999998</v>
      </c>
      <c r="L75">
        <v>15</v>
      </c>
      <c r="M75">
        <v>542.29399999999998</v>
      </c>
      <c r="N75">
        <f t="shared" si="9"/>
        <v>41.452495440225462</v>
      </c>
      <c r="O75">
        <v>-17.929099999999998</v>
      </c>
      <c r="P75">
        <v>60.516399999999997</v>
      </c>
      <c r="Q75">
        <v>270.16800000000001</v>
      </c>
      <c r="R75">
        <v>0.53093599999999996</v>
      </c>
      <c r="S75">
        <v>-35.201999999999998</v>
      </c>
      <c r="T75">
        <f t="shared" si="7"/>
        <v>-17.2729</v>
      </c>
    </row>
    <row r="76" spans="2:20" x14ac:dyDescent="0.3">
      <c r="B76">
        <v>14</v>
      </c>
      <c r="C76">
        <v>573.51400000000001</v>
      </c>
      <c r="D76">
        <f t="shared" si="8"/>
        <v>35.502538431497811</v>
      </c>
      <c r="E76">
        <v>-37.292499999999997</v>
      </c>
      <c r="F76">
        <v>67.764300000000006</v>
      </c>
      <c r="G76">
        <v>249.66800000000001</v>
      </c>
      <c r="H76">
        <v>0.45663700000000002</v>
      </c>
      <c r="I76">
        <v>-56.076000000000001</v>
      </c>
      <c r="J76">
        <f t="shared" si="6"/>
        <v>-18.783500000000004</v>
      </c>
      <c r="L76">
        <v>16</v>
      </c>
      <c r="M76">
        <v>566.29399999999998</v>
      </c>
      <c r="N76">
        <f t="shared" si="9"/>
        <v>41.666666666666664</v>
      </c>
      <c r="O76">
        <v>-18.5242</v>
      </c>
      <c r="P76">
        <v>61.050400000000003</v>
      </c>
      <c r="Q76">
        <v>275.18599999999998</v>
      </c>
      <c r="R76">
        <v>0.53447100000000003</v>
      </c>
      <c r="S76">
        <v>-35.491900000000001</v>
      </c>
      <c r="T76">
        <f t="shared" si="7"/>
        <v>-16.967700000000001</v>
      </c>
    </row>
    <row r="77" spans="2:20" x14ac:dyDescent="0.3">
      <c r="B77">
        <v>15</v>
      </c>
      <c r="C77">
        <v>602.226</v>
      </c>
      <c r="D77">
        <f t="shared" si="8"/>
        <v>34.828643076065767</v>
      </c>
      <c r="E77">
        <v>-38.101199999999999</v>
      </c>
      <c r="F77">
        <v>68.557699999999997</v>
      </c>
      <c r="G77">
        <v>257.67399999999998</v>
      </c>
      <c r="H77">
        <v>0.46177400000000002</v>
      </c>
      <c r="I77">
        <v>-55.831899999999997</v>
      </c>
      <c r="J77">
        <f t="shared" si="6"/>
        <v>-17.730699999999999</v>
      </c>
      <c r="L77">
        <v>17</v>
      </c>
      <c r="M77">
        <v>591.577</v>
      </c>
      <c r="N77">
        <f t="shared" si="9"/>
        <v>39.552268322588276</v>
      </c>
      <c r="O77">
        <v>-18.7073</v>
      </c>
      <c r="P77">
        <v>61.0199</v>
      </c>
      <c r="Q77">
        <v>276.79000000000002</v>
      </c>
      <c r="R77">
        <v>0.53655399999999998</v>
      </c>
      <c r="S77">
        <v>-35.385100000000001</v>
      </c>
      <c r="T77">
        <f t="shared" si="7"/>
        <v>-16.677800000000001</v>
      </c>
    </row>
    <row r="78" spans="2:20" x14ac:dyDescent="0.3">
      <c r="B78">
        <v>16</v>
      </c>
      <c r="C78">
        <v>632.10799999999995</v>
      </c>
      <c r="D78">
        <f t="shared" si="8"/>
        <v>33.464962184592792</v>
      </c>
      <c r="E78">
        <v>-37.551900000000003</v>
      </c>
      <c r="F78">
        <v>67.871099999999998</v>
      </c>
      <c r="G78">
        <v>252.59299999999999</v>
      </c>
      <c r="H78">
        <v>0.460088</v>
      </c>
      <c r="I78">
        <v>-55.847200000000001</v>
      </c>
      <c r="J78">
        <f t="shared" si="6"/>
        <v>-18.295299999999997</v>
      </c>
      <c r="L78">
        <v>18</v>
      </c>
      <c r="M78">
        <v>615.96600000000001</v>
      </c>
      <c r="N78">
        <f t="shared" si="9"/>
        <v>41.002091106646425</v>
      </c>
      <c r="O78">
        <v>-18.7988</v>
      </c>
      <c r="P78">
        <v>61.172499999999999</v>
      </c>
      <c r="Q78">
        <v>277.29899999999998</v>
      </c>
      <c r="R78">
        <v>0.53553099999999998</v>
      </c>
      <c r="S78">
        <v>-35.476700000000001</v>
      </c>
      <c r="T78">
        <f t="shared" si="7"/>
        <v>-16.677900000000001</v>
      </c>
    </row>
    <row r="79" spans="2:20" x14ac:dyDescent="0.3">
      <c r="B79">
        <v>17</v>
      </c>
      <c r="C79">
        <v>660.38499999999999</v>
      </c>
      <c r="D79">
        <f t="shared" si="8"/>
        <v>35.364430455847454</v>
      </c>
      <c r="E79">
        <v>-37.231400000000001</v>
      </c>
      <c r="F79">
        <v>67.581199999999995</v>
      </c>
      <c r="G79">
        <v>249.97800000000001</v>
      </c>
      <c r="H79">
        <v>0.45876600000000001</v>
      </c>
      <c r="I79">
        <v>-55.862400000000001</v>
      </c>
      <c r="J79">
        <f t="shared" si="6"/>
        <v>-18.631</v>
      </c>
      <c r="L79">
        <v>19</v>
      </c>
      <c r="M79">
        <v>640.73500000000001</v>
      </c>
      <c r="N79">
        <f t="shared" si="9"/>
        <v>40.373046953853596</v>
      </c>
      <c r="O79">
        <v>-18.142700000000001</v>
      </c>
      <c r="P79">
        <v>60.562100000000001</v>
      </c>
      <c r="Q79">
        <v>271.67099999999999</v>
      </c>
      <c r="R79">
        <v>0.53249899999999994</v>
      </c>
      <c r="S79">
        <v>-35.201999999999998</v>
      </c>
      <c r="T79">
        <f t="shared" si="7"/>
        <v>-17.059299999999997</v>
      </c>
    </row>
    <row r="80" spans="2:20" x14ac:dyDescent="0.3">
      <c r="B80">
        <v>18</v>
      </c>
      <c r="C80">
        <v>689.505</v>
      </c>
      <c r="D80">
        <f t="shared" si="8"/>
        <v>34.340659340659336</v>
      </c>
      <c r="E80">
        <v>-36.956800000000001</v>
      </c>
      <c r="F80">
        <v>67.382800000000003</v>
      </c>
      <c r="G80">
        <v>248.61500000000001</v>
      </c>
      <c r="H80">
        <v>0.45838899999999999</v>
      </c>
      <c r="I80">
        <v>-55.984499999999997</v>
      </c>
      <c r="J80">
        <f t="shared" si="6"/>
        <v>-19.027699999999996</v>
      </c>
      <c r="L80">
        <v>20</v>
      </c>
      <c r="M80">
        <v>665.42</v>
      </c>
      <c r="N80">
        <f t="shared" si="9"/>
        <v>40.510431436094883</v>
      </c>
      <c r="O80">
        <v>-18.203700000000001</v>
      </c>
      <c r="P80">
        <v>60.607900000000001</v>
      </c>
      <c r="Q80">
        <v>272.45299999999997</v>
      </c>
      <c r="R80">
        <v>0.53267799999999998</v>
      </c>
      <c r="S80">
        <v>-35.385100000000001</v>
      </c>
      <c r="T80">
        <f t="shared" si="7"/>
        <v>-17.1814</v>
      </c>
    </row>
    <row r="81" spans="1:20" x14ac:dyDescent="0.3">
      <c r="J81">
        <f t="shared" si="6"/>
        <v>0</v>
      </c>
      <c r="L81">
        <v>21</v>
      </c>
      <c r="M81">
        <v>689.34</v>
      </c>
      <c r="N81">
        <f t="shared" si="9"/>
        <v>41.806020066889502</v>
      </c>
      <c r="O81">
        <v>-18.447900000000001</v>
      </c>
      <c r="P81">
        <v>60.8215</v>
      </c>
      <c r="Q81">
        <v>273.77</v>
      </c>
      <c r="R81">
        <v>0.53516399999999997</v>
      </c>
      <c r="S81">
        <v>-35.415599999999998</v>
      </c>
      <c r="T81">
        <f t="shared" si="7"/>
        <v>-16.967699999999997</v>
      </c>
    </row>
    <row r="82" spans="1:20" x14ac:dyDescent="0.3">
      <c r="A82">
        <v>3</v>
      </c>
      <c r="J82">
        <f t="shared" si="6"/>
        <v>0</v>
      </c>
      <c r="T82">
        <f t="shared" si="7"/>
        <v>0</v>
      </c>
    </row>
    <row r="83" spans="1:20" x14ac:dyDescent="0.3">
      <c r="B83">
        <v>1</v>
      </c>
      <c r="C83">
        <v>206.72300000000001</v>
      </c>
      <c r="E83">
        <v>-41.397100000000002</v>
      </c>
      <c r="F83">
        <v>72.296099999999996</v>
      </c>
      <c r="G83">
        <v>253.83799999999999</v>
      </c>
      <c r="H83">
        <v>0.45932899999999999</v>
      </c>
      <c r="I83">
        <v>-55.221600000000002</v>
      </c>
      <c r="J83">
        <f t="shared" si="6"/>
        <v>-13.8245</v>
      </c>
      <c r="K83">
        <v>2.9</v>
      </c>
      <c r="T83">
        <f t="shared" si="7"/>
        <v>0</v>
      </c>
    </row>
    <row r="84" spans="1:20" x14ac:dyDescent="0.3">
      <c r="B84">
        <v>2</v>
      </c>
      <c r="C84">
        <v>230.63200000000001</v>
      </c>
      <c r="D84">
        <f t="shared" si="8"/>
        <v>41.825254088418603</v>
      </c>
      <c r="E84">
        <v>-37.033099999999997</v>
      </c>
      <c r="F84">
        <v>67.077600000000004</v>
      </c>
      <c r="G84">
        <v>241.93199999999999</v>
      </c>
      <c r="H84">
        <v>0.45463599999999998</v>
      </c>
      <c r="I84">
        <v>-54.550199999999997</v>
      </c>
      <c r="J84">
        <f t="shared" si="6"/>
        <v>-17.517099999999999</v>
      </c>
      <c r="L84">
        <v>1</v>
      </c>
      <c r="M84">
        <v>203.78299999999999</v>
      </c>
      <c r="O84">
        <v>-22.232099999999999</v>
      </c>
      <c r="P84">
        <v>64.895600000000002</v>
      </c>
      <c r="Q84">
        <v>275.52300000000002</v>
      </c>
      <c r="R84">
        <v>0.53666199999999997</v>
      </c>
      <c r="S84">
        <v>-34.072899999999997</v>
      </c>
      <c r="T84">
        <f t="shared" si="7"/>
        <v>-11.840799999999998</v>
      </c>
    </row>
    <row r="85" spans="1:20" x14ac:dyDescent="0.3">
      <c r="B85">
        <v>3</v>
      </c>
      <c r="C85">
        <v>256.75400000000002</v>
      </c>
      <c r="D85">
        <f t="shared" si="8"/>
        <v>38.281907970293219</v>
      </c>
      <c r="E85">
        <v>-37.323</v>
      </c>
      <c r="F85">
        <v>67.779499999999999</v>
      </c>
      <c r="G85">
        <v>248.018</v>
      </c>
      <c r="H85">
        <v>0.45689600000000002</v>
      </c>
      <c r="I85">
        <v>-54.931600000000003</v>
      </c>
      <c r="J85">
        <f t="shared" si="6"/>
        <v>-17.608600000000003</v>
      </c>
      <c r="L85">
        <v>2</v>
      </c>
      <c r="M85">
        <v>223.435</v>
      </c>
      <c r="N85">
        <f t="shared" si="9"/>
        <v>50.885406065540366</v>
      </c>
      <c r="O85">
        <v>-18.020600000000002</v>
      </c>
      <c r="P85">
        <v>60.256999999999998</v>
      </c>
      <c r="Q85">
        <v>270.459</v>
      </c>
      <c r="R85">
        <v>0.53431600000000001</v>
      </c>
      <c r="S85">
        <v>-33.233600000000003</v>
      </c>
      <c r="T85">
        <f t="shared" si="7"/>
        <v>-15.213000000000001</v>
      </c>
    </row>
    <row r="86" spans="1:20" x14ac:dyDescent="0.3">
      <c r="B86">
        <v>4</v>
      </c>
      <c r="C86">
        <v>283.04700000000003</v>
      </c>
      <c r="D86">
        <f t="shared" si="8"/>
        <v>38.032936523028937</v>
      </c>
      <c r="E86">
        <v>-37.323</v>
      </c>
      <c r="F86">
        <v>67.871099999999998</v>
      </c>
      <c r="G86">
        <v>248.72200000000001</v>
      </c>
      <c r="H86">
        <v>0.45704899999999998</v>
      </c>
      <c r="I86">
        <v>-55.297899999999998</v>
      </c>
      <c r="J86">
        <f t="shared" si="6"/>
        <v>-17.974899999999998</v>
      </c>
      <c r="L86">
        <v>3</v>
      </c>
      <c r="M86">
        <v>246.17699999999999</v>
      </c>
      <c r="N86">
        <f t="shared" si="9"/>
        <v>43.971506463811473</v>
      </c>
      <c r="O86">
        <v>-17.334</v>
      </c>
      <c r="P86">
        <v>59.555100000000003</v>
      </c>
      <c r="Q86">
        <v>266.67899999999997</v>
      </c>
      <c r="R86">
        <v>0.53221200000000002</v>
      </c>
      <c r="S86">
        <v>-33.813499999999998</v>
      </c>
      <c r="T86">
        <f t="shared" si="7"/>
        <v>-16.479499999999998</v>
      </c>
    </row>
    <row r="87" spans="1:20" x14ac:dyDescent="0.3">
      <c r="B87">
        <v>5</v>
      </c>
      <c r="C87">
        <v>308.86200000000002</v>
      </c>
      <c r="D87">
        <f t="shared" si="8"/>
        <v>38.737168312996324</v>
      </c>
      <c r="E87">
        <v>-37.185699999999997</v>
      </c>
      <c r="F87">
        <v>67.657499999999999</v>
      </c>
      <c r="G87">
        <v>248.04</v>
      </c>
      <c r="H87">
        <v>0.45703500000000002</v>
      </c>
      <c r="I87">
        <v>-55.526699999999998</v>
      </c>
      <c r="J87">
        <f t="shared" si="6"/>
        <v>-18.341000000000001</v>
      </c>
      <c r="L87">
        <v>4</v>
      </c>
      <c r="M87">
        <v>267.86500000000001</v>
      </c>
      <c r="N87">
        <f t="shared" si="9"/>
        <v>46.10844706750273</v>
      </c>
      <c r="O87">
        <v>-18.539400000000001</v>
      </c>
      <c r="P87">
        <v>60.8673</v>
      </c>
      <c r="Q87">
        <v>279.52800000000002</v>
      </c>
      <c r="R87">
        <v>0.54020500000000005</v>
      </c>
      <c r="S87">
        <v>-34.011800000000001</v>
      </c>
      <c r="T87">
        <f t="shared" si="7"/>
        <v>-15.4724</v>
      </c>
    </row>
    <row r="88" spans="1:20" x14ac:dyDescent="0.3">
      <c r="B88">
        <v>6</v>
      </c>
      <c r="C88">
        <v>335.85500000000002</v>
      </c>
      <c r="D88">
        <f t="shared" si="8"/>
        <v>37.046641721927912</v>
      </c>
      <c r="E88">
        <v>-37.338299999999997</v>
      </c>
      <c r="F88">
        <v>67.779499999999999</v>
      </c>
      <c r="G88">
        <v>251.035</v>
      </c>
      <c r="H88">
        <v>0.45910000000000001</v>
      </c>
      <c r="I88">
        <v>-55.465699999999998</v>
      </c>
      <c r="J88">
        <f t="shared" si="6"/>
        <v>-18.127400000000002</v>
      </c>
      <c r="L88">
        <v>5</v>
      </c>
      <c r="M88">
        <v>290.11</v>
      </c>
      <c r="N88">
        <f t="shared" si="9"/>
        <v>44.953922229714536</v>
      </c>
      <c r="O88">
        <v>-18.417400000000001</v>
      </c>
      <c r="P88">
        <v>60.8673</v>
      </c>
      <c r="Q88">
        <v>278.54899999999998</v>
      </c>
      <c r="R88">
        <v>0.53993500000000005</v>
      </c>
      <c r="S88">
        <v>-34.256</v>
      </c>
      <c r="T88">
        <f t="shared" si="7"/>
        <v>-15.8386</v>
      </c>
    </row>
    <row r="89" spans="1:20" x14ac:dyDescent="0.3">
      <c r="B89">
        <v>7</v>
      </c>
      <c r="C89">
        <v>362.24</v>
      </c>
      <c r="D89">
        <f t="shared" si="8"/>
        <v>37.900322152738312</v>
      </c>
      <c r="E89">
        <v>-37.002600000000001</v>
      </c>
      <c r="F89">
        <v>67.596400000000003</v>
      </c>
      <c r="G89">
        <v>248.089</v>
      </c>
      <c r="H89">
        <v>0.45708500000000002</v>
      </c>
      <c r="I89">
        <v>-55.557299999999998</v>
      </c>
      <c r="J89">
        <f t="shared" si="6"/>
        <v>-18.554699999999997</v>
      </c>
      <c r="L89">
        <v>6</v>
      </c>
      <c r="M89">
        <v>312.74</v>
      </c>
      <c r="N89">
        <f t="shared" si="9"/>
        <v>44.189129474149368</v>
      </c>
      <c r="O89">
        <v>-17.608599999999999</v>
      </c>
      <c r="P89">
        <v>60.028100000000002</v>
      </c>
      <c r="Q89">
        <v>270.68</v>
      </c>
      <c r="R89">
        <v>0.53507099999999996</v>
      </c>
      <c r="S89">
        <v>-34.3018</v>
      </c>
      <c r="T89">
        <f t="shared" si="7"/>
        <v>-16.693200000000001</v>
      </c>
    </row>
    <row r="90" spans="1:20" x14ac:dyDescent="0.3">
      <c r="B90">
        <v>8</v>
      </c>
      <c r="C90">
        <v>388.30700000000002</v>
      </c>
      <c r="D90">
        <f t="shared" si="8"/>
        <v>38.362680784133182</v>
      </c>
      <c r="E90">
        <v>-37.811300000000003</v>
      </c>
      <c r="F90">
        <v>68.252600000000001</v>
      </c>
      <c r="G90">
        <v>254.745</v>
      </c>
      <c r="H90">
        <v>0.46183999999999997</v>
      </c>
      <c r="I90">
        <v>-55.709800000000001</v>
      </c>
      <c r="J90">
        <f t="shared" si="6"/>
        <v>-17.898499999999999</v>
      </c>
      <c r="L90">
        <v>7</v>
      </c>
      <c r="M90">
        <v>334.90699999999998</v>
      </c>
      <c r="N90">
        <f t="shared" si="9"/>
        <v>45.112103577389867</v>
      </c>
      <c r="O90">
        <v>-18.631</v>
      </c>
      <c r="P90">
        <v>61.157200000000003</v>
      </c>
      <c r="Q90">
        <v>281.61900000000003</v>
      </c>
      <c r="R90">
        <v>0.54070700000000005</v>
      </c>
      <c r="S90">
        <v>-34.439100000000003</v>
      </c>
      <c r="T90">
        <f t="shared" si="7"/>
        <v>-15.808100000000003</v>
      </c>
    </row>
    <row r="91" spans="1:20" x14ac:dyDescent="0.3">
      <c r="B91">
        <v>9</v>
      </c>
      <c r="C91">
        <v>415.56200000000001</v>
      </c>
      <c r="D91">
        <f t="shared" si="8"/>
        <v>36.690515501742809</v>
      </c>
      <c r="E91">
        <v>-37.170400000000001</v>
      </c>
      <c r="F91">
        <v>67.657499999999999</v>
      </c>
      <c r="G91">
        <v>250.44499999999999</v>
      </c>
      <c r="H91">
        <v>0.45771299999999998</v>
      </c>
      <c r="I91">
        <v>-55.648800000000001</v>
      </c>
      <c r="J91">
        <f t="shared" si="6"/>
        <v>-18.478400000000001</v>
      </c>
      <c r="L91">
        <v>8</v>
      </c>
      <c r="M91">
        <v>357.23700000000002</v>
      </c>
      <c r="N91">
        <f t="shared" si="9"/>
        <v>44.782803403492977</v>
      </c>
      <c r="O91">
        <v>-17.578099999999999</v>
      </c>
      <c r="P91">
        <v>60.226399999999998</v>
      </c>
      <c r="Q91">
        <v>271.96800000000002</v>
      </c>
      <c r="R91">
        <v>0.53426300000000004</v>
      </c>
      <c r="S91">
        <v>-34.500100000000003</v>
      </c>
      <c r="T91">
        <f t="shared" si="7"/>
        <v>-16.922000000000004</v>
      </c>
    </row>
    <row r="92" spans="1:20" x14ac:dyDescent="0.3">
      <c r="B92">
        <v>10</v>
      </c>
      <c r="C92">
        <v>442.56400000000002</v>
      </c>
      <c r="D92">
        <f t="shared" si="8"/>
        <v>37.034293756018059</v>
      </c>
      <c r="E92">
        <v>-37.4298</v>
      </c>
      <c r="F92">
        <v>68.008399999999995</v>
      </c>
      <c r="G92">
        <v>251.54900000000001</v>
      </c>
      <c r="H92">
        <v>0.45880199999999999</v>
      </c>
      <c r="I92">
        <v>-55.572499999999998</v>
      </c>
      <c r="J92">
        <f t="shared" si="6"/>
        <v>-18.142699999999998</v>
      </c>
      <c r="L92">
        <v>9</v>
      </c>
      <c r="M92">
        <v>379.82600000000002</v>
      </c>
      <c r="N92">
        <f t="shared" si="9"/>
        <v>44.269334631900485</v>
      </c>
      <c r="O92">
        <v>-18.173200000000001</v>
      </c>
      <c r="P92">
        <v>60.638399999999997</v>
      </c>
      <c r="Q92">
        <v>277.97300000000001</v>
      </c>
      <c r="R92">
        <v>0.53913900000000003</v>
      </c>
      <c r="S92">
        <v>-34.667999999999999</v>
      </c>
      <c r="T92">
        <f t="shared" si="7"/>
        <v>-16.494799999999998</v>
      </c>
    </row>
    <row r="93" spans="1:20" x14ac:dyDescent="0.3">
      <c r="B93">
        <v>11</v>
      </c>
      <c r="C93">
        <v>469.40199999999999</v>
      </c>
      <c r="D93">
        <f t="shared" si="8"/>
        <v>37.26060064088238</v>
      </c>
      <c r="E93">
        <v>-37.918100000000003</v>
      </c>
      <c r="F93">
        <v>68.344099999999997</v>
      </c>
      <c r="G93">
        <v>256.65600000000001</v>
      </c>
      <c r="H93">
        <v>0.46283800000000003</v>
      </c>
      <c r="I93">
        <v>-55.786099999999998</v>
      </c>
      <c r="J93">
        <f t="shared" si="6"/>
        <v>-17.867999999999995</v>
      </c>
      <c r="L93">
        <v>10</v>
      </c>
      <c r="M93">
        <v>402.38799999999998</v>
      </c>
      <c r="N93">
        <f t="shared" si="9"/>
        <v>44.322311851786274</v>
      </c>
      <c r="O93">
        <v>-18.020600000000002</v>
      </c>
      <c r="P93">
        <v>60.470599999999997</v>
      </c>
      <c r="Q93">
        <v>274.92899999999997</v>
      </c>
      <c r="R93">
        <v>0.53709700000000005</v>
      </c>
      <c r="S93">
        <v>-34.820599999999999</v>
      </c>
      <c r="T93">
        <f t="shared" si="7"/>
        <v>-16.799999999999997</v>
      </c>
    </row>
    <row r="94" spans="1:20" x14ac:dyDescent="0.3">
      <c r="B94">
        <v>12</v>
      </c>
      <c r="C94">
        <v>496.32299999999998</v>
      </c>
      <c r="D94">
        <f t="shared" si="8"/>
        <v>37.145722670034559</v>
      </c>
      <c r="E94">
        <v>-37.155200000000001</v>
      </c>
      <c r="F94">
        <v>67.596400000000003</v>
      </c>
      <c r="G94">
        <v>250.15299999999999</v>
      </c>
      <c r="H94">
        <v>0.45988499999999999</v>
      </c>
      <c r="I94">
        <v>-55.755600000000001</v>
      </c>
      <c r="J94">
        <f t="shared" si="6"/>
        <v>-18.6004</v>
      </c>
      <c r="L94">
        <v>11</v>
      </c>
      <c r="M94">
        <v>425.30700000000002</v>
      </c>
      <c r="N94">
        <f t="shared" si="9"/>
        <v>43.631921113486548</v>
      </c>
      <c r="O94">
        <v>-18.5242</v>
      </c>
      <c r="P94">
        <v>60.9283</v>
      </c>
      <c r="Q94">
        <v>278.88499999999999</v>
      </c>
      <c r="R94">
        <v>0.53959699999999999</v>
      </c>
      <c r="S94">
        <v>-34.774799999999999</v>
      </c>
      <c r="T94">
        <f t="shared" si="7"/>
        <v>-16.250599999999999</v>
      </c>
    </row>
    <row r="95" spans="1:20" x14ac:dyDescent="0.3">
      <c r="B95">
        <v>13</v>
      </c>
      <c r="C95">
        <v>523.36500000000001</v>
      </c>
      <c r="D95">
        <f t="shared" si="8"/>
        <v>36.979513349604275</v>
      </c>
      <c r="E95">
        <v>-37.902799999999999</v>
      </c>
      <c r="F95">
        <v>68.267799999999994</v>
      </c>
      <c r="G95">
        <v>256.78800000000001</v>
      </c>
      <c r="H95">
        <v>0.46399499999999999</v>
      </c>
      <c r="I95">
        <v>-55.664099999999998</v>
      </c>
      <c r="J95">
        <f t="shared" si="6"/>
        <v>-17.761299999999999</v>
      </c>
      <c r="L95">
        <v>12</v>
      </c>
      <c r="M95">
        <v>447.149</v>
      </c>
      <c r="N95">
        <f t="shared" si="9"/>
        <v>45.783353172786406</v>
      </c>
      <c r="O95">
        <v>-18.8446</v>
      </c>
      <c r="P95">
        <v>61.279299999999999</v>
      </c>
      <c r="Q95">
        <v>281.26600000000002</v>
      </c>
      <c r="R95">
        <v>0.54372200000000004</v>
      </c>
      <c r="S95">
        <v>-34.805300000000003</v>
      </c>
      <c r="T95">
        <f t="shared" si="7"/>
        <v>-15.960700000000003</v>
      </c>
    </row>
    <row r="96" spans="1:20" x14ac:dyDescent="0.3">
      <c r="B96">
        <v>14</v>
      </c>
      <c r="C96">
        <v>550.74400000000003</v>
      </c>
      <c r="D96">
        <f t="shared" si="8"/>
        <v>36.524343474926013</v>
      </c>
      <c r="E96">
        <v>-37.567100000000003</v>
      </c>
      <c r="F96">
        <v>67.764300000000006</v>
      </c>
      <c r="G96">
        <v>254.298</v>
      </c>
      <c r="H96">
        <v>0.46156700000000001</v>
      </c>
      <c r="I96">
        <v>-55.801400000000001</v>
      </c>
      <c r="J96">
        <f t="shared" si="6"/>
        <v>-18.234299999999998</v>
      </c>
      <c r="L96">
        <v>13</v>
      </c>
      <c r="M96">
        <v>470.57600000000002</v>
      </c>
      <c r="N96">
        <f t="shared" si="9"/>
        <v>42.685789900542069</v>
      </c>
      <c r="O96">
        <v>-17.4255</v>
      </c>
      <c r="P96">
        <v>59.768700000000003</v>
      </c>
      <c r="Q96">
        <v>271.08100000000002</v>
      </c>
      <c r="R96">
        <v>0.53547800000000001</v>
      </c>
      <c r="S96">
        <v>-34.759500000000003</v>
      </c>
      <c r="T96">
        <f t="shared" si="7"/>
        <v>-17.334000000000003</v>
      </c>
    </row>
    <row r="97" spans="1:20" x14ac:dyDescent="0.3">
      <c r="B97">
        <v>15</v>
      </c>
      <c r="C97">
        <v>578.42899999999997</v>
      </c>
      <c r="D97">
        <f t="shared" si="8"/>
        <v>36.120642947444537</v>
      </c>
      <c r="E97">
        <v>-37.445099999999996</v>
      </c>
      <c r="F97">
        <v>67.642200000000003</v>
      </c>
      <c r="G97">
        <v>253.8</v>
      </c>
      <c r="H97">
        <v>0.46268500000000001</v>
      </c>
      <c r="I97">
        <v>-55.633499999999998</v>
      </c>
      <c r="J97">
        <f t="shared" si="6"/>
        <v>-18.188400000000001</v>
      </c>
      <c r="L97">
        <v>14</v>
      </c>
      <c r="M97">
        <v>492.928</v>
      </c>
      <c r="N97">
        <f t="shared" si="9"/>
        <v>44.738725841088097</v>
      </c>
      <c r="O97">
        <v>-19.058199999999999</v>
      </c>
      <c r="P97">
        <v>61.386099999999999</v>
      </c>
      <c r="Q97">
        <v>285.85000000000002</v>
      </c>
      <c r="R97">
        <v>0.54709399999999997</v>
      </c>
      <c r="S97">
        <v>-34.698500000000003</v>
      </c>
      <c r="T97">
        <f t="shared" si="7"/>
        <v>-15.640300000000003</v>
      </c>
    </row>
    <row r="98" spans="1:20" x14ac:dyDescent="0.3">
      <c r="B98">
        <v>16</v>
      </c>
      <c r="C98">
        <v>605.68399999999997</v>
      </c>
      <c r="D98">
        <f t="shared" si="8"/>
        <v>36.690515501742809</v>
      </c>
      <c r="E98">
        <v>-37.460299999999997</v>
      </c>
      <c r="F98">
        <v>67.672700000000006</v>
      </c>
      <c r="G98">
        <v>253.31</v>
      </c>
      <c r="H98">
        <v>0.46365899999999999</v>
      </c>
      <c r="I98">
        <v>-55.618299999999998</v>
      </c>
      <c r="J98">
        <f t="shared" si="6"/>
        <v>-18.158000000000001</v>
      </c>
      <c r="L98">
        <v>15</v>
      </c>
      <c r="M98">
        <v>515.84900000000005</v>
      </c>
      <c r="N98">
        <f t="shared" si="9"/>
        <v>43.628113956633563</v>
      </c>
      <c r="O98">
        <v>-18.6005</v>
      </c>
      <c r="P98">
        <v>61.157200000000003</v>
      </c>
      <c r="Q98">
        <v>282.23399999999998</v>
      </c>
      <c r="R98">
        <v>0.54339599999999999</v>
      </c>
      <c r="S98">
        <v>-34.591700000000003</v>
      </c>
      <c r="T98">
        <f t="shared" si="7"/>
        <v>-15.991200000000003</v>
      </c>
    </row>
    <row r="99" spans="1:20" x14ac:dyDescent="0.3">
      <c r="B99">
        <v>17</v>
      </c>
      <c r="C99">
        <v>633.25900000000001</v>
      </c>
      <c r="D99">
        <f t="shared" si="8"/>
        <v>36.264732547597404</v>
      </c>
      <c r="E99">
        <v>-37.445099999999996</v>
      </c>
      <c r="F99">
        <v>67.596400000000003</v>
      </c>
      <c r="G99">
        <v>252.893</v>
      </c>
      <c r="H99">
        <v>0.46277000000000001</v>
      </c>
      <c r="I99">
        <v>-55.801400000000001</v>
      </c>
      <c r="J99">
        <f t="shared" si="6"/>
        <v>-18.356300000000005</v>
      </c>
      <c r="L99">
        <v>16</v>
      </c>
      <c r="M99">
        <v>538.30399999999997</v>
      </c>
      <c r="N99">
        <f t="shared" si="9"/>
        <v>44.533511467379348</v>
      </c>
      <c r="O99">
        <v>-18.966699999999999</v>
      </c>
      <c r="P99">
        <v>61.447099999999999</v>
      </c>
      <c r="Q99">
        <v>284.70299999999997</v>
      </c>
      <c r="R99">
        <v>0.54536300000000004</v>
      </c>
      <c r="S99">
        <v>-34.805300000000003</v>
      </c>
      <c r="T99">
        <f t="shared" si="7"/>
        <v>-15.838600000000003</v>
      </c>
    </row>
    <row r="100" spans="1:20" x14ac:dyDescent="0.3">
      <c r="B100">
        <v>18</v>
      </c>
      <c r="C100">
        <v>660.10500000000002</v>
      </c>
      <c r="D100">
        <f t="shared" si="8"/>
        <v>37.249497131788715</v>
      </c>
      <c r="E100">
        <v>-37.5366</v>
      </c>
      <c r="F100">
        <v>67.840599999999995</v>
      </c>
      <c r="G100">
        <v>253.267</v>
      </c>
      <c r="H100">
        <v>0.46339799999999998</v>
      </c>
      <c r="I100">
        <v>-55.587800000000001</v>
      </c>
      <c r="J100">
        <f t="shared" si="6"/>
        <v>-18.051200000000001</v>
      </c>
      <c r="L100">
        <v>17</v>
      </c>
      <c r="M100">
        <v>561.73800000000006</v>
      </c>
      <c r="N100">
        <f t="shared" si="9"/>
        <v>42.673039173849808</v>
      </c>
      <c r="O100">
        <v>-18.569900000000001</v>
      </c>
      <c r="P100">
        <v>60.989400000000003</v>
      </c>
      <c r="Q100">
        <v>280.23399999999998</v>
      </c>
      <c r="R100">
        <v>0.54138699999999995</v>
      </c>
      <c r="S100">
        <v>-35.018900000000002</v>
      </c>
      <c r="T100">
        <f t="shared" si="7"/>
        <v>-16.449000000000002</v>
      </c>
    </row>
    <row r="101" spans="1:20" x14ac:dyDescent="0.3">
      <c r="B101">
        <v>19</v>
      </c>
      <c r="C101">
        <v>687.84699999999998</v>
      </c>
      <c r="D101">
        <f t="shared" si="8"/>
        <v>36.046427799005166</v>
      </c>
      <c r="E101">
        <v>-36.941499999999998</v>
      </c>
      <c r="F101">
        <v>67.184399999999997</v>
      </c>
      <c r="G101">
        <v>250.154</v>
      </c>
      <c r="H101">
        <v>0.46106900000000001</v>
      </c>
      <c r="I101">
        <v>-55.648800000000001</v>
      </c>
      <c r="J101">
        <f t="shared" si="6"/>
        <v>-18.707300000000004</v>
      </c>
      <c r="L101">
        <v>18</v>
      </c>
      <c r="M101">
        <v>584.35699999999997</v>
      </c>
      <c r="N101">
        <f t="shared" si="9"/>
        <v>44.210619390777829</v>
      </c>
      <c r="O101">
        <v>-17.929099999999998</v>
      </c>
      <c r="P101">
        <v>60.348500000000001</v>
      </c>
      <c r="Q101">
        <v>273.10199999999998</v>
      </c>
      <c r="R101">
        <v>0.54001500000000002</v>
      </c>
      <c r="S101">
        <v>-34.973100000000002</v>
      </c>
      <c r="T101">
        <f t="shared" si="7"/>
        <v>-17.044000000000004</v>
      </c>
    </row>
    <row r="102" spans="1:20" x14ac:dyDescent="0.3">
      <c r="J102">
        <f t="shared" si="6"/>
        <v>0</v>
      </c>
      <c r="L102">
        <v>19</v>
      </c>
      <c r="M102">
        <v>607.10900000000004</v>
      </c>
      <c r="N102">
        <f t="shared" si="9"/>
        <v>43.95218002812927</v>
      </c>
      <c r="O102">
        <v>-19.760100000000001</v>
      </c>
      <c r="P102">
        <v>62.027000000000001</v>
      </c>
      <c r="Q102">
        <v>293.01900000000001</v>
      </c>
      <c r="R102">
        <v>0.54953399999999997</v>
      </c>
      <c r="S102">
        <v>-34.927399999999999</v>
      </c>
      <c r="T102">
        <f t="shared" si="7"/>
        <v>-15.167299999999997</v>
      </c>
    </row>
    <row r="103" spans="1:20" x14ac:dyDescent="0.3">
      <c r="A103">
        <v>3.05</v>
      </c>
      <c r="J103">
        <f t="shared" si="6"/>
        <v>0</v>
      </c>
      <c r="L103">
        <v>20</v>
      </c>
      <c r="M103">
        <v>630.85299999999995</v>
      </c>
      <c r="N103">
        <f t="shared" si="9"/>
        <v>42.115902964959723</v>
      </c>
      <c r="O103">
        <v>-18.7378</v>
      </c>
      <c r="P103">
        <v>60.989400000000003</v>
      </c>
      <c r="Q103">
        <v>280.53199999999998</v>
      </c>
      <c r="R103">
        <v>0.54447699999999999</v>
      </c>
      <c r="S103">
        <v>-34.851100000000002</v>
      </c>
      <c r="T103">
        <f t="shared" si="7"/>
        <v>-16.113300000000002</v>
      </c>
    </row>
    <row r="104" spans="1:20" x14ac:dyDescent="0.3">
      <c r="B104">
        <v>1</v>
      </c>
      <c r="C104">
        <v>206.04400000000001</v>
      </c>
      <c r="E104">
        <v>-41.412399999999998</v>
      </c>
      <c r="F104">
        <v>72.311400000000006</v>
      </c>
      <c r="G104">
        <v>254.17</v>
      </c>
      <c r="H104">
        <v>0.46193600000000001</v>
      </c>
      <c r="I104">
        <v>-55.13</v>
      </c>
      <c r="J104">
        <f t="shared" si="6"/>
        <v>-13.717600000000004</v>
      </c>
      <c r="L104">
        <v>21</v>
      </c>
      <c r="M104">
        <v>653.245</v>
      </c>
      <c r="N104">
        <f t="shared" si="9"/>
        <v>44.658806716684424</v>
      </c>
      <c r="O104">
        <v>-18.8446</v>
      </c>
      <c r="P104">
        <v>61.218299999999999</v>
      </c>
      <c r="Q104">
        <v>282.55599999999998</v>
      </c>
      <c r="R104">
        <v>0.54549400000000003</v>
      </c>
      <c r="S104">
        <v>-34.957900000000002</v>
      </c>
      <c r="T104">
        <f t="shared" si="7"/>
        <v>-16.113300000000002</v>
      </c>
    </row>
    <row r="105" spans="1:20" x14ac:dyDescent="0.3">
      <c r="B105">
        <v>2</v>
      </c>
      <c r="C105">
        <v>228.286</v>
      </c>
      <c r="D105">
        <f t="shared" si="8"/>
        <v>44.959985612804623</v>
      </c>
      <c r="E105">
        <v>-37.200899999999997</v>
      </c>
      <c r="F105">
        <v>67.2607</v>
      </c>
      <c r="G105">
        <v>247.53100000000001</v>
      </c>
      <c r="H105">
        <v>0.45846199999999998</v>
      </c>
      <c r="I105">
        <v>-54.168700000000001</v>
      </c>
      <c r="J105">
        <f t="shared" si="6"/>
        <v>-16.967800000000004</v>
      </c>
      <c r="L105">
        <v>22</v>
      </c>
      <c r="M105">
        <v>676.62599999999998</v>
      </c>
      <c r="N105">
        <f t="shared" si="9"/>
        <v>42.769770326333401</v>
      </c>
      <c r="O105">
        <v>-19.042999999999999</v>
      </c>
      <c r="P105">
        <v>61.355600000000003</v>
      </c>
      <c r="Q105">
        <v>286.988</v>
      </c>
      <c r="R105">
        <v>0.54794200000000004</v>
      </c>
      <c r="S105">
        <v>-34.851100000000002</v>
      </c>
      <c r="T105">
        <f t="shared" si="7"/>
        <v>-15.808100000000003</v>
      </c>
    </row>
    <row r="106" spans="1:20" x14ac:dyDescent="0.3">
      <c r="B106">
        <v>3</v>
      </c>
      <c r="C106">
        <v>253.149</v>
      </c>
      <c r="D106">
        <f t="shared" si="8"/>
        <v>40.22040783493545</v>
      </c>
      <c r="E106">
        <v>-37.933300000000003</v>
      </c>
      <c r="F106">
        <v>68.054199999999994</v>
      </c>
      <c r="G106">
        <v>253.41200000000001</v>
      </c>
      <c r="H106">
        <v>0.46340799999999999</v>
      </c>
      <c r="I106">
        <v>-54.7791</v>
      </c>
      <c r="J106">
        <f t="shared" si="6"/>
        <v>-16.845799999999997</v>
      </c>
      <c r="L106">
        <v>23</v>
      </c>
      <c r="M106">
        <v>699.95399999999995</v>
      </c>
      <c r="N106">
        <f t="shared" si="9"/>
        <v>42.866941015089211</v>
      </c>
      <c r="O106">
        <v>-21.8811</v>
      </c>
      <c r="P106">
        <v>56.2286</v>
      </c>
      <c r="Q106">
        <v>774.428</v>
      </c>
      <c r="R106">
        <v>0.52193500000000004</v>
      </c>
      <c r="S106">
        <v>-58.273299999999999</v>
      </c>
      <c r="T106">
        <f t="shared" si="7"/>
        <v>-36.392200000000003</v>
      </c>
    </row>
    <row r="107" spans="1:20" x14ac:dyDescent="0.3">
      <c r="B107">
        <v>4</v>
      </c>
      <c r="C107">
        <v>278.125</v>
      </c>
      <c r="D107">
        <f t="shared" si="8"/>
        <v>40.038436899423445</v>
      </c>
      <c r="E107">
        <v>-36.483800000000002</v>
      </c>
      <c r="F107">
        <v>66.818200000000004</v>
      </c>
      <c r="G107">
        <v>243.68700000000001</v>
      </c>
      <c r="H107">
        <v>0.45569399999999999</v>
      </c>
      <c r="I107">
        <v>-55.084200000000003</v>
      </c>
      <c r="J107">
        <f t="shared" si="6"/>
        <v>-18.6004</v>
      </c>
      <c r="T107">
        <f t="shared" si="7"/>
        <v>0</v>
      </c>
    </row>
    <row r="108" spans="1:20" x14ac:dyDescent="0.3">
      <c r="B108">
        <v>5</v>
      </c>
      <c r="C108">
        <v>303.51400000000001</v>
      </c>
      <c r="D108">
        <f t="shared" si="8"/>
        <v>39.387136161329693</v>
      </c>
      <c r="E108">
        <v>-36.331200000000003</v>
      </c>
      <c r="F108">
        <v>66.757199999999997</v>
      </c>
      <c r="G108">
        <v>243.25899999999999</v>
      </c>
      <c r="H108">
        <v>0.45698899999999998</v>
      </c>
      <c r="I108">
        <v>-55.053699999999999</v>
      </c>
      <c r="J108">
        <f t="shared" si="6"/>
        <v>-18.722499999999997</v>
      </c>
      <c r="K108">
        <v>2.95</v>
      </c>
      <c r="T108">
        <f t="shared" si="7"/>
        <v>0</v>
      </c>
    </row>
    <row r="109" spans="1:20" x14ac:dyDescent="0.3">
      <c r="B109">
        <v>6</v>
      </c>
      <c r="C109">
        <v>328.32600000000002</v>
      </c>
      <c r="D109">
        <f t="shared" si="8"/>
        <v>40.303079155247438</v>
      </c>
      <c r="E109">
        <v>-37.567100000000003</v>
      </c>
      <c r="F109">
        <v>68.054199999999994</v>
      </c>
      <c r="G109">
        <v>253.40700000000001</v>
      </c>
      <c r="H109">
        <v>0.46304499999999998</v>
      </c>
      <c r="I109">
        <v>-55.450400000000002</v>
      </c>
      <c r="J109">
        <f t="shared" si="6"/>
        <v>-17.883299999999998</v>
      </c>
      <c r="L109">
        <v>1</v>
      </c>
      <c r="M109">
        <v>206.54599999999999</v>
      </c>
      <c r="O109">
        <v>-21.438600000000001</v>
      </c>
      <c r="P109">
        <v>64.163200000000003</v>
      </c>
      <c r="Q109">
        <v>276.21600000000001</v>
      </c>
      <c r="R109">
        <v>0.53492899999999999</v>
      </c>
      <c r="S109">
        <v>-33.767699999999998</v>
      </c>
      <c r="T109">
        <f t="shared" si="7"/>
        <v>-12.329099999999997</v>
      </c>
    </row>
    <row r="110" spans="1:20" x14ac:dyDescent="0.3">
      <c r="B110">
        <v>7</v>
      </c>
      <c r="C110">
        <v>353.584</v>
      </c>
      <c r="D110">
        <f t="shared" si="8"/>
        <v>39.591416580885294</v>
      </c>
      <c r="E110">
        <v>-37.795999999999999</v>
      </c>
      <c r="F110">
        <v>68.176299999999998</v>
      </c>
      <c r="G110">
        <v>255.77199999999999</v>
      </c>
      <c r="H110">
        <v>0.46385300000000002</v>
      </c>
      <c r="I110">
        <v>-55.419899999999998</v>
      </c>
      <c r="J110">
        <f t="shared" si="6"/>
        <v>-17.623899999999999</v>
      </c>
      <c r="L110">
        <v>2</v>
      </c>
      <c r="M110">
        <v>229.38399999999999</v>
      </c>
      <c r="N110">
        <f t="shared" si="9"/>
        <v>43.786671337244954</v>
      </c>
      <c r="O110">
        <v>-18.386800000000001</v>
      </c>
      <c r="P110">
        <v>60.9283</v>
      </c>
      <c r="Q110">
        <v>274.81400000000002</v>
      </c>
      <c r="R110">
        <v>0.53650200000000003</v>
      </c>
      <c r="S110">
        <v>-33.0505</v>
      </c>
      <c r="T110">
        <f t="shared" si="7"/>
        <v>-14.663699999999999</v>
      </c>
    </row>
    <row r="111" spans="1:20" x14ac:dyDescent="0.3">
      <c r="B111">
        <v>8</v>
      </c>
      <c r="C111">
        <v>379.58300000000003</v>
      </c>
      <c r="D111">
        <f t="shared" si="8"/>
        <v>38.463017808377209</v>
      </c>
      <c r="E111">
        <v>-37.567100000000003</v>
      </c>
      <c r="F111">
        <v>67.947400000000002</v>
      </c>
      <c r="G111">
        <v>254.16300000000001</v>
      </c>
      <c r="H111">
        <v>0.463057</v>
      </c>
      <c r="I111">
        <v>-55.435200000000002</v>
      </c>
      <c r="J111">
        <f t="shared" si="6"/>
        <v>-17.868099999999998</v>
      </c>
      <c r="L111">
        <v>3</v>
      </c>
      <c r="M111">
        <v>254.904</v>
      </c>
      <c r="N111">
        <f t="shared" si="9"/>
        <v>39.184952978056408</v>
      </c>
      <c r="O111">
        <v>-18.356300000000001</v>
      </c>
      <c r="P111">
        <v>60.989400000000003</v>
      </c>
      <c r="Q111">
        <v>278.91199999999998</v>
      </c>
      <c r="R111">
        <v>0.536991</v>
      </c>
      <c r="S111">
        <v>-33.706699999999998</v>
      </c>
      <c r="T111">
        <f t="shared" si="7"/>
        <v>-15.350399999999997</v>
      </c>
    </row>
    <row r="112" spans="1:20" x14ac:dyDescent="0.3">
      <c r="B112">
        <v>9</v>
      </c>
      <c r="C112">
        <v>405.18400000000003</v>
      </c>
      <c r="D112">
        <f t="shared" si="8"/>
        <v>39.060974180696071</v>
      </c>
      <c r="E112">
        <v>-36.895800000000001</v>
      </c>
      <c r="F112">
        <v>67.428600000000003</v>
      </c>
      <c r="G112">
        <v>250.21199999999999</v>
      </c>
      <c r="H112">
        <v>0.46012199999999998</v>
      </c>
      <c r="I112">
        <v>-55.435200000000002</v>
      </c>
      <c r="J112">
        <f t="shared" si="6"/>
        <v>-18.539400000000001</v>
      </c>
      <c r="L112">
        <v>4</v>
      </c>
      <c r="M112">
        <v>280.52</v>
      </c>
      <c r="N112">
        <f t="shared" si="9"/>
        <v>39.038101186758297</v>
      </c>
      <c r="O112">
        <v>-18.020600000000002</v>
      </c>
      <c r="P112">
        <v>60.684199999999997</v>
      </c>
      <c r="Q112">
        <v>274.95</v>
      </c>
      <c r="R112">
        <v>0.53556099999999995</v>
      </c>
      <c r="S112">
        <v>-34.011800000000001</v>
      </c>
      <c r="T112">
        <f t="shared" si="7"/>
        <v>-15.991199999999999</v>
      </c>
    </row>
    <row r="113" spans="1:20" x14ac:dyDescent="0.3">
      <c r="B113">
        <v>10</v>
      </c>
      <c r="C113">
        <v>431.38299999999998</v>
      </c>
      <c r="D113">
        <f t="shared" si="8"/>
        <v>38.169395778464889</v>
      </c>
      <c r="E113">
        <v>-36.727899999999998</v>
      </c>
      <c r="F113">
        <v>66.894499999999994</v>
      </c>
      <c r="G113">
        <v>250.95699999999999</v>
      </c>
      <c r="H113">
        <v>0.46033600000000002</v>
      </c>
      <c r="I113">
        <v>-55.481000000000002</v>
      </c>
      <c r="J113">
        <f t="shared" si="6"/>
        <v>-18.753100000000003</v>
      </c>
      <c r="L113">
        <v>5</v>
      </c>
      <c r="M113">
        <v>305.96699999999998</v>
      </c>
      <c r="N113">
        <f t="shared" si="9"/>
        <v>39.297363146932838</v>
      </c>
      <c r="O113">
        <v>-18.188500000000001</v>
      </c>
      <c r="P113">
        <v>60.9589</v>
      </c>
      <c r="Q113">
        <v>276.03399999999999</v>
      </c>
      <c r="R113">
        <v>0.53764500000000004</v>
      </c>
      <c r="S113">
        <v>-34.378100000000003</v>
      </c>
      <c r="T113">
        <f t="shared" si="7"/>
        <v>-16.189600000000002</v>
      </c>
    </row>
    <row r="114" spans="1:20" x14ac:dyDescent="0.3">
      <c r="B114">
        <v>11</v>
      </c>
      <c r="C114">
        <v>457.28699999999998</v>
      </c>
      <c r="D114">
        <f t="shared" si="8"/>
        <v>38.604076590487963</v>
      </c>
      <c r="E114">
        <v>-37.063600000000001</v>
      </c>
      <c r="F114">
        <v>67.367599999999996</v>
      </c>
      <c r="G114">
        <v>252.65100000000001</v>
      </c>
      <c r="H114">
        <v>0.46243800000000002</v>
      </c>
      <c r="I114">
        <v>-55.496200000000002</v>
      </c>
      <c r="J114">
        <f t="shared" si="6"/>
        <v>-18.432600000000001</v>
      </c>
      <c r="L114">
        <v>6</v>
      </c>
      <c r="M114">
        <v>331.71300000000002</v>
      </c>
      <c r="N114">
        <f t="shared" si="9"/>
        <v>38.840985007379729</v>
      </c>
      <c r="O114">
        <v>-17.608599999999999</v>
      </c>
      <c r="P114">
        <v>60.424799999999998</v>
      </c>
      <c r="Q114">
        <v>271.39499999999998</v>
      </c>
      <c r="R114">
        <v>0.533277</v>
      </c>
      <c r="S114">
        <v>-34.4696</v>
      </c>
      <c r="T114">
        <f t="shared" si="7"/>
        <v>-16.861000000000001</v>
      </c>
    </row>
    <row r="115" spans="1:20" x14ac:dyDescent="0.3">
      <c r="B115">
        <v>12</v>
      </c>
      <c r="C115">
        <v>482.89100000000002</v>
      </c>
      <c r="D115">
        <f t="shared" si="8"/>
        <v>39.056397437900266</v>
      </c>
      <c r="E115">
        <v>-37.048299999999998</v>
      </c>
      <c r="F115">
        <v>67.764300000000006</v>
      </c>
      <c r="G115">
        <v>251.899</v>
      </c>
      <c r="H115">
        <v>0.46230599999999999</v>
      </c>
      <c r="I115">
        <v>-55.511499999999998</v>
      </c>
      <c r="J115">
        <f t="shared" si="6"/>
        <v>-18.463200000000001</v>
      </c>
      <c r="L115">
        <v>7</v>
      </c>
      <c r="M115">
        <v>357.76299999999998</v>
      </c>
      <c r="N115">
        <f t="shared" si="9"/>
        <v>38.387715930902175</v>
      </c>
      <c r="O115">
        <v>-18.463100000000001</v>
      </c>
      <c r="P115">
        <v>60.9131</v>
      </c>
      <c r="Q115">
        <v>276.79899999999998</v>
      </c>
      <c r="R115">
        <v>0.53775600000000001</v>
      </c>
      <c r="S115">
        <v>-34.713700000000003</v>
      </c>
      <c r="T115">
        <f t="shared" si="7"/>
        <v>-16.250600000000002</v>
      </c>
    </row>
    <row r="116" spans="1:20" x14ac:dyDescent="0.3">
      <c r="B116">
        <v>13</v>
      </c>
      <c r="C116">
        <v>508.584</v>
      </c>
      <c r="D116">
        <f t="shared" si="8"/>
        <v>38.921106916280721</v>
      </c>
      <c r="E116">
        <v>-37.4146</v>
      </c>
      <c r="F116">
        <v>67.871099999999998</v>
      </c>
      <c r="G116">
        <v>254.471</v>
      </c>
      <c r="H116">
        <v>0.46304600000000001</v>
      </c>
      <c r="I116">
        <v>-55.542000000000002</v>
      </c>
      <c r="J116">
        <f t="shared" si="6"/>
        <v>-18.127400000000002</v>
      </c>
      <c r="L116">
        <v>8</v>
      </c>
      <c r="M116">
        <v>383.71499999999997</v>
      </c>
      <c r="N116">
        <f t="shared" si="9"/>
        <v>38.532675709001239</v>
      </c>
      <c r="O116">
        <v>-17.608599999999999</v>
      </c>
      <c r="P116">
        <v>60.226399999999998</v>
      </c>
      <c r="Q116">
        <v>270.86099999999999</v>
      </c>
      <c r="R116">
        <v>0.53377799999999997</v>
      </c>
      <c r="S116">
        <v>-34.698500000000003</v>
      </c>
      <c r="T116">
        <f t="shared" si="7"/>
        <v>-17.089900000000004</v>
      </c>
    </row>
    <row r="117" spans="1:20" x14ac:dyDescent="0.3">
      <c r="B117">
        <v>14</v>
      </c>
      <c r="C117">
        <v>535.125</v>
      </c>
      <c r="D117">
        <f t="shared" si="8"/>
        <v>37.677555480200446</v>
      </c>
      <c r="E117">
        <v>-37.338299999999997</v>
      </c>
      <c r="F117">
        <v>67.733800000000002</v>
      </c>
      <c r="G117">
        <v>253.90799999999999</v>
      </c>
      <c r="H117">
        <v>0.46428000000000003</v>
      </c>
      <c r="I117">
        <v>-55.358899999999998</v>
      </c>
      <c r="J117">
        <f t="shared" si="6"/>
        <v>-18.020600000000002</v>
      </c>
      <c r="L117">
        <v>9</v>
      </c>
      <c r="M117">
        <v>409.21600000000001</v>
      </c>
      <c r="N117">
        <f t="shared" si="9"/>
        <v>39.214148464766033</v>
      </c>
      <c r="O117">
        <v>-18.631</v>
      </c>
      <c r="P117">
        <v>61.340299999999999</v>
      </c>
      <c r="Q117">
        <v>280.47199999999998</v>
      </c>
      <c r="R117">
        <v>0.54012099999999996</v>
      </c>
      <c r="S117">
        <v>-34.744300000000003</v>
      </c>
      <c r="T117">
        <f t="shared" si="7"/>
        <v>-16.113300000000002</v>
      </c>
    </row>
    <row r="118" spans="1:20" x14ac:dyDescent="0.3">
      <c r="B118">
        <v>15</v>
      </c>
      <c r="C118">
        <v>560.91200000000003</v>
      </c>
      <c r="D118">
        <f t="shared" si="8"/>
        <v>38.779229844495234</v>
      </c>
      <c r="E118">
        <v>-36.361699999999999</v>
      </c>
      <c r="F118">
        <v>66.696200000000005</v>
      </c>
      <c r="G118">
        <v>245.41800000000001</v>
      </c>
      <c r="H118">
        <v>0.45959499999999998</v>
      </c>
      <c r="I118">
        <v>-55.389400000000002</v>
      </c>
      <c r="J118">
        <f t="shared" si="6"/>
        <v>-19.027700000000003</v>
      </c>
      <c r="L118">
        <v>10</v>
      </c>
      <c r="M118">
        <v>434.93</v>
      </c>
      <c r="N118">
        <f t="shared" si="9"/>
        <v>38.889320992455474</v>
      </c>
      <c r="O118">
        <v>-19.241299999999999</v>
      </c>
      <c r="P118">
        <v>61.798099999999998</v>
      </c>
      <c r="Q118">
        <v>286.54899999999998</v>
      </c>
      <c r="R118">
        <v>0.54434499999999997</v>
      </c>
      <c r="S118">
        <v>-34.683199999999999</v>
      </c>
      <c r="T118">
        <f t="shared" si="7"/>
        <v>-15.4419</v>
      </c>
    </row>
    <row r="119" spans="1:20" x14ac:dyDescent="0.3">
      <c r="B119">
        <v>16</v>
      </c>
      <c r="C119">
        <v>586.80700000000002</v>
      </c>
      <c r="D119">
        <f t="shared" si="8"/>
        <v>38.617493724657294</v>
      </c>
      <c r="E119">
        <v>-36.773699999999998</v>
      </c>
      <c r="F119">
        <v>67.062399999999997</v>
      </c>
      <c r="G119">
        <v>249.54900000000001</v>
      </c>
      <c r="H119">
        <v>0.46316499999999999</v>
      </c>
      <c r="I119">
        <v>-55.404699999999998</v>
      </c>
      <c r="J119">
        <f t="shared" si="6"/>
        <v>-18.631</v>
      </c>
      <c r="L119">
        <v>11</v>
      </c>
      <c r="M119">
        <v>461.233</v>
      </c>
      <c r="N119">
        <f t="shared" si="9"/>
        <v>38.018476979812192</v>
      </c>
      <c r="O119">
        <v>-18.173200000000001</v>
      </c>
      <c r="P119">
        <v>60.638399999999997</v>
      </c>
      <c r="Q119">
        <v>274.959</v>
      </c>
      <c r="R119">
        <v>0.53717099999999995</v>
      </c>
      <c r="S119">
        <v>-34.851100000000002</v>
      </c>
      <c r="T119">
        <f t="shared" si="7"/>
        <v>-16.677900000000001</v>
      </c>
    </row>
    <row r="120" spans="1:20" x14ac:dyDescent="0.3">
      <c r="B120">
        <v>17</v>
      </c>
      <c r="C120">
        <v>612.84</v>
      </c>
      <c r="D120">
        <f t="shared" si="8"/>
        <v>38.412783774440108</v>
      </c>
      <c r="E120">
        <v>-37.277200000000001</v>
      </c>
      <c r="F120">
        <v>67.489599999999996</v>
      </c>
      <c r="G120">
        <v>252.904</v>
      </c>
      <c r="H120">
        <v>0.46385300000000002</v>
      </c>
      <c r="I120">
        <v>-55.465699999999998</v>
      </c>
      <c r="J120">
        <f t="shared" si="6"/>
        <v>-18.188499999999998</v>
      </c>
      <c r="L120">
        <v>12</v>
      </c>
      <c r="M120">
        <v>486.95</v>
      </c>
      <c r="N120">
        <f t="shared" si="9"/>
        <v>38.884784383870617</v>
      </c>
      <c r="O120">
        <v>-18.8446</v>
      </c>
      <c r="P120">
        <v>61.523400000000002</v>
      </c>
      <c r="Q120">
        <v>284.58199999999999</v>
      </c>
      <c r="R120">
        <v>0.54310400000000003</v>
      </c>
      <c r="S120">
        <v>-34.79</v>
      </c>
      <c r="T120">
        <f t="shared" si="7"/>
        <v>-15.945399999999999</v>
      </c>
    </row>
    <row r="121" spans="1:20" x14ac:dyDescent="0.3">
      <c r="B121">
        <v>18</v>
      </c>
      <c r="C121">
        <v>639.39499999999998</v>
      </c>
      <c r="D121">
        <f t="shared" si="8"/>
        <v>37.657691583506001</v>
      </c>
      <c r="E121">
        <v>-36.422699999999999</v>
      </c>
      <c r="F121">
        <v>66.741900000000001</v>
      </c>
      <c r="G121">
        <v>247.721</v>
      </c>
      <c r="H121">
        <v>0.46012599999999998</v>
      </c>
      <c r="I121">
        <v>-55.526699999999998</v>
      </c>
      <c r="J121">
        <f t="shared" si="6"/>
        <v>-19.103999999999999</v>
      </c>
      <c r="L121">
        <v>13</v>
      </c>
      <c r="M121">
        <v>513.51400000000001</v>
      </c>
      <c r="N121">
        <f t="shared" si="9"/>
        <v>37.644932992019243</v>
      </c>
      <c r="O121">
        <v>-17.669699999999999</v>
      </c>
      <c r="P121">
        <v>60.317999999999998</v>
      </c>
      <c r="Q121">
        <v>272.20600000000002</v>
      </c>
      <c r="R121">
        <v>0.53441300000000003</v>
      </c>
      <c r="S121">
        <v>-34.866300000000003</v>
      </c>
      <c r="T121">
        <f t="shared" si="7"/>
        <v>-17.196600000000004</v>
      </c>
    </row>
    <row r="122" spans="1:20" x14ac:dyDescent="0.3">
      <c r="B122">
        <v>19</v>
      </c>
      <c r="C122">
        <v>665.01400000000001</v>
      </c>
      <c r="D122">
        <f t="shared" si="8"/>
        <v>39.033529802099963</v>
      </c>
      <c r="E122">
        <v>-36.865200000000002</v>
      </c>
      <c r="F122">
        <v>67.230199999999996</v>
      </c>
      <c r="G122">
        <v>250.47499999999999</v>
      </c>
      <c r="H122">
        <v>0.46190500000000001</v>
      </c>
      <c r="I122">
        <v>-55.542000000000002</v>
      </c>
      <c r="J122">
        <f t="shared" si="6"/>
        <v>-18.6768</v>
      </c>
      <c r="L122">
        <v>14</v>
      </c>
      <c r="M122">
        <v>539.69500000000005</v>
      </c>
      <c r="N122">
        <f t="shared" si="9"/>
        <v>38.195638058133703</v>
      </c>
      <c r="O122">
        <v>-18.631</v>
      </c>
      <c r="P122">
        <v>61.111499999999999</v>
      </c>
      <c r="Q122">
        <v>279.28399999999999</v>
      </c>
      <c r="R122">
        <v>0.53815100000000005</v>
      </c>
      <c r="S122">
        <v>-35.034199999999998</v>
      </c>
      <c r="T122">
        <f t="shared" si="7"/>
        <v>-16.403199999999998</v>
      </c>
    </row>
    <row r="123" spans="1:20" x14ac:dyDescent="0.3">
      <c r="B123">
        <v>20</v>
      </c>
      <c r="C123">
        <v>691.64499999999998</v>
      </c>
      <c r="D123">
        <f t="shared" si="8"/>
        <v>37.550223423829415</v>
      </c>
      <c r="E123">
        <v>-37.780799999999999</v>
      </c>
      <c r="F123">
        <v>68.115200000000002</v>
      </c>
      <c r="G123">
        <v>258.05099999999999</v>
      </c>
      <c r="H123">
        <v>0.468192</v>
      </c>
      <c r="I123">
        <v>-55.465699999999998</v>
      </c>
      <c r="J123">
        <f t="shared" si="6"/>
        <v>-17.684899999999999</v>
      </c>
      <c r="L123">
        <v>15</v>
      </c>
      <c r="M123">
        <v>565.65300000000002</v>
      </c>
      <c r="N123">
        <f t="shared" si="9"/>
        <v>38.523769165575203</v>
      </c>
      <c r="O123">
        <v>-18.7225</v>
      </c>
      <c r="P123">
        <v>61.218299999999999</v>
      </c>
      <c r="Q123">
        <v>279.767</v>
      </c>
      <c r="R123">
        <v>0.54197200000000001</v>
      </c>
      <c r="S123">
        <v>-34.912100000000002</v>
      </c>
      <c r="T123">
        <f t="shared" si="7"/>
        <v>-16.189600000000002</v>
      </c>
    </row>
    <row r="124" spans="1:20" x14ac:dyDescent="0.3">
      <c r="J124">
        <f t="shared" si="6"/>
        <v>0</v>
      </c>
      <c r="L124">
        <v>16</v>
      </c>
      <c r="M124">
        <v>591.94299999999998</v>
      </c>
      <c r="N124">
        <f t="shared" si="9"/>
        <v>38.03727653100043</v>
      </c>
      <c r="O124">
        <v>-18.219000000000001</v>
      </c>
      <c r="P124">
        <v>60.745199999999997</v>
      </c>
      <c r="Q124">
        <v>277.34800000000001</v>
      </c>
      <c r="R124">
        <v>0.53859400000000002</v>
      </c>
      <c r="S124">
        <v>-34.896900000000002</v>
      </c>
      <c r="T124">
        <f t="shared" si="7"/>
        <v>-16.677900000000001</v>
      </c>
    </row>
    <row r="125" spans="1:20" x14ac:dyDescent="0.3">
      <c r="A125">
        <v>3.15</v>
      </c>
      <c r="J125">
        <f t="shared" si="6"/>
        <v>0</v>
      </c>
      <c r="L125">
        <v>17</v>
      </c>
      <c r="M125">
        <v>619.00900000000001</v>
      </c>
      <c r="N125">
        <f t="shared" si="9"/>
        <v>36.94672282568532</v>
      </c>
      <c r="O125">
        <v>-18.158000000000001</v>
      </c>
      <c r="P125">
        <v>60.562100000000001</v>
      </c>
      <c r="Q125">
        <v>274.036</v>
      </c>
      <c r="R125">
        <v>0.53738200000000003</v>
      </c>
      <c r="S125">
        <v>-35.064700000000002</v>
      </c>
      <c r="T125">
        <f t="shared" si="7"/>
        <v>-16.906700000000001</v>
      </c>
    </row>
    <row r="126" spans="1:20" x14ac:dyDescent="0.3">
      <c r="B126">
        <v>1</v>
      </c>
      <c r="C126">
        <v>205.63399999999999</v>
      </c>
      <c r="E126">
        <v>-40.908799999999999</v>
      </c>
      <c r="F126">
        <v>71.670500000000004</v>
      </c>
      <c r="G126">
        <v>250.304</v>
      </c>
      <c r="H126">
        <v>0.45979999999999999</v>
      </c>
      <c r="I126">
        <v>-54.916400000000003</v>
      </c>
      <c r="J126">
        <f t="shared" si="6"/>
        <v>-14.007600000000004</v>
      </c>
      <c r="L126">
        <v>18</v>
      </c>
      <c r="M126">
        <v>645.39400000000001</v>
      </c>
      <c r="N126">
        <f t="shared" si="9"/>
        <v>37.900322152738312</v>
      </c>
      <c r="O126">
        <v>-18.631</v>
      </c>
      <c r="P126">
        <v>61.1267</v>
      </c>
      <c r="Q126">
        <v>279.745</v>
      </c>
      <c r="R126">
        <v>0.54028699999999996</v>
      </c>
      <c r="S126">
        <v>-35.034199999999998</v>
      </c>
      <c r="T126">
        <f t="shared" si="7"/>
        <v>-16.403199999999998</v>
      </c>
    </row>
    <row r="127" spans="1:20" x14ac:dyDescent="0.3">
      <c r="B127">
        <v>2</v>
      </c>
      <c r="C127">
        <v>226.917</v>
      </c>
      <c r="D127">
        <f t="shared" si="8"/>
        <v>46.985857256965616</v>
      </c>
      <c r="E127">
        <v>-37.3688</v>
      </c>
      <c r="F127">
        <v>67.2607</v>
      </c>
      <c r="G127">
        <v>250.221</v>
      </c>
      <c r="H127">
        <v>0.46231899999999998</v>
      </c>
      <c r="I127">
        <v>-53.939799999999998</v>
      </c>
      <c r="J127">
        <f t="shared" si="6"/>
        <v>-16.570999999999998</v>
      </c>
      <c r="L127">
        <v>19</v>
      </c>
      <c r="M127">
        <v>672.41</v>
      </c>
      <c r="N127">
        <f t="shared" si="9"/>
        <v>37.015102161682016</v>
      </c>
      <c r="O127">
        <v>-18.9056</v>
      </c>
      <c r="P127">
        <v>61.554000000000002</v>
      </c>
      <c r="Q127">
        <v>284.34300000000002</v>
      </c>
      <c r="R127">
        <v>0.543045</v>
      </c>
      <c r="S127">
        <v>-35.156300000000002</v>
      </c>
      <c r="T127">
        <f t="shared" si="7"/>
        <v>-16.250700000000002</v>
      </c>
    </row>
    <row r="128" spans="1:20" x14ac:dyDescent="0.3">
      <c r="B128">
        <v>3</v>
      </c>
      <c r="C128">
        <v>250.726</v>
      </c>
      <c r="D128">
        <f t="shared" si="8"/>
        <v>42.000924020328455</v>
      </c>
      <c r="E128">
        <v>-37.902799999999999</v>
      </c>
      <c r="F128">
        <v>68.115200000000002</v>
      </c>
      <c r="G128">
        <v>256.22500000000002</v>
      </c>
      <c r="H128">
        <v>0.46522799999999997</v>
      </c>
      <c r="I128">
        <v>-54.5959</v>
      </c>
      <c r="J128">
        <f t="shared" si="6"/>
        <v>-16.693100000000001</v>
      </c>
      <c r="L128">
        <v>20</v>
      </c>
      <c r="M128">
        <v>699.13300000000004</v>
      </c>
      <c r="N128">
        <f t="shared" si="9"/>
        <v>37.420948246828473</v>
      </c>
      <c r="O128">
        <v>-18.966699999999999</v>
      </c>
      <c r="P128">
        <v>61.355600000000003</v>
      </c>
      <c r="Q128">
        <v>281.17700000000002</v>
      </c>
      <c r="R128">
        <v>0.54181699999999999</v>
      </c>
      <c r="S128">
        <v>4.22668</v>
      </c>
      <c r="T128">
        <f t="shared" si="7"/>
        <v>23.193379999999998</v>
      </c>
    </row>
    <row r="129" spans="2:20" x14ac:dyDescent="0.3">
      <c r="B129">
        <v>4</v>
      </c>
      <c r="C129">
        <v>274.68099999999998</v>
      </c>
      <c r="D129">
        <f t="shared" si="8"/>
        <v>41.744938426215846</v>
      </c>
      <c r="E129">
        <v>-37.048299999999998</v>
      </c>
      <c r="F129">
        <v>67.321799999999996</v>
      </c>
      <c r="G129">
        <v>249.27</v>
      </c>
      <c r="H129">
        <v>0.46055000000000001</v>
      </c>
      <c r="I129">
        <v>-54.885899999999999</v>
      </c>
      <c r="J129">
        <f t="shared" si="6"/>
        <v>-17.837600000000002</v>
      </c>
      <c r="T129">
        <f t="shared" si="7"/>
        <v>0</v>
      </c>
    </row>
    <row r="130" spans="2:20" x14ac:dyDescent="0.3">
      <c r="B130">
        <v>5</v>
      </c>
      <c r="C130">
        <v>299.089</v>
      </c>
      <c r="D130">
        <f t="shared" si="8"/>
        <v>40.970173713536518</v>
      </c>
      <c r="E130">
        <v>-37.384</v>
      </c>
      <c r="F130">
        <v>67.581199999999995</v>
      </c>
      <c r="G130">
        <v>252.33099999999999</v>
      </c>
      <c r="H130">
        <v>0.46495700000000001</v>
      </c>
      <c r="I130">
        <v>-55.023200000000003</v>
      </c>
      <c r="J130">
        <f t="shared" si="6"/>
        <v>-17.639200000000002</v>
      </c>
      <c r="K130">
        <v>3</v>
      </c>
      <c r="T130">
        <f t="shared" si="7"/>
        <v>0</v>
      </c>
    </row>
    <row r="131" spans="2:20" x14ac:dyDescent="0.3">
      <c r="B131">
        <v>6</v>
      </c>
      <c r="C131">
        <v>322.78100000000001</v>
      </c>
      <c r="D131">
        <f t="shared" si="8"/>
        <v>42.208340368056717</v>
      </c>
      <c r="E131">
        <v>-37.6892</v>
      </c>
      <c r="F131">
        <v>67.764300000000006</v>
      </c>
      <c r="G131">
        <v>255.10499999999999</v>
      </c>
      <c r="H131">
        <v>0.46620400000000001</v>
      </c>
      <c r="I131">
        <v>-55.13</v>
      </c>
      <c r="J131">
        <f t="shared" si="6"/>
        <v>-17.440800000000003</v>
      </c>
      <c r="L131">
        <v>1</v>
      </c>
      <c r="M131">
        <v>243.381</v>
      </c>
      <c r="O131">
        <v>-15.945399999999999</v>
      </c>
      <c r="P131">
        <v>59.1736</v>
      </c>
      <c r="Q131">
        <v>261.755</v>
      </c>
      <c r="R131">
        <v>0.51709899999999998</v>
      </c>
      <c r="S131">
        <v>-32.501199999999997</v>
      </c>
      <c r="T131">
        <f t="shared" si="7"/>
        <v>-16.555799999999998</v>
      </c>
    </row>
    <row r="132" spans="2:20" x14ac:dyDescent="0.3">
      <c r="B132">
        <v>7</v>
      </c>
      <c r="C132">
        <v>347.16300000000001</v>
      </c>
      <c r="D132">
        <f t="shared" si="8"/>
        <v>41.013862685587718</v>
      </c>
      <c r="E132">
        <v>-36.819499999999998</v>
      </c>
      <c r="F132">
        <v>67.153899999999993</v>
      </c>
      <c r="G132">
        <v>250.07</v>
      </c>
      <c r="H132">
        <v>0.46227200000000002</v>
      </c>
      <c r="I132">
        <v>-55.206299999999999</v>
      </c>
      <c r="J132">
        <f t="shared" si="6"/>
        <v>-18.386800000000001</v>
      </c>
      <c r="L132">
        <v>2</v>
      </c>
      <c r="M132">
        <v>275.79000000000002</v>
      </c>
      <c r="N132">
        <f t="shared" si="9"/>
        <v>30.855626523496539</v>
      </c>
      <c r="O132">
        <v>-17.456099999999999</v>
      </c>
      <c r="P132">
        <v>61.0657</v>
      </c>
      <c r="Q132">
        <v>272.65199999999999</v>
      </c>
      <c r="R132">
        <v>0.52228399999999997</v>
      </c>
      <c r="S132">
        <v>-33.538800000000002</v>
      </c>
      <c r="T132">
        <f t="shared" si="7"/>
        <v>-16.082700000000003</v>
      </c>
    </row>
    <row r="133" spans="2:20" x14ac:dyDescent="0.3">
      <c r="B133">
        <v>8</v>
      </c>
      <c r="C133">
        <v>371.678</v>
      </c>
      <c r="D133">
        <f t="shared" si="8"/>
        <v>40.791352233326556</v>
      </c>
      <c r="E133">
        <v>-36.880499999999998</v>
      </c>
      <c r="F133">
        <v>67.215000000000003</v>
      </c>
      <c r="G133">
        <v>250.31899999999999</v>
      </c>
      <c r="H133">
        <v>0.462918</v>
      </c>
      <c r="I133">
        <v>-55.13</v>
      </c>
      <c r="J133">
        <f t="shared" si="6"/>
        <v>-18.249500000000005</v>
      </c>
      <c r="L133">
        <v>3</v>
      </c>
      <c r="M133">
        <v>308.96300000000002</v>
      </c>
      <c r="N133">
        <f t="shared" si="9"/>
        <v>30.144997437675215</v>
      </c>
      <c r="O133">
        <v>-16.922000000000001</v>
      </c>
      <c r="P133">
        <v>60.577399999999997</v>
      </c>
      <c r="Q133">
        <v>269.08699999999999</v>
      </c>
      <c r="R133">
        <v>0.52028399999999997</v>
      </c>
      <c r="S133">
        <v>-34.057600000000001</v>
      </c>
      <c r="T133">
        <f t="shared" si="7"/>
        <v>-17.1356</v>
      </c>
    </row>
    <row r="134" spans="2:20" x14ac:dyDescent="0.3">
      <c r="B134">
        <v>9</v>
      </c>
      <c r="C134">
        <v>396.66300000000001</v>
      </c>
      <c r="D134">
        <f t="shared" si="8"/>
        <v>40.024014408645165</v>
      </c>
      <c r="E134">
        <v>-37.277200000000001</v>
      </c>
      <c r="F134">
        <v>67.535399999999996</v>
      </c>
      <c r="G134">
        <v>253.54900000000001</v>
      </c>
      <c r="H134">
        <v>0.466304</v>
      </c>
      <c r="I134">
        <v>-55.267299999999999</v>
      </c>
      <c r="J134">
        <f t="shared" ref="J134:J197" si="10">I134-E134</f>
        <v>-17.990099999999998</v>
      </c>
      <c r="L134">
        <v>4</v>
      </c>
      <c r="M134">
        <v>342.38400000000001</v>
      </c>
      <c r="N134">
        <f t="shared" si="9"/>
        <v>29.921306962688138</v>
      </c>
      <c r="O134">
        <v>-16.815200000000001</v>
      </c>
      <c r="P134">
        <v>60.409500000000001</v>
      </c>
      <c r="Q134">
        <v>269.14299999999997</v>
      </c>
      <c r="R134">
        <v>0.52027999999999996</v>
      </c>
      <c r="S134">
        <v>-34.072899999999997</v>
      </c>
      <c r="T134">
        <f t="shared" ref="T134:T197" si="11">S134-O134</f>
        <v>-17.257699999999996</v>
      </c>
    </row>
    <row r="135" spans="2:20" x14ac:dyDescent="0.3">
      <c r="B135">
        <v>10</v>
      </c>
      <c r="C135">
        <v>421.399</v>
      </c>
      <c r="D135">
        <f t="shared" ref="D135:D198" si="12">1000/(C135-C134)</f>
        <v>40.426908150064698</v>
      </c>
      <c r="E135">
        <v>-36.605800000000002</v>
      </c>
      <c r="F135">
        <v>66.909800000000004</v>
      </c>
      <c r="G135">
        <v>249.26900000000001</v>
      </c>
      <c r="H135">
        <v>0.461428</v>
      </c>
      <c r="I135">
        <v>-55.328400000000002</v>
      </c>
      <c r="J135">
        <f t="shared" si="10"/>
        <v>-18.7226</v>
      </c>
      <c r="L135">
        <v>5</v>
      </c>
      <c r="M135">
        <v>374.62200000000001</v>
      </c>
      <c r="N135">
        <f t="shared" ref="N135:N198" si="13">1000/(M135-M134)</f>
        <v>31.019294000868541</v>
      </c>
      <c r="O135">
        <v>-16.677900000000001</v>
      </c>
      <c r="P135">
        <v>60.470599999999997</v>
      </c>
      <c r="Q135">
        <v>267.86900000000003</v>
      </c>
      <c r="R135">
        <v>0.51856000000000002</v>
      </c>
      <c r="S135">
        <v>-34.2712</v>
      </c>
      <c r="T135">
        <f t="shared" si="11"/>
        <v>-17.593299999999999</v>
      </c>
    </row>
    <row r="136" spans="2:20" x14ac:dyDescent="0.3">
      <c r="B136">
        <v>11</v>
      </c>
      <c r="C136">
        <v>446.125</v>
      </c>
      <c r="D136">
        <f t="shared" si="12"/>
        <v>40.443258108873252</v>
      </c>
      <c r="E136">
        <v>-37.765500000000003</v>
      </c>
      <c r="F136">
        <v>68.069500000000005</v>
      </c>
      <c r="G136">
        <v>259.20400000000001</v>
      </c>
      <c r="H136">
        <v>0.46768199999999999</v>
      </c>
      <c r="I136">
        <v>-55.313099999999999</v>
      </c>
      <c r="J136">
        <f t="shared" si="10"/>
        <v>-17.547599999999996</v>
      </c>
      <c r="L136">
        <v>6</v>
      </c>
      <c r="M136">
        <v>408.18099999999998</v>
      </c>
      <c r="N136">
        <f t="shared" si="13"/>
        <v>29.798265740933903</v>
      </c>
      <c r="O136">
        <v>-16.403199999999998</v>
      </c>
      <c r="P136">
        <v>59.799199999999999</v>
      </c>
      <c r="Q136">
        <v>264.404</v>
      </c>
      <c r="R136">
        <v>0.51805599999999996</v>
      </c>
      <c r="S136">
        <v>-34.5154</v>
      </c>
      <c r="T136">
        <f t="shared" si="11"/>
        <v>-18.112200000000001</v>
      </c>
    </row>
    <row r="137" spans="2:20" x14ac:dyDescent="0.3">
      <c r="B137">
        <v>12</v>
      </c>
      <c r="C137">
        <v>471.053</v>
      </c>
      <c r="D137">
        <f t="shared" si="12"/>
        <v>40.115532734274716</v>
      </c>
      <c r="E137">
        <v>-36.438000000000002</v>
      </c>
      <c r="F137">
        <v>66.864000000000004</v>
      </c>
      <c r="G137">
        <v>247.32</v>
      </c>
      <c r="H137">
        <v>0.46048600000000001</v>
      </c>
      <c r="I137">
        <v>-55.206299999999999</v>
      </c>
      <c r="J137">
        <f t="shared" si="10"/>
        <v>-18.768299999999996</v>
      </c>
      <c r="L137">
        <v>7</v>
      </c>
      <c r="M137">
        <v>442.202</v>
      </c>
      <c r="N137">
        <f t="shared" si="13"/>
        <v>29.393609829223113</v>
      </c>
      <c r="O137">
        <v>-16.708400000000001</v>
      </c>
      <c r="P137">
        <v>60.256999999999998</v>
      </c>
      <c r="Q137">
        <v>267.70400000000001</v>
      </c>
      <c r="R137">
        <v>0.51990400000000003</v>
      </c>
      <c r="S137">
        <v>-34.5154</v>
      </c>
      <c r="T137">
        <f t="shared" si="11"/>
        <v>-17.806999999999999</v>
      </c>
    </row>
    <row r="138" spans="2:20" x14ac:dyDescent="0.3">
      <c r="B138">
        <v>13</v>
      </c>
      <c r="C138">
        <v>495.99799999999999</v>
      </c>
      <c r="D138">
        <f t="shared" si="12"/>
        <v>40.088194026859099</v>
      </c>
      <c r="E138">
        <v>-36.453200000000002</v>
      </c>
      <c r="F138">
        <v>66.757199999999997</v>
      </c>
      <c r="G138">
        <v>247.75299999999999</v>
      </c>
      <c r="H138">
        <v>0.46142699999999998</v>
      </c>
      <c r="I138">
        <v>-55.374099999999999</v>
      </c>
      <c r="J138">
        <f t="shared" si="10"/>
        <v>-18.920899999999996</v>
      </c>
      <c r="L138">
        <v>8</v>
      </c>
      <c r="M138">
        <v>474.93900000000002</v>
      </c>
      <c r="N138">
        <f t="shared" si="13"/>
        <v>30.546476463939864</v>
      </c>
      <c r="O138">
        <v>-16.708400000000001</v>
      </c>
      <c r="P138">
        <v>60.241700000000002</v>
      </c>
      <c r="Q138">
        <v>266.52</v>
      </c>
      <c r="R138">
        <v>0.51863899999999996</v>
      </c>
      <c r="S138">
        <v>-34.79</v>
      </c>
      <c r="T138">
        <f t="shared" si="11"/>
        <v>-18.081599999999998</v>
      </c>
    </row>
    <row r="139" spans="2:20" x14ac:dyDescent="0.3">
      <c r="B139">
        <v>14</v>
      </c>
      <c r="C139">
        <v>520.88</v>
      </c>
      <c r="D139">
        <f t="shared" si="12"/>
        <v>40.189695362109148</v>
      </c>
      <c r="E139">
        <v>-36.911000000000001</v>
      </c>
      <c r="F139">
        <v>67.275999999999996</v>
      </c>
      <c r="G139">
        <v>252.423</v>
      </c>
      <c r="H139">
        <v>0.46501900000000002</v>
      </c>
      <c r="I139">
        <v>-55.297899999999998</v>
      </c>
      <c r="J139">
        <f t="shared" si="10"/>
        <v>-18.386899999999997</v>
      </c>
      <c r="L139">
        <v>9</v>
      </c>
      <c r="M139">
        <v>508.44400000000002</v>
      </c>
      <c r="N139">
        <f t="shared" si="13"/>
        <v>29.84629159826892</v>
      </c>
      <c r="O139">
        <v>-17.440799999999999</v>
      </c>
      <c r="P139">
        <v>60.8215</v>
      </c>
      <c r="Q139">
        <v>272.95</v>
      </c>
      <c r="R139">
        <v>0.52391900000000002</v>
      </c>
      <c r="S139">
        <v>-34.805300000000003</v>
      </c>
      <c r="T139">
        <f t="shared" si="11"/>
        <v>-17.364500000000003</v>
      </c>
    </row>
    <row r="140" spans="2:20" x14ac:dyDescent="0.3">
      <c r="B140">
        <v>15</v>
      </c>
      <c r="C140">
        <v>546.25800000000004</v>
      </c>
      <c r="D140">
        <f t="shared" si="12"/>
        <v>39.404208369453791</v>
      </c>
      <c r="E140">
        <v>-37.002600000000001</v>
      </c>
      <c r="F140">
        <v>67.1387</v>
      </c>
      <c r="G140">
        <v>253.09299999999999</v>
      </c>
      <c r="H140">
        <v>0.46661999999999998</v>
      </c>
      <c r="I140">
        <v>-55.236800000000002</v>
      </c>
      <c r="J140">
        <f t="shared" si="10"/>
        <v>-18.234200000000001</v>
      </c>
      <c r="L140">
        <v>10</v>
      </c>
      <c r="M140">
        <v>541.93799999999999</v>
      </c>
      <c r="N140">
        <f t="shared" si="13"/>
        <v>29.856093628709644</v>
      </c>
      <c r="O140">
        <v>-16.754200000000001</v>
      </c>
      <c r="P140">
        <v>60.226399999999998</v>
      </c>
      <c r="Q140">
        <v>267.08699999999999</v>
      </c>
      <c r="R140">
        <v>0.52069799999999999</v>
      </c>
      <c r="S140">
        <v>-34.683199999999999</v>
      </c>
      <c r="T140">
        <f t="shared" si="11"/>
        <v>-17.928999999999998</v>
      </c>
    </row>
    <row r="141" spans="2:20" x14ac:dyDescent="0.3">
      <c r="B141">
        <v>16</v>
      </c>
      <c r="C141">
        <v>571.52300000000002</v>
      </c>
      <c r="D141">
        <f t="shared" si="12"/>
        <v>39.580447259054047</v>
      </c>
      <c r="E141">
        <v>-37.277200000000001</v>
      </c>
      <c r="F141">
        <v>67.504900000000006</v>
      </c>
      <c r="G141">
        <v>256.363</v>
      </c>
      <c r="H141">
        <v>0.46855599999999997</v>
      </c>
      <c r="I141">
        <v>-55.175800000000002</v>
      </c>
      <c r="J141">
        <f t="shared" si="10"/>
        <v>-17.898600000000002</v>
      </c>
      <c r="L141">
        <v>11</v>
      </c>
      <c r="M141">
        <v>574.92499999999995</v>
      </c>
      <c r="N141">
        <f t="shared" si="13"/>
        <v>30.314972564949858</v>
      </c>
      <c r="O141">
        <v>-17.791699999999999</v>
      </c>
      <c r="P141">
        <v>61.355600000000003</v>
      </c>
      <c r="Q141">
        <v>277.69200000000001</v>
      </c>
      <c r="R141">
        <v>0.52491600000000005</v>
      </c>
      <c r="S141">
        <v>-34.942599999999999</v>
      </c>
      <c r="T141">
        <f t="shared" si="11"/>
        <v>-17.1509</v>
      </c>
    </row>
    <row r="142" spans="2:20" x14ac:dyDescent="0.3">
      <c r="B142">
        <v>17</v>
      </c>
      <c r="C142">
        <v>596.68600000000004</v>
      </c>
      <c r="D142">
        <f t="shared" si="12"/>
        <v>39.740889401104781</v>
      </c>
      <c r="E142">
        <v>-37.078899999999997</v>
      </c>
      <c r="F142">
        <v>67.321799999999996</v>
      </c>
      <c r="G142">
        <v>255.245</v>
      </c>
      <c r="H142">
        <v>0.46732600000000002</v>
      </c>
      <c r="I142">
        <v>-55.282600000000002</v>
      </c>
      <c r="J142">
        <f t="shared" si="10"/>
        <v>-18.203700000000005</v>
      </c>
      <c r="L142">
        <v>12</v>
      </c>
      <c r="M142">
        <v>608.73900000000003</v>
      </c>
      <c r="N142">
        <f t="shared" si="13"/>
        <v>29.573549417401008</v>
      </c>
      <c r="O142">
        <v>-17.2577</v>
      </c>
      <c r="P142">
        <v>60.577399999999997</v>
      </c>
      <c r="Q142">
        <v>269.839</v>
      </c>
      <c r="R142">
        <v>0.52096200000000004</v>
      </c>
      <c r="S142">
        <v>-35.018900000000002</v>
      </c>
      <c r="T142">
        <f t="shared" si="11"/>
        <v>-17.761200000000002</v>
      </c>
    </row>
    <row r="143" spans="2:20" x14ac:dyDescent="0.3">
      <c r="B143">
        <v>18</v>
      </c>
      <c r="C143">
        <v>621.90200000000004</v>
      </c>
      <c r="D143">
        <f t="shared" si="12"/>
        <v>39.657360406091357</v>
      </c>
      <c r="E143">
        <v>-36.972000000000001</v>
      </c>
      <c r="F143">
        <v>67.123400000000004</v>
      </c>
      <c r="G143">
        <v>253.21600000000001</v>
      </c>
      <c r="H143">
        <v>0.46682699999999999</v>
      </c>
      <c r="I143">
        <v>-55.343600000000002</v>
      </c>
      <c r="J143">
        <f t="shared" si="10"/>
        <v>-18.371600000000001</v>
      </c>
      <c r="L143">
        <v>13</v>
      </c>
      <c r="M143">
        <v>641.39099999999996</v>
      </c>
      <c r="N143">
        <f t="shared" si="13"/>
        <v>30.625995344848775</v>
      </c>
      <c r="O143">
        <v>-16.647300000000001</v>
      </c>
      <c r="P143">
        <v>60.104399999999998</v>
      </c>
      <c r="Q143">
        <v>265.90800000000002</v>
      </c>
      <c r="R143">
        <v>0.51907700000000001</v>
      </c>
      <c r="S143">
        <v>-34.942599999999999</v>
      </c>
      <c r="T143">
        <f t="shared" si="11"/>
        <v>-18.295299999999997</v>
      </c>
    </row>
    <row r="144" spans="2:20" x14ac:dyDescent="0.3">
      <c r="B144">
        <v>19</v>
      </c>
      <c r="C144">
        <v>647.55600000000004</v>
      </c>
      <c r="D144">
        <f t="shared" si="12"/>
        <v>38.980275980353944</v>
      </c>
      <c r="E144">
        <v>-37.139899999999997</v>
      </c>
      <c r="F144">
        <v>67.215000000000003</v>
      </c>
      <c r="G144">
        <v>254.179</v>
      </c>
      <c r="H144">
        <v>0.46788999999999997</v>
      </c>
      <c r="I144">
        <v>-55.328400000000002</v>
      </c>
      <c r="J144">
        <f t="shared" si="10"/>
        <v>-18.188500000000005</v>
      </c>
      <c r="L144">
        <v>14</v>
      </c>
      <c r="M144">
        <v>673.97699999999998</v>
      </c>
      <c r="N144">
        <f t="shared" si="13"/>
        <v>30.68802553243723</v>
      </c>
      <c r="O144">
        <v>-16.754200000000001</v>
      </c>
      <c r="P144">
        <v>60.043300000000002</v>
      </c>
      <c r="Q144">
        <v>264.43599999999998</v>
      </c>
      <c r="R144">
        <v>0.52105900000000005</v>
      </c>
      <c r="S144">
        <v>-35.064700000000002</v>
      </c>
      <c r="T144">
        <f t="shared" si="11"/>
        <v>-18.310500000000001</v>
      </c>
    </row>
    <row r="145" spans="1:20" x14ac:dyDescent="0.3">
      <c r="B145">
        <v>20</v>
      </c>
      <c r="C145">
        <v>672.48800000000006</v>
      </c>
      <c r="D145">
        <f t="shared" si="12"/>
        <v>40.109096743141315</v>
      </c>
      <c r="E145">
        <v>-38.085900000000002</v>
      </c>
      <c r="F145">
        <v>68.359399999999994</v>
      </c>
      <c r="G145">
        <v>263.93799999999999</v>
      </c>
      <c r="H145">
        <v>0.47419499999999998</v>
      </c>
      <c r="I145">
        <v>-55.069000000000003</v>
      </c>
      <c r="J145">
        <f t="shared" si="10"/>
        <v>-16.9831</v>
      </c>
      <c r="T145">
        <f t="shared" si="11"/>
        <v>0</v>
      </c>
    </row>
    <row r="146" spans="1:20" x14ac:dyDescent="0.3">
      <c r="B146">
        <v>21</v>
      </c>
      <c r="C146">
        <v>697.84400000000005</v>
      </c>
      <c r="D146">
        <f t="shared" si="12"/>
        <v>39.438397223536846</v>
      </c>
      <c r="E146">
        <v>-37.612900000000003</v>
      </c>
      <c r="F146">
        <v>67.794799999999995</v>
      </c>
      <c r="G146">
        <v>259.90899999999999</v>
      </c>
      <c r="H146">
        <v>0.47076299999999999</v>
      </c>
      <c r="I146">
        <v>-55.419899999999998</v>
      </c>
      <c r="J146">
        <f t="shared" si="10"/>
        <v>-17.806999999999995</v>
      </c>
      <c r="K146">
        <v>3.05</v>
      </c>
      <c r="T146">
        <f t="shared" si="11"/>
        <v>0</v>
      </c>
    </row>
    <row r="147" spans="1:20" x14ac:dyDescent="0.3">
      <c r="J147">
        <f t="shared" si="10"/>
        <v>0</v>
      </c>
      <c r="L147">
        <v>1</v>
      </c>
      <c r="M147">
        <v>207.38499999999999</v>
      </c>
      <c r="O147">
        <v>-20.935099999999998</v>
      </c>
      <c r="P147">
        <v>63.842799999999997</v>
      </c>
      <c r="Q147">
        <v>277.89800000000002</v>
      </c>
      <c r="R147">
        <v>0.53071100000000004</v>
      </c>
      <c r="S147">
        <v>-33.813499999999998</v>
      </c>
      <c r="T147">
        <f t="shared" si="11"/>
        <v>-12.878399999999999</v>
      </c>
    </row>
    <row r="148" spans="1:20" x14ac:dyDescent="0.3">
      <c r="A148">
        <v>3.2</v>
      </c>
      <c r="J148">
        <f t="shared" si="10"/>
        <v>0</v>
      </c>
      <c r="L148">
        <v>2</v>
      </c>
      <c r="M148">
        <v>236.41</v>
      </c>
      <c r="N148">
        <f t="shared" si="13"/>
        <v>34.453057708871654</v>
      </c>
      <c r="O148">
        <v>-17.883299999999998</v>
      </c>
      <c r="P148">
        <v>61.248800000000003</v>
      </c>
      <c r="Q148">
        <v>273.76900000000001</v>
      </c>
      <c r="R148">
        <v>0.526173</v>
      </c>
      <c r="S148">
        <v>-33.279400000000003</v>
      </c>
      <c r="T148">
        <f t="shared" si="11"/>
        <v>-15.396100000000004</v>
      </c>
    </row>
    <row r="149" spans="1:20" x14ac:dyDescent="0.3">
      <c r="B149">
        <v>1</v>
      </c>
      <c r="C149">
        <v>205.31399999999999</v>
      </c>
      <c r="E149">
        <v>-40.908799999999999</v>
      </c>
      <c r="F149">
        <v>71.609499999999997</v>
      </c>
      <c r="G149">
        <v>251.09700000000001</v>
      </c>
      <c r="H149">
        <v>0.46199699999999999</v>
      </c>
      <c r="I149">
        <v>-54.885899999999999</v>
      </c>
      <c r="J149">
        <f t="shared" si="10"/>
        <v>-13.9771</v>
      </c>
      <c r="L149">
        <v>3</v>
      </c>
      <c r="M149">
        <v>265.19799999999998</v>
      </c>
      <c r="N149">
        <f t="shared" si="13"/>
        <v>34.736695845491198</v>
      </c>
      <c r="O149">
        <v>-16.830400000000001</v>
      </c>
      <c r="P149">
        <v>60.440100000000001</v>
      </c>
      <c r="Q149">
        <v>265.029</v>
      </c>
      <c r="R149">
        <v>0.51983000000000001</v>
      </c>
      <c r="S149">
        <v>-33.737200000000001</v>
      </c>
      <c r="T149">
        <f t="shared" si="11"/>
        <v>-16.9068</v>
      </c>
    </row>
    <row r="150" spans="1:20" x14ac:dyDescent="0.3">
      <c r="B150">
        <v>2</v>
      </c>
      <c r="C150">
        <v>224.74199999999999</v>
      </c>
      <c r="D150">
        <f t="shared" si="12"/>
        <v>51.472102120650618</v>
      </c>
      <c r="E150">
        <v>-37.384</v>
      </c>
      <c r="F150">
        <v>66.955600000000004</v>
      </c>
      <c r="G150">
        <v>252.72499999999999</v>
      </c>
      <c r="H150">
        <v>0.46666299999999999</v>
      </c>
      <c r="I150">
        <v>-53.787199999999999</v>
      </c>
      <c r="J150">
        <f t="shared" si="10"/>
        <v>-16.403199999999998</v>
      </c>
      <c r="L150">
        <v>4</v>
      </c>
      <c r="M150">
        <v>294.09399999999999</v>
      </c>
      <c r="N150">
        <f t="shared" si="13"/>
        <v>34.606866002214822</v>
      </c>
      <c r="O150">
        <v>-17.501799999999999</v>
      </c>
      <c r="P150">
        <v>61.111499999999999</v>
      </c>
      <c r="Q150">
        <v>272.78699999999998</v>
      </c>
      <c r="R150">
        <v>0.52603599999999995</v>
      </c>
      <c r="S150">
        <v>-34.1492</v>
      </c>
      <c r="T150">
        <f t="shared" si="11"/>
        <v>-16.647400000000001</v>
      </c>
    </row>
    <row r="151" spans="1:20" x14ac:dyDescent="0.3">
      <c r="B151">
        <v>3</v>
      </c>
      <c r="C151">
        <v>248.613</v>
      </c>
      <c r="D151">
        <f t="shared" si="12"/>
        <v>41.891835281303656</v>
      </c>
      <c r="E151">
        <v>-37.033099999999997</v>
      </c>
      <c r="F151">
        <v>67.001300000000001</v>
      </c>
      <c r="G151">
        <v>251.167</v>
      </c>
      <c r="H151">
        <v>0.46446500000000002</v>
      </c>
      <c r="I151">
        <v>-54.275500000000001</v>
      </c>
      <c r="J151">
        <f t="shared" si="10"/>
        <v>-17.242400000000004</v>
      </c>
      <c r="L151">
        <v>5</v>
      </c>
      <c r="M151">
        <v>322.911</v>
      </c>
      <c r="N151">
        <f t="shared" si="13"/>
        <v>34.701738557101699</v>
      </c>
      <c r="O151">
        <v>-16.296399999999998</v>
      </c>
      <c r="P151">
        <v>59.753399999999999</v>
      </c>
      <c r="Q151">
        <v>261.74</v>
      </c>
      <c r="R151">
        <v>0.51670400000000005</v>
      </c>
      <c r="S151">
        <v>-34.332299999999996</v>
      </c>
      <c r="T151">
        <f t="shared" si="11"/>
        <v>-18.035899999999998</v>
      </c>
    </row>
    <row r="152" spans="1:20" x14ac:dyDescent="0.3">
      <c r="B152">
        <v>4</v>
      </c>
      <c r="C152">
        <v>272.54599999999999</v>
      </c>
      <c r="D152">
        <f t="shared" si="12"/>
        <v>41.783311745288941</v>
      </c>
      <c r="E152">
        <v>-37.612900000000003</v>
      </c>
      <c r="F152">
        <v>67.626999999999995</v>
      </c>
      <c r="G152">
        <v>258.36900000000003</v>
      </c>
      <c r="H152">
        <v>0.46873300000000001</v>
      </c>
      <c r="I152">
        <v>-54.5197</v>
      </c>
      <c r="J152">
        <f t="shared" si="10"/>
        <v>-16.906799999999997</v>
      </c>
      <c r="L152">
        <v>6</v>
      </c>
      <c r="M152">
        <v>351.88</v>
      </c>
      <c r="N152">
        <f t="shared" si="13"/>
        <v>34.519658945769621</v>
      </c>
      <c r="O152">
        <v>-17.410299999999999</v>
      </c>
      <c r="P152">
        <v>61.203000000000003</v>
      </c>
      <c r="Q152">
        <v>272.69</v>
      </c>
      <c r="R152">
        <v>0.52468300000000001</v>
      </c>
      <c r="S152">
        <v>-34.4086</v>
      </c>
      <c r="T152">
        <f t="shared" si="11"/>
        <v>-16.9983</v>
      </c>
    </row>
    <row r="153" spans="1:20" x14ac:dyDescent="0.3">
      <c r="B153">
        <v>5</v>
      </c>
      <c r="C153">
        <v>296.15100000000001</v>
      </c>
      <c r="D153">
        <f t="shared" si="12"/>
        <v>42.363905952128754</v>
      </c>
      <c r="E153">
        <v>-36.605800000000002</v>
      </c>
      <c r="F153">
        <v>66.787700000000001</v>
      </c>
      <c r="G153">
        <v>250.221</v>
      </c>
      <c r="H153">
        <v>0.464503</v>
      </c>
      <c r="I153">
        <v>-54.7485</v>
      </c>
      <c r="J153">
        <f t="shared" si="10"/>
        <v>-18.142699999999998</v>
      </c>
      <c r="L153">
        <v>7</v>
      </c>
      <c r="M153">
        <v>380.899</v>
      </c>
      <c r="N153">
        <f t="shared" si="13"/>
        <v>34.460181260553426</v>
      </c>
      <c r="O153">
        <v>-17.2882</v>
      </c>
      <c r="P153">
        <v>60.943600000000004</v>
      </c>
      <c r="Q153">
        <v>269.87200000000001</v>
      </c>
      <c r="R153">
        <v>0.52311700000000005</v>
      </c>
      <c r="S153">
        <v>-34.652700000000003</v>
      </c>
      <c r="T153">
        <f t="shared" si="11"/>
        <v>-17.364500000000003</v>
      </c>
    </row>
    <row r="154" spans="1:20" x14ac:dyDescent="0.3">
      <c r="B154">
        <v>6</v>
      </c>
      <c r="C154">
        <v>319.71800000000002</v>
      </c>
      <c r="D154">
        <f t="shared" si="12"/>
        <v>42.432214537276685</v>
      </c>
      <c r="E154">
        <v>-36.422699999999999</v>
      </c>
      <c r="F154">
        <v>66.635099999999994</v>
      </c>
      <c r="G154">
        <v>248.988</v>
      </c>
      <c r="H154">
        <v>0.46257100000000001</v>
      </c>
      <c r="I154">
        <v>-54.8401</v>
      </c>
      <c r="J154">
        <f t="shared" si="10"/>
        <v>-18.417400000000001</v>
      </c>
      <c r="L154">
        <v>8</v>
      </c>
      <c r="M154">
        <v>410.005</v>
      </c>
      <c r="N154">
        <f t="shared" si="13"/>
        <v>34.357177214320075</v>
      </c>
      <c r="O154">
        <v>-17.2119</v>
      </c>
      <c r="P154">
        <v>60.8673</v>
      </c>
      <c r="Q154">
        <v>269.00599999999997</v>
      </c>
      <c r="R154">
        <v>0.52355499999999999</v>
      </c>
      <c r="S154">
        <v>-34.652700000000003</v>
      </c>
      <c r="T154">
        <f t="shared" si="11"/>
        <v>-17.440800000000003</v>
      </c>
    </row>
    <row r="155" spans="1:20" x14ac:dyDescent="0.3">
      <c r="B155">
        <v>7</v>
      </c>
      <c r="C155">
        <v>343.33300000000003</v>
      </c>
      <c r="D155">
        <f t="shared" si="12"/>
        <v>42.345966546686412</v>
      </c>
      <c r="E155">
        <v>-36.193800000000003</v>
      </c>
      <c r="F155">
        <v>66.238399999999999</v>
      </c>
      <c r="G155">
        <v>246.608</v>
      </c>
      <c r="H155">
        <v>0.461731</v>
      </c>
      <c r="I155">
        <v>-54.977400000000003</v>
      </c>
      <c r="J155">
        <f t="shared" si="10"/>
        <v>-18.7836</v>
      </c>
      <c r="L155">
        <v>9</v>
      </c>
      <c r="M155">
        <v>439.36500000000001</v>
      </c>
      <c r="N155">
        <f t="shared" si="13"/>
        <v>34.059945504087175</v>
      </c>
      <c r="O155">
        <v>-18.447900000000001</v>
      </c>
      <c r="P155">
        <v>62.072800000000001</v>
      </c>
      <c r="Q155">
        <v>282.73599999999999</v>
      </c>
      <c r="R155">
        <v>0.53187300000000004</v>
      </c>
      <c r="S155">
        <v>-34.942599999999999</v>
      </c>
      <c r="T155">
        <f t="shared" si="11"/>
        <v>-16.494699999999998</v>
      </c>
    </row>
    <row r="156" spans="1:20" x14ac:dyDescent="0.3">
      <c r="B156">
        <v>8</v>
      </c>
      <c r="C156">
        <v>367.37700000000001</v>
      </c>
      <c r="D156">
        <f t="shared" si="12"/>
        <v>41.590417567792407</v>
      </c>
      <c r="E156">
        <v>-36.270099999999999</v>
      </c>
      <c r="F156">
        <v>66.33</v>
      </c>
      <c r="G156">
        <v>247.554</v>
      </c>
      <c r="H156">
        <v>0.46283400000000002</v>
      </c>
      <c r="I156">
        <v>-55.038499999999999</v>
      </c>
      <c r="J156">
        <f t="shared" si="10"/>
        <v>-18.7684</v>
      </c>
      <c r="L156">
        <v>10</v>
      </c>
      <c r="M156">
        <v>468.80500000000001</v>
      </c>
      <c r="N156">
        <f t="shared" si="13"/>
        <v>33.967391304347828</v>
      </c>
      <c r="O156">
        <v>-18.173200000000001</v>
      </c>
      <c r="P156">
        <v>61.752299999999998</v>
      </c>
      <c r="Q156">
        <v>277.79300000000001</v>
      </c>
      <c r="R156">
        <v>0.52788900000000005</v>
      </c>
      <c r="S156">
        <v>-34.774799999999999</v>
      </c>
      <c r="T156">
        <f t="shared" si="11"/>
        <v>-16.601599999999998</v>
      </c>
    </row>
    <row r="157" spans="1:20" x14ac:dyDescent="0.3">
      <c r="B157">
        <v>9</v>
      </c>
      <c r="C157">
        <v>390.822</v>
      </c>
      <c r="D157">
        <f t="shared" si="12"/>
        <v>42.653017701002355</v>
      </c>
      <c r="E157">
        <v>-37.292499999999997</v>
      </c>
      <c r="F157">
        <v>67.3523</v>
      </c>
      <c r="G157">
        <v>256.05599999999998</v>
      </c>
      <c r="H157">
        <v>0.46864499999999998</v>
      </c>
      <c r="I157">
        <v>-55.007899999999999</v>
      </c>
      <c r="J157">
        <f t="shared" si="10"/>
        <v>-17.715400000000002</v>
      </c>
      <c r="L157">
        <v>11</v>
      </c>
      <c r="M157">
        <v>497.94600000000003</v>
      </c>
      <c r="N157">
        <f t="shared" si="13"/>
        <v>34.315912288528168</v>
      </c>
      <c r="O157">
        <v>-17.639199999999999</v>
      </c>
      <c r="P157">
        <v>61.309800000000003</v>
      </c>
      <c r="Q157">
        <v>272.79399999999998</v>
      </c>
      <c r="R157">
        <v>0.52558300000000002</v>
      </c>
      <c r="S157">
        <v>-35.08</v>
      </c>
      <c r="T157">
        <f t="shared" si="11"/>
        <v>-17.440799999999999</v>
      </c>
    </row>
    <row r="158" spans="1:20" x14ac:dyDescent="0.3">
      <c r="B158">
        <v>10</v>
      </c>
      <c r="C158">
        <v>414.60300000000001</v>
      </c>
      <c r="D158">
        <f t="shared" si="12"/>
        <v>42.050376350868326</v>
      </c>
      <c r="E158">
        <v>-37.4298</v>
      </c>
      <c r="F158">
        <v>67.626999999999995</v>
      </c>
      <c r="G158">
        <v>258.83800000000002</v>
      </c>
      <c r="H158">
        <v>0.46934100000000001</v>
      </c>
      <c r="I158">
        <v>-55.038499999999999</v>
      </c>
      <c r="J158">
        <f t="shared" si="10"/>
        <v>-17.608699999999999</v>
      </c>
      <c r="L158">
        <v>12</v>
      </c>
      <c r="M158">
        <v>527.22299999999996</v>
      </c>
      <c r="N158">
        <f t="shared" si="13"/>
        <v>34.156505106397596</v>
      </c>
      <c r="O158">
        <v>-17.684899999999999</v>
      </c>
      <c r="P158">
        <v>61.279299999999999</v>
      </c>
      <c r="Q158">
        <v>272.94600000000003</v>
      </c>
      <c r="R158">
        <v>0.52650300000000005</v>
      </c>
      <c r="S158">
        <v>-35.018900000000002</v>
      </c>
      <c r="T158">
        <f t="shared" si="11"/>
        <v>-17.334000000000003</v>
      </c>
    </row>
    <row r="159" spans="1:20" x14ac:dyDescent="0.3">
      <c r="B159">
        <v>11</v>
      </c>
      <c r="C159">
        <v>438.47899999999998</v>
      </c>
      <c r="D159">
        <f t="shared" si="12"/>
        <v>41.883062489529273</v>
      </c>
      <c r="E159">
        <v>-36.926299999999998</v>
      </c>
      <c r="F159">
        <v>67.123400000000004</v>
      </c>
      <c r="G159">
        <v>255.304</v>
      </c>
      <c r="H159">
        <v>0.46856999999999999</v>
      </c>
      <c r="I159">
        <v>-55.099499999999999</v>
      </c>
      <c r="J159">
        <f t="shared" si="10"/>
        <v>-18.173200000000001</v>
      </c>
      <c r="L159">
        <v>13</v>
      </c>
      <c r="M159">
        <v>556.62099999999998</v>
      </c>
      <c r="N159">
        <f t="shared" si="13"/>
        <v>34.015919450302711</v>
      </c>
      <c r="O159">
        <v>-18.005400000000002</v>
      </c>
      <c r="P159">
        <v>61.554000000000002</v>
      </c>
      <c r="Q159">
        <v>276.70100000000002</v>
      </c>
      <c r="R159">
        <v>0.529281</v>
      </c>
      <c r="S159">
        <v>-35.018900000000002</v>
      </c>
      <c r="T159">
        <f t="shared" si="11"/>
        <v>-17.013500000000001</v>
      </c>
    </row>
    <row r="160" spans="1:20" x14ac:dyDescent="0.3">
      <c r="B160">
        <v>12</v>
      </c>
      <c r="C160">
        <v>462.839</v>
      </c>
      <c r="D160">
        <f t="shared" si="12"/>
        <v>41.050903119868615</v>
      </c>
      <c r="E160">
        <v>-36.758400000000002</v>
      </c>
      <c r="F160">
        <v>66.879300000000001</v>
      </c>
      <c r="G160">
        <v>253.28899999999999</v>
      </c>
      <c r="H160">
        <v>0.467779</v>
      </c>
      <c r="I160">
        <v>-55.175800000000002</v>
      </c>
      <c r="J160">
        <f t="shared" si="10"/>
        <v>-18.417400000000001</v>
      </c>
      <c r="L160">
        <v>14</v>
      </c>
      <c r="M160">
        <v>587.04399999999998</v>
      </c>
      <c r="N160">
        <f t="shared" si="13"/>
        <v>32.869868191828552</v>
      </c>
      <c r="O160">
        <v>-17.0746</v>
      </c>
      <c r="P160">
        <v>60.638399999999997</v>
      </c>
      <c r="Q160">
        <v>268.20299999999997</v>
      </c>
      <c r="R160">
        <v>0.52415800000000001</v>
      </c>
      <c r="S160">
        <v>-35.003700000000002</v>
      </c>
      <c r="T160">
        <f t="shared" si="11"/>
        <v>-17.929100000000002</v>
      </c>
    </row>
    <row r="161" spans="1:20" x14ac:dyDescent="0.3">
      <c r="B161">
        <v>13</v>
      </c>
      <c r="C161">
        <v>487.09899999999999</v>
      </c>
      <c r="D161">
        <f t="shared" si="12"/>
        <v>41.220115416323182</v>
      </c>
      <c r="E161">
        <v>-37.124600000000001</v>
      </c>
      <c r="F161">
        <v>67.062399999999997</v>
      </c>
      <c r="G161">
        <v>256.37400000000002</v>
      </c>
      <c r="H161">
        <v>0.46944900000000001</v>
      </c>
      <c r="I161">
        <v>-55.191000000000003</v>
      </c>
      <c r="J161">
        <f t="shared" si="10"/>
        <v>-18.066400000000002</v>
      </c>
      <c r="L161">
        <v>15</v>
      </c>
      <c r="M161">
        <v>616.58299999999997</v>
      </c>
      <c r="N161">
        <f t="shared" si="13"/>
        <v>33.853549544669775</v>
      </c>
      <c r="O161">
        <v>-17.913799999999998</v>
      </c>
      <c r="P161">
        <v>61.431899999999999</v>
      </c>
      <c r="Q161">
        <v>276.07900000000001</v>
      </c>
      <c r="R161">
        <v>0.52873400000000004</v>
      </c>
      <c r="S161">
        <v>-35.049399999999999</v>
      </c>
      <c r="T161">
        <f t="shared" si="11"/>
        <v>-17.1356</v>
      </c>
    </row>
    <row r="162" spans="1:20" x14ac:dyDescent="0.3">
      <c r="B162">
        <v>14</v>
      </c>
      <c r="C162">
        <v>511.495</v>
      </c>
      <c r="D162">
        <f t="shared" si="12"/>
        <v>40.990326282997188</v>
      </c>
      <c r="E162">
        <v>-36.682099999999998</v>
      </c>
      <c r="F162">
        <v>66.772499999999994</v>
      </c>
      <c r="G162">
        <v>252.548</v>
      </c>
      <c r="H162">
        <v>0.46743000000000001</v>
      </c>
      <c r="I162">
        <v>-55.007899999999999</v>
      </c>
      <c r="J162">
        <f t="shared" si="10"/>
        <v>-18.325800000000001</v>
      </c>
      <c r="L162">
        <v>16</v>
      </c>
      <c r="M162">
        <v>646.08600000000001</v>
      </c>
      <c r="N162">
        <f t="shared" si="13"/>
        <v>33.894858150018592</v>
      </c>
      <c r="O162">
        <v>-17.654399999999999</v>
      </c>
      <c r="P162">
        <v>61.1877</v>
      </c>
      <c r="Q162">
        <v>273.01</v>
      </c>
      <c r="R162">
        <v>0.52710000000000001</v>
      </c>
      <c r="S162">
        <v>-35.110500000000002</v>
      </c>
      <c r="T162">
        <f t="shared" si="11"/>
        <v>-17.456100000000003</v>
      </c>
    </row>
    <row r="163" spans="1:20" x14ac:dyDescent="0.3">
      <c r="B163">
        <v>15</v>
      </c>
      <c r="C163">
        <v>535.86</v>
      </c>
      <c r="D163">
        <f t="shared" si="12"/>
        <v>41.042478965729515</v>
      </c>
      <c r="E163">
        <v>-37.277200000000001</v>
      </c>
      <c r="F163">
        <v>67.504900000000006</v>
      </c>
      <c r="G163">
        <v>259.99400000000003</v>
      </c>
      <c r="H163">
        <v>0.47091300000000003</v>
      </c>
      <c r="I163">
        <v>-54.962200000000003</v>
      </c>
      <c r="J163">
        <f t="shared" si="10"/>
        <v>-17.685000000000002</v>
      </c>
      <c r="L163">
        <v>17</v>
      </c>
      <c r="M163">
        <v>674.83199999999999</v>
      </c>
      <c r="O163">
        <v>-17.1814</v>
      </c>
      <c r="P163">
        <v>60.714700000000001</v>
      </c>
      <c r="Q163">
        <v>268.47500000000002</v>
      </c>
      <c r="R163">
        <v>0.52436799999999995</v>
      </c>
      <c r="S163">
        <v>-35.156300000000002</v>
      </c>
      <c r="T163">
        <f t="shared" si="11"/>
        <v>-17.974900000000002</v>
      </c>
    </row>
    <row r="164" spans="1:20" x14ac:dyDescent="0.3">
      <c r="B164">
        <v>16</v>
      </c>
      <c r="C164">
        <v>560.44000000000005</v>
      </c>
      <c r="D164">
        <f t="shared" si="12"/>
        <v>40.683482506102457</v>
      </c>
      <c r="E164">
        <v>-37.307699999999997</v>
      </c>
      <c r="F164">
        <v>67.382800000000003</v>
      </c>
      <c r="G164">
        <v>258.83</v>
      </c>
      <c r="H164">
        <v>0.47134999999999999</v>
      </c>
      <c r="I164">
        <v>-55.023200000000003</v>
      </c>
      <c r="J164">
        <f t="shared" si="10"/>
        <v>-17.715500000000006</v>
      </c>
      <c r="T164">
        <f t="shared" si="11"/>
        <v>0</v>
      </c>
    </row>
    <row r="165" spans="1:20" x14ac:dyDescent="0.3">
      <c r="B165">
        <v>17</v>
      </c>
      <c r="C165">
        <v>585.27</v>
      </c>
      <c r="D165">
        <f t="shared" si="12"/>
        <v>40.27386226339118</v>
      </c>
      <c r="E165">
        <v>-37.139899999999997</v>
      </c>
      <c r="F165">
        <v>67.245500000000007</v>
      </c>
      <c r="G165">
        <v>258.34899999999999</v>
      </c>
      <c r="H165">
        <v>0.470578</v>
      </c>
      <c r="I165">
        <v>-55.145299999999999</v>
      </c>
      <c r="J165">
        <f t="shared" si="10"/>
        <v>-18.005400000000002</v>
      </c>
      <c r="K165">
        <v>3.1</v>
      </c>
      <c r="T165">
        <f t="shared" si="11"/>
        <v>0</v>
      </c>
    </row>
    <row r="166" spans="1:20" x14ac:dyDescent="0.3">
      <c r="B166">
        <v>18</v>
      </c>
      <c r="C166">
        <v>610.12</v>
      </c>
      <c r="D166">
        <f t="shared" si="12"/>
        <v>40.241448692152879</v>
      </c>
      <c r="E166">
        <v>-36.193800000000003</v>
      </c>
      <c r="F166">
        <v>66.238399999999999</v>
      </c>
      <c r="G166">
        <v>250.846</v>
      </c>
      <c r="H166">
        <v>0.46652900000000003</v>
      </c>
      <c r="I166">
        <v>-54.977400000000003</v>
      </c>
      <c r="J166">
        <f t="shared" si="10"/>
        <v>-18.7836</v>
      </c>
      <c r="L166">
        <v>1</v>
      </c>
      <c r="M166">
        <v>206.505</v>
      </c>
      <c r="O166">
        <v>-20.919799999999999</v>
      </c>
      <c r="P166">
        <v>64.331100000000006</v>
      </c>
      <c r="Q166">
        <v>276.38299999999998</v>
      </c>
      <c r="R166">
        <v>0.53093100000000004</v>
      </c>
      <c r="S166">
        <v>-33.889800000000001</v>
      </c>
      <c r="T166">
        <f t="shared" si="11"/>
        <v>-12.970000000000002</v>
      </c>
    </row>
    <row r="167" spans="1:20" x14ac:dyDescent="0.3">
      <c r="B167">
        <v>19</v>
      </c>
      <c r="C167">
        <v>635.12400000000002</v>
      </c>
      <c r="D167">
        <f t="shared" si="12"/>
        <v>39.993601023836156</v>
      </c>
      <c r="E167">
        <v>-37.323</v>
      </c>
      <c r="F167">
        <v>67.337000000000003</v>
      </c>
      <c r="G167">
        <v>260.01499999999999</v>
      </c>
      <c r="H167">
        <v>0.47194399999999997</v>
      </c>
      <c r="I167">
        <v>-54.977400000000003</v>
      </c>
      <c r="J167">
        <f t="shared" si="10"/>
        <v>-17.654400000000003</v>
      </c>
      <c r="L167">
        <v>2</v>
      </c>
      <c r="M167">
        <v>231.71600000000001</v>
      </c>
      <c r="N167">
        <f t="shared" si="13"/>
        <v>39.665225496806926</v>
      </c>
      <c r="O167">
        <v>-16.830400000000001</v>
      </c>
      <c r="P167">
        <v>60.272199999999998</v>
      </c>
      <c r="Q167">
        <v>264.28300000000002</v>
      </c>
      <c r="R167">
        <v>0.52305199999999996</v>
      </c>
      <c r="S167">
        <v>-33.218400000000003</v>
      </c>
      <c r="T167">
        <f t="shared" si="11"/>
        <v>-16.388000000000002</v>
      </c>
    </row>
    <row r="168" spans="1:20" x14ac:dyDescent="0.3">
      <c r="B168">
        <v>20</v>
      </c>
      <c r="C168">
        <v>659.78</v>
      </c>
      <c r="D168">
        <f t="shared" si="12"/>
        <v>40.558079169370622</v>
      </c>
      <c r="E168">
        <v>-37.200899999999997</v>
      </c>
      <c r="F168">
        <v>67.291300000000007</v>
      </c>
      <c r="G168">
        <v>259.12799999999999</v>
      </c>
      <c r="H168">
        <v>0.47309099999999998</v>
      </c>
      <c r="I168">
        <v>-54.977400000000003</v>
      </c>
      <c r="J168">
        <f t="shared" si="10"/>
        <v>-17.776500000000006</v>
      </c>
      <c r="L168">
        <v>3</v>
      </c>
      <c r="M168">
        <v>258.18200000000002</v>
      </c>
      <c r="N168">
        <f t="shared" si="13"/>
        <v>37.784327061135031</v>
      </c>
      <c r="O168">
        <v>-16.555800000000001</v>
      </c>
      <c r="P168">
        <v>60.256999999999998</v>
      </c>
      <c r="Q168">
        <v>264.09500000000003</v>
      </c>
      <c r="R168">
        <v>0.52163599999999999</v>
      </c>
      <c r="S168">
        <v>-33.584600000000002</v>
      </c>
      <c r="T168">
        <f t="shared" si="11"/>
        <v>-17.0288</v>
      </c>
    </row>
    <row r="169" spans="1:20" x14ac:dyDescent="0.3">
      <c r="B169">
        <v>21</v>
      </c>
      <c r="C169">
        <v>684.43600000000004</v>
      </c>
      <c r="D169">
        <f t="shared" si="12"/>
        <v>40.558079169370437</v>
      </c>
      <c r="E169">
        <v>-36.438000000000002</v>
      </c>
      <c r="F169">
        <v>66.451999999999998</v>
      </c>
      <c r="G169">
        <v>251.874</v>
      </c>
      <c r="H169">
        <v>0.468943</v>
      </c>
      <c r="I169">
        <v>-55.023200000000003</v>
      </c>
      <c r="J169">
        <f t="shared" si="10"/>
        <v>-18.5852</v>
      </c>
      <c r="L169">
        <v>4</v>
      </c>
      <c r="M169">
        <v>284.84399999999999</v>
      </c>
      <c r="N169">
        <f t="shared" si="13"/>
        <v>37.50656364863854</v>
      </c>
      <c r="O169">
        <v>-16.9678</v>
      </c>
      <c r="P169">
        <v>60.790999999999997</v>
      </c>
      <c r="Q169">
        <v>268.16899999999998</v>
      </c>
      <c r="R169">
        <v>0.52441300000000002</v>
      </c>
      <c r="S169">
        <v>-33.874499999999998</v>
      </c>
      <c r="T169">
        <f t="shared" si="11"/>
        <v>-16.906699999999997</v>
      </c>
    </row>
    <row r="170" spans="1:20" x14ac:dyDescent="0.3">
      <c r="J170">
        <f t="shared" si="10"/>
        <v>0</v>
      </c>
      <c r="L170">
        <v>5</v>
      </c>
      <c r="M170">
        <v>312.00299999999999</v>
      </c>
      <c r="N170">
        <f t="shared" si="13"/>
        <v>36.820206929562957</v>
      </c>
      <c r="O170">
        <v>-16.9983</v>
      </c>
      <c r="P170">
        <v>60.8215</v>
      </c>
      <c r="Q170">
        <v>269.56200000000001</v>
      </c>
      <c r="R170">
        <v>0.52534199999999998</v>
      </c>
      <c r="S170">
        <v>-34.256</v>
      </c>
      <c r="T170">
        <f t="shared" si="11"/>
        <v>-17.2577</v>
      </c>
    </row>
    <row r="171" spans="1:20" x14ac:dyDescent="0.3">
      <c r="A171">
        <v>3.25</v>
      </c>
      <c r="J171">
        <f t="shared" si="10"/>
        <v>0</v>
      </c>
      <c r="L171">
        <v>6</v>
      </c>
      <c r="M171">
        <v>338.22500000000002</v>
      </c>
      <c r="N171">
        <f t="shared" si="13"/>
        <v>38.135916406071182</v>
      </c>
      <c r="O171">
        <v>-17.837499999999999</v>
      </c>
      <c r="P171">
        <v>61.584499999999998</v>
      </c>
      <c r="Q171">
        <v>276.95499999999998</v>
      </c>
      <c r="R171">
        <v>0.530227</v>
      </c>
      <c r="S171">
        <v>-34.454300000000003</v>
      </c>
      <c r="T171">
        <f t="shared" si="11"/>
        <v>-16.616800000000005</v>
      </c>
    </row>
    <row r="172" spans="1:20" x14ac:dyDescent="0.3">
      <c r="B172">
        <v>1</v>
      </c>
      <c r="C172">
        <v>205.017</v>
      </c>
      <c r="E172">
        <v>-41.946399999999997</v>
      </c>
      <c r="F172">
        <v>72.891199999999998</v>
      </c>
      <c r="G172">
        <v>262.274</v>
      </c>
      <c r="H172">
        <v>0.47020600000000001</v>
      </c>
      <c r="I172">
        <v>-54.550199999999997</v>
      </c>
      <c r="J172">
        <f t="shared" si="10"/>
        <v>-12.6038</v>
      </c>
      <c r="L172">
        <v>7</v>
      </c>
      <c r="M172">
        <v>364.96800000000002</v>
      </c>
      <c r="N172">
        <f t="shared" si="13"/>
        <v>37.392962644430327</v>
      </c>
      <c r="O172">
        <v>-17.1967</v>
      </c>
      <c r="P172">
        <v>60.989400000000003</v>
      </c>
      <c r="Q172">
        <v>271.339</v>
      </c>
      <c r="R172">
        <v>0.52860200000000002</v>
      </c>
      <c r="S172">
        <v>-34.347499999999997</v>
      </c>
      <c r="T172">
        <f t="shared" si="11"/>
        <v>-17.150799999999997</v>
      </c>
    </row>
    <row r="173" spans="1:20" x14ac:dyDescent="0.3">
      <c r="B173">
        <v>2</v>
      </c>
      <c r="C173">
        <v>224.309</v>
      </c>
      <c r="D173">
        <f t="shared" si="12"/>
        <v>51.834957495334848</v>
      </c>
      <c r="E173">
        <v>-36.941499999999998</v>
      </c>
      <c r="F173">
        <v>66.360500000000002</v>
      </c>
      <c r="G173">
        <v>253.52600000000001</v>
      </c>
      <c r="H173">
        <v>0.47020099999999998</v>
      </c>
      <c r="I173">
        <v>-53.36</v>
      </c>
      <c r="J173">
        <f t="shared" si="10"/>
        <v>-16.418500000000002</v>
      </c>
      <c r="L173">
        <v>8</v>
      </c>
      <c r="M173">
        <v>391.33800000000002</v>
      </c>
      <c r="N173">
        <f t="shared" si="13"/>
        <v>37.921880925293891</v>
      </c>
      <c r="O173">
        <v>-17.334</v>
      </c>
      <c r="P173">
        <v>61.0809</v>
      </c>
      <c r="Q173">
        <v>271.07900000000001</v>
      </c>
      <c r="R173">
        <v>0.52827199999999996</v>
      </c>
      <c r="S173">
        <v>-34.667999999999999</v>
      </c>
      <c r="T173">
        <f t="shared" si="11"/>
        <v>-17.334</v>
      </c>
    </row>
    <row r="174" spans="1:20" x14ac:dyDescent="0.3">
      <c r="B174">
        <v>3</v>
      </c>
      <c r="C174">
        <v>247.00200000000001</v>
      </c>
      <c r="D174">
        <f t="shared" si="12"/>
        <v>44.066452209932557</v>
      </c>
      <c r="E174">
        <v>-36.666899999999998</v>
      </c>
      <c r="F174">
        <v>66.543599999999998</v>
      </c>
      <c r="G174">
        <v>251.86799999999999</v>
      </c>
      <c r="H174">
        <v>0.46847299999999997</v>
      </c>
      <c r="I174">
        <v>-53.970300000000002</v>
      </c>
      <c r="J174">
        <f t="shared" si="10"/>
        <v>-17.303400000000003</v>
      </c>
      <c r="L174">
        <v>9</v>
      </c>
      <c r="M174">
        <v>417.91800000000001</v>
      </c>
      <c r="N174">
        <f t="shared" si="13"/>
        <v>37.622272385252089</v>
      </c>
      <c r="O174">
        <v>-17.334</v>
      </c>
      <c r="P174">
        <v>60.989400000000003</v>
      </c>
      <c r="Q174">
        <v>271.589</v>
      </c>
      <c r="R174">
        <v>0.52570499999999998</v>
      </c>
      <c r="S174">
        <v>-34.713700000000003</v>
      </c>
      <c r="T174">
        <f t="shared" si="11"/>
        <v>-17.379700000000003</v>
      </c>
    </row>
    <row r="175" spans="1:20" x14ac:dyDescent="0.3">
      <c r="B175">
        <v>4</v>
      </c>
      <c r="C175">
        <v>269.84500000000003</v>
      </c>
      <c r="D175">
        <f t="shared" si="12"/>
        <v>43.777087072626152</v>
      </c>
      <c r="E175">
        <v>-37.139899999999997</v>
      </c>
      <c r="F175">
        <v>67.108199999999997</v>
      </c>
      <c r="G175">
        <v>256.67599999999999</v>
      </c>
      <c r="H175">
        <v>0.47017100000000001</v>
      </c>
      <c r="I175">
        <v>-54.229700000000001</v>
      </c>
      <c r="J175">
        <f t="shared" si="10"/>
        <v>-17.089800000000004</v>
      </c>
      <c r="L175">
        <v>10</v>
      </c>
      <c r="M175">
        <v>444.67399999999998</v>
      </c>
      <c r="N175">
        <f t="shared" si="13"/>
        <v>37.37479443863063</v>
      </c>
      <c r="O175">
        <v>-16.9678</v>
      </c>
      <c r="P175">
        <v>60.745199999999997</v>
      </c>
      <c r="Q175">
        <v>269.55500000000001</v>
      </c>
      <c r="R175">
        <v>0.52644000000000002</v>
      </c>
      <c r="S175">
        <v>-34.561199999999999</v>
      </c>
      <c r="T175">
        <f t="shared" si="11"/>
        <v>-17.593399999999999</v>
      </c>
    </row>
    <row r="176" spans="1:20" x14ac:dyDescent="0.3">
      <c r="B176">
        <v>5</v>
      </c>
      <c r="C176">
        <v>292.95600000000002</v>
      </c>
      <c r="D176">
        <f t="shared" si="12"/>
        <v>43.269438795378839</v>
      </c>
      <c r="E176">
        <v>-36.468499999999999</v>
      </c>
      <c r="F176">
        <v>66.619900000000001</v>
      </c>
      <c r="G176">
        <v>252.477</v>
      </c>
      <c r="H176">
        <v>0.46855400000000003</v>
      </c>
      <c r="I176">
        <v>-54.504399999999997</v>
      </c>
      <c r="J176">
        <f t="shared" si="10"/>
        <v>-18.035899999999998</v>
      </c>
      <c r="L176">
        <v>11</v>
      </c>
      <c r="M176">
        <v>471.37599999999998</v>
      </c>
      <c r="N176">
        <f t="shared" si="13"/>
        <v>37.450378248820314</v>
      </c>
      <c r="O176">
        <v>-17.2882</v>
      </c>
      <c r="P176">
        <v>60.9131</v>
      </c>
      <c r="Q176">
        <v>271.899</v>
      </c>
      <c r="R176">
        <v>0.52841899999999997</v>
      </c>
      <c r="S176">
        <v>-34.774799999999999</v>
      </c>
      <c r="T176">
        <f t="shared" si="11"/>
        <v>-17.486599999999999</v>
      </c>
    </row>
    <row r="177" spans="2:20" x14ac:dyDescent="0.3">
      <c r="B177">
        <v>6</v>
      </c>
      <c r="C177">
        <v>315.702</v>
      </c>
      <c r="D177">
        <f t="shared" si="12"/>
        <v>43.963773850347351</v>
      </c>
      <c r="E177">
        <v>-37.506100000000004</v>
      </c>
      <c r="F177">
        <v>67.626999999999995</v>
      </c>
      <c r="G177">
        <v>261.17</v>
      </c>
      <c r="H177">
        <v>0.47336499999999998</v>
      </c>
      <c r="I177">
        <v>-54.5349</v>
      </c>
      <c r="J177">
        <f t="shared" si="10"/>
        <v>-17.028799999999997</v>
      </c>
      <c r="L177">
        <v>12</v>
      </c>
      <c r="M177">
        <v>498.23500000000001</v>
      </c>
      <c r="N177">
        <f t="shared" si="13"/>
        <v>37.231468036784641</v>
      </c>
      <c r="O177">
        <v>-16.9678</v>
      </c>
      <c r="P177">
        <v>60.562100000000001</v>
      </c>
      <c r="Q177">
        <v>267.70100000000002</v>
      </c>
      <c r="R177">
        <v>0.52697300000000002</v>
      </c>
      <c r="S177">
        <v>-34.744300000000003</v>
      </c>
      <c r="T177">
        <f t="shared" si="11"/>
        <v>-17.776500000000002</v>
      </c>
    </row>
    <row r="178" spans="2:20" x14ac:dyDescent="0.3">
      <c r="B178">
        <v>7</v>
      </c>
      <c r="C178">
        <v>338.697</v>
      </c>
      <c r="D178">
        <f t="shared" si="12"/>
        <v>43.487714720591427</v>
      </c>
      <c r="E178">
        <v>-36.1023</v>
      </c>
      <c r="F178">
        <v>66.207899999999995</v>
      </c>
      <c r="G178">
        <v>249.535</v>
      </c>
      <c r="H178">
        <v>0.46676299999999998</v>
      </c>
      <c r="I178">
        <v>-54.6417</v>
      </c>
      <c r="J178">
        <f t="shared" si="10"/>
        <v>-18.539400000000001</v>
      </c>
      <c r="L178">
        <v>13</v>
      </c>
      <c r="M178">
        <v>524.83299999999997</v>
      </c>
      <c r="N178">
        <f t="shared" si="13"/>
        <v>37.596811790360242</v>
      </c>
      <c r="O178">
        <v>-17.3492</v>
      </c>
      <c r="P178">
        <v>60.9589</v>
      </c>
      <c r="Q178">
        <v>272.02</v>
      </c>
      <c r="R178">
        <v>0.52905500000000005</v>
      </c>
      <c r="S178">
        <v>-34.835799999999999</v>
      </c>
      <c r="T178">
        <f t="shared" si="11"/>
        <v>-17.486599999999999</v>
      </c>
    </row>
    <row r="179" spans="2:20" x14ac:dyDescent="0.3">
      <c r="B179">
        <v>8</v>
      </c>
      <c r="C179">
        <v>361.86799999999999</v>
      </c>
      <c r="D179">
        <f t="shared" si="12"/>
        <v>43.157395019636631</v>
      </c>
      <c r="E179">
        <v>-37.734999999999999</v>
      </c>
      <c r="F179">
        <v>67.855800000000002</v>
      </c>
      <c r="G179">
        <v>262.255</v>
      </c>
      <c r="H179">
        <v>0.47473799999999999</v>
      </c>
      <c r="I179">
        <v>-54.7791</v>
      </c>
      <c r="J179">
        <f t="shared" si="10"/>
        <v>-17.0441</v>
      </c>
      <c r="L179">
        <v>14</v>
      </c>
      <c r="M179">
        <v>551.80200000000002</v>
      </c>
      <c r="N179">
        <f t="shared" si="13"/>
        <v>37.079609922503543</v>
      </c>
      <c r="O179">
        <v>-18.173200000000001</v>
      </c>
      <c r="P179">
        <v>61.798099999999998</v>
      </c>
      <c r="Q179">
        <v>279.67200000000003</v>
      </c>
      <c r="R179">
        <v>0.53292700000000004</v>
      </c>
      <c r="S179">
        <v>-34.912100000000002</v>
      </c>
      <c r="T179">
        <f t="shared" si="11"/>
        <v>-16.738900000000001</v>
      </c>
    </row>
    <row r="180" spans="2:20" x14ac:dyDescent="0.3">
      <c r="B180">
        <v>9</v>
      </c>
      <c r="C180">
        <v>385.12299999999999</v>
      </c>
      <c r="D180">
        <f t="shared" si="12"/>
        <v>43.001505052676855</v>
      </c>
      <c r="E180">
        <v>-37.277200000000001</v>
      </c>
      <c r="F180">
        <v>67.489599999999996</v>
      </c>
      <c r="G180">
        <v>260.73599999999999</v>
      </c>
      <c r="H180">
        <v>0.47108800000000001</v>
      </c>
      <c r="I180">
        <v>-54.6265</v>
      </c>
      <c r="J180">
        <f t="shared" si="10"/>
        <v>-17.349299999999999</v>
      </c>
      <c r="L180">
        <v>15</v>
      </c>
      <c r="M180">
        <v>578.71299999999997</v>
      </c>
      <c r="N180">
        <f t="shared" si="13"/>
        <v>37.1595258444503</v>
      </c>
      <c r="O180">
        <v>-17.3492</v>
      </c>
      <c r="P180">
        <v>60.8521</v>
      </c>
      <c r="Q180">
        <v>271.21100000000001</v>
      </c>
      <c r="R180">
        <v>0.52867600000000003</v>
      </c>
      <c r="S180">
        <v>-34.973100000000002</v>
      </c>
      <c r="T180">
        <f t="shared" si="11"/>
        <v>-17.623900000000003</v>
      </c>
    </row>
    <row r="181" spans="2:20" x14ac:dyDescent="0.3">
      <c r="B181">
        <v>10</v>
      </c>
      <c r="C181">
        <v>409.06099999999998</v>
      </c>
      <c r="D181">
        <f t="shared" si="12"/>
        <v>41.774584342885809</v>
      </c>
      <c r="E181">
        <v>-36.483800000000002</v>
      </c>
      <c r="F181">
        <v>66.558800000000005</v>
      </c>
      <c r="G181">
        <v>254.167</v>
      </c>
      <c r="H181">
        <v>0.46887299999999998</v>
      </c>
      <c r="I181">
        <v>-54.7791</v>
      </c>
      <c r="J181">
        <f t="shared" si="10"/>
        <v>-18.295299999999997</v>
      </c>
      <c r="L181">
        <v>16</v>
      </c>
      <c r="M181">
        <v>605.73199999999997</v>
      </c>
      <c r="N181">
        <f t="shared" si="13"/>
        <v>37.010992264702608</v>
      </c>
      <c r="O181">
        <v>-17.791699999999999</v>
      </c>
      <c r="P181">
        <v>61.279299999999999</v>
      </c>
      <c r="Q181">
        <v>275.70400000000001</v>
      </c>
      <c r="R181">
        <v>0.53364400000000001</v>
      </c>
      <c r="S181">
        <v>-34.942599999999999</v>
      </c>
      <c r="T181">
        <f t="shared" si="11"/>
        <v>-17.1509</v>
      </c>
    </row>
    <row r="182" spans="2:20" x14ac:dyDescent="0.3">
      <c r="B182">
        <v>11</v>
      </c>
      <c r="C182">
        <v>432.74599999999998</v>
      </c>
      <c r="D182">
        <f t="shared" si="12"/>
        <v>42.220814861726829</v>
      </c>
      <c r="E182">
        <v>-36.926299999999998</v>
      </c>
      <c r="F182">
        <v>67.1387</v>
      </c>
      <c r="G182">
        <v>258.45100000000002</v>
      </c>
      <c r="H182">
        <v>0.47041699999999997</v>
      </c>
      <c r="I182">
        <v>-54.672199999999997</v>
      </c>
      <c r="J182">
        <f t="shared" si="10"/>
        <v>-17.745899999999999</v>
      </c>
      <c r="L182">
        <v>17</v>
      </c>
      <c r="M182">
        <v>632.39300000000003</v>
      </c>
      <c r="N182">
        <f t="shared" si="13"/>
        <v>37.507970443719209</v>
      </c>
      <c r="O182">
        <v>-17.4255</v>
      </c>
      <c r="P182">
        <v>60.9131</v>
      </c>
      <c r="Q182">
        <v>271.10500000000002</v>
      </c>
      <c r="R182">
        <v>0.52988000000000002</v>
      </c>
      <c r="S182">
        <v>-34.942599999999999</v>
      </c>
      <c r="T182">
        <f t="shared" si="11"/>
        <v>-17.517099999999999</v>
      </c>
    </row>
    <row r="183" spans="2:20" x14ac:dyDescent="0.3">
      <c r="B183">
        <v>12</v>
      </c>
      <c r="C183">
        <v>456.79199999999997</v>
      </c>
      <c r="D183">
        <f t="shared" si="12"/>
        <v>41.58695832986777</v>
      </c>
      <c r="E183">
        <v>-35.644500000000001</v>
      </c>
      <c r="F183">
        <v>65.628100000000003</v>
      </c>
      <c r="G183">
        <v>249.07300000000001</v>
      </c>
      <c r="H183">
        <v>0.46646700000000002</v>
      </c>
      <c r="I183">
        <v>-54.6265</v>
      </c>
      <c r="J183">
        <f t="shared" si="10"/>
        <v>-18.981999999999999</v>
      </c>
      <c r="L183">
        <v>18</v>
      </c>
      <c r="M183">
        <v>659.572</v>
      </c>
      <c r="N183">
        <f t="shared" si="13"/>
        <v>36.793112329371979</v>
      </c>
      <c r="O183">
        <v>-17.700199999999999</v>
      </c>
      <c r="P183">
        <v>61.0657</v>
      </c>
      <c r="Q183">
        <v>273.803</v>
      </c>
      <c r="R183">
        <v>0.53212599999999999</v>
      </c>
      <c r="S183">
        <v>-34.866300000000003</v>
      </c>
      <c r="T183">
        <f t="shared" si="11"/>
        <v>-17.166100000000004</v>
      </c>
    </row>
    <row r="184" spans="2:20" x14ac:dyDescent="0.3">
      <c r="B184">
        <v>13</v>
      </c>
      <c r="C184">
        <v>480.178</v>
      </c>
      <c r="D184">
        <f t="shared" si="12"/>
        <v>42.760626015564824</v>
      </c>
      <c r="E184">
        <v>-36.773699999999998</v>
      </c>
      <c r="F184">
        <v>66.650400000000005</v>
      </c>
      <c r="G184">
        <v>256.55599999999998</v>
      </c>
      <c r="H184">
        <v>0.47235100000000002</v>
      </c>
      <c r="I184">
        <v>-54.7333</v>
      </c>
      <c r="J184">
        <f t="shared" si="10"/>
        <v>-17.959600000000002</v>
      </c>
      <c r="L184">
        <v>19</v>
      </c>
      <c r="M184">
        <v>686.57600000000002</v>
      </c>
      <c r="N184">
        <f t="shared" si="13"/>
        <v>37.031550881350881</v>
      </c>
      <c r="O184">
        <v>-17.791699999999999</v>
      </c>
      <c r="P184">
        <v>61.248800000000003</v>
      </c>
      <c r="Q184">
        <v>275.78500000000003</v>
      </c>
      <c r="R184">
        <v>0.53251300000000001</v>
      </c>
      <c r="S184">
        <v>-34.988399999999999</v>
      </c>
      <c r="T184">
        <f t="shared" si="11"/>
        <v>-17.1967</v>
      </c>
    </row>
    <row r="185" spans="2:20" x14ac:dyDescent="0.3">
      <c r="B185">
        <v>14</v>
      </c>
      <c r="C185">
        <v>503.73899999999998</v>
      </c>
      <c r="D185">
        <f t="shared" si="12"/>
        <v>42.443020245320696</v>
      </c>
      <c r="E185">
        <v>-36.361699999999999</v>
      </c>
      <c r="F185">
        <v>66.421499999999995</v>
      </c>
      <c r="G185">
        <v>252.744</v>
      </c>
      <c r="H185">
        <v>0.46862399999999999</v>
      </c>
      <c r="I185">
        <v>-54.6875</v>
      </c>
      <c r="J185">
        <f t="shared" si="10"/>
        <v>-18.325800000000001</v>
      </c>
      <c r="T185">
        <f t="shared" si="11"/>
        <v>0</v>
      </c>
    </row>
    <row r="186" spans="2:20" x14ac:dyDescent="0.3">
      <c r="B186">
        <v>15</v>
      </c>
      <c r="C186">
        <v>527.96799999999996</v>
      </c>
      <c r="D186">
        <f t="shared" si="12"/>
        <v>41.272854843369544</v>
      </c>
      <c r="E186">
        <v>-36.911000000000001</v>
      </c>
      <c r="F186">
        <v>66.940299999999993</v>
      </c>
      <c r="G186">
        <v>259.803</v>
      </c>
      <c r="H186">
        <v>0.47405900000000001</v>
      </c>
      <c r="I186">
        <v>-54.7333</v>
      </c>
      <c r="J186">
        <f t="shared" si="10"/>
        <v>-17.822299999999998</v>
      </c>
      <c r="K186">
        <v>3.15</v>
      </c>
      <c r="T186">
        <f t="shared" si="11"/>
        <v>0</v>
      </c>
    </row>
    <row r="187" spans="2:20" x14ac:dyDescent="0.3">
      <c r="B187">
        <v>16</v>
      </c>
      <c r="C187">
        <v>551.58299999999997</v>
      </c>
      <c r="D187">
        <f t="shared" si="12"/>
        <v>42.345966546686412</v>
      </c>
      <c r="E187">
        <v>-36.865200000000002</v>
      </c>
      <c r="F187">
        <v>67.062399999999997</v>
      </c>
      <c r="G187">
        <v>259.738</v>
      </c>
      <c r="H187">
        <v>0.47341899999999998</v>
      </c>
      <c r="I187">
        <v>-54.656999999999996</v>
      </c>
      <c r="J187">
        <f t="shared" si="10"/>
        <v>-17.791799999999995</v>
      </c>
      <c r="L187">
        <v>1</v>
      </c>
      <c r="M187">
        <v>205.72499999999999</v>
      </c>
      <c r="O187">
        <v>-21.606400000000001</v>
      </c>
      <c r="P187">
        <v>64.987200000000001</v>
      </c>
      <c r="Q187">
        <v>279.44</v>
      </c>
      <c r="R187">
        <v>0.53519600000000001</v>
      </c>
      <c r="S187">
        <v>-33.737200000000001</v>
      </c>
      <c r="T187">
        <f t="shared" si="11"/>
        <v>-12.130800000000001</v>
      </c>
    </row>
    <row r="188" spans="2:20" x14ac:dyDescent="0.3">
      <c r="B188">
        <v>17</v>
      </c>
      <c r="C188">
        <v>575.93499999999995</v>
      </c>
      <c r="D188">
        <f t="shared" si="12"/>
        <v>41.064388961892291</v>
      </c>
      <c r="E188">
        <v>-35.7361</v>
      </c>
      <c r="F188">
        <v>65.7654</v>
      </c>
      <c r="G188">
        <v>248.98400000000001</v>
      </c>
      <c r="H188">
        <v>0.46925800000000001</v>
      </c>
      <c r="I188">
        <v>-54.672199999999997</v>
      </c>
      <c r="J188">
        <f t="shared" si="10"/>
        <v>-18.936099999999996</v>
      </c>
      <c r="L188">
        <v>2</v>
      </c>
      <c r="M188">
        <v>228.67099999999999</v>
      </c>
      <c r="N188">
        <f t="shared" si="13"/>
        <v>43.580580493332178</v>
      </c>
      <c r="O188">
        <v>-16.510000000000002</v>
      </c>
      <c r="P188">
        <v>59.814500000000002</v>
      </c>
      <c r="Q188">
        <v>262.79000000000002</v>
      </c>
      <c r="R188">
        <v>0.52556400000000003</v>
      </c>
      <c r="S188">
        <v>-33.035299999999999</v>
      </c>
      <c r="T188">
        <f t="shared" si="11"/>
        <v>-16.525299999999998</v>
      </c>
    </row>
    <row r="189" spans="2:20" x14ac:dyDescent="0.3">
      <c r="B189">
        <v>18</v>
      </c>
      <c r="C189">
        <v>600.48500000000001</v>
      </c>
      <c r="D189">
        <f t="shared" si="12"/>
        <v>40.733197556008037</v>
      </c>
      <c r="E189">
        <v>-36.178600000000003</v>
      </c>
      <c r="F189">
        <v>66.070599999999999</v>
      </c>
      <c r="G189">
        <v>253.339</v>
      </c>
      <c r="H189">
        <v>0.47038200000000002</v>
      </c>
      <c r="I189">
        <v>-54.8401</v>
      </c>
      <c r="J189">
        <f t="shared" si="10"/>
        <v>-18.661499999999997</v>
      </c>
      <c r="L189">
        <v>3</v>
      </c>
      <c r="M189">
        <v>253.21799999999999</v>
      </c>
      <c r="N189">
        <f t="shared" si="13"/>
        <v>40.738175744490164</v>
      </c>
      <c r="O189">
        <v>-17.3492</v>
      </c>
      <c r="P189">
        <v>60.653700000000001</v>
      </c>
      <c r="Q189">
        <v>271.09699999999998</v>
      </c>
      <c r="R189">
        <v>0.53034899999999996</v>
      </c>
      <c r="S189">
        <v>-33.630400000000002</v>
      </c>
      <c r="T189">
        <f t="shared" si="11"/>
        <v>-16.281200000000002</v>
      </c>
    </row>
    <row r="190" spans="2:20" x14ac:dyDescent="0.3">
      <c r="B190">
        <v>19</v>
      </c>
      <c r="C190">
        <v>624.36599999999999</v>
      </c>
      <c r="D190">
        <f t="shared" si="12"/>
        <v>41.874293371299409</v>
      </c>
      <c r="E190">
        <v>-37.017800000000001</v>
      </c>
      <c r="F190">
        <v>66.894499999999994</v>
      </c>
      <c r="G190">
        <v>259.46300000000002</v>
      </c>
      <c r="H190">
        <v>0.47536899999999999</v>
      </c>
      <c r="I190">
        <v>-54.7485</v>
      </c>
      <c r="J190">
        <f t="shared" si="10"/>
        <v>-17.730699999999999</v>
      </c>
      <c r="L190">
        <v>4</v>
      </c>
      <c r="M190">
        <v>278.24299999999999</v>
      </c>
      <c r="N190">
        <f t="shared" si="13"/>
        <v>39.96003996003995</v>
      </c>
      <c r="O190">
        <v>-17.0593</v>
      </c>
      <c r="P190">
        <v>60.546900000000001</v>
      </c>
      <c r="Q190">
        <v>270.67200000000003</v>
      </c>
      <c r="R190">
        <v>0.52902499999999997</v>
      </c>
      <c r="S190">
        <v>-33.737200000000001</v>
      </c>
      <c r="T190">
        <f t="shared" si="11"/>
        <v>-16.677900000000001</v>
      </c>
    </row>
    <row r="191" spans="2:20" x14ac:dyDescent="0.3">
      <c r="B191">
        <v>20</v>
      </c>
      <c r="C191">
        <v>648.21100000000001</v>
      </c>
      <c r="D191">
        <f t="shared" si="12"/>
        <v>41.937513105472796</v>
      </c>
      <c r="E191">
        <v>-35.873399999999997</v>
      </c>
      <c r="F191">
        <v>65.856899999999996</v>
      </c>
      <c r="G191">
        <v>250.32499999999999</v>
      </c>
      <c r="H191">
        <v>0.469642</v>
      </c>
      <c r="I191">
        <v>-54.672199999999997</v>
      </c>
      <c r="J191">
        <f t="shared" si="10"/>
        <v>-18.7988</v>
      </c>
      <c r="L191">
        <v>5</v>
      </c>
      <c r="M191">
        <v>302.85500000000002</v>
      </c>
      <c r="N191">
        <f t="shared" si="13"/>
        <v>40.630586705671995</v>
      </c>
      <c r="O191">
        <v>-17.532299999999999</v>
      </c>
      <c r="P191">
        <v>61.096200000000003</v>
      </c>
      <c r="Q191">
        <v>273.71899999999999</v>
      </c>
      <c r="R191">
        <v>0.53385000000000005</v>
      </c>
      <c r="S191">
        <v>-33.935499999999998</v>
      </c>
      <c r="T191">
        <f t="shared" si="11"/>
        <v>-16.403199999999998</v>
      </c>
    </row>
    <row r="192" spans="2:20" x14ac:dyDescent="0.3">
      <c r="B192">
        <v>21</v>
      </c>
      <c r="C192">
        <v>672.49199999999996</v>
      </c>
      <c r="D192">
        <f t="shared" si="12"/>
        <v>41.184465219719208</v>
      </c>
      <c r="E192">
        <v>-35.858199999999997</v>
      </c>
      <c r="F192">
        <v>65.856899999999996</v>
      </c>
      <c r="G192">
        <v>251.57900000000001</v>
      </c>
      <c r="H192">
        <v>0.470275</v>
      </c>
      <c r="I192">
        <v>-54.504399999999997</v>
      </c>
      <c r="J192">
        <f t="shared" si="10"/>
        <v>-18.6462</v>
      </c>
      <c r="L192">
        <v>6</v>
      </c>
      <c r="M192">
        <v>328.03399999999999</v>
      </c>
      <c r="N192">
        <f t="shared" si="13"/>
        <v>39.715636045911317</v>
      </c>
      <c r="O192">
        <v>-17.0593</v>
      </c>
      <c r="P192">
        <v>60.485799999999998</v>
      </c>
      <c r="Q192">
        <v>269.41500000000002</v>
      </c>
      <c r="R192">
        <v>0.529358</v>
      </c>
      <c r="S192">
        <v>-34.240699999999997</v>
      </c>
      <c r="T192">
        <f t="shared" si="11"/>
        <v>-17.181399999999996</v>
      </c>
    </row>
    <row r="193" spans="1:20" x14ac:dyDescent="0.3">
      <c r="B193">
        <v>22</v>
      </c>
      <c r="C193">
        <v>696.21699999999998</v>
      </c>
      <c r="D193">
        <f t="shared" si="12"/>
        <v>42.149631190727042</v>
      </c>
      <c r="E193">
        <v>-36.788899999999998</v>
      </c>
      <c r="F193">
        <v>66.787700000000001</v>
      </c>
      <c r="G193">
        <v>259.85599999999999</v>
      </c>
      <c r="H193">
        <v>0.47516000000000003</v>
      </c>
      <c r="I193">
        <v>-54.718000000000004</v>
      </c>
      <c r="J193">
        <f t="shared" si="10"/>
        <v>-17.929100000000005</v>
      </c>
      <c r="L193">
        <v>7</v>
      </c>
      <c r="M193">
        <v>353.40300000000002</v>
      </c>
      <c r="N193">
        <f t="shared" si="13"/>
        <v>39.418187551736324</v>
      </c>
      <c r="O193">
        <v>-17.791699999999999</v>
      </c>
      <c r="P193">
        <v>60.9131</v>
      </c>
      <c r="Q193">
        <v>276.26</v>
      </c>
      <c r="R193">
        <v>0.53376400000000002</v>
      </c>
      <c r="S193">
        <v>-34.4696</v>
      </c>
      <c r="T193">
        <f t="shared" si="11"/>
        <v>-16.677900000000001</v>
      </c>
    </row>
    <row r="194" spans="1:20" x14ac:dyDescent="0.3">
      <c r="J194">
        <f t="shared" si="10"/>
        <v>0</v>
      </c>
      <c r="L194">
        <v>8</v>
      </c>
      <c r="M194">
        <v>378.39699999999999</v>
      </c>
      <c r="N194">
        <f t="shared" si="13"/>
        <v>40.009602304553141</v>
      </c>
      <c r="O194">
        <v>-17.1814</v>
      </c>
      <c r="P194">
        <v>60.592700000000001</v>
      </c>
      <c r="Q194">
        <v>271.36500000000001</v>
      </c>
      <c r="R194">
        <v>0.53017999999999998</v>
      </c>
      <c r="S194">
        <v>-34.439100000000003</v>
      </c>
      <c r="T194">
        <f t="shared" si="11"/>
        <v>-17.257700000000003</v>
      </c>
    </row>
    <row r="195" spans="1:20" x14ac:dyDescent="0.3">
      <c r="A195">
        <v>3.3</v>
      </c>
      <c r="J195">
        <f t="shared" si="10"/>
        <v>0</v>
      </c>
      <c r="L195">
        <v>9</v>
      </c>
      <c r="M195">
        <v>403.83</v>
      </c>
      <c r="N195">
        <f t="shared" si="13"/>
        <v>39.318995006487647</v>
      </c>
      <c r="O195">
        <v>-17.608599999999999</v>
      </c>
      <c r="P195">
        <v>61.050400000000003</v>
      </c>
      <c r="Q195">
        <v>276.15499999999997</v>
      </c>
      <c r="R195">
        <v>0.53444400000000003</v>
      </c>
      <c r="S195">
        <v>-34.4238</v>
      </c>
      <c r="T195">
        <f t="shared" si="11"/>
        <v>-16.815200000000001</v>
      </c>
    </row>
    <row r="196" spans="1:20" x14ac:dyDescent="0.3">
      <c r="B196">
        <v>1</v>
      </c>
      <c r="C196">
        <v>204.75399999999999</v>
      </c>
      <c r="E196">
        <v>-41.305500000000002</v>
      </c>
      <c r="F196">
        <v>72.280900000000003</v>
      </c>
      <c r="G196">
        <v>258.096</v>
      </c>
      <c r="H196">
        <v>0.46824700000000002</v>
      </c>
      <c r="I196">
        <v>-54.199199999999998</v>
      </c>
      <c r="J196">
        <f t="shared" si="10"/>
        <v>-12.893699999999995</v>
      </c>
      <c r="L196">
        <v>10</v>
      </c>
      <c r="M196">
        <v>429.435</v>
      </c>
      <c r="N196">
        <f t="shared" si="13"/>
        <v>39.05487209529386</v>
      </c>
      <c r="O196">
        <v>-17.806999999999999</v>
      </c>
      <c r="P196">
        <v>61.0199</v>
      </c>
      <c r="Q196">
        <v>276.98599999999999</v>
      </c>
      <c r="R196">
        <v>0.53500099999999995</v>
      </c>
      <c r="S196">
        <v>-34.5306</v>
      </c>
      <c r="T196">
        <f t="shared" si="11"/>
        <v>-16.723600000000001</v>
      </c>
    </row>
    <row r="197" spans="1:20" x14ac:dyDescent="0.3">
      <c r="B197">
        <v>2</v>
      </c>
      <c r="C197">
        <v>222.52500000000001</v>
      </c>
      <c r="D197">
        <f t="shared" si="12"/>
        <v>56.271453491643641</v>
      </c>
      <c r="E197">
        <v>-36.682099999999998</v>
      </c>
      <c r="F197">
        <v>65.7654</v>
      </c>
      <c r="G197">
        <v>257.01600000000002</v>
      </c>
      <c r="H197">
        <v>0.47506599999999999</v>
      </c>
      <c r="I197">
        <v>-52.917499999999997</v>
      </c>
      <c r="J197">
        <f t="shared" si="10"/>
        <v>-16.235399999999998</v>
      </c>
      <c r="L197">
        <v>11</v>
      </c>
      <c r="M197">
        <v>454.89699999999999</v>
      </c>
      <c r="N197">
        <f t="shared" si="13"/>
        <v>39.27421255203835</v>
      </c>
      <c r="O197">
        <v>-17.1661</v>
      </c>
      <c r="P197">
        <v>60.333300000000001</v>
      </c>
      <c r="Q197">
        <v>268.17099999999999</v>
      </c>
      <c r="R197">
        <v>0.530829</v>
      </c>
      <c r="S197">
        <v>-34.606900000000003</v>
      </c>
      <c r="T197">
        <f t="shared" si="11"/>
        <v>-17.440800000000003</v>
      </c>
    </row>
    <row r="198" spans="1:20" x14ac:dyDescent="0.3">
      <c r="B198">
        <v>3</v>
      </c>
      <c r="C198">
        <v>243.98500000000001</v>
      </c>
      <c r="D198">
        <f t="shared" si="12"/>
        <v>46.598322460391408</v>
      </c>
      <c r="E198">
        <v>-36.483800000000002</v>
      </c>
      <c r="F198">
        <v>66.360500000000002</v>
      </c>
      <c r="G198">
        <v>253.59899999999999</v>
      </c>
      <c r="H198">
        <v>0.47112399999999999</v>
      </c>
      <c r="I198">
        <v>-53.512599999999999</v>
      </c>
      <c r="J198">
        <f t="shared" ref="J198:J261" si="14">I198-E198</f>
        <v>-17.028799999999997</v>
      </c>
      <c r="L198">
        <v>12</v>
      </c>
      <c r="M198">
        <v>480.64100000000002</v>
      </c>
      <c r="N198">
        <f t="shared" si="13"/>
        <v>38.844002486016116</v>
      </c>
      <c r="O198">
        <v>-18.158000000000001</v>
      </c>
      <c r="P198">
        <v>61.447099999999999</v>
      </c>
      <c r="Q198">
        <v>281.10199999999998</v>
      </c>
      <c r="R198">
        <v>0.53670499999999999</v>
      </c>
      <c r="S198">
        <v>-34.622199999999999</v>
      </c>
      <c r="T198">
        <f t="shared" ref="T198:T261" si="15">S198-O198</f>
        <v>-16.464199999999998</v>
      </c>
    </row>
    <row r="199" spans="1:20" x14ac:dyDescent="0.3">
      <c r="B199">
        <v>4</v>
      </c>
      <c r="C199">
        <v>266.05200000000002</v>
      </c>
      <c r="D199">
        <f t="shared" ref="D199:D262" si="16">1000/(C199-C198)</f>
        <v>45.316536003987842</v>
      </c>
      <c r="E199">
        <v>-36.743200000000002</v>
      </c>
      <c r="F199">
        <v>66.650400000000005</v>
      </c>
      <c r="G199">
        <v>257.36799999999999</v>
      </c>
      <c r="H199">
        <v>0.47298800000000002</v>
      </c>
      <c r="I199">
        <v>-53.863500000000002</v>
      </c>
      <c r="J199">
        <f t="shared" si="14"/>
        <v>-17.1203</v>
      </c>
      <c r="L199">
        <v>13</v>
      </c>
      <c r="M199">
        <v>506.274</v>
      </c>
      <c r="N199">
        <f t="shared" ref="N199:N262" si="17">1000/(M199-M198)</f>
        <v>39.01221082198731</v>
      </c>
      <c r="O199">
        <v>-17.547599999999999</v>
      </c>
      <c r="P199">
        <v>60.775799999999997</v>
      </c>
      <c r="Q199">
        <v>274.87</v>
      </c>
      <c r="R199">
        <v>0.53380000000000005</v>
      </c>
      <c r="S199">
        <v>-34.728999999999999</v>
      </c>
      <c r="T199">
        <f t="shared" si="15"/>
        <v>-17.1814</v>
      </c>
    </row>
    <row r="200" spans="1:20" x14ac:dyDescent="0.3">
      <c r="B200">
        <v>5</v>
      </c>
      <c r="C200">
        <v>288.24</v>
      </c>
      <c r="D200">
        <f t="shared" si="16"/>
        <v>45.0694068866054</v>
      </c>
      <c r="E200">
        <v>-36.132800000000003</v>
      </c>
      <c r="F200">
        <v>66.162099999999995</v>
      </c>
      <c r="G200">
        <v>251.58799999999999</v>
      </c>
      <c r="H200">
        <v>0.468553</v>
      </c>
      <c r="I200">
        <v>-54.107700000000001</v>
      </c>
      <c r="J200">
        <f t="shared" si="14"/>
        <v>-17.974899999999998</v>
      </c>
      <c r="L200">
        <v>14</v>
      </c>
      <c r="M200">
        <v>532.20899999999995</v>
      </c>
      <c r="N200">
        <f t="shared" si="17"/>
        <v>38.557933294775481</v>
      </c>
      <c r="O200">
        <v>-18.234300000000001</v>
      </c>
      <c r="P200">
        <v>61.355600000000003</v>
      </c>
      <c r="Q200">
        <v>281.137</v>
      </c>
      <c r="R200">
        <v>0.53905800000000004</v>
      </c>
      <c r="S200">
        <v>-34.805300000000003</v>
      </c>
      <c r="T200">
        <f t="shared" si="15"/>
        <v>-16.571000000000002</v>
      </c>
    </row>
    <row r="201" spans="1:20" x14ac:dyDescent="0.3">
      <c r="B201">
        <v>6</v>
      </c>
      <c r="C201">
        <v>310.06200000000001</v>
      </c>
      <c r="D201">
        <f t="shared" si="16"/>
        <v>45.825313903400236</v>
      </c>
      <c r="E201">
        <v>-36.697400000000002</v>
      </c>
      <c r="F201">
        <v>66.619900000000001</v>
      </c>
      <c r="G201">
        <v>256.92599999999999</v>
      </c>
      <c r="H201">
        <v>0.47396700000000003</v>
      </c>
      <c r="I201">
        <v>-54.260300000000001</v>
      </c>
      <c r="J201">
        <f t="shared" si="14"/>
        <v>-17.562899999999999</v>
      </c>
      <c r="L201">
        <v>15</v>
      </c>
      <c r="M201">
        <v>557.62099999999998</v>
      </c>
      <c r="N201">
        <f t="shared" si="17"/>
        <v>39.351487486226922</v>
      </c>
      <c r="O201">
        <v>-17.623899999999999</v>
      </c>
      <c r="P201">
        <v>60.7605</v>
      </c>
      <c r="Q201">
        <v>274.61599999999999</v>
      </c>
      <c r="R201">
        <v>0.53575200000000001</v>
      </c>
      <c r="S201">
        <v>-34.744300000000003</v>
      </c>
      <c r="T201">
        <f t="shared" si="15"/>
        <v>-17.120400000000004</v>
      </c>
    </row>
    <row r="202" spans="1:20" x14ac:dyDescent="0.3">
      <c r="B202">
        <v>7</v>
      </c>
      <c r="C202">
        <v>332.78199999999998</v>
      </c>
      <c r="D202">
        <f t="shared" si="16"/>
        <v>44.014084507042313</v>
      </c>
      <c r="E202">
        <v>-36.636400000000002</v>
      </c>
      <c r="F202">
        <v>66.558800000000005</v>
      </c>
      <c r="G202">
        <v>260.39600000000002</v>
      </c>
      <c r="H202">
        <v>0.47393099999999999</v>
      </c>
      <c r="I202">
        <v>-54.244999999999997</v>
      </c>
      <c r="J202">
        <f t="shared" si="14"/>
        <v>-17.608599999999996</v>
      </c>
      <c r="L202">
        <v>16</v>
      </c>
      <c r="M202">
        <v>583.21600000000001</v>
      </c>
      <c r="N202">
        <f t="shared" si="17"/>
        <v>39.070130884938422</v>
      </c>
      <c r="O202">
        <v>-17.3187</v>
      </c>
      <c r="P202">
        <v>60.501100000000001</v>
      </c>
      <c r="Q202">
        <v>272.334</v>
      </c>
      <c r="R202">
        <v>0.53368899999999997</v>
      </c>
      <c r="S202">
        <v>-34.637500000000003</v>
      </c>
      <c r="T202">
        <f t="shared" si="15"/>
        <v>-17.318800000000003</v>
      </c>
    </row>
    <row r="203" spans="1:20" x14ac:dyDescent="0.3">
      <c r="B203">
        <v>8</v>
      </c>
      <c r="C203">
        <v>354.83100000000002</v>
      </c>
      <c r="D203">
        <f t="shared" si="16"/>
        <v>45.353530772370554</v>
      </c>
      <c r="E203">
        <v>-35.919199999999996</v>
      </c>
      <c r="F203">
        <v>66.131600000000006</v>
      </c>
      <c r="G203">
        <v>252.68899999999999</v>
      </c>
      <c r="H203">
        <v>0.46934799999999999</v>
      </c>
      <c r="I203">
        <v>-54.397599999999997</v>
      </c>
      <c r="J203">
        <f t="shared" si="14"/>
        <v>-18.478400000000001</v>
      </c>
      <c r="L203">
        <v>17</v>
      </c>
      <c r="M203">
        <v>608.77300000000002</v>
      </c>
      <c r="N203">
        <f t="shared" si="17"/>
        <v>39.128223187385039</v>
      </c>
      <c r="O203">
        <v>-17.410299999999999</v>
      </c>
      <c r="P203">
        <v>60.516399999999997</v>
      </c>
      <c r="Q203">
        <v>272.16399999999999</v>
      </c>
      <c r="R203">
        <v>0.53465399999999996</v>
      </c>
      <c r="S203">
        <v>-34.774799999999999</v>
      </c>
      <c r="T203">
        <f t="shared" si="15"/>
        <v>-17.3645</v>
      </c>
    </row>
    <row r="204" spans="1:20" x14ac:dyDescent="0.3">
      <c r="B204">
        <v>9</v>
      </c>
      <c r="C204">
        <v>377.35399999999998</v>
      </c>
      <c r="D204">
        <f t="shared" si="16"/>
        <v>44.399058739954775</v>
      </c>
      <c r="E204">
        <v>-36.636400000000002</v>
      </c>
      <c r="F204">
        <v>66.757199999999997</v>
      </c>
      <c r="G204">
        <v>258.73099999999999</v>
      </c>
      <c r="H204">
        <v>0.47514000000000001</v>
      </c>
      <c r="I204">
        <v>-54.305999999999997</v>
      </c>
      <c r="J204">
        <f t="shared" si="14"/>
        <v>-17.669599999999996</v>
      </c>
      <c r="L204">
        <v>18</v>
      </c>
      <c r="M204">
        <v>634.50900000000001</v>
      </c>
      <c r="N204">
        <f t="shared" si="17"/>
        <v>38.856077090456964</v>
      </c>
      <c r="O204">
        <v>-17.913799999999998</v>
      </c>
      <c r="P204">
        <v>60.8215</v>
      </c>
      <c r="Q204">
        <v>276.32600000000002</v>
      </c>
      <c r="R204">
        <v>0.53592600000000001</v>
      </c>
      <c r="S204">
        <v>-34.835799999999999</v>
      </c>
      <c r="T204">
        <f t="shared" si="15"/>
        <v>-16.922000000000001</v>
      </c>
    </row>
    <row r="205" spans="1:20" x14ac:dyDescent="0.3">
      <c r="B205">
        <v>10</v>
      </c>
      <c r="C205">
        <v>400.06200000000001</v>
      </c>
      <c r="D205">
        <f t="shared" si="16"/>
        <v>44.03734366742993</v>
      </c>
      <c r="E205">
        <v>-36.377000000000002</v>
      </c>
      <c r="F205">
        <v>66.604600000000005</v>
      </c>
      <c r="G205">
        <v>256.17399999999998</v>
      </c>
      <c r="H205">
        <v>0.473609</v>
      </c>
      <c r="I205">
        <v>-54.275500000000001</v>
      </c>
      <c r="J205">
        <f t="shared" si="14"/>
        <v>-17.898499999999999</v>
      </c>
      <c r="L205">
        <v>19</v>
      </c>
      <c r="M205">
        <v>659.89200000000005</v>
      </c>
      <c r="N205">
        <f t="shared" si="17"/>
        <v>39.396446440531008</v>
      </c>
      <c r="O205">
        <v>-18.264800000000001</v>
      </c>
      <c r="P205">
        <v>61.111499999999999</v>
      </c>
      <c r="Q205">
        <v>278.86200000000002</v>
      </c>
      <c r="R205">
        <v>0.53769500000000003</v>
      </c>
      <c r="S205">
        <v>-34.805300000000003</v>
      </c>
      <c r="T205">
        <f t="shared" si="15"/>
        <v>-16.540500000000002</v>
      </c>
    </row>
    <row r="206" spans="1:20" x14ac:dyDescent="0.3">
      <c r="B206">
        <v>11</v>
      </c>
      <c r="C206">
        <v>422.73099999999999</v>
      </c>
      <c r="D206">
        <f t="shared" si="16"/>
        <v>44.11310600379376</v>
      </c>
      <c r="E206">
        <v>-35.186799999999998</v>
      </c>
      <c r="F206">
        <v>65.338099999999997</v>
      </c>
      <c r="G206">
        <v>247.59399999999999</v>
      </c>
      <c r="H206">
        <v>0.46720600000000001</v>
      </c>
      <c r="I206">
        <v>-54.428100000000001</v>
      </c>
      <c r="J206">
        <f t="shared" si="14"/>
        <v>-19.241300000000003</v>
      </c>
      <c r="L206">
        <v>20</v>
      </c>
      <c r="M206">
        <v>685.30600000000004</v>
      </c>
      <c r="N206">
        <f t="shared" si="17"/>
        <v>39.348390650822402</v>
      </c>
      <c r="O206">
        <v>-18.6157</v>
      </c>
      <c r="P206">
        <v>61.676000000000002</v>
      </c>
      <c r="Q206">
        <v>284.339</v>
      </c>
      <c r="R206">
        <v>0.54014799999999996</v>
      </c>
      <c r="S206">
        <v>-34.835799999999999</v>
      </c>
      <c r="T206">
        <f t="shared" si="15"/>
        <v>-16.220099999999999</v>
      </c>
    </row>
    <row r="207" spans="1:20" x14ac:dyDescent="0.3">
      <c r="B207">
        <v>12</v>
      </c>
      <c r="C207">
        <v>445.55799999999999</v>
      </c>
      <c r="D207">
        <f t="shared" si="16"/>
        <v>43.807771498663868</v>
      </c>
      <c r="E207">
        <v>-36.453200000000002</v>
      </c>
      <c r="F207">
        <v>66.513099999999994</v>
      </c>
      <c r="G207">
        <v>258.404</v>
      </c>
      <c r="H207">
        <v>0.47498400000000002</v>
      </c>
      <c r="I207">
        <v>-54.305999999999997</v>
      </c>
      <c r="J207">
        <f t="shared" si="14"/>
        <v>-17.852799999999995</v>
      </c>
      <c r="T207">
        <f t="shared" si="15"/>
        <v>0</v>
      </c>
    </row>
    <row r="208" spans="1:20" x14ac:dyDescent="0.3">
      <c r="B208">
        <v>13</v>
      </c>
      <c r="C208">
        <v>468.40899999999999</v>
      </c>
      <c r="D208">
        <f t="shared" si="16"/>
        <v>43.761760973261566</v>
      </c>
      <c r="E208">
        <v>-36.987299999999998</v>
      </c>
      <c r="F208">
        <v>67.153899999999993</v>
      </c>
      <c r="G208">
        <v>261.93400000000003</v>
      </c>
      <c r="H208">
        <v>0.47556700000000002</v>
      </c>
      <c r="I208">
        <v>-54.550199999999997</v>
      </c>
      <c r="J208">
        <f t="shared" si="14"/>
        <v>-17.562899999999999</v>
      </c>
      <c r="K208">
        <v>3.2</v>
      </c>
      <c r="T208">
        <f t="shared" si="15"/>
        <v>0</v>
      </c>
    </row>
    <row r="209" spans="1:20" x14ac:dyDescent="0.3">
      <c r="B209">
        <v>14</v>
      </c>
      <c r="C209">
        <v>491.233</v>
      </c>
      <c r="D209">
        <f t="shared" si="16"/>
        <v>43.813529617945996</v>
      </c>
      <c r="E209">
        <v>-36.987299999999998</v>
      </c>
      <c r="F209">
        <v>67.077600000000004</v>
      </c>
      <c r="G209">
        <v>263.29000000000002</v>
      </c>
      <c r="H209">
        <v>0.47712300000000002</v>
      </c>
      <c r="I209">
        <v>-54.290799999999997</v>
      </c>
      <c r="J209">
        <f t="shared" si="14"/>
        <v>-17.3035</v>
      </c>
      <c r="L209">
        <v>1</v>
      </c>
      <c r="M209">
        <v>205.065</v>
      </c>
      <c r="O209">
        <v>-22.827100000000002</v>
      </c>
      <c r="P209">
        <v>65.612799999999993</v>
      </c>
      <c r="Q209">
        <v>287.46199999999999</v>
      </c>
      <c r="R209">
        <v>0.54258600000000001</v>
      </c>
      <c r="S209">
        <v>-33.813499999999998</v>
      </c>
      <c r="T209">
        <f t="shared" si="15"/>
        <v>-10.986399999999996</v>
      </c>
    </row>
    <row r="210" spans="1:20" x14ac:dyDescent="0.3">
      <c r="B210">
        <v>15</v>
      </c>
      <c r="C210">
        <v>514.49699999999996</v>
      </c>
      <c r="D210">
        <f t="shared" si="16"/>
        <v>42.984869325997337</v>
      </c>
      <c r="E210">
        <v>-36.346400000000003</v>
      </c>
      <c r="F210">
        <v>66.391000000000005</v>
      </c>
      <c r="G210">
        <v>256.13</v>
      </c>
      <c r="H210">
        <v>0.47534900000000002</v>
      </c>
      <c r="I210">
        <v>-54.336500000000001</v>
      </c>
      <c r="J210">
        <f t="shared" si="14"/>
        <v>-17.990099999999998</v>
      </c>
      <c r="L210">
        <v>2</v>
      </c>
      <c r="M210">
        <v>226.65700000000001</v>
      </c>
      <c r="N210">
        <f t="shared" si="17"/>
        <v>46.313449425713202</v>
      </c>
      <c r="O210">
        <v>-16.708400000000001</v>
      </c>
      <c r="P210">
        <v>59.188800000000001</v>
      </c>
      <c r="Q210">
        <v>265.62400000000002</v>
      </c>
      <c r="R210">
        <v>0.53109499999999998</v>
      </c>
      <c r="S210">
        <v>-32.6233</v>
      </c>
      <c r="T210">
        <f t="shared" si="15"/>
        <v>-15.914899999999999</v>
      </c>
    </row>
    <row r="211" spans="1:20" x14ac:dyDescent="0.3">
      <c r="B211">
        <v>16</v>
      </c>
      <c r="C211">
        <v>537.79499999999996</v>
      </c>
      <c r="D211">
        <f t="shared" si="16"/>
        <v>42.922139239419693</v>
      </c>
      <c r="E211">
        <v>-35.873399999999997</v>
      </c>
      <c r="F211">
        <v>65.963700000000003</v>
      </c>
      <c r="G211">
        <v>253.67599999999999</v>
      </c>
      <c r="H211">
        <v>0.47240399999999999</v>
      </c>
      <c r="I211">
        <v>-54.260300000000001</v>
      </c>
      <c r="J211">
        <f t="shared" si="14"/>
        <v>-18.386900000000004</v>
      </c>
      <c r="L211">
        <v>3</v>
      </c>
      <c r="M211">
        <v>250.13900000000001</v>
      </c>
      <c r="N211">
        <f t="shared" si="17"/>
        <v>42.585810407972062</v>
      </c>
      <c r="O211">
        <v>-17.730699999999999</v>
      </c>
      <c r="P211">
        <v>60.577399999999997</v>
      </c>
      <c r="Q211">
        <v>276.56200000000001</v>
      </c>
      <c r="R211">
        <v>0.53866000000000003</v>
      </c>
      <c r="S211">
        <v>-33.126800000000003</v>
      </c>
      <c r="T211">
        <f t="shared" si="15"/>
        <v>-15.396100000000004</v>
      </c>
    </row>
    <row r="212" spans="1:20" x14ac:dyDescent="0.3">
      <c r="B212">
        <v>17</v>
      </c>
      <c r="C212">
        <v>560.95899999999995</v>
      </c>
      <c r="D212">
        <f t="shared" si="16"/>
        <v>43.170436884821299</v>
      </c>
      <c r="E212">
        <v>-36.392200000000003</v>
      </c>
      <c r="F212">
        <v>66.650400000000005</v>
      </c>
      <c r="G212">
        <v>260.529</v>
      </c>
      <c r="H212">
        <v>0.475493</v>
      </c>
      <c r="I212">
        <v>-54.305999999999997</v>
      </c>
      <c r="J212">
        <f t="shared" si="14"/>
        <v>-17.913799999999995</v>
      </c>
      <c r="L212">
        <v>4</v>
      </c>
      <c r="M212">
        <v>273.81299999999999</v>
      </c>
      <c r="N212">
        <f t="shared" si="17"/>
        <v>42.240432542029268</v>
      </c>
      <c r="O212">
        <v>-16.891500000000001</v>
      </c>
      <c r="P212">
        <v>59.814500000000002</v>
      </c>
      <c r="Q212">
        <v>270.06400000000002</v>
      </c>
      <c r="R212">
        <v>0.53450299999999995</v>
      </c>
      <c r="S212">
        <v>-33.309899999999999</v>
      </c>
      <c r="T212">
        <f t="shared" si="15"/>
        <v>-16.418399999999998</v>
      </c>
    </row>
    <row r="213" spans="1:20" x14ac:dyDescent="0.3">
      <c r="B213">
        <v>18</v>
      </c>
      <c r="C213">
        <v>584.18499999999995</v>
      </c>
      <c r="D213">
        <f t="shared" si="16"/>
        <v>43.055196762249203</v>
      </c>
      <c r="E213">
        <v>-37.033099999999997</v>
      </c>
      <c r="F213">
        <v>67.123400000000004</v>
      </c>
      <c r="G213">
        <v>263.89</v>
      </c>
      <c r="H213">
        <v>0.47841899999999998</v>
      </c>
      <c r="I213">
        <v>-54.351799999999997</v>
      </c>
      <c r="J213">
        <f t="shared" si="14"/>
        <v>-17.3187</v>
      </c>
      <c r="L213">
        <v>5</v>
      </c>
      <c r="M213">
        <v>297.815</v>
      </c>
      <c r="N213">
        <f t="shared" si="17"/>
        <v>41.663194733772166</v>
      </c>
      <c r="O213">
        <v>-16.861000000000001</v>
      </c>
      <c r="P213">
        <v>59.753399999999999</v>
      </c>
      <c r="Q213">
        <v>270.10899999999998</v>
      </c>
      <c r="R213">
        <v>0.53409499999999999</v>
      </c>
      <c r="S213">
        <v>-33.660899999999998</v>
      </c>
      <c r="T213">
        <f t="shared" si="15"/>
        <v>-16.799899999999997</v>
      </c>
    </row>
    <row r="214" spans="1:20" x14ac:dyDescent="0.3">
      <c r="B214">
        <v>19</v>
      </c>
      <c r="C214">
        <v>608.32500000000005</v>
      </c>
      <c r="D214">
        <f t="shared" si="16"/>
        <v>41.425020712510182</v>
      </c>
      <c r="E214">
        <v>-36.804200000000002</v>
      </c>
      <c r="F214">
        <v>66.802999999999997</v>
      </c>
      <c r="G214">
        <v>262.56099999999998</v>
      </c>
      <c r="H214">
        <v>0.47882999999999998</v>
      </c>
      <c r="I214">
        <v>-54.397599999999997</v>
      </c>
      <c r="J214">
        <f t="shared" si="14"/>
        <v>-17.593399999999995</v>
      </c>
      <c r="L214">
        <v>6</v>
      </c>
      <c r="M214">
        <v>322.05099999999999</v>
      </c>
      <c r="N214">
        <f t="shared" si="17"/>
        <v>41.260934147549115</v>
      </c>
      <c r="O214">
        <v>-16.799900000000001</v>
      </c>
      <c r="P214">
        <v>59.722900000000003</v>
      </c>
      <c r="Q214">
        <v>269.90899999999999</v>
      </c>
      <c r="R214">
        <v>0.53379100000000002</v>
      </c>
      <c r="S214">
        <v>-33.844000000000001</v>
      </c>
      <c r="T214">
        <f t="shared" si="15"/>
        <v>-17.0441</v>
      </c>
    </row>
    <row r="215" spans="1:20" x14ac:dyDescent="0.3">
      <c r="B215">
        <v>20</v>
      </c>
      <c r="C215">
        <v>631.63099999999997</v>
      </c>
      <c r="D215">
        <f t="shared" si="16"/>
        <v>42.907405818244364</v>
      </c>
      <c r="E215">
        <v>-36.270099999999999</v>
      </c>
      <c r="F215">
        <v>66.223100000000002</v>
      </c>
      <c r="G215">
        <v>256.77199999999999</v>
      </c>
      <c r="H215">
        <v>0.47704299999999999</v>
      </c>
      <c r="I215">
        <v>-54.351799999999997</v>
      </c>
      <c r="J215">
        <f t="shared" si="14"/>
        <v>-18.081699999999998</v>
      </c>
      <c r="L215">
        <v>7</v>
      </c>
      <c r="M215">
        <v>345.66300000000001</v>
      </c>
      <c r="N215">
        <f t="shared" si="17"/>
        <v>42.351346772827334</v>
      </c>
      <c r="O215">
        <v>-17.379799999999999</v>
      </c>
      <c r="P215">
        <v>60.287500000000001</v>
      </c>
      <c r="Q215">
        <v>273.22399999999999</v>
      </c>
      <c r="R215">
        <v>0.53564299999999998</v>
      </c>
      <c r="S215">
        <v>-34.088099999999997</v>
      </c>
      <c r="T215">
        <f t="shared" si="15"/>
        <v>-16.708299999999998</v>
      </c>
    </row>
    <row r="216" spans="1:20" x14ac:dyDescent="0.3">
      <c r="B216">
        <v>21</v>
      </c>
      <c r="C216">
        <v>655.61900000000003</v>
      </c>
      <c r="D216">
        <f t="shared" si="16"/>
        <v>41.687510421877505</v>
      </c>
      <c r="E216">
        <v>-36.422699999999999</v>
      </c>
      <c r="F216">
        <v>66.467299999999994</v>
      </c>
      <c r="G216">
        <v>260.01900000000001</v>
      </c>
      <c r="H216">
        <v>0.47603699999999999</v>
      </c>
      <c r="I216">
        <v>-54.397599999999997</v>
      </c>
      <c r="J216">
        <f t="shared" si="14"/>
        <v>-17.974899999999998</v>
      </c>
      <c r="L216">
        <v>8</v>
      </c>
      <c r="M216">
        <v>369.541</v>
      </c>
      <c r="N216">
        <f t="shared" si="17"/>
        <v>41.879554401541192</v>
      </c>
      <c r="O216">
        <v>-17.578099999999999</v>
      </c>
      <c r="P216">
        <v>60.638399999999997</v>
      </c>
      <c r="Q216">
        <v>276.803</v>
      </c>
      <c r="R216">
        <v>0.53648300000000004</v>
      </c>
      <c r="S216">
        <v>-34.103400000000001</v>
      </c>
      <c r="T216">
        <f t="shared" si="15"/>
        <v>-16.525300000000001</v>
      </c>
    </row>
    <row r="217" spans="1:20" x14ac:dyDescent="0.3">
      <c r="B217">
        <v>22</v>
      </c>
      <c r="C217">
        <v>678.91499999999996</v>
      </c>
      <c r="D217">
        <f t="shared" si="16"/>
        <v>42.925824175824296</v>
      </c>
      <c r="E217">
        <v>-36.132800000000003</v>
      </c>
      <c r="F217">
        <v>66.162099999999995</v>
      </c>
      <c r="G217">
        <v>258.24</v>
      </c>
      <c r="H217">
        <v>0.47627700000000001</v>
      </c>
      <c r="I217">
        <v>-54.229700000000001</v>
      </c>
      <c r="J217">
        <f t="shared" si="14"/>
        <v>-18.096899999999998</v>
      </c>
      <c r="L217">
        <v>9</v>
      </c>
      <c r="M217">
        <v>394.11799999999999</v>
      </c>
      <c r="N217">
        <f t="shared" si="17"/>
        <v>40.688448549456815</v>
      </c>
      <c r="O217">
        <v>-17.608599999999999</v>
      </c>
      <c r="P217">
        <v>60.516399999999997</v>
      </c>
      <c r="Q217">
        <v>277.36200000000002</v>
      </c>
      <c r="R217">
        <v>0.540126</v>
      </c>
      <c r="S217">
        <v>-34.057600000000001</v>
      </c>
      <c r="T217">
        <f t="shared" si="15"/>
        <v>-16.449000000000002</v>
      </c>
    </row>
    <row r="218" spans="1:20" x14ac:dyDescent="0.3">
      <c r="J218">
        <f t="shared" si="14"/>
        <v>0</v>
      </c>
      <c r="L218">
        <v>10</v>
      </c>
      <c r="M218">
        <v>418.45800000000003</v>
      </c>
      <c r="N218">
        <f t="shared" si="17"/>
        <v>41.084634346754257</v>
      </c>
      <c r="O218">
        <v>-17.440799999999999</v>
      </c>
      <c r="P218">
        <v>60.424799999999998</v>
      </c>
      <c r="Q218">
        <v>277.34500000000003</v>
      </c>
      <c r="R218">
        <v>0.53718900000000003</v>
      </c>
      <c r="S218">
        <v>-34.317</v>
      </c>
      <c r="T218">
        <f t="shared" si="15"/>
        <v>-16.876200000000001</v>
      </c>
    </row>
    <row r="219" spans="1:20" x14ac:dyDescent="0.3">
      <c r="A219">
        <v>3.35</v>
      </c>
      <c r="J219">
        <f t="shared" si="14"/>
        <v>0</v>
      </c>
      <c r="L219">
        <v>11</v>
      </c>
      <c r="M219">
        <v>442.94499999999999</v>
      </c>
      <c r="N219">
        <f t="shared" si="17"/>
        <v>40.837995671172514</v>
      </c>
      <c r="O219">
        <v>-17.898599999999998</v>
      </c>
      <c r="P219">
        <v>60.882599999999996</v>
      </c>
      <c r="Q219">
        <v>281.22199999999998</v>
      </c>
      <c r="R219">
        <v>0.54115199999999997</v>
      </c>
      <c r="S219">
        <v>-34.332299999999996</v>
      </c>
      <c r="T219">
        <f t="shared" si="15"/>
        <v>-16.433699999999998</v>
      </c>
    </row>
    <row r="220" spans="1:20" x14ac:dyDescent="0.3">
      <c r="B220">
        <v>1</v>
      </c>
      <c r="C220">
        <v>204.55199999999999</v>
      </c>
      <c r="E220">
        <v>-41.137700000000002</v>
      </c>
      <c r="F220">
        <v>72.113</v>
      </c>
      <c r="G220">
        <v>258.52199999999999</v>
      </c>
      <c r="H220">
        <v>0.47256500000000001</v>
      </c>
      <c r="I220">
        <v>-53.970300000000002</v>
      </c>
      <c r="J220">
        <f t="shared" si="14"/>
        <v>-12.832599999999999</v>
      </c>
      <c r="L220">
        <v>12</v>
      </c>
      <c r="M220">
        <v>467.28100000000001</v>
      </c>
      <c r="N220">
        <f t="shared" si="17"/>
        <v>41.091387245233378</v>
      </c>
      <c r="O220">
        <v>-17.379799999999999</v>
      </c>
      <c r="P220">
        <v>60.180700000000002</v>
      </c>
      <c r="Q220">
        <v>273.517</v>
      </c>
      <c r="R220">
        <v>0.53722099999999995</v>
      </c>
      <c r="S220">
        <v>-34.4086</v>
      </c>
      <c r="T220">
        <f t="shared" si="15"/>
        <v>-17.0288</v>
      </c>
    </row>
    <row r="221" spans="1:20" x14ac:dyDescent="0.3">
      <c r="B221">
        <v>2</v>
      </c>
      <c r="C221">
        <v>221.31200000000001</v>
      </c>
      <c r="D221">
        <f t="shared" si="16"/>
        <v>59.665871121718311</v>
      </c>
      <c r="E221">
        <v>-35.278300000000002</v>
      </c>
      <c r="F221">
        <v>64.529399999999995</v>
      </c>
      <c r="G221">
        <v>247.01300000000001</v>
      </c>
      <c r="H221">
        <v>0.46975800000000001</v>
      </c>
      <c r="I221">
        <v>-52.566499999999998</v>
      </c>
      <c r="J221">
        <f t="shared" si="14"/>
        <v>-17.288199999999996</v>
      </c>
      <c r="L221">
        <v>13</v>
      </c>
      <c r="M221">
        <v>491.68099999999998</v>
      </c>
      <c r="N221">
        <f t="shared" si="17"/>
        <v>40.983606557377087</v>
      </c>
      <c r="O221">
        <v>-17.730699999999999</v>
      </c>
      <c r="P221">
        <v>60.562100000000001</v>
      </c>
      <c r="Q221">
        <v>277.78399999999999</v>
      </c>
      <c r="R221">
        <v>0.54065600000000003</v>
      </c>
      <c r="S221">
        <v>-34.3628</v>
      </c>
      <c r="T221">
        <f t="shared" si="15"/>
        <v>-16.632100000000001</v>
      </c>
    </row>
    <row r="222" spans="1:20" x14ac:dyDescent="0.3">
      <c r="B222">
        <v>3</v>
      </c>
      <c r="C222">
        <v>242.71700000000001</v>
      </c>
      <c r="D222">
        <f t="shared" si="16"/>
        <v>46.7180565288484</v>
      </c>
      <c r="E222">
        <v>-36.453200000000002</v>
      </c>
      <c r="F222">
        <v>66.223100000000002</v>
      </c>
      <c r="G222">
        <v>256.83100000000002</v>
      </c>
      <c r="H222">
        <v>0.47511599999999998</v>
      </c>
      <c r="I222">
        <v>-53.390500000000003</v>
      </c>
      <c r="J222">
        <f t="shared" si="14"/>
        <v>-16.9373</v>
      </c>
      <c r="L222">
        <v>14</v>
      </c>
      <c r="M222">
        <v>516.33500000000004</v>
      </c>
      <c r="N222">
        <f t="shared" si="17"/>
        <v>40.561369351829228</v>
      </c>
      <c r="O222">
        <v>-17.684899999999999</v>
      </c>
      <c r="P222">
        <v>60.562100000000001</v>
      </c>
      <c r="Q222">
        <v>277.58</v>
      </c>
      <c r="R222">
        <v>0.54144599999999998</v>
      </c>
      <c r="S222">
        <v>-34.317</v>
      </c>
      <c r="T222">
        <f t="shared" si="15"/>
        <v>-16.632100000000001</v>
      </c>
    </row>
    <row r="223" spans="1:20" x14ac:dyDescent="0.3">
      <c r="B223">
        <v>4</v>
      </c>
      <c r="C223">
        <v>264.017</v>
      </c>
      <c r="D223">
        <f t="shared" si="16"/>
        <v>46.948356807511772</v>
      </c>
      <c r="E223">
        <v>-36.087000000000003</v>
      </c>
      <c r="F223">
        <v>65.978999999999999</v>
      </c>
      <c r="G223">
        <v>253.84299999999999</v>
      </c>
      <c r="H223">
        <v>0.47219499999999998</v>
      </c>
      <c r="I223">
        <v>-53.665199999999999</v>
      </c>
      <c r="J223">
        <f t="shared" si="14"/>
        <v>-17.578199999999995</v>
      </c>
      <c r="L223">
        <v>15</v>
      </c>
      <c r="M223">
        <v>540.548</v>
      </c>
      <c r="N223">
        <f t="shared" si="17"/>
        <v>41.300128030396955</v>
      </c>
      <c r="O223">
        <v>-18.035900000000002</v>
      </c>
      <c r="P223">
        <v>60.8673</v>
      </c>
      <c r="Q223">
        <v>279.91000000000003</v>
      </c>
      <c r="R223">
        <v>0.54224300000000003</v>
      </c>
      <c r="S223">
        <v>-34.439100000000003</v>
      </c>
      <c r="T223">
        <f t="shared" si="15"/>
        <v>-16.403200000000002</v>
      </c>
    </row>
    <row r="224" spans="1:20" x14ac:dyDescent="0.3">
      <c r="B224">
        <v>5</v>
      </c>
      <c r="C224">
        <v>285.65800000000002</v>
      </c>
      <c r="D224">
        <f t="shared" si="16"/>
        <v>46.208585555196116</v>
      </c>
      <c r="E224">
        <v>-35.827599999999997</v>
      </c>
      <c r="F224">
        <v>65.811199999999999</v>
      </c>
      <c r="G224">
        <v>252.80500000000001</v>
      </c>
      <c r="H224">
        <v>0.47217100000000001</v>
      </c>
      <c r="I224">
        <v>-53.771999999999998</v>
      </c>
      <c r="J224">
        <f t="shared" si="14"/>
        <v>-17.944400000000002</v>
      </c>
      <c r="L224">
        <v>16</v>
      </c>
      <c r="M224">
        <v>565.23</v>
      </c>
      <c r="N224">
        <f t="shared" si="17"/>
        <v>40.515355319666128</v>
      </c>
      <c r="O224">
        <v>-18.5242</v>
      </c>
      <c r="P224">
        <v>61.203000000000003</v>
      </c>
      <c r="Q224">
        <v>285.55700000000002</v>
      </c>
      <c r="R224">
        <v>0.54387399999999997</v>
      </c>
      <c r="S224">
        <v>-34.484900000000003</v>
      </c>
      <c r="T224">
        <f t="shared" si="15"/>
        <v>-15.960700000000003</v>
      </c>
    </row>
    <row r="225" spans="2:20" x14ac:dyDescent="0.3">
      <c r="B225">
        <v>6</v>
      </c>
      <c r="C225">
        <v>306.98</v>
      </c>
      <c r="D225">
        <f t="shared" si="16"/>
        <v>46.899915580151948</v>
      </c>
      <c r="E225">
        <v>-37.399299999999997</v>
      </c>
      <c r="F225">
        <v>67.382800000000003</v>
      </c>
      <c r="G225">
        <v>265.90600000000001</v>
      </c>
      <c r="H225">
        <v>0.47935899999999998</v>
      </c>
      <c r="I225">
        <v>-53.802500000000002</v>
      </c>
      <c r="J225">
        <f t="shared" si="14"/>
        <v>-16.403200000000005</v>
      </c>
      <c r="L225">
        <v>17</v>
      </c>
      <c r="M225">
        <v>589.80600000000004</v>
      </c>
      <c r="N225">
        <f t="shared" si="17"/>
        <v>40.690104166666629</v>
      </c>
      <c r="O225">
        <v>-18.051100000000002</v>
      </c>
      <c r="P225">
        <v>60.943600000000004</v>
      </c>
      <c r="Q225">
        <v>281.40699999999998</v>
      </c>
      <c r="R225">
        <v>0.54353300000000004</v>
      </c>
      <c r="S225">
        <v>-34.4086</v>
      </c>
      <c r="T225">
        <f t="shared" si="15"/>
        <v>-16.357499999999998</v>
      </c>
    </row>
    <row r="226" spans="2:20" x14ac:dyDescent="0.3">
      <c r="B226">
        <v>7</v>
      </c>
      <c r="C226">
        <v>328.65699999999998</v>
      </c>
      <c r="D226">
        <f t="shared" si="16"/>
        <v>46.131844812474128</v>
      </c>
      <c r="E226">
        <v>-35.8429</v>
      </c>
      <c r="F226">
        <v>65.902699999999996</v>
      </c>
      <c r="G226">
        <v>253.98599999999999</v>
      </c>
      <c r="H226">
        <v>0.47298600000000002</v>
      </c>
      <c r="I226">
        <v>-54.031399999999998</v>
      </c>
      <c r="J226">
        <f t="shared" si="14"/>
        <v>-18.188499999999998</v>
      </c>
      <c r="L226">
        <v>18</v>
      </c>
      <c r="M226">
        <v>614.27200000000005</v>
      </c>
      <c r="N226">
        <f t="shared" si="17"/>
        <v>40.873048311943094</v>
      </c>
      <c r="O226">
        <v>-17.2729</v>
      </c>
      <c r="P226">
        <v>60.058599999999998</v>
      </c>
      <c r="Q226">
        <v>273.27300000000002</v>
      </c>
      <c r="R226">
        <v>0.54030100000000003</v>
      </c>
      <c r="S226">
        <v>-34.4238</v>
      </c>
      <c r="T226">
        <f t="shared" si="15"/>
        <v>-17.1509</v>
      </c>
    </row>
    <row r="227" spans="2:20" x14ac:dyDescent="0.3">
      <c r="B227">
        <v>8</v>
      </c>
      <c r="C227">
        <v>350.43099999999998</v>
      </c>
      <c r="D227">
        <f t="shared" si="16"/>
        <v>45.926334160007343</v>
      </c>
      <c r="E227">
        <v>-35.919199999999996</v>
      </c>
      <c r="F227">
        <v>65.978999999999999</v>
      </c>
      <c r="G227">
        <v>254.928</v>
      </c>
      <c r="H227">
        <v>0.47450599999999998</v>
      </c>
      <c r="I227">
        <v>-54.061900000000001</v>
      </c>
      <c r="J227">
        <f t="shared" si="14"/>
        <v>-18.142700000000005</v>
      </c>
      <c r="L227">
        <v>19</v>
      </c>
      <c r="M227">
        <v>638.85500000000002</v>
      </c>
      <c r="N227">
        <f t="shared" si="17"/>
        <v>40.678517674815978</v>
      </c>
      <c r="O227">
        <v>-18.203700000000001</v>
      </c>
      <c r="P227">
        <v>60.9741</v>
      </c>
      <c r="Q227">
        <v>281.928</v>
      </c>
      <c r="R227">
        <v>0.54486900000000005</v>
      </c>
      <c r="S227">
        <v>-34.393300000000004</v>
      </c>
      <c r="T227">
        <f t="shared" si="15"/>
        <v>-16.189600000000002</v>
      </c>
    </row>
    <row r="228" spans="2:20" x14ac:dyDescent="0.3">
      <c r="B228">
        <v>9</v>
      </c>
      <c r="C228">
        <v>372.43400000000003</v>
      </c>
      <c r="D228">
        <f t="shared" si="16"/>
        <v>45.448347952551835</v>
      </c>
      <c r="E228">
        <v>-36.209099999999999</v>
      </c>
      <c r="F228">
        <v>66.33</v>
      </c>
      <c r="G228">
        <v>258.00799999999998</v>
      </c>
      <c r="H228">
        <v>0.47537499999999999</v>
      </c>
      <c r="I228">
        <v>-54.046599999999998</v>
      </c>
      <c r="J228">
        <f t="shared" si="14"/>
        <v>-17.837499999999999</v>
      </c>
      <c r="L228">
        <v>20</v>
      </c>
      <c r="M228">
        <v>663.48</v>
      </c>
      <c r="N228">
        <f t="shared" si="17"/>
        <v>40.609137055837564</v>
      </c>
      <c r="O228">
        <v>-17.822299999999998</v>
      </c>
      <c r="P228">
        <v>60.424799999999998</v>
      </c>
      <c r="Q228">
        <v>278.88799999999998</v>
      </c>
      <c r="R228">
        <v>0.54235699999999998</v>
      </c>
      <c r="S228">
        <v>-34.606900000000003</v>
      </c>
      <c r="T228">
        <f t="shared" si="15"/>
        <v>-16.784600000000005</v>
      </c>
    </row>
    <row r="229" spans="2:20" x14ac:dyDescent="0.3">
      <c r="B229">
        <v>10</v>
      </c>
      <c r="C229">
        <v>394.88</v>
      </c>
      <c r="D229">
        <f t="shared" si="16"/>
        <v>44.551367726989277</v>
      </c>
      <c r="E229">
        <v>-36.590600000000002</v>
      </c>
      <c r="F229">
        <v>66.864000000000004</v>
      </c>
      <c r="G229">
        <v>262.45</v>
      </c>
      <c r="H229">
        <v>0.47770499999999999</v>
      </c>
      <c r="I229">
        <v>-53.893999999999998</v>
      </c>
      <c r="J229">
        <f t="shared" si="14"/>
        <v>-17.303399999999996</v>
      </c>
      <c r="L229">
        <v>21</v>
      </c>
      <c r="M229">
        <v>688.40700000000004</v>
      </c>
      <c r="N229">
        <f t="shared" si="17"/>
        <v>40.117142054799984</v>
      </c>
      <c r="O229">
        <v>-18.6615</v>
      </c>
      <c r="P229">
        <v>61.142000000000003</v>
      </c>
      <c r="Q229">
        <v>285.58300000000003</v>
      </c>
      <c r="R229">
        <v>0.546732</v>
      </c>
      <c r="S229">
        <v>-34.652700000000003</v>
      </c>
      <c r="T229">
        <f t="shared" si="15"/>
        <v>-15.991200000000003</v>
      </c>
    </row>
    <row r="230" spans="2:20" x14ac:dyDescent="0.3">
      <c r="B230">
        <v>11</v>
      </c>
      <c r="C230">
        <v>416.66</v>
      </c>
      <c r="D230">
        <f t="shared" si="16"/>
        <v>45.913682277318578</v>
      </c>
      <c r="E230">
        <v>-37.124600000000001</v>
      </c>
      <c r="F230">
        <v>67.337000000000003</v>
      </c>
      <c r="G230">
        <v>267.71300000000002</v>
      </c>
      <c r="H230">
        <v>0.480354</v>
      </c>
      <c r="I230">
        <v>-54.061900000000001</v>
      </c>
      <c r="J230">
        <f t="shared" si="14"/>
        <v>-16.9373</v>
      </c>
      <c r="T230">
        <f t="shared" si="15"/>
        <v>0</v>
      </c>
    </row>
    <row r="231" spans="2:20" x14ac:dyDescent="0.3">
      <c r="B231">
        <v>12</v>
      </c>
      <c r="C231">
        <v>439.47</v>
      </c>
      <c r="D231">
        <f t="shared" si="16"/>
        <v>43.840420868040326</v>
      </c>
      <c r="E231">
        <v>-35.064700000000002</v>
      </c>
      <c r="F231">
        <v>65.139799999999994</v>
      </c>
      <c r="G231">
        <v>248.67400000000001</v>
      </c>
      <c r="H231">
        <v>0.46933000000000002</v>
      </c>
      <c r="I231">
        <v>-54.092399999999998</v>
      </c>
      <c r="J231">
        <f t="shared" si="14"/>
        <v>-19.027699999999996</v>
      </c>
      <c r="K231">
        <v>3.25</v>
      </c>
      <c r="T231">
        <f t="shared" si="15"/>
        <v>0</v>
      </c>
    </row>
    <row r="232" spans="2:20" x14ac:dyDescent="0.3">
      <c r="B232">
        <v>13</v>
      </c>
      <c r="C232">
        <v>461.77</v>
      </c>
      <c r="D232">
        <f t="shared" si="16"/>
        <v>44.84304932735435</v>
      </c>
      <c r="E232">
        <v>-36.743200000000002</v>
      </c>
      <c r="F232">
        <v>66.741900000000001</v>
      </c>
      <c r="G232">
        <v>264.17399999999998</v>
      </c>
      <c r="H232">
        <v>0.47925099999999998</v>
      </c>
      <c r="I232">
        <v>-54.199199999999998</v>
      </c>
      <c r="J232">
        <f t="shared" si="14"/>
        <v>-17.455999999999996</v>
      </c>
      <c r="L232">
        <v>1</v>
      </c>
      <c r="M232">
        <v>204.768</v>
      </c>
      <c r="O232">
        <v>-22.521999999999998</v>
      </c>
      <c r="P232">
        <v>65.368700000000004</v>
      </c>
      <c r="Q232">
        <v>286.05</v>
      </c>
      <c r="R232">
        <v>0.54444199999999998</v>
      </c>
      <c r="S232">
        <v>-33.340499999999999</v>
      </c>
      <c r="T232">
        <f t="shared" si="15"/>
        <v>-10.8185</v>
      </c>
    </row>
    <row r="233" spans="2:20" x14ac:dyDescent="0.3">
      <c r="B233">
        <v>14</v>
      </c>
      <c r="C233">
        <v>483.70800000000003</v>
      </c>
      <c r="D233">
        <f t="shared" si="16"/>
        <v>45.583006655118879</v>
      </c>
      <c r="E233">
        <v>-37.3688</v>
      </c>
      <c r="F233">
        <v>67.245500000000007</v>
      </c>
      <c r="G233">
        <v>269.464</v>
      </c>
      <c r="H233">
        <v>0.48441499999999998</v>
      </c>
      <c r="I233">
        <v>-54.290799999999997</v>
      </c>
      <c r="J233">
        <f t="shared" si="14"/>
        <v>-16.921999999999997</v>
      </c>
      <c r="L233">
        <v>2</v>
      </c>
      <c r="M233">
        <v>224.67099999999999</v>
      </c>
      <c r="N233">
        <f t="shared" si="17"/>
        <v>50.2436818570065</v>
      </c>
      <c r="O233">
        <v>-16.983000000000001</v>
      </c>
      <c r="P233">
        <v>59.585599999999999</v>
      </c>
      <c r="Q233">
        <v>272.92599999999999</v>
      </c>
      <c r="R233">
        <v>0.53742199999999996</v>
      </c>
      <c r="S233">
        <v>-32.165500000000002</v>
      </c>
      <c r="T233">
        <f t="shared" si="15"/>
        <v>-15.182500000000001</v>
      </c>
    </row>
    <row r="234" spans="2:20" x14ac:dyDescent="0.3">
      <c r="B234">
        <v>15</v>
      </c>
      <c r="C234">
        <v>506.45400000000001</v>
      </c>
      <c r="D234">
        <f t="shared" si="16"/>
        <v>43.963773850347351</v>
      </c>
      <c r="E234">
        <v>-35.751300000000001</v>
      </c>
      <c r="F234">
        <v>65.750100000000003</v>
      </c>
      <c r="G234">
        <v>254.559</v>
      </c>
      <c r="H234">
        <v>0.47482999999999997</v>
      </c>
      <c r="I234">
        <v>-54.168700000000001</v>
      </c>
      <c r="J234">
        <f t="shared" si="14"/>
        <v>-18.417400000000001</v>
      </c>
      <c r="L234">
        <v>3</v>
      </c>
      <c r="M234">
        <v>247.41</v>
      </c>
      <c r="N234">
        <f t="shared" si="17"/>
        <v>43.977307709222032</v>
      </c>
      <c r="O234">
        <v>-17.669699999999999</v>
      </c>
      <c r="P234">
        <v>60.440100000000001</v>
      </c>
      <c r="Q234">
        <v>278.68900000000002</v>
      </c>
      <c r="R234">
        <v>0.54297499999999999</v>
      </c>
      <c r="S234">
        <v>-32.760599999999997</v>
      </c>
      <c r="T234">
        <f t="shared" si="15"/>
        <v>-15.090899999999998</v>
      </c>
    </row>
    <row r="235" spans="2:20" x14ac:dyDescent="0.3">
      <c r="B235">
        <v>16</v>
      </c>
      <c r="C235">
        <v>529.21</v>
      </c>
      <c r="D235">
        <f t="shared" si="16"/>
        <v>43.944454209878657</v>
      </c>
      <c r="E235">
        <v>-36.590600000000002</v>
      </c>
      <c r="F235">
        <v>66.574100000000001</v>
      </c>
      <c r="G235">
        <v>262.39299999999997</v>
      </c>
      <c r="H235">
        <v>0.47860999999999998</v>
      </c>
      <c r="I235">
        <v>-54.061900000000001</v>
      </c>
      <c r="J235">
        <f t="shared" si="14"/>
        <v>-17.471299999999999</v>
      </c>
      <c r="L235">
        <v>4</v>
      </c>
      <c r="M235">
        <v>270.262</v>
      </c>
      <c r="N235">
        <f t="shared" si="17"/>
        <v>43.759845965342194</v>
      </c>
      <c r="O235">
        <v>-17.1051</v>
      </c>
      <c r="P235">
        <v>60.104399999999998</v>
      </c>
      <c r="Q235">
        <v>276.08199999999999</v>
      </c>
      <c r="R235">
        <v>0.53981699999999999</v>
      </c>
      <c r="S235">
        <v>-33.035299999999999</v>
      </c>
      <c r="T235">
        <f t="shared" si="15"/>
        <v>-15.930199999999999</v>
      </c>
    </row>
    <row r="236" spans="2:20" x14ac:dyDescent="0.3">
      <c r="B236">
        <v>17</v>
      </c>
      <c r="C236">
        <v>552.14099999999996</v>
      </c>
      <c r="D236">
        <f t="shared" si="16"/>
        <v>43.609088133967262</v>
      </c>
      <c r="E236">
        <v>-36.407499999999999</v>
      </c>
      <c r="F236">
        <v>66.482500000000002</v>
      </c>
      <c r="G236">
        <v>262.67700000000002</v>
      </c>
      <c r="H236">
        <v>0.47842099999999999</v>
      </c>
      <c r="I236">
        <v>-53.985599999999998</v>
      </c>
      <c r="J236">
        <f t="shared" si="14"/>
        <v>-17.578099999999999</v>
      </c>
      <c r="L236">
        <v>5</v>
      </c>
      <c r="M236">
        <v>293.33999999999997</v>
      </c>
      <c r="N236">
        <f t="shared" si="17"/>
        <v>43.331311205477128</v>
      </c>
      <c r="O236">
        <v>-16.906700000000001</v>
      </c>
      <c r="P236">
        <v>59.905999999999999</v>
      </c>
      <c r="Q236">
        <v>275.45</v>
      </c>
      <c r="R236">
        <v>0.53884200000000004</v>
      </c>
      <c r="S236">
        <v>-33.279400000000003</v>
      </c>
      <c r="T236">
        <f t="shared" si="15"/>
        <v>-16.372700000000002</v>
      </c>
    </row>
    <row r="237" spans="2:20" x14ac:dyDescent="0.3">
      <c r="B237">
        <v>18</v>
      </c>
      <c r="C237">
        <v>574.48400000000004</v>
      </c>
      <c r="D237">
        <f t="shared" si="16"/>
        <v>44.756747079622102</v>
      </c>
      <c r="E237">
        <v>-37.063600000000001</v>
      </c>
      <c r="F237">
        <v>67.153899999999993</v>
      </c>
      <c r="G237">
        <v>268.78100000000001</v>
      </c>
      <c r="H237">
        <v>0.48296</v>
      </c>
      <c r="I237">
        <v>-54.061900000000001</v>
      </c>
      <c r="J237">
        <f t="shared" si="14"/>
        <v>-16.9983</v>
      </c>
      <c r="L237">
        <v>6</v>
      </c>
      <c r="M237">
        <v>316.40899999999999</v>
      </c>
      <c r="N237">
        <f t="shared" si="17"/>
        <v>43.348216220902479</v>
      </c>
      <c r="O237">
        <v>-17.883299999999998</v>
      </c>
      <c r="P237">
        <v>60.943600000000004</v>
      </c>
      <c r="Q237">
        <v>283.83800000000002</v>
      </c>
      <c r="R237">
        <v>0.54443200000000003</v>
      </c>
      <c r="S237">
        <v>-33.615099999999998</v>
      </c>
      <c r="T237">
        <f t="shared" si="15"/>
        <v>-15.7318</v>
      </c>
    </row>
    <row r="238" spans="2:20" x14ac:dyDescent="0.3">
      <c r="B238">
        <v>19</v>
      </c>
      <c r="C238">
        <v>596.95699999999999</v>
      </c>
      <c r="D238">
        <f t="shared" si="16"/>
        <v>44.497841854670135</v>
      </c>
      <c r="E238">
        <v>-36.605800000000002</v>
      </c>
      <c r="F238">
        <v>66.650400000000005</v>
      </c>
      <c r="G238">
        <v>264.25099999999998</v>
      </c>
      <c r="H238">
        <v>0.48185</v>
      </c>
      <c r="I238">
        <v>-54.061900000000001</v>
      </c>
      <c r="J238">
        <f t="shared" si="14"/>
        <v>-17.456099999999999</v>
      </c>
      <c r="L238">
        <v>7</v>
      </c>
      <c r="M238">
        <v>339.55</v>
      </c>
      <c r="N238">
        <f t="shared" si="17"/>
        <v>43.213344280713848</v>
      </c>
      <c r="O238">
        <v>-17.2272</v>
      </c>
      <c r="P238">
        <v>60.012799999999999</v>
      </c>
      <c r="Q238">
        <v>276.93099999999998</v>
      </c>
      <c r="R238">
        <v>0.53939499999999996</v>
      </c>
      <c r="S238">
        <v>-33.767699999999998</v>
      </c>
      <c r="T238">
        <f t="shared" si="15"/>
        <v>-16.540499999999998</v>
      </c>
    </row>
    <row r="239" spans="2:20" x14ac:dyDescent="0.3">
      <c r="B239">
        <v>20</v>
      </c>
      <c r="C239">
        <v>620.19500000000005</v>
      </c>
      <c r="D239">
        <f t="shared" si="16"/>
        <v>43.032963249849281</v>
      </c>
      <c r="E239">
        <v>-36.1023</v>
      </c>
      <c r="F239">
        <v>66.009500000000003</v>
      </c>
      <c r="G239">
        <v>260.66399999999999</v>
      </c>
      <c r="H239">
        <v>0.479601</v>
      </c>
      <c r="I239">
        <v>-53.955100000000002</v>
      </c>
      <c r="J239">
        <f t="shared" si="14"/>
        <v>-17.852800000000002</v>
      </c>
      <c r="L239">
        <v>8</v>
      </c>
      <c r="M239">
        <v>362.61</v>
      </c>
      <c r="N239">
        <f t="shared" si="17"/>
        <v>43.365134431916736</v>
      </c>
      <c r="O239">
        <v>-17.959599999999998</v>
      </c>
      <c r="P239">
        <v>60.8063</v>
      </c>
      <c r="Q239">
        <v>284.024</v>
      </c>
      <c r="R239">
        <v>0.54351799999999995</v>
      </c>
      <c r="S239">
        <v>-33.752400000000002</v>
      </c>
      <c r="T239">
        <f t="shared" si="15"/>
        <v>-15.792800000000003</v>
      </c>
    </row>
    <row r="240" spans="2:20" x14ac:dyDescent="0.3">
      <c r="B240">
        <v>21</v>
      </c>
      <c r="C240">
        <v>642.79399999999998</v>
      </c>
      <c r="D240">
        <f t="shared" si="16"/>
        <v>44.249745563963138</v>
      </c>
      <c r="E240">
        <v>-36.422699999999999</v>
      </c>
      <c r="F240">
        <v>66.375699999999995</v>
      </c>
      <c r="G240">
        <v>262.64499999999998</v>
      </c>
      <c r="H240">
        <v>0.48060000000000003</v>
      </c>
      <c r="I240">
        <v>-54.107700000000001</v>
      </c>
      <c r="J240">
        <f t="shared" si="14"/>
        <v>-17.685000000000002</v>
      </c>
      <c r="L240">
        <v>9</v>
      </c>
      <c r="M240">
        <v>385.73899999999998</v>
      </c>
      <c r="N240">
        <f t="shared" si="17"/>
        <v>43.235764624497456</v>
      </c>
      <c r="O240">
        <v>-17.1356</v>
      </c>
      <c r="P240">
        <v>59.921300000000002</v>
      </c>
      <c r="Q240">
        <v>276</v>
      </c>
      <c r="R240">
        <v>0.53989500000000001</v>
      </c>
      <c r="S240">
        <v>-33.859299999999998</v>
      </c>
      <c r="T240">
        <f t="shared" si="15"/>
        <v>-16.723699999999997</v>
      </c>
    </row>
    <row r="241" spans="1:20" x14ac:dyDescent="0.3">
      <c r="B241">
        <v>22</v>
      </c>
      <c r="C241">
        <v>665.16499999999996</v>
      </c>
      <c r="D241">
        <f t="shared" si="16"/>
        <v>44.700728621876571</v>
      </c>
      <c r="E241">
        <v>-36.529499999999999</v>
      </c>
      <c r="F241">
        <v>66.467299999999994</v>
      </c>
      <c r="G241">
        <v>262.42200000000003</v>
      </c>
      <c r="H241">
        <v>0.48066500000000001</v>
      </c>
      <c r="I241">
        <v>-54.107700000000001</v>
      </c>
      <c r="J241">
        <f t="shared" si="14"/>
        <v>-17.578200000000002</v>
      </c>
      <c r="L241">
        <v>10</v>
      </c>
      <c r="M241">
        <v>408.50700000000001</v>
      </c>
      <c r="N241">
        <f t="shared" si="17"/>
        <v>43.921293042867127</v>
      </c>
      <c r="O241">
        <v>-18.188500000000001</v>
      </c>
      <c r="P241">
        <v>61.172499999999999</v>
      </c>
      <c r="Q241">
        <v>286.58300000000003</v>
      </c>
      <c r="R241">
        <v>0.54788199999999998</v>
      </c>
      <c r="S241">
        <v>-33.813499999999998</v>
      </c>
      <c r="T241">
        <f t="shared" si="15"/>
        <v>-15.624999999999996</v>
      </c>
    </row>
    <row r="242" spans="1:20" x14ac:dyDescent="0.3">
      <c r="B242">
        <v>23</v>
      </c>
      <c r="C242">
        <v>688.31600000000003</v>
      </c>
      <c r="D242">
        <f t="shared" si="16"/>
        <v>43.194678415619073</v>
      </c>
      <c r="E242">
        <v>-36.560099999999998</v>
      </c>
      <c r="F242">
        <v>66.528300000000002</v>
      </c>
      <c r="G242">
        <v>263.99799999999999</v>
      </c>
      <c r="H242">
        <v>0.48192499999999999</v>
      </c>
      <c r="I242">
        <v>-54.153399999999998</v>
      </c>
      <c r="J242">
        <f t="shared" si="14"/>
        <v>-17.593299999999999</v>
      </c>
      <c r="L242">
        <v>11</v>
      </c>
      <c r="M242">
        <v>431.93099999999998</v>
      </c>
      <c r="N242">
        <f t="shared" si="17"/>
        <v>42.691256830601134</v>
      </c>
      <c r="O242">
        <v>-16.403199999999998</v>
      </c>
      <c r="P242">
        <v>59.310899999999997</v>
      </c>
      <c r="Q242">
        <v>268.41300000000001</v>
      </c>
      <c r="R242">
        <v>0.53671199999999997</v>
      </c>
      <c r="S242">
        <v>-33.844000000000001</v>
      </c>
      <c r="T242">
        <f t="shared" si="15"/>
        <v>-17.440800000000003</v>
      </c>
    </row>
    <row r="243" spans="1:20" x14ac:dyDescent="0.3">
      <c r="J243">
        <f t="shared" si="14"/>
        <v>0</v>
      </c>
      <c r="L243">
        <v>12</v>
      </c>
      <c r="M243">
        <v>455.00299999999999</v>
      </c>
      <c r="N243">
        <f t="shared" si="17"/>
        <v>43.342579750346736</v>
      </c>
      <c r="O243">
        <v>-17.1051</v>
      </c>
      <c r="P243">
        <v>59.997599999999998</v>
      </c>
      <c r="Q243">
        <v>275.18200000000002</v>
      </c>
      <c r="R243">
        <v>0.54106600000000005</v>
      </c>
      <c r="S243">
        <v>-33.981299999999997</v>
      </c>
      <c r="T243">
        <f t="shared" si="15"/>
        <v>-16.876199999999997</v>
      </c>
    </row>
    <row r="244" spans="1:20" x14ac:dyDescent="0.3">
      <c r="A244">
        <v>3.4</v>
      </c>
      <c r="J244">
        <f t="shared" si="14"/>
        <v>0</v>
      </c>
      <c r="L244">
        <v>13</v>
      </c>
      <c r="M244">
        <v>478.59699999999998</v>
      </c>
      <c r="N244">
        <f t="shared" si="17"/>
        <v>42.383656861914055</v>
      </c>
      <c r="O244">
        <v>-17.944299999999998</v>
      </c>
      <c r="P244">
        <v>60.745199999999997</v>
      </c>
      <c r="Q244">
        <v>283.85700000000003</v>
      </c>
      <c r="R244">
        <v>0.54757199999999995</v>
      </c>
      <c r="S244">
        <v>-34.042400000000001</v>
      </c>
      <c r="T244">
        <f t="shared" si="15"/>
        <v>-16.098100000000002</v>
      </c>
    </row>
    <row r="245" spans="1:20" x14ac:dyDescent="0.3">
      <c r="B245">
        <v>1</v>
      </c>
      <c r="C245">
        <v>204.19200000000001</v>
      </c>
      <c r="E245">
        <v>-41.839599999999997</v>
      </c>
      <c r="F245">
        <v>73.013300000000001</v>
      </c>
      <c r="G245">
        <v>267.48599999999999</v>
      </c>
      <c r="H245">
        <v>0.47702</v>
      </c>
      <c r="I245">
        <v>-53.543100000000003</v>
      </c>
      <c r="J245">
        <f t="shared" si="14"/>
        <v>-11.703500000000005</v>
      </c>
      <c r="L245">
        <v>14</v>
      </c>
      <c r="M245">
        <v>502.233</v>
      </c>
      <c r="N245">
        <f t="shared" si="17"/>
        <v>42.308343205280039</v>
      </c>
      <c r="O245">
        <v>-17.883299999999998</v>
      </c>
      <c r="P245">
        <v>60.607900000000001</v>
      </c>
      <c r="Q245">
        <v>282.22199999999998</v>
      </c>
      <c r="R245">
        <v>0.54498599999999997</v>
      </c>
      <c r="S245">
        <v>-34.011800000000001</v>
      </c>
      <c r="T245">
        <f t="shared" si="15"/>
        <v>-16.128500000000003</v>
      </c>
    </row>
    <row r="246" spans="1:20" x14ac:dyDescent="0.3">
      <c r="B246">
        <v>2</v>
      </c>
      <c r="C246">
        <v>220.66800000000001</v>
      </c>
      <c r="D246">
        <f t="shared" si="16"/>
        <v>60.694343287205633</v>
      </c>
      <c r="E246">
        <v>-36.300699999999999</v>
      </c>
      <c r="F246">
        <v>65.185500000000005</v>
      </c>
      <c r="G246">
        <v>261.96499999999997</v>
      </c>
      <c r="H246">
        <v>0.48224400000000001</v>
      </c>
      <c r="I246">
        <v>-52.108800000000002</v>
      </c>
      <c r="J246">
        <f t="shared" si="14"/>
        <v>-15.808100000000003</v>
      </c>
      <c r="L246">
        <v>15</v>
      </c>
      <c r="M246">
        <v>526.20000000000005</v>
      </c>
      <c r="N246">
        <f t="shared" si="17"/>
        <v>41.724037217841129</v>
      </c>
      <c r="O246">
        <v>-17.3645</v>
      </c>
      <c r="P246">
        <v>60.043300000000002</v>
      </c>
      <c r="Q246">
        <v>277.69600000000003</v>
      </c>
      <c r="R246">
        <v>0.54404399999999997</v>
      </c>
      <c r="S246">
        <v>-34.057600000000001</v>
      </c>
      <c r="T246">
        <f t="shared" si="15"/>
        <v>-16.693100000000001</v>
      </c>
    </row>
    <row r="247" spans="1:20" x14ac:dyDescent="0.3">
      <c r="B247">
        <v>3</v>
      </c>
      <c r="C247">
        <v>241.52500000000001</v>
      </c>
      <c r="D247">
        <f t="shared" si="16"/>
        <v>47.945533873519686</v>
      </c>
      <c r="E247">
        <v>-36.819499999999998</v>
      </c>
      <c r="F247">
        <v>66.528300000000002</v>
      </c>
      <c r="G247">
        <v>263.37599999999998</v>
      </c>
      <c r="H247">
        <v>0.48014200000000001</v>
      </c>
      <c r="I247">
        <v>-52.963299999999997</v>
      </c>
      <c r="J247">
        <f t="shared" si="14"/>
        <v>-16.143799999999999</v>
      </c>
      <c r="L247">
        <v>16</v>
      </c>
      <c r="M247">
        <v>549.70500000000004</v>
      </c>
      <c r="N247">
        <f t="shared" si="17"/>
        <v>42.544139544777714</v>
      </c>
      <c r="O247">
        <v>-17.745999999999999</v>
      </c>
      <c r="P247">
        <v>60.653700000000001</v>
      </c>
      <c r="Q247">
        <v>280.61500000000001</v>
      </c>
      <c r="R247">
        <v>0.544319</v>
      </c>
      <c r="S247">
        <v>-34.118699999999997</v>
      </c>
      <c r="T247">
        <f t="shared" si="15"/>
        <v>-16.372699999999998</v>
      </c>
    </row>
    <row r="248" spans="1:20" x14ac:dyDescent="0.3">
      <c r="B248">
        <v>4</v>
      </c>
      <c r="C248">
        <v>262.42</v>
      </c>
      <c r="D248">
        <f t="shared" si="16"/>
        <v>47.858339315625727</v>
      </c>
      <c r="E248">
        <v>-36.453200000000002</v>
      </c>
      <c r="F248">
        <v>66.421499999999995</v>
      </c>
      <c r="G248">
        <v>261.11399999999998</v>
      </c>
      <c r="H248">
        <v>0.47779700000000003</v>
      </c>
      <c r="I248">
        <v>-53.3142</v>
      </c>
      <c r="J248">
        <f t="shared" si="14"/>
        <v>-16.860999999999997</v>
      </c>
      <c r="L248">
        <v>17</v>
      </c>
      <c r="M248">
        <v>573.55999999999995</v>
      </c>
      <c r="N248">
        <f t="shared" si="17"/>
        <v>41.919932928107485</v>
      </c>
      <c r="O248">
        <v>-17.593399999999999</v>
      </c>
      <c r="P248">
        <v>60.394300000000001</v>
      </c>
      <c r="Q248">
        <v>280.471</v>
      </c>
      <c r="R248">
        <v>0.54371100000000006</v>
      </c>
      <c r="S248">
        <v>-34.164400000000001</v>
      </c>
      <c r="T248">
        <f t="shared" si="15"/>
        <v>-16.571000000000002</v>
      </c>
    </row>
    <row r="249" spans="1:20" x14ac:dyDescent="0.3">
      <c r="B249">
        <v>5</v>
      </c>
      <c r="C249">
        <v>283.39499999999998</v>
      </c>
      <c r="D249">
        <f t="shared" si="16"/>
        <v>47.675804529201507</v>
      </c>
      <c r="E249">
        <v>-35.8887</v>
      </c>
      <c r="F249">
        <v>65.811199999999999</v>
      </c>
      <c r="G249">
        <v>255.328</v>
      </c>
      <c r="H249">
        <v>0.47700500000000001</v>
      </c>
      <c r="I249">
        <v>-53.420999999999999</v>
      </c>
      <c r="J249">
        <f t="shared" si="14"/>
        <v>-17.532299999999999</v>
      </c>
      <c r="L249">
        <v>18</v>
      </c>
      <c r="M249">
        <v>597.06700000000001</v>
      </c>
      <c r="N249">
        <f t="shared" si="17"/>
        <v>42.540519845152396</v>
      </c>
      <c r="O249">
        <v>-18.447900000000001</v>
      </c>
      <c r="P249">
        <v>61.157200000000003</v>
      </c>
      <c r="Q249">
        <v>288.637</v>
      </c>
      <c r="R249">
        <v>0.54940599999999995</v>
      </c>
      <c r="S249">
        <v>-34.179699999999997</v>
      </c>
      <c r="T249">
        <f t="shared" si="15"/>
        <v>-15.731799999999996</v>
      </c>
    </row>
    <row r="250" spans="1:20" x14ac:dyDescent="0.3">
      <c r="B250">
        <v>6</v>
      </c>
      <c r="C250">
        <v>304.75</v>
      </c>
      <c r="D250">
        <f t="shared" si="16"/>
        <v>46.827440880355852</v>
      </c>
      <c r="E250">
        <v>-34.988399999999999</v>
      </c>
      <c r="F250">
        <v>65.093999999999994</v>
      </c>
      <c r="G250">
        <v>250.322</v>
      </c>
      <c r="H250">
        <v>0.47185199999999999</v>
      </c>
      <c r="I250">
        <v>-53.497300000000003</v>
      </c>
      <c r="J250">
        <f t="shared" si="14"/>
        <v>-18.508900000000004</v>
      </c>
      <c r="L250">
        <v>19</v>
      </c>
      <c r="M250">
        <v>620.64400000000001</v>
      </c>
      <c r="N250">
        <f t="shared" si="17"/>
        <v>42.414217245620733</v>
      </c>
      <c r="O250">
        <v>-18.142700000000001</v>
      </c>
      <c r="P250">
        <v>60.684199999999997</v>
      </c>
      <c r="Q250">
        <v>284.65699999999998</v>
      </c>
      <c r="R250">
        <v>0.54757500000000003</v>
      </c>
      <c r="S250">
        <v>-34.4238</v>
      </c>
      <c r="T250">
        <f t="shared" si="15"/>
        <v>-16.281099999999999</v>
      </c>
    </row>
    <row r="251" spans="1:20" x14ac:dyDescent="0.3">
      <c r="B251">
        <v>7</v>
      </c>
      <c r="C251">
        <v>326.35399999999998</v>
      </c>
      <c r="D251">
        <f t="shared" si="16"/>
        <v>46.287724495463834</v>
      </c>
      <c r="E251">
        <v>-35.766599999999997</v>
      </c>
      <c r="F251">
        <v>65.7654</v>
      </c>
      <c r="G251">
        <v>256.755</v>
      </c>
      <c r="H251">
        <v>0.47611900000000001</v>
      </c>
      <c r="I251">
        <v>-53.695700000000002</v>
      </c>
      <c r="J251">
        <f t="shared" si="14"/>
        <v>-17.929100000000005</v>
      </c>
      <c r="L251">
        <v>20</v>
      </c>
      <c r="M251">
        <v>644.16800000000001</v>
      </c>
      <c r="N251">
        <f t="shared" si="17"/>
        <v>42.509777248767215</v>
      </c>
      <c r="O251">
        <v>-18.508900000000001</v>
      </c>
      <c r="P251">
        <v>61.0657</v>
      </c>
      <c r="Q251">
        <v>288.75599999999997</v>
      </c>
      <c r="R251">
        <v>0.55069800000000002</v>
      </c>
      <c r="S251">
        <v>-34.1492</v>
      </c>
      <c r="T251">
        <f t="shared" si="15"/>
        <v>-15.6403</v>
      </c>
    </row>
    <row r="252" spans="1:20" x14ac:dyDescent="0.3">
      <c r="B252">
        <v>8</v>
      </c>
      <c r="C252">
        <v>347.40100000000001</v>
      </c>
      <c r="D252">
        <f t="shared" si="16"/>
        <v>47.512709649831272</v>
      </c>
      <c r="E252">
        <v>-36.651600000000002</v>
      </c>
      <c r="F252">
        <v>66.802999999999997</v>
      </c>
      <c r="G252">
        <v>263.90499999999997</v>
      </c>
      <c r="H252">
        <v>0.48019800000000001</v>
      </c>
      <c r="I252">
        <v>-53.665199999999999</v>
      </c>
      <c r="J252">
        <f t="shared" si="14"/>
        <v>-17.013599999999997</v>
      </c>
      <c r="L252">
        <v>21</v>
      </c>
      <c r="M252">
        <v>667.67700000000002</v>
      </c>
      <c r="N252">
        <f t="shared" si="17"/>
        <v>42.5369007614105</v>
      </c>
      <c r="O252">
        <v>-17.623899999999999</v>
      </c>
      <c r="P252">
        <v>60.104399999999998</v>
      </c>
      <c r="Q252">
        <v>278.60599999999999</v>
      </c>
      <c r="R252">
        <v>0.54565200000000003</v>
      </c>
      <c r="S252">
        <v>-34.2102</v>
      </c>
      <c r="T252">
        <f t="shared" si="15"/>
        <v>-16.586300000000001</v>
      </c>
    </row>
    <row r="253" spans="1:20" x14ac:dyDescent="0.3">
      <c r="B253">
        <v>9</v>
      </c>
      <c r="C253">
        <v>369.31599999999997</v>
      </c>
      <c r="D253">
        <f t="shared" si="16"/>
        <v>45.630846452201766</v>
      </c>
      <c r="E253">
        <v>-35.965000000000003</v>
      </c>
      <c r="F253">
        <v>66.101100000000002</v>
      </c>
      <c r="G253">
        <v>260.46499999999997</v>
      </c>
      <c r="H253">
        <v>0.478574</v>
      </c>
      <c r="I253">
        <v>-53.604100000000003</v>
      </c>
      <c r="J253">
        <f t="shared" si="14"/>
        <v>-17.639099999999999</v>
      </c>
      <c r="L253">
        <v>22</v>
      </c>
      <c r="M253">
        <v>691.78499999999997</v>
      </c>
      <c r="N253">
        <f t="shared" si="17"/>
        <v>41.48000663680115</v>
      </c>
      <c r="O253">
        <v>-17.700199999999999</v>
      </c>
      <c r="P253">
        <v>60.378999999999998</v>
      </c>
      <c r="Q253">
        <v>282.06200000000001</v>
      </c>
      <c r="R253">
        <v>0.54741099999999998</v>
      </c>
      <c r="S253">
        <v>-34.103400000000001</v>
      </c>
      <c r="T253">
        <f t="shared" si="15"/>
        <v>-16.403200000000002</v>
      </c>
    </row>
    <row r="254" spans="1:20" x14ac:dyDescent="0.3">
      <c r="B254">
        <v>10</v>
      </c>
      <c r="C254">
        <v>391.233</v>
      </c>
      <c r="D254">
        <f t="shared" si="16"/>
        <v>45.626682483916532</v>
      </c>
      <c r="E254">
        <v>-35.552999999999997</v>
      </c>
      <c r="F254">
        <v>65.612799999999993</v>
      </c>
      <c r="G254">
        <v>256.53199999999998</v>
      </c>
      <c r="H254">
        <v>0.47805199999999998</v>
      </c>
      <c r="I254">
        <v>-53.680399999999999</v>
      </c>
      <c r="J254">
        <f t="shared" si="14"/>
        <v>-18.127400000000002</v>
      </c>
      <c r="T254">
        <f t="shared" si="15"/>
        <v>0</v>
      </c>
    </row>
    <row r="255" spans="1:20" x14ac:dyDescent="0.3">
      <c r="B255">
        <v>11</v>
      </c>
      <c r="C255">
        <v>413.012</v>
      </c>
      <c r="D255">
        <f t="shared" si="16"/>
        <v>45.915790440332437</v>
      </c>
      <c r="E255">
        <v>-35.140999999999998</v>
      </c>
      <c r="F255">
        <v>65.322900000000004</v>
      </c>
      <c r="G255">
        <v>254.30500000000001</v>
      </c>
      <c r="H255">
        <v>0.47576800000000002</v>
      </c>
      <c r="I255">
        <v>-53.665199999999999</v>
      </c>
      <c r="J255">
        <f t="shared" si="14"/>
        <v>-18.5242</v>
      </c>
      <c r="K255">
        <v>3.3</v>
      </c>
      <c r="T255">
        <f t="shared" si="15"/>
        <v>0</v>
      </c>
    </row>
    <row r="256" spans="1:20" x14ac:dyDescent="0.3">
      <c r="B256">
        <v>12</v>
      </c>
      <c r="C256">
        <v>435.01400000000001</v>
      </c>
      <c r="D256">
        <f t="shared" si="16"/>
        <v>45.450413598763731</v>
      </c>
      <c r="E256">
        <v>-36.1023</v>
      </c>
      <c r="F256">
        <v>66.162099999999995</v>
      </c>
      <c r="G256">
        <v>262.44200000000001</v>
      </c>
      <c r="H256">
        <v>0.48074</v>
      </c>
      <c r="I256">
        <v>-53.756700000000002</v>
      </c>
      <c r="J256">
        <f t="shared" si="14"/>
        <v>-17.654400000000003</v>
      </c>
      <c r="L256">
        <v>1</v>
      </c>
      <c r="M256">
        <v>204.46600000000001</v>
      </c>
      <c r="O256">
        <v>-22.720300000000002</v>
      </c>
      <c r="P256">
        <v>65.5518</v>
      </c>
      <c r="Q256">
        <v>290.56200000000001</v>
      </c>
      <c r="R256">
        <v>0.54978400000000005</v>
      </c>
      <c r="S256">
        <v>-32.9895</v>
      </c>
      <c r="T256">
        <f t="shared" si="15"/>
        <v>-10.269199999999998</v>
      </c>
    </row>
    <row r="257" spans="1:20" x14ac:dyDescent="0.3">
      <c r="B257">
        <v>13</v>
      </c>
      <c r="C257">
        <v>456.45499999999998</v>
      </c>
      <c r="D257">
        <f t="shared" si="16"/>
        <v>46.639615689566774</v>
      </c>
      <c r="E257">
        <v>-36.132800000000003</v>
      </c>
      <c r="F257">
        <v>66.299400000000006</v>
      </c>
      <c r="G257">
        <v>262.20499999999998</v>
      </c>
      <c r="H257">
        <v>0.48014600000000002</v>
      </c>
      <c r="I257">
        <v>-53.726199999999999</v>
      </c>
      <c r="J257">
        <f t="shared" si="14"/>
        <v>-17.593399999999995</v>
      </c>
      <c r="L257">
        <v>2</v>
      </c>
      <c r="M257">
        <v>223.185</v>
      </c>
      <c r="N257">
        <f t="shared" si="17"/>
        <v>53.421657139804495</v>
      </c>
      <c r="O257">
        <v>-16.510000000000002</v>
      </c>
      <c r="P257">
        <v>58.898899999999998</v>
      </c>
      <c r="Q257">
        <v>273.226</v>
      </c>
      <c r="R257">
        <v>0.54182399999999997</v>
      </c>
      <c r="S257">
        <v>-31.570399999999999</v>
      </c>
      <c r="T257">
        <f t="shared" si="15"/>
        <v>-15.060399999999998</v>
      </c>
    </row>
    <row r="258" spans="1:20" x14ac:dyDescent="0.3">
      <c r="B258">
        <v>14</v>
      </c>
      <c r="C258">
        <v>478.25</v>
      </c>
      <c r="D258">
        <f t="shared" si="16"/>
        <v>45.88208304657028</v>
      </c>
      <c r="E258">
        <v>-36.621099999999998</v>
      </c>
      <c r="F258">
        <v>66.650400000000005</v>
      </c>
      <c r="G258">
        <v>266.39800000000002</v>
      </c>
      <c r="H258">
        <v>0.48369699999999999</v>
      </c>
      <c r="I258">
        <v>-53.787199999999999</v>
      </c>
      <c r="J258">
        <f t="shared" si="14"/>
        <v>-17.1661</v>
      </c>
      <c r="L258">
        <v>3</v>
      </c>
      <c r="M258">
        <v>245.03100000000001</v>
      </c>
      <c r="N258">
        <f t="shared" si="17"/>
        <v>45.774970246269334</v>
      </c>
      <c r="O258">
        <v>-16.357399999999998</v>
      </c>
      <c r="P258">
        <v>58.944699999999997</v>
      </c>
      <c r="Q258">
        <v>270.77699999999999</v>
      </c>
      <c r="R258">
        <v>0.54020000000000001</v>
      </c>
      <c r="S258">
        <v>-32.272300000000001</v>
      </c>
      <c r="T258">
        <f t="shared" si="15"/>
        <v>-15.914900000000003</v>
      </c>
    </row>
    <row r="259" spans="1:20" x14ac:dyDescent="0.3">
      <c r="B259">
        <v>15</v>
      </c>
      <c r="C259">
        <v>500.517</v>
      </c>
      <c r="D259">
        <f t="shared" si="16"/>
        <v>44.909507342704458</v>
      </c>
      <c r="E259">
        <v>-35.751300000000001</v>
      </c>
      <c r="F259">
        <v>65.704300000000003</v>
      </c>
      <c r="G259">
        <v>256.88299999999998</v>
      </c>
      <c r="H259">
        <v>0.47791699999999998</v>
      </c>
      <c r="I259">
        <v>-53.970300000000002</v>
      </c>
      <c r="J259">
        <f t="shared" si="14"/>
        <v>-18.219000000000001</v>
      </c>
      <c r="L259">
        <v>4</v>
      </c>
      <c r="M259">
        <v>266.60599999999999</v>
      </c>
      <c r="N259">
        <f t="shared" si="17"/>
        <v>46.349942062572445</v>
      </c>
      <c r="O259">
        <v>-17.730699999999999</v>
      </c>
      <c r="P259">
        <v>60.485799999999998</v>
      </c>
      <c r="Q259">
        <v>286.096</v>
      </c>
      <c r="R259">
        <v>0.54961899999999997</v>
      </c>
      <c r="S259">
        <v>-32.6691</v>
      </c>
      <c r="T259">
        <f t="shared" si="15"/>
        <v>-14.938400000000001</v>
      </c>
    </row>
    <row r="260" spans="1:20" x14ac:dyDescent="0.3">
      <c r="B260">
        <v>16</v>
      </c>
      <c r="C260">
        <v>522.61900000000003</v>
      </c>
      <c r="D260">
        <f t="shared" si="16"/>
        <v>45.244774228576532</v>
      </c>
      <c r="E260">
        <v>-36.148099999999999</v>
      </c>
      <c r="F260">
        <v>66.085800000000006</v>
      </c>
      <c r="G260">
        <v>260.95</v>
      </c>
      <c r="H260">
        <v>0.47997899999999999</v>
      </c>
      <c r="I260">
        <v>-53.878799999999998</v>
      </c>
      <c r="J260">
        <f t="shared" si="14"/>
        <v>-17.730699999999999</v>
      </c>
      <c r="L260">
        <v>5</v>
      </c>
      <c r="M260">
        <v>288.30200000000002</v>
      </c>
      <c r="N260">
        <f t="shared" si="17"/>
        <v>46.091445427728559</v>
      </c>
      <c r="O260">
        <v>-17.1967</v>
      </c>
      <c r="P260">
        <v>60.073900000000002</v>
      </c>
      <c r="Q260">
        <v>278.69200000000001</v>
      </c>
      <c r="R260">
        <v>0.545902</v>
      </c>
      <c r="S260">
        <v>-32.8827</v>
      </c>
      <c r="T260">
        <f t="shared" si="15"/>
        <v>-15.686</v>
      </c>
    </row>
    <row r="261" spans="1:20" x14ac:dyDescent="0.3">
      <c r="B261">
        <v>17</v>
      </c>
      <c r="C261">
        <v>544.53800000000001</v>
      </c>
      <c r="D261">
        <f t="shared" si="16"/>
        <v>45.622519275514428</v>
      </c>
      <c r="E261">
        <v>-35.568199999999997</v>
      </c>
      <c r="F261">
        <v>65.490700000000004</v>
      </c>
      <c r="G261">
        <v>257.00599999999997</v>
      </c>
      <c r="H261">
        <v>0.47783500000000001</v>
      </c>
      <c r="I261">
        <v>-53.878799999999998</v>
      </c>
      <c r="J261">
        <f t="shared" si="14"/>
        <v>-18.310600000000001</v>
      </c>
      <c r="L261">
        <v>6</v>
      </c>
      <c r="M261">
        <v>310.404</v>
      </c>
      <c r="N261">
        <f t="shared" si="17"/>
        <v>45.244774228576652</v>
      </c>
      <c r="O261">
        <v>-17.0746</v>
      </c>
      <c r="P261">
        <v>60.089100000000002</v>
      </c>
      <c r="Q261">
        <v>279.68900000000002</v>
      </c>
      <c r="R261">
        <v>0.54532700000000001</v>
      </c>
      <c r="S261">
        <v>-33.187899999999999</v>
      </c>
      <c r="T261">
        <f t="shared" si="15"/>
        <v>-16.113299999999999</v>
      </c>
    </row>
    <row r="262" spans="1:20" x14ac:dyDescent="0.3">
      <c r="B262">
        <v>18</v>
      </c>
      <c r="C262">
        <v>566.25300000000004</v>
      </c>
      <c r="D262">
        <f t="shared" si="16"/>
        <v>46.05111673958087</v>
      </c>
      <c r="E262">
        <v>-36.193800000000003</v>
      </c>
      <c r="F262">
        <v>66.085800000000006</v>
      </c>
      <c r="G262">
        <v>263.00099999999998</v>
      </c>
      <c r="H262">
        <v>0.48363200000000001</v>
      </c>
      <c r="I262">
        <v>-53.863500000000002</v>
      </c>
      <c r="J262">
        <f t="shared" ref="J262:J325" si="18">I262-E262</f>
        <v>-17.669699999999999</v>
      </c>
      <c r="L262">
        <v>7</v>
      </c>
      <c r="M262">
        <v>332.584</v>
      </c>
      <c r="N262">
        <f t="shared" si="17"/>
        <v>45.085662759242545</v>
      </c>
      <c r="O262">
        <v>-17.517099999999999</v>
      </c>
      <c r="P262">
        <v>60.470599999999997</v>
      </c>
      <c r="Q262">
        <v>282.56799999999998</v>
      </c>
      <c r="R262">
        <v>0.54771800000000004</v>
      </c>
      <c r="S262">
        <v>-33.279400000000003</v>
      </c>
      <c r="T262">
        <f t="shared" ref="T262:T325" si="19">S262-O262</f>
        <v>-15.762300000000003</v>
      </c>
    </row>
    <row r="263" spans="1:20" x14ac:dyDescent="0.3">
      <c r="B263">
        <v>19</v>
      </c>
      <c r="C263">
        <v>588.68499999999995</v>
      </c>
      <c r="D263">
        <f t="shared" ref="D263:D326" si="20">1000/(C263-C262)</f>
        <v>44.57917261055654</v>
      </c>
      <c r="E263">
        <v>-36.483800000000002</v>
      </c>
      <c r="F263">
        <v>66.299400000000006</v>
      </c>
      <c r="G263">
        <v>265.05</v>
      </c>
      <c r="H263">
        <v>0.484763</v>
      </c>
      <c r="I263">
        <v>-53.832999999999998</v>
      </c>
      <c r="J263">
        <f t="shared" si="18"/>
        <v>-17.349199999999996</v>
      </c>
      <c r="L263">
        <v>8</v>
      </c>
      <c r="M263">
        <v>355.26499999999999</v>
      </c>
      <c r="N263">
        <f t="shared" ref="N263:N326" si="21">1000/(M263-M262)</f>
        <v>44.089766765133845</v>
      </c>
      <c r="O263">
        <v>-17.1356</v>
      </c>
      <c r="P263">
        <v>60.012799999999999</v>
      </c>
      <c r="Q263">
        <v>279.68900000000002</v>
      </c>
      <c r="R263">
        <v>0.54545200000000005</v>
      </c>
      <c r="S263">
        <v>-33.447299999999998</v>
      </c>
      <c r="T263">
        <f t="shared" si="19"/>
        <v>-16.311699999999998</v>
      </c>
    </row>
    <row r="264" spans="1:20" x14ac:dyDescent="0.3">
      <c r="B264">
        <v>20</v>
      </c>
      <c r="C264">
        <v>610.81299999999999</v>
      </c>
      <c r="D264">
        <f t="shared" si="20"/>
        <v>45.191612436731653</v>
      </c>
      <c r="E264">
        <v>-36.438000000000002</v>
      </c>
      <c r="F264">
        <v>66.345200000000006</v>
      </c>
      <c r="G264">
        <v>265.911</v>
      </c>
      <c r="H264">
        <v>0.48455900000000002</v>
      </c>
      <c r="I264">
        <v>-53.787199999999999</v>
      </c>
      <c r="J264">
        <f t="shared" si="18"/>
        <v>-17.349199999999996</v>
      </c>
      <c r="L264">
        <v>9</v>
      </c>
      <c r="M264">
        <v>377.76799999999997</v>
      </c>
      <c r="N264">
        <f t="shared" si="21"/>
        <v>44.438519308536669</v>
      </c>
      <c r="O264">
        <v>-17.669699999999999</v>
      </c>
      <c r="P264">
        <v>60.501100000000001</v>
      </c>
      <c r="Q264">
        <v>283.70699999999999</v>
      </c>
      <c r="R264">
        <v>0.54755699999999996</v>
      </c>
      <c r="S264">
        <v>-33.508299999999998</v>
      </c>
      <c r="T264">
        <f t="shared" si="19"/>
        <v>-15.8386</v>
      </c>
    </row>
    <row r="265" spans="1:20" x14ac:dyDescent="0.3">
      <c r="B265">
        <v>21</v>
      </c>
      <c r="C265">
        <v>633.39599999999996</v>
      </c>
      <c r="D265">
        <f t="shared" si="20"/>
        <v>44.281096399946918</v>
      </c>
      <c r="E265">
        <v>-35.415599999999998</v>
      </c>
      <c r="F265">
        <v>65.292400000000001</v>
      </c>
      <c r="G265">
        <v>258.10599999999999</v>
      </c>
      <c r="H265">
        <v>0.47946499999999997</v>
      </c>
      <c r="I265">
        <v>-53.756700000000002</v>
      </c>
      <c r="J265">
        <f t="shared" si="18"/>
        <v>-18.341100000000004</v>
      </c>
      <c r="L265">
        <v>10</v>
      </c>
      <c r="M265">
        <v>400.49099999999999</v>
      </c>
      <c r="N265">
        <f t="shared" si="21"/>
        <v>44.008273555428396</v>
      </c>
      <c r="O265">
        <v>-17.1356</v>
      </c>
      <c r="P265">
        <v>59.829700000000003</v>
      </c>
      <c r="Q265">
        <v>278.97000000000003</v>
      </c>
      <c r="R265">
        <v>0.54386900000000005</v>
      </c>
      <c r="S265">
        <v>-33.554099999999998</v>
      </c>
      <c r="T265">
        <f t="shared" si="19"/>
        <v>-16.418499999999998</v>
      </c>
    </row>
    <row r="266" spans="1:20" x14ac:dyDescent="0.3">
      <c r="B266">
        <v>22</v>
      </c>
      <c r="C266">
        <v>655.63599999999997</v>
      </c>
      <c r="D266">
        <f t="shared" si="20"/>
        <v>44.964028776978402</v>
      </c>
      <c r="E266">
        <v>-35.934399999999997</v>
      </c>
      <c r="F266">
        <v>65.795900000000003</v>
      </c>
      <c r="G266">
        <v>261.74299999999999</v>
      </c>
      <c r="H266">
        <v>0.48280099999999998</v>
      </c>
      <c r="I266">
        <v>-53.802500000000002</v>
      </c>
      <c r="J266">
        <f t="shared" si="18"/>
        <v>-17.868100000000005</v>
      </c>
      <c r="L266">
        <v>11</v>
      </c>
      <c r="M266">
        <v>422.90199999999999</v>
      </c>
      <c r="N266">
        <f t="shared" si="21"/>
        <v>44.620945071616617</v>
      </c>
      <c r="O266">
        <v>-17.944299999999998</v>
      </c>
      <c r="P266">
        <v>60.745199999999997</v>
      </c>
      <c r="Q266">
        <v>286.28399999999999</v>
      </c>
      <c r="R266">
        <v>0.55150100000000002</v>
      </c>
      <c r="S266">
        <v>-33.599899999999998</v>
      </c>
      <c r="T266">
        <f t="shared" si="19"/>
        <v>-15.6556</v>
      </c>
    </row>
    <row r="267" spans="1:20" x14ac:dyDescent="0.3">
      <c r="B267">
        <v>23</v>
      </c>
      <c r="C267">
        <v>678.36699999999996</v>
      </c>
      <c r="D267">
        <f t="shared" si="20"/>
        <v>43.992785183229962</v>
      </c>
      <c r="E267">
        <v>-35.827599999999997</v>
      </c>
      <c r="F267">
        <v>65.506</v>
      </c>
      <c r="G267">
        <v>261.70699999999999</v>
      </c>
      <c r="H267">
        <v>0.48318899999999998</v>
      </c>
      <c r="I267">
        <v>-53.848300000000002</v>
      </c>
      <c r="J267">
        <f t="shared" si="18"/>
        <v>-18.020700000000005</v>
      </c>
      <c r="L267">
        <v>12</v>
      </c>
      <c r="M267">
        <v>445.82</v>
      </c>
      <c r="N267">
        <f t="shared" si="21"/>
        <v>43.633824941094325</v>
      </c>
      <c r="O267">
        <v>-16.891500000000001</v>
      </c>
      <c r="P267">
        <v>59.677100000000003</v>
      </c>
      <c r="Q267">
        <v>277.31700000000001</v>
      </c>
      <c r="R267">
        <v>0.54421799999999998</v>
      </c>
      <c r="S267">
        <v>-33.615099999999998</v>
      </c>
      <c r="T267">
        <f t="shared" si="19"/>
        <v>-16.723599999999998</v>
      </c>
    </row>
    <row r="268" spans="1:20" x14ac:dyDescent="0.3">
      <c r="J268">
        <f t="shared" si="18"/>
        <v>0</v>
      </c>
      <c r="L268">
        <v>13</v>
      </c>
      <c r="M268">
        <v>468.529</v>
      </c>
      <c r="N268">
        <f t="shared" si="21"/>
        <v>44.035404465190005</v>
      </c>
      <c r="O268">
        <v>-18.371600000000001</v>
      </c>
      <c r="P268">
        <v>61.233499999999999</v>
      </c>
      <c r="Q268">
        <v>292.798</v>
      </c>
      <c r="R268">
        <v>0.55495499999999998</v>
      </c>
      <c r="S268">
        <v>-33.676099999999998</v>
      </c>
      <c r="T268">
        <f t="shared" si="19"/>
        <v>-15.304499999999997</v>
      </c>
    </row>
    <row r="269" spans="1:20" x14ac:dyDescent="0.3">
      <c r="A269">
        <v>3.45</v>
      </c>
      <c r="J269">
        <f t="shared" si="18"/>
        <v>0</v>
      </c>
      <c r="L269">
        <v>14</v>
      </c>
      <c r="M269">
        <v>491.66899999999998</v>
      </c>
      <c r="N269">
        <f t="shared" si="21"/>
        <v>43.21521175453762</v>
      </c>
      <c r="O269">
        <v>-17.806999999999999</v>
      </c>
      <c r="P269">
        <v>60.623199999999997</v>
      </c>
      <c r="Q269">
        <v>286.66000000000003</v>
      </c>
      <c r="R269">
        <v>0.55053700000000005</v>
      </c>
      <c r="S269">
        <v>-33.691400000000002</v>
      </c>
      <c r="T269">
        <f t="shared" si="19"/>
        <v>-15.884400000000003</v>
      </c>
    </row>
    <row r="270" spans="1:20" x14ac:dyDescent="0.3">
      <c r="B270">
        <v>1</v>
      </c>
      <c r="C270">
        <v>204.083</v>
      </c>
      <c r="E270">
        <v>-41.732799999999997</v>
      </c>
      <c r="F270">
        <v>72.784400000000005</v>
      </c>
      <c r="G270">
        <v>267.71600000000001</v>
      </c>
      <c r="H270">
        <v>0.47967599999999999</v>
      </c>
      <c r="I270">
        <v>-53.436300000000003</v>
      </c>
      <c r="J270">
        <f t="shared" si="18"/>
        <v>-11.703500000000005</v>
      </c>
      <c r="L270">
        <v>15</v>
      </c>
      <c r="M270">
        <v>514.84199999999998</v>
      </c>
      <c r="N270">
        <f t="shared" si="21"/>
        <v>43.153670219652177</v>
      </c>
      <c r="O270">
        <v>-17.2729</v>
      </c>
      <c r="P270">
        <v>59.982300000000002</v>
      </c>
      <c r="Q270">
        <v>278.72699999999998</v>
      </c>
      <c r="R270">
        <v>0.54630800000000002</v>
      </c>
      <c r="S270">
        <v>-33.798200000000001</v>
      </c>
      <c r="T270">
        <f t="shared" si="19"/>
        <v>-16.525300000000001</v>
      </c>
    </row>
    <row r="271" spans="1:20" x14ac:dyDescent="0.3">
      <c r="B271">
        <v>2</v>
      </c>
      <c r="C271">
        <v>219.09100000000001</v>
      </c>
      <c r="D271">
        <f t="shared" si="20"/>
        <v>66.631130063965841</v>
      </c>
      <c r="E271">
        <v>-35.293599999999998</v>
      </c>
      <c r="F271">
        <v>63.964799999999997</v>
      </c>
      <c r="G271">
        <v>255.61500000000001</v>
      </c>
      <c r="H271">
        <v>0.481825</v>
      </c>
      <c r="I271">
        <v>-51.895099999999999</v>
      </c>
      <c r="J271">
        <f t="shared" si="18"/>
        <v>-16.601500000000001</v>
      </c>
      <c r="L271">
        <v>16</v>
      </c>
      <c r="M271">
        <v>537.65</v>
      </c>
      <c r="N271">
        <f t="shared" si="21"/>
        <v>43.844265170115762</v>
      </c>
      <c r="O271">
        <v>-18.127400000000002</v>
      </c>
      <c r="P271">
        <v>60.790999999999997</v>
      </c>
      <c r="Q271">
        <v>287.61799999999999</v>
      </c>
      <c r="R271">
        <v>0.55306999999999995</v>
      </c>
      <c r="S271">
        <v>-33.920299999999997</v>
      </c>
      <c r="T271">
        <f t="shared" si="19"/>
        <v>-15.792899999999996</v>
      </c>
    </row>
    <row r="272" spans="1:20" x14ac:dyDescent="0.3">
      <c r="B272">
        <v>3</v>
      </c>
      <c r="C272">
        <v>239.50200000000001</v>
      </c>
      <c r="D272">
        <f t="shared" si="20"/>
        <v>48.993189946597418</v>
      </c>
      <c r="E272">
        <v>-36.651600000000002</v>
      </c>
      <c r="F272">
        <v>66.024799999999999</v>
      </c>
      <c r="G272">
        <v>264.654</v>
      </c>
      <c r="H272">
        <v>0.48613400000000001</v>
      </c>
      <c r="I272">
        <v>-52.566499999999998</v>
      </c>
      <c r="J272">
        <f t="shared" si="18"/>
        <v>-15.914899999999996</v>
      </c>
      <c r="L272">
        <v>17</v>
      </c>
      <c r="M272">
        <v>560.76300000000003</v>
      </c>
      <c r="N272">
        <f t="shared" si="21"/>
        <v>43.265694630727189</v>
      </c>
      <c r="O272">
        <v>-17.974900000000002</v>
      </c>
      <c r="P272">
        <v>60.607900000000001</v>
      </c>
      <c r="Q272">
        <v>285.512</v>
      </c>
      <c r="R272">
        <v>0.55098000000000003</v>
      </c>
      <c r="S272">
        <v>-33.874499999999998</v>
      </c>
      <c r="T272">
        <f t="shared" si="19"/>
        <v>-15.899599999999996</v>
      </c>
    </row>
    <row r="273" spans="2:20" x14ac:dyDescent="0.3">
      <c r="B273">
        <v>4</v>
      </c>
      <c r="C273">
        <v>259.959</v>
      </c>
      <c r="D273">
        <f t="shared" si="20"/>
        <v>48.88302292613777</v>
      </c>
      <c r="E273">
        <v>-35.9497</v>
      </c>
      <c r="F273">
        <v>65.536500000000004</v>
      </c>
      <c r="G273">
        <v>258.91800000000001</v>
      </c>
      <c r="H273">
        <v>0.48204000000000002</v>
      </c>
      <c r="I273">
        <v>-52.902200000000001</v>
      </c>
      <c r="J273">
        <f t="shared" si="18"/>
        <v>-16.952500000000001</v>
      </c>
      <c r="L273">
        <v>18</v>
      </c>
      <c r="M273">
        <v>583.80600000000004</v>
      </c>
      <c r="N273">
        <f t="shared" si="21"/>
        <v>43.397127110185295</v>
      </c>
      <c r="O273">
        <v>-18.188500000000001</v>
      </c>
      <c r="P273">
        <v>60.9131</v>
      </c>
      <c r="Q273">
        <v>289.79599999999999</v>
      </c>
      <c r="R273">
        <v>0.55221600000000004</v>
      </c>
      <c r="S273">
        <v>-33.874499999999998</v>
      </c>
      <c r="T273">
        <f t="shared" si="19"/>
        <v>-15.685999999999996</v>
      </c>
    </row>
    <row r="274" spans="2:20" x14ac:dyDescent="0.3">
      <c r="B274">
        <v>5</v>
      </c>
      <c r="C274">
        <v>280.23700000000002</v>
      </c>
      <c r="D274">
        <f t="shared" si="20"/>
        <v>49.31452805996642</v>
      </c>
      <c r="E274">
        <v>-36.239600000000003</v>
      </c>
      <c r="F274">
        <v>66.055300000000003</v>
      </c>
      <c r="G274">
        <v>262.85399999999998</v>
      </c>
      <c r="H274">
        <v>0.48286699999999999</v>
      </c>
      <c r="I274">
        <v>-53.131100000000004</v>
      </c>
      <c r="J274">
        <f t="shared" si="18"/>
        <v>-16.891500000000001</v>
      </c>
      <c r="L274">
        <v>19</v>
      </c>
      <c r="M274">
        <v>606.94500000000005</v>
      </c>
      <c r="N274">
        <f t="shared" si="21"/>
        <v>43.217079389774817</v>
      </c>
      <c r="O274">
        <v>-18.219000000000001</v>
      </c>
      <c r="P274">
        <v>60.8063</v>
      </c>
      <c r="Q274">
        <v>290.35700000000003</v>
      </c>
      <c r="R274">
        <v>0.55483499999999997</v>
      </c>
      <c r="S274">
        <v>-33.752400000000002</v>
      </c>
      <c r="T274">
        <f t="shared" si="19"/>
        <v>-15.5334</v>
      </c>
    </row>
    <row r="275" spans="2:20" x14ac:dyDescent="0.3">
      <c r="B275">
        <v>6</v>
      </c>
      <c r="C275">
        <v>301.505</v>
      </c>
      <c r="D275">
        <f t="shared" si="20"/>
        <v>47.018995674252459</v>
      </c>
      <c r="E275">
        <v>-36.529499999999999</v>
      </c>
      <c r="F275">
        <v>66.421499999999995</v>
      </c>
      <c r="G275">
        <v>266.77</v>
      </c>
      <c r="H275">
        <v>0.484207</v>
      </c>
      <c r="I275">
        <v>-53.176900000000003</v>
      </c>
      <c r="J275">
        <f t="shared" si="18"/>
        <v>-16.647400000000005</v>
      </c>
      <c r="L275">
        <v>20</v>
      </c>
      <c r="M275">
        <v>629.90099999999995</v>
      </c>
      <c r="N275">
        <f t="shared" si="21"/>
        <v>43.561596096881175</v>
      </c>
      <c r="O275">
        <v>-17.822299999999998</v>
      </c>
      <c r="P275">
        <v>60.592700000000001</v>
      </c>
      <c r="Q275">
        <v>285.45699999999999</v>
      </c>
      <c r="R275">
        <v>0.55122099999999996</v>
      </c>
      <c r="S275">
        <v>-33.889800000000001</v>
      </c>
      <c r="T275">
        <f t="shared" si="19"/>
        <v>-16.067500000000003</v>
      </c>
    </row>
    <row r="276" spans="2:20" x14ac:dyDescent="0.3">
      <c r="B276">
        <v>7</v>
      </c>
      <c r="C276">
        <v>322.35599999999999</v>
      </c>
      <c r="D276">
        <f t="shared" si="20"/>
        <v>47.959330487746392</v>
      </c>
      <c r="E276">
        <v>-35.751300000000001</v>
      </c>
      <c r="F276">
        <v>65.734899999999996</v>
      </c>
      <c r="G276">
        <v>260.69099999999997</v>
      </c>
      <c r="H276">
        <v>0.48066900000000001</v>
      </c>
      <c r="I276">
        <v>-53.329500000000003</v>
      </c>
      <c r="J276">
        <f t="shared" si="18"/>
        <v>-17.578200000000002</v>
      </c>
      <c r="L276">
        <v>21</v>
      </c>
      <c r="M276">
        <v>653.02300000000002</v>
      </c>
      <c r="N276">
        <f t="shared" si="21"/>
        <v>43.248853905371377</v>
      </c>
      <c r="O276">
        <v>-17.806999999999999</v>
      </c>
      <c r="P276">
        <v>60.455300000000001</v>
      </c>
      <c r="Q276">
        <v>285.96600000000001</v>
      </c>
      <c r="R276">
        <v>0.55098899999999995</v>
      </c>
      <c r="S276">
        <v>-33.905000000000001</v>
      </c>
      <c r="T276">
        <f t="shared" si="19"/>
        <v>-16.098000000000003</v>
      </c>
    </row>
    <row r="277" spans="2:20" x14ac:dyDescent="0.3">
      <c r="B277">
        <v>8</v>
      </c>
      <c r="C277">
        <v>343.72</v>
      </c>
      <c r="D277">
        <f t="shared" si="20"/>
        <v>46.807713911252506</v>
      </c>
      <c r="E277">
        <v>-36.026000000000003</v>
      </c>
      <c r="F277">
        <v>65.887500000000003</v>
      </c>
      <c r="G277">
        <v>262.15699999999998</v>
      </c>
      <c r="H277">
        <v>0.481265</v>
      </c>
      <c r="I277">
        <v>-53.588900000000002</v>
      </c>
      <c r="J277">
        <f t="shared" si="18"/>
        <v>-17.562899999999999</v>
      </c>
      <c r="L277">
        <v>22</v>
      </c>
      <c r="M277">
        <v>676.08299999999997</v>
      </c>
      <c r="N277">
        <f t="shared" si="21"/>
        <v>43.365134431916843</v>
      </c>
      <c r="O277">
        <v>-17.745999999999999</v>
      </c>
      <c r="P277">
        <v>60.378999999999998</v>
      </c>
      <c r="Q277">
        <v>284.19600000000003</v>
      </c>
      <c r="R277">
        <v>0.55054199999999998</v>
      </c>
      <c r="S277">
        <v>-33.874499999999998</v>
      </c>
      <c r="T277">
        <f t="shared" si="19"/>
        <v>-16.128499999999999</v>
      </c>
    </row>
    <row r="278" spans="2:20" x14ac:dyDescent="0.3">
      <c r="B278">
        <v>9</v>
      </c>
      <c r="C278">
        <v>364.45600000000002</v>
      </c>
      <c r="D278">
        <f t="shared" si="20"/>
        <v>48.225308641975332</v>
      </c>
      <c r="E278">
        <v>-36.605800000000002</v>
      </c>
      <c r="F278">
        <v>66.421499999999995</v>
      </c>
      <c r="G278">
        <v>266.62700000000001</v>
      </c>
      <c r="H278">
        <v>0.48417399999999999</v>
      </c>
      <c r="I278">
        <v>-53.497300000000003</v>
      </c>
      <c r="J278">
        <f t="shared" si="18"/>
        <v>-16.891500000000001</v>
      </c>
      <c r="L278">
        <v>23</v>
      </c>
      <c r="M278">
        <v>699.75300000000004</v>
      </c>
      <c r="N278">
        <f t="shared" si="21"/>
        <v>42.247570764680901</v>
      </c>
      <c r="O278">
        <v>-17.0746</v>
      </c>
      <c r="P278">
        <v>56.411700000000003</v>
      </c>
      <c r="Q278">
        <v>258.42599999999999</v>
      </c>
      <c r="R278">
        <v>0.50642799999999999</v>
      </c>
      <c r="S278">
        <v>-66.024799999999999</v>
      </c>
      <c r="T278">
        <f t="shared" si="19"/>
        <v>-48.950199999999995</v>
      </c>
    </row>
    <row r="279" spans="2:20" x14ac:dyDescent="0.3">
      <c r="B279">
        <v>10</v>
      </c>
      <c r="C279">
        <v>385.31799999999998</v>
      </c>
      <c r="D279">
        <f t="shared" si="20"/>
        <v>47.934042757166218</v>
      </c>
      <c r="E279">
        <v>-36.560099999999998</v>
      </c>
      <c r="F279">
        <v>66.497799999999998</v>
      </c>
      <c r="G279">
        <v>265.97000000000003</v>
      </c>
      <c r="H279">
        <v>0.48435</v>
      </c>
      <c r="I279">
        <v>-53.588900000000002</v>
      </c>
      <c r="J279">
        <f t="shared" si="18"/>
        <v>-17.028800000000004</v>
      </c>
      <c r="T279">
        <f t="shared" si="19"/>
        <v>0</v>
      </c>
    </row>
    <row r="280" spans="2:20" x14ac:dyDescent="0.3">
      <c r="B280">
        <v>11</v>
      </c>
      <c r="C280">
        <v>406.726</v>
      </c>
      <c r="D280">
        <f t="shared" si="20"/>
        <v>46.711509715993991</v>
      </c>
      <c r="E280">
        <v>-35.934399999999997</v>
      </c>
      <c r="F280">
        <v>65.7196</v>
      </c>
      <c r="G280">
        <v>262.81099999999998</v>
      </c>
      <c r="H280">
        <v>0.48330800000000002</v>
      </c>
      <c r="I280">
        <v>-53.527799999999999</v>
      </c>
      <c r="J280">
        <f t="shared" si="18"/>
        <v>-17.593400000000003</v>
      </c>
      <c r="K280">
        <v>3.35</v>
      </c>
      <c r="T280">
        <f t="shared" si="19"/>
        <v>0</v>
      </c>
    </row>
    <row r="281" spans="2:20" x14ac:dyDescent="0.3">
      <c r="B281">
        <v>12</v>
      </c>
      <c r="C281">
        <v>428.00299999999999</v>
      </c>
      <c r="D281">
        <f t="shared" si="20"/>
        <v>46.999107016966704</v>
      </c>
      <c r="E281">
        <v>-36.071800000000003</v>
      </c>
      <c r="F281">
        <v>65.902699999999996</v>
      </c>
      <c r="G281">
        <v>262.32900000000001</v>
      </c>
      <c r="H281">
        <v>0.482711</v>
      </c>
      <c r="I281">
        <v>-53.588900000000002</v>
      </c>
      <c r="J281">
        <f t="shared" si="18"/>
        <v>-17.517099999999999</v>
      </c>
      <c r="L281">
        <v>1</v>
      </c>
      <c r="M281">
        <v>204.21199999999999</v>
      </c>
      <c r="O281">
        <v>-22.369399999999999</v>
      </c>
      <c r="P281">
        <v>65.597499999999997</v>
      </c>
      <c r="Q281">
        <v>292.178</v>
      </c>
      <c r="R281">
        <v>0.55263899999999999</v>
      </c>
      <c r="S281">
        <v>-32.6843</v>
      </c>
      <c r="T281">
        <f t="shared" si="19"/>
        <v>-10.314900000000002</v>
      </c>
    </row>
    <row r="282" spans="2:20" x14ac:dyDescent="0.3">
      <c r="B282">
        <v>13</v>
      </c>
      <c r="C282">
        <v>449.00900000000001</v>
      </c>
      <c r="D282">
        <f t="shared" si="20"/>
        <v>47.605446063029547</v>
      </c>
      <c r="E282">
        <v>-36.529499999999999</v>
      </c>
      <c r="F282">
        <v>66.253699999999995</v>
      </c>
      <c r="G282">
        <v>266.08699999999999</v>
      </c>
      <c r="H282">
        <v>0.48611799999999999</v>
      </c>
      <c r="I282">
        <v>-53.619399999999999</v>
      </c>
      <c r="J282">
        <f t="shared" si="18"/>
        <v>-17.0899</v>
      </c>
      <c r="L282">
        <v>2</v>
      </c>
      <c r="M282">
        <v>222.45699999999999</v>
      </c>
      <c r="N282">
        <f t="shared" si="21"/>
        <v>54.809536859413527</v>
      </c>
      <c r="O282">
        <v>-16.677900000000001</v>
      </c>
      <c r="P282">
        <v>59.188800000000001</v>
      </c>
      <c r="Q282">
        <v>279.44799999999998</v>
      </c>
      <c r="R282">
        <v>0.54718999999999995</v>
      </c>
      <c r="S282">
        <v>-31.4178</v>
      </c>
      <c r="T282">
        <f t="shared" si="19"/>
        <v>-14.739899999999999</v>
      </c>
    </row>
    <row r="283" spans="2:20" x14ac:dyDescent="0.3">
      <c r="B283">
        <v>14</v>
      </c>
      <c r="C283">
        <v>470.29599999999999</v>
      </c>
      <c r="D283">
        <f t="shared" si="20"/>
        <v>46.977028233194019</v>
      </c>
      <c r="E283">
        <v>-36.514299999999999</v>
      </c>
      <c r="F283">
        <v>66.146900000000002</v>
      </c>
      <c r="G283">
        <v>267.08300000000003</v>
      </c>
      <c r="H283">
        <v>0.487431</v>
      </c>
      <c r="I283">
        <v>-53.604100000000003</v>
      </c>
      <c r="J283">
        <f t="shared" si="18"/>
        <v>-17.089800000000004</v>
      </c>
      <c r="L283">
        <v>3</v>
      </c>
      <c r="M283">
        <v>243.958</v>
      </c>
      <c r="N283">
        <f t="shared" si="21"/>
        <v>46.509464676061569</v>
      </c>
      <c r="O283">
        <v>-16.433700000000002</v>
      </c>
      <c r="P283">
        <v>59.371899999999997</v>
      </c>
      <c r="Q283">
        <v>276.29000000000002</v>
      </c>
      <c r="R283">
        <v>0.54603500000000005</v>
      </c>
      <c r="S283">
        <v>-31.936599999999999</v>
      </c>
      <c r="T283">
        <f t="shared" si="19"/>
        <v>-15.502899999999997</v>
      </c>
    </row>
    <row r="284" spans="2:20" x14ac:dyDescent="0.3">
      <c r="B284">
        <v>15</v>
      </c>
      <c r="C284">
        <v>491.56700000000001</v>
      </c>
      <c r="D284">
        <f t="shared" si="20"/>
        <v>47.012364251798189</v>
      </c>
      <c r="E284">
        <v>-36.361699999999999</v>
      </c>
      <c r="F284">
        <v>65.948499999999996</v>
      </c>
      <c r="G284">
        <v>264.733</v>
      </c>
      <c r="H284">
        <v>0.48526000000000002</v>
      </c>
      <c r="I284">
        <v>-53.680399999999999</v>
      </c>
      <c r="J284">
        <f t="shared" si="18"/>
        <v>-17.3187</v>
      </c>
      <c r="L284">
        <v>4</v>
      </c>
      <c r="M284">
        <v>265.66899999999998</v>
      </c>
      <c r="N284">
        <f t="shared" si="21"/>
        <v>46.0596011238543</v>
      </c>
      <c r="O284">
        <v>-17.013500000000001</v>
      </c>
      <c r="P284">
        <v>59.982300000000002</v>
      </c>
      <c r="Q284">
        <v>283.89400000000001</v>
      </c>
      <c r="R284">
        <v>0.54867900000000003</v>
      </c>
      <c r="S284">
        <v>-32.470700000000001</v>
      </c>
      <c r="T284">
        <f t="shared" si="19"/>
        <v>-15.4572</v>
      </c>
    </row>
    <row r="285" spans="2:20" x14ac:dyDescent="0.3">
      <c r="B285">
        <v>16</v>
      </c>
      <c r="C285">
        <v>513.16499999999996</v>
      </c>
      <c r="D285">
        <f t="shared" si="20"/>
        <v>46.300583387350777</v>
      </c>
      <c r="E285">
        <v>-35.858199999999997</v>
      </c>
      <c r="F285">
        <v>65.5518</v>
      </c>
      <c r="G285">
        <v>261.55099999999999</v>
      </c>
      <c r="H285">
        <v>0.48274</v>
      </c>
      <c r="I285">
        <v>-53.726199999999999</v>
      </c>
      <c r="J285">
        <f t="shared" si="18"/>
        <v>-17.868000000000002</v>
      </c>
      <c r="L285">
        <v>5</v>
      </c>
      <c r="M285">
        <v>287.33300000000003</v>
      </c>
      <c r="N285">
        <f t="shared" si="21"/>
        <v>46.159527326440084</v>
      </c>
      <c r="O285">
        <v>-16.922000000000001</v>
      </c>
      <c r="P285">
        <v>59.951799999999999</v>
      </c>
      <c r="Q285">
        <v>281.24400000000003</v>
      </c>
      <c r="R285">
        <v>0.54764599999999997</v>
      </c>
      <c r="S285">
        <v>-32.714799999999997</v>
      </c>
      <c r="T285">
        <f t="shared" si="19"/>
        <v>-15.792799999999996</v>
      </c>
    </row>
    <row r="286" spans="2:20" x14ac:dyDescent="0.3">
      <c r="B286">
        <v>17</v>
      </c>
      <c r="C286">
        <v>534.65800000000002</v>
      </c>
      <c r="D286">
        <f t="shared" si="20"/>
        <v>46.526776159679784</v>
      </c>
      <c r="E286">
        <v>-36.377000000000002</v>
      </c>
      <c r="F286">
        <v>65.948499999999996</v>
      </c>
      <c r="G286">
        <v>266.07299999999998</v>
      </c>
      <c r="H286">
        <v>0.48666999999999999</v>
      </c>
      <c r="I286">
        <v>-53.649900000000002</v>
      </c>
      <c r="J286">
        <f t="shared" si="18"/>
        <v>-17.2729</v>
      </c>
      <c r="L286">
        <v>6</v>
      </c>
      <c r="M286">
        <v>309.399</v>
      </c>
      <c r="N286">
        <f t="shared" si="21"/>
        <v>45.318589685489037</v>
      </c>
      <c r="O286">
        <v>-17.1051</v>
      </c>
      <c r="P286">
        <v>60.195900000000002</v>
      </c>
      <c r="Q286">
        <v>286.50799999999998</v>
      </c>
      <c r="R286">
        <v>0.54937899999999995</v>
      </c>
      <c r="S286">
        <v>-32.8217</v>
      </c>
      <c r="T286">
        <f t="shared" si="19"/>
        <v>-15.7166</v>
      </c>
    </row>
    <row r="287" spans="2:20" x14ac:dyDescent="0.3">
      <c r="B287">
        <v>18</v>
      </c>
      <c r="C287">
        <v>556.19299999999998</v>
      </c>
      <c r="D287">
        <f t="shared" si="20"/>
        <v>46.436034362665495</v>
      </c>
      <c r="E287">
        <v>-35.354599999999998</v>
      </c>
      <c r="F287">
        <v>65.033000000000001</v>
      </c>
      <c r="G287">
        <v>257.87799999999999</v>
      </c>
      <c r="H287">
        <v>0.480603</v>
      </c>
      <c r="I287">
        <v>-53.756700000000002</v>
      </c>
      <c r="J287">
        <f t="shared" si="18"/>
        <v>-18.402100000000004</v>
      </c>
      <c r="L287">
        <v>7</v>
      </c>
      <c r="M287">
        <v>331.26100000000002</v>
      </c>
      <c r="N287">
        <f t="shared" si="21"/>
        <v>45.741469215991167</v>
      </c>
      <c r="O287">
        <v>-16.738900000000001</v>
      </c>
      <c r="P287">
        <v>59.799199999999999</v>
      </c>
      <c r="Q287">
        <v>279.73500000000001</v>
      </c>
      <c r="R287">
        <v>0.547153</v>
      </c>
      <c r="S287">
        <v>-32.9895</v>
      </c>
      <c r="T287">
        <f t="shared" si="19"/>
        <v>-16.250599999999999</v>
      </c>
    </row>
    <row r="288" spans="2:20" x14ac:dyDescent="0.3">
      <c r="B288">
        <v>19</v>
      </c>
      <c r="C288">
        <v>577.93299999999999</v>
      </c>
      <c r="D288">
        <f t="shared" si="20"/>
        <v>45.998160073597035</v>
      </c>
      <c r="E288">
        <v>-36.331200000000003</v>
      </c>
      <c r="F288">
        <v>66.055300000000003</v>
      </c>
      <c r="G288">
        <v>266.71699999999998</v>
      </c>
      <c r="H288">
        <v>0.48647499999999999</v>
      </c>
      <c r="I288">
        <v>-53.680399999999999</v>
      </c>
      <c r="J288">
        <f t="shared" si="18"/>
        <v>-17.349199999999996</v>
      </c>
      <c r="L288">
        <v>8</v>
      </c>
      <c r="M288">
        <v>353.31599999999997</v>
      </c>
      <c r="N288">
        <f t="shared" si="21"/>
        <v>45.341192473362149</v>
      </c>
      <c r="O288">
        <v>-16.677900000000001</v>
      </c>
      <c r="P288">
        <v>59.646599999999999</v>
      </c>
      <c r="Q288">
        <v>279.702</v>
      </c>
      <c r="R288">
        <v>0.54581999999999997</v>
      </c>
      <c r="S288">
        <v>-33.126800000000003</v>
      </c>
      <c r="T288">
        <f t="shared" si="19"/>
        <v>-16.448900000000002</v>
      </c>
    </row>
    <row r="289" spans="1:20" x14ac:dyDescent="0.3">
      <c r="B289">
        <v>20</v>
      </c>
      <c r="C289">
        <v>599.71400000000006</v>
      </c>
      <c r="D289">
        <f t="shared" si="20"/>
        <v>45.911574307882887</v>
      </c>
      <c r="E289">
        <v>-35.629300000000001</v>
      </c>
      <c r="F289">
        <v>65.292400000000001</v>
      </c>
      <c r="G289">
        <v>259.851</v>
      </c>
      <c r="H289">
        <v>0.48368</v>
      </c>
      <c r="I289">
        <v>-53.543100000000003</v>
      </c>
      <c r="J289">
        <f t="shared" si="18"/>
        <v>-17.913800000000002</v>
      </c>
      <c r="L289">
        <v>9</v>
      </c>
      <c r="M289">
        <v>375.608</v>
      </c>
      <c r="N289">
        <f t="shared" si="21"/>
        <v>44.859142293199291</v>
      </c>
      <c r="O289">
        <v>-17.379799999999999</v>
      </c>
      <c r="P289">
        <v>60.424799999999998</v>
      </c>
      <c r="Q289">
        <v>286.79199999999997</v>
      </c>
      <c r="R289">
        <v>0.55130299999999999</v>
      </c>
      <c r="S289">
        <v>-33.233600000000003</v>
      </c>
      <c r="T289">
        <f t="shared" si="19"/>
        <v>-15.853800000000003</v>
      </c>
    </row>
    <row r="290" spans="1:20" x14ac:dyDescent="0.3">
      <c r="B290">
        <v>21</v>
      </c>
      <c r="C290">
        <v>621.48500000000001</v>
      </c>
      <c r="D290">
        <f t="shared" si="20"/>
        <v>45.932662716457763</v>
      </c>
      <c r="E290">
        <v>-35.9955</v>
      </c>
      <c r="F290">
        <v>65.6738</v>
      </c>
      <c r="G290">
        <v>263.83999999999997</v>
      </c>
      <c r="H290">
        <v>0.48660199999999998</v>
      </c>
      <c r="I290">
        <v>-53.619399999999999</v>
      </c>
      <c r="J290">
        <f t="shared" si="18"/>
        <v>-17.623899999999999</v>
      </c>
      <c r="L290">
        <v>10</v>
      </c>
      <c r="M290">
        <v>397.91899999999998</v>
      </c>
      <c r="N290">
        <f t="shared" si="21"/>
        <v>44.820940343328445</v>
      </c>
      <c r="O290">
        <v>-16.449000000000002</v>
      </c>
      <c r="P290">
        <v>59.417700000000004</v>
      </c>
      <c r="Q290">
        <v>275.74400000000003</v>
      </c>
      <c r="R290">
        <v>0.54517499999999997</v>
      </c>
      <c r="S290">
        <v>-33.447299999999998</v>
      </c>
      <c r="T290">
        <f t="shared" si="19"/>
        <v>-16.998299999999997</v>
      </c>
    </row>
    <row r="291" spans="1:20" x14ac:dyDescent="0.3">
      <c r="B291">
        <v>22</v>
      </c>
      <c r="C291">
        <v>643.37800000000004</v>
      </c>
      <c r="D291">
        <f t="shared" si="20"/>
        <v>45.676700315169171</v>
      </c>
      <c r="E291">
        <v>-36.1633</v>
      </c>
      <c r="F291">
        <v>65.7196</v>
      </c>
      <c r="G291">
        <v>266.649</v>
      </c>
      <c r="H291">
        <v>0.48917699999999997</v>
      </c>
      <c r="I291">
        <v>-53.710900000000002</v>
      </c>
      <c r="J291">
        <f t="shared" si="18"/>
        <v>-17.547600000000003</v>
      </c>
      <c r="L291">
        <v>11</v>
      </c>
      <c r="M291">
        <v>420.25099999999998</v>
      </c>
      <c r="N291">
        <f t="shared" si="21"/>
        <v>44.778792763747099</v>
      </c>
      <c r="O291">
        <v>-16.799900000000001</v>
      </c>
      <c r="P291">
        <v>59.616100000000003</v>
      </c>
      <c r="Q291">
        <v>278.029</v>
      </c>
      <c r="R291">
        <v>0.54647999999999997</v>
      </c>
      <c r="S291">
        <v>-33.416699999999999</v>
      </c>
      <c r="T291">
        <f t="shared" si="19"/>
        <v>-16.616799999999998</v>
      </c>
    </row>
    <row r="292" spans="1:20" x14ac:dyDescent="0.3">
      <c r="B292">
        <v>23</v>
      </c>
      <c r="C292">
        <v>665.65300000000002</v>
      </c>
      <c r="D292">
        <f t="shared" si="20"/>
        <v>44.893378226711604</v>
      </c>
      <c r="E292">
        <v>-35.7819</v>
      </c>
      <c r="F292">
        <v>65.414400000000001</v>
      </c>
      <c r="G292">
        <v>261.27100000000002</v>
      </c>
      <c r="H292">
        <v>0.48494399999999999</v>
      </c>
      <c r="I292">
        <v>-53.710900000000002</v>
      </c>
      <c r="J292">
        <f t="shared" si="18"/>
        <v>-17.929000000000002</v>
      </c>
      <c r="L292">
        <v>12</v>
      </c>
      <c r="M292">
        <v>442.60899999999998</v>
      </c>
      <c r="N292">
        <f t="shared" si="21"/>
        <v>44.726719742374087</v>
      </c>
      <c r="O292">
        <v>-17.700199999999999</v>
      </c>
      <c r="P292">
        <v>60.668900000000001</v>
      </c>
      <c r="Q292">
        <v>288.577</v>
      </c>
      <c r="R292">
        <v>0.55278899999999997</v>
      </c>
      <c r="S292">
        <v>-33.401499999999999</v>
      </c>
      <c r="T292">
        <f t="shared" si="19"/>
        <v>-15.7013</v>
      </c>
    </row>
    <row r="293" spans="1:20" x14ac:dyDescent="0.3">
      <c r="B293">
        <v>24</v>
      </c>
      <c r="C293">
        <v>687.62</v>
      </c>
      <c r="D293">
        <f t="shared" si="20"/>
        <v>45.522829699094125</v>
      </c>
      <c r="E293">
        <v>-35.629300000000001</v>
      </c>
      <c r="F293">
        <v>65.139799999999994</v>
      </c>
      <c r="G293">
        <v>260.13499999999999</v>
      </c>
      <c r="H293">
        <v>0.48432599999999998</v>
      </c>
      <c r="I293">
        <v>-53.649900000000002</v>
      </c>
      <c r="J293">
        <f t="shared" si="18"/>
        <v>-18.020600000000002</v>
      </c>
      <c r="L293">
        <v>13</v>
      </c>
      <c r="M293">
        <v>464.94499999999999</v>
      </c>
      <c r="N293">
        <f t="shared" si="21"/>
        <v>44.770773638968457</v>
      </c>
      <c r="O293">
        <v>-17.669699999999999</v>
      </c>
      <c r="P293">
        <v>60.668900000000001</v>
      </c>
      <c r="Q293">
        <v>288.41000000000003</v>
      </c>
      <c r="R293">
        <v>0.55408999999999997</v>
      </c>
      <c r="S293">
        <v>-33.462499999999999</v>
      </c>
      <c r="T293">
        <f t="shared" si="19"/>
        <v>-15.7928</v>
      </c>
    </row>
    <row r="294" spans="1:20" x14ac:dyDescent="0.3">
      <c r="J294">
        <f t="shared" si="18"/>
        <v>0</v>
      </c>
      <c r="L294">
        <v>14</v>
      </c>
      <c r="M294">
        <v>487.67399999999998</v>
      </c>
      <c r="N294">
        <f t="shared" si="21"/>
        <v>43.996656254124716</v>
      </c>
      <c r="O294">
        <v>-16.677900000000001</v>
      </c>
      <c r="P294">
        <v>59.631300000000003</v>
      </c>
      <c r="Q294">
        <v>277.67099999999999</v>
      </c>
      <c r="R294">
        <v>0.545983</v>
      </c>
      <c r="S294">
        <v>-33.447299999999998</v>
      </c>
      <c r="T294">
        <f t="shared" si="19"/>
        <v>-16.769399999999997</v>
      </c>
    </row>
    <row r="295" spans="1:20" x14ac:dyDescent="0.3">
      <c r="A295">
        <v>3.5</v>
      </c>
      <c r="J295">
        <f t="shared" si="18"/>
        <v>0</v>
      </c>
      <c r="L295">
        <v>15</v>
      </c>
      <c r="M295">
        <v>510.065</v>
      </c>
      <c r="N295">
        <f t="shared" si="21"/>
        <v>44.660801214773755</v>
      </c>
      <c r="O295">
        <v>-17.867999999999999</v>
      </c>
      <c r="P295">
        <v>60.8521</v>
      </c>
      <c r="Q295">
        <v>291.07100000000003</v>
      </c>
      <c r="R295">
        <v>0.556423</v>
      </c>
      <c r="S295">
        <v>-33.309899999999999</v>
      </c>
      <c r="T295">
        <f t="shared" si="19"/>
        <v>-15.4419</v>
      </c>
    </row>
    <row r="296" spans="1:20" x14ac:dyDescent="0.3">
      <c r="B296">
        <v>1</v>
      </c>
      <c r="C296">
        <v>203.874</v>
      </c>
      <c r="E296">
        <v>-41.534399999999998</v>
      </c>
      <c r="F296">
        <v>72.387699999999995</v>
      </c>
      <c r="G296">
        <v>265.608</v>
      </c>
      <c r="H296">
        <v>0.48096800000000001</v>
      </c>
      <c r="I296">
        <v>-53.405799999999999</v>
      </c>
      <c r="J296">
        <f t="shared" si="18"/>
        <v>-11.871400000000001</v>
      </c>
      <c r="L296">
        <v>16</v>
      </c>
      <c r="M296">
        <v>532.91300000000001</v>
      </c>
      <c r="N296">
        <f t="shared" si="21"/>
        <v>43.767507002801096</v>
      </c>
      <c r="O296">
        <v>-16.097999999999999</v>
      </c>
      <c r="P296">
        <v>58.990499999999997</v>
      </c>
      <c r="Q296">
        <v>273.81599999999997</v>
      </c>
      <c r="R296">
        <v>0.54449700000000001</v>
      </c>
      <c r="S296">
        <v>-33.355699999999999</v>
      </c>
      <c r="T296">
        <f t="shared" si="19"/>
        <v>-17.2577</v>
      </c>
    </row>
    <row r="297" spans="1:20" x14ac:dyDescent="0.3">
      <c r="B297">
        <v>2</v>
      </c>
      <c r="C297">
        <v>218.24600000000001</v>
      </c>
      <c r="D297">
        <f t="shared" si="20"/>
        <v>69.579738380183628</v>
      </c>
      <c r="E297">
        <v>-35.369900000000001</v>
      </c>
      <c r="F297">
        <v>63.690199999999997</v>
      </c>
      <c r="G297">
        <v>260.35199999999998</v>
      </c>
      <c r="H297">
        <v>0.48486200000000002</v>
      </c>
      <c r="I297">
        <v>-51.696800000000003</v>
      </c>
      <c r="J297">
        <f t="shared" si="18"/>
        <v>-16.326900000000002</v>
      </c>
      <c r="L297">
        <v>17</v>
      </c>
      <c r="M297">
        <v>555.59400000000005</v>
      </c>
      <c r="N297">
        <f t="shared" si="21"/>
        <v>44.089766765133731</v>
      </c>
      <c r="O297">
        <v>-16.464200000000002</v>
      </c>
      <c r="P297">
        <v>59.3872</v>
      </c>
      <c r="Q297">
        <v>276.73500000000001</v>
      </c>
      <c r="R297">
        <v>0.54671700000000001</v>
      </c>
      <c r="S297">
        <v>-33.371000000000002</v>
      </c>
      <c r="T297">
        <f t="shared" si="19"/>
        <v>-16.9068</v>
      </c>
    </row>
    <row r="298" spans="1:20" x14ac:dyDescent="0.3">
      <c r="B298">
        <v>3</v>
      </c>
      <c r="C298">
        <v>238.34100000000001</v>
      </c>
      <c r="D298">
        <f t="shared" si="20"/>
        <v>49.763622791739245</v>
      </c>
      <c r="E298">
        <v>-35.568199999999997</v>
      </c>
      <c r="F298">
        <v>64.788799999999995</v>
      </c>
      <c r="G298">
        <v>258.30900000000003</v>
      </c>
      <c r="H298">
        <v>0.48216900000000001</v>
      </c>
      <c r="I298">
        <v>-52.383400000000002</v>
      </c>
      <c r="J298">
        <f t="shared" si="18"/>
        <v>-16.815200000000004</v>
      </c>
      <c r="L298">
        <v>18</v>
      </c>
      <c r="M298">
        <v>577.99900000000002</v>
      </c>
      <c r="N298">
        <f t="shared" si="21"/>
        <v>44.632894443204698</v>
      </c>
      <c r="O298">
        <v>-17.334</v>
      </c>
      <c r="P298">
        <v>60.272199999999998</v>
      </c>
      <c r="Q298">
        <v>283.51900000000001</v>
      </c>
      <c r="R298">
        <v>0.55106500000000003</v>
      </c>
      <c r="S298">
        <v>-33.599899999999998</v>
      </c>
      <c r="T298">
        <f t="shared" si="19"/>
        <v>-16.265899999999998</v>
      </c>
    </row>
    <row r="299" spans="1:20" x14ac:dyDescent="0.3">
      <c r="B299">
        <v>4</v>
      </c>
      <c r="C299">
        <v>258.80099999999999</v>
      </c>
      <c r="D299">
        <f t="shared" si="20"/>
        <v>48.87585532746828</v>
      </c>
      <c r="E299">
        <v>-36.0565</v>
      </c>
      <c r="F299">
        <v>65.5518</v>
      </c>
      <c r="G299">
        <v>262.44499999999999</v>
      </c>
      <c r="H299">
        <v>0.48469899999999999</v>
      </c>
      <c r="I299">
        <v>-52.902200000000001</v>
      </c>
      <c r="J299">
        <f t="shared" si="18"/>
        <v>-16.845700000000001</v>
      </c>
      <c r="L299">
        <v>19</v>
      </c>
      <c r="M299">
        <v>601.17600000000004</v>
      </c>
      <c r="N299">
        <f t="shared" si="21"/>
        <v>43.146222548215867</v>
      </c>
      <c r="O299">
        <v>-17.608599999999999</v>
      </c>
      <c r="P299">
        <v>60.470599999999997</v>
      </c>
      <c r="Q299">
        <v>286.66500000000002</v>
      </c>
      <c r="R299">
        <v>0.55366899999999997</v>
      </c>
      <c r="S299">
        <v>-33.538800000000002</v>
      </c>
      <c r="T299">
        <f t="shared" si="19"/>
        <v>-15.930200000000003</v>
      </c>
    </row>
    <row r="300" spans="1:20" x14ac:dyDescent="0.3">
      <c r="B300">
        <v>5</v>
      </c>
      <c r="C300">
        <v>278.99599999999998</v>
      </c>
      <c r="D300">
        <f t="shared" si="20"/>
        <v>49.517207229512273</v>
      </c>
      <c r="E300">
        <v>-35.568199999999997</v>
      </c>
      <c r="F300">
        <v>65.109300000000005</v>
      </c>
      <c r="G300">
        <v>259.72800000000001</v>
      </c>
      <c r="H300">
        <v>0.48309999999999997</v>
      </c>
      <c r="I300">
        <v>-52.917499999999997</v>
      </c>
      <c r="J300">
        <f t="shared" si="18"/>
        <v>-17.349299999999999</v>
      </c>
      <c r="L300">
        <v>20</v>
      </c>
      <c r="M300">
        <v>623.99199999999996</v>
      </c>
      <c r="N300">
        <f t="shared" si="21"/>
        <v>43.828892005610257</v>
      </c>
      <c r="O300">
        <v>-17.471299999999999</v>
      </c>
      <c r="P300">
        <v>60.302700000000002</v>
      </c>
      <c r="Q300">
        <v>287.80700000000002</v>
      </c>
      <c r="R300">
        <v>0.55422000000000005</v>
      </c>
      <c r="S300">
        <v>-33.584600000000002</v>
      </c>
      <c r="T300">
        <f t="shared" si="19"/>
        <v>-16.113300000000002</v>
      </c>
    </row>
    <row r="301" spans="1:20" x14ac:dyDescent="0.3">
      <c r="B301">
        <v>6</v>
      </c>
      <c r="C301">
        <v>299.16699999999997</v>
      </c>
      <c r="D301">
        <f t="shared" si="20"/>
        <v>49.576124138614865</v>
      </c>
      <c r="E301">
        <v>-36.0565</v>
      </c>
      <c r="F301">
        <v>65.566999999999993</v>
      </c>
      <c r="G301">
        <v>263.93700000000001</v>
      </c>
      <c r="H301">
        <v>0.48449500000000001</v>
      </c>
      <c r="I301">
        <v>-53.085299999999997</v>
      </c>
      <c r="J301">
        <f t="shared" si="18"/>
        <v>-17.028799999999997</v>
      </c>
      <c r="L301">
        <v>21</v>
      </c>
      <c r="M301">
        <v>647.11099999999999</v>
      </c>
      <c r="N301">
        <f t="shared" si="21"/>
        <v>43.254466023616885</v>
      </c>
      <c r="O301">
        <v>-16.723600000000001</v>
      </c>
      <c r="P301">
        <v>59.555100000000003</v>
      </c>
      <c r="Q301">
        <v>279.72199999999998</v>
      </c>
      <c r="R301">
        <v>0.54960500000000001</v>
      </c>
      <c r="S301">
        <v>-33.630400000000002</v>
      </c>
      <c r="T301">
        <f t="shared" si="19"/>
        <v>-16.9068</v>
      </c>
    </row>
    <row r="302" spans="1:20" x14ac:dyDescent="0.3">
      <c r="B302">
        <v>7</v>
      </c>
      <c r="C302">
        <v>319.86700000000002</v>
      </c>
      <c r="D302">
        <f t="shared" si="20"/>
        <v>48.309178743961247</v>
      </c>
      <c r="E302">
        <v>-35.9039</v>
      </c>
      <c r="F302">
        <v>65.582300000000004</v>
      </c>
      <c r="G302">
        <v>261.81</v>
      </c>
      <c r="H302">
        <v>0.48409400000000002</v>
      </c>
      <c r="I302">
        <v>-53.1616</v>
      </c>
      <c r="J302">
        <f t="shared" si="18"/>
        <v>-17.2577</v>
      </c>
      <c r="L302">
        <v>22</v>
      </c>
      <c r="M302">
        <v>669.82399999999996</v>
      </c>
      <c r="N302">
        <f t="shared" si="21"/>
        <v>44.027649363800535</v>
      </c>
      <c r="O302">
        <v>-17.974900000000002</v>
      </c>
      <c r="P302">
        <v>61.004600000000003</v>
      </c>
      <c r="Q302">
        <v>292.07299999999998</v>
      </c>
      <c r="R302">
        <v>0.55736200000000002</v>
      </c>
      <c r="S302">
        <v>-33.523600000000002</v>
      </c>
      <c r="T302">
        <f t="shared" si="19"/>
        <v>-15.5487</v>
      </c>
    </row>
    <row r="303" spans="1:20" x14ac:dyDescent="0.3">
      <c r="B303">
        <v>8</v>
      </c>
      <c r="C303">
        <v>340.387</v>
      </c>
      <c r="D303">
        <f t="shared" si="20"/>
        <v>48.732943469785617</v>
      </c>
      <c r="E303">
        <v>-35.720799999999997</v>
      </c>
      <c r="F303">
        <v>65.322900000000004</v>
      </c>
      <c r="G303">
        <v>261.68299999999999</v>
      </c>
      <c r="H303">
        <v>0.48479499999999998</v>
      </c>
      <c r="I303">
        <v>-53.298999999999999</v>
      </c>
      <c r="J303">
        <f t="shared" si="18"/>
        <v>-17.578200000000002</v>
      </c>
      <c r="L303">
        <v>23</v>
      </c>
      <c r="M303">
        <v>692.82399999999996</v>
      </c>
      <c r="N303">
        <f t="shared" si="21"/>
        <v>43.478260869565219</v>
      </c>
      <c r="O303">
        <v>-18.035900000000002</v>
      </c>
      <c r="P303">
        <v>60.989400000000003</v>
      </c>
      <c r="Q303">
        <v>292.303</v>
      </c>
      <c r="R303">
        <v>0.554983</v>
      </c>
      <c r="S303">
        <v>-33.721899999999998</v>
      </c>
      <c r="T303">
        <f t="shared" si="19"/>
        <v>-15.685999999999996</v>
      </c>
    </row>
    <row r="304" spans="1:20" x14ac:dyDescent="0.3">
      <c r="B304">
        <v>9</v>
      </c>
      <c r="C304">
        <v>360.93</v>
      </c>
      <c r="D304">
        <f t="shared" si="20"/>
        <v>48.678381930584614</v>
      </c>
      <c r="E304">
        <v>-36.438000000000002</v>
      </c>
      <c r="F304">
        <v>66.040000000000006</v>
      </c>
      <c r="G304">
        <v>269.07799999999997</v>
      </c>
      <c r="H304">
        <v>0.48783300000000002</v>
      </c>
      <c r="I304">
        <v>-53.192100000000003</v>
      </c>
      <c r="J304">
        <f t="shared" si="18"/>
        <v>-16.754100000000001</v>
      </c>
      <c r="T304">
        <f t="shared" si="19"/>
        <v>0</v>
      </c>
    </row>
    <row r="305" spans="2:20" x14ac:dyDescent="0.3">
      <c r="B305">
        <v>10</v>
      </c>
      <c r="C305">
        <v>382.01600000000002</v>
      </c>
      <c r="D305">
        <f t="shared" si="20"/>
        <v>47.424831641847646</v>
      </c>
      <c r="E305">
        <v>-35.354599999999998</v>
      </c>
      <c r="F305">
        <v>65.124499999999998</v>
      </c>
      <c r="G305">
        <v>260.37099999999998</v>
      </c>
      <c r="H305">
        <v>0.48324</v>
      </c>
      <c r="I305">
        <v>-53.2532</v>
      </c>
      <c r="J305">
        <f t="shared" si="18"/>
        <v>-17.898600000000002</v>
      </c>
      <c r="K305">
        <v>3.4</v>
      </c>
      <c r="T305">
        <f t="shared" si="19"/>
        <v>0</v>
      </c>
    </row>
    <row r="306" spans="2:20" x14ac:dyDescent="0.3">
      <c r="B306">
        <v>11</v>
      </c>
      <c r="C306">
        <v>402.97399999999999</v>
      </c>
      <c r="D306">
        <f t="shared" si="20"/>
        <v>47.714476572192069</v>
      </c>
      <c r="E306">
        <v>-35.9497</v>
      </c>
      <c r="F306">
        <v>65.7196</v>
      </c>
      <c r="G306">
        <v>265.25099999999998</v>
      </c>
      <c r="H306">
        <v>0.48577199999999998</v>
      </c>
      <c r="I306">
        <v>-53.36</v>
      </c>
      <c r="J306">
        <f t="shared" si="18"/>
        <v>-17.410299999999999</v>
      </c>
      <c r="L306">
        <v>1</v>
      </c>
      <c r="M306">
        <v>204.02099999999999</v>
      </c>
      <c r="O306">
        <v>-22.0642</v>
      </c>
      <c r="P306">
        <v>65.597499999999997</v>
      </c>
      <c r="Q306">
        <v>290.16699999999997</v>
      </c>
      <c r="R306">
        <v>0.55176199999999997</v>
      </c>
      <c r="S306">
        <v>-32.424900000000001</v>
      </c>
      <c r="T306">
        <f t="shared" si="19"/>
        <v>-10.360700000000001</v>
      </c>
    </row>
    <row r="307" spans="2:20" x14ac:dyDescent="0.3">
      <c r="B307">
        <v>12</v>
      </c>
      <c r="C307">
        <v>423.95100000000002</v>
      </c>
      <c r="D307">
        <f t="shared" si="20"/>
        <v>47.671258997950062</v>
      </c>
      <c r="E307">
        <v>-35.446199999999997</v>
      </c>
      <c r="F307">
        <v>65.246600000000001</v>
      </c>
      <c r="G307">
        <v>261.45999999999998</v>
      </c>
      <c r="H307">
        <v>0.483072</v>
      </c>
      <c r="I307">
        <v>-53.283700000000003</v>
      </c>
      <c r="J307">
        <f t="shared" si="18"/>
        <v>-17.837500000000006</v>
      </c>
      <c r="L307">
        <v>2</v>
      </c>
      <c r="M307">
        <v>221.76300000000001</v>
      </c>
      <c r="N307">
        <f t="shared" si="21"/>
        <v>56.363431405703921</v>
      </c>
      <c r="O307">
        <v>-16.296399999999998</v>
      </c>
      <c r="P307">
        <v>58.807400000000001</v>
      </c>
      <c r="Q307">
        <v>280.18799999999999</v>
      </c>
      <c r="R307">
        <v>0.54942599999999997</v>
      </c>
      <c r="S307">
        <v>-31.051600000000001</v>
      </c>
      <c r="T307">
        <f t="shared" si="19"/>
        <v>-14.755200000000002</v>
      </c>
    </row>
    <row r="308" spans="2:20" x14ac:dyDescent="0.3">
      <c r="B308">
        <v>13</v>
      </c>
      <c r="C308">
        <v>445.39400000000001</v>
      </c>
      <c r="D308">
        <f t="shared" si="20"/>
        <v>46.635265587837559</v>
      </c>
      <c r="E308">
        <v>-34.378100000000003</v>
      </c>
      <c r="F308">
        <v>64.025899999999993</v>
      </c>
      <c r="G308">
        <v>253.22300000000001</v>
      </c>
      <c r="H308">
        <v>0.47809600000000002</v>
      </c>
      <c r="I308">
        <v>-53.283700000000003</v>
      </c>
      <c r="J308">
        <f t="shared" si="18"/>
        <v>-18.9056</v>
      </c>
      <c r="L308">
        <v>3</v>
      </c>
      <c r="M308">
        <v>242.94399999999999</v>
      </c>
      <c r="N308">
        <f t="shared" si="21"/>
        <v>47.2121240734621</v>
      </c>
      <c r="O308">
        <v>-17.1661</v>
      </c>
      <c r="P308">
        <v>59.905999999999999</v>
      </c>
      <c r="Q308">
        <v>287.101</v>
      </c>
      <c r="R308">
        <v>0.55539799999999995</v>
      </c>
      <c r="S308">
        <v>-31.600999999999999</v>
      </c>
      <c r="T308">
        <f t="shared" si="19"/>
        <v>-14.434899999999999</v>
      </c>
    </row>
    <row r="309" spans="2:20" x14ac:dyDescent="0.3">
      <c r="B309">
        <v>14</v>
      </c>
      <c r="C309">
        <v>466.25099999999998</v>
      </c>
      <c r="D309">
        <f t="shared" si="20"/>
        <v>47.94553387351975</v>
      </c>
      <c r="E309">
        <v>-35.9955</v>
      </c>
      <c r="F309">
        <v>65.612799999999993</v>
      </c>
      <c r="G309">
        <v>264.36599999999999</v>
      </c>
      <c r="H309">
        <v>0.48545899999999997</v>
      </c>
      <c r="I309">
        <v>-53.466799999999999</v>
      </c>
      <c r="J309">
        <f t="shared" si="18"/>
        <v>-17.471299999999999</v>
      </c>
      <c r="L309">
        <v>4</v>
      </c>
      <c r="M309">
        <v>264.28300000000002</v>
      </c>
      <c r="N309">
        <f t="shared" si="21"/>
        <v>46.862552134589187</v>
      </c>
      <c r="O309">
        <v>-16.387899999999998</v>
      </c>
      <c r="P309">
        <v>59.417700000000004</v>
      </c>
      <c r="Q309">
        <v>281.7</v>
      </c>
      <c r="R309">
        <v>0.55022800000000005</v>
      </c>
      <c r="S309">
        <v>-31.982399999999998</v>
      </c>
      <c r="T309">
        <f t="shared" si="19"/>
        <v>-15.5945</v>
      </c>
    </row>
    <row r="310" spans="2:20" x14ac:dyDescent="0.3">
      <c r="B310">
        <v>15</v>
      </c>
      <c r="C310">
        <v>487.35399999999998</v>
      </c>
      <c r="D310">
        <f t="shared" si="20"/>
        <v>47.386627493721249</v>
      </c>
      <c r="E310">
        <v>-36.224400000000003</v>
      </c>
      <c r="F310">
        <v>65.826400000000007</v>
      </c>
      <c r="G310">
        <v>267.553</v>
      </c>
      <c r="H310">
        <v>0.48963699999999999</v>
      </c>
      <c r="I310">
        <v>-53.329500000000003</v>
      </c>
      <c r="J310">
        <f t="shared" si="18"/>
        <v>-17.1051</v>
      </c>
      <c r="L310">
        <v>5</v>
      </c>
      <c r="M310">
        <v>285.827</v>
      </c>
      <c r="N310">
        <f t="shared" si="21"/>
        <v>46.416635722242887</v>
      </c>
      <c r="O310">
        <v>-17.013500000000001</v>
      </c>
      <c r="P310">
        <v>60.165399999999998</v>
      </c>
      <c r="Q310">
        <v>287.74599999999998</v>
      </c>
      <c r="R310">
        <v>0.55421699999999996</v>
      </c>
      <c r="S310">
        <v>-32.272300000000001</v>
      </c>
      <c r="T310">
        <f t="shared" si="19"/>
        <v>-15.258800000000001</v>
      </c>
    </row>
    <row r="311" spans="2:20" x14ac:dyDescent="0.3">
      <c r="B311">
        <v>16</v>
      </c>
      <c r="C311">
        <v>508.52300000000002</v>
      </c>
      <c r="D311">
        <f t="shared" si="20"/>
        <v>47.238887051820974</v>
      </c>
      <c r="E311">
        <v>-36.377000000000002</v>
      </c>
      <c r="F311">
        <v>65.994299999999996</v>
      </c>
      <c r="G311">
        <v>267.95999999999998</v>
      </c>
      <c r="H311">
        <v>0.48817199999999999</v>
      </c>
      <c r="I311">
        <v>-53.497300000000003</v>
      </c>
      <c r="J311">
        <f t="shared" si="18"/>
        <v>-17.1203</v>
      </c>
      <c r="L311">
        <v>6</v>
      </c>
      <c r="M311">
        <v>307.245</v>
      </c>
      <c r="N311">
        <f t="shared" si="21"/>
        <v>46.689700252124368</v>
      </c>
      <c r="O311">
        <v>-17.395</v>
      </c>
      <c r="P311">
        <v>60.653700000000001</v>
      </c>
      <c r="Q311">
        <v>292.392</v>
      </c>
      <c r="R311">
        <v>0.55618100000000004</v>
      </c>
      <c r="S311">
        <v>-32.546999999999997</v>
      </c>
      <c r="T311">
        <f t="shared" si="19"/>
        <v>-15.151999999999997</v>
      </c>
    </row>
    <row r="312" spans="2:20" x14ac:dyDescent="0.3">
      <c r="B312">
        <v>17</v>
      </c>
      <c r="C312">
        <v>530.00800000000004</v>
      </c>
      <c r="D312">
        <f t="shared" si="20"/>
        <v>46.54410053525713</v>
      </c>
      <c r="E312">
        <v>-36.346400000000003</v>
      </c>
      <c r="F312">
        <v>65.933199999999999</v>
      </c>
      <c r="G312">
        <v>269.48899999999998</v>
      </c>
      <c r="H312">
        <v>0.491344</v>
      </c>
      <c r="I312">
        <v>-53.298999999999999</v>
      </c>
      <c r="J312">
        <f t="shared" si="18"/>
        <v>-16.952599999999997</v>
      </c>
      <c r="L312">
        <v>7</v>
      </c>
      <c r="M312">
        <v>329.09100000000001</v>
      </c>
      <c r="N312">
        <f t="shared" si="21"/>
        <v>45.774970246269334</v>
      </c>
      <c r="O312">
        <v>-16.403199999999998</v>
      </c>
      <c r="P312">
        <v>59.509300000000003</v>
      </c>
      <c r="Q312">
        <v>280.90300000000002</v>
      </c>
      <c r="R312">
        <v>0.55035599999999996</v>
      </c>
      <c r="S312">
        <v>-32.6691</v>
      </c>
      <c r="T312">
        <f t="shared" si="19"/>
        <v>-16.265900000000002</v>
      </c>
    </row>
    <row r="313" spans="2:20" x14ac:dyDescent="0.3">
      <c r="B313">
        <v>18</v>
      </c>
      <c r="C313">
        <v>551.85400000000004</v>
      </c>
      <c r="D313">
        <f t="shared" si="20"/>
        <v>45.774970246269334</v>
      </c>
      <c r="E313">
        <v>-35.7971</v>
      </c>
      <c r="F313">
        <v>65.200800000000001</v>
      </c>
      <c r="G313">
        <v>264.32900000000001</v>
      </c>
      <c r="H313">
        <v>0.48683500000000002</v>
      </c>
      <c r="I313">
        <v>-53.543100000000003</v>
      </c>
      <c r="J313">
        <f t="shared" si="18"/>
        <v>-17.746000000000002</v>
      </c>
      <c r="L313">
        <v>8</v>
      </c>
      <c r="M313">
        <v>350.53800000000001</v>
      </c>
      <c r="N313">
        <f t="shared" si="21"/>
        <v>46.626567818342885</v>
      </c>
      <c r="O313">
        <v>-16.662600000000001</v>
      </c>
      <c r="P313">
        <v>59.783900000000003</v>
      </c>
      <c r="Q313">
        <v>283.43299999999999</v>
      </c>
      <c r="R313">
        <v>0.55256499999999997</v>
      </c>
      <c r="S313">
        <v>-32.714799999999997</v>
      </c>
      <c r="T313">
        <f t="shared" si="19"/>
        <v>-16.052199999999996</v>
      </c>
    </row>
    <row r="314" spans="2:20" x14ac:dyDescent="0.3">
      <c r="B314">
        <v>19</v>
      </c>
      <c r="C314">
        <v>573.06500000000005</v>
      </c>
      <c r="D314">
        <f t="shared" si="20"/>
        <v>47.145349111310139</v>
      </c>
      <c r="E314">
        <v>-35.8887</v>
      </c>
      <c r="F314">
        <v>65.368700000000004</v>
      </c>
      <c r="G314">
        <v>264.48500000000001</v>
      </c>
      <c r="H314">
        <v>0.487898</v>
      </c>
      <c r="I314">
        <v>-53.451500000000003</v>
      </c>
      <c r="J314">
        <f t="shared" si="18"/>
        <v>-17.562800000000003</v>
      </c>
      <c r="L314">
        <v>9</v>
      </c>
      <c r="M314">
        <v>372.09</v>
      </c>
      <c r="N314">
        <f t="shared" si="21"/>
        <v>46.399406087602159</v>
      </c>
      <c r="O314">
        <v>-16.983000000000001</v>
      </c>
      <c r="P314">
        <v>60.043300000000002</v>
      </c>
      <c r="Q314">
        <v>286.12599999999998</v>
      </c>
      <c r="R314">
        <v>0.55333100000000002</v>
      </c>
      <c r="S314">
        <v>-32.7759</v>
      </c>
      <c r="T314">
        <f t="shared" si="19"/>
        <v>-15.792899999999999</v>
      </c>
    </row>
    <row r="315" spans="2:20" x14ac:dyDescent="0.3">
      <c r="B315">
        <v>20</v>
      </c>
      <c r="C315">
        <v>594.70799999999997</v>
      </c>
      <c r="D315">
        <f t="shared" si="20"/>
        <v>46.204315483066296</v>
      </c>
      <c r="E315">
        <v>-36.560099999999998</v>
      </c>
      <c r="F315">
        <v>66.040000000000006</v>
      </c>
      <c r="G315">
        <v>271.16899999999998</v>
      </c>
      <c r="H315">
        <v>0.49260900000000002</v>
      </c>
      <c r="I315">
        <v>-53.512599999999999</v>
      </c>
      <c r="J315">
        <f t="shared" si="18"/>
        <v>-16.952500000000001</v>
      </c>
      <c r="L315">
        <v>10</v>
      </c>
      <c r="M315">
        <v>394.06599999999997</v>
      </c>
      <c r="N315">
        <f t="shared" si="21"/>
        <v>45.504186385147435</v>
      </c>
      <c r="O315">
        <v>-16.784700000000001</v>
      </c>
      <c r="P315">
        <v>59.860199999999999</v>
      </c>
      <c r="Q315">
        <v>285.62700000000001</v>
      </c>
      <c r="R315">
        <v>0.552925</v>
      </c>
      <c r="S315">
        <v>-32.852200000000003</v>
      </c>
      <c r="T315">
        <f t="shared" si="19"/>
        <v>-16.067500000000003</v>
      </c>
    </row>
    <row r="316" spans="2:20" x14ac:dyDescent="0.3">
      <c r="B316">
        <v>21</v>
      </c>
      <c r="C316">
        <v>616.39</v>
      </c>
      <c r="D316">
        <f t="shared" si="20"/>
        <v>46.121206530762812</v>
      </c>
      <c r="E316">
        <v>-36.529499999999999</v>
      </c>
      <c r="F316">
        <v>66.040000000000006</v>
      </c>
      <c r="G316">
        <v>271.28800000000001</v>
      </c>
      <c r="H316">
        <v>0.49279699999999999</v>
      </c>
      <c r="I316">
        <v>-53.497300000000003</v>
      </c>
      <c r="J316">
        <f t="shared" si="18"/>
        <v>-16.967800000000004</v>
      </c>
      <c r="L316">
        <v>11</v>
      </c>
      <c r="M316">
        <v>415.93200000000002</v>
      </c>
      <c r="N316">
        <f t="shared" si="21"/>
        <v>45.733101618951707</v>
      </c>
      <c r="O316">
        <v>-16.891500000000001</v>
      </c>
      <c r="P316">
        <v>59.814500000000002</v>
      </c>
      <c r="Q316">
        <v>284.56099999999998</v>
      </c>
      <c r="R316">
        <v>0.55430100000000004</v>
      </c>
      <c r="S316">
        <v>-33.096299999999999</v>
      </c>
      <c r="T316">
        <f t="shared" si="19"/>
        <v>-16.204799999999999</v>
      </c>
    </row>
    <row r="317" spans="2:20" x14ac:dyDescent="0.3">
      <c r="B317">
        <v>22</v>
      </c>
      <c r="C317">
        <v>638.38900000000001</v>
      </c>
      <c r="D317">
        <f t="shared" si="20"/>
        <v>45.456611664166502</v>
      </c>
      <c r="E317">
        <v>-35.919199999999996</v>
      </c>
      <c r="F317">
        <v>65.383899999999997</v>
      </c>
      <c r="G317">
        <v>266.42899999999997</v>
      </c>
      <c r="H317">
        <v>0.48784899999999998</v>
      </c>
      <c r="I317">
        <v>-53.344700000000003</v>
      </c>
      <c r="J317">
        <f t="shared" si="18"/>
        <v>-17.425500000000007</v>
      </c>
      <c r="L317">
        <v>12</v>
      </c>
      <c r="M317">
        <v>437.745</v>
      </c>
      <c r="N317">
        <f t="shared" si="21"/>
        <v>45.844221335900635</v>
      </c>
      <c r="O317">
        <v>-17.578099999999999</v>
      </c>
      <c r="P317">
        <v>60.562100000000001</v>
      </c>
      <c r="Q317">
        <v>292.36200000000002</v>
      </c>
      <c r="R317">
        <v>0.55815000000000003</v>
      </c>
      <c r="S317">
        <v>-32.9895</v>
      </c>
      <c r="T317">
        <f t="shared" si="19"/>
        <v>-15.4114</v>
      </c>
    </row>
    <row r="318" spans="2:20" x14ac:dyDescent="0.3">
      <c r="B318">
        <v>23</v>
      </c>
      <c r="C318">
        <v>659.59</v>
      </c>
      <c r="D318">
        <f t="shared" si="20"/>
        <v>47.167586434602093</v>
      </c>
      <c r="E318">
        <v>-37.155200000000001</v>
      </c>
      <c r="F318">
        <v>66.543599999999998</v>
      </c>
      <c r="G318">
        <v>277.29399999999998</v>
      </c>
      <c r="H318">
        <v>0.49521500000000002</v>
      </c>
      <c r="I318">
        <v>-53.451500000000003</v>
      </c>
      <c r="J318">
        <f t="shared" si="18"/>
        <v>-16.296300000000002</v>
      </c>
      <c r="L318">
        <v>13</v>
      </c>
      <c r="M318">
        <v>459.81900000000002</v>
      </c>
      <c r="N318">
        <f t="shared" si="21"/>
        <v>45.302165443508173</v>
      </c>
      <c r="O318">
        <v>-16.616800000000001</v>
      </c>
      <c r="P318">
        <v>59.402500000000003</v>
      </c>
      <c r="Q318">
        <v>280.70600000000002</v>
      </c>
      <c r="R318">
        <v>0.55230199999999996</v>
      </c>
      <c r="S318">
        <v>-33.004800000000003</v>
      </c>
      <c r="T318">
        <f t="shared" si="19"/>
        <v>-16.388000000000002</v>
      </c>
    </row>
    <row r="319" spans="2:20" x14ac:dyDescent="0.3">
      <c r="B319">
        <v>24</v>
      </c>
      <c r="C319">
        <v>681.38400000000001</v>
      </c>
      <c r="D319">
        <f t="shared" si="20"/>
        <v>45.884188308708858</v>
      </c>
      <c r="E319">
        <v>-36.132800000000003</v>
      </c>
      <c r="F319">
        <v>65.643299999999996</v>
      </c>
      <c r="G319">
        <v>267.47899999999998</v>
      </c>
      <c r="H319">
        <v>0.49016300000000002</v>
      </c>
      <c r="I319">
        <v>-53.390500000000003</v>
      </c>
      <c r="J319">
        <f t="shared" si="18"/>
        <v>-17.2577</v>
      </c>
      <c r="L319">
        <v>14</v>
      </c>
      <c r="M319">
        <v>481.95400000000001</v>
      </c>
      <c r="N319">
        <f t="shared" si="21"/>
        <v>45.177320984865617</v>
      </c>
      <c r="O319">
        <v>-15.914899999999999</v>
      </c>
      <c r="P319">
        <v>58.96</v>
      </c>
      <c r="Q319">
        <v>275.7</v>
      </c>
      <c r="R319">
        <v>0.54624300000000003</v>
      </c>
      <c r="S319">
        <v>-33.020000000000003</v>
      </c>
      <c r="T319">
        <f t="shared" si="19"/>
        <v>-17.105100000000004</v>
      </c>
    </row>
    <row r="320" spans="2:20" x14ac:dyDescent="0.3">
      <c r="J320">
        <f t="shared" si="18"/>
        <v>0</v>
      </c>
      <c r="L320">
        <v>15</v>
      </c>
      <c r="M320">
        <v>504.01600000000002</v>
      </c>
      <c r="N320">
        <f t="shared" si="21"/>
        <v>45.326806273229963</v>
      </c>
      <c r="O320">
        <v>-16.555800000000001</v>
      </c>
      <c r="P320">
        <v>59.356699999999996</v>
      </c>
      <c r="Q320">
        <v>280.89600000000002</v>
      </c>
      <c r="R320">
        <v>0.55206200000000005</v>
      </c>
      <c r="S320">
        <v>-33.096299999999999</v>
      </c>
      <c r="T320">
        <f t="shared" si="19"/>
        <v>-16.540499999999998</v>
      </c>
    </row>
    <row r="321" spans="1:20" x14ac:dyDescent="0.3">
      <c r="A321">
        <v>3.55</v>
      </c>
      <c r="J321">
        <f t="shared" si="18"/>
        <v>0</v>
      </c>
      <c r="L321">
        <v>16</v>
      </c>
      <c r="M321">
        <v>526.12400000000002</v>
      </c>
      <c r="N321">
        <f t="shared" si="21"/>
        <v>45.232495024425539</v>
      </c>
      <c r="O321">
        <v>-18.158000000000001</v>
      </c>
      <c r="P321">
        <v>61.0199</v>
      </c>
      <c r="Q321">
        <v>299.13900000000001</v>
      </c>
      <c r="R321">
        <v>0.56213299999999999</v>
      </c>
      <c r="S321">
        <v>-33.111600000000003</v>
      </c>
      <c r="T321">
        <f t="shared" si="19"/>
        <v>-14.953600000000002</v>
      </c>
    </row>
    <row r="322" spans="1:20" x14ac:dyDescent="0.3">
      <c r="B322">
        <v>1</v>
      </c>
      <c r="C322">
        <v>203.71100000000001</v>
      </c>
      <c r="E322">
        <v>-42.0685</v>
      </c>
      <c r="F322">
        <v>72.936999999999998</v>
      </c>
      <c r="G322">
        <v>270.61099999999999</v>
      </c>
      <c r="H322">
        <v>0.48611700000000002</v>
      </c>
      <c r="I322">
        <v>-53.1464</v>
      </c>
      <c r="J322">
        <f t="shared" si="18"/>
        <v>-11.0779</v>
      </c>
      <c r="L322">
        <v>17</v>
      </c>
      <c r="M322">
        <v>548.58100000000002</v>
      </c>
      <c r="N322">
        <f t="shared" si="21"/>
        <v>44.529545353341952</v>
      </c>
      <c r="O322">
        <v>-17.0898</v>
      </c>
      <c r="P322">
        <v>60.028100000000002</v>
      </c>
      <c r="Q322">
        <v>287.88200000000001</v>
      </c>
      <c r="R322">
        <v>0.55671199999999998</v>
      </c>
      <c r="S322">
        <v>-33.096299999999999</v>
      </c>
      <c r="T322">
        <f t="shared" si="19"/>
        <v>-16.006499999999999</v>
      </c>
    </row>
    <row r="323" spans="1:20" x14ac:dyDescent="0.3">
      <c r="B323">
        <v>2</v>
      </c>
      <c r="C323">
        <v>217.23500000000001</v>
      </c>
      <c r="D323">
        <f t="shared" si="20"/>
        <v>73.942620526471458</v>
      </c>
      <c r="E323">
        <v>-35.339399999999998</v>
      </c>
      <c r="F323">
        <v>63.415500000000002</v>
      </c>
      <c r="G323">
        <v>264.13400000000001</v>
      </c>
      <c r="H323">
        <v>0.48958699999999999</v>
      </c>
      <c r="I323">
        <v>-51.3611</v>
      </c>
      <c r="J323">
        <f t="shared" si="18"/>
        <v>-16.021700000000003</v>
      </c>
      <c r="L323">
        <v>18</v>
      </c>
      <c r="M323">
        <v>570.93600000000004</v>
      </c>
      <c r="N323">
        <f t="shared" si="21"/>
        <v>44.732721986132823</v>
      </c>
      <c r="O323">
        <v>-16.983000000000001</v>
      </c>
      <c r="P323">
        <v>59.890700000000002</v>
      </c>
      <c r="Q323">
        <v>285.14800000000002</v>
      </c>
      <c r="R323">
        <v>0.55516299999999996</v>
      </c>
      <c r="S323">
        <v>-33.081099999999999</v>
      </c>
      <c r="T323">
        <f t="shared" si="19"/>
        <v>-16.098099999999999</v>
      </c>
    </row>
    <row r="324" spans="1:20" x14ac:dyDescent="0.3">
      <c r="B324">
        <v>3</v>
      </c>
      <c r="C324">
        <v>237.13300000000001</v>
      </c>
      <c r="D324">
        <f t="shared" si="20"/>
        <v>50.256307166549412</v>
      </c>
      <c r="E324">
        <v>-35.217300000000002</v>
      </c>
      <c r="F324">
        <v>64.209000000000003</v>
      </c>
      <c r="G324">
        <v>257.91800000000001</v>
      </c>
      <c r="H324">
        <v>0.48486800000000002</v>
      </c>
      <c r="I324">
        <v>-52.108800000000002</v>
      </c>
      <c r="J324">
        <f t="shared" si="18"/>
        <v>-16.891500000000001</v>
      </c>
      <c r="L324">
        <v>19</v>
      </c>
      <c r="M324">
        <v>593.51900000000001</v>
      </c>
      <c r="N324">
        <f t="shared" si="21"/>
        <v>44.281096399946918</v>
      </c>
      <c r="O324">
        <v>-16.845700000000001</v>
      </c>
      <c r="P324">
        <v>59.707599999999999</v>
      </c>
      <c r="Q324">
        <v>284.22000000000003</v>
      </c>
      <c r="R324">
        <v>0.55490200000000001</v>
      </c>
      <c r="S324">
        <v>-33.0505</v>
      </c>
      <c r="T324">
        <f t="shared" si="19"/>
        <v>-16.204799999999999</v>
      </c>
    </row>
    <row r="325" spans="1:20" x14ac:dyDescent="0.3">
      <c r="B325">
        <v>4</v>
      </c>
      <c r="C325">
        <v>256.97000000000003</v>
      </c>
      <c r="D325">
        <f t="shared" si="20"/>
        <v>50.410848414578773</v>
      </c>
      <c r="E325">
        <v>-36.605800000000002</v>
      </c>
      <c r="F325">
        <v>65.994299999999996</v>
      </c>
      <c r="G325">
        <v>269.18700000000001</v>
      </c>
      <c r="H325">
        <v>0.49232799999999999</v>
      </c>
      <c r="I325">
        <v>-52.642800000000001</v>
      </c>
      <c r="J325">
        <f t="shared" si="18"/>
        <v>-16.036999999999999</v>
      </c>
      <c r="L325">
        <v>20</v>
      </c>
      <c r="M325">
        <v>615.80600000000004</v>
      </c>
      <c r="N325">
        <f t="shared" si="21"/>
        <v>44.869206263741127</v>
      </c>
      <c r="O325">
        <v>-18.096900000000002</v>
      </c>
      <c r="P325">
        <v>60.943600000000004</v>
      </c>
      <c r="Q325">
        <v>297.00700000000001</v>
      </c>
      <c r="R325">
        <v>0.563168</v>
      </c>
      <c r="S325">
        <v>-33.309899999999999</v>
      </c>
      <c r="T325">
        <f t="shared" si="19"/>
        <v>-15.212999999999997</v>
      </c>
    </row>
    <row r="326" spans="1:20" x14ac:dyDescent="0.3">
      <c r="B326">
        <v>5</v>
      </c>
      <c r="C326">
        <v>276.84800000000001</v>
      </c>
      <c r="D326">
        <f t="shared" si="20"/>
        <v>50.306871918704132</v>
      </c>
      <c r="E326">
        <v>-36.544800000000002</v>
      </c>
      <c r="F326">
        <v>65.978999999999999</v>
      </c>
      <c r="G326">
        <v>270.81299999999999</v>
      </c>
      <c r="H326">
        <v>0.48927300000000001</v>
      </c>
      <c r="I326">
        <v>-52.932699999999997</v>
      </c>
      <c r="J326">
        <f t="shared" ref="J326:J389" si="22">I326-E326</f>
        <v>-16.387899999999995</v>
      </c>
      <c r="L326">
        <v>21</v>
      </c>
      <c r="M326">
        <v>638.26099999999997</v>
      </c>
      <c r="N326">
        <f t="shared" si="21"/>
        <v>44.533511467379348</v>
      </c>
      <c r="O326">
        <v>-17.974900000000002</v>
      </c>
      <c r="P326">
        <v>60.73</v>
      </c>
      <c r="Q326">
        <v>293.65499999999997</v>
      </c>
      <c r="R326">
        <v>0.56125700000000001</v>
      </c>
      <c r="S326">
        <v>-33.264200000000002</v>
      </c>
      <c r="T326">
        <f t="shared" ref="T326:T389" si="23">S326-O326</f>
        <v>-15.289300000000001</v>
      </c>
    </row>
    <row r="327" spans="1:20" x14ac:dyDescent="0.3">
      <c r="B327">
        <v>6</v>
      </c>
      <c r="C327">
        <v>297.137</v>
      </c>
      <c r="D327">
        <f t="shared" ref="D327:D390" si="24">1000/(C327-C326)</f>
        <v>49.287791414066767</v>
      </c>
      <c r="E327">
        <v>-36.071800000000003</v>
      </c>
      <c r="F327">
        <v>65.444900000000004</v>
      </c>
      <c r="G327">
        <v>267.75599999999997</v>
      </c>
      <c r="H327">
        <v>0.48952699999999999</v>
      </c>
      <c r="I327">
        <v>-52.9938</v>
      </c>
      <c r="J327">
        <f t="shared" si="22"/>
        <v>-16.921999999999997</v>
      </c>
      <c r="L327">
        <v>22</v>
      </c>
      <c r="M327">
        <v>660.46600000000001</v>
      </c>
      <c r="N327">
        <f t="shared" ref="N327:N390" si="25">1000/(M327-M326)</f>
        <v>45.034902049087961</v>
      </c>
      <c r="O327">
        <v>-17.3645</v>
      </c>
      <c r="P327">
        <v>60.211199999999998</v>
      </c>
      <c r="Q327">
        <v>289.22899999999998</v>
      </c>
      <c r="R327">
        <v>0.55840999999999996</v>
      </c>
      <c r="S327">
        <v>-33.233600000000003</v>
      </c>
      <c r="T327">
        <f t="shared" si="23"/>
        <v>-15.869100000000003</v>
      </c>
    </row>
    <row r="328" spans="1:20" x14ac:dyDescent="0.3">
      <c r="B328">
        <v>7</v>
      </c>
      <c r="C328">
        <v>317.30900000000003</v>
      </c>
      <c r="D328">
        <f t="shared" si="24"/>
        <v>49.57366646837194</v>
      </c>
      <c r="E328">
        <v>-36.193800000000003</v>
      </c>
      <c r="F328">
        <v>65.6738</v>
      </c>
      <c r="G328">
        <v>267.51499999999999</v>
      </c>
      <c r="H328">
        <v>0.48937199999999997</v>
      </c>
      <c r="I328">
        <v>-53.1616</v>
      </c>
      <c r="J328">
        <f t="shared" si="22"/>
        <v>-16.967799999999997</v>
      </c>
      <c r="L328">
        <v>23</v>
      </c>
      <c r="M328">
        <v>682.96299999999997</v>
      </c>
      <c r="N328">
        <f t="shared" si="25"/>
        <v>44.450371160599275</v>
      </c>
      <c r="O328">
        <v>-17.913799999999998</v>
      </c>
      <c r="P328">
        <v>60.6995</v>
      </c>
      <c r="Q328">
        <v>295.59899999999999</v>
      </c>
      <c r="R328">
        <v>0.56200399999999995</v>
      </c>
      <c r="S328">
        <v>-33.355699999999999</v>
      </c>
      <c r="T328">
        <f t="shared" si="23"/>
        <v>-15.4419</v>
      </c>
    </row>
    <row r="329" spans="1:20" x14ac:dyDescent="0.3">
      <c r="B329">
        <v>8</v>
      </c>
      <c r="C329">
        <v>337.48599999999999</v>
      </c>
      <c r="D329">
        <f t="shared" si="24"/>
        <v>49.561381771323873</v>
      </c>
      <c r="E329">
        <v>-36.788899999999998</v>
      </c>
      <c r="F329">
        <v>66.360500000000002</v>
      </c>
      <c r="G329">
        <v>273.93099999999998</v>
      </c>
      <c r="H329">
        <v>0.49256899999999998</v>
      </c>
      <c r="I329">
        <v>-53.1616</v>
      </c>
      <c r="J329">
        <f t="shared" si="22"/>
        <v>-16.372700000000002</v>
      </c>
      <c r="T329">
        <f t="shared" si="23"/>
        <v>0</v>
      </c>
    </row>
    <row r="330" spans="1:20" x14ac:dyDescent="0.3">
      <c r="B330">
        <v>9</v>
      </c>
      <c r="C330">
        <v>357.99200000000002</v>
      </c>
      <c r="D330">
        <f t="shared" si="24"/>
        <v>48.76621476640976</v>
      </c>
      <c r="E330">
        <v>-35.369900000000001</v>
      </c>
      <c r="F330">
        <v>64.941400000000002</v>
      </c>
      <c r="G330">
        <v>260.09800000000001</v>
      </c>
      <c r="H330">
        <v>0.48520000000000002</v>
      </c>
      <c r="I330">
        <v>-53.1464</v>
      </c>
      <c r="J330">
        <f t="shared" si="22"/>
        <v>-17.776499999999999</v>
      </c>
      <c r="K330">
        <v>3.45</v>
      </c>
      <c r="T330">
        <f t="shared" si="23"/>
        <v>0</v>
      </c>
    </row>
    <row r="331" spans="1:20" x14ac:dyDescent="0.3">
      <c r="B331">
        <v>10</v>
      </c>
      <c r="C331">
        <v>378.40499999999997</v>
      </c>
      <c r="D331">
        <f t="shared" si="24"/>
        <v>48.988389751628972</v>
      </c>
      <c r="E331">
        <v>-36.468499999999999</v>
      </c>
      <c r="F331">
        <v>66.055300000000003</v>
      </c>
      <c r="G331">
        <v>272.83699999999999</v>
      </c>
      <c r="H331">
        <v>0.49249199999999999</v>
      </c>
      <c r="I331">
        <v>-53.0396</v>
      </c>
      <c r="J331">
        <f t="shared" si="22"/>
        <v>-16.571100000000001</v>
      </c>
      <c r="L331">
        <v>1</v>
      </c>
      <c r="M331">
        <v>203.75899999999999</v>
      </c>
      <c r="O331">
        <v>-21.9421</v>
      </c>
      <c r="P331">
        <v>65.6738</v>
      </c>
      <c r="Q331">
        <v>291.62299999999999</v>
      </c>
      <c r="R331">
        <v>0.55327400000000004</v>
      </c>
      <c r="S331">
        <v>-32.119799999999998</v>
      </c>
      <c r="T331">
        <f t="shared" si="23"/>
        <v>-10.177699999999998</v>
      </c>
    </row>
    <row r="332" spans="1:20" x14ac:dyDescent="0.3">
      <c r="B332">
        <v>11</v>
      </c>
      <c r="C332">
        <v>398.91300000000001</v>
      </c>
      <c r="D332">
        <f t="shared" si="24"/>
        <v>48.761458942851476</v>
      </c>
      <c r="E332">
        <v>-35.613999999999997</v>
      </c>
      <c r="F332">
        <v>65.155000000000001</v>
      </c>
      <c r="G332">
        <v>264.233</v>
      </c>
      <c r="H332">
        <v>0.48806699999999997</v>
      </c>
      <c r="I332">
        <v>-53.1158</v>
      </c>
      <c r="J332">
        <f t="shared" si="22"/>
        <v>-17.501800000000003</v>
      </c>
      <c r="L332">
        <v>2</v>
      </c>
      <c r="M332">
        <v>220.577</v>
      </c>
      <c r="N332">
        <f t="shared" si="25"/>
        <v>59.460102271375867</v>
      </c>
      <c r="O332">
        <v>-15.914899999999999</v>
      </c>
      <c r="P332">
        <v>58.364899999999999</v>
      </c>
      <c r="Q332">
        <v>280.36500000000001</v>
      </c>
      <c r="R332">
        <v>0.55306299999999997</v>
      </c>
      <c r="S332">
        <v>-30.746500000000001</v>
      </c>
      <c r="T332">
        <f t="shared" si="23"/>
        <v>-14.831600000000002</v>
      </c>
    </row>
    <row r="333" spans="1:20" x14ac:dyDescent="0.3">
      <c r="B333">
        <v>12</v>
      </c>
      <c r="C333">
        <v>419.50700000000001</v>
      </c>
      <c r="D333">
        <f t="shared" si="24"/>
        <v>48.557832378362647</v>
      </c>
      <c r="E333">
        <v>-36.0413</v>
      </c>
      <c r="F333">
        <v>65.566999999999993</v>
      </c>
      <c r="G333">
        <v>267.17</v>
      </c>
      <c r="H333">
        <v>0.48922700000000002</v>
      </c>
      <c r="I333">
        <v>-53.192100000000003</v>
      </c>
      <c r="J333">
        <f t="shared" si="22"/>
        <v>-17.150800000000004</v>
      </c>
      <c r="L333">
        <v>3</v>
      </c>
      <c r="M333">
        <v>241.511</v>
      </c>
      <c r="N333">
        <f t="shared" si="25"/>
        <v>47.769179325499195</v>
      </c>
      <c r="O333">
        <v>-15.319800000000001</v>
      </c>
      <c r="P333">
        <v>58.349600000000002</v>
      </c>
      <c r="Q333">
        <v>272.38799999999998</v>
      </c>
      <c r="R333">
        <v>0.54569599999999996</v>
      </c>
      <c r="S333">
        <v>-31.3721</v>
      </c>
      <c r="T333">
        <f t="shared" si="23"/>
        <v>-16.052299999999999</v>
      </c>
    </row>
    <row r="334" spans="1:20" x14ac:dyDescent="0.3">
      <c r="B334">
        <v>13</v>
      </c>
      <c r="C334">
        <v>440.03199999999998</v>
      </c>
      <c r="D334">
        <f t="shared" si="24"/>
        <v>48.721071863581052</v>
      </c>
      <c r="E334">
        <v>-35.415599999999998</v>
      </c>
      <c r="F334">
        <v>64.956699999999998</v>
      </c>
      <c r="G334">
        <v>264.00200000000001</v>
      </c>
      <c r="H334">
        <v>0.487842</v>
      </c>
      <c r="I334">
        <v>-53.1464</v>
      </c>
      <c r="J334">
        <f t="shared" si="22"/>
        <v>-17.730800000000002</v>
      </c>
      <c r="L334">
        <v>4</v>
      </c>
      <c r="M334">
        <v>262.18200000000002</v>
      </c>
      <c r="N334">
        <f t="shared" si="25"/>
        <v>48.37695321948619</v>
      </c>
      <c r="O334">
        <v>-16.082799999999999</v>
      </c>
      <c r="P334">
        <v>59.1736</v>
      </c>
      <c r="Q334">
        <v>282.09699999999998</v>
      </c>
      <c r="R334">
        <v>0.55218400000000001</v>
      </c>
      <c r="S334">
        <v>-31.784099999999999</v>
      </c>
      <c r="T334">
        <f t="shared" si="23"/>
        <v>-15.7013</v>
      </c>
    </row>
    <row r="335" spans="1:20" x14ac:dyDescent="0.3">
      <c r="B335">
        <v>14</v>
      </c>
      <c r="C335">
        <v>461.11399999999998</v>
      </c>
      <c r="D335">
        <f t="shared" si="24"/>
        <v>47.433829807418668</v>
      </c>
      <c r="E335">
        <v>-35.9039</v>
      </c>
      <c r="F335">
        <v>65.399199999999993</v>
      </c>
      <c r="G335">
        <v>266.03500000000003</v>
      </c>
      <c r="H335">
        <v>0.49018699999999998</v>
      </c>
      <c r="I335">
        <v>-53.1158</v>
      </c>
      <c r="J335">
        <f t="shared" si="22"/>
        <v>-17.2119</v>
      </c>
      <c r="L335">
        <v>5</v>
      </c>
      <c r="M335">
        <v>283.053</v>
      </c>
      <c r="N335">
        <f t="shared" si="25"/>
        <v>47.91337262229893</v>
      </c>
      <c r="O335">
        <v>-16.281099999999999</v>
      </c>
      <c r="P335">
        <v>59.5398</v>
      </c>
      <c r="Q335">
        <v>282.63299999999998</v>
      </c>
      <c r="R335">
        <v>0.55308999999999997</v>
      </c>
      <c r="S335">
        <v>-32.012900000000002</v>
      </c>
      <c r="T335">
        <f t="shared" si="23"/>
        <v>-15.731800000000003</v>
      </c>
    </row>
    <row r="336" spans="1:20" x14ac:dyDescent="0.3">
      <c r="B336">
        <v>15</v>
      </c>
      <c r="C336">
        <v>481.68799999999999</v>
      </c>
      <c r="D336">
        <f t="shared" si="24"/>
        <v>48.60503548167587</v>
      </c>
      <c r="E336">
        <v>-36.346400000000003</v>
      </c>
      <c r="F336">
        <v>65.918000000000006</v>
      </c>
      <c r="G336">
        <v>273.47699999999998</v>
      </c>
      <c r="H336">
        <v>0.49227199999999999</v>
      </c>
      <c r="I336">
        <v>-53.1464</v>
      </c>
      <c r="J336">
        <f t="shared" si="22"/>
        <v>-16.799999999999997</v>
      </c>
      <c r="L336">
        <v>6</v>
      </c>
      <c r="M336">
        <v>304.33100000000002</v>
      </c>
      <c r="N336">
        <f t="shared" si="25"/>
        <v>46.996898204718441</v>
      </c>
      <c r="O336">
        <v>-16.876200000000001</v>
      </c>
      <c r="P336">
        <v>60.226399999999998</v>
      </c>
      <c r="Q336">
        <v>290.892</v>
      </c>
      <c r="R336">
        <v>0.55895099999999998</v>
      </c>
      <c r="S336">
        <v>-32.180799999999998</v>
      </c>
      <c r="T336">
        <f t="shared" si="23"/>
        <v>-15.304599999999997</v>
      </c>
    </row>
    <row r="337" spans="1:20" x14ac:dyDescent="0.3">
      <c r="B337">
        <v>16</v>
      </c>
      <c r="C337">
        <v>502.608</v>
      </c>
      <c r="D337">
        <f t="shared" si="24"/>
        <v>47.801147227533427</v>
      </c>
      <c r="E337">
        <v>-36.239600000000003</v>
      </c>
      <c r="F337">
        <v>65.780600000000007</v>
      </c>
      <c r="G337">
        <v>272.37200000000001</v>
      </c>
      <c r="H337">
        <v>0.492701</v>
      </c>
      <c r="I337">
        <v>-53.2532</v>
      </c>
      <c r="J337">
        <f t="shared" si="22"/>
        <v>-17.013599999999997</v>
      </c>
      <c r="L337">
        <v>7</v>
      </c>
      <c r="M337">
        <v>325.72399999999999</v>
      </c>
      <c r="N337">
        <f t="shared" si="25"/>
        <v>46.744262141822155</v>
      </c>
      <c r="O337">
        <v>-16.143799999999999</v>
      </c>
      <c r="P337">
        <v>59.4788</v>
      </c>
      <c r="Q337">
        <v>282.84899999999999</v>
      </c>
      <c r="R337">
        <v>0.55240800000000001</v>
      </c>
      <c r="S337">
        <v>-32.348599999999998</v>
      </c>
      <c r="T337">
        <f t="shared" si="23"/>
        <v>-16.204799999999999</v>
      </c>
    </row>
    <row r="338" spans="1:20" x14ac:dyDescent="0.3">
      <c r="B338">
        <v>17</v>
      </c>
      <c r="C338">
        <v>523.221</v>
      </c>
      <c r="D338">
        <f t="shared" si="24"/>
        <v>48.513074273516715</v>
      </c>
      <c r="E338">
        <v>-35.537700000000001</v>
      </c>
      <c r="F338">
        <v>65.033000000000001</v>
      </c>
      <c r="G338">
        <v>264.81700000000001</v>
      </c>
      <c r="H338">
        <v>0.48809200000000003</v>
      </c>
      <c r="I338">
        <v>-53.1616</v>
      </c>
      <c r="J338">
        <f t="shared" si="22"/>
        <v>-17.623899999999999</v>
      </c>
      <c r="L338">
        <v>8</v>
      </c>
      <c r="M338">
        <v>346.858</v>
      </c>
      <c r="N338">
        <f t="shared" si="25"/>
        <v>47.317119333774926</v>
      </c>
      <c r="O338">
        <v>-16.372699999999998</v>
      </c>
      <c r="P338">
        <v>59.661900000000003</v>
      </c>
      <c r="Q338">
        <v>284.09899999999999</v>
      </c>
      <c r="R338">
        <v>0.55585799999999996</v>
      </c>
      <c r="S338">
        <v>-32.379199999999997</v>
      </c>
      <c r="T338">
        <f t="shared" si="23"/>
        <v>-16.006499999999999</v>
      </c>
    </row>
    <row r="339" spans="1:20" x14ac:dyDescent="0.3">
      <c r="B339">
        <v>18</v>
      </c>
      <c r="C339">
        <v>544.69000000000005</v>
      </c>
      <c r="D339">
        <f t="shared" si="24"/>
        <v>46.578788019935608</v>
      </c>
      <c r="E339">
        <v>-36.346400000000003</v>
      </c>
      <c r="F339">
        <v>65.872200000000007</v>
      </c>
      <c r="G339">
        <v>271.822</v>
      </c>
      <c r="H339">
        <v>0.494537</v>
      </c>
      <c r="I339">
        <v>-53.1616</v>
      </c>
      <c r="J339">
        <f t="shared" si="22"/>
        <v>-16.815199999999997</v>
      </c>
      <c r="L339">
        <v>9</v>
      </c>
      <c r="M339">
        <v>368.54500000000002</v>
      </c>
      <c r="N339">
        <f t="shared" si="25"/>
        <v>46.110573154424287</v>
      </c>
      <c r="O339">
        <v>-16.586300000000001</v>
      </c>
      <c r="P339">
        <v>59.768700000000003</v>
      </c>
      <c r="Q339">
        <v>285.87299999999999</v>
      </c>
      <c r="R339">
        <v>0.55359400000000003</v>
      </c>
      <c r="S339">
        <v>-32.653799999999997</v>
      </c>
      <c r="T339">
        <f t="shared" si="23"/>
        <v>-16.067499999999995</v>
      </c>
    </row>
    <row r="340" spans="1:20" x14ac:dyDescent="0.3">
      <c r="B340">
        <v>19</v>
      </c>
      <c r="C340">
        <v>565.78300000000002</v>
      </c>
      <c r="D340">
        <f t="shared" si="24"/>
        <v>47.40909306404977</v>
      </c>
      <c r="E340">
        <v>-35.7361</v>
      </c>
      <c r="F340">
        <v>65.261799999999994</v>
      </c>
      <c r="G340">
        <v>266.33</v>
      </c>
      <c r="H340">
        <v>0.49104799999999998</v>
      </c>
      <c r="I340">
        <v>-53.009</v>
      </c>
      <c r="J340">
        <f t="shared" si="22"/>
        <v>-17.2729</v>
      </c>
      <c r="L340">
        <v>10</v>
      </c>
      <c r="M340">
        <v>389.93799999999999</v>
      </c>
      <c r="N340">
        <f t="shared" si="25"/>
        <v>46.744262141822155</v>
      </c>
      <c r="O340">
        <v>-16.540500000000002</v>
      </c>
      <c r="P340">
        <v>59.707599999999999</v>
      </c>
      <c r="Q340">
        <v>286.548</v>
      </c>
      <c r="R340">
        <v>0.55599200000000004</v>
      </c>
      <c r="S340">
        <v>-32.577500000000001</v>
      </c>
      <c r="T340">
        <f t="shared" si="23"/>
        <v>-16.036999999999999</v>
      </c>
    </row>
    <row r="341" spans="1:20" x14ac:dyDescent="0.3">
      <c r="B341">
        <v>20</v>
      </c>
      <c r="C341">
        <v>587.226</v>
      </c>
      <c r="D341">
        <f t="shared" si="24"/>
        <v>46.635265587837559</v>
      </c>
      <c r="E341">
        <v>-35.720799999999997</v>
      </c>
      <c r="F341">
        <v>65.093999999999994</v>
      </c>
      <c r="G341">
        <v>266.92700000000002</v>
      </c>
      <c r="H341">
        <v>0.49282999999999999</v>
      </c>
      <c r="I341">
        <v>-53.024299999999997</v>
      </c>
      <c r="J341">
        <f t="shared" si="22"/>
        <v>-17.3035</v>
      </c>
      <c r="L341">
        <v>11</v>
      </c>
      <c r="M341">
        <v>411.52499999999998</v>
      </c>
      <c r="N341">
        <f t="shared" si="25"/>
        <v>46.324176587761173</v>
      </c>
      <c r="O341">
        <v>-17.471299999999999</v>
      </c>
      <c r="P341">
        <v>60.623199999999997</v>
      </c>
      <c r="Q341">
        <v>295.56799999999998</v>
      </c>
      <c r="R341">
        <v>0.56341799999999997</v>
      </c>
      <c r="S341">
        <v>-32.653799999999997</v>
      </c>
      <c r="T341">
        <f t="shared" si="23"/>
        <v>-15.182499999999997</v>
      </c>
    </row>
    <row r="342" spans="1:20" x14ac:dyDescent="0.3">
      <c r="B342">
        <v>21</v>
      </c>
      <c r="C342">
        <v>608.43200000000002</v>
      </c>
      <c r="D342">
        <f t="shared" si="24"/>
        <v>47.156465151372217</v>
      </c>
      <c r="E342">
        <v>-35.965000000000003</v>
      </c>
      <c r="F342">
        <v>65.383899999999997</v>
      </c>
      <c r="G342">
        <v>269.12900000000002</v>
      </c>
      <c r="H342">
        <v>0.49420500000000001</v>
      </c>
      <c r="I342">
        <v>-53.1464</v>
      </c>
      <c r="J342">
        <f t="shared" si="22"/>
        <v>-17.181399999999996</v>
      </c>
      <c r="L342">
        <v>12</v>
      </c>
      <c r="M342">
        <v>433.18400000000003</v>
      </c>
      <c r="N342">
        <f t="shared" si="25"/>
        <v>46.170183295627581</v>
      </c>
      <c r="O342">
        <v>-16.387899999999998</v>
      </c>
      <c r="P342">
        <v>59.555100000000003</v>
      </c>
      <c r="Q342">
        <v>285.56099999999998</v>
      </c>
      <c r="R342">
        <v>0.55533600000000005</v>
      </c>
      <c r="S342">
        <v>-32.6843</v>
      </c>
      <c r="T342">
        <f t="shared" si="23"/>
        <v>-16.296400000000002</v>
      </c>
    </row>
    <row r="343" spans="1:20" x14ac:dyDescent="0.3">
      <c r="B343">
        <v>22</v>
      </c>
      <c r="C343">
        <v>629.29200000000003</v>
      </c>
      <c r="D343">
        <f t="shared" si="24"/>
        <v>47.938638542665359</v>
      </c>
      <c r="E343">
        <v>-35.385100000000001</v>
      </c>
      <c r="F343">
        <v>64.880399999999995</v>
      </c>
      <c r="G343">
        <v>265.03500000000003</v>
      </c>
      <c r="H343">
        <v>0.49099399999999999</v>
      </c>
      <c r="I343">
        <v>-53.176900000000003</v>
      </c>
      <c r="J343">
        <f t="shared" si="22"/>
        <v>-17.791800000000002</v>
      </c>
      <c r="L343">
        <v>13</v>
      </c>
      <c r="M343">
        <v>454.57799999999997</v>
      </c>
      <c r="N343">
        <f t="shared" si="25"/>
        <v>46.742077217911678</v>
      </c>
      <c r="O343">
        <v>-16.693100000000001</v>
      </c>
      <c r="P343">
        <v>59.844999999999999</v>
      </c>
      <c r="Q343">
        <v>285.10199999999998</v>
      </c>
      <c r="R343">
        <v>0.555975</v>
      </c>
      <c r="S343">
        <v>-32.867400000000004</v>
      </c>
      <c r="T343">
        <f t="shared" si="23"/>
        <v>-16.174300000000002</v>
      </c>
    </row>
    <row r="344" spans="1:20" x14ac:dyDescent="0.3">
      <c r="B344">
        <v>23</v>
      </c>
      <c r="C344">
        <v>650.48299999999995</v>
      </c>
      <c r="D344">
        <f t="shared" si="24"/>
        <v>47.189844745410973</v>
      </c>
      <c r="E344">
        <v>-36.514299999999999</v>
      </c>
      <c r="F344">
        <v>65.963700000000003</v>
      </c>
      <c r="G344">
        <v>274.34699999999998</v>
      </c>
      <c r="H344">
        <v>0.49495800000000001</v>
      </c>
      <c r="I344">
        <v>-53.1464</v>
      </c>
      <c r="J344">
        <f t="shared" si="22"/>
        <v>-16.632100000000001</v>
      </c>
      <c r="L344">
        <v>14</v>
      </c>
      <c r="M344">
        <v>476.30099999999999</v>
      </c>
      <c r="N344">
        <f t="shared" si="25"/>
        <v>46.034157344749779</v>
      </c>
      <c r="O344">
        <v>-17.2729</v>
      </c>
      <c r="P344">
        <v>60.409500000000001</v>
      </c>
      <c r="Q344">
        <v>293.22199999999998</v>
      </c>
      <c r="R344">
        <v>0.56068700000000005</v>
      </c>
      <c r="S344">
        <v>-32.852200000000003</v>
      </c>
      <c r="T344">
        <f t="shared" si="23"/>
        <v>-15.579300000000003</v>
      </c>
    </row>
    <row r="345" spans="1:20" x14ac:dyDescent="0.3">
      <c r="B345">
        <v>24</v>
      </c>
      <c r="C345">
        <v>672.02</v>
      </c>
      <c r="D345">
        <f t="shared" si="24"/>
        <v>46.431722152574565</v>
      </c>
      <c r="E345">
        <v>-35.354599999999998</v>
      </c>
      <c r="F345">
        <v>64.727800000000002</v>
      </c>
      <c r="G345">
        <v>263.83300000000003</v>
      </c>
      <c r="H345">
        <v>0.49090299999999998</v>
      </c>
      <c r="I345">
        <v>-53.192100000000003</v>
      </c>
      <c r="J345">
        <f t="shared" si="22"/>
        <v>-17.837500000000006</v>
      </c>
      <c r="L345">
        <v>15</v>
      </c>
      <c r="M345">
        <v>498.245</v>
      </c>
      <c r="N345">
        <f t="shared" si="25"/>
        <v>45.570543200874923</v>
      </c>
      <c r="O345">
        <v>-17.4255</v>
      </c>
      <c r="P345">
        <v>60.516399999999997</v>
      </c>
      <c r="Q345">
        <v>295.14800000000002</v>
      </c>
      <c r="R345">
        <v>0.56118500000000004</v>
      </c>
      <c r="S345">
        <v>-32.8979</v>
      </c>
      <c r="T345">
        <f t="shared" si="23"/>
        <v>-15.4724</v>
      </c>
    </row>
    <row r="346" spans="1:20" x14ac:dyDescent="0.3">
      <c r="B346">
        <v>25</v>
      </c>
      <c r="C346">
        <v>693.38099999999997</v>
      </c>
      <c r="D346">
        <f t="shared" si="24"/>
        <v>46.814287720612356</v>
      </c>
      <c r="E346">
        <v>-35.766599999999997</v>
      </c>
      <c r="F346">
        <v>65.093999999999994</v>
      </c>
      <c r="G346">
        <v>267.71300000000002</v>
      </c>
      <c r="H346">
        <v>0.492645</v>
      </c>
      <c r="I346">
        <v>-53.1158</v>
      </c>
      <c r="J346">
        <f t="shared" si="22"/>
        <v>-17.349200000000003</v>
      </c>
      <c r="L346">
        <v>16</v>
      </c>
      <c r="M346">
        <v>520.01800000000003</v>
      </c>
      <c r="N346">
        <f t="shared" si="25"/>
        <v>45.928443485050238</v>
      </c>
      <c r="O346">
        <v>-17.013500000000001</v>
      </c>
      <c r="P346">
        <v>60.119599999999998</v>
      </c>
      <c r="Q346">
        <v>289.67</v>
      </c>
      <c r="R346">
        <v>0.55865600000000004</v>
      </c>
      <c r="S346">
        <v>-32.852200000000003</v>
      </c>
      <c r="T346">
        <f t="shared" si="23"/>
        <v>-15.838700000000003</v>
      </c>
    </row>
    <row r="347" spans="1:20" x14ac:dyDescent="0.3">
      <c r="J347">
        <f t="shared" si="22"/>
        <v>0</v>
      </c>
      <c r="L347">
        <v>17</v>
      </c>
      <c r="M347">
        <v>542.27700000000004</v>
      </c>
      <c r="N347">
        <f t="shared" si="25"/>
        <v>44.925648052473129</v>
      </c>
      <c r="O347">
        <v>-16.708400000000001</v>
      </c>
      <c r="P347">
        <v>59.814500000000002</v>
      </c>
      <c r="Q347">
        <v>287.13900000000001</v>
      </c>
      <c r="R347">
        <v>0.55796000000000001</v>
      </c>
      <c r="S347">
        <v>-32.806399999999996</v>
      </c>
      <c r="T347">
        <f t="shared" si="23"/>
        <v>-16.097999999999995</v>
      </c>
    </row>
    <row r="348" spans="1:20" x14ac:dyDescent="0.3">
      <c r="A348">
        <v>3.6</v>
      </c>
      <c r="J348">
        <f t="shared" si="22"/>
        <v>0</v>
      </c>
      <c r="L348">
        <v>18</v>
      </c>
      <c r="M348">
        <v>564.29100000000005</v>
      </c>
      <c r="N348">
        <f t="shared" si="25"/>
        <v>45.42563823021711</v>
      </c>
      <c r="O348">
        <v>-16.784700000000001</v>
      </c>
      <c r="P348">
        <v>59.875500000000002</v>
      </c>
      <c r="Q348">
        <v>288.47500000000002</v>
      </c>
      <c r="R348">
        <v>0.55875399999999997</v>
      </c>
      <c r="S348">
        <v>-32.7911</v>
      </c>
      <c r="T348">
        <f t="shared" si="23"/>
        <v>-16.006399999999999</v>
      </c>
    </row>
    <row r="349" spans="1:20" x14ac:dyDescent="0.3">
      <c r="B349">
        <v>1</v>
      </c>
      <c r="C349">
        <v>203.58</v>
      </c>
      <c r="E349">
        <v>-41.9617</v>
      </c>
      <c r="F349">
        <v>72.845500000000001</v>
      </c>
      <c r="G349">
        <v>272.80799999999999</v>
      </c>
      <c r="H349">
        <v>0.488705</v>
      </c>
      <c r="I349">
        <v>-52.871699999999997</v>
      </c>
      <c r="J349">
        <f t="shared" si="22"/>
        <v>-10.909999999999997</v>
      </c>
      <c r="L349">
        <v>19</v>
      </c>
      <c r="M349">
        <v>586.38</v>
      </c>
      <c r="N349">
        <f t="shared" si="25"/>
        <v>45.271402055321772</v>
      </c>
      <c r="O349">
        <v>-16.845700000000001</v>
      </c>
      <c r="P349">
        <v>59.875500000000002</v>
      </c>
      <c r="Q349">
        <v>287.899</v>
      </c>
      <c r="R349">
        <v>0.55793499999999996</v>
      </c>
      <c r="S349">
        <v>-32.8827</v>
      </c>
      <c r="T349">
        <f t="shared" si="23"/>
        <v>-16.036999999999999</v>
      </c>
    </row>
    <row r="350" spans="1:20" x14ac:dyDescent="0.3">
      <c r="B350">
        <v>2</v>
      </c>
      <c r="C350">
        <v>216.85599999999999</v>
      </c>
      <c r="D350">
        <f t="shared" si="24"/>
        <v>75.323892738776848</v>
      </c>
      <c r="E350">
        <v>-34.484900000000003</v>
      </c>
      <c r="F350">
        <v>62.3474</v>
      </c>
      <c r="G350">
        <v>259.029</v>
      </c>
      <c r="H350">
        <v>0.49057600000000001</v>
      </c>
      <c r="I350">
        <v>-51.223799999999997</v>
      </c>
      <c r="J350">
        <f t="shared" si="22"/>
        <v>-16.738899999999994</v>
      </c>
      <c r="L350">
        <v>20</v>
      </c>
      <c r="M350">
        <v>608.476</v>
      </c>
      <c r="N350">
        <f t="shared" si="25"/>
        <v>45.257060101375806</v>
      </c>
      <c r="O350">
        <v>-15.914899999999999</v>
      </c>
      <c r="P350">
        <v>58.929400000000001</v>
      </c>
      <c r="Q350">
        <v>278.51900000000001</v>
      </c>
      <c r="R350">
        <v>0.55335100000000004</v>
      </c>
      <c r="S350">
        <v>-32.867400000000004</v>
      </c>
      <c r="T350">
        <f t="shared" si="23"/>
        <v>-16.952500000000004</v>
      </c>
    </row>
    <row r="351" spans="1:20" x14ac:dyDescent="0.3">
      <c r="B351">
        <v>3</v>
      </c>
      <c r="C351">
        <v>236.47900000000001</v>
      </c>
      <c r="D351">
        <f t="shared" si="24"/>
        <v>50.960607450440762</v>
      </c>
      <c r="E351">
        <v>-35.08</v>
      </c>
      <c r="F351">
        <v>64.025899999999993</v>
      </c>
      <c r="G351">
        <v>257.77199999999999</v>
      </c>
      <c r="H351">
        <v>0.48662499999999997</v>
      </c>
      <c r="I351">
        <v>-51.940899999999999</v>
      </c>
      <c r="J351">
        <f t="shared" si="22"/>
        <v>-16.860900000000001</v>
      </c>
      <c r="L351">
        <v>21</v>
      </c>
      <c r="M351">
        <v>630.45299999999997</v>
      </c>
      <c r="N351">
        <f t="shared" si="25"/>
        <v>45.502115848387</v>
      </c>
      <c r="O351">
        <v>-16.296399999999998</v>
      </c>
      <c r="P351">
        <v>59.097299999999997</v>
      </c>
      <c r="Q351">
        <v>280.37799999999999</v>
      </c>
      <c r="R351">
        <v>0.555809</v>
      </c>
      <c r="S351">
        <v>-33.065800000000003</v>
      </c>
      <c r="T351">
        <f t="shared" si="23"/>
        <v>-16.769400000000005</v>
      </c>
    </row>
    <row r="352" spans="1:20" x14ac:dyDescent="0.3">
      <c r="B352">
        <v>4</v>
      </c>
      <c r="C352">
        <v>256.13799999999998</v>
      </c>
      <c r="D352">
        <f t="shared" si="24"/>
        <v>50.867287247571184</v>
      </c>
      <c r="E352">
        <v>-35.110500000000002</v>
      </c>
      <c r="F352">
        <v>64.27</v>
      </c>
      <c r="G352">
        <v>258.93799999999999</v>
      </c>
      <c r="H352">
        <v>0.487369</v>
      </c>
      <c r="I352">
        <v>-52.291899999999998</v>
      </c>
      <c r="J352">
        <f t="shared" si="22"/>
        <v>-17.181399999999996</v>
      </c>
      <c r="L352">
        <v>22</v>
      </c>
      <c r="M352">
        <v>652.45799999999997</v>
      </c>
      <c r="N352">
        <f t="shared" si="25"/>
        <v>45.444217223358336</v>
      </c>
      <c r="O352">
        <v>-17.379799999999999</v>
      </c>
      <c r="P352">
        <v>60.180700000000002</v>
      </c>
      <c r="Q352">
        <v>292.61099999999999</v>
      </c>
      <c r="R352">
        <v>0.56237899999999996</v>
      </c>
      <c r="S352">
        <v>-33.065800000000003</v>
      </c>
      <c r="T352">
        <f t="shared" si="23"/>
        <v>-15.686000000000003</v>
      </c>
    </row>
    <row r="353" spans="2:20" x14ac:dyDescent="0.3">
      <c r="B353">
        <v>5</v>
      </c>
      <c r="C353">
        <v>275.70400000000001</v>
      </c>
      <c r="D353">
        <f t="shared" si="24"/>
        <v>51.109066748441094</v>
      </c>
      <c r="E353">
        <v>-35.476700000000001</v>
      </c>
      <c r="F353">
        <v>64.773600000000002</v>
      </c>
      <c r="G353">
        <v>264.47800000000001</v>
      </c>
      <c r="H353">
        <v>0.48952099999999998</v>
      </c>
      <c r="I353">
        <v>-52.505499999999998</v>
      </c>
      <c r="J353">
        <f t="shared" si="22"/>
        <v>-17.028799999999997</v>
      </c>
      <c r="L353">
        <v>23</v>
      </c>
      <c r="M353">
        <v>674.77599999999995</v>
      </c>
      <c r="N353">
        <f t="shared" si="25"/>
        <v>44.806882337127014</v>
      </c>
      <c r="O353">
        <v>-16.754200000000001</v>
      </c>
      <c r="P353">
        <v>59.4482</v>
      </c>
      <c r="Q353">
        <v>285.92899999999997</v>
      </c>
      <c r="R353">
        <v>0.55801599999999996</v>
      </c>
      <c r="S353">
        <v>-33.004800000000003</v>
      </c>
      <c r="T353">
        <f t="shared" si="23"/>
        <v>-16.250600000000002</v>
      </c>
    </row>
    <row r="354" spans="2:20" x14ac:dyDescent="0.3">
      <c r="B354">
        <v>6</v>
      </c>
      <c r="C354">
        <v>295.36700000000002</v>
      </c>
      <c r="D354">
        <f t="shared" si="24"/>
        <v>50.856939429385115</v>
      </c>
      <c r="E354">
        <v>-36.087000000000003</v>
      </c>
      <c r="F354">
        <v>65.566999999999993</v>
      </c>
      <c r="G354">
        <v>269.33800000000002</v>
      </c>
      <c r="H354">
        <v>0.49172100000000002</v>
      </c>
      <c r="I354">
        <v>-52.627600000000001</v>
      </c>
      <c r="J354">
        <f t="shared" si="22"/>
        <v>-16.540599999999998</v>
      </c>
      <c r="L354">
        <v>24</v>
      </c>
      <c r="M354">
        <v>696.80399999999997</v>
      </c>
      <c r="N354">
        <f t="shared" si="25"/>
        <v>45.396767750136149</v>
      </c>
      <c r="O354">
        <v>-17.684899999999999</v>
      </c>
      <c r="P354">
        <v>60.363799999999998</v>
      </c>
      <c r="Q354">
        <v>295.71699999999998</v>
      </c>
      <c r="R354">
        <v>0.56477699999999997</v>
      </c>
      <c r="S354">
        <v>-33.142099999999999</v>
      </c>
      <c r="T354">
        <f t="shared" si="23"/>
        <v>-15.4572</v>
      </c>
    </row>
    <row r="355" spans="2:20" x14ac:dyDescent="0.3">
      <c r="B355">
        <v>7</v>
      </c>
      <c r="C355">
        <v>315.71199999999999</v>
      </c>
      <c r="D355">
        <f t="shared" si="24"/>
        <v>49.152125829442198</v>
      </c>
      <c r="E355">
        <v>-35.507199999999997</v>
      </c>
      <c r="F355">
        <v>65.124499999999998</v>
      </c>
      <c r="G355">
        <v>264.16399999999999</v>
      </c>
      <c r="H355">
        <v>0.48851499999999998</v>
      </c>
      <c r="I355">
        <v>-52.703899999999997</v>
      </c>
      <c r="J355">
        <f t="shared" si="22"/>
        <v>-17.1967</v>
      </c>
      <c r="T355">
        <f t="shared" si="23"/>
        <v>0</v>
      </c>
    </row>
    <row r="356" spans="2:20" x14ac:dyDescent="0.3">
      <c r="B356">
        <v>8</v>
      </c>
      <c r="C356">
        <v>335.29</v>
      </c>
      <c r="D356">
        <f t="shared" si="24"/>
        <v>51.077740320768129</v>
      </c>
      <c r="E356">
        <v>-36.636400000000002</v>
      </c>
      <c r="F356">
        <v>66.024799999999999</v>
      </c>
      <c r="G356">
        <v>275.68599999999998</v>
      </c>
      <c r="H356">
        <v>0.49776300000000001</v>
      </c>
      <c r="I356">
        <v>-52.780200000000001</v>
      </c>
      <c r="J356">
        <f t="shared" si="22"/>
        <v>-16.143799999999999</v>
      </c>
      <c r="K356">
        <v>3.5</v>
      </c>
      <c r="T356">
        <f t="shared" si="23"/>
        <v>0</v>
      </c>
    </row>
    <row r="357" spans="2:20" x14ac:dyDescent="0.3">
      <c r="B357">
        <v>9</v>
      </c>
      <c r="C357">
        <v>355.541</v>
      </c>
      <c r="D357">
        <f t="shared" si="24"/>
        <v>49.380277517159705</v>
      </c>
      <c r="E357">
        <v>-35.8429</v>
      </c>
      <c r="F357">
        <v>65.322900000000004</v>
      </c>
      <c r="G357">
        <v>267.47199999999998</v>
      </c>
      <c r="H357">
        <v>0.490865</v>
      </c>
      <c r="I357">
        <v>-52.963299999999997</v>
      </c>
      <c r="J357">
        <f t="shared" si="22"/>
        <v>-17.120399999999997</v>
      </c>
      <c r="L357">
        <v>1</v>
      </c>
      <c r="M357">
        <v>203.71299999999999</v>
      </c>
      <c r="O357">
        <v>-20.919799999999999</v>
      </c>
      <c r="P357">
        <v>64.651499999999999</v>
      </c>
      <c r="Q357">
        <v>284.68799999999999</v>
      </c>
      <c r="R357">
        <v>0.55130199999999996</v>
      </c>
      <c r="S357">
        <v>-31.738299999999999</v>
      </c>
      <c r="T357">
        <f t="shared" si="23"/>
        <v>-10.8185</v>
      </c>
    </row>
    <row r="358" spans="2:20" x14ac:dyDescent="0.3">
      <c r="B358">
        <v>10</v>
      </c>
      <c r="C358">
        <v>375.93599999999998</v>
      </c>
      <c r="D358">
        <f t="shared" si="24"/>
        <v>49.031625398381998</v>
      </c>
      <c r="E358">
        <v>-34.912100000000002</v>
      </c>
      <c r="F358">
        <v>64.361599999999996</v>
      </c>
      <c r="G358">
        <v>259.88499999999999</v>
      </c>
      <c r="H358">
        <v>0.48717700000000003</v>
      </c>
      <c r="I358">
        <v>-53.024299999999997</v>
      </c>
      <c r="J358">
        <f t="shared" si="22"/>
        <v>-18.112199999999994</v>
      </c>
      <c r="L358">
        <v>2</v>
      </c>
      <c r="M358">
        <v>219.679</v>
      </c>
      <c r="N358">
        <f t="shared" si="25"/>
        <v>62.633095327571056</v>
      </c>
      <c r="O358">
        <v>-15.365600000000001</v>
      </c>
      <c r="P358">
        <v>57.815600000000003</v>
      </c>
      <c r="Q358">
        <v>282.51799999999997</v>
      </c>
      <c r="R358">
        <v>0.55596900000000005</v>
      </c>
      <c r="S358">
        <v>-30.380199999999999</v>
      </c>
      <c r="T358">
        <f t="shared" si="23"/>
        <v>-15.014599999999998</v>
      </c>
    </row>
    <row r="359" spans="2:20" x14ac:dyDescent="0.3">
      <c r="B359">
        <v>11</v>
      </c>
      <c r="C359">
        <v>396.464</v>
      </c>
      <c r="D359">
        <f t="shared" si="24"/>
        <v>48.713951675759887</v>
      </c>
      <c r="E359">
        <v>-35.385100000000001</v>
      </c>
      <c r="F359">
        <v>64.895600000000002</v>
      </c>
      <c r="G359">
        <v>264.88099999999997</v>
      </c>
      <c r="H359">
        <v>0.49135000000000001</v>
      </c>
      <c r="I359">
        <v>-52.902200000000001</v>
      </c>
      <c r="J359">
        <f t="shared" si="22"/>
        <v>-17.517099999999999</v>
      </c>
      <c r="L359">
        <v>3</v>
      </c>
      <c r="M359">
        <v>240.32599999999999</v>
      </c>
      <c r="N359">
        <f t="shared" si="25"/>
        <v>48.433186419334547</v>
      </c>
      <c r="O359">
        <v>-15.7013</v>
      </c>
      <c r="P359">
        <v>58.639499999999998</v>
      </c>
      <c r="Q359">
        <v>283.02</v>
      </c>
      <c r="R359">
        <v>0.55438900000000002</v>
      </c>
      <c r="S359">
        <v>-31.1279</v>
      </c>
      <c r="T359">
        <f t="shared" si="23"/>
        <v>-15.426600000000001</v>
      </c>
    </row>
    <row r="360" spans="2:20" x14ac:dyDescent="0.3">
      <c r="B360">
        <v>12</v>
      </c>
      <c r="C360">
        <v>416.88200000000001</v>
      </c>
      <c r="D360">
        <f t="shared" si="24"/>
        <v>48.976393378391599</v>
      </c>
      <c r="E360">
        <v>-35.858199999999997</v>
      </c>
      <c r="F360">
        <v>65.338099999999997</v>
      </c>
      <c r="G360">
        <v>270.61200000000002</v>
      </c>
      <c r="H360">
        <v>0.49321999999999999</v>
      </c>
      <c r="I360">
        <v>-52.932699999999997</v>
      </c>
      <c r="J360">
        <f t="shared" si="22"/>
        <v>-17.0745</v>
      </c>
      <c r="L360">
        <v>4</v>
      </c>
      <c r="M360">
        <v>260.53899999999999</v>
      </c>
      <c r="N360">
        <f t="shared" si="25"/>
        <v>49.473111363973693</v>
      </c>
      <c r="O360">
        <v>-15.8081</v>
      </c>
      <c r="P360">
        <v>58.853099999999998</v>
      </c>
      <c r="Q360">
        <v>283.01</v>
      </c>
      <c r="R360">
        <v>0.55501999999999996</v>
      </c>
      <c r="S360">
        <v>-31.4941</v>
      </c>
      <c r="T360">
        <f t="shared" si="23"/>
        <v>-15.686</v>
      </c>
    </row>
    <row r="361" spans="2:20" x14ac:dyDescent="0.3">
      <c r="B361">
        <v>13</v>
      </c>
      <c r="C361">
        <v>437.46800000000002</v>
      </c>
      <c r="D361">
        <f t="shared" si="24"/>
        <v>48.576702613426569</v>
      </c>
      <c r="E361">
        <v>-36.514299999999999</v>
      </c>
      <c r="F361">
        <v>66.040000000000006</v>
      </c>
      <c r="G361">
        <v>275.05599999999998</v>
      </c>
      <c r="H361">
        <v>0.49627300000000002</v>
      </c>
      <c r="I361">
        <v>-53.131100000000004</v>
      </c>
      <c r="J361">
        <f t="shared" si="22"/>
        <v>-16.616800000000005</v>
      </c>
      <c r="L361">
        <v>5</v>
      </c>
      <c r="M361">
        <v>280.87900000000002</v>
      </c>
      <c r="N361">
        <f t="shared" si="25"/>
        <v>49.164208456243777</v>
      </c>
      <c r="O361">
        <v>-16.372699999999998</v>
      </c>
      <c r="P361">
        <v>59.433</v>
      </c>
      <c r="Q361">
        <v>288.959</v>
      </c>
      <c r="R361">
        <v>0.558249</v>
      </c>
      <c r="S361">
        <v>-31.814599999999999</v>
      </c>
      <c r="T361">
        <f t="shared" si="23"/>
        <v>-15.4419</v>
      </c>
    </row>
    <row r="362" spans="2:20" x14ac:dyDescent="0.3">
      <c r="B362">
        <v>14</v>
      </c>
      <c r="C362">
        <v>457.92700000000002</v>
      </c>
      <c r="D362">
        <f t="shared" si="24"/>
        <v>48.878244293464974</v>
      </c>
      <c r="E362">
        <v>-36.941499999999998</v>
      </c>
      <c r="F362">
        <v>66.467299999999994</v>
      </c>
      <c r="G362">
        <v>281.60899999999998</v>
      </c>
      <c r="H362">
        <v>0.49930600000000003</v>
      </c>
      <c r="I362">
        <v>-53.0396</v>
      </c>
      <c r="J362">
        <f t="shared" si="22"/>
        <v>-16.098100000000002</v>
      </c>
      <c r="L362">
        <v>6</v>
      </c>
      <c r="M362">
        <v>301.61399999999998</v>
      </c>
      <c r="N362">
        <f t="shared" si="25"/>
        <v>48.227634434531083</v>
      </c>
      <c r="O362">
        <v>-16.265899999999998</v>
      </c>
      <c r="P362">
        <v>59.4482</v>
      </c>
      <c r="Q362">
        <v>286.923</v>
      </c>
      <c r="R362">
        <v>0.55687699999999996</v>
      </c>
      <c r="S362">
        <v>-31.982399999999998</v>
      </c>
      <c r="T362">
        <f t="shared" si="23"/>
        <v>-15.7165</v>
      </c>
    </row>
    <row r="363" spans="2:20" x14ac:dyDescent="0.3">
      <c r="B363">
        <v>15</v>
      </c>
      <c r="C363">
        <v>478.28100000000001</v>
      </c>
      <c r="D363">
        <f t="shared" si="24"/>
        <v>49.130392060528678</v>
      </c>
      <c r="E363">
        <v>-35.7971</v>
      </c>
      <c r="F363">
        <v>65.338099999999997</v>
      </c>
      <c r="G363">
        <v>270.11599999999999</v>
      </c>
      <c r="H363">
        <v>0.49277399999999999</v>
      </c>
      <c r="I363">
        <v>-53.024299999999997</v>
      </c>
      <c r="J363">
        <f t="shared" si="22"/>
        <v>-17.227199999999996</v>
      </c>
      <c r="L363">
        <v>7</v>
      </c>
      <c r="M363">
        <v>322.49700000000001</v>
      </c>
      <c r="N363">
        <f t="shared" si="25"/>
        <v>47.885840157065466</v>
      </c>
      <c r="O363">
        <v>-15.426600000000001</v>
      </c>
      <c r="P363">
        <v>58.471699999999998</v>
      </c>
      <c r="Q363">
        <v>278.17200000000003</v>
      </c>
      <c r="R363">
        <v>0.55293300000000001</v>
      </c>
      <c r="S363">
        <v>-32.165500000000002</v>
      </c>
      <c r="T363">
        <f t="shared" si="23"/>
        <v>-16.738900000000001</v>
      </c>
    </row>
    <row r="364" spans="2:20" x14ac:dyDescent="0.3">
      <c r="B364">
        <v>16</v>
      </c>
      <c r="C364">
        <v>499.065</v>
      </c>
      <c r="D364">
        <f t="shared" si="24"/>
        <v>48.113933795227119</v>
      </c>
      <c r="E364">
        <v>-36.1023</v>
      </c>
      <c r="F364">
        <v>65.597499999999997</v>
      </c>
      <c r="G364">
        <v>273.60899999999998</v>
      </c>
      <c r="H364">
        <v>0.494612</v>
      </c>
      <c r="I364">
        <v>-52.9938</v>
      </c>
      <c r="J364">
        <f t="shared" si="22"/>
        <v>-16.891500000000001</v>
      </c>
      <c r="L364">
        <v>8</v>
      </c>
      <c r="M364">
        <v>343.45100000000002</v>
      </c>
      <c r="N364">
        <f t="shared" si="25"/>
        <v>47.723584995704861</v>
      </c>
      <c r="O364">
        <v>-16.342199999999998</v>
      </c>
      <c r="P364">
        <v>59.6008</v>
      </c>
      <c r="Q364">
        <v>287.774</v>
      </c>
      <c r="R364">
        <v>0.55785300000000004</v>
      </c>
      <c r="S364">
        <v>-32.195999999999998</v>
      </c>
      <c r="T364">
        <f t="shared" si="23"/>
        <v>-15.8538</v>
      </c>
    </row>
    <row r="365" spans="2:20" x14ac:dyDescent="0.3">
      <c r="B365">
        <v>17</v>
      </c>
      <c r="C365">
        <v>519.56200000000001</v>
      </c>
      <c r="D365">
        <f t="shared" si="24"/>
        <v>48.787627457676699</v>
      </c>
      <c r="E365">
        <v>-35.613999999999997</v>
      </c>
      <c r="F365">
        <v>65.002399999999994</v>
      </c>
      <c r="G365">
        <v>266.93599999999998</v>
      </c>
      <c r="H365">
        <v>0.49326799999999998</v>
      </c>
      <c r="I365">
        <v>-52.948</v>
      </c>
      <c r="J365">
        <f t="shared" si="22"/>
        <v>-17.334000000000003</v>
      </c>
      <c r="L365">
        <v>9</v>
      </c>
      <c r="M365">
        <v>364.209</v>
      </c>
      <c r="N365">
        <f t="shared" si="25"/>
        <v>48.174197899605012</v>
      </c>
      <c r="O365">
        <v>-17.4255</v>
      </c>
      <c r="P365">
        <v>60.623199999999997</v>
      </c>
      <c r="Q365">
        <v>299.19400000000002</v>
      </c>
      <c r="R365">
        <v>0.56683099999999997</v>
      </c>
      <c r="S365">
        <v>-32.272300000000001</v>
      </c>
      <c r="T365">
        <f t="shared" si="23"/>
        <v>-14.846800000000002</v>
      </c>
    </row>
    <row r="366" spans="2:20" x14ac:dyDescent="0.3">
      <c r="B366">
        <v>18</v>
      </c>
      <c r="C366">
        <v>540.16800000000001</v>
      </c>
      <c r="D366">
        <f t="shared" si="24"/>
        <v>48.529554498689713</v>
      </c>
      <c r="E366">
        <v>-36.956800000000001</v>
      </c>
      <c r="F366">
        <v>66.406300000000002</v>
      </c>
      <c r="G366">
        <v>280.37599999999998</v>
      </c>
      <c r="H366">
        <v>0.50027100000000002</v>
      </c>
      <c r="I366">
        <v>-53.070099999999996</v>
      </c>
      <c r="J366">
        <f t="shared" si="22"/>
        <v>-16.113299999999995</v>
      </c>
      <c r="L366">
        <v>10</v>
      </c>
      <c r="M366">
        <v>385.54</v>
      </c>
      <c r="N366">
        <f t="shared" si="25"/>
        <v>46.880127513946803</v>
      </c>
      <c r="O366">
        <v>-16.281099999999999</v>
      </c>
      <c r="P366">
        <v>59.570300000000003</v>
      </c>
      <c r="Q366">
        <v>287.57</v>
      </c>
      <c r="R366">
        <v>0.55746700000000005</v>
      </c>
      <c r="S366">
        <v>-32.394399999999997</v>
      </c>
      <c r="T366">
        <f t="shared" si="23"/>
        <v>-16.113299999999999</v>
      </c>
    </row>
    <row r="367" spans="2:20" x14ac:dyDescent="0.3">
      <c r="B367">
        <v>19</v>
      </c>
      <c r="C367">
        <v>561.14499999999998</v>
      </c>
      <c r="D367">
        <f t="shared" si="24"/>
        <v>47.67125899795019</v>
      </c>
      <c r="E367">
        <v>-36.346400000000003</v>
      </c>
      <c r="F367">
        <v>65.750100000000003</v>
      </c>
      <c r="G367">
        <v>275.37099999999998</v>
      </c>
      <c r="H367">
        <v>0.49813200000000002</v>
      </c>
      <c r="I367">
        <v>-52.887</v>
      </c>
      <c r="J367">
        <f t="shared" si="22"/>
        <v>-16.540599999999998</v>
      </c>
      <c r="L367">
        <v>11</v>
      </c>
      <c r="M367">
        <v>406.88900000000001</v>
      </c>
      <c r="N367">
        <f t="shared" si="25"/>
        <v>46.840601433322426</v>
      </c>
      <c r="O367">
        <v>-15.945399999999999</v>
      </c>
      <c r="P367">
        <v>59.143099999999997</v>
      </c>
      <c r="Q367">
        <v>284.37299999999999</v>
      </c>
      <c r="R367">
        <v>0.55571599999999999</v>
      </c>
      <c r="S367">
        <v>-32.287599999999998</v>
      </c>
      <c r="T367">
        <f t="shared" si="23"/>
        <v>-16.342199999999998</v>
      </c>
    </row>
    <row r="368" spans="2:20" x14ac:dyDescent="0.3">
      <c r="B368">
        <v>20</v>
      </c>
      <c r="C368">
        <v>582.04499999999996</v>
      </c>
      <c r="D368">
        <f t="shared" si="24"/>
        <v>47.846889952153163</v>
      </c>
      <c r="E368">
        <v>-35.598799999999997</v>
      </c>
      <c r="F368">
        <v>65.017700000000005</v>
      </c>
      <c r="G368">
        <v>267.62799999999999</v>
      </c>
      <c r="H368">
        <v>0.49365799999999999</v>
      </c>
      <c r="I368">
        <v>-52.978499999999997</v>
      </c>
      <c r="J368">
        <f t="shared" si="22"/>
        <v>-17.3797</v>
      </c>
      <c r="L368">
        <v>12</v>
      </c>
      <c r="M368">
        <v>428.32400000000001</v>
      </c>
      <c r="N368">
        <f t="shared" si="25"/>
        <v>46.652670865407039</v>
      </c>
      <c r="O368">
        <v>-16.708400000000001</v>
      </c>
      <c r="P368">
        <v>59.814500000000002</v>
      </c>
      <c r="Q368">
        <v>291.63600000000002</v>
      </c>
      <c r="R368">
        <v>0.56000700000000003</v>
      </c>
      <c r="S368">
        <v>-32.379199999999997</v>
      </c>
      <c r="T368">
        <f t="shared" si="23"/>
        <v>-15.670799999999996</v>
      </c>
    </row>
    <row r="369" spans="1:20" x14ac:dyDescent="0.3">
      <c r="B369">
        <v>21</v>
      </c>
      <c r="C369">
        <v>602.71699999999998</v>
      </c>
      <c r="D369">
        <f t="shared" si="24"/>
        <v>48.374613003095916</v>
      </c>
      <c r="E369">
        <v>-35.644500000000001</v>
      </c>
      <c r="F369">
        <v>64.971900000000005</v>
      </c>
      <c r="G369">
        <v>267.26400000000001</v>
      </c>
      <c r="H369">
        <v>0.494421</v>
      </c>
      <c r="I369">
        <v>-52.963299999999997</v>
      </c>
      <c r="J369">
        <f t="shared" si="22"/>
        <v>-17.318799999999996</v>
      </c>
      <c r="L369">
        <v>13</v>
      </c>
      <c r="M369">
        <v>449.65899999999999</v>
      </c>
      <c r="N369">
        <f t="shared" si="25"/>
        <v>46.871338176704988</v>
      </c>
      <c r="O369">
        <v>-16.387899999999998</v>
      </c>
      <c r="P369">
        <v>59.555100000000003</v>
      </c>
      <c r="Q369">
        <v>287.75099999999998</v>
      </c>
      <c r="R369">
        <v>0.56090799999999996</v>
      </c>
      <c r="S369">
        <v>-32.409700000000001</v>
      </c>
      <c r="T369">
        <f t="shared" si="23"/>
        <v>-16.021800000000002</v>
      </c>
    </row>
    <row r="370" spans="1:20" x14ac:dyDescent="0.3">
      <c r="B370">
        <v>22</v>
      </c>
      <c r="C370">
        <v>624.18200000000002</v>
      </c>
      <c r="D370">
        <f t="shared" si="24"/>
        <v>46.5874679711157</v>
      </c>
      <c r="E370">
        <v>-35.232500000000002</v>
      </c>
      <c r="F370">
        <v>64.590500000000006</v>
      </c>
      <c r="G370">
        <v>265.45400000000001</v>
      </c>
      <c r="H370">
        <v>0.49265100000000001</v>
      </c>
      <c r="I370">
        <v>-53.024299999999997</v>
      </c>
      <c r="J370">
        <f t="shared" si="22"/>
        <v>-17.791799999999995</v>
      </c>
      <c r="L370">
        <v>14</v>
      </c>
      <c r="M370">
        <v>471.017</v>
      </c>
      <c r="N370">
        <f t="shared" si="25"/>
        <v>46.820863376720659</v>
      </c>
      <c r="O370">
        <v>-16.189599999999999</v>
      </c>
      <c r="P370">
        <v>59.433</v>
      </c>
      <c r="Q370">
        <v>285.60000000000002</v>
      </c>
      <c r="R370">
        <v>0.55907499999999999</v>
      </c>
      <c r="S370">
        <v>-32.531700000000001</v>
      </c>
      <c r="T370">
        <f t="shared" si="23"/>
        <v>-16.342100000000002</v>
      </c>
    </row>
    <row r="371" spans="1:20" x14ac:dyDescent="0.3">
      <c r="B371">
        <v>23</v>
      </c>
      <c r="C371">
        <v>645.51</v>
      </c>
      <c r="D371">
        <f t="shared" si="24"/>
        <v>46.886721680420159</v>
      </c>
      <c r="E371">
        <v>-36.087000000000003</v>
      </c>
      <c r="F371">
        <v>65.444900000000004</v>
      </c>
      <c r="G371">
        <v>273.98599999999999</v>
      </c>
      <c r="H371">
        <v>0.497643</v>
      </c>
      <c r="I371">
        <v>-52.856400000000001</v>
      </c>
      <c r="J371">
        <f t="shared" si="22"/>
        <v>-16.769399999999997</v>
      </c>
      <c r="L371">
        <v>15</v>
      </c>
      <c r="M371">
        <v>492.68799999999999</v>
      </c>
      <c r="N371">
        <f t="shared" si="25"/>
        <v>46.144617230400087</v>
      </c>
      <c r="O371">
        <v>-16.418500000000002</v>
      </c>
      <c r="P371">
        <v>59.494</v>
      </c>
      <c r="Q371">
        <v>290.59699999999998</v>
      </c>
      <c r="R371">
        <v>0.55953200000000003</v>
      </c>
      <c r="S371">
        <v>-32.546999999999997</v>
      </c>
      <c r="T371">
        <f t="shared" si="23"/>
        <v>-16.128499999999995</v>
      </c>
    </row>
    <row r="372" spans="1:20" x14ac:dyDescent="0.3">
      <c r="B372">
        <v>24</v>
      </c>
      <c r="C372">
        <v>666.50900000000001</v>
      </c>
      <c r="D372">
        <f t="shared" si="24"/>
        <v>47.621315300728554</v>
      </c>
      <c r="E372">
        <v>-36.422699999999999</v>
      </c>
      <c r="F372">
        <v>65.750100000000003</v>
      </c>
      <c r="G372">
        <v>277.08199999999999</v>
      </c>
      <c r="H372">
        <v>0.49907200000000002</v>
      </c>
      <c r="I372">
        <v>-52.963299999999997</v>
      </c>
      <c r="J372">
        <f t="shared" si="22"/>
        <v>-16.540599999999998</v>
      </c>
      <c r="L372">
        <v>16</v>
      </c>
      <c r="M372">
        <v>514.298</v>
      </c>
      <c r="N372">
        <f t="shared" si="25"/>
        <v>46.274872744099923</v>
      </c>
      <c r="O372">
        <v>-16.250599999999999</v>
      </c>
      <c r="P372">
        <v>59.371899999999997</v>
      </c>
      <c r="Q372">
        <v>286.27699999999999</v>
      </c>
      <c r="R372">
        <v>0.55910099999999996</v>
      </c>
      <c r="S372">
        <v>-32.607999999999997</v>
      </c>
      <c r="T372">
        <f t="shared" si="23"/>
        <v>-16.357399999999998</v>
      </c>
    </row>
    <row r="373" spans="1:20" x14ac:dyDescent="0.3">
      <c r="B373">
        <v>25</v>
      </c>
      <c r="C373">
        <v>687.70799999999997</v>
      </c>
      <c r="D373">
        <f t="shared" si="24"/>
        <v>47.172036416812212</v>
      </c>
      <c r="E373">
        <v>-36.026000000000003</v>
      </c>
      <c r="F373">
        <v>65.353399999999993</v>
      </c>
      <c r="G373">
        <v>274.34100000000001</v>
      </c>
      <c r="H373">
        <v>0.49781700000000001</v>
      </c>
      <c r="I373">
        <v>-53.009</v>
      </c>
      <c r="J373">
        <f t="shared" si="22"/>
        <v>-16.982999999999997</v>
      </c>
      <c r="L373">
        <v>17</v>
      </c>
      <c r="M373">
        <v>535.72799999999995</v>
      </c>
      <c r="N373">
        <f t="shared" si="25"/>
        <v>46.663555762949244</v>
      </c>
      <c r="O373">
        <v>-16.647300000000001</v>
      </c>
      <c r="P373">
        <v>59.692399999999999</v>
      </c>
      <c r="Q373">
        <v>289.245</v>
      </c>
      <c r="R373">
        <v>0.56148600000000004</v>
      </c>
      <c r="S373">
        <v>-32.5623</v>
      </c>
      <c r="T373">
        <f t="shared" si="23"/>
        <v>-15.914999999999999</v>
      </c>
    </row>
    <row r="374" spans="1:20" x14ac:dyDescent="0.3">
      <c r="J374">
        <f t="shared" si="22"/>
        <v>0</v>
      </c>
      <c r="L374">
        <v>18</v>
      </c>
      <c r="M374">
        <v>557.21799999999996</v>
      </c>
      <c r="N374">
        <f t="shared" si="25"/>
        <v>46.533271288971598</v>
      </c>
      <c r="O374">
        <v>-16.723600000000001</v>
      </c>
      <c r="P374">
        <v>59.631300000000003</v>
      </c>
      <c r="Q374">
        <v>290.28800000000001</v>
      </c>
      <c r="R374">
        <v>0.56165799999999999</v>
      </c>
      <c r="S374">
        <v>-32.6691</v>
      </c>
      <c r="T374">
        <f t="shared" si="23"/>
        <v>-15.945499999999999</v>
      </c>
    </row>
    <row r="375" spans="1:20" x14ac:dyDescent="0.3">
      <c r="A375">
        <v>3.65</v>
      </c>
      <c r="J375">
        <f t="shared" si="22"/>
        <v>0</v>
      </c>
      <c r="L375">
        <v>19</v>
      </c>
      <c r="M375">
        <v>578.81100000000004</v>
      </c>
      <c r="N375">
        <f t="shared" si="25"/>
        <v>46.311304589450124</v>
      </c>
      <c r="O375">
        <v>-16.677900000000001</v>
      </c>
      <c r="P375">
        <v>59.661900000000003</v>
      </c>
      <c r="Q375">
        <v>290.20400000000001</v>
      </c>
      <c r="R375">
        <v>0.56132199999999999</v>
      </c>
      <c r="S375">
        <v>-32.760599999999997</v>
      </c>
      <c r="T375">
        <f t="shared" si="23"/>
        <v>-16.082699999999996</v>
      </c>
    </row>
    <row r="376" spans="1:20" x14ac:dyDescent="0.3">
      <c r="B376">
        <v>1</v>
      </c>
      <c r="C376">
        <v>203.46700000000001</v>
      </c>
      <c r="E376">
        <v>-42.205800000000004</v>
      </c>
      <c r="F376">
        <v>73.043800000000005</v>
      </c>
      <c r="G376">
        <v>277.21600000000001</v>
      </c>
      <c r="H376">
        <v>0.49132399999999998</v>
      </c>
      <c r="I376">
        <v>-52.749600000000001</v>
      </c>
      <c r="J376">
        <f t="shared" si="22"/>
        <v>-10.543799999999997</v>
      </c>
      <c r="L376">
        <v>20</v>
      </c>
      <c r="M376">
        <v>600.51499999999999</v>
      </c>
      <c r="N376">
        <f t="shared" si="25"/>
        <v>46.074456321415511</v>
      </c>
      <c r="O376">
        <v>-17.0898</v>
      </c>
      <c r="P376">
        <v>59.921300000000002</v>
      </c>
      <c r="Q376">
        <v>293.48099999999999</v>
      </c>
      <c r="R376">
        <v>0.56455599999999995</v>
      </c>
      <c r="S376">
        <v>-32.867400000000004</v>
      </c>
      <c r="T376">
        <f t="shared" si="23"/>
        <v>-15.777600000000003</v>
      </c>
    </row>
    <row r="377" spans="1:20" x14ac:dyDescent="0.3">
      <c r="B377">
        <v>2</v>
      </c>
      <c r="C377">
        <v>215.97399999999999</v>
      </c>
      <c r="D377">
        <f t="shared" si="24"/>
        <v>79.955225073958729</v>
      </c>
      <c r="E377">
        <v>-33.874499999999998</v>
      </c>
      <c r="F377">
        <v>61.340299999999999</v>
      </c>
      <c r="G377">
        <v>259.69099999999997</v>
      </c>
      <c r="H377">
        <v>0.49301400000000001</v>
      </c>
      <c r="I377">
        <v>-50.872799999999998</v>
      </c>
      <c r="J377">
        <f t="shared" si="22"/>
        <v>-16.9983</v>
      </c>
      <c r="L377">
        <v>21</v>
      </c>
      <c r="M377">
        <v>622.67899999999997</v>
      </c>
      <c r="N377">
        <f t="shared" si="25"/>
        <v>45.118209709438759</v>
      </c>
      <c r="O377">
        <v>-16.906700000000001</v>
      </c>
      <c r="P377">
        <v>59.677100000000003</v>
      </c>
      <c r="Q377">
        <v>291.28300000000002</v>
      </c>
      <c r="R377">
        <v>0.56507499999999999</v>
      </c>
      <c r="S377">
        <v>-32.6843</v>
      </c>
      <c r="T377">
        <f t="shared" si="23"/>
        <v>-15.7776</v>
      </c>
    </row>
    <row r="378" spans="1:20" x14ac:dyDescent="0.3">
      <c r="B378">
        <v>3</v>
      </c>
      <c r="C378">
        <v>235.261</v>
      </c>
      <c r="D378">
        <f t="shared" si="24"/>
        <v>51.848395292165691</v>
      </c>
      <c r="E378">
        <v>-35.7971</v>
      </c>
      <c r="F378">
        <v>64.651499999999999</v>
      </c>
      <c r="G378">
        <v>268.096</v>
      </c>
      <c r="H378">
        <v>0.49482799999999999</v>
      </c>
      <c r="I378">
        <v>-51.757800000000003</v>
      </c>
      <c r="J378">
        <f t="shared" si="22"/>
        <v>-15.960700000000003</v>
      </c>
      <c r="L378">
        <v>22</v>
      </c>
      <c r="M378">
        <v>644.21</v>
      </c>
      <c r="N378">
        <f t="shared" si="25"/>
        <v>46.444661186196512</v>
      </c>
      <c r="O378">
        <v>-17.0898</v>
      </c>
      <c r="P378">
        <v>59.860199999999999</v>
      </c>
      <c r="Q378">
        <v>293.71899999999999</v>
      </c>
      <c r="R378">
        <v>0.56495399999999996</v>
      </c>
      <c r="S378">
        <v>-32.714799999999997</v>
      </c>
      <c r="T378">
        <f t="shared" si="23"/>
        <v>-15.624999999999996</v>
      </c>
    </row>
    <row r="379" spans="1:20" x14ac:dyDescent="0.3">
      <c r="B379">
        <v>4</v>
      </c>
      <c r="C379">
        <v>254.52699999999999</v>
      </c>
      <c r="D379">
        <f t="shared" si="24"/>
        <v>51.90491020450537</v>
      </c>
      <c r="E379">
        <v>-35.140999999999998</v>
      </c>
      <c r="F379">
        <v>64.254800000000003</v>
      </c>
      <c r="G379">
        <v>263.78100000000001</v>
      </c>
      <c r="H379">
        <v>0.49093500000000001</v>
      </c>
      <c r="I379">
        <v>-51.956200000000003</v>
      </c>
      <c r="J379">
        <f t="shared" si="22"/>
        <v>-16.815200000000004</v>
      </c>
      <c r="L379">
        <v>23</v>
      </c>
      <c r="M379">
        <v>665.76599999999996</v>
      </c>
      <c r="N379">
        <f t="shared" si="25"/>
        <v>46.390796066060652</v>
      </c>
      <c r="O379">
        <v>-17.0593</v>
      </c>
      <c r="P379">
        <v>59.844999999999999</v>
      </c>
      <c r="Q379">
        <v>293.74799999999999</v>
      </c>
      <c r="R379">
        <v>0.56494299999999997</v>
      </c>
      <c r="S379">
        <v>-32.7911</v>
      </c>
      <c r="T379">
        <f t="shared" si="23"/>
        <v>-15.7318</v>
      </c>
    </row>
    <row r="380" spans="1:20" x14ac:dyDescent="0.3">
      <c r="B380">
        <v>5</v>
      </c>
      <c r="C380">
        <v>273.65899999999999</v>
      </c>
      <c r="D380">
        <f t="shared" si="24"/>
        <v>52.268450763119368</v>
      </c>
      <c r="E380">
        <v>-35.720799999999997</v>
      </c>
      <c r="F380">
        <v>64.895600000000002</v>
      </c>
      <c r="G380">
        <v>268.29599999999999</v>
      </c>
      <c r="H380">
        <v>0.494226</v>
      </c>
      <c r="I380">
        <v>-52.322400000000002</v>
      </c>
      <c r="J380">
        <f t="shared" si="22"/>
        <v>-16.601600000000005</v>
      </c>
      <c r="L380">
        <v>24</v>
      </c>
      <c r="M380">
        <v>687.82500000000005</v>
      </c>
      <c r="N380">
        <f t="shared" si="25"/>
        <v>45.332970669567807</v>
      </c>
      <c r="O380">
        <v>-16.922000000000001</v>
      </c>
      <c r="P380">
        <v>59.646599999999999</v>
      </c>
      <c r="Q380">
        <v>291.464</v>
      </c>
      <c r="R380">
        <v>0.56462800000000002</v>
      </c>
      <c r="S380">
        <v>-32.699599999999997</v>
      </c>
      <c r="T380">
        <f t="shared" si="23"/>
        <v>-15.777599999999996</v>
      </c>
    </row>
    <row r="381" spans="1:20" x14ac:dyDescent="0.3">
      <c r="B381">
        <v>6</v>
      </c>
      <c r="C381">
        <v>293.101</v>
      </c>
      <c r="D381">
        <f t="shared" si="24"/>
        <v>51.435037547577387</v>
      </c>
      <c r="E381">
        <v>-35.278300000000002</v>
      </c>
      <c r="F381">
        <v>64.544700000000006</v>
      </c>
      <c r="G381">
        <v>264.64699999999999</v>
      </c>
      <c r="H381">
        <v>0.49133300000000002</v>
      </c>
      <c r="I381">
        <v>-52.429200000000002</v>
      </c>
      <c r="J381">
        <f t="shared" si="22"/>
        <v>-17.1509</v>
      </c>
      <c r="T381">
        <f t="shared" si="23"/>
        <v>0</v>
      </c>
    </row>
    <row r="382" spans="1:20" x14ac:dyDescent="0.3">
      <c r="B382">
        <v>7</v>
      </c>
      <c r="C382">
        <v>312.50599999999997</v>
      </c>
      <c r="D382">
        <f t="shared" si="24"/>
        <v>51.53311002318997</v>
      </c>
      <c r="E382">
        <v>-36.438000000000002</v>
      </c>
      <c r="F382">
        <v>65.795900000000003</v>
      </c>
      <c r="G382">
        <v>275.80500000000001</v>
      </c>
      <c r="H382">
        <v>0.49698700000000001</v>
      </c>
      <c r="I382">
        <v>-52.536000000000001</v>
      </c>
      <c r="J382">
        <f t="shared" si="22"/>
        <v>-16.097999999999999</v>
      </c>
      <c r="K382">
        <v>3.55</v>
      </c>
      <c r="T382">
        <f t="shared" si="23"/>
        <v>0</v>
      </c>
    </row>
    <row r="383" spans="1:20" x14ac:dyDescent="0.3">
      <c r="B383">
        <v>8</v>
      </c>
      <c r="C383">
        <v>332.40199999999999</v>
      </c>
      <c r="D383">
        <f t="shared" si="24"/>
        <v>50.261359067149137</v>
      </c>
      <c r="E383">
        <v>-36.178600000000003</v>
      </c>
      <c r="F383">
        <v>65.566999999999993</v>
      </c>
      <c r="G383">
        <v>274.07900000000001</v>
      </c>
      <c r="H383">
        <v>0.49476100000000001</v>
      </c>
      <c r="I383">
        <v>-52.703899999999997</v>
      </c>
      <c r="J383">
        <f t="shared" si="22"/>
        <v>-16.525299999999994</v>
      </c>
      <c r="L383">
        <v>1</v>
      </c>
      <c r="M383">
        <v>203.559</v>
      </c>
      <c r="O383">
        <v>-21.392800000000001</v>
      </c>
      <c r="P383">
        <v>65.002399999999994</v>
      </c>
      <c r="Q383">
        <v>292.39800000000002</v>
      </c>
      <c r="R383">
        <v>0.55845100000000003</v>
      </c>
      <c r="S383">
        <v>-31.524699999999999</v>
      </c>
      <c r="T383">
        <f t="shared" si="23"/>
        <v>-10.131899999999998</v>
      </c>
    </row>
    <row r="384" spans="1:20" x14ac:dyDescent="0.3">
      <c r="B384">
        <v>9</v>
      </c>
      <c r="C384">
        <v>352.33</v>
      </c>
      <c r="D384">
        <f t="shared" si="24"/>
        <v>50.180650341228429</v>
      </c>
      <c r="E384">
        <v>-35.9955</v>
      </c>
      <c r="F384">
        <v>65.429699999999997</v>
      </c>
      <c r="G384">
        <v>273.137</v>
      </c>
      <c r="H384">
        <v>0.49676999999999999</v>
      </c>
      <c r="I384">
        <v>-52.642800000000001</v>
      </c>
      <c r="J384">
        <f t="shared" si="22"/>
        <v>-16.647300000000001</v>
      </c>
      <c r="L384">
        <v>2</v>
      </c>
      <c r="M384">
        <v>218.745</v>
      </c>
      <c r="N384">
        <f t="shared" si="25"/>
        <v>65.850125115237688</v>
      </c>
      <c r="O384">
        <v>-15.7928</v>
      </c>
      <c r="P384">
        <v>57.769799999999996</v>
      </c>
      <c r="Q384">
        <v>289.36500000000001</v>
      </c>
      <c r="R384">
        <v>0.56533599999999995</v>
      </c>
      <c r="S384">
        <v>-30.059799999999999</v>
      </c>
      <c r="T384">
        <f t="shared" si="23"/>
        <v>-14.266999999999999</v>
      </c>
    </row>
    <row r="385" spans="2:20" x14ac:dyDescent="0.3">
      <c r="B385">
        <v>10</v>
      </c>
      <c r="C385">
        <v>371.98399999999998</v>
      </c>
      <c r="D385">
        <f t="shared" si="24"/>
        <v>50.880227943421197</v>
      </c>
      <c r="E385">
        <v>-36.148099999999999</v>
      </c>
      <c r="F385">
        <v>65.368700000000004</v>
      </c>
      <c r="G385">
        <v>273.10500000000002</v>
      </c>
      <c r="H385">
        <v>0.49687399999999998</v>
      </c>
      <c r="I385">
        <v>-52.795400000000001</v>
      </c>
      <c r="J385">
        <f t="shared" si="22"/>
        <v>-16.647300000000001</v>
      </c>
      <c r="L385">
        <v>3</v>
      </c>
      <c r="M385">
        <v>238.761</v>
      </c>
      <c r="N385">
        <f t="shared" si="25"/>
        <v>49.960031974420488</v>
      </c>
      <c r="O385">
        <v>-15.7013</v>
      </c>
      <c r="P385">
        <v>58.334400000000002</v>
      </c>
      <c r="Q385">
        <v>285.70699999999999</v>
      </c>
      <c r="R385">
        <v>0.56220499999999995</v>
      </c>
      <c r="S385">
        <v>-30.502300000000002</v>
      </c>
      <c r="T385">
        <f t="shared" si="23"/>
        <v>-14.801000000000002</v>
      </c>
    </row>
    <row r="386" spans="2:20" x14ac:dyDescent="0.3">
      <c r="B386">
        <v>11</v>
      </c>
      <c r="C386">
        <v>391.81700000000001</v>
      </c>
      <c r="D386">
        <f t="shared" si="24"/>
        <v>50.421015479251686</v>
      </c>
      <c r="E386">
        <v>-35.324100000000001</v>
      </c>
      <c r="F386">
        <v>64.666700000000006</v>
      </c>
      <c r="G386">
        <v>266.875</v>
      </c>
      <c r="H386">
        <v>0.49058200000000002</v>
      </c>
      <c r="I386">
        <v>-52.841200000000001</v>
      </c>
      <c r="J386">
        <f t="shared" si="22"/>
        <v>-17.517099999999999</v>
      </c>
      <c r="L386">
        <v>4</v>
      </c>
      <c r="M386">
        <v>258.84899999999999</v>
      </c>
      <c r="N386">
        <f t="shared" si="25"/>
        <v>49.780963759458402</v>
      </c>
      <c r="O386">
        <v>-16.616800000000001</v>
      </c>
      <c r="P386">
        <v>59.3414</v>
      </c>
      <c r="Q386">
        <v>296.29199999999997</v>
      </c>
      <c r="R386">
        <v>0.56792200000000004</v>
      </c>
      <c r="S386">
        <v>-31.021100000000001</v>
      </c>
      <c r="T386">
        <f t="shared" si="23"/>
        <v>-14.404299999999999</v>
      </c>
    </row>
    <row r="387" spans="2:20" x14ac:dyDescent="0.3">
      <c r="B387">
        <v>12</v>
      </c>
      <c r="C387">
        <v>411.33699999999999</v>
      </c>
      <c r="D387">
        <f t="shared" si="24"/>
        <v>51.229508196721362</v>
      </c>
      <c r="E387">
        <v>-36.0107</v>
      </c>
      <c r="F387">
        <v>65.353399999999993</v>
      </c>
      <c r="G387">
        <v>273.33</v>
      </c>
      <c r="H387">
        <v>0.49621399999999999</v>
      </c>
      <c r="I387">
        <v>-52.749600000000001</v>
      </c>
      <c r="J387">
        <f t="shared" si="22"/>
        <v>-16.738900000000001</v>
      </c>
      <c r="L387">
        <v>5</v>
      </c>
      <c r="M387">
        <v>279.18</v>
      </c>
      <c r="N387">
        <f t="shared" si="25"/>
        <v>49.185972160739716</v>
      </c>
      <c r="O387">
        <v>-15.7318</v>
      </c>
      <c r="P387">
        <v>58.609000000000002</v>
      </c>
      <c r="Q387">
        <v>284.85199999999998</v>
      </c>
      <c r="R387">
        <v>0.55915199999999998</v>
      </c>
      <c r="S387">
        <v>-31.448399999999999</v>
      </c>
      <c r="T387">
        <f t="shared" si="23"/>
        <v>-15.7166</v>
      </c>
    </row>
    <row r="388" spans="2:20" x14ac:dyDescent="0.3">
      <c r="B388">
        <v>13</v>
      </c>
      <c r="C388">
        <v>431.38299999999998</v>
      </c>
      <c r="D388">
        <f t="shared" si="24"/>
        <v>49.885263893046016</v>
      </c>
      <c r="E388">
        <v>-35.308799999999998</v>
      </c>
      <c r="F388">
        <v>64.605699999999999</v>
      </c>
      <c r="G388">
        <v>266.52</v>
      </c>
      <c r="H388">
        <v>0.49326500000000001</v>
      </c>
      <c r="I388">
        <v>-52.856400000000001</v>
      </c>
      <c r="J388">
        <f t="shared" si="22"/>
        <v>-17.547600000000003</v>
      </c>
      <c r="L388">
        <v>6</v>
      </c>
      <c r="M388">
        <v>299.44299999999998</v>
      </c>
      <c r="N388">
        <f t="shared" si="25"/>
        <v>49.351033904160346</v>
      </c>
      <c r="O388">
        <v>-16.067499999999999</v>
      </c>
      <c r="P388">
        <v>59.112499999999997</v>
      </c>
      <c r="Q388">
        <v>287.89400000000001</v>
      </c>
      <c r="R388">
        <v>0.56109600000000004</v>
      </c>
      <c r="S388">
        <v>-31.524699999999999</v>
      </c>
      <c r="T388">
        <f t="shared" si="23"/>
        <v>-15.4572</v>
      </c>
    </row>
    <row r="389" spans="2:20" x14ac:dyDescent="0.3">
      <c r="B389">
        <v>14</v>
      </c>
      <c r="C389">
        <v>451.48399999999998</v>
      </c>
      <c r="D389">
        <f t="shared" si="24"/>
        <v>49.74876871797423</v>
      </c>
      <c r="E389">
        <v>-36.087000000000003</v>
      </c>
      <c r="F389">
        <v>65.338099999999997</v>
      </c>
      <c r="G389">
        <v>275.37099999999998</v>
      </c>
      <c r="H389">
        <v>0.49816500000000002</v>
      </c>
      <c r="I389">
        <v>-52.749600000000001</v>
      </c>
      <c r="J389">
        <f t="shared" si="22"/>
        <v>-16.662599999999998</v>
      </c>
      <c r="L389">
        <v>7</v>
      </c>
      <c r="M389">
        <v>319.98200000000003</v>
      </c>
      <c r="N389">
        <f t="shared" si="25"/>
        <v>48.687862115974383</v>
      </c>
      <c r="O389">
        <v>-16.128499999999999</v>
      </c>
      <c r="P389">
        <v>59.2346</v>
      </c>
      <c r="Q389">
        <v>289.654</v>
      </c>
      <c r="R389">
        <v>0.56157299999999999</v>
      </c>
      <c r="S389">
        <v>-31.692499999999999</v>
      </c>
      <c r="T389">
        <f t="shared" si="23"/>
        <v>-15.564</v>
      </c>
    </row>
    <row r="390" spans="2:20" x14ac:dyDescent="0.3">
      <c r="B390">
        <v>15</v>
      </c>
      <c r="C390">
        <v>471.22399999999999</v>
      </c>
      <c r="D390">
        <f t="shared" si="24"/>
        <v>50.658561296859148</v>
      </c>
      <c r="E390">
        <v>-36.315899999999999</v>
      </c>
      <c r="F390">
        <v>65.6738</v>
      </c>
      <c r="G390">
        <v>276.16500000000002</v>
      </c>
      <c r="H390">
        <v>0.50014700000000001</v>
      </c>
      <c r="I390">
        <v>-52.856400000000001</v>
      </c>
      <c r="J390">
        <f t="shared" ref="J390:J453" si="26">I390-E390</f>
        <v>-16.540500000000002</v>
      </c>
      <c r="L390">
        <v>8</v>
      </c>
      <c r="M390">
        <v>340.56599999999997</v>
      </c>
      <c r="N390">
        <f t="shared" si="25"/>
        <v>48.581422464049872</v>
      </c>
      <c r="O390">
        <v>-16.784700000000001</v>
      </c>
      <c r="P390">
        <v>59.890700000000002</v>
      </c>
      <c r="Q390">
        <v>296.601</v>
      </c>
      <c r="R390">
        <v>0.56606400000000001</v>
      </c>
      <c r="S390">
        <v>-31.707799999999999</v>
      </c>
      <c r="T390">
        <f t="shared" ref="T390:T453" si="27">S390-O390</f>
        <v>-14.923099999999998</v>
      </c>
    </row>
    <row r="391" spans="2:20" x14ac:dyDescent="0.3">
      <c r="B391">
        <v>16</v>
      </c>
      <c r="C391">
        <v>491.72300000000001</v>
      </c>
      <c r="D391">
        <f t="shared" ref="D391:D454" si="28">1000/(C391-C390)</f>
        <v>48.782867456949063</v>
      </c>
      <c r="E391">
        <v>-35.827599999999997</v>
      </c>
      <c r="F391">
        <v>65.093999999999994</v>
      </c>
      <c r="G391">
        <v>272.709</v>
      </c>
      <c r="H391">
        <v>0.49595</v>
      </c>
      <c r="I391">
        <v>-52.841200000000001</v>
      </c>
      <c r="J391">
        <f t="shared" si="26"/>
        <v>-17.013600000000004</v>
      </c>
      <c r="L391">
        <v>9</v>
      </c>
      <c r="M391">
        <v>360.85300000000001</v>
      </c>
      <c r="N391">
        <f t="shared" ref="N391:N454" si="29">1000/(M391-M390)</f>
        <v>49.292650465815463</v>
      </c>
      <c r="O391">
        <v>-15.6555</v>
      </c>
      <c r="P391">
        <v>58.807400000000001</v>
      </c>
      <c r="Q391">
        <v>285.91800000000001</v>
      </c>
      <c r="R391">
        <v>0.55836699999999995</v>
      </c>
      <c r="S391">
        <v>-31.890899999999998</v>
      </c>
      <c r="T391">
        <f t="shared" si="27"/>
        <v>-16.235399999999998</v>
      </c>
    </row>
    <row r="392" spans="2:20" x14ac:dyDescent="0.3">
      <c r="B392">
        <v>17</v>
      </c>
      <c r="C392">
        <v>512.11599999999999</v>
      </c>
      <c r="D392">
        <f t="shared" si="28"/>
        <v>49.03643407051446</v>
      </c>
      <c r="E392">
        <v>-34.942599999999999</v>
      </c>
      <c r="F392">
        <v>64.239500000000007</v>
      </c>
      <c r="G392">
        <v>264.31599999999997</v>
      </c>
      <c r="H392">
        <v>0.492284</v>
      </c>
      <c r="I392">
        <v>-52.703899999999997</v>
      </c>
      <c r="J392">
        <f t="shared" si="26"/>
        <v>-17.761299999999999</v>
      </c>
      <c r="L392">
        <v>10</v>
      </c>
      <c r="M392">
        <v>381.995</v>
      </c>
      <c r="N392">
        <f t="shared" si="29"/>
        <v>47.29921483303378</v>
      </c>
      <c r="O392">
        <v>-15.396100000000001</v>
      </c>
      <c r="P392">
        <v>58.502200000000002</v>
      </c>
      <c r="Q392">
        <v>282.55799999999999</v>
      </c>
      <c r="R392">
        <v>0.55743500000000001</v>
      </c>
      <c r="S392">
        <v>-31.906099999999999</v>
      </c>
      <c r="T392">
        <f t="shared" si="27"/>
        <v>-16.509999999999998</v>
      </c>
    </row>
    <row r="393" spans="2:20" x14ac:dyDescent="0.3">
      <c r="B393">
        <v>18</v>
      </c>
      <c r="C393">
        <v>532.45100000000002</v>
      </c>
      <c r="D393">
        <f t="shared" si="28"/>
        <v>49.176297024833943</v>
      </c>
      <c r="E393">
        <v>-35.324100000000001</v>
      </c>
      <c r="F393">
        <v>64.483599999999996</v>
      </c>
      <c r="G393">
        <v>267.13099999999997</v>
      </c>
      <c r="H393">
        <v>0.49510500000000002</v>
      </c>
      <c r="I393">
        <v>-52.887</v>
      </c>
      <c r="J393">
        <f t="shared" si="26"/>
        <v>-17.562899999999999</v>
      </c>
      <c r="L393">
        <v>11</v>
      </c>
      <c r="M393">
        <v>402.96</v>
      </c>
      <c r="N393">
        <f t="shared" si="29"/>
        <v>47.698545194371626</v>
      </c>
      <c r="O393">
        <v>-15.7928</v>
      </c>
      <c r="P393">
        <v>58.792099999999998</v>
      </c>
      <c r="Q393">
        <v>285.72800000000001</v>
      </c>
      <c r="R393">
        <v>0.558338</v>
      </c>
      <c r="S393">
        <v>-32.028199999999998</v>
      </c>
      <c r="T393">
        <f t="shared" si="27"/>
        <v>-16.235399999999998</v>
      </c>
    </row>
    <row r="394" spans="2:20" x14ac:dyDescent="0.3">
      <c r="B394">
        <v>19</v>
      </c>
      <c r="C394">
        <v>552.86599999999999</v>
      </c>
      <c r="D394">
        <f t="shared" si="28"/>
        <v>48.983590497183528</v>
      </c>
      <c r="E394">
        <v>-36.0565</v>
      </c>
      <c r="F394">
        <v>65.307599999999994</v>
      </c>
      <c r="G394">
        <v>275.86700000000002</v>
      </c>
      <c r="H394">
        <v>0.49946000000000002</v>
      </c>
      <c r="I394">
        <v>-52.734400000000001</v>
      </c>
      <c r="J394">
        <f t="shared" si="26"/>
        <v>-16.677900000000001</v>
      </c>
      <c r="L394">
        <v>12</v>
      </c>
      <c r="M394">
        <v>423.87599999999998</v>
      </c>
      <c r="N394">
        <f t="shared" si="29"/>
        <v>47.810288774144205</v>
      </c>
      <c r="O394">
        <v>-15.8691</v>
      </c>
      <c r="P394">
        <v>58.853099999999998</v>
      </c>
      <c r="Q394">
        <v>286.452</v>
      </c>
      <c r="R394">
        <v>0.56225400000000003</v>
      </c>
      <c r="S394">
        <v>-32.028199999999998</v>
      </c>
      <c r="T394">
        <f t="shared" si="27"/>
        <v>-16.159099999999999</v>
      </c>
    </row>
    <row r="395" spans="2:20" x14ac:dyDescent="0.3">
      <c r="B395">
        <v>20</v>
      </c>
      <c r="C395">
        <v>573.18100000000004</v>
      </c>
      <c r="D395">
        <f t="shared" si="28"/>
        <v>49.224710804823893</v>
      </c>
      <c r="E395">
        <v>-35.415599999999998</v>
      </c>
      <c r="F395">
        <v>64.514200000000002</v>
      </c>
      <c r="G395">
        <v>267.81900000000002</v>
      </c>
      <c r="H395">
        <v>0.49541400000000002</v>
      </c>
      <c r="I395">
        <v>-52.871699999999997</v>
      </c>
      <c r="J395">
        <f t="shared" si="26"/>
        <v>-17.456099999999999</v>
      </c>
      <c r="L395">
        <v>13</v>
      </c>
      <c r="M395">
        <v>444.68099999999998</v>
      </c>
      <c r="N395">
        <f t="shared" si="29"/>
        <v>48.065368901706307</v>
      </c>
      <c r="O395">
        <v>-17.013500000000001</v>
      </c>
      <c r="P395">
        <v>59.966999999999999</v>
      </c>
      <c r="Q395">
        <v>297.70699999999999</v>
      </c>
      <c r="R395">
        <v>0.56782699999999997</v>
      </c>
      <c r="S395">
        <v>-32.180799999999998</v>
      </c>
      <c r="T395">
        <f t="shared" si="27"/>
        <v>-15.167299999999997</v>
      </c>
    </row>
    <row r="396" spans="2:20" x14ac:dyDescent="0.3">
      <c r="B396">
        <v>21</v>
      </c>
      <c r="C396">
        <v>593.23099999999999</v>
      </c>
      <c r="D396">
        <f t="shared" si="28"/>
        <v>49.87531172069837</v>
      </c>
      <c r="E396">
        <v>-35.751300000000001</v>
      </c>
      <c r="F396">
        <v>65.002399999999994</v>
      </c>
      <c r="G396">
        <v>272.05599999999998</v>
      </c>
      <c r="H396">
        <v>0.49631399999999998</v>
      </c>
      <c r="I396">
        <v>-52.902200000000001</v>
      </c>
      <c r="J396">
        <f t="shared" si="26"/>
        <v>-17.1509</v>
      </c>
      <c r="L396">
        <v>14</v>
      </c>
      <c r="M396">
        <v>465.90100000000001</v>
      </c>
      <c r="N396">
        <f t="shared" si="29"/>
        <v>47.125353440150739</v>
      </c>
      <c r="O396">
        <v>-15.884399999999999</v>
      </c>
      <c r="P396">
        <v>58.914200000000001</v>
      </c>
      <c r="Q396">
        <v>286.66399999999999</v>
      </c>
      <c r="R396">
        <v>0.56160399999999999</v>
      </c>
      <c r="S396">
        <v>-32.134999999999998</v>
      </c>
      <c r="T396">
        <f t="shared" si="27"/>
        <v>-16.250599999999999</v>
      </c>
    </row>
    <row r="397" spans="2:20" x14ac:dyDescent="0.3">
      <c r="B397">
        <v>22</v>
      </c>
      <c r="C397">
        <v>614.22500000000002</v>
      </c>
      <c r="D397">
        <f t="shared" si="28"/>
        <v>47.632656949604588</v>
      </c>
      <c r="E397">
        <v>-35.705599999999997</v>
      </c>
      <c r="F397">
        <v>64.849900000000005</v>
      </c>
      <c r="G397">
        <v>272.21600000000001</v>
      </c>
      <c r="H397">
        <v>0.49859799999999999</v>
      </c>
      <c r="I397">
        <v>-52.948</v>
      </c>
      <c r="J397">
        <f t="shared" si="26"/>
        <v>-17.242400000000004</v>
      </c>
      <c r="L397">
        <v>15</v>
      </c>
      <c r="M397">
        <v>487.1</v>
      </c>
      <c r="N397">
        <f t="shared" si="29"/>
        <v>47.172036416812084</v>
      </c>
      <c r="O397">
        <v>-16.494800000000001</v>
      </c>
      <c r="P397">
        <v>59.494</v>
      </c>
      <c r="Q397">
        <v>291.339</v>
      </c>
      <c r="R397">
        <v>0.56540299999999999</v>
      </c>
      <c r="S397">
        <v>-32.119799999999998</v>
      </c>
      <c r="T397">
        <f t="shared" si="27"/>
        <v>-15.624999999999996</v>
      </c>
    </row>
    <row r="398" spans="2:20" x14ac:dyDescent="0.3">
      <c r="B398">
        <v>23</v>
      </c>
      <c r="C398">
        <v>634.77099999999996</v>
      </c>
      <c r="D398">
        <f t="shared" si="28"/>
        <v>48.671274213959073</v>
      </c>
      <c r="E398">
        <v>-34.561199999999999</v>
      </c>
      <c r="F398">
        <v>63.735999999999997</v>
      </c>
      <c r="G398">
        <v>261.01100000000002</v>
      </c>
      <c r="H398">
        <v>0.49158800000000002</v>
      </c>
      <c r="I398">
        <v>-52.871699999999997</v>
      </c>
      <c r="J398">
        <f t="shared" si="26"/>
        <v>-18.310499999999998</v>
      </c>
      <c r="L398">
        <v>16</v>
      </c>
      <c r="M398">
        <v>508.28300000000002</v>
      </c>
      <c r="N398">
        <f t="shared" si="29"/>
        <v>47.207666525043685</v>
      </c>
      <c r="O398">
        <v>-15.899699999999999</v>
      </c>
      <c r="P398">
        <v>58.914200000000001</v>
      </c>
      <c r="Q398">
        <v>287.53800000000001</v>
      </c>
      <c r="R398">
        <v>0.56131200000000003</v>
      </c>
      <c r="S398">
        <v>-32.211300000000001</v>
      </c>
      <c r="T398">
        <f t="shared" si="27"/>
        <v>-16.311600000000002</v>
      </c>
    </row>
    <row r="399" spans="2:20" x14ac:dyDescent="0.3">
      <c r="B399">
        <v>24</v>
      </c>
      <c r="C399">
        <v>655.43700000000001</v>
      </c>
      <c r="D399">
        <f t="shared" si="28"/>
        <v>48.388657698635313</v>
      </c>
      <c r="E399">
        <v>-35.125700000000002</v>
      </c>
      <c r="F399">
        <v>64.254800000000003</v>
      </c>
      <c r="G399">
        <v>266.26</v>
      </c>
      <c r="H399">
        <v>0.49505300000000002</v>
      </c>
      <c r="I399">
        <v>-52.764899999999997</v>
      </c>
      <c r="J399">
        <f t="shared" si="26"/>
        <v>-17.639199999999995</v>
      </c>
      <c r="L399">
        <v>17</v>
      </c>
      <c r="M399">
        <v>529.34400000000005</v>
      </c>
      <c r="N399">
        <f t="shared" si="29"/>
        <v>47.481126252314624</v>
      </c>
      <c r="O399">
        <v>-16.616800000000001</v>
      </c>
      <c r="P399">
        <v>59.509300000000003</v>
      </c>
      <c r="Q399">
        <v>292.548</v>
      </c>
      <c r="R399">
        <v>0.564581</v>
      </c>
      <c r="S399">
        <v>-32.409700000000001</v>
      </c>
      <c r="T399">
        <f t="shared" si="27"/>
        <v>-15.792899999999999</v>
      </c>
    </row>
    <row r="400" spans="2:20" x14ac:dyDescent="0.3">
      <c r="B400">
        <v>25</v>
      </c>
      <c r="C400">
        <v>676.15599999999995</v>
      </c>
      <c r="D400">
        <f t="shared" si="28"/>
        <v>48.264877648535304</v>
      </c>
      <c r="E400">
        <v>-35.018900000000002</v>
      </c>
      <c r="F400">
        <v>64.224199999999996</v>
      </c>
      <c r="G400">
        <v>266.05099999999999</v>
      </c>
      <c r="H400">
        <v>0.49451499999999998</v>
      </c>
      <c r="I400">
        <v>-52.764899999999997</v>
      </c>
      <c r="J400">
        <f t="shared" si="26"/>
        <v>-17.745999999999995</v>
      </c>
      <c r="L400">
        <v>18</v>
      </c>
      <c r="M400">
        <v>550.75400000000002</v>
      </c>
      <c r="N400">
        <f t="shared" si="29"/>
        <v>46.707146193367656</v>
      </c>
      <c r="O400">
        <v>-15.4724</v>
      </c>
      <c r="P400">
        <v>58.364899999999999</v>
      </c>
      <c r="Q400">
        <v>282.06599999999997</v>
      </c>
      <c r="R400">
        <v>0.55813699999999999</v>
      </c>
      <c r="S400">
        <v>-32.318100000000001</v>
      </c>
      <c r="T400">
        <f t="shared" si="27"/>
        <v>-16.845700000000001</v>
      </c>
    </row>
    <row r="401" spans="1:20" x14ac:dyDescent="0.3">
      <c r="B401">
        <v>26</v>
      </c>
      <c r="C401">
        <v>696.6</v>
      </c>
      <c r="D401">
        <f t="shared" si="28"/>
        <v>48.914106828409139</v>
      </c>
      <c r="E401">
        <v>-35.293599999999998</v>
      </c>
      <c r="F401">
        <v>64.407300000000006</v>
      </c>
      <c r="G401">
        <v>267.11200000000002</v>
      </c>
      <c r="H401">
        <v>0.49525799999999998</v>
      </c>
      <c r="I401">
        <v>-52.887</v>
      </c>
      <c r="J401">
        <f t="shared" si="26"/>
        <v>-17.593400000000003</v>
      </c>
      <c r="L401">
        <v>19</v>
      </c>
      <c r="M401">
        <v>571.851</v>
      </c>
      <c r="N401">
        <f t="shared" si="29"/>
        <v>47.400104280229463</v>
      </c>
      <c r="O401">
        <v>-15.991199999999999</v>
      </c>
      <c r="P401">
        <v>58.807400000000001</v>
      </c>
      <c r="Q401">
        <v>287.81599999999997</v>
      </c>
      <c r="R401">
        <v>0.56160699999999997</v>
      </c>
      <c r="S401">
        <v>-32.379199999999997</v>
      </c>
      <c r="T401">
        <f t="shared" si="27"/>
        <v>-16.387999999999998</v>
      </c>
    </row>
    <row r="402" spans="1:20" x14ac:dyDescent="0.3">
      <c r="J402">
        <f t="shared" si="26"/>
        <v>0</v>
      </c>
      <c r="L402">
        <v>20</v>
      </c>
      <c r="M402">
        <v>593.06700000000001</v>
      </c>
      <c r="N402">
        <f t="shared" si="29"/>
        <v>47.134238310708881</v>
      </c>
      <c r="O402">
        <v>-17.822299999999998</v>
      </c>
      <c r="P402">
        <v>60.623199999999997</v>
      </c>
      <c r="Q402">
        <v>306.09699999999998</v>
      </c>
      <c r="R402">
        <v>0.57359899999999997</v>
      </c>
      <c r="S402">
        <v>-32.379199999999997</v>
      </c>
      <c r="T402">
        <f t="shared" si="27"/>
        <v>-14.556899999999999</v>
      </c>
    </row>
    <row r="403" spans="1:20" x14ac:dyDescent="0.3">
      <c r="A403">
        <v>3.7</v>
      </c>
      <c r="J403">
        <f t="shared" si="26"/>
        <v>0</v>
      </c>
      <c r="L403">
        <v>21</v>
      </c>
      <c r="M403">
        <v>614.71400000000006</v>
      </c>
      <c r="N403">
        <f t="shared" si="29"/>
        <v>46.195777705917578</v>
      </c>
      <c r="O403">
        <v>-16.876200000000001</v>
      </c>
      <c r="P403">
        <v>59.616100000000003</v>
      </c>
      <c r="Q403">
        <v>294.714</v>
      </c>
      <c r="R403">
        <v>0.566658</v>
      </c>
      <c r="S403">
        <v>-32.333399999999997</v>
      </c>
      <c r="T403">
        <f t="shared" si="27"/>
        <v>-15.457199999999997</v>
      </c>
    </row>
    <row r="404" spans="1:20" x14ac:dyDescent="0.3">
      <c r="B404">
        <v>1</v>
      </c>
      <c r="C404">
        <v>203.34299999999999</v>
      </c>
      <c r="E404">
        <v>-42.358400000000003</v>
      </c>
      <c r="F404">
        <v>73.333699999999993</v>
      </c>
      <c r="G404">
        <v>279.952</v>
      </c>
      <c r="H404">
        <v>0.49427399999999999</v>
      </c>
      <c r="I404">
        <v>-52.734400000000001</v>
      </c>
      <c r="J404">
        <f t="shared" si="26"/>
        <v>-10.375999999999998</v>
      </c>
      <c r="L404">
        <v>22</v>
      </c>
      <c r="M404">
        <v>635.79700000000003</v>
      </c>
      <c r="N404">
        <f t="shared" si="29"/>
        <v>47.431579945928064</v>
      </c>
      <c r="O404">
        <v>-17.1356</v>
      </c>
      <c r="P404">
        <v>59.875500000000002</v>
      </c>
      <c r="Q404">
        <v>297.67899999999997</v>
      </c>
      <c r="R404">
        <v>0.57053299999999996</v>
      </c>
      <c r="S404">
        <v>-32.440199999999997</v>
      </c>
      <c r="T404">
        <f t="shared" si="27"/>
        <v>-15.304599999999997</v>
      </c>
    </row>
    <row r="405" spans="1:20" x14ac:dyDescent="0.3">
      <c r="B405">
        <v>2</v>
      </c>
      <c r="C405">
        <v>215.07900000000001</v>
      </c>
      <c r="D405">
        <f t="shared" si="28"/>
        <v>85.207907293796737</v>
      </c>
      <c r="E405">
        <v>-34.347499999999997</v>
      </c>
      <c r="F405">
        <v>61.538699999999999</v>
      </c>
      <c r="G405">
        <v>267.77100000000002</v>
      </c>
      <c r="H405">
        <v>0.49999100000000002</v>
      </c>
      <c r="I405">
        <v>-50.704999999999998</v>
      </c>
      <c r="J405">
        <f t="shared" si="26"/>
        <v>-16.357500000000002</v>
      </c>
      <c r="L405">
        <v>23</v>
      </c>
      <c r="M405">
        <v>656.88900000000001</v>
      </c>
      <c r="N405">
        <f t="shared" si="29"/>
        <v>47.411340792717652</v>
      </c>
      <c r="O405">
        <v>-16.952500000000001</v>
      </c>
      <c r="P405">
        <v>59.5398</v>
      </c>
      <c r="Q405">
        <v>295.02699999999999</v>
      </c>
      <c r="R405">
        <v>0.56696299999999999</v>
      </c>
      <c r="S405">
        <v>-32.6233</v>
      </c>
      <c r="T405">
        <f t="shared" si="27"/>
        <v>-15.6708</v>
      </c>
    </row>
    <row r="406" spans="1:20" x14ac:dyDescent="0.3">
      <c r="B406">
        <v>3</v>
      </c>
      <c r="C406">
        <v>234.114</v>
      </c>
      <c r="D406">
        <f t="shared" si="28"/>
        <v>52.53480430785396</v>
      </c>
      <c r="E406">
        <v>-35.354599999999998</v>
      </c>
      <c r="F406">
        <v>64.193700000000007</v>
      </c>
      <c r="G406">
        <v>266.72500000000002</v>
      </c>
      <c r="H406">
        <v>0.49549599999999999</v>
      </c>
      <c r="I406">
        <v>-51.696800000000003</v>
      </c>
      <c r="J406">
        <f t="shared" si="26"/>
        <v>-16.342200000000005</v>
      </c>
      <c r="L406">
        <v>24</v>
      </c>
      <c r="M406">
        <v>678.31899999999996</v>
      </c>
      <c r="N406">
        <f t="shared" si="29"/>
        <v>46.663555762949244</v>
      </c>
      <c r="O406">
        <v>-17.3035</v>
      </c>
      <c r="P406">
        <v>59.829700000000003</v>
      </c>
      <c r="Q406">
        <v>298.32900000000001</v>
      </c>
      <c r="R406">
        <v>0.56938900000000003</v>
      </c>
      <c r="S406">
        <v>-32.546999999999997</v>
      </c>
      <c r="T406">
        <f t="shared" si="27"/>
        <v>-15.243499999999997</v>
      </c>
    </row>
    <row r="407" spans="1:20" x14ac:dyDescent="0.3">
      <c r="B407">
        <v>4</v>
      </c>
      <c r="C407">
        <v>252.697</v>
      </c>
      <c r="D407">
        <f t="shared" si="28"/>
        <v>53.812624441694027</v>
      </c>
      <c r="E407">
        <v>-34.851100000000002</v>
      </c>
      <c r="F407">
        <v>63.781700000000001</v>
      </c>
      <c r="G407">
        <v>263.57400000000001</v>
      </c>
      <c r="H407">
        <v>0.493008</v>
      </c>
      <c r="I407">
        <v>-51.956200000000003</v>
      </c>
      <c r="J407">
        <f t="shared" si="26"/>
        <v>-17.1051</v>
      </c>
      <c r="L407">
        <v>25</v>
      </c>
      <c r="M407">
        <v>699.87699999999995</v>
      </c>
      <c r="N407">
        <f t="shared" si="29"/>
        <v>46.386492253455806</v>
      </c>
      <c r="O407">
        <v>-19.103999999999999</v>
      </c>
      <c r="P407">
        <v>53.741500000000002</v>
      </c>
      <c r="Q407">
        <v>374.28</v>
      </c>
      <c r="R407">
        <v>0.54086599999999996</v>
      </c>
      <c r="S407">
        <v>-65.643299999999996</v>
      </c>
      <c r="T407">
        <f t="shared" si="27"/>
        <v>-46.539299999999997</v>
      </c>
    </row>
    <row r="408" spans="1:20" x14ac:dyDescent="0.3">
      <c r="B408">
        <v>5</v>
      </c>
      <c r="C408">
        <v>271.959</v>
      </c>
      <c r="D408">
        <f t="shared" si="28"/>
        <v>51.915688921191986</v>
      </c>
      <c r="E408">
        <v>-35.278300000000002</v>
      </c>
      <c r="F408">
        <v>64.376800000000003</v>
      </c>
      <c r="G408">
        <v>266.70400000000001</v>
      </c>
      <c r="H408">
        <v>0.49301400000000001</v>
      </c>
      <c r="I408">
        <v>-52.200299999999999</v>
      </c>
      <c r="J408">
        <f t="shared" si="26"/>
        <v>-16.921999999999997</v>
      </c>
      <c r="T408">
        <f t="shared" si="27"/>
        <v>0</v>
      </c>
    </row>
    <row r="409" spans="1:20" x14ac:dyDescent="0.3">
      <c r="B409">
        <v>6</v>
      </c>
      <c r="C409">
        <v>291.28300000000002</v>
      </c>
      <c r="D409">
        <f t="shared" si="28"/>
        <v>51.749120264955465</v>
      </c>
      <c r="E409">
        <v>-35.720799999999997</v>
      </c>
      <c r="F409">
        <v>64.849900000000005</v>
      </c>
      <c r="G409">
        <v>272.71899999999999</v>
      </c>
      <c r="H409">
        <v>0.49734499999999998</v>
      </c>
      <c r="I409">
        <v>-52.291899999999998</v>
      </c>
      <c r="J409">
        <f t="shared" si="26"/>
        <v>-16.571100000000001</v>
      </c>
      <c r="K409">
        <v>3.6</v>
      </c>
      <c r="T409">
        <f t="shared" si="27"/>
        <v>0</v>
      </c>
    </row>
    <row r="410" spans="1:20" x14ac:dyDescent="0.3">
      <c r="B410">
        <v>7</v>
      </c>
      <c r="C410">
        <v>310.60199999999998</v>
      </c>
      <c r="D410">
        <f t="shared" si="28"/>
        <v>51.762513587659924</v>
      </c>
      <c r="E410">
        <v>-35.491900000000001</v>
      </c>
      <c r="F410">
        <v>64.682000000000002</v>
      </c>
      <c r="G410">
        <v>269.13900000000001</v>
      </c>
      <c r="H410">
        <v>0.494751</v>
      </c>
      <c r="I410">
        <v>-52.551299999999998</v>
      </c>
      <c r="J410">
        <f t="shared" si="26"/>
        <v>-17.059399999999997</v>
      </c>
      <c r="L410">
        <v>1</v>
      </c>
      <c r="M410">
        <v>203.428</v>
      </c>
      <c r="O410">
        <v>-22.0032</v>
      </c>
      <c r="P410">
        <v>65.734899999999996</v>
      </c>
      <c r="Q410">
        <v>300.62400000000002</v>
      </c>
      <c r="R410">
        <v>0.56650299999999998</v>
      </c>
      <c r="S410">
        <v>-31.1432</v>
      </c>
      <c r="T410">
        <f t="shared" si="27"/>
        <v>-9.14</v>
      </c>
    </row>
    <row r="411" spans="1:20" x14ac:dyDescent="0.3">
      <c r="B411">
        <v>8</v>
      </c>
      <c r="C411">
        <v>330.04700000000003</v>
      </c>
      <c r="D411">
        <f t="shared" si="28"/>
        <v>51.427102082797504</v>
      </c>
      <c r="E411">
        <v>-35.507199999999997</v>
      </c>
      <c r="F411">
        <v>64.697299999999998</v>
      </c>
      <c r="G411">
        <v>270.90600000000001</v>
      </c>
      <c r="H411">
        <v>0.49765500000000001</v>
      </c>
      <c r="I411">
        <v>-52.536000000000001</v>
      </c>
      <c r="J411">
        <f t="shared" si="26"/>
        <v>-17.028800000000004</v>
      </c>
      <c r="L411">
        <v>2</v>
      </c>
      <c r="M411">
        <v>217.85499999999999</v>
      </c>
      <c r="N411">
        <f t="shared" si="29"/>
        <v>69.314479794829182</v>
      </c>
      <c r="O411">
        <v>-15.0299</v>
      </c>
      <c r="P411">
        <v>57.098399999999998</v>
      </c>
      <c r="Q411">
        <v>285.916</v>
      </c>
      <c r="R411">
        <v>0.56552999999999998</v>
      </c>
      <c r="S411">
        <v>-29.7089</v>
      </c>
      <c r="T411">
        <f t="shared" si="27"/>
        <v>-14.679</v>
      </c>
    </row>
    <row r="412" spans="1:20" x14ac:dyDescent="0.3">
      <c r="B412">
        <v>9</v>
      </c>
      <c r="C412">
        <v>349.40100000000001</v>
      </c>
      <c r="D412">
        <f t="shared" si="28"/>
        <v>51.668905652578317</v>
      </c>
      <c r="E412">
        <v>-35.690300000000001</v>
      </c>
      <c r="F412">
        <v>65.093999999999994</v>
      </c>
      <c r="G412">
        <v>273.65499999999997</v>
      </c>
      <c r="H412">
        <v>0.49895499999999998</v>
      </c>
      <c r="I412">
        <v>-52.566499999999998</v>
      </c>
      <c r="J412">
        <f t="shared" si="26"/>
        <v>-16.876199999999997</v>
      </c>
      <c r="L412">
        <v>3</v>
      </c>
      <c r="M412">
        <v>237.703</v>
      </c>
      <c r="N412">
        <f t="shared" si="29"/>
        <v>50.382910116888318</v>
      </c>
      <c r="O412">
        <v>-15.899699999999999</v>
      </c>
      <c r="P412">
        <v>58.532699999999998</v>
      </c>
      <c r="Q412">
        <v>291.23200000000003</v>
      </c>
      <c r="R412">
        <v>0.56574199999999997</v>
      </c>
      <c r="S412">
        <v>-30.456499999999998</v>
      </c>
      <c r="T412">
        <f t="shared" si="27"/>
        <v>-14.556799999999999</v>
      </c>
    </row>
    <row r="413" spans="1:20" x14ac:dyDescent="0.3">
      <c r="B413">
        <v>10</v>
      </c>
      <c r="C413">
        <v>368.94400000000002</v>
      </c>
      <c r="D413">
        <f t="shared" si="28"/>
        <v>51.169216599293847</v>
      </c>
      <c r="E413">
        <v>-35.629300000000001</v>
      </c>
      <c r="F413">
        <v>65.033000000000001</v>
      </c>
      <c r="G413">
        <v>272.50700000000001</v>
      </c>
      <c r="H413">
        <v>0.49789600000000001</v>
      </c>
      <c r="I413">
        <v>-52.642800000000001</v>
      </c>
      <c r="J413">
        <f t="shared" si="26"/>
        <v>-17.013500000000001</v>
      </c>
      <c r="L413">
        <v>4</v>
      </c>
      <c r="M413">
        <v>257.541</v>
      </c>
      <c r="N413">
        <f t="shared" si="29"/>
        <v>50.408307289041247</v>
      </c>
      <c r="O413">
        <v>-15.4724</v>
      </c>
      <c r="P413">
        <v>58.303800000000003</v>
      </c>
      <c r="Q413">
        <v>287.55099999999999</v>
      </c>
      <c r="R413">
        <v>0.56261499999999998</v>
      </c>
      <c r="S413">
        <v>-30.792200000000001</v>
      </c>
      <c r="T413">
        <f t="shared" si="27"/>
        <v>-15.319800000000001</v>
      </c>
    </row>
    <row r="414" spans="1:20" x14ac:dyDescent="0.3">
      <c r="B414">
        <v>11</v>
      </c>
      <c r="C414">
        <v>388.76</v>
      </c>
      <c r="D414">
        <f t="shared" si="28"/>
        <v>50.464271295922551</v>
      </c>
      <c r="E414">
        <v>-34.561199999999999</v>
      </c>
      <c r="F414">
        <v>63.9343</v>
      </c>
      <c r="G414">
        <v>263.05700000000002</v>
      </c>
      <c r="H414">
        <v>0.49203799999999998</v>
      </c>
      <c r="I414">
        <v>-52.536000000000001</v>
      </c>
      <c r="J414">
        <f t="shared" si="26"/>
        <v>-17.974800000000002</v>
      </c>
      <c r="L414">
        <v>5</v>
      </c>
      <c r="M414">
        <v>277.64299999999997</v>
      </c>
      <c r="N414">
        <f t="shared" si="29"/>
        <v>49.74629390110443</v>
      </c>
      <c r="O414">
        <v>-15.304600000000001</v>
      </c>
      <c r="P414">
        <v>58.288600000000002</v>
      </c>
      <c r="Q414">
        <v>285.98399999999998</v>
      </c>
      <c r="R414">
        <v>0.56311</v>
      </c>
      <c r="S414">
        <v>-31.1737</v>
      </c>
      <c r="T414">
        <f t="shared" si="27"/>
        <v>-15.8691</v>
      </c>
    </row>
    <row r="415" spans="1:20" x14ac:dyDescent="0.3">
      <c r="B415">
        <v>12</v>
      </c>
      <c r="C415">
        <v>408.54199999999997</v>
      </c>
      <c r="D415">
        <f t="shared" si="28"/>
        <v>50.551005965018746</v>
      </c>
      <c r="E415">
        <v>-35.491900000000001</v>
      </c>
      <c r="F415">
        <v>64.712500000000006</v>
      </c>
      <c r="G415">
        <v>273.435</v>
      </c>
      <c r="H415">
        <v>0.49708799999999997</v>
      </c>
      <c r="I415">
        <v>-52.658099999999997</v>
      </c>
      <c r="J415">
        <f t="shared" si="26"/>
        <v>-17.166199999999996</v>
      </c>
      <c r="L415">
        <v>6</v>
      </c>
      <c r="M415">
        <v>297.798</v>
      </c>
      <c r="N415">
        <f t="shared" si="29"/>
        <v>49.615480029769216</v>
      </c>
      <c r="O415">
        <v>-15.289300000000001</v>
      </c>
      <c r="P415">
        <v>58.273299999999999</v>
      </c>
      <c r="Q415">
        <v>285.27699999999999</v>
      </c>
      <c r="R415">
        <v>0.56185799999999997</v>
      </c>
      <c r="S415">
        <v>-31.1432</v>
      </c>
      <c r="T415">
        <f t="shared" si="27"/>
        <v>-15.853899999999999</v>
      </c>
    </row>
    <row r="416" spans="1:20" x14ac:dyDescent="0.3">
      <c r="B416">
        <v>13</v>
      </c>
      <c r="C416">
        <v>428.10700000000003</v>
      </c>
      <c r="D416">
        <f t="shared" si="28"/>
        <v>51.111679018655622</v>
      </c>
      <c r="E416">
        <v>-36.453200000000002</v>
      </c>
      <c r="F416">
        <v>65.7196</v>
      </c>
      <c r="G416">
        <v>282.45100000000002</v>
      </c>
      <c r="H416">
        <v>0.50229100000000004</v>
      </c>
      <c r="I416">
        <v>-52.581800000000001</v>
      </c>
      <c r="J416">
        <f t="shared" si="26"/>
        <v>-16.128599999999999</v>
      </c>
      <c r="L416">
        <v>7</v>
      </c>
      <c r="M416">
        <v>317.94299999999998</v>
      </c>
      <c r="N416">
        <f t="shared" si="29"/>
        <v>49.640109208240304</v>
      </c>
      <c r="O416">
        <v>-15.7013</v>
      </c>
      <c r="P416">
        <v>58.715800000000002</v>
      </c>
      <c r="Q416">
        <v>291.86599999999999</v>
      </c>
      <c r="R416">
        <v>0.56419600000000003</v>
      </c>
      <c r="S416">
        <v>-31.4178</v>
      </c>
      <c r="T416">
        <f t="shared" si="27"/>
        <v>-15.7165</v>
      </c>
    </row>
    <row r="417" spans="1:20" x14ac:dyDescent="0.3">
      <c r="B417">
        <v>14</v>
      </c>
      <c r="C417">
        <v>447.80500000000001</v>
      </c>
      <c r="D417">
        <f t="shared" si="28"/>
        <v>50.766575286831205</v>
      </c>
      <c r="E417">
        <v>-36.0413</v>
      </c>
      <c r="F417">
        <v>65.414400000000001</v>
      </c>
      <c r="G417">
        <v>277.67500000000001</v>
      </c>
      <c r="H417">
        <v>0.501776</v>
      </c>
      <c r="I417">
        <v>-52.642800000000001</v>
      </c>
      <c r="J417">
        <f t="shared" si="26"/>
        <v>-16.601500000000001</v>
      </c>
      <c r="L417">
        <v>8</v>
      </c>
      <c r="M417">
        <v>337.97899999999998</v>
      </c>
      <c r="N417">
        <f t="shared" si="29"/>
        <v>49.910161708923937</v>
      </c>
      <c r="O417">
        <v>-15.7623</v>
      </c>
      <c r="P417">
        <v>58.67</v>
      </c>
      <c r="Q417">
        <v>290.73</v>
      </c>
      <c r="R417">
        <v>0.56346600000000002</v>
      </c>
      <c r="S417">
        <v>-31.448399999999999</v>
      </c>
      <c r="T417">
        <f t="shared" si="27"/>
        <v>-15.6861</v>
      </c>
    </row>
    <row r="418" spans="1:20" x14ac:dyDescent="0.3">
      <c r="B418">
        <v>15</v>
      </c>
      <c r="C418">
        <v>467.98700000000002</v>
      </c>
      <c r="D418">
        <f t="shared" si="28"/>
        <v>49.549103161232743</v>
      </c>
      <c r="E418">
        <v>-36.697400000000002</v>
      </c>
      <c r="F418">
        <v>65.948499999999996</v>
      </c>
      <c r="G418">
        <v>283.899</v>
      </c>
      <c r="H418">
        <v>0.50602800000000003</v>
      </c>
      <c r="I418">
        <v>-52.475000000000001</v>
      </c>
      <c r="J418">
        <f t="shared" si="26"/>
        <v>-15.7776</v>
      </c>
      <c r="L418">
        <v>9</v>
      </c>
      <c r="M418">
        <v>358.12</v>
      </c>
      <c r="N418">
        <f t="shared" si="29"/>
        <v>49.649967727520931</v>
      </c>
      <c r="O418">
        <v>-16.525300000000001</v>
      </c>
      <c r="P418">
        <v>59.371899999999997</v>
      </c>
      <c r="Q418">
        <v>297.10700000000003</v>
      </c>
      <c r="R418">
        <v>0.57176700000000003</v>
      </c>
      <c r="S418">
        <v>-31.616199999999999</v>
      </c>
      <c r="T418">
        <f t="shared" si="27"/>
        <v>-15.090899999999998</v>
      </c>
    </row>
    <row r="419" spans="1:20" x14ac:dyDescent="0.3">
      <c r="B419">
        <v>16</v>
      </c>
      <c r="C419">
        <v>488.18400000000003</v>
      </c>
      <c r="D419">
        <f t="shared" si="28"/>
        <v>49.512303807496153</v>
      </c>
      <c r="E419">
        <v>-35.537700000000001</v>
      </c>
      <c r="F419">
        <v>64.788799999999995</v>
      </c>
      <c r="G419">
        <v>273.62599999999998</v>
      </c>
      <c r="H419">
        <v>0.49885200000000002</v>
      </c>
      <c r="I419">
        <v>-52.520800000000001</v>
      </c>
      <c r="J419">
        <f t="shared" si="26"/>
        <v>-16.9831</v>
      </c>
      <c r="L419">
        <v>10</v>
      </c>
      <c r="M419">
        <v>378.26799999999997</v>
      </c>
      <c r="N419">
        <f t="shared" si="29"/>
        <v>49.632717887631607</v>
      </c>
      <c r="O419">
        <v>-16.616800000000001</v>
      </c>
      <c r="P419">
        <v>59.585599999999999</v>
      </c>
      <c r="Q419">
        <v>297.399</v>
      </c>
      <c r="R419">
        <v>0.56809299999999996</v>
      </c>
      <c r="S419">
        <v>-31.814599999999999</v>
      </c>
      <c r="T419">
        <f t="shared" si="27"/>
        <v>-15.197799999999997</v>
      </c>
    </row>
    <row r="420" spans="1:20" x14ac:dyDescent="0.3">
      <c r="B420">
        <v>17</v>
      </c>
      <c r="C420">
        <v>508.06700000000001</v>
      </c>
      <c r="D420">
        <f t="shared" si="28"/>
        <v>50.29422119398486</v>
      </c>
      <c r="E420">
        <v>-35.232500000000002</v>
      </c>
      <c r="F420">
        <v>64.422600000000003</v>
      </c>
      <c r="G420">
        <v>269.80500000000001</v>
      </c>
      <c r="H420">
        <v>0.498695</v>
      </c>
      <c r="I420">
        <v>-52.520800000000001</v>
      </c>
      <c r="J420">
        <f t="shared" si="26"/>
        <v>-17.2883</v>
      </c>
      <c r="L420">
        <v>11</v>
      </c>
      <c r="M420">
        <v>398.47199999999998</v>
      </c>
      <c r="N420">
        <f t="shared" si="29"/>
        <v>49.495149475351397</v>
      </c>
      <c r="O420">
        <v>-15.8081</v>
      </c>
      <c r="P420">
        <v>58.685299999999998</v>
      </c>
      <c r="Q420">
        <v>289.31400000000002</v>
      </c>
      <c r="R420">
        <v>0.56310199999999999</v>
      </c>
      <c r="S420">
        <v>-31.921399999999998</v>
      </c>
      <c r="T420">
        <f t="shared" si="27"/>
        <v>-16.113299999999999</v>
      </c>
    </row>
    <row r="421" spans="1:20" x14ac:dyDescent="0.3">
      <c r="B421">
        <v>18</v>
      </c>
      <c r="C421">
        <v>528.03</v>
      </c>
      <c r="D421">
        <f t="shared" si="28"/>
        <v>50.092671442168097</v>
      </c>
      <c r="E421">
        <v>-35.8887</v>
      </c>
      <c r="F421">
        <v>65.139799999999994</v>
      </c>
      <c r="G421">
        <v>275.76600000000002</v>
      </c>
      <c r="H421">
        <v>0.50261800000000001</v>
      </c>
      <c r="I421">
        <v>-52.627600000000001</v>
      </c>
      <c r="J421">
        <f t="shared" si="26"/>
        <v>-16.738900000000001</v>
      </c>
      <c r="L421">
        <v>12</v>
      </c>
      <c r="M421">
        <v>419.041</v>
      </c>
      <c r="N421">
        <f t="shared" si="29"/>
        <v>48.616850600418068</v>
      </c>
      <c r="O421">
        <v>-16.510000000000002</v>
      </c>
      <c r="P421">
        <v>59.3414</v>
      </c>
      <c r="Q421">
        <v>297.149</v>
      </c>
      <c r="R421">
        <v>0.57001800000000002</v>
      </c>
      <c r="S421">
        <v>-31.753499999999999</v>
      </c>
      <c r="T421">
        <f t="shared" si="27"/>
        <v>-15.243499999999997</v>
      </c>
    </row>
    <row r="422" spans="1:20" x14ac:dyDescent="0.3">
      <c r="B422">
        <v>19</v>
      </c>
      <c r="C422">
        <v>547.99599999999998</v>
      </c>
      <c r="D422">
        <f t="shared" si="28"/>
        <v>50.085144746068295</v>
      </c>
      <c r="E422">
        <v>-35.552999999999997</v>
      </c>
      <c r="F422">
        <v>64.804100000000005</v>
      </c>
      <c r="G422">
        <v>273.48200000000003</v>
      </c>
      <c r="H422">
        <v>0.49953900000000001</v>
      </c>
      <c r="I422">
        <v>-52.444499999999998</v>
      </c>
      <c r="J422">
        <f t="shared" si="26"/>
        <v>-16.891500000000001</v>
      </c>
      <c r="L422">
        <v>13</v>
      </c>
      <c r="M422">
        <v>439.65199999999999</v>
      </c>
      <c r="N422">
        <f t="shared" si="29"/>
        <v>48.517781767017638</v>
      </c>
      <c r="O422">
        <v>-15.884399999999999</v>
      </c>
      <c r="P422">
        <v>58.685299999999998</v>
      </c>
      <c r="Q422">
        <v>290.44</v>
      </c>
      <c r="R422">
        <v>0.56601800000000002</v>
      </c>
      <c r="S422">
        <v>-31.890899999999998</v>
      </c>
      <c r="T422">
        <f t="shared" si="27"/>
        <v>-16.006499999999999</v>
      </c>
    </row>
    <row r="423" spans="1:20" x14ac:dyDescent="0.3">
      <c r="B423">
        <v>20</v>
      </c>
      <c r="C423">
        <v>568.08399999999995</v>
      </c>
      <c r="D423">
        <f t="shared" si="28"/>
        <v>49.780963759458466</v>
      </c>
      <c r="E423">
        <v>-36.514299999999999</v>
      </c>
      <c r="F423">
        <v>65.750100000000003</v>
      </c>
      <c r="G423">
        <v>283.94799999999998</v>
      </c>
      <c r="H423">
        <v>0.50431800000000004</v>
      </c>
      <c r="I423">
        <v>-52.642800000000001</v>
      </c>
      <c r="J423">
        <f t="shared" si="26"/>
        <v>-16.128500000000003</v>
      </c>
      <c r="L423">
        <v>14</v>
      </c>
      <c r="M423">
        <v>459.95800000000003</v>
      </c>
      <c r="N423">
        <f t="shared" si="29"/>
        <v>49.246528119767461</v>
      </c>
      <c r="O423">
        <v>-16.113299999999999</v>
      </c>
      <c r="P423">
        <v>58.883699999999997</v>
      </c>
      <c r="Q423">
        <v>290.10899999999998</v>
      </c>
      <c r="R423">
        <v>0.56766099999999997</v>
      </c>
      <c r="S423">
        <v>-31.951899999999998</v>
      </c>
      <c r="T423">
        <f t="shared" si="27"/>
        <v>-15.8386</v>
      </c>
    </row>
    <row r="424" spans="1:20" x14ac:dyDescent="0.3">
      <c r="B424">
        <v>21</v>
      </c>
      <c r="C424">
        <v>588.39800000000002</v>
      </c>
      <c r="D424">
        <f t="shared" si="28"/>
        <v>49.227133996258551</v>
      </c>
      <c r="E424">
        <v>-35.324100000000001</v>
      </c>
      <c r="F424">
        <v>64.437899999999999</v>
      </c>
      <c r="G424">
        <v>271.31799999999998</v>
      </c>
      <c r="H424">
        <v>0.499332</v>
      </c>
      <c r="I424">
        <v>-52.597000000000001</v>
      </c>
      <c r="J424">
        <f t="shared" si="26"/>
        <v>-17.2729</v>
      </c>
      <c r="L424">
        <v>15</v>
      </c>
      <c r="M424">
        <v>480.471</v>
      </c>
      <c r="N424">
        <f t="shared" si="29"/>
        <v>48.749573441232442</v>
      </c>
      <c r="O424">
        <v>-16.647300000000001</v>
      </c>
      <c r="P424">
        <v>59.356699999999996</v>
      </c>
      <c r="Q424">
        <v>297.702</v>
      </c>
      <c r="R424">
        <v>0.57100499999999998</v>
      </c>
      <c r="S424">
        <v>-31.936599999999999</v>
      </c>
      <c r="T424">
        <f t="shared" si="27"/>
        <v>-15.289299999999997</v>
      </c>
    </row>
    <row r="425" spans="1:20" x14ac:dyDescent="0.3">
      <c r="B425">
        <v>22</v>
      </c>
      <c r="C425">
        <v>609.005</v>
      </c>
      <c r="D425">
        <f t="shared" si="28"/>
        <v>48.527199495317191</v>
      </c>
      <c r="E425">
        <v>-36.1023</v>
      </c>
      <c r="F425">
        <v>65.338099999999997</v>
      </c>
      <c r="G425">
        <v>279.54399999999998</v>
      </c>
      <c r="H425">
        <v>0.50414899999999996</v>
      </c>
      <c r="I425">
        <v>-52.627600000000001</v>
      </c>
      <c r="J425">
        <f t="shared" si="26"/>
        <v>-16.525300000000001</v>
      </c>
      <c r="L425">
        <v>16</v>
      </c>
      <c r="M425">
        <v>501.00599999999997</v>
      </c>
      <c r="N425">
        <f t="shared" si="29"/>
        <v>48.697345994643371</v>
      </c>
      <c r="O425">
        <v>-17.0593</v>
      </c>
      <c r="P425">
        <v>59.661900000000003</v>
      </c>
      <c r="Q425">
        <v>301.39</v>
      </c>
      <c r="R425">
        <v>0.57236900000000002</v>
      </c>
      <c r="S425">
        <v>-32.028199999999998</v>
      </c>
      <c r="T425">
        <f t="shared" si="27"/>
        <v>-14.968899999999998</v>
      </c>
    </row>
    <row r="426" spans="1:20" x14ac:dyDescent="0.3">
      <c r="B426">
        <v>23</v>
      </c>
      <c r="C426">
        <v>629.327</v>
      </c>
      <c r="D426">
        <f t="shared" si="28"/>
        <v>49.207755142210402</v>
      </c>
      <c r="E426">
        <v>-35.873399999999997</v>
      </c>
      <c r="F426">
        <v>65.002399999999994</v>
      </c>
      <c r="G426">
        <v>277.41699999999997</v>
      </c>
      <c r="H426">
        <v>0.50367899999999999</v>
      </c>
      <c r="I426">
        <v>-52.780200000000001</v>
      </c>
      <c r="J426">
        <f t="shared" si="26"/>
        <v>-16.906800000000004</v>
      </c>
      <c r="L426">
        <v>17</v>
      </c>
      <c r="M426">
        <v>521.89200000000005</v>
      </c>
      <c r="N426">
        <f t="shared" si="29"/>
        <v>47.878961984104002</v>
      </c>
      <c r="O426">
        <v>-15.8691</v>
      </c>
      <c r="P426">
        <v>58.654800000000002</v>
      </c>
      <c r="Q426">
        <v>288.67</v>
      </c>
      <c r="R426">
        <v>0.56731100000000001</v>
      </c>
      <c r="S426">
        <v>-31.951899999999998</v>
      </c>
      <c r="T426">
        <f t="shared" si="27"/>
        <v>-16.082799999999999</v>
      </c>
    </row>
    <row r="427" spans="1:20" x14ac:dyDescent="0.3">
      <c r="B427">
        <v>24</v>
      </c>
      <c r="C427">
        <v>649.74</v>
      </c>
      <c r="D427">
        <f t="shared" si="28"/>
        <v>48.988389751628837</v>
      </c>
      <c r="E427">
        <v>-35.308799999999998</v>
      </c>
      <c r="F427">
        <v>64.453100000000006</v>
      </c>
      <c r="G427">
        <v>272.274</v>
      </c>
      <c r="H427">
        <v>0.49998399999999998</v>
      </c>
      <c r="I427">
        <v>-52.734400000000001</v>
      </c>
      <c r="J427">
        <f t="shared" si="26"/>
        <v>-17.425600000000003</v>
      </c>
      <c r="L427">
        <v>18</v>
      </c>
      <c r="M427">
        <v>542.947</v>
      </c>
      <c r="N427">
        <f t="shared" si="29"/>
        <v>47.494656851104367</v>
      </c>
      <c r="O427">
        <v>-16.922000000000001</v>
      </c>
      <c r="P427">
        <v>59.585599999999999</v>
      </c>
      <c r="Q427">
        <v>299.69900000000001</v>
      </c>
      <c r="R427">
        <v>0.57239099999999998</v>
      </c>
      <c r="S427">
        <v>-32.012900000000002</v>
      </c>
      <c r="T427">
        <f t="shared" si="27"/>
        <v>-15.090900000000001</v>
      </c>
    </row>
    <row r="428" spans="1:20" x14ac:dyDescent="0.3">
      <c r="B428">
        <v>25</v>
      </c>
      <c r="C428">
        <v>670.37300000000005</v>
      </c>
      <c r="D428">
        <f t="shared" si="28"/>
        <v>48.466049532302534</v>
      </c>
      <c r="E428">
        <v>-35.171500000000002</v>
      </c>
      <c r="F428">
        <v>64.1785</v>
      </c>
      <c r="G428">
        <v>268.59100000000001</v>
      </c>
      <c r="H428">
        <v>0.49957299999999999</v>
      </c>
      <c r="I428">
        <v>-52.734400000000001</v>
      </c>
      <c r="J428">
        <f t="shared" si="26"/>
        <v>-17.562899999999999</v>
      </c>
      <c r="L428">
        <v>19</v>
      </c>
      <c r="M428">
        <v>563.524</v>
      </c>
      <c r="N428">
        <f t="shared" si="29"/>
        <v>48.597949166545177</v>
      </c>
      <c r="O428">
        <v>-16.479500000000002</v>
      </c>
      <c r="P428">
        <v>59.1736</v>
      </c>
      <c r="Q428">
        <v>294.67599999999999</v>
      </c>
      <c r="R428">
        <v>0.57053900000000002</v>
      </c>
      <c r="S428">
        <v>-32.028199999999998</v>
      </c>
      <c r="T428">
        <f t="shared" si="27"/>
        <v>-15.548699999999997</v>
      </c>
    </row>
    <row r="429" spans="1:20" x14ac:dyDescent="0.3">
      <c r="B429">
        <v>26</v>
      </c>
      <c r="C429">
        <v>691.03</v>
      </c>
      <c r="D429">
        <f t="shared" si="28"/>
        <v>48.40974003969616</v>
      </c>
      <c r="E429">
        <v>-35.827599999999997</v>
      </c>
      <c r="F429">
        <v>64.773600000000002</v>
      </c>
      <c r="G429">
        <v>276.50299999999999</v>
      </c>
      <c r="H429">
        <v>0.503498</v>
      </c>
      <c r="I429">
        <v>-52.658099999999997</v>
      </c>
      <c r="J429">
        <f t="shared" si="26"/>
        <v>-16.830500000000001</v>
      </c>
      <c r="L429">
        <v>20</v>
      </c>
      <c r="M429">
        <v>584.26599999999996</v>
      </c>
      <c r="N429">
        <f t="shared" si="29"/>
        <v>48.211358596085326</v>
      </c>
      <c r="O429">
        <v>-17.013500000000001</v>
      </c>
      <c r="P429">
        <v>59.661900000000003</v>
      </c>
      <c r="Q429">
        <v>301.01</v>
      </c>
      <c r="R429">
        <v>0.574855</v>
      </c>
      <c r="S429">
        <v>-32.165500000000002</v>
      </c>
      <c r="T429">
        <f t="shared" si="27"/>
        <v>-15.152000000000001</v>
      </c>
    </row>
    <row r="430" spans="1:20" x14ac:dyDescent="0.3">
      <c r="J430">
        <f t="shared" si="26"/>
        <v>0</v>
      </c>
      <c r="L430">
        <v>21</v>
      </c>
      <c r="M430">
        <v>605.15</v>
      </c>
      <c r="N430">
        <f t="shared" si="29"/>
        <v>47.883547213177522</v>
      </c>
      <c r="O430">
        <v>-16.9678</v>
      </c>
      <c r="P430">
        <v>59.555100000000003</v>
      </c>
      <c r="Q430">
        <v>301.02199999999999</v>
      </c>
      <c r="R430">
        <v>0.573627</v>
      </c>
      <c r="S430">
        <v>-32.104500000000002</v>
      </c>
      <c r="T430">
        <f t="shared" si="27"/>
        <v>-15.136700000000001</v>
      </c>
    </row>
    <row r="431" spans="1:20" x14ac:dyDescent="0.3">
      <c r="A431">
        <v>3.75</v>
      </c>
      <c r="J431">
        <f t="shared" si="26"/>
        <v>0</v>
      </c>
      <c r="L431">
        <v>22</v>
      </c>
      <c r="M431">
        <v>625.85199999999998</v>
      </c>
      <c r="N431">
        <f t="shared" si="29"/>
        <v>48.304511641387307</v>
      </c>
      <c r="O431">
        <v>-15.884399999999999</v>
      </c>
      <c r="P431">
        <v>58.502200000000002</v>
      </c>
      <c r="Q431">
        <v>286.31299999999999</v>
      </c>
      <c r="R431">
        <v>0.56563699999999995</v>
      </c>
      <c r="S431">
        <v>-32.195999999999998</v>
      </c>
      <c r="T431">
        <f t="shared" si="27"/>
        <v>-16.311599999999999</v>
      </c>
    </row>
    <row r="432" spans="1:20" x14ac:dyDescent="0.3">
      <c r="B432">
        <v>1</v>
      </c>
      <c r="C432">
        <v>203.15299999999999</v>
      </c>
      <c r="E432">
        <v>-41.412399999999998</v>
      </c>
      <c r="F432">
        <v>72.235100000000003</v>
      </c>
      <c r="G432">
        <v>272.94600000000003</v>
      </c>
      <c r="H432">
        <v>0.492338</v>
      </c>
      <c r="I432">
        <v>-52.337600000000002</v>
      </c>
      <c r="J432">
        <f t="shared" si="26"/>
        <v>-10.925200000000004</v>
      </c>
      <c r="L432">
        <v>23</v>
      </c>
      <c r="M432">
        <v>646.86800000000005</v>
      </c>
      <c r="N432">
        <f t="shared" si="29"/>
        <v>47.58279406166713</v>
      </c>
      <c r="O432">
        <v>-16.9983</v>
      </c>
      <c r="P432">
        <v>59.4788</v>
      </c>
      <c r="Q432">
        <v>299.93900000000002</v>
      </c>
      <c r="R432">
        <v>0.57366600000000001</v>
      </c>
      <c r="S432">
        <v>-32.257100000000001</v>
      </c>
      <c r="T432">
        <f t="shared" si="27"/>
        <v>-15.258800000000001</v>
      </c>
    </row>
    <row r="433" spans="2:20" x14ac:dyDescent="0.3">
      <c r="B433">
        <v>2</v>
      </c>
      <c r="C433">
        <v>213.60300000000001</v>
      </c>
      <c r="D433">
        <f t="shared" si="28"/>
        <v>95.693779904306069</v>
      </c>
      <c r="E433">
        <v>-33.844000000000001</v>
      </c>
      <c r="F433">
        <v>60.485799999999998</v>
      </c>
      <c r="G433">
        <v>269.74799999999999</v>
      </c>
      <c r="H433">
        <v>0.50588100000000003</v>
      </c>
      <c r="I433">
        <v>-50.247199999999999</v>
      </c>
      <c r="J433">
        <f t="shared" si="26"/>
        <v>-16.403199999999998</v>
      </c>
      <c r="L433">
        <v>24</v>
      </c>
      <c r="M433">
        <v>667.63900000000001</v>
      </c>
      <c r="N433">
        <f t="shared" si="29"/>
        <v>48.144046988589956</v>
      </c>
      <c r="O433">
        <v>-16.403199999999998</v>
      </c>
      <c r="P433">
        <v>58.731099999999998</v>
      </c>
      <c r="Q433">
        <v>291.32900000000001</v>
      </c>
      <c r="R433">
        <v>0.57006199999999996</v>
      </c>
      <c r="S433">
        <v>-32.318100000000001</v>
      </c>
      <c r="T433">
        <f t="shared" si="27"/>
        <v>-15.914900000000003</v>
      </c>
    </row>
    <row r="434" spans="2:20" x14ac:dyDescent="0.3">
      <c r="B434">
        <v>3</v>
      </c>
      <c r="C434">
        <v>232.756</v>
      </c>
      <c r="D434">
        <f t="shared" si="28"/>
        <v>52.211141857672452</v>
      </c>
      <c r="E434">
        <v>-35.186799999999998</v>
      </c>
      <c r="F434">
        <v>63.842799999999997</v>
      </c>
      <c r="G434">
        <v>269.35199999999998</v>
      </c>
      <c r="H434">
        <v>0.497803</v>
      </c>
      <c r="I434">
        <v>-51.483199999999997</v>
      </c>
      <c r="J434">
        <f t="shared" si="26"/>
        <v>-16.296399999999998</v>
      </c>
      <c r="L434">
        <v>25</v>
      </c>
      <c r="M434">
        <v>688.56700000000001</v>
      </c>
      <c r="N434">
        <f t="shared" si="29"/>
        <v>47.782874617737008</v>
      </c>
      <c r="O434">
        <v>-17.3492</v>
      </c>
      <c r="P434">
        <v>59.860199999999999</v>
      </c>
      <c r="Q434">
        <v>302.81200000000001</v>
      </c>
      <c r="R434">
        <v>0.57479400000000003</v>
      </c>
      <c r="S434">
        <v>-32.287599999999998</v>
      </c>
      <c r="T434">
        <f t="shared" si="27"/>
        <v>-14.938399999999998</v>
      </c>
    </row>
    <row r="435" spans="2:20" x14ac:dyDescent="0.3">
      <c r="B435">
        <v>4</v>
      </c>
      <c r="C435">
        <v>251.46600000000001</v>
      </c>
      <c r="D435">
        <f t="shared" si="28"/>
        <v>53.447354355959355</v>
      </c>
      <c r="E435">
        <v>-35.08</v>
      </c>
      <c r="F435">
        <v>63.995399999999997</v>
      </c>
      <c r="G435">
        <v>269.57600000000002</v>
      </c>
      <c r="H435">
        <v>0.498307</v>
      </c>
      <c r="I435">
        <v>-51.5137</v>
      </c>
      <c r="J435">
        <f t="shared" si="26"/>
        <v>-16.433700000000002</v>
      </c>
      <c r="T435">
        <f t="shared" si="27"/>
        <v>0</v>
      </c>
    </row>
    <row r="436" spans="2:20" x14ac:dyDescent="0.3">
      <c r="B436">
        <v>5</v>
      </c>
      <c r="C436">
        <v>270.18</v>
      </c>
      <c r="D436">
        <f t="shared" si="28"/>
        <v>53.43593031954687</v>
      </c>
      <c r="E436">
        <v>-35.415599999999998</v>
      </c>
      <c r="F436">
        <v>64.468400000000003</v>
      </c>
      <c r="G436">
        <v>273.25</v>
      </c>
      <c r="H436">
        <v>0.50025500000000001</v>
      </c>
      <c r="I436">
        <v>-51.818800000000003</v>
      </c>
      <c r="J436">
        <f t="shared" si="26"/>
        <v>-16.403200000000005</v>
      </c>
      <c r="K436">
        <v>3.65</v>
      </c>
      <c r="T436">
        <f t="shared" si="27"/>
        <v>0</v>
      </c>
    </row>
    <row r="437" spans="2:20" x14ac:dyDescent="0.3">
      <c r="B437">
        <v>6</v>
      </c>
      <c r="C437">
        <v>289.22500000000002</v>
      </c>
      <c r="D437">
        <f t="shared" si="28"/>
        <v>52.507219742714582</v>
      </c>
      <c r="E437">
        <v>-35.095199999999998</v>
      </c>
      <c r="F437">
        <v>64.27</v>
      </c>
      <c r="G437">
        <v>269.53300000000002</v>
      </c>
      <c r="H437">
        <v>0.498834</v>
      </c>
      <c r="I437">
        <v>-51.925699999999999</v>
      </c>
      <c r="J437">
        <f t="shared" si="26"/>
        <v>-16.830500000000001</v>
      </c>
      <c r="L437">
        <v>1</v>
      </c>
      <c r="M437">
        <v>203.24700000000001</v>
      </c>
      <c r="O437">
        <v>-22.048999999999999</v>
      </c>
      <c r="P437">
        <v>65.918000000000006</v>
      </c>
      <c r="Q437">
        <v>300.22300000000001</v>
      </c>
      <c r="R437">
        <v>0.56516699999999997</v>
      </c>
      <c r="S437">
        <v>-31.4331</v>
      </c>
      <c r="T437">
        <f t="shared" si="27"/>
        <v>-9.3841000000000001</v>
      </c>
    </row>
    <row r="438" spans="2:20" x14ac:dyDescent="0.3">
      <c r="B438">
        <v>7</v>
      </c>
      <c r="C438">
        <v>308.779</v>
      </c>
      <c r="D438">
        <f t="shared" si="28"/>
        <v>51.140431625242989</v>
      </c>
      <c r="E438">
        <v>-34.652700000000003</v>
      </c>
      <c r="F438">
        <v>63.781700000000001</v>
      </c>
      <c r="G438">
        <v>267.98599999999999</v>
      </c>
      <c r="H438">
        <v>0.49676100000000001</v>
      </c>
      <c r="I438">
        <v>-51.940899999999999</v>
      </c>
      <c r="J438">
        <f t="shared" si="26"/>
        <v>-17.288199999999996</v>
      </c>
      <c r="L438">
        <v>2</v>
      </c>
      <c r="M438">
        <v>217.04300000000001</v>
      </c>
      <c r="N438">
        <f t="shared" si="29"/>
        <v>72.484778196578759</v>
      </c>
      <c r="O438">
        <v>-15.228300000000001</v>
      </c>
      <c r="P438">
        <v>57.113599999999998</v>
      </c>
      <c r="Q438">
        <v>293.02199999999999</v>
      </c>
      <c r="R438">
        <v>0.56933199999999995</v>
      </c>
      <c r="S438">
        <v>-29.6326</v>
      </c>
      <c r="T438">
        <f t="shared" si="27"/>
        <v>-14.404299999999999</v>
      </c>
    </row>
    <row r="439" spans="2:20" x14ac:dyDescent="0.3">
      <c r="B439">
        <v>8</v>
      </c>
      <c r="C439">
        <v>327.89600000000002</v>
      </c>
      <c r="D439">
        <f t="shared" si="28"/>
        <v>52.309462781817182</v>
      </c>
      <c r="E439">
        <v>-35.049399999999999</v>
      </c>
      <c r="F439">
        <v>64.346299999999999</v>
      </c>
      <c r="G439">
        <v>271.76499999999999</v>
      </c>
      <c r="H439">
        <v>0.49853799999999998</v>
      </c>
      <c r="I439">
        <v>-52.093499999999999</v>
      </c>
      <c r="J439">
        <f t="shared" si="26"/>
        <v>-17.0441</v>
      </c>
      <c r="L439">
        <v>3</v>
      </c>
      <c r="M439">
        <v>236.33799999999999</v>
      </c>
      <c r="N439">
        <f t="shared" si="29"/>
        <v>51.826898160145149</v>
      </c>
      <c r="O439">
        <v>-15.0909</v>
      </c>
      <c r="P439">
        <v>57.9529</v>
      </c>
      <c r="Q439">
        <v>286.12900000000002</v>
      </c>
      <c r="R439">
        <v>0.56416699999999997</v>
      </c>
      <c r="S439">
        <v>-30.288699999999999</v>
      </c>
      <c r="T439">
        <f t="shared" si="27"/>
        <v>-15.197799999999999</v>
      </c>
    </row>
    <row r="440" spans="2:20" x14ac:dyDescent="0.3">
      <c r="B440">
        <v>9</v>
      </c>
      <c r="C440">
        <v>346.96100000000001</v>
      </c>
      <c r="D440">
        <f t="shared" si="28"/>
        <v>52.45213742460006</v>
      </c>
      <c r="E440">
        <v>-36.071800000000003</v>
      </c>
      <c r="F440">
        <v>65.246600000000001</v>
      </c>
      <c r="G440">
        <v>280.625</v>
      </c>
      <c r="H440">
        <v>0.50417000000000001</v>
      </c>
      <c r="I440">
        <v>-52.154499999999999</v>
      </c>
      <c r="J440">
        <f t="shared" si="26"/>
        <v>-16.082699999999996</v>
      </c>
      <c r="L440">
        <v>4</v>
      </c>
      <c r="M440">
        <v>255.65899999999999</v>
      </c>
      <c r="N440">
        <f t="shared" si="29"/>
        <v>51.757155426737754</v>
      </c>
      <c r="O440">
        <v>-15.121499999999999</v>
      </c>
      <c r="P440">
        <v>58.029200000000003</v>
      </c>
      <c r="Q440">
        <v>284.505</v>
      </c>
      <c r="R440">
        <v>0.56547800000000004</v>
      </c>
      <c r="S440">
        <v>-30.593900000000001</v>
      </c>
      <c r="T440">
        <f t="shared" si="27"/>
        <v>-15.472400000000002</v>
      </c>
    </row>
    <row r="441" spans="2:20" x14ac:dyDescent="0.3">
      <c r="B441">
        <v>10</v>
      </c>
      <c r="C441">
        <v>365.91300000000001</v>
      </c>
      <c r="D441">
        <f t="shared" si="28"/>
        <v>52.764879696074296</v>
      </c>
      <c r="E441">
        <v>-34.454300000000003</v>
      </c>
      <c r="F441">
        <v>63.9191</v>
      </c>
      <c r="G441">
        <v>266.202</v>
      </c>
      <c r="H441">
        <v>0.49649599999999999</v>
      </c>
      <c r="I441">
        <v>-52.139299999999999</v>
      </c>
      <c r="J441">
        <f t="shared" si="26"/>
        <v>-17.684999999999995</v>
      </c>
      <c r="L441">
        <v>5</v>
      </c>
      <c r="M441">
        <v>275.25299999999999</v>
      </c>
      <c r="N441">
        <f t="shared" si="29"/>
        <v>51.03603143819538</v>
      </c>
      <c r="O441">
        <v>-15.396100000000001</v>
      </c>
      <c r="P441">
        <v>58.502200000000002</v>
      </c>
      <c r="Q441">
        <v>289.61500000000001</v>
      </c>
      <c r="R441">
        <v>0.56607600000000002</v>
      </c>
      <c r="S441">
        <v>-30.990600000000001</v>
      </c>
      <c r="T441">
        <f t="shared" si="27"/>
        <v>-15.5945</v>
      </c>
    </row>
    <row r="442" spans="2:20" x14ac:dyDescent="0.3">
      <c r="B442">
        <v>11</v>
      </c>
      <c r="C442">
        <v>385.286</v>
      </c>
      <c r="D442">
        <f t="shared" si="28"/>
        <v>51.6182315593868</v>
      </c>
      <c r="E442">
        <v>-35.8429</v>
      </c>
      <c r="F442">
        <v>65.155000000000001</v>
      </c>
      <c r="G442">
        <v>279.22300000000001</v>
      </c>
      <c r="H442">
        <v>0.50348499999999996</v>
      </c>
      <c r="I442">
        <v>-52.246099999999998</v>
      </c>
      <c r="J442">
        <f t="shared" si="26"/>
        <v>-16.403199999999998</v>
      </c>
      <c r="L442">
        <v>6</v>
      </c>
      <c r="M442">
        <v>294.60899999999998</v>
      </c>
      <c r="N442">
        <f t="shared" si="29"/>
        <v>51.663566852655521</v>
      </c>
      <c r="O442">
        <v>-15.945399999999999</v>
      </c>
      <c r="P442">
        <v>59.082000000000001</v>
      </c>
      <c r="Q442">
        <v>295.49</v>
      </c>
      <c r="R442">
        <v>0.56977</v>
      </c>
      <c r="S442">
        <v>-31.1432</v>
      </c>
      <c r="T442">
        <f t="shared" si="27"/>
        <v>-15.197800000000001</v>
      </c>
    </row>
    <row r="443" spans="2:20" x14ac:dyDescent="0.3">
      <c r="B443">
        <v>12</v>
      </c>
      <c r="C443">
        <v>404.78399999999999</v>
      </c>
      <c r="D443">
        <f t="shared" si="28"/>
        <v>51.287311519130192</v>
      </c>
      <c r="E443">
        <v>-35.598799999999997</v>
      </c>
      <c r="F443">
        <v>64.895600000000002</v>
      </c>
      <c r="G443">
        <v>277.68</v>
      </c>
      <c r="H443">
        <v>0.50271299999999997</v>
      </c>
      <c r="I443">
        <v>-52.185099999999998</v>
      </c>
      <c r="J443">
        <f t="shared" si="26"/>
        <v>-16.586300000000001</v>
      </c>
      <c r="L443">
        <v>7</v>
      </c>
      <c r="M443">
        <v>314.28800000000001</v>
      </c>
      <c r="N443">
        <f t="shared" si="29"/>
        <v>50.815590223080363</v>
      </c>
      <c r="O443">
        <v>-16.479500000000002</v>
      </c>
      <c r="P443">
        <v>59.463500000000003</v>
      </c>
      <c r="Q443">
        <v>299.97899999999998</v>
      </c>
      <c r="R443">
        <v>0.57152599999999998</v>
      </c>
      <c r="S443">
        <v>-31.3568</v>
      </c>
      <c r="T443">
        <f t="shared" si="27"/>
        <v>-14.877299999999998</v>
      </c>
    </row>
    <row r="444" spans="2:20" x14ac:dyDescent="0.3">
      <c r="B444">
        <v>13</v>
      </c>
      <c r="C444">
        <v>424.41</v>
      </c>
      <c r="D444">
        <f t="shared" si="28"/>
        <v>50.952817690818215</v>
      </c>
      <c r="E444">
        <v>-35.263100000000001</v>
      </c>
      <c r="F444">
        <v>64.559899999999999</v>
      </c>
      <c r="G444">
        <v>275.42200000000003</v>
      </c>
      <c r="H444">
        <v>0.501911</v>
      </c>
      <c r="I444">
        <v>-52.185099999999998</v>
      </c>
      <c r="J444">
        <f t="shared" si="26"/>
        <v>-16.921999999999997</v>
      </c>
      <c r="L444">
        <v>8</v>
      </c>
      <c r="M444">
        <v>334.03300000000002</v>
      </c>
      <c r="N444">
        <f t="shared" si="29"/>
        <v>50.645733096986568</v>
      </c>
      <c r="O444">
        <v>-15.4877</v>
      </c>
      <c r="P444">
        <v>58.471699999999998</v>
      </c>
      <c r="Q444">
        <v>286.92399999999998</v>
      </c>
      <c r="R444">
        <v>0.56544499999999998</v>
      </c>
      <c r="S444">
        <v>-31.4941</v>
      </c>
      <c r="T444">
        <f t="shared" si="27"/>
        <v>-16.006399999999999</v>
      </c>
    </row>
    <row r="445" spans="2:20" x14ac:dyDescent="0.3">
      <c r="B445">
        <v>14</v>
      </c>
      <c r="C445">
        <v>443.86200000000002</v>
      </c>
      <c r="D445">
        <f t="shared" si="28"/>
        <v>51.408595517170475</v>
      </c>
      <c r="E445">
        <v>-35.812399999999997</v>
      </c>
      <c r="F445">
        <v>65.063500000000005</v>
      </c>
      <c r="G445">
        <v>279.50700000000001</v>
      </c>
      <c r="H445">
        <v>0.50368100000000005</v>
      </c>
      <c r="I445">
        <v>-52.261400000000002</v>
      </c>
      <c r="J445">
        <f t="shared" si="26"/>
        <v>-16.449000000000005</v>
      </c>
      <c r="L445">
        <v>9</v>
      </c>
      <c r="M445">
        <v>354.08699999999999</v>
      </c>
      <c r="N445">
        <f t="shared" si="29"/>
        <v>49.865363518500118</v>
      </c>
      <c r="O445">
        <v>-16.525300000000001</v>
      </c>
      <c r="P445">
        <v>59.524500000000003</v>
      </c>
      <c r="Q445">
        <v>298.255</v>
      </c>
      <c r="R445">
        <v>0.57175399999999998</v>
      </c>
      <c r="S445">
        <v>-31.585699999999999</v>
      </c>
      <c r="T445">
        <f t="shared" si="27"/>
        <v>-15.060399999999998</v>
      </c>
    </row>
    <row r="446" spans="2:20" x14ac:dyDescent="0.3">
      <c r="B446">
        <v>15</v>
      </c>
      <c r="C446">
        <v>463.60599999999999</v>
      </c>
      <c r="D446">
        <f t="shared" si="28"/>
        <v>50.648298217179978</v>
      </c>
      <c r="E446">
        <v>-34.973100000000002</v>
      </c>
      <c r="F446">
        <v>64.1327</v>
      </c>
      <c r="G446">
        <v>272.08800000000002</v>
      </c>
      <c r="H446">
        <v>0.50066200000000005</v>
      </c>
      <c r="I446">
        <v>-52.322400000000002</v>
      </c>
      <c r="J446">
        <f t="shared" si="26"/>
        <v>-17.349299999999999</v>
      </c>
      <c r="L446">
        <v>10</v>
      </c>
      <c r="M446">
        <v>373.89800000000002</v>
      </c>
      <c r="N446">
        <f t="shared" si="29"/>
        <v>50.477007722982094</v>
      </c>
      <c r="O446">
        <v>-15.564</v>
      </c>
      <c r="P446">
        <v>58.410600000000002</v>
      </c>
      <c r="Q446">
        <v>289.62700000000001</v>
      </c>
      <c r="R446">
        <v>0.564303</v>
      </c>
      <c r="S446">
        <v>-31.585699999999999</v>
      </c>
      <c r="T446">
        <f t="shared" si="27"/>
        <v>-16.021699999999999</v>
      </c>
    </row>
    <row r="447" spans="2:20" x14ac:dyDescent="0.3">
      <c r="B447">
        <v>16</v>
      </c>
      <c r="C447">
        <v>483.161</v>
      </c>
      <c r="D447">
        <f t="shared" si="28"/>
        <v>51.137816415239051</v>
      </c>
      <c r="E447">
        <v>-36.026000000000003</v>
      </c>
      <c r="F447">
        <v>65.185500000000005</v>
      </c>
      <c r="G447">
        <v>281.64400000000001</v>
      </c>
      <c r="H447">
        <v>0.50613900000000001</v>
      </c>
      <c r="I447">
        <v>-52.368200000000002</v>
      </c>
      <c r="J447">
        <f t="shared" si="26"/>
        <v>-16.342199999999998</v>
      </c>
      <c r="L447">
        <v>11</v>
      </c>
      <c r="M447">
        <v>393.73399999999998</v>
      </c>
      <c r="N447">
        <f t="shared" si="29"/>
        <v>50.413389796330016</v>
      </c>
      <c r="O447">
        <v>-16.799900000000001</v>
      </c>
      <c r="P447">
        <v>59.494</v>
      </c>
      <c r="Q447">
        <v>300.32400000000001</v>
      </c>
      <c r="R447">
        <v>0.57265600000000005</v>
      </c>
      <c r="S447">
        <v>-31.738299999999999</v>
      </c>
      <c r="T447">
        <f t="shared" si="27"/>
        <v>-14.938399999999998</v>
      </c>
    </row>
    <row r="448" spans="2:20" x14ac:dyDescent="0.3">
      <c r="B448">
        <v>17</v>
      </c>
      <c r="C448">
        <v>502.90899999999999</v>
      </c>
      <c r="D448">
        <f t="shared" si="28"/>
        <v>50.638039295118517</v>
      </c>
      <c r="E448">
        <v>-34.866300000000003</v>
      </c>
      <c r="F448">
        <v>63.9191</v>
      </c>
      <c r="G448">
        <v>271.41800000000001</v>
      </c>
      <c r="H448">
        <v>0.50014499999999995</v>
      </c>
      <c r="I448">
        <v>-52.230800000000002</v>
      </c>
      <c r="J448">
        <f t="shared" si="26"/>
        <v>-17.3645</v>
      </c>
      <c r="L448">
        <v>12</v>
      </c>
      <c r="M448">
        <v>414.13099999999997</v>
      </c>
      <c r="N448">
        <f t="shared" si="29"/>
        <v>49.026817669265107</v>
      </c>
      <c r="O448">
        <v>-15.5792</v>
      </c>
      <c r="P448">
        <v>58.380099999999999</v>
      </c>
      <c r="Q448">
        <v>288.517</v>
      </c>
      <c r="R448">
        <v>0.56534700000000004</v>
      </c>
      <c r="S448">
        <v>-31.784099999999999</v>
      </c>
      <c r="T448">
        <f t="shared" si="27"/>
        <v>-16.204899999999999</v>
      </c>
    </row>
    <row r="449" spans="1:20" x14ac:dyDescent="0.3">
      <c r="B449">
        <v>18</v>
      </c>
      <c r="C449">
        <v>523.06700000000001</v>
      </c>
      <c r="D449">
        <f t="shared" si="28"/>
        <v>49.608096041273896</v>
      </c>
      <c r="E449">
        <v>-35.171500000000002</v>
      </c>
      <c r="F449">
        <v>64.193700000000007</v>
      </c>
      <c r="G449">
        <v>274.95499999999998</v>
      </c>
      <c r="H449">
        <v>0.50316700000000003</v>
      </c>
      <c r="I449">
        <v>-52.108800000000002</v>
      </c>
      <c r="J449">
        <f t="shared" si="26"/>
        <v>-16.9373</v>
      </c>
      <c r="L449">
        <v>13</v>
      </c>
      <c r="M449">
        <v>433.96800000000002</v>
      </c>
      <c r="N449">
        <f t="shared" si="29"/>
        <v>50.410848414578702</v>
      </c>
      <c r="O449">
        <v>-16.891500000000001</v>
      </c>
      <c r="P449">
        <v>59.692399999999999</v>
      </c>
      <c r="Q449">
        <v>300.82600000000002</v>
      </c>
      <c r="R449">
        <v>0.57349000000000006</v>
      </c>
      <c r="S449">
        <v>-31.784099999999999</v>
      </c>
      <c r="T449">
        <f t="shared" si="27"/>
        <v>-14.892599999999998</v>
      </c>
    </row>
    <row r="450" spans="1:20" x14ac:dyDescent="0.3">
      <c r="B450">
        <v>19</v>
      </c>
      <c r="C450">
        <v>543.20299999999997</v>
      </c>
      <c r="D450">
        <f t="shared" si="28"/>
        <v>49.662296384584906</v>
      </c>
      <c r="E450">
        <v>-35.018900000000002</v>
      </c>
      <c r="F450">
        <v>63.949599999999997</v>
      </c>
      <c r="G450">
        <v>273.26600000000002</v>
      </c>
      <c r="H450">
        <v>0.50229800000000002</v>
      </c>
      <c r="I450">
        <v>-52.185099999999998</v>
      </c>
      <c r="J450">
        <f t="shared" si="26"/>
        <v>-17.166199999999996</v>
      </c>
      <c r="L450">
        <v>14</v>
      </c>
      <c r="M450">
        <v>453.959</v>
      </c>
      <c r="N450">
        <f t="shared" si="29"/>
        <v>50.022510129558334</v>
      </c>
      <c r="O450">
        <v>-16.845700000000001</v>
      </c>
      <c r="P450">
        <v>59.844999999999999</v>
      </c>
      <c r="Q450">
        <v>300.43900000000002</v>
      </c>
      <c r="R450">
        <v>0.57183499999999998</v>
      </c>
      <c r="S450">
        <v>-31.921399999999998</v>
      </c>
      <c r="T450">
        <f t="shared" si="27"/>
        <v>-15.075699999999998</v>
      </c>
    </row>
    <row r="451" spans="1:20" x14ac:dyDescent="0.3">
      <c r="B451">
        <v>20</v>
      </c>
      <c r="C451">
        <v>563.17499999999995</v>
      </c>
      <c r="D451">
        <f t="shared" si="28"/>
        <v>50.070098137392399</v>
      </c>
      <c r="E451">
        <v>-34.973100000000002</v>
      </c>
      <c r="F451">
        <v>64.1327</v>
      </c>
      <c r="G451">
        <v>272.952</v>
      </c>
      <c r="H451">
        <v>0.50141800000000003</v>
      </c>
      <c r="I451">
        <v>-52.368200000000002</v>
      </c>
      <c r="J451">
        <f t="shared" si="26"/>
        <v>-17.395099999999999</v>
      </c>
      <c r="L451">
        <v>15</v>
      </c>
      <c r="M451">
        <v>474.33600000000001</v>
      </c>
      <c r="N451">
        <f t="shared" si="29"/>
        <v>49.074937429454756</v>
      </c>
      <c r="O451">
        <v>-15.976000000000001</v>
      </c>
      <c r="P451">
        <v>59.066800000000001</v>
      </c>
      <c r="Q451">
        <v>292.34399999999999</v>
      </c>
      <c r="R451">
        <v>0.56677100000000002</v>
      </c>
      <c r="S451">
        <v>-31.936599999999999</v>
      </c>
      <c r="T451">
        <f t="shared" si="27"/>
        <v>-15.960599999999998</v>
      </c>
    </row>
    <row r="452" spans="1:20" x14ac:dyDescent="0.3">
      <c r="B452">
        <v>21</v>
      </c>
      <c r="C452">
        <v>583.11800000000005</v>
      </c>
      <c r="D452">
        <f t="shared" si="28"/>
        <v>50.142907285764181</v>
      </c>
      <c r="E452">
        <v>-34.79</v>
      </c>
      <c r="F452">
        <v>63.8123</v>
      </c>
      <c r="G452">
        <v>269.774</v>
      </c>
      <c r="H452">
        <v>0.50147900000000001</v>
      </c>
      <c r="I452">
        <v>-52.261400000000002</v>
      </c>
      <c r="J452">
        <f t="shared" si="26"/>
        <v>-17.471400000000003</v>
      </c>
      <c r="L452">
        <v>16</v>
      </c>
      <c r="M452">
        <v>494.58600000000001</v>
      </c>
      <c r="N452">
        <f t="shared" si="29"/>
        <v>49.382716049382715</v>
      </c>
      <c r="O452">
        <v>-16.403199999999998</v>
      </c>
      <c r="P452">
        <v>59.677100000000003</v>
      </c>
      <c r="Q452">
        <v>298.35599999999999</v>
      </c>
      <c r="R452">
        <v>0.57032700000000003</v>
      </c>
      <c r="S452">
        <v>-32.073999999999998</v>
      </c>
      <c r="T452">
        <f t="shared" si="27"/>
        <v>-15.6708</v>
      </c>
    </row>
    <row r="453" spans="1:20" x14ac:dyDescent="0.3">
      <c r="B453">
        <v>22</v>
      </c>
      <c r="C453">
        <v>602.80600000000004</v>
      </c>
      <c r="D453">
        <f t="shared" si="28"/>
        <v>50.792360828931358</v>
      </c>
      <c r="E453">
        <v>-35.568199999999997</v>
      </c>
      <c r="F453">
        <v>64.514200000000002</v>
      </c>
      <c r="G453">
        <v>277.26900000000001</v>
      </c>
      <c r="H453">
        <v>0.50593900000000003</v>
      </c>
      <c r="I453">
        <v>-52.413899999999998</v>
      </c>
      <c r="J453">
        <f t="shared" si="26"/>
        <v>-16.845700000000001</v>
      </c>
      <c r="L453">
        <v>17</v>
      </c>
      <c r="M453">
        <v>515.173</v>
      </c>
      <c r="N453">
        <f t="shared" si="29"/>
        <v>48.574343032010518</v>
      </c>
      <c r="O453">
        <v>-15.6403</v>
      </c>
      <c r="P453">
        <v>59.021000000000001</v>
      </c>
      <c r="Q453">
        <v>289.83300000000003</v>
      </c>
      <c r="R453">
        <v>0.56409799999999999</v>
      </c>
      <c r="S453">
        <v>-32.195999999999998</v>
      </c>
      <c r="T453">
        <f t="shared" si="27"/>
        <v>-16.555699999999998</v>
      </c>
    </row>
    <row r="454" spans="1:20" x14ac:dyDescent="0.3">
      <c r="B454">
        <v>23</v>
      </c>
      <c r="C454">
        <v>622.66899999999998</v>
      </c>
      <c r="D454">
        <f t="shared" si="28"/>
        <v>50.344862306801737</v>
      </c>
      <c r="E454">
        <v>-35.8429</v>
      </c>
      <c r="F454">
        <v>64.697299999999998</v>
      </c>
      <c r="G454">
        <v>279.88299999999998</v>
      </c>
      <c r="H454">
        <v>0.50712299999999999</v>
      </c>
      <c r="I454">
        <v>-52.322400000000002</v>
      </c>
      <c r="J454">
        <f t="shared" ref="J454:J517" si="30">I454-E454</f>
        <v>-16.479500000000002</v>
      </c>
      <c r="L454">
        <v>18</v>
      </c>
      <c r="M454">
        <v>535.77300000000002</v>
      </c>
      <c r="N454">
        <f t="shared" si="29"/>
        <v>48.543689320388296</v>
      </c>
      <c r="O454">
        <v>-15.8081</v>
      </c>
      <c r="P454">
        <v>59.005699999999997</v>
      </c>
      <c r="Q454">
        <v>290.286</v>
      </c>
      <c r="R454">
        <v>0.563774</v>
      </c>
      <c r="S454">
        <v>-32.241799999999998</v>
      </c>
      <c r="T454">
        <f t="shared" ref="T454:T517" si="31">S454-O454</f>
        <v>-16.433699999999998</v>
      </c>
    </row>
    <row r="455" spans="1:20" x14ac:dyDescent="0.3">
      <c r="B455">
        <v>24</v>
      </c>
      <c r="C455">
        <v>642.84400000000005</v>
      </c>
      <c r="D455">
        <f t="shared" ref="D455:D516" si="32">1000/(C455-C454)</f>
        <v>49.566294919454606</v>
      </c>
      <c r="E455">
        <v>-34.759500000000003</v>
      </c>
      <c r="F455">
        <v>63.644399999999997</v>
      </c>
      <c r="G455">
        <v>269.31599999999997</v>
      </c>
      <c r="H455">
        <v>0.50108399999999997</v>
      </c>
      <c r="I455">
        <v>-52.276600000000002</v>
      </c>
      <c r="J455">
        <f t="shared" si="30"/>
        <v>-17.517099999999999</v>
      </c>
      <c r="L455">
        <v>19</v>
      </c>
      <c r="M455">
        <v>556.23599999999999</v>
      </c>
      <c r="N455">
        <f t="shared" ref="N455:N517" si="33">1000/(M455-M454)</f>
        <v>48.86868983042573</v>
      </c>
      <c r="O455">
        <v>-16.677900000000001</v>
      </c>
      <c r="P455">
        <v>59.844999999999999</v>
      </c>
      <c r="Q455">
        <v>299.077</v>
      </c>
      <c r="R455">
        <v>0.57136500000000001</v>
      </c>
      <c r="S455">
        <v>-32.257100000000001</v>
      </c>
      <c r="T455">
        <f t="shared" si="31"/>
        <v>-15.5792</v>
      </c>
    </row>
    <row r="456" spans="1:20" x14ac:dyDescent="0.3">
      <c r="B456">
        <v>25</v>
      </c>
      <c r="C456">
        <v>662.87800000000004</v>
      </c>
      <c r="D456">
        <f t="shared" si="32"/>
        <v>49.915144254766915</v>
      </c>
      <c r="E456">
        <v>-34.851100000000002</v>
      </c>
      <c r="F456">
        <v>63.781700000000001</v>
      </c>
      <c r="G456">
        <v>269.69200000000001</v>
      </c>
      <c r="H456">
        <v>0.50156800000000001</v>
      </c>
      <c r="I456">
        <v>-52.352899999999998</v>
      </c>
      <c r="J456">
        <f t="shared" si="30"/>
        <v>-17.501799999999996</v>
      </c>
      <c r="L456">
        <v>20</v>
      </c>
      <c r="M456">
        <v>576.75400000000002</v>
      </c>
      <c r="N456">
        <f t="shared" si="33"/>
        <v>48.737693732332517</v>
      </c>
      <c r="O456">
        <v>-16.281099999999999</v>
      </c>
      <c r="P456">
        <v>59.433</v>
      </c>
      <c r="Q456">
        <v>295.24799999999999</v>
      </c>
      <c r="R456">
        <v>0.57017499999999999</v>
      </c>
      <c r="S456">
        <v>-32.257100000000001</v>
      </c>
      <c r="T456">
        <f t="shared" si="31"/>
        <v>-15.976000000000003</v>
      </c>
    </row>
    <row r="457" spans="1:20" x14ac:dyDescent="0.3">
      <c r="B457">
        <v>26</v>
      </c>
      <c r="C457">
        <v>682.85400000000004</v>
      </c>
      <c r="D457">
        <f t="shared" si="32"/>
        <v>50.060072086503808</v>
      </c>
      <c r="E457">
        <v>-34.881599999999999</v>
      </c>
      <c r="F457">
        <v>63.735999999999997</v>
      </c>
      <c r="G457">
        <v>270.80399999999997</v>
      </c>
      <c r="H457">
        <v>0.50162200000000001</v>
      </c>
      <c r="I457">
        <v>-52.383400000000002</v>
      </c>
      <c r="J457">
        <f t="shared" si="30"/>
        <v>-17.501800000000003</v>
      </c>
      <c r="L457">
        <v>21</v>
      </c>
      <c r="M457">
        <v>597.41700000000003</v>
      </c>
      <c r="N457">
        <f t="shared" si="33"/>
        <v>48.395683105067</v>
      </c>
      <c r="O457">
        <v>-16.830400000000001</v>
      </c>
      <c r="P457">
        <v>60.012799999999999</v>
      </c>
      <c r="Q457">
        <v>300.02300000000002</v>
      </c>
      <c r="R457">
        <v>0.57214600000000004</v>
      </c>
      <c r="S457">
        <v>-32.379199999999997</v>
      </c>
      <c r="T457">
        <f t="shared" si="31"/>
        <v>-15.548799999999996</v>
      </c>
    </row>
    <row r="458" spans="1:20" x14ac:dyDescent="0.3">
      <c r="J458">
        <f t="shared" si="30"/>
        <v>0</v>
      </c>
      <c r="L458">
        <v>22</v>
      </c>
      <c r="M458">
        <v>617.96699999999998</v>
      </c>
      <c r="N458">
        <f t="shared" si="33"/>
        <v>48.661800486618112</v>
      </c>
      <c r="O458">
        <v>-16.9373</v>
      </c>
      <c r="P458">
        <v>60.073900000000002</v>
      </c>
      <c r="Q458">
        <v>301.63099999999997</v>
      </c>
      <c r="R458">
        <v>0.57238</v>
      </c>
      <c r="S458">
        <v>-32.257100000000001</v>
      </c>
      <c r="T458">
        <f t="shared" si="31"/>
        <v>-15.319800000000001</v>
      </c>
    </row>
    <row r="459" spans="1:20" x14ac:dyDescent="0.3">
      <c r="A459">
        <v>3.8</v>
      </c>
      <c r="J459">
        <f t="shared" si="30"/>
        <v>0</v>
      </c>
      <c r="L459">
        <v>23</v>
      </c>
      <c r="M459">
        <v>638.74599999999998</v>
      </c>
      <c r="N459">
        <f t="shared" si="33"/>
        <v>48.125511333557931</v>
      </c>
      <c r="O459">
        <v>-16.479500000000002</v>
      </c>
      <c r="P459">
        <v>59.4482</v>
      </c>
      <c r="Q459">
        <v>295.62200000000001</v>
      </c>
      <c r="R459">
        <v>0.57145599999999996</v>
      </c>
      <c r="S459">
        <v>-32.348599999999998</v>
      </c>
      <c r="T459">
        <f t="shared" si="31"/>
        <v>-15.869099999999996</v>
      </c>
    </row>
    <row r="460" spans="1:20" x14ac:dyDescent="0.3">
      <c r="B460">
        <v>1</v>
      </c>
      <c r="C460">
        <v>203.09899999999999</v>
      </c>
      <c r="E460">
        <v>-42.404200000000003</v>
      </c>
      <c r="F460">
        <v>72.723399999999998</v>
      </c>
      <c r="G460">
        <v>279.64800000000002</v>
      </c>
      <c r="H460">
        <v>0.49706</v>
      </c>
      <c r="I460">
        <v>-52.688600000000001</v>
      </c>
      <c r="J460">
        <f t="shared" si="30"/>
        <v>-10.284399999999998</v>
      </c>
      <c r="L460">
        <v>24</v>
      </c>
      <c r="M460">
        <v>659.43399999999997</v>
      </c>
      <c r="N460">
        <f t="shared" si="33"/>
        <v>48.33720030935811</v>
      </c>
      <c r="O460">
        <v>-16.525300000000001</v>
      </c>
      <c r="P460">
        <v>59.5398</v>
      </c>
      <c r="Q460">
        <v>295.91300000000001</v>
      </c>
      <c r="R460">
        <v>0.57017899999999999</v>
      </c>
      <c r="S460">
        <v>-32.409700000000001</v>
      </c>
      <c r="T460">
        <f t="shared" si="31"/>
        <v>-15.884399999999999</v>
      </c>
    </row>
    <row r="461" spans="1:20" x14ac:dyDescent="0.3">
      <c r="B461">
        <v>2</v>
      </c>
      <c r="C461">
        <v>212.679</v>
      </c>
      <c r="D461">
        <f t="shared" si="32"/>
        <v>104.38413361169088</v>
      </c>
      <c r="E461">
        <v>-34.317</v>
      </c>
      <c r="F461">
        <v>60.440100000000001</v>
      </c>
      <c r="G461">
        <v>275.80700000000002</v>
      </c>
      <c r="H461">
        <v>0.51200800000000002</v>
      </c>
      <c r="I461">
        <v>-50.1556</v>
      </c>
      <c r="J461">
        <f t="shared" si="30"/>
        <v>-15.8386</v>
      </c>
      <c r="L461">
        <v>25</v>
      </c>
      <c r="M461">
        <v>680.38499999999999</v>
      </c>
      <c r="N461">
        <f t="shared" si="33"/>
        <v>47.730418595771035</v>
      </c>
      <c r="O461">
        <v>-16.571000000000002</v>
      </c>
      <c r="P461">
        <v>59.616100000000003</v>
      </c>
      <c r="Q461">
        <v>295.57799999999997</v>
      </c>
      <c r="R461">
        <v>0.56989599999999996</v>
      </c>
      <c r="S461">
        <v>-32.546999999999997</v>
      </c>
      <c r="T461">
        <f t="shared" si="31"/>
        <v>-15.975999999999996</v>
      </c>
    </row>
    <row r="462" spans="1:20" x14ac:dyDescent="0.3">
      <c r="B462">
        <v>3</v>
      </c>
      <c r="C462">
        <v>231.53700000000001</v>
      </c>
      <c r="D462">
        <f t="shared" si="32"/>
        <v>53.027892671545224</v>
      </c>
      <c r="E462">
        <v>-34.912100000000002</v>
      </c>
      <c r="F462">
        <v>63.140900000000002</v>
      </c>
      <c r="G462">
        <v>268.11900000000003</v>
      </c>
      <c r="H462">
        <v>0.50018700000000005</v>
      </c>
      <c r="I462">
        <v>-51.269500000000001</v>
      </c>
      <c r="J462">
        <f t="shared" si="30"/>
        <v>-16.357399999999998</v>
      </c>
      <c r="T462">
        <f t="shared" si="31"/>
        <v>0</v>
      </c>
    </row>
    <row r="463" spans="1:20" x14ac:dyDescent="0.3">
      <c r="B463">
        <v>4</v>
      </c>
      <c r="C463">
        <v>249.79499999999999</v>
      </c>
      <c r="D463">
        <f t="shared" si="32"/>
        <v>54.770511556577993</v>
      </c>
      <c r="E463">
        <v>-35.400399999999998</v>
      </c>
      <c r="F463">
        <v>63.827500000000001</v>
      </c>
      <c r="G463">
        <v>273.97500000000002</v>
      </c>
      <c r="H463">
        <v>0.50220200000000004</v>
      </c>
      <c r="I463">
        <v>-51.544199999999996</v>
      </c>
      <c r="J463">
        <f t="shared" si="30"/>
        <v>-16.143799999999999</v>
      </c>
      <c r="K463">
        <v>3.7</v>
      </c>
      <c r="T463">
        <f t="shared" si="31"/>
        <v>0</v>
      </c>
    </row>
    <row r="464" spans="1:20" x14ac:dyDescent="0.3">
      <c r="B464">
        <v>5</v>
      </c>
      <c r="C464">
        <v>268.12400000000002</v>
      </c>
      <c r="D464">
        <f t="shared" si="32"/>
        <v>54.55835015549119</v>
      </c>
      <c r="E464">
        <v>-36.117600000000003</v>
      </c>
      <c r="F464">
        <v>64.773600000000002</v>
      </c>
      <c r="G464">
        <v>277.89400000000001</v>
      </c>
      <c r="H464">
        <v>0.50651100000000004</v>
      </c>
      <c r="I464">
        <v>-51.986699999999999</v>
      </c>
      <c r="J464">
        <f t="shared" si="30"/>
        <v>-15.869099999999996</v>
      </c>
      <c r="L464">
        <v>1</v>
      </c>
      <c r="M464">
        <v>203.185</v>
      </c>
      <c r="O464">
        <v>-22.491499999999998</v>
      </c>
      <c r="P464">
        <v>65.963700000000003</v>
      </c>
      <c r="Q464">
        <v>303.78699999999998</v>
      </c>
      <c r="R464">
        <v>0.56984299999999999</v>
      </c>
      <c r="S464">
        <v>-31.2195</v>
      </c>
      <c r="T464">
        <f t="shared" si="31"/>
        <v>-8.7280000000000015</v>
      </c>
    </row>
    <row r="465" spans="2:20" x14ac:dyDescent="0.3">
      <c r="B465">
        <v>6</v>
      </c>
      <c r="C465">
        <v>286.65899999999999</v>
      </c>
      <c r="D465">
        <f t="shared" si="32"/>
        <v>53.951982735365618</v>
      </c>
      <c r="E465">
        <v>-35.507199999999997</v>
      </c>
      <c r="F465">
        <v>64.331100000000006</v>
      </c>
      <c r="G465">
        <v>274.74700000000001</v>
      </c>
      <c r="H465">
        <v>0.50128700000000004</v>
      </c>
      <c r="I465">
        <v>-52.032499999999999</v>
      </c>
      <c r="J465">
        <f t="shared" si="30"/>
        <v>-16.525300000000001</v>
      </c>
      <c r="L465">
        <v>2</v>
      </c>
      <c r="M465">
        <v>216.59200000000001</v>
      </c>
      <c r="N465">
        <f t="shared" si="33"/>
        <v>74.587901842321116</v>
      </c>
      <c r="O465">
        <v>-14.541600000000001</v>
      </c>
      <c r="P465">
        <v>56.0608</v>
      </c>
      <c r="Q465">
        <v>286.303</v>
      </c>
      <c r="R465">
        <v>0.56834200000000001</v>
      </c>
      <c r="S465">
        <v>-29.296900000000001</v>
      </c>
      <c r="T465">
        <f t="shared" si="31"/>
        <v>-14.7553</v>
      </c>
    </row>
    <row r="466" spans="2:20" x14ac:dyDescent="0.3">
      <c r="B466">
        <v>7</v>
      </c>
      <c r="C466">
        <v>305.00799999999998</v>
      </c>
      <c r="D466">
        <f t="shared" si="32"/>
        <v>54.498882772903187</v>
      </c>
      <c r="E466">
        <v>-35.385100000000001</v>
      </c>
      <c r="F466">
        <v>64.147900000000007</v>
      </c>
      <c r="G466">
        <v>272.21699999999998</v>
      </c>
      <c r="H466">
        <v>0.50061</v>
      </c>
      <c r="I466">
        <v>-52.230800000000002</v>
      </c>
      <c r="J466">
        <f t="shared" si="30"/>
        <v>-16.845700000000001</v>
      </c>
      <c r="L466">
        <v>3</v>
      </c>
      <c r="M466">
        <v>235.56100000000001</v>
      </c>
      <c r="N466">
        <f t="shared" si="33"/>
        <v>52.717591860403836</v>
      </c>
      <c r="O466">
        <v>-15.686</v>
      </c>
      <c r="P466">
        <v>58.090200000000003</v>
      </c>
      <c r="Q466">
        <v>295.06099999999998</v>
      </c>
      <c r="R466">
        <v>0.574326</v>
      </c>
      <c r="S466">
        <v>-29.952999999999999</v>
      </c>
      <c r="T466">
        <f t="shared" si="31"/>
        <v>-14.266999999999999</v>
      </c>
    </row>
    <row r="467" spans="2:20" x14ac:dyDescent="0.3">
      <c r="B467">
        <v>8</v>
      </c>
      <c r="C467">
        <v>323.28100000000001</v>
      </c>
      <c r="D467">
        <f t="shared" si="32"/>
        <v>54.725551359929881</v>
      </c>
      <c r="E467">
        <v>-36.0413</v>
      </c>
      <c r="F467">
        <v>64.758300000000006</v>
      </c>
      <c r="G467">
        <v>278.05799999999999</v>
      </c>
      <c r="H467">
        <v>0.50466699999999998</v>
      </c>
      <c r="I467">
        <v>-52.337600000000002</v>
      </c>
      <c r="J467">
        <f t="shared" si="30"/>
        <v>-16.296300000000002</v>
      </c>
      <c r="L467">
        <v>4</v>
      </c>
      <c r="M467">
        <v>254.69499999999999</v>
      </c>
      <c r="N467">
        <f t="shared" si="33"/>
        <v>52.262987352357101</v>
      </c>
      <c r="O467">
        <v>-15.319800000000001</v>
      </c>
      <c r="P467">
        <v>57.9529</v>
      </c>
      <c r="Q467">
        <v>289.73399999999998</v>
      </c>
      <c r="R467">
        <v>0.56912499999999999</v>
      </c>
      <c r="S467">
        <v>-30.548100000000002</v>
      </c>
      <c r="T467">
        <f t="shared" si="31"/>
        <v>-15.228300000000001</v>
      </c>
    </row>
    <row r="468" spans="2:20" x14ac:dyDescent="0.3">
      <c r="B468">
        <v>9</v>
      </c>
      <c r="C468">
        <v>342.10899999999998</v>
      </c>
      <c r="D468">
        <f t="shared" si="32"/>
        <v>53.112385808370583</v>
      </c>
      <c r="E468">
        <v>-35.7361</v>
      </c>
      <c r="F468">
        <v>64.559899999999999</v>
      </c>
      <c r="G468">
        <v>277.50099999999998</v>
      </c>
      <c r="H468">
        <v>0.50341400000000003</v>
      </c>
      <c r="I468">
        <v>-52.261400000000002</v>
      </c>
      <c r="J468">
        <f t="shared" si="30"/>
        <v>-16.525300000000001</v>
      </c>
      <c r="L468">
        <v>5</v>
      </c>
      <c r="M468">
        <v>273.54000000000002</v>
      </c>
      <c r="N468">
        <f t="shared" si="33"/>
        <v>53.064473335102072</v>
      </c>
      <c r="O468">
        <v>-16.693100000000001</v>
      </c>
      <c r="P468">
        <v>59.494</v>
      </c>
      <c r="Q468">
        <v>304.82799999999997</v>
      </c>
      <c r="R468">
        <v>0.57833000000000001</v>
      </c>
      <c r="S468">
        <v>-30.777000000000001</v>
      </c>
      <c r="T468">
        <f t="shared" si="31"/>
        <v>-14.0839</v>
      </c>
    </row>
    <row r="469" spans="2:20" x14ac:dyDescent="0.3">
      <c r="B469">
        <v>10</v>
      </c>
      <c r="C469">
        <v>360.87700000000001</v>
      </c>
      <c r="D469">
        <f t="shared" si="32"/>
        <v>53.282182438192585</v>
      </c>
      <c r="E469">
        <v>-34.851100000000002</v>
      </c>
      <c r="F469">
        <v>63.766500000000001</v>
      </c>
      <c r="G469">
        <v>269.52699999999999</v>
      </c>
      <c r="H469">
        <v>0.499139</v>
      </c>
      <c r="I469">
        <v>-52.291899999999998</v>
      </c>
      <c r="J469">
        <f t="shared" si="30"/>
        <v>-17.440799999999996</v>
      </c>
      <c r="L469">
        <v>6</v>
      </c>
      <c r="M469">
        <v>292.779</v>
      </c>
      <c r="N469">
        <f t="shared" si="33"/>
        <v>51.977753521492865</v>
      </c>
      <c r="O469">
        <v>-15.5487</v>
      </c>
      <c r="P469">
        <v>58.471699999999998</v>
      </c>
      <c r="Q469">
        <v>291.90699999999998</v>
      </c>
      <c r="R469">
        <v>0.56833900000000004</v>
      </c>
      <c r="S469">
        <v>-30.990600000000001</v>
      </c>
      <c r="T469">
        <f t="shared" si="31"/>
        <v>-15.4419</v>
      </c>
    </row>
    <row r="470" spans="2:20" x14ac:dyDescent="0.3">
      <c r="B470">
        <v>11</v>
      </c>
      <c r="C470">
        <v>379.36</v>
      </c>
      <c r="D470">
        <f t="shared" si="32"/>
        <v>54.103771032840974</v>
      </c>
      <c r="E470">
        <v>-35.140999999999998</v>
      </c>
      <c r="F470">
        <v>63.888500000000001</v>
      </c>
      <c r="G470">
        <v>272.13099999999997</v>
      </c>
      <c r="H470">
        <v>0.50232500000000002</v>
      </c>
      <c r="I470">
        <v>-52.352899999999998</v>
      </c>
      <c r="J470">
        <f t="shared" si="30"/>
        <v>-17.2119</v>
      </c>
      <c r="L470">
        <v>7</v>
      </c>
      <c r="M470">
        <v>312.31</v>
      </c>
      <c r="N470">
        <f t="shared" si="33"/>
        <v>51.200655368388702</v>
      </c>
      <c r="O470">
        <v>-16.342199999999998</v>
      </c>
      <c r="P470">
        <v>59.249899999999997</v>
      </c>
      <c r="Q470">
        <v>302.54399999999998</v>
      </c>
      <c r="R470">
        <v>0.57572299999999998</v>
      </c>
      <c r="S470">
        <v>-31.1432</v>
      </c>
      <c r="T470">
        <f t="shared" si="31"/>
        <v>-14.801000000000002</v>
      </c>
    </row>
    <row r="471" spans="2:20" x14ac:dyDescent="0.3">
      <c r="B471">
        <v>12</v>
      </c>
      <c r="C471">
        <v>398.452</v>
      </c>
      <c r="D471">
        <f t="shared" si="32"/>
        <v>52.377959354703584</v>
      </c>
      <c r="E471">
        <v>-34.942599999999999</v>
      </c>
      <c r="F471">
        <v>63.751199999999997</v>
      </c>
      <c r="G471">
        <v>270.37900000000002</v>
      </c>
      <c r="H471">
        <v>0.49969200000000003</v>
      </c>
      <c r="I471">
        <v>-52.307099999999998</v>
      </c>
      <c r="J471">
        <f t="shared" si="30"/>
        <v>-17.3645</v>
      </c>
      <c r="L471">
        <v>8</v>
      </c>
      <c r="M471">
        <v>331.88400000000001</v>
      </c>
      <c r="N471">
        <f t="shared" si="33"/>
        <v>51.088178195565511</v>
      </c>
      <c r="O471">
        <v>-16.189599999999999</v>
      </c>
      <c r="P471">
        <v>59.021000000000001</v>
      </c>
      <c r="Q471">
        <v>299.37</v>
      </c>
      <c r="R471">
        <v>0.57310099999999997</v>
      </c>
      <c r="S471">
        <v>-31.189</v>
      </c>
      <c r="T471">
        <f t="shared" si="31"/>
        <v>-14.999400000000001</v>
      </c>
    </row>
    <row r="472" spans="2:20" x14ac:dyDescent="0.3">
      <c r="B472">
        <v>13</v>
      </c>
      <c r="C472">
        <v>417.31799999999998</v>
      </c>
      <c r="D472">
        <f t="shared" si="32"/>
        <v>53.00540655146829</v>
      </c>
      <c r="E472">
        <v>-35.873399999999997</v>
      </c>
      <c r="F472">
        <v>64.620999999999995</v>
      </c>
      <c r="G472">
        <v>280.245</v>
      </c>
      <c r="H472">
        <v>0.50770800000000005</v>
      </c>
      <c r="I472">
        <v>-52.444499999999998</v>
      </c>
      <c r="J472">
        <f t="shared" si="30"/>
        <v>-16.571100000000001</v>
      </c>
      <c r="L472">
        <v>9</v>
      </c>
      <c r="M472">
        <v>351.53800000000001</v>
      </c>
      <c r="N472">
        <f t="shared" si="33"/>
        <v>50.880227943421197</v>
      </c>
      <c r="O472">
        <v>-16.403199999999998</v>
      </c>
      <c r="P472">
        <v>59.463500000000003</v>
      </c>
      <c r="Q472">
        <v>303.65100000000001</v>
      </c>
      <c r="R472">
        <v>0.57567900000000005</v>
      </c>
      <c r="S472">
        <v>-31.2653</v>
      </c>
      <c r="T472">
        <f t="shared" si="31"/>
        <v>-14.862100000000002</v>
      </c>
    </row>
    <row r="473" spans="2:20" x14ac:dyDescent="0.3">
      <c r="B473">
        <v>14</v>
      </c>
      <c r="C473">
        <v>436.702</v>
      </c>
      <c r="D473">
        <f t="shared" si="32"/>
        <v>51.58893933140731</v>
      </c>
      <c r="E473">
        <v>-35.507199999999997</v>
      </c>
      <c r="F473">
        <v>64.285300000000007</v>
      </c>
      <c r="G473">
        <v>276.31400000000002</v>
      </c>
      <c r="H473">
        <v>0.50419599999999998</v>
      </c>
      <c r="I473">
        <v>-52.368200000000002</v>
      </c>
      <c r="J473">
        <f t="shared" si="30"/>
        <v>-16.861000000000004</v>
      </c>
      <c r="L473">
        <v>10</v>
      </c>
      <c r="M473">
        <v>370.95600000000002</v>
      </c>
      <c r="N473">
        <f t="shared" si="33"/>
        <v>51.498609537542471</v>
      </c>
      <c r="O473">
        <v>-15.686</v>
      </c>
      <c r="P473">
        <v>58.593800000000002</v>
      </c>
      <c r="Q473">
        <v>293.44400000000002</v>
      </c>
      <c r="R473">
        <v>0.57240899999999995</v>
      </c>
      <c r="S473">
        <v>-31.2958</v>
      </c>
      <c r="T473">
        <f t="shared" si="31"/>
        <v>-15.6098</v>
      </c>
    </row>
    <row r="474" spans="2:20" x14ac:dyDescent="0.3">
      <c r="B474">
        <v>15</v>
      </c>
      <c r="C474">
        <v>455.66</v>
      </c>
      <c r="D474">
        <f t="shared" si="32"/>
        <v>52.748180187783447</v>
      </c>
      <c r="E474">
        <v>-36.193800000000003</v>
      </c>
      <c r="F474">
        <v>65.033000000000001</v>
      </c>
      <c r="G474">
        <v>283.7</v>
      </c>
      <c r="H474">
        <v>0.50910999999999995</v>
      </c>
      <c r="I474">
        <v>-52.337600000000002</v>
      </c>
      <c r="J474">
        <f t="shared" si="30"/>
        <v>-16.143799999999999</v>
      </c>
      <c r="L474">
        <v>11</v>
      </c>
      <c r="M474">
        <v>390.88499999999999</v>
      </c>
      <c r="N474">
        <f t="shared" si="33"/>
        <v>50.178132369913257</v>
      </c>
      <c r="O474">
        <v>-16.174299999999999</v>
      </c>
      <c r="P474">
        <v>59.143099999999997</v>
      </c>
      <c r="Q474">
        <v>297.34500000000003</v>
      </c>
      <c r="R474">
        <v>0.57349099999999997</v>
      </c>
      <c r="S474">
        <v>-31.616199999999999</v>
      </c>
      <c r="T474">
        <f t="shared" si="31"/>
        <v>-15.4419</v>
      </c>
    </row>
    <row r="475" spans="2:20" x14ac:dyDescent="0.3">
      <c r="B475">
        <v>16</v>
      </c>
      <c r="C475">
        <v>474.93900000000002</v>
      </c>
      <c r="D475">
        <f t="shared" si="32"/>
        <v>51.869910265055253</v>
      </c>
      <c r="E475">
        <v>-35.751300000000001</v>
      </c>
      <c r="F475">
        <v>64.605699999999999</v>
      </c>
      <c r="G475">
        <v>279.06799999999998</v>
      </c>
      <c r="H475">
        <v>0.50573199999999996</v>
      </c>
      <c r="I475">
        <v>-52.475000000000001</v>
      </c>
      <c r="J475">
        <f t="shared" si="30"/>
        <v>-16.723700000000001</v>
      </c>
      <c r="L475">
        <v>12</v>
      </c>
      <c r="M475">
        <v>410.77100000000002</v>
      </c>
      <c r="N475">
        <f t="shared" si="33"/>
        <v>50.286633812732518</v>
      </c>
      <c r="O475">
        <v>-16.479500000000002</v>
      </c>
      <c r="P475">
        <v>59.371899999999997</v>
      </c>
      <c r="Q475">
        <v>302.27999999999997</v>
      </c>
      <c r="R475">
        <v>0.57441500000000001</v>
      </c>
      <c r="S475">
        <v>-31.661999999999999</v>
      </c>
      <c r="T475">
        <f t="shared" si="31"/>
        <v>-15.182499999999997</v>
      </c>
    </row>
    <row r="476" spans="2:20" x14ac:dyDescent="0.3">
      <c r="B476">
        <v>17</v>
      </c>
      <c r="C476">
        <v>494.67700000000002</v>
      </c>
      <c r="D476">
        <f t="shared" si="32"/>
        <v>50.663694396595403</v>
      </c>
      <c r="E476">
        <v>-35.491900000000001</v>
      </c>
      <c r="F476">
        <v>64.224199999999996</v>
      </c>
      <c r="G476">
        <v>277.43700000000001</v>
      </c>
      <c r="H476">
        <v>0.50382099999999996</v>
      </c>
      <c r="I476">
        <v>-52.413899999999998</v>
      </c>
      <c r="J476">
        <f t="shared" si="30"/>
        <v>-16.921999999999997</v>
      </c>
      <c r="L476">
        <v>13</v>
      </c>
      <c r="M476">
        <v>430.82100000000003</v>
      </c>
      <c r="N476">
        <f t="shared" si="33"/>
        <v>49.875311720698228</v>
      </c>
      <c r="O476">
        <v>-15.7318</v>
      </c>
      <c r="P476">
        <v>58.700600000000001</v>
      </c>
      <c r="Q476">
        <v>294.15300000000002</v>
      </c>
      <c r="R476">
        <v>0.56783499999999998</v>
      </c>
      <c r="S476">
        <v>-31.616199999999999</v>
      </c>
      <c r="T476">
        <f t="shared" si="31"/>
        <v>-15.884399999999999</v>
      </c>
    </row>
    <row r="477" spans="2:20" x14ac:dyDescent="0.3">
      <c r="B477">
        <v>18</v>
      </c>
      <c r="C477">
        <v>513.87300000000005</v>
      </c>
      <c r="D477">
        <f t="shared" si="32"/>
        <v>52.0941862888101</v>
      </c>
      <c r="E477">
        <v>-35.095199999999998</v>
      </c>
      <c r="F477">
        <v>63.720700000000001</v>
      </c>
      <c r="G477">
        <v>272.029</v>
      </c>
      <c r="H477">
        <v>0.50310299999999997</v>
      </c>
      <c r="I477">
        <v>-52.398699999999998</v>
      </c>
      <c r="J477">
        <f t="shared" si="30"/>
        <v>-17.3035</v>
      </c>
      <c r="L477">
        <v>14</v>
      </c>
      <c r="M477">
        <v>450.92599999999999</v>
      </c>
      <c r="N477">
        <f t="shared" si="33"/>
        <v>49.738870927630039</v>
      </c>
      <c r="O477">
        <v>-16.433700000000002</v>
      </c>
      <c r="P477">
        <v>59.3414</v>
      </c>
      <c r="Q477">
        <v>300.15699999999998</v>
      </c>
      <c r="R477">
        <v>0.57485200000000003</v>
      </c>
      <c r="S477">
        <v>-31.707799999999999</v>
      </c>
      <c r="T477">
        <f t="shared" si="31"/>
        <v>-15.274099999999997</v>
      </c>
    </row>
    <row r="478" spans="2:20" x14ac:dyDescent="0.3">
      <c r="B478">
        <v>19</v>
      </c>
      <c r="C478">
        <v>533.48</v>
      </c>
      <c r="D478">
        <f t="shared" si="32"/>
        <v>51.002193094303131</v>
      </c>
      <c r="E478">
        <v>-35.018900000000002</v>
      </c>
      <c r="F478">
        <v>63.751199999999997</v>
      </c>
      <c r="G478">
        <v>270.61200000000002</v>
      </c>
      <c r="H478">
        <v>0.50154600000000005</v>
      </c>
      <c r="I478">
        <v>-52.505499999999998</v>
      </c>
      <c r="J478">
        <f t="shared" si="30"/>
        <v>-17.486599999999996</v>
      </c>
      <c r="L478">
        <v>15</v>
      </c>
      <c r="M478">
        <v>471.31599999999997</v>
      </c>
      <c r="N478">
        <f t="shared" si="33"/>
        <v>49.043648847474287</v>
      </c>
      <c r="O478">
        <v>-15.319800000000001</v>
      </c>
      <c r="P478">
        <v>58.288600000000002</v>
      </c>
      <c r="Q478">
        <v>288.21600000000001</v>
      </c>
      <c r="R478">
        <v>0.56707799999999997</v>
      </c>
      <c r="S478">
        <v>-31.570399999999999</v>
      </c>
      <c r="T478">
        <f t="shared" si="31"/>
        <v>-16.250599999999999</v>
      </c>
    </row>
    <row r="479" spans="2:20" x14ac:dyDescent="0.3">
      <c r="B479">
        <v>20</v>
      </c>
      <c r="C479">
        <v>553.48800000000006</v>
      </c>
      <c r="D479">
        <f t="shared" si="32"/>
        <v>49.980007996801184</v>
      </c>
      <c r="E479">
        <v>-35.568199999999997</v>
      </c>
      <c r="F479">
        <v>64.254800000000003</v>
      </c>
      <c r="G479">
        <v>278.10700000000003</v>
      </c>
      <c r="H479">
        <v>0.50648599999999999</v>
      </c>
      <c r="I479">
        <v>-52.505499999999998</v>
      </c>
      <c r="J479">
        <f t="shared" si="30"/>
        <v>-16.9373</v>
      </c>
      <c r="L479">
        <v>16</v>
      </c>
      <c r="M479">
        <v>491.387</v>
      </c>
      <c r="N479">
        <f t="shared" si="33"/>
        <v>49.823127895969243</v>
      </c>
      <c r="O479">
        <v>-15.823399999999999</v>
      </c>
      <c r="P479">
        <v>58.792099999999998</v>
      </c>
      <c r="Q479">
        <v>294.839</v>
      </c>
      <c r="R479">
        <v>0.57171000000000005</v>
      </c>
      <c r="S479">
        <v>-31.707799999999999</v>
      </c>
      <c r="T479">
        <f t="shared" si="31"/>
        <v>-15.884399999999999</v>
      </c>
    </row>
    <row r="480" spans="2:20" x14ac:dyDescent="0.3">
      <c r="B480">
        <v>21</v>
      </c>
      <c r="C480">
        <v>573.34400000000005</v>
      </c>
      <c r="D480">
        <f t="shared" si="32"/>
        <v>50.36261079774377</v>
      </c>
      <c r="E480">
        <v>-34.927399999999999</v>
      </c>
      <c r="F480">
        <v>63.613900000000001</v>
      </c>
      <c r="G480">
        <v>270.35199999999998</v>
      </c>
      <c r="H480">
        <v>0.50310500000000002</v>
      </c>
      <c r="I480">
        <v>-52.520800000000001</v>
      </c>
      <c r="J480">
        <f t="shared" si="30"/>
        <v>-17.593400000000003</v>
      </c>
      <c r="L480">
        <v>17</v>
      </c>
      <c r="M480">
        <v>511.54500000000002</v>
      </c>
      <c r="N480">
        <f t="shared" si="33"/>
        <v>49.608096041273896</v>
      </c>
      <c r="O480">
        <v>-16.586300000000001</v>
      </c>
      <c r="P480">
        <v>59.494</v>
      </c>
      <c r="Q480">
        <v>302.65600000000001</v>
      </c>
      <c r="R480">
        <v>0.57716400000000001</v>
      </c>
      <c r="S480">
        <v>-31.753499999999999</v>
      </c>
      <c r="T480">
        <f t="shared" si="31"/>
        <v>-15.167199999999998</v>
      </c>
    </row>
    <row r="481" spans="1:20" x14ac:dyDescent="0.3">
      <c r="B481">
        <v>22</v>
      </c>
      <c r="C481">
        <v>593.077</v>
      </c>
      <c r="D481">
        <f t="shared" si="32"/>
        <v>50.676531698170713</v>
      </c>
      <c r="E481">
        <v>-35.217300000000002</v>
      </c>
      <c r="F481">
        <v>63.888500000000001</v>
      </c>
      <c r="G481">
        <v>275.81700000000001</v>
      </c>
      <c r="H481">
        <v>0.50387199999999999</v>
      </c>
      <c r="I481">
        <v>-52.429200000000002</v>
      </c>
      <c r="J481">
        <f t="shared" si="30"/>
        <v>-17.2119</v>
      </c>
      <c r="L481">
        <v>18</v>
      </c>
      <c r="M481">
        <v>532.12099999999998</v>
      </c>
      <c r="N481">
        <f t="shared" si="33"/>
        <v>48.60031104199075</v>
      </c>
      <c r="O481">
        <v>-15.853899999999999</v>
      </c>
      <c r="P481">
        <v>58.807400000000001</v>
      </c>
      <c r="Q481">
        <v>294.28899999999999</v>
      </c>
      <c r="R481">
        <v>0.57092900000000002</v>
      </c>
      <c r="S481">
        <v>-31.784099999999999</v>
      </c>
      <c r="T481">
        <f t="shared" si="31"/>
        <v>-15.930199999999999</v>
      </c>
    </row>
    <row r="482" spans="1:20" x14ac:dyDescent="0.3">
      <c r="B482">
        <v>23</v>
      </c>
      <c r="C482">
        <v>612.79899999999998</v>
      </c>
      <c r="D482">
        <f t="shared" si="32"/>
        <v>50.704796673765387</v>
      </c>
      <c r="E482">
        <v>-34.927399999999999</v>
      </c>
      <c r="F482">
        <v>63.461300000000001</v>
      </c>
      <c r="G482">
        <v>270.976</v>
      </c>
      <c r="H482">
        <v>0.50328799999999996</v>
      </c>
      <c r="I482">
        <v>-52.490200000000002</v>
      </c>
      <c r="J482">
        <f t="shared" si="30"/>
        <v>-17.562800000000003</v>
      </c>
      <c r="L482">
        <v>19</v>
      </c>
      <c r="M482">
        <v>552.21500000000003</v>
      </c>
      <c r="N482">
        <f t="shared" si="33"/>
        <v>49.766099333134143</v>
      </c>
      <c r="O482">
        <v>-16.326899999999998</v>
      </c>
      <c r="P482">
        <v>59.417700000000004</v>
      </c>
      <c r="Q482">
        <v>300.98</v>
      </c>
      <c r="R482">
        <v>0.57510700000000003</v>
      </c>
      <c r="S482">
        <v>-31.784099999999999</v>
      </c>
      <c r="T482">
        <f t="shared" si="31"/>
        <v>-15.4572</v>
      </c>
    </row>
    <row r="483" spans="1:20" x14ac:dyDescent="0.3">
      <c r="B483">
        <v>24</v>
      </c>
      <c r="C483">
        <v>632.16600000000005</v>
      </c>
      <c r="D483">
        <f t="shared" si="32"/>
        <v>51.63422316311231</v>
      </c>
      <c r="E483">
        <v>-35.293599999999998</v>
      </c>
      <c r="F483">
        <v>63.842799999999997</v>
      </c>
      <c r="G483">
        <v>275.166</v>
      </c>
      <c r="H483">
        <v>0.50465199999999999</v>
      </c>
      <c r="I483">
        <v>-52.459699999999998</v>
      </c>
      <c r="J483">
        <f t="shared" si="30"/>
        <v>-17.1661</v>
      </c>
      <c r="L483">
        <v>20</v>
      </c>
      <c r="M483">
        <v>572.69200000000001</v>
      </c>
      <c r="N483">
        <f t="shared" si="33"/>
        <v>48.835278605264499</v>
      </c>
      <c r="O483">
        <v>-15.7318</v>
      </c>
      <c r="P483">
        <v>58.761600000000001</v>
      </c>
      <c r="Q483">
        <v>293.71100000000001</v>
      </c>
      <c r="R483">
        <v>0.570442</v>
      </c>
      <c r="S483">
        <v>-31.768799999999999</v>
      </c>
      <c r="T483">
        <f t="shared" si="31"/>
        <v>-16.036999999999999</v>
      </c>
    </row>
    <row r="484" spans="1:20" x14ac:dyDescent="0.3">
      <c r="B484">
        <v>25</v>
      </c>
      <c r="C484">
        <v>652.36099999999999</v>
      </c>
      <c r="D484">
        <f t="shared" si="32"/>
        <v>49.517207229512408</v>
      </c>
      <c r="E484">
        <v>-36.209099999999999</v>
      </c>
      <c r="F484">
        <v>64.849900000000005</v>
      </c>
      <c r="G484">
        <v>285.81799999999998</v>
      </c>
      <c r="H484">
        <v>0.51055099999999998</v>
      </c>
      <c r="I484">
        <v>-52.536000000000001</v>
      </c>
      <c r="J484">
        <f t="shared" si="30"/>
        <v>-16.326900000000002</v>
      </c>
      <c r="L484">
        <v>21</v>
      </c>
      <c r="M484">
        <v>593.03</v>
      </c>
      <c r="N484">
        <f t="shared" si="33"/>
        <v>49.16904317041999</v>
      </c>
      <c r="O484">
        <v>-17.532299999999999</v>
      </c>
      <c r="P484">
        <v>60.485799999999998</v>
      </c>
      <c r="Q484">
        <v>311.84500000000003</v>
      </c>
      <c r="R484">
        <v>0.58059799999999995</v>
      </c>
      <c r="S484">
        <v>-31.936599999999999</v>
      </c>
      <c r="T484">
        <f t="shared" si="31"/>
        <v>-14.404299999999999</v>
      </c>
    </row>
    <row r="485" spans="1:20" x14ac:dyDescent="0.3">
      <c r="B485">
        <v>26</v>
      </c>
      <c r="C485">
        <v>671.91099999999994</v>
      </c>
      <c r="D485">
        <f t="shared" si="32"/>
        <v>51.150895140665078</v>
      </c>
      <c r="E485">
        <v>-35.034199999999998</v>
      </c>
      <c r="F485">
        <v>63.522300000000001</v>
      </c>
      <c r="G485">
        <v>271.392</v>
      </c>
      <c r="H485">
        <v>0.50397400000000003</v>
      </c>
      <c r="I485">
        <v>-52.368200000000002</v>
      </c>
      <c r="J485">
        <f t="shared" si="30"/>
        <v>-17.334000000000003</v>
      </c>
      <c r="L485">
        <v>22</v>
      </c>
      <c r="M485">
        <v>613.50199999999995</v>
      </c>
      <c r="N485">
        <f t="shared" si="33"/>
        <v>48.847205939820292</v>
      </c>
      <c r="O485">
        <v>-16.189599999999999</v>
      </c>
      <c r="P485">
        <v>59.066800000000001</v>
      </c>
      <c r="Q485">
        <v>297.78100000000001</v>
      </c>
      <c r="R485">
        <v>0.57389800000000002</v>
      </c>
      <c r="S485">
        <v>-31.951899999999998</v>
      </c>
      <c r="T485">
        <f t="shared" si="31"/>
        <v>-15.7623</v>
      </c>
    </row>
    <row r="486" spans="1:20" x14ac:dyDescent="0.3">
      <c r="B486">
        <v>27</v>
      </c>
      <c r="C486">
        <v>691.7</v>
      </c>
      <c r="D486">
        <f t="shared" si="32"/>
        <v>50.533124463085294</v>
      </c>
      <c r="E486">
        <v>-35.705599999999997</v>
      </c>
      <c r="F486">
        <v>64.193700000000007</v>
      </c>
      <c r="G486">
        <v>278.709</v>
      </c>
      <c r="H486">
        <v>0.50777600000000001</v>
      </c>
      <c r="I486">
        <v>-52.520800000000001</v>
      </c>
      <c r="J486">
        <f t="shared" si="30"/>
        <v>-16.815200000000004</v>
      </c>
      <c r="L486">
        <v>23</v>
      </c>
      <c r="M486">
        <v>633.90300000000002</v>
      </c>
      <c r="N486">
        <f t="shared" si="33"/>
        <v>49.01720503896852</v>
      </c>
      <c r="O486">
        <v>-16.418500000000002</v>
      </c>
      <c r="P486">
        <v>59.3262</v>
      </c>
      <c r="Q486">
        <v>301.90699999999998</v>
      </c>
      <c r="R486">
        <v>0.57738800000000001</v>
      </c>
      <c r="S486">
        <v>-31.951899999999998</v>
      </c>
      <c r="T486">
        <f t="shared" si="31"/>
        <v>-15.533399999999997</v>
      </c>
    </row>
    <row r="487" spans="1:20" x14ac:dyDescent="0.3">
      <c r="J487">
        <f t="shared" si="30"/>
        <v>0</v>
      </c>
      <c r="L487">
        <v>24</v>
      </c>
      <c r="M487">
        <v>654.22500000000002</v>
      </c>
      <c r="N487">
        <f t="shared" si="33"/>
        <v>49.207755142210402</v>
      </c>
      <c r="O487">
        <v>-16.723600000000001</v>
      </c>
      <c r="P487">
        <v>59.661900000000003</v>
      </c>
      <c r="Q487">
        <v>305.01400000000001</v>
      </c>
      <c r="R487">
        <v>0.57737400000000005</v>
      </c>
      <c r="S487">
        <v>-31.982399999999998</v>
      </c>
      <c r="T487">
        <f t="shared" si="31"/>
        <v>-15.258799999999997</v>
      </c>
    </row>
    <row r="488" spans="1:20" x14ac:dyDescent="0.3">
      <c r="A488">
        <v>3.85</v>
      </c>
      <c r="J488">
        <f t="shared" si="30"/>
        <v>0</v>
      </c>
      <c r="L488">
        <v>25</v>
      </c>
      <c r="M488">
        <v>674.78700000000003</v>
      </c>
      <c r="N488">
        <f t="shared" si="33"/>
        <v>48.633401420095296</v>
      </c>
      <c r="O488">
        <v>-17.0898</v>
      </c>
      <c r="P488">
        <v>59.921300000000002</v>
      </c>
      <c r="Q488">
        <v>308.50700000000001</v>
      </c>
      <c r="R488">
        <v>0.58102200000000004</v>
      </c>
      <c r="S488">
        <v>-32.012900000000002</v>
      </c>
      <c r="T488">
        <f t="shared" si="31"/>
        <v>-14.923100000000002</v>
      </c>
    </row>
    <row r="489" spans="1:20" x14ac:dyDescent="0.3">
      <c r="B489">
        <v>1</v>
      </c>
      <c r="C489">
        <v>202.92099999999999</v>
      </c>
      <c r="E489">
        <v>-41.473399999999998</v>
      </c>
      <c r="F489">
        <v>72.586100000000002</v>
      </c>
      <c r="G489">
        <v>275.27800000000002</v>
      </c>
      <c r="H489">
        <v>0.492786</v>
      </c>
      <c r="I489">
        <v>-52.352899999999998</v>
      </c>
      <c r="J489">
        <f t="shared" si="30"/>
        <v>-10.8795</v>
      </c>
      <c r="L489">
        <v>26</v>
      </c>
      <c r="M489">
        <v>695.1</v>
      </c>
      <c r="N489">
        <f t="shared" si="33"/>
        <v>49.229557426278767</v>
      </c>
      <c r="O489">
        <v>-15.976000000000001</v>
      </c>
      <c r="P489">
        <v>58.837899999999998</v>
      </c>
      <c r="Q489">
        <v>295.79300000000001</v>
      </c>
      <c r="R489">
        <v>0.57364000000000004</v>
      </c>
      <c r="S489">
        <v>-32.058700000000002</v>
      </c>
      <c r="T489">
        <f t="shared" si="31"/>
        <v>-16.082700000000003</v>
      </c>
    </row>
    <row r="490" spans="1:20" x14ac:dyDescent="0.3">
      <c r="B490">
        <v>2</v>
      </c>
      <c r="C490">
        <v>214.738</v>
      </c>
      <c r="D490">
        <f t="shared" si="32"/>
        <v>84.623847000084567</v>
      </c>
      <c r="E490">
        <v>-34.896900000000002</v>
      </c>
      <c r="F490">
        <v>62.744100000000003</v>
      </c>
      <c r="G490">
        <v>272.06</v>
      </c>
      <c r="H490">
        <v>0.50156999999999996</v>
      </c>
      <c r="I490">
        <v>-50.476100000000002</v>
      </c>
      <c r="J490">
        <f t="shared" si="30"/>
        <v>-15.5792</v>
      </c>
      <c r="T490">
        <f t="shared" si="31"/>
        <v>0</v>
      </c>
    </row>
    <row r="491" spans="1:20" x14ac:dyDescent="0.3">
      <c r="B491">
        <v>3</v>
      </c>
      <c r="C491">
        <v>232.33199999999999</v>
      </c>
      <c r="D491">
        <f t="shared" si="32"/>
        <v>56.837558258497232</v>
      </c>
      <c r="E491">
        <v>-34.683199999999999</v>
      </c>
      <c r="F491">
        <v>63.537599999999998</v>
      </c>
      <c r="G491">
        <v>269.298</v>
      </c>
      <c r="H491">
        <v>0.496143</v>
      </c>
      <c r="I491">
        <v>-51.162700000000001</v>
      </c>
      <c r="J491">
        <f t="shared" si="30"/>
        <v>-16.479500000000002</v>
      </c>
      <c r="K491">
        <v>3.75</v>
      </c>
      <c r="T491">
        <f t="shared" si="31"/>
        <v>0</v>
      </c>
    </row>
    <row r="492" spans="1:20" x14ac:dyDescent="0.3">
      <c r="B492">
        <v>4</v>
      </c>
      <c r="C492">
        <v>250.13200000000001</v>
      </c>
      <c r="D492">
        <f t="shared" si="32"/>
        <v>56.179775280898838</v>
      </c>
      <c r="E492">
        <v>-34.133899999999997</v>
      </c>
      <c r="F492">
        <v>63.339199999999998</v>
      </c>
      <c r="G492">
        <v>265.59500000000003</v>
      </c>
      <c r="H492">
        <v>0.49431799999999998</v>
      </c>
      <c r="I492">
        <v>-51.254300000000001</v>
      </c>
      <c r="J492">
        <f t="shared" si="30"/>
        <v>-17.120400000000004</v>
      </c>
      <c r="L492">
        <v>1</v>
      </c>
      <c r="M492">
        <v>203.03899999999999</v>
      </c>
      <c r="O492">
        <v>-21.453900000000001</v>
      </c>
      <c r="P492">
        <v>65.7654</v>
      </c>
      <c r="Q492">
        <v>298.87799999999999</v>
      </c>
      <c r="R492">
        <v>0.56692100000000001</v>
      </c>
      <c r="S492">
        <v>-30.822800000000001</v>
      </c>
      <c r="T492">
        <f t="shared" si="31"/>
        <v>-9.3689</v>
      </c>
    </row>
    <row r="493" spans="1:20" x14ac:dyDescent="0.3">
      <c r="B493">
        <v>5</v>
      </c>
      <c r="C493">
        <v>267.52199999999999</v>
      </c>
      <c r="D493">
        <f t="shared" si="32"/>
        <v>57.504312823461802</v>
      </c>
      <c r="E493">
        <v>-35.705599999999997</v>
      </c>
      <c r="F493">
        <v>65.093999999999994</v>
      </c>
      <c r="G493">
        <v>279.20100000000002</v>
      </c>
      <c r="H493">
        <v>0.50318799999999997</v>
      </c>
      <c r="I493">
        <v>-51.483199999999997</v>
      </c>
      <c r="J493">
        <f t="shared" si="30"/>
        <v>-15.7776</v>
      </c>
      <c r="L493">
        <v>2</v>
      </c>
      <c r="M493">
        <v>215.79300000000001</v>
      </c>
      <c r="N493">
        <f t="shared" si="33"/>
        <v>78.406774345303319</v>
      </c>
      <c r="O493">
        <v>-13.626099999999999</v>
      </c>
      <c r="P493">
        <v>55.557299999999998</v>
      </c>
      <c r="Q493">
        <v>285.56599999999997</v>
      </c>
      <c r="R493">
        <v>0.57053500000000001</v>
      </c>
      <c r="S493">
        <v>-28.823899999999998</v>
      </c>
      <c r="T493">
        <f t="shared" si="31"/>
        <v>-15.197799999999999</v>
      </c>
    </row>
    <row r="494" spans="1:20" x14ac:dyDescent="0.3">
      <c r="B494">
        <v>6</v>
      </c>
      <c r="C494">
        <v>285.03500000000003</v>
      </c>
      <c r="D494">
        <f t="shared" si="32"/>
        <v>57.100439673385374</v>
      </c>
      <c r="E494">
        <v>-34.4086</v>
      </c>
      <c r="F494">
        <v>63.903799999999997</v>
      </c>
      <c r="G494">
        <v>269.077</v>
      </c>
      <c r="H494">
        <v>0.49720399999999998</v>
      </c>
      <c r="I494">
        <v>-51.559399999999997</v>
      </c>
      <c r="J494">
        <f t="shared" si="30"/>
        <v>-17.150799999999997</v>
      </c>
      <c r="L494">
        <v>3</v>
      </c>
      <c r="M494">
        <v>234.511</v>
      </c>
      <c r="N494">
        <f t="shared" si="33"/>
        <v>53.424511165722862</v>
      </c>
      <c r="O494">
        <v>-15.0299</v>
      </c>
      <c r="P494">
        <v>57.8461</v>
      </c>
      <c r="Q494">
        <v>294.435</v>
      </c>
      <c r="R494">
        <v>0.575604</v>
      </c>
      <c r="S494">
        <v>-29.7546</v>
      </c>
      <c r="T494">
        <f t="shared" si="31"/>
        <v>-14.7247</v>
      </c>
    </row>
    <row r="495" spans="1:20" x14ac:dyDescent="0.3">
      <c r="B495">
        <v>7</v>
      </c>
      <c r="C495">
        <v>303.10199999999998</v>
      </c>
      <c r="D495">
        <f t="shared" si="32"/>
        <v>55.349532296452246</v>
      </c>
      <c r="E495">
        <v>-35.110500000000002</v>
      </c>
      <c r="F495">
        <v>64.804100000000005</v>
      </c>
      <c r="G495">
        <v>277.63299999999998</v>
      </c>
      <c r="H495">
        <v>0.49873200000000001</v>
      </c>
      <c r="I495">
        <v>-51.6357</v>
      </c>
      <c r="J495">
        <f t="shared" si="30"/>
        <v>-16.525199999999998</v>
      </c>
      <c r="L495">
        <v>4</v>
      </c>
      <c r="M495">
        <v>253.238</v>
      </c>
      <c r="N495">
        <f t="shared" si="33"/>
        <v>53.398835905377254</v>
      </c>
      <c r="O495">
        <v>-15.273999999999999</v>
      </c>
      <c r="P495">
        <v>58.364899999999999</v>
      </c>
      <c r="Q495">
        <v>295.61900000000003</v>
      </c>
      <c r="R495">
        <v>0.57288399999999995</v>
      </c>
      <c r="S495">
        <v>-30.029299999999999</v>
      </c>
      <c r="T495">
        <f t="shared" si="31"/>
        <v>-14.7553</v>
      </c>
    </row>
    <row r="496" spans="1:20" x14ac:dyDescent="0.3">
      <c r="B496">
        <v>8</v>
      </c>
      <c r="C496">
        <v>321.029</v>
      </c>
      <c r="D496">
        <f t="shared" si="32"/>
        <v>55.781781670106476</v>
      </c>
      <c r="E496">
        <v>-35.461399999999998</v>
      </c>
      <c r="F496">
        <v>64.987200000000001</v>
      </c>
      <c r="G496">
        <v>278.88299999999998</v>
      </c>
      <c r="H496">
        <v>0.50154299999999996</v>
      </c>
      <c r="I496">
        <v>-51.712000000000003</v>
      </c>
      <c r="J496">
        <f t="shared" si="30"/>
        <v>-16.250600000000006</v>
      </c>
      <c r="L496">
        <v>5</v>
      </c>
      <c r="M496">
        <v>272.19200000000001</v>
      </c>
      <c r="N496">
        <f t="shared" si="33"/>
        <v>52.759312018571258</v>
      </c>
      <c r="O496">
        <v>-15.5945</v>
      </c>
      <c r="P496">
        <v>58.96</v>
      </c>
      <c r="Q496">
        <v>299.77300000000002</v>
      </c>
      <c r="R496">
        <v>0.57576300000000002</v>
      </c>
      <c r="S496">
        <v>-30.441299999999998</v>
      </c>
      <c r="T496">
        <f t="shared" si="31"/>
        <v>-14.846799999999998</v>
      </c>
    </row>
    <row r="497" spans="2:20" x14ac:dyDescent="0.3">
      <c r="B497">
        <v>9</v>
      </c>
      <c r="C497">
        <v>339.29599999999999</v>
      </c>
      <c r="D497">
        <f t="shared" si="32"/>
        <v>54.743526577982166</v>
      </c>
      <c r="E497">
        <v>-35.018900000000002</v>
      </c>
      <c r="F497">
        <v>64.575199999999995</v>
      </c>
      <c r="G497">
        <v>274.43799999999999</v>
      </c>
      <c r="H497">
        <v>0.49839099999999997</v>
      </c>
      <c r="I497">
        <v>-51.940899999999999</v>
      </c>
      <c r="J497">
        <f t="shared" si="30"/>
        <v>-16.921999999999997</v>
      </c>
      <c r="L497">
        <v>6</v>
      </c>
      <c r="M497">
        <v>291.3</v>
      </c>
      <c r="N497">
        <f t="shared" si="33"/>
        <v>52.334100900146524</v>
      </c>
      <c r="O497">
        <v>-15.075699999999999</v>
      </c>
      <c r="P497">
        <v>58.410600000000002</v>
      </c>
      <c r="Q497">
        <v>295.11</v>
      </c>
      <c r="R497">
        <v>0.57091400000000003</v>
      </c>
      <c r="S497">
        <v>-30.654900000000001</v>
      </c>
      <c r="T497">
        <f t="shared" si="31"/>
        <v>-15.579200000000002</v>
      </c>
    </row>
    <row r="498" spans="2:20" x14ac:dyDescent="0.3">
      <c r="B498">
        <v>10</v>
      </c>
      <c r="C498">
        <v>357.29300000000001</v>
      </c>
      <c r="D498">
        <f t="shared" si="32"/>
        <v>55.564816358281895</v>
      </c>
      <c r="E498">
        <v>-34.179699999999997</v>
      </c>
      <c r="F498">
        <v>63.674900000000001</v>
      </c>
      <c r="G498">
        <v>266.20999999999998</v>
      </c>
      <c r="H498">
        <v>0.49383899999999997</v>
      </c>
      <c r="I498">
        <v>-51.940899999999999</v>
      </c>
      <c r="J498">
        <f t="shared" si="30"/>
        <v>-17.761200000000002</v>
      </c>
      <c r="L498">
        <v>7</v>
      </c>
      <c r="M498">
        <v>310.55500000000001</v>
      </c>
      <c r="N498">
        <f t="shared" si="33"/>
        <v>51.934562451311358</v>
      </c>
      <c r="O498">
        <v>-14.9689</v>
      </c>
      <c r="P498">
        <v>58.181800000000003</v>
      </c>
      <c r="Q498">
        <v>292.20400000000001</v>
      </c>
      <c r="R498">
        <v>0.57066600000000001</v>
      </c>
      <c r="S498">
        <v>-30.899000000000001</v>
      </c>
      <c r="T498">
        <f t="shared" si="31"/>
        <v>-15.930100000000001</v>
      </c>
    </row>
    <row r="499" spans="2:20" x14ac:dyDescent="0.3">
      <c r="B499">
        <v>11</v>
      </c>
      <c r="C499">
        <v>375.75799999999998</v>
      </c>
      <c r="D499">
        <f t="shared" si="32"/>
        <v>54.156512320606623</v>
      </c>
      <c r="E499">
        <v>-35.766599999999997</v>
      </c>
      <c r="F499">
        <v>65.246600000000001</v>
      </c>
      <c r="G499">
        <v>279.54899999999998</v>
      </c>
      <c r="H499">
        <v>0.50184300000000004</v>
      </c>
      <c r="I499">
        <v>-52.047699999999999</v>
      </c>
      <c r="J499">
        <f t="shared" si="30"/>
        <v>-16.281100000000002</v>
      </c>
      <c r="L499">
        <v>8</v>
      </c>
      <c r="M499">
        <v>329.63099999999997</v>
      </c>
      <c r="N499">
        <f t="shared" si="33"/>
        <v>52.421891381841156</v>
      </c>
      <c r="O499">
        <v>-15.4724</v>
      </c>
      <c r="P499">
        <v>58.654800000000002</v>
      </c>
      <c r="Q499">
        <v>296</v>
      </c>
      <c r="R499">
        <v>0.57388300000000003</v>
      </c>
      <c r="S499">
        <v>-31.0974</v>
      </c>
      <c r="T499">
        <f t="shared" si="31"/>
        <v>-15.625</v>
      </c>
    </row>
    <row r="500" spans="2:20" x14ac:dyDescent="0.3">
      <c r="B500">
        <v>12</v>
      </c>
      <c r="C500">
        <v>393.91500000000002</v>
      </c>
      <c r="D500">
        <f t="shared" si="32"/>
        <v>55.0751776174477</v>
      </c>
      <c r="E500">
        <v>-35.537700000000001</v>
      </c>
      <c r="F500">
        <v>64.727800000000002</v>
      </c>
      <c r="G500">
        <v>278.93599999999998</v>
      </c>
      <c r="H500">
        <v>0.50155099999999997</v>
      </c>
      <c r="I500">
        <v>-52.200299999999999</v>
      </c>
      <c r="J500">
        <f t="shared" si="30"/>
        <v>-16.662599999999998</v>
      </c>
      <c r="L500">
        <v>9</v>
      </c>
      <c r="M500">
        <v>349.07600000000002</v>
      </c>
      <c r="N500">
        <f t="shared" si="33"/>
        <v>51.427102082797504</v>
      </c>
      <c r="O500">
        <v>-15.625</v>
      </c>
      <c r="P500">
        <v>59.005699999999997</v>
      </c>
      <c r="Q500">
        <v>297.85899999999998</v>
      </c>
      <c r="R500">
        <v>0.57227300000000003</v>
      </c>
      <c r="S500">
        <v>-31.0364</v>
      </c>
      <c r="T500">
        <f t="shared" si="31"/>
        <v>-15.4114</v>
      </c>
    </row>
    <row r="501" spans="2:20" x14ac:dyDescent="0.3">
      <c r="B501">
        <v>13</v>
      </c>
      <c r="C501">
        <v>412.08300000000003</v>
      </c>
      <c r="D501">
        <f t="shared" si="32"/>
        <v>55.041831792162021</v>
      </c>
      <c r="E501">
        <v>-36.407499999999999</v>
      </c>
      <c r="F501">
        <v>65.7654</v>
      </c>
      <c r="G501">
        <v>287.99200000000002</v>
      </c>
      <c r="H501">
        <v>0.505691</v>
      </c>
      <c r="I501">
        <v>-52.337600000000002</v>
      </c>
      <c r="J501">
        <f t="shared" si="30"/>
        <v>-15.930100000000003</v>
      </c>
      <c r="L501">
        <v>10</v>
      </c>
      <c r="M501">
        <v>368.55099999999999</v>
      </c>
      <c r="N501">
        <f t="shared" si="33"/>
        <v>51.347881899871723</v>
      </c>
      <c r="O501">
        <v>-15.289300000000001</v>
      </c>
      <c r="P501">
        <v>58.502200000000002</v>
      </c>
      <c r="Q501">
        <v>293.72199999999998</v>
      </c>
      <c r="R501">
        <v>0.57218100000000005</v>
      </c>
      <c r="S501">
        <v>-31.2653</v>
      </c>
      <c r="T501">
        <f t="shared" si="31"/>
        <v>-15.975999999999999</v>
      </c>
    </row>
    <row r="502" spans="2:20" x14ac:dyDescent="0.3">
      <c r="B502">
        <v>14</v>
      </c>
      <c r="C502">
        <v>430.476</v>
      </c>
      <c r="D502">
        <f t="shared" si="32"/>
        <v>54.368509759147585</v>
      </c>
      <c r="E502">
        <v>-35.552999999999997</v>
      </c>
      <c r="F502">
        <v>65.185500000000005</v>
      </c>
      <c r="G502">
        <v>280.459</v>
      </c>
      <c r="H502">
        <v>0.50281500000000001</v>
      </c>
      <c r="I502">
        <v>-52.307099999999998</v>
      </c>
      <c r="J502">
        <f t="shared" si="30"/>
        <v>-16.754100000000001</v>
      </c>
      <c r="L502">
        <v>11</v>
      </c>
      <c r="M502">
        <v>387.9</v>
      </c>
      <c r="N502">
        <f t="shared" si="33"/>
        <v>51.682257481006801</v>
      </c>
      <c r="O502">
        <v>-15.4877</v>
      </c>
      <c r="P502">
        <v>58.761600000000001</v>
      </c>
      <c r="Q502">
        <v>296.435</v>
      </c>
      <c r="R502">
        <v>0.57187500000000002</v>
      </c>
      <c r="S502">
        <v>-31.2195</v>
      </c>
      <c r="T502">
        <f t="shared" si="31"/>
        <v>-15.7318</v>
      </c>
    </row>
    <row r="503" spans="2:20" x14ac:dyDescent="0.3">
      <c r="B503">
        <v>15</v>
      </c>
      <c r="C503">
        <v>449.39600000000002</v>
      </c>
      <c r="D503">
        <f t="shared" si="32"/>
        <v>52.854122621564436</v>
      </c>
      <c r="E503">
        <v>-35.08</v>
      </c>
      <c r="F503">
        <v>64.636200000000002</v>
      </c>
      <c r="G503">
        <v>275.65199999999999</v>
      </c>
      <c r="H503">
        <v>0.50048000000000004</v>
      </c>
      <c r="I503">
        <v>-52.200299999999999</v>
      </c>
      <c r="J503">
        <f t="shared" si="30"/>
        <v>-17.1203</v>
      </c>
      <c r="L503">
        <v>12</v>
      </c>
      <c r="M503">
        <v>407.44799999999998</v>
      </c>
      <c r="N503">
        <f t="shared" si="33"/>
        <v>51.156128504194797</v>
      </c>
      <c r="O503">
        <v>-15.976000000000001</v>
      </c>
      <c r="P503">
        <v>59.188800000000001</v>
      </c>
      <c r="Q503">
        <v>299.59300000000002</v>
      </c>
      <c r="R503">
        <v>0.57587500000000003</v>
      </c>
      <c r="S503">
        <v>-31.4026</v>
      </c>
      <c r="T503">
        <f t="shared" si="31"/>
        <v>-15.426599999999999</v>
      </c>
    </row>
    <row r="504" spans="2:20" x14ac:dyDescent="0.3">
      <c r="B504">
        <v>16</v>
      </c>
      <c r="C504">
        <v>467.94499999999999</v>
      </c>
      <c r="D504">
        <f t="shared" si="32"/>
        <v>53.911262062644951</v>
      </c>
      <c r="E504">
        <v>-35.522500000000001</v>
      </c>
      <c r="F504">
        <v>65.017700000000005</v>
      </c>
      <c r="G504">
        <v>281.762</v>
      </c>
      <c r="H504">
        <v>0.50340399999999996</v>
      </c>
      <c r="I504">
        <v>-52.047699999999999</v>
      </c>
      <c r="J504">
        <f t="shared" si="30"/>
        <v>-16.525199999999998</v>
      </c>
      <c r="L504">
        <v>13</v>
      </c>
      <c r="M504">
        <v>427.19200000000001</v>
      </c>
      <c r="N504">
        <f t="shared" si="33"/>
        <v>50.648298217179828</v>
      </c>
      <c r="O504">
        <v>-15.625</v>
      </c>
      <c r="P504">
        <v>58.731099999999998</v>
      </c>
      <c r="Q504">
        <v>298.017</v>
      </c>
      <c r="R504">
        <v>0.57504299999999997</v>
      </c>
      <c r="S504">
        <v>-31.311</v>
      </c>
      <c r="T504">
        <f t="shared" si="31"/>
        <v>-15.686</v>
      </c>
    </row>
    <row r="505" spans="2:20" x14ac:dyDescent="0.3">
      <c r="B505">
        <v>17</v>
      </c>
      <c r="C505">
        <v>486.72699999999998</v>
      </c>
      <c r="D505">
        <f t="shared" si="32"/>
        <v>53.242466191034019</v>
      </c>
      <c r="E505">
        <v>-35.369900000000001</v>
      </c>
      <c r="F505">
        <v>64.865099999999998</v>
      </c>
      <c r="G505">
        <v>279.22399999999999</v>
      </c>
      <c r="H505">
        <v>0.50341899999999995</v>
      </c>
      <c r="I505">
        <v>-52.169800000000002</v>
      </c>
      <c r="J505">
        <f t="shared" si="30"/>
        <v>-16.799900000000001</v>
      </c>
      <c r="L505">
        <v>14</v>
      </c>
      <c r="M505">
        <v>446.84500000000003</v>
      </c>
      <c r="N505">
        <f t="shared" si="33"/>
        <v>50.882816872742026</v>
      </c>
      <c r="O505">
        <v>-16.616800000000001</v>
      </c>
      <c r="P505">
        <v>59.753399999999999</v>
      </c>
      <c r="Q505">
        <v>309.86200000000002</v>
      </c>
      <c r="R505">
        <v>0.58094800000000002</v>
      </c>
      <c r="S505">
        <v>-31.4178</v>
      </c>
      <c r="T505">
        <f t="shared" si="31"/>
        <v>-14.800999999999998</v>
      </c>
    </row>
    <row r="506" spans="2:20" x14ac:dyDescent="0.3">
      <c r="B506">
        <v>18</v>
      </c>
      <c r="C506">
        <v>505.84300000000002</v>
      </c>
      <c r="D506">
        <f t="shared" si="32"/>
        <v>52.312199204854458</v>
      </c>
      <c r="E506">
        <v>-35.583500000000001</v>
      </c>
      <c r="F506">
        <v>65.078699999999998</v>
      </c>
      <c r="G506">
        <v>282.84699999999998</v>
      </c>
      <c r="H506">
        <v>0.50497800000000004</v>
      </c>
      <c r="I506">
        <v>-52.002000000000002</v>
      </c>
      <c r="J506">
        <f t="shared" si="30"/>
        <v>-16.418500000000002</v>
      </c>
      <c r="L506">
        <v>15</v>
      </c>
      <c r="M506">
        <v>466.64400000000001</v>
      </c>
      <c r="N506">
        <f t="shared" si="33"/>
        <v>50.507601394009853</v>
      </c>
      <c r="O506">
        <v>-15.7013</v>
      </c>
      <c r="P506">
        <v>58.639499999999998</v>
      </c>
      <c r="Q506">
        <v>297.73500000000001</v>
      </c>
      <c r="R506">
        <v>0.57461099999999998</v>
      </c>
      <c r="S506">
        <v>-31.4636</v>
      </c>
      <c r="T506">
        <f t="shared" si="31"/>
        <v>-15.7623</v>
      </c>
    </row>
    <row r="507" spans="2:20" x14ac:dyDescent="0.3">
      <c r="B507">
        <v>19</v>
      </c>
      <c r="C507">
        <v>524.76800000000003</v>
      </c>
      <c r="D507">
        <f t="shared" si="32"/>
        <v>52.840158520475526</v>
      </c>
      <c r="E507">
        <v>-35.644500000000001</v>
      </c>
      <c r="F507">
        <v>65.093999999999994</v>
      </c>
      <c r="G507">
        <v>284.68099999999998</v>
      </c>
      <c r="H507">
        <v>0.50612699999999999</v>
      </c>
      <c r="I507">
        <v>-52.093499999999999</v>
      </c>
      <c r="J507">
        <f t="shared" si="30"/>
        <v>-16.448999999999998</v>
      </c>
      <c r="L507">
        <v>16</v>
      </c>
      <c r="M507">
        <v>486.387</v>
      </c>
      <c r="N507">
        <f t="shared" si="33"/>
        <v>50.650863597224344</v>
      </c>
      <c r="O507">
        <v>-16.387899999999998</v>
      </c>
      <c r="P507">
        <v>59.524500000000003</v>
      </c>
      <c r="Q507">
        <v>306.38499999999999</v>
      </c>
      <c r="R507">
        <v>0.578878</v>
      </c>
      <c r="S507">
        <v>-31.524699999999999</v>
      </c>
      <c r="T507">
        <f t="shared" si="31"/>
        <v>-15.136800000000001</v>
      </c>
    </row>
    <row r="508" spans="2:20" x14ac:dyDescent="0.3">
      <c r="B508">
        <v>20</v>
      </c>
      <c r="C508">
        <v>543.82500000000005</v>
      </c>
      <c r="D508">
        <f t="shared" si="32"/>
        <v>52.474156477934571</v>
      </c>
      <c r="E508">
        <v>-35.476700000000001</v>
      </c>
      <c r="F508">
        <v>64.910899999999998</v>
      </c>
      <c r="G508">
        <v>282.57799999999997</v>
      </c>
      <c r="H508">
        <v>0.50653700000000002</v>
      </c>
      <c r="I508">
        <v>-52.002000000000002</v>
      </c>
      <c r="J508">
        <f t="shared" si="30"/>
        <v>-16.525300000000001</v>
      </c>
      <c r="L508">
        <v>17</v>
      </c>
      <c r="M508">
        <v>506.43200000000002</v>
      </c>
      <c r="N508">
        <f t="shared" si="33"/>
        <v>49.88775255674728</v>
      </c>
      <c r="O508">
        <v>-14.8926</v>
      </c>
      <c r="P508">
        <v>57.9071</v>
      </c>
      <c r="Q508">
        <v>290.64800000000002</v>
      </c>
      <c r="R508">
        <v>0.570245</v>
      </c>
      <c r="S508">
        <v>-31.4636</v>
      </c>
      <c r="T508">
        <f t="shared" si="31"/>
        <v>-16.570999999999998</v>
      </c>
    </row>
    <row r="509" spans="2:20" x14ac:dyDescent="0.3">
      <c r="B509">
        <v>21</v>
      </c>
      <c r="C509">
        <v>562.96100000000001</v>
      </c>
      <c r="D509">
        <f t="shared" si="32"/>
        <v>52.25752508361213</v>
      </c>
      <c r="E509">
        <v>-35.491900000000001</v>
      </c>
      <c r="F509">
        <v>65.292400000000001</v>
      </c>
      <c r="G509">
        <v>284.50900000000001</v>
      </c>
      <c r="H509">
        <v>0.50659399999999999</v>
      </c>
      <c r="I509">
        <v>-51.712000000000003</v>
      </c>
      <c r="J509">
        <f t="shared" si="30"/>
        <v>-16.220100000000002</v>
      </c>
      <c r="L509">
        <v>18</v>
      </c>
      <c r="M509">
        <v>526.58799999999997</v>
      </c>
      <c r="N509">
        <f t="shared" si="33"/>
        <v>49.613018456042994</v>
      </c>
      <c r="O509">
        <v>-16.464200000000002</v>
      </c>
      <c r="P509">
        <v>59.3872</v>
      </c>
      <c r="Q509">
        <v>306.35700000000003</v>
      </c>
      <c r="R509">
        <v>0.58159400000000006</v>
      </c>
      <c r="S509">
        <v>-31.524699999999999</v>
      </c>
      <c r="T509">
        <f t="shared" si="31"/>
        <v>-15.060499999999998</v>
      </c>
    </row>
    <row r="510" spans="2:20" x14ac:dyDescent="0.3">
      <c r="B510">
        <v>22</v>
      </c>
      <c r="C510">
        <v>581.57600000000002</v>
      </c>
      <c r="D510">
        <f t="shared" si="32"/>
        <v>53.720118184259981</v>
      </c>
      <c r="E510">
        <v>-35.415599999999998</v>
      </c>
      <c r="F510">
        <v>64.727800000000002</v>
      </c>
      <c r="G510">
        <v>279.84199999999998</v>
      </c>
      <c r="H510">
        <v>0.50819800000000004</v>
      </c>
      <c r="I510">
        <v>-51.59</v>
      </c>
      <c r="J510">
        <f t="shared" si="30"/>
        <v>-16.174400000000006</v>
      </c>
      <c r="L510">
        <v>19</v>
      </c>
      <c r="M510">
        <v>546.44399999999996</v>
      </c>
      <c r="N510">
        <f t="shared" si="33"/>
        <v>50.36261079774377</v>
      </c>
      <c r="O510">
        <v>-16.311599999999999</v>
      </c>
      <c r="P510">
        <v>59.188800000000001</v>
      </c>
      <c r="Q510">
        <v>306.35300000000001</v>
      </c>
      <c r="R510">
        <v>0.581125</v>
      </c>
      <c r="S510">
        <v>-31.509399999999999</v>
      </c>
      <c r="T510">
        <f t="shared" si="31"/>
        <v>-15.197800000000001</v>
      </c>
    </row>
    <row r="511" spans="2:20" x14ac:dyDescent="0.3">
      <c r="B511">
        <v>23</v>
      </c>
      <c r="C511">
        <v>601.25699999999995</v>
      </c>
      <c r="D511">
        <f t="shared" si="32"/>
        <v>50.810426299476845</v>
      </c>
      <c r="E511">
        <v>-34.728999999999999</v>
      </c>
      <c r="F511">
        <v>64.102199999999996</v>
      </c>
      <c r="G511">
        <v>275.14999999999998</v>
      </c>
      <c r="H511">
        <v>0.50039100000000003</v>
      </c>
      <c r="I511">
        <v>-51.757800000000003</v>
      </c>
      <c r="J511">
        <f t="shared" si="30"/>
        <v>-17.028800000000004</v>
      </c>
      <c r="L511">
        <v>20</v>
      </c>
      <c r="M511">
        <v>566.65800000000002</v>
      </c>
      <c r="N511">
        <f t="shared" si="33"/>
        <v>49.470663896309354</v>
      </c>
      <c r="O511">
        <v>-15.5334</v>
      </c>
      <c r="P511">
        <v>58.425899999999999</v>
      </c>
      <c r="Q511">
        <v>295.74400000000003</v>
      </c>
      <c r="R511">
        <v>0.57455599999999996</v>
      </c>
      <c r="S511">
        <v>-31.448399999999999</v>
      </c>
      <c r="T511">
        <f t="shared" si="31"/>
        <v>-15.914999999999999</v>
      </c>
    </row>
    <row r="512" spans="2:20" x14ac:dyDescent="0.3">
      <c r="B512">
        <v>24</v>
      </c>
      <c r="C512">
        <v>620.67999999999995</v>
      </c>
      <c r="D512">
        <f t="shared" si="32"/>
        <v>51.485352417237294</v>
      </c>
      <c r="E512">
        <v>-35.247799999999998</v>
      </c>
      <c r="F512">
        <v>64.483599999999996</v>
      </c>
      <c r="G512">
        <v>279.661</v>
      </c>
      <c r="H512">
        <v>0.50322900000000004</v>
      </c>
      <c r="I512">
        <v>-51.651000000000003</v>
      </c>
      <c r="J512">
        <f t="shared" si="30"/>
        <v>-16.403200000000005</v>
      </c>
      <c r="L512">
        <v>21</v>
      </c>
      <c r="M512">
        <v>586.28099999999995</v>
      </c>
      <c r="N512">
        <f t="shared" si="33"/>
        <v>50.960607450440982</v>
      </c>
      <c r="O512">
        <v>-16.540500000000002</v>
      </c>
      <c r="P512">
        <v>59.3414</v>
      </c>
      <c r="Q512">
        <v>307.05200000000002</v>
      </c>
      <c r="R512">
        <v>0.58104800000000001</v>
      </c>
      <c r="S512">
        <v>-31.616199999999999</v>
      </c>
      <c r="T512">
        <f t="shared" si="31"/>
        <v>-15.075699999999998</v>
      </c>
    </row>
    <row r="513" spans="1:20" x14ac:dyDescent="0.3">
      <c r="B513">
        <v>25</v>
      </c>
      <c r="C513">
        <v>639.95000000000005</v>
      </c>
      <c r="D513">
        <f t="shared" si="32"/>
        <v>51.894135962635964</v>
      </c>
      <c r="E513">
        <v>-35.659799999999997</v>
      </c>
      <c r="F513">
        <v>65.033000000000001</v>
      </c>
      <c r="G513">
        <v>282.553</v>
      </c>
      <c r="H513">
        <v>0.505139</v>
      </c>
      <c r="I513">
        <v>-52.078200000000002</v>
      </c>
      <c r="J513">
        <f t="shared" si="30"/>
        <v>-16.418400000000005</v>
      </c>
      <c r="L513">
        <v>22</v>
      </c>
      <c r="M513">
        <v>606.54399999999998</v>
      </c>
      <c r="N513">
        <f t="shared" si="33"/>
        <v>49.351033904160211</v>
      </c>
      <c r="O513">
        <v>-15.7928</v>
      </c>
      <c r="P513">
        <v>58.685299999999998</v>
      </c>
      <c r="Q513">
        <v>297.38900000000001</v>
      </c>
      <c r="R513">
        <v>0.57622300000000004</v>
      </c>
      <c r="S513">
        <v>-31.555199999999999</v>
      </c>
      <c r="T513">
        <f t="shared" si="31"/>
        <v>-15.7624</v>
      </c>
    </row>
    <row r="514" spans="1:20" x14ac:dyDescent="0.3">
      <c r="B514">
        <v>26</v>
      </c>
      <c r="C514">
        <v>659.17899999999997</v>
      </c>
      <c r="D514">
        <f t="shared" si="32"/>
        <v>52.004784440168692</v>
      </c>
      <c r="E514">
        <v>-34.622199999999999</v>
      </c>
      <c r="F514">
        <v>63.949599999999997</v>
      </c>
      <c r="G514">
        <v>272.45999999999998</v>
      </c>
      <c r="H514">
        <v>0.50009000000000003</v>
      </c>
      <c r="I514">
        <v>-52.230800000000002</v>
      </c>
      <c r="J514">
        <f t="shared" si="30"/>
        <v>-17.608600000000003</v>
      </c>
      <c r="L514">
        <v>23</v>
      </c>
      <c r="M514">
        <v>626.79899999999998</v>
      </c>
      <c r="N514">
        <f t="shared" si="33"/>
        <v>49.370525796099741</v>
      </c>
      <c r="O514">
        <v>-15.8386</v>
      </c>
      <c r="P514">
        <v>58.548000000000002</v>
      </c>
      <c r="Q514">
        <v>298.06</v>
      </c>
      <c r="R514">
        <v>0.57692500000000002</v>
      </c>
      <c r="S514">
        <v>-31.600999999999999</v>
      </c>
      <c r="T514">
        <f t="shared" si="31"/>
        <v>-15.7624</v>
      </c>
    </row>
    <row r="515" spans="1:20" x14ac:dyDescent="0.3">
      <c r="B515">
        <v>27</v>
      </c>
      <c r="C515">
        <v>678.53399999999999</v>
      </c>
      <c r="D515">
        <f t="shared" si="32"/>
        <v>51.666236114698997</v>
      </c>
      <c r="E515">
        <v>-34.957900000000002</v>
      </c>
      <c r="F515">
        <v>64.254800000000003</v>
      </c>
      <c r="G515">
        <v>276.76299999999998</v>
      </c>
      <c r="H515">
        <v>0.50382700000000002</v>
      </c>
      <c r="I515">
        <v>-52.108800000000002</v>
      </c>
      <c r="J515">
        <f t="shared" si="30"/>
        <v>-17.1509</v>
      </c>
      <c r="L515">
        <v>24</v>
      </c>
      <c r="M515">
        <v>647.048</v>
      </c>
      <c r="N515">
        <f t="shared" si="33"/>
        <v>49.385154822460308</v>
      </c>
      <c r="O515">
        <v>-17.1051</v>
      </c>
      <c r="P515">
        <v>59.722900000000003</v>
      </c>
      <c r="Q515">
        <v>311.928</v>
      </c>
      <c r="R515">
        <v>0.58554700000000004</v>
      </c>
      <c r="S515">
        <v>-31.692499999999999</v>
      </c>
      <c r="T515">
        <f t="shared" si="31"/>
        <v>-14.587399999999999</v>
      </c>
    </row>
    <row r="516" spans="1:20" x14ac:dyDescent="0.3">
      <c r="B516">
        <v>28</v>
      </c>
      <c r="C516">
        <v>697.95799999999997</v>
      </c>
      <c r="D516">
        <f t="shared" si="32"/>
        <v>51.482701812191159</v>
      </c>
      <c r="E516">
        <v>-34.927399999999999</v>
      </c>
      <c r="F516">
        <v>64.147900000000007</v>
      </c>
      <c r="G516">
        <v>276.923</v>
      </c>
      <c r="H516">
        <v>0.50573100000000004</v>
      </c>
      <c r="I516">
        <v>-52.169800000000002</v>
      </c>
      <c r="J516">
        <f t="shared" si="30"/>
        <v>-17.242400000000004</v>
      </c>
      <c r="L516">
        <v>25</v>
      </c>
      <c r="M516">
        <v>667.58900000000006</v>
      </c>
      <c r="N516">
        <f t="shared" si="33"/>
        <v>48.683121561754412</v>
      </c>
      <c r="O516">
        <v>-16.876200000000001</v>
      </c>
      <c r="P516">
        <v>59.555100000000003</v>
      </c>
      <c r="Q516">
        <v>308.88200000000001</v>
      </c>
      <c r="R516">
        <v>0.58447099999999996</v>
      </c>
      <c r="S516">
        <v>-31.661999999999999</v>
      </c>
      <c r="T516">
        <f t="shared" si="31"/>
        <v>-14.785799999999998</v>
      </c>
    </row>
    <row r="517" spans="1:20" x14ac:dyDescent="0.3">
      <c r="J517">
        <f t="shared" si="30"/>
        <v>0</v>
      </c>
      <c r="L517">
        <v>26</v>
      </c>
      <c r="M517">
        <v>687.70600000000002</v>
      </c>
      <c r="N517">
        <f t="shared" si="33"/>
        <v>49.709201173137245</v>
      </c>
      <c r="O517">
        <v>-16.220099999999999</v>
      </c>
      <c r="P517">
        <v>58.807400000000001</v>
      </c>
      <c r="Q517">
        <v>301.11399999999998</v>
      </c>
      <c r="R517">
        <v>0.58019600000000005</v>
      </c>
      <c r="S517">
        <v>-31.784099999999999</v>
      </c>
      <c r="T517">
        <f t="shared" si="31"/>
        <v>-15.564</v>
      </c>
    </row>
    <row r="518" spans="1:20" x14ac:dyDescent="0.3">
      <c r="A518">
        <v>3.9</v>
      </c>
      <c r="J518">
        <f t="shared" ref="J518:J575" si="34">I518-E518</f>
        <v>0</v>
      </c>
      <c r="T518">
        <f t="shared" ref="T518:T575" si="35">S518-O518</f>
        <v>0</v>
      </c>
    </row>
    <row r="519" spans="1:20" x14ac:dyDescent="0.3">
      <c r="B519">
        <v>1</v>
      </c>
      <c r="C519">
        <v>202.946</v>
      </c>
      <c r="E519">
        <v>-42.373699999999999</v>
      </c>
      <c r="F519">
        <v>73.623699999999999</v>
      </c>
      <c r="G519">
        <v>285.60399999999998</v>
      </c>
      <c r="H519">
        <v>0.49998100000000001</v>
      </c>
      <c r="I519">
        <v>-52.200299999999999</v>
      </c>
      <c r="J519">
        <f t="shared" si="34"/>
        <v>-9.8265999999999991</v>
      </c>
      <c r="K519">
        <v>3.8</v>
      </c>
      <c r="T519">
        <f t="shared" si="35"/>
        <v>0</v>
      </c>
    </row>
    <row r="520" spans="1:20" x14ac:dyDescent="0.3">
      <c r="B520">
        <v>2</v>
      </c>
      <c r="C520">
        <v>212.19300000000001</v>
      </c>
      <c r="D520">
        <f t="shared" ref="D520:D582" si="36">1000/(C520-C519)</f>
        <v>108.1431815724017</v>
      </c>
      <c r="E520">
        <v>-33.065800000000003</v>
      </c>
      <c r="F520">
        <v>59.951799999999999</v>
      </c>
      <c r="G520">
        <v>269.36900000000003</v>
      </c>
      <c r="H520">
        <v>0.50709199999999999</v>
      </c>
      <c r="I520">
        <v>-49.743699999999997</v>
      </c>
      <c r="J520">
        <f t="shared" si="34"/>
        <v>-16.677899999999994</v>
      </c>
      <c r="L520">
        <v>1</v>
      </c>
      <c r="M520">
        <v>202.92</v>
      </c>
      <c r="O520">
        <v>-21.560700000000001</v>
      </c>
      <c r="P520">
        <v>65.368700000000004</v>
      </c>
      <c r="Q520">
        <v>301.94099999999997</v>
      </c>
      <c r="R520">
        <v>0.57167699999999999</v>
      </c>
      <c r="S520">
        <v>-30.502300000000002</v>
      </c>
      <c r="T520">
        <f t="shared" si="35"/>
        <v>-8.9416000000000011</v>
      </c>
    </row>
    <row r="521" spans="1:20" x14ac:dyDescent="0.3">
      <c r="B521">
        <v>3</v>
      </c>
      <c r="C521">
        <v>231.006</v>
      </c>
      <c r="D521">
        <f t="shared" si="36"/>
        <v>53.154733429011884</v>
      </c>
      <c r="E521">
        <v>-35.018900000000002</v>
      </c>
      <c r="F521">
        <v>63.8123</v>
      </c>
      <c r="G521">
        <v>274.39699999999999</v>
      </c>
      <c r="H521">
        <v>0.50458700000000001</v>
      </c>
      <c r="I521">
        <v>-50.842300000000002</v>
      </c>
      <c r="J521">
        <f t="shared" si="34"/>
        <v>-15.823399999999999</v>
      </c>
      <c r="L521">
        <v>2</v>
      </c>
      <c r="M521">
        <v>214.696</v>
      </c>
      <c r="N521">
        <f t="shared" ref="N521:N582" si="37">1000/(M521-M520)</f>
        <v>84.918478260869492</v>
      </c>
      <c r="O521">
        <v>-13.732900000000001</v>
      </c>
      <c r="P521">
        <v>55.191000000000003</v>
      </c>
      <c r="Q521">
        <v>295.09699999999998</v>
      </c>
      <c r="R521">
        <v>0.58061300000000005</v>
      </c>
      <c r="S521">
        <v>-28.457599999999999</v>
      </c>
      <c r="T521">
        <f t="shared" si="35"/>
        <v>-14.724699999999999</v>
      </c>
    </row>
    <row r="522" spans="1:20" x14ac:dyDescent="0.3">
      <c r="B522">
        <v>4</v>
      </c>
      <c r="C522">
        <v>249.26499999999999</v>
      </c>
      <c r="D522">
        <f t="shared" si="36"/>
        <v>54.76751191193388</v>
      </c>
      <c r="E522">
        <v>-35.598799999999997</v>
      </c>
      <c r="F522">
        <v>64.254800000000003</v>
      </c>
      <c r="G522">
        <v>278.53800000000001</v>
      </c>
      <c r="H522">
        <v>0.50623499999999999</v>
      </c>
      <c r="I522">
        <v>-51.147500000000001</v>
      </c>
      <c r="J522">
        <f t="shared" si="34"/>
        <v>-15.548700000000004</v>
      </c>
      <c r="L522">
        <v>3</v>
      </c>
      <c r="M522">
        <v>233.46799999999999</v>
      </c>
      <c r="N522">
        <f t="shared" si="37"/>
        <v>53.270828894097619</v>
      </c>
      <c r="O522">
        <v>-15.350300000000001</v>
      </c>
      <c r="P522">
        <v>57.983400000000003</v>
      </c>
      <c r="Q522">
        <v>303.49700000000001</v>
      </c>
      <c r="R522">
        <v>0.58134799999999998</v>
      </c>
      <c r="S522">
        <v>-29.266400000000001</v>
      </c>
      <c r="T522">
        <f t="shared" si="35"/>
        <v>-13.9161</v>
      </c>
    </row>
    <row r="523" spans="1:20" x14ac:dyDescent="0.3">
      <c r="B523">
        <v>5</v>
      </c>
      <c r="C523">
        <v>267.964</v>
      </c>
      <c r="D523">
        <f t="shared" si="36"/>
        <v>53.478795657521758</v>
      </c>
      <c r="E523">
        <v>-35.7361</v>
      </c>
      <c r="F523">
        <v>64.1327</v>
      </c>
      <c r="G523">
        <v>277.339</v>
      </c>
      <c r="H523">
        <v>0.50515200000000005</v>
      </c>
      <c r="I523">
        <v>-51.834099999999999</v>
      </c>
      <c r="J523">
        <f t="shared" si="34"/>
        <v>-16.097999999999999</v>
      </c>
      <c r="L523">
        <v>4</v>
      </c>
      <c r="M523">
        <v>251.99799999999999</v>
      </c>
      <c r="N523">
        <f t="shared" si="37"/>
        <v>53.966540744738261</v>
      </c>
      <c r="O523">
        <v>-14.6027</v>
      </c>
      <c r="P523">
        <v>57.495100000000001</v>
      </c>
      <c r="Q523">
        <v>294.77800000000002</v>
      </c>
      <c r="R523">
        <v>0.57631399999999999</v>
      </c>
      <c r="S523">
        <v>-29.6173</v>
      </c>
      <c r="T523">
        <f t="shared" si="35"/>
        <v>-15.0146</v>
      </c>
    </row>
    <row r="524" spans="1:20" x14ac:dyDescent="0.3">
      <c r="B524">
        <v>6</v>
      </c>
      <c r="C524">
        <v>285.82499999999999</v>
      </c>
      <c r="D524">
        <f t="shared" si="36"/>
        <v>55.987906612171805</v>
      </c>
      <c r="E524">
        <v>-35.217300000000002</v>
      </c>
      <c r="F524">
        <v>63.598599999999998</v>
      </c>
      <c r="G524">
        <v>272.17700000000002</v>
      </c>
      <c r="H524">
        <v>0.497942</v>
      </c>
      <c r="I524">
        <v>-52.749600000000001</v>
      </c>
      <c r="J524">
        <f t="shared" si="34"/>
        <v>-17.532299999999999</v>
      </c>
      <c r="L524">
        <v>5</v>
      </c>
      <c r="M524">
        <v>270.55099999999999</v>
      </c>
      <c r="N524">
        <f t="shared" si="37"/>
        <v>53.899638872419565</v>
      </c>
      <c r="O524">
        <v>-13.778700000000001</v>
      </c>
      <c r="P524">
        <v>56.793199999999999</v>
      </c>
      <c r="Q524">
        <v>286.12400000000002</v>
      </c>
      <c r="R524">
        <v>0.56914900000000002</v>
      </c>
      <c r="S524">
        <v>-29.922499999999999</v>
      </c>
      <c r="T524">
        <f t="shared" si="35"/>
        <v>-16.143799999999999</v>
      </c>
    </row>
    <row r="525" spans="1:20" x14ac:dyDescent="0.3">
      <c r="B525">
        <v>7</v>
      </c>
      <c r="C525">
        <v>304.05799999999999</v>
      </c>
      <c r="D525">
        <f t="shared" si="36"/>
        <v>54.845609608950788</v>
      </c>
      <c r="E525">
        <v>-34.728999999999999</v>
      </c>
      <c r="F525">
        <v>64.254800000000003</v>
      </c>
      <c r="G525">
        <v>276.43099999999998</v>
      </c>
      <c r="H525">
        <v>0.50211700000000004</v>
      </c>
      <c r="I525">
        <v>-51.651000000000003</v>
      </c>
      <c r="J525">
        <f t="shared" si="34"/>
        <v>-16.922000000000004</v>
      </c>
      <c r="L525">
        <v>6</v>
      </c>
      <c r="M525">
        <v>289.505</v>
      </c>
      <c r="N525">
        <f t="shared" si="37"/>
        <v>52.759312018571258</v>
      </c>
      <c r="O525">
        <v>-14.9994</v>
      </c>
      <c r="P525">
        <v>57.983400000000003</v>
      </c>
      <c r="Q525">
        <v>299.73700000000002</v>
      </c>
      <c r="R525">
        <v>0.57781800000000005</v>
      </c>
      <c r="S525">
        <v>-30.258199999999999</v>
      </c>
      <c r="T525">
        <f t="shared" si="35"/>
        <v>-15.258799999999999</v>
      </c>
    </row>
    <row r="526" spans="1:20" x14ac:dyDescent="0.3">
      <c r="B526">
        <v>8</v>
      </c>
      <c r="C526">
        <v>322.34199999999998</v>
      </c>
      <c r="D526">
        <f t="shared" si="36"/>
        <v>54.692627433821947</v>
      </c>
      <c r="E526">
        <v>-35.308799999999998</v>
      </c>
      <c r="F526">
        <v>64.819299999999998</v>
      </c>
      <c r="G526">
        <v>280.267</v>
      </c>
      <c r="H526">
        <v>0.50495400000000001</v>
      </c>
      <c r="I526">
        <v>-51.712000000000003</v>
      </c>
      <c r="J526">
        <f t="shared" si="34"/>
        <v>-16.403200000000005</v>
      </c>
      <c r="L526">
        <v>7</v>
      </c>
      <c r="M526">
        <v>308.49900000000002</v>
      </c>
      <c r="N526">
        <f t="shared" si="37"/>
        <v>52.648204696219778</v>
      </c>
      <c r="O526">
        <v>-15.243499999999999</v>
      </c>
      <c r="P526">
        <v>58.380099999999999</v>
      </c>
      <c r="Q526">
        <v>298.95</v>
      </c>
      <c r="R526">
        <v>0.57650100000000004</v>
      </c>
      <c r="S526">
        <v>-30.364999999999998</v>
      </c>
      <c r="T526">
        <f t="shared" si="35"/>
        <v>-15.121499999999999</v>
      </c>
    </row>
    <row r="527" spans="1:20" x14ac:dyDescent="0.3">
      <c r="B527">
        <v>9</v>
      </c>
      <c r="C527">
        <v>340.53</v>
      </c>
      <c r="D527">
        <f t="shared" si="36"/>
        <v>54.981306355839052</v>
      </c>
      <c r="E527">
        <v>-35.171500000000002</v>
      </c>
      <c r="F527">
        <v>64.544700000000006</v>
      </c>
      <c r="G527">
        <v>279.38600000000002</v>
      </c>
      <c r="H527">
        <v>0.50537500000000002</v>
      </c>
      <c r="I527">
        <v>-51.7273</v>
      </c>
      <c r="J527">
        <f t="shared" si="34"/>
        <v>-16.555799999999998</v>
      </c>
      <c r="L527">
        <v>8</v>
      </c>
      <c r="M527">
        <v>327.26499999999999</v>
      </c>
      <c r="N527">
        <f t="shared" si="37"/>
        <v>53.28786102525855</v>
      </c>
      <c r="O527">
        <v>-16.052199999999999</v>
      </c>
      <c r="P527">
        <v>59.143099999999997</v>
      </c>
      <c r="Q527">
        <v>309.66300000000001</v>
      </c>
      <c r="R527">
        <v>0.58301499999999995</v>
      </c>
      <c r="S527">
        <v>-30.471800000000002</v>
      </c>
      <c r="T527">
        <f t="shared" si="35"/>
        <v>-14.419600000000003</v>
      </c>
    </row>
    <row r="528" spans="1:20" x14ac:dyDescent="0.3">
      <c r="B528">
        <v>10</v>
      </c>
      <c r="C528">
        <v>358.93400000000003</v>
      </c>
      <c r="D528">
        <f t="shared" si="36"/>
        <v>54.336013910019403</v>
      </c>
      <c r="E528">
        <v>-34.118699999999997</v>
      </c>
      <c r="F528">
        <v>63.690199999999997</v>
      </c>
      <c r="G528">
        <v>269.78300000000002</v>
      </c>
      <c r="H528">
        <v>0.49940699999999999</v>
      </c>
      <c r="I528">
        <v>-51.742600000000003</v>
      </c>
      <c r="J528">
        <f t="shared" si="34"/>
        <v>-17.623900000000006</v>
      </c>
      <c r="L528">
        <v>9</v>
      </c>
      <c r="M528">
        <v>346.05900000000003</v>
      </c>
      <c r="N528">
        <f t="shared" si="37"/>
        <v>53.208470788549427</v>
      </c>
      <c r="O528">
        <v>-15.136699999999999</v>
      </c>
      <c r="P528">
        <v>58.242800000000003</v>
      </c>
      <c r="Q528">
        <v>299.608</v>
      </c>
      <c r="R528">
        <v>0.57705700000000004</v>
      </c>
      <c r="S528">
        <v>-30.349699999999999</v>
      </c>
      <c r="T528">
        <f t="shared" si="35"/>
        <v>-15.212999999999999</v>
      </c>
    </row>
    <row r="529" spans="2:20" x14ac:dyDescent="0.3">
      <c r="B529">
        <v>11</v>
      </c>
      <c r="C529">
        <v>377.44099999999997</v>
      </c>
      <c r="D529">
        <f t="shared" si="36"/>
        <v>54.033608904738898</v>
      </c>
      <c r="E529">
        <v>-35.354599999999998</v>
      </c>
      <c r="F529">
        <v>64.910899999999998</v>
      </c>
      <c r="G529">
        <v>282.33499999999998</v>
      </c>
      <c r="H529">
        <v>0.50659900000000002</v>
      </c>
      <c r="I529">
        <v>-51.712000000000003</v>
      </c>
      <c r="J529">
        <f t="shared" si="34"/>
        <v>-16.357400000000005</v>
      </c>
      <c r="L529">
        <v>10</v>
      </c>
      <c r="M529">
        <v>365.02100000000002</v>
      </c>
      <c r="N529">
        <f t="shared" si="37"/>
        <v>52.7370530534754</v>
      </c>
      <c r="O529">
        <v>-15.7471</v>
      </c>
      <c r="P529">
        <v>58.883699999999997</v>
      </c>
      <c r="Q529">
        <v>306.95600000000002</v>
      </c>
      <c r="R529">
        <v>0.58128899999999994</v>
      </c>
      <c r="S529">
        <v>-30.654900000000001</v>
      </c>
      <c r="T529">
        <f t="shared" si="35"/>
        <v>-14.907800000000002</v>
      </c>
    </row>
    <row r="530" spans="2:20" x14ac:dyDescent="0.3">
      <c r="B530">
        <v>12</v>
      </c>
      <c r="C530">
        <v>395.77600000000001</v>
      </c>
      <c r="D530">
        <f t="shared" si="36"/>
        <v>54.540496318516389</v>
      </c>
      <c r="E530">
        <v>-35.064700000000002</v>
      </c>
      <c r="F530">
        <v>64.529399999999995</v>
      </c>
      <c r="G530">
        <v>280.036</v>
      </c>
      <c r="H530">
        <v>0.50657600000000003</v>
      </c>
      <c r="I530">
        <v>-51.6815</v>
      </c>
      <c r="J530">
        <f t="shared" si="34"/>
        <v>-16.616799999999998</v>
      </c>
      <c r="L530">
        <v>11</v>
      </c>
      <c r="M530">
        <v>384.18599999999998</v>
      </c>
      <c r="N530">
        <f t="shared" si="37"/>
        <v>52.178450300026185</v>
      </c>
      <c r="O530">
        <v>-16.006499999999999</v>
      </c>
      <c r="P530">
        <v>59.082000000000001</v>
      </c>
      <c r="Q530">
        <v>308.721</v>
      </c>
      <c r="R530">
        <v>0.58267599999999997</v>
      </c>
      <c r="S530">
        <v>-30.777000000000001</v>
      </c>
      <c r="T530">
        <f t="shared" si="35"/>
        <v>-14.770500000000002</v>
      </c>
    </row>
    <row r="531" spans="2:20" x14ac:dyDescent="0.3">
      <c r="B531">
        <v>13</v>
      </c>
      <c r="C531">
        <v>414.51499999999999</v>
      </c>
      <c r="D531">
        <f t="shared" si="36"/>
        <v>53.364640589145701</v>
      </c>
      <c r="E531">
        <v>-34.79</v>
      </c>
      <c r="F531">
        <v>64.147900000000007</v>
      </c>
      <c r="G531">
        <v>276.63200000000001</v>
      </c>
      <c r="H531">
        <v>0.50446999999999997</v>
      </c>
      <c r="I531">
        <v>-51.803600000000003</v>
      </c>
      <c r="J531">
        <f t="shared" si="34"/>
        <v>-17.013600000000004</v>
      </c>
      <c r="L531">
        <v>12</v>
      </c>
      <c r="M531">
        <v>403.10599999999999</v>
      </c>
      <c r="N531">
        <f t="shared" si="37"/>
        <v>52.854122621564436</v>
      </c>
      <c r="O531">
        <v>-16.113299999999999</v>
      </c>
      <c r="P531">
        <v>59.097299999999997</v>
      </c>
      <c r="Q531">
        <v>307.279</v>
      </c>
      <c r="R531">
        <v>0.582789</v>
      </c>
      <c r="S531">
        <v>-30.853300000000001</v>
      </c>
      <c r="T531">
        <f t="shared" si="35"/>
        <v>-14.740000000000002</v>
      </c>
    </row>
    <row r="532" spans="2:20" x14ac:dyDescent="0.3">
      <c r="B532">
        <v>14</v>
      </c>
      <c r="C532">
        <v>432.91</v>
      </c>
      <c r="D532">
        <f t="shared" si="36"/>
        <v>54.362598532209724</v>
      </c>
      <c r="E532">
        <v>-35.201999999999998</v>
      </c>
      <c r="F532">
        <v>64.437899999999999</v>
      </c>
      <c r="G532">
        <v>279.50400000000002</v>
      </c>
      <c r="H532">
        <v>0.50770499999999996</v>
      </c>
      <c r="I532">
        <v>-51.864600000000003</v>
      </c>
      <c r="J532">
        <f t="shared" si="34"/>
        <v>-16.662600000000005</v>
      </c>
      <c r="L532">
        <v>13</v>
      </c>
      <c r="M532">
        <v>422.37599999999998</v>
      </c>
      <c r="N532">
        <f t="shared" si="37"/>
        <v>51.89413596263627</v>
      </c>
      <c r="O532">
        <v>-14.9231</v>
      </c>
      <c r="P532">
        <v>57.8461</v>
      </c>
      <c r="Q532">
        <v>294.46499999999997</v>
      </c>
      <c r="R532">
        <v>0.57711400000000002</v>
      </c>
      <c r="S532">
        <v>-30.914300000000001</v>
      </c>
      <c r="T532">
        <f t="shared" si="35"/>
        <v>-15.991200000000001</v>
      </c>
    </row>
    <row r="533" spans="2:20" x14ac:dyDescent="0.3">
      <c r="B533">
        <v>15</v>
      </c>
      <c r="C533">
        <v>451.83800000000002</v>
      </c>
      <c r="D533">
        <f t="shared" si="36"/>
        <v>52.831783601014379</v>
      </c>
      <c r="E533">
        <v>-35.140999999999998</v>
      </c>
      <c r="F533">
        <v>64.636200000000002</v>
      </c>
      <c r="G533">
        <v>279.57400000000001</v>
      </c>
      <c r="H533">
        <v>0.50543899999999997</v>
      </c>
      <c r="I533">
        <v>-52.002000000000002</v>
      </c>
      <c r="J533">
        <f t="shared" si="34"/>
        <v>-16.861000000000004</v>
      </c>
      <c r="L533">
        <v>14</v>
      </c>
      <c r="M533">
        <v>441.65100000000001</v>
      </c>
      <c r="N533">
        <f t="shared" si="37"/>
        <v>51.880674448767742</v>
      </c>
      <c r="O533">
        <v>-14.7858</v>
      </c>
      <c r="P533">
        <v>57.8613</v>
      </c>
      <c r="Q533">
        <v>294.55200000000002</v>
      </c>
      <c r="R533">
        <v>0.57734300000000005</v>
      </c>
      <c r="S533">
        <v>-30.853300000000001</v>
      </c>
      <c r="T533">
        <f t="shared" si="35"/>
        <v>-16.067500000000003</v>
      </c>
    </row>
    <row r="534" spans="2:20" x14ac:dyDescent="0.3">
      <c r="B534">
        <v>16</v>
      </c>
      <c r="C534">
        <v>471.01299999999998</v>
      </c>
      <c r="D534">
        <f t="shared" si="36"/>
        <v>52.15123859191668</v>
      </c>
      <c r="E534">
        <v>-33.981299999999997</v>
      </c>
      <c r="F534">
        <v>63.262900000000002</v>
      </c>
      <c r="G534">
        <v>268.83</v>
      </c>
      <c r="H534">
        <v>0.500332</v>
      </c>
      <c r="I534">
        <v>-51.757800000000003</v>
      </c>
      <c r="J534">
        <f t="shared" si="34"/>
        <v>-17.776500000000006</v>
      </c>
      <c r="L534">
        <v>15</v>
      </c>
      <c r="M534">
        <v>461.05</v>
      </c>
      <c r="N534">
        <f t="shared" si="37"/>
        <v>51.549048920047426</v>
      </c>
      <c r="O534">
        <v>-16.174299999999999</v>
      </c>
      <c r="P534">
        <v>59.143099999999997</v>
      </c>
      <c r="Q534">
        <v>309.58</v>
      </c>
      <c r="R534">
        <v>0.58625300000000002</v>
      </c>
      <c r="S534">
        <v>-30.899000000000001</v>
      </c>
      <c r="T534">
        <f t="shared" si="35"/>
        <v>-14.724700000000002</v>
      </c>
    </row>
    <row r="535" spans="2:20" x14ac:dyDescent="0.3">
      <c r="B535">
        <v>17</v>
      </c>
      <c r="C535">
        <v>490.07799999999997</v>
      </c>
      <c r="D535">
        <f t="shared" si="36"/>
        <v>52.45213742460006</v>
      </c>
      <c r="E535">
        <v>-35.507199999999997</v>
      </c>
      <c r="F535">
        <v>64.834599999999995</v>
      </c>
      <c r="G535">
        <v>281.541</v>
      </c>
      <c r="H535">
        <v>0.50698900000000002</v>
      </c>
      <c r="I535">
        <v>-51.879899999999999</v>
      </c>
      <c r="J535">
        <f t="shared" si="34"/>
        <v>-16.372700000000002</v>
      </c>
      <c r="L535">
        <v>16</v>
      </c>
      <c r="M535">
        <v>480.36099999999999</v>
      </c>
      <c r="N535">
        <f t="shared" si="37"/>
        <v>51.78395733001922</v>
      </c>
      <c r="O535">
        <v>-15.197800000000001</v>
      </c>
      <c r="P535">
        <v>58.197000000000003</v>
      </c>
      <c r="Q535">
        <v>299.363</v>
      </c>
      <c r="R535">
        <v>0.57904699999999998</v>
      </c>
      <c r="S535">
        <v>-30.731200000000001</v>
      </c>
      <c r="T535">
        <f t="shared" si="35"/>
        <v>-15.5334</v>
      </c>
    </row>
    <row r="536" spans="2:20" x14ac:dyDescent="0.3">
      <c r="B536">
        <v>18</v>
      </c>
      <c r="C536">
        <v>509.02800000000002</v>
      </c>
      <c r="D536">
        <f t="shared" si="36"/>
        <v>52.770448548812539</v>
      </c>
      <c r="E536">
        <v>-35.568199999999997</v>
      </c>
      <c r="F536">
        <v>64.285300000000007</v>
      </c>
      <c r="G536">
        <v>280.36900000000003</v>
      </c>
      <c r="H536">
        <v>0.50780199999999998</v>
      </c>
      <c r="I536">
        <v>-51.895099999999999</v>
      </c>
      <c r="J536">
        <f t="shared" si="34"/>
        <v>-16.326900000000002</v>
      </c>
      <c r="L536">
        <v>17</v>
      </c>
      <c r="M536">
        <v>499.84500000000003</v>
      </c>
      <c r="N536">
        <f t="shared" si="37"/>
        <v>51.324163416136216</v>
      </c>
      <c r="O536">
        <v>-15.8386</v>
      </c>
      <c r="P536">
        <v>58.822600000000001</v>
      </c>
      <c r="Q536">
        <v>306.19400000000002</v>
      </c>
      <c r="R536">
        <v>0.58278200000000002</v>
      </c>
      <c r="S536">
        <v>-30.914300000000001</v>
      </c>
      <c r="T536">
        <f t="shared" si="35"/>
        <v>-15.075700000000001</v>
      </c>
    </row>
    <row r="537" spans="2:20" x14ac:dyDescent="0.3">
      <c r="B537">
        <v>19</v>
      </c>
      <c r="C537">
        <v>528.35500000000002</v>
      </c>
      <c r="D537">
        <f t="shared" si="36"/>
        <v>51.741087597661306</v>
      </c>
      <c r="E537">
        <v>-35.720799999999997</v>
      </c>
      <c r="F537">
        <v>64.27</v>
      </c>
      <c r="G537">
        <v>279.71499999999997</v>
      </c>
      <c r="H537">
        <v>0.50923399999999996</v>
      </c>
      <c r="I537">
        <v>-52.139299999999999</v>
      </c>
      <c r="J537">
        <f t="shared" si="34"/>
        <v>-16.418500000000002</v>
      </c>
      <c r="L537">
        <v>18</v>
      </c>
      <c r="M537">
        <v>519.51700000000005</v>
      </c>
      <c r="N537">
        <f t="shared" si="37"/>
        <v>50.833672224481433</v>
      </c>
      <c r="O537">
        <v>-15.365600000000001</v>
      </c>
      <c r="P537">
        <v>58.151200000000003</v>
      </c>
      <c r="Q537">
        <v>299.87200000000001</v>
      </c>
      <c r="R537">
        <v>0.57833900000000005</v>
      </c>
      <c r="S537">
        <v>-31.0059</v>
      </c>
      <c r="T537">
        <f t="shared" si="35"/>
        <v>-15.6403</v>
      </c>
    </row>
    <row r="538" spans="2:20" x14ac:dyDescent="0.3">
      <c r="B538">
        <v>20</v>
      </c>
      <c r="C538">
        <v>547.27499999999998</v>
      </c>
      <c r="D538">
        <f t="shared" si="36"/>
        <v>52.854122621564599</v>
      </c>
      <c r="E538">
        <v>-35.858199999999997</v>
      </c>
      <c r="F538">
        <v>64.315799999999996</v>
      </c>
      <c r="G538">
        <v>280.59100000000001</v>
      </c>
      <c r="H538">
        <v>0.50683400000000001</v>
      </c>
      <c r="I538">
        <v>-52.413899999999998</v>
      </c>
      <c r="J538">
        <f t="shared" si="34"/>
        <v>-16.555700000000002</v>
      </c>
      <c r="L538">
        <v>19</v>
      </c>
      <c r="M538">
        <v>539.27</v>
      </c>
      <c r="N538">
        <f t="shared" si="37"/>
        <v>50.625221485344177</v>
      </c>
      <c r="O538">
        <v>-15.4877</v>
      </c>
      <c r="P538">
        <v>58.227499999999999</v>
      </c>
      <c r="Q538">
        <v>301.18599999999998</v>
      </c>
      <c r="R538">
        <v>0.58106100000000005</v>
      </c>
      <c r="S538">
        <v>-30.960100000000001</v>
      </c>
      <c r="T538">
        <f t="shared" si="35"/>
        <v>-15.4724</v>
      </c>
    </row>
    <row r="539" spans="2:20" x14ac:dyDescent="0.3">
      <c r="B539">
        <v>21</v>
      </c>
      <c r="C539">
        <v>566.51800000000003</v>
      </c>
      <c r="D539">
        <f t="shared" si="36"/>
        <v>51.966949020422874</v>
      </c>
      <c r="E539">
        <v>-35.278300000000002</v>
      </c>
      <c r="F539">
        <v>64.392099999999999</v>
      </c>
      <c r="G539">
        <v>283.13</v>
      </c>
      <c r="H539">
        <v>0.509521</v>
      </c>
      <c r="I539">
        <v>-51.879899999999999</v>
      </c>
      <c r="J539">
        <f t="shared" si="34"/>
        <v>-16.601599999999998</v>
      </c>
      <c r="L539">
        <v>20</v>
      </c>
      <c r="M539">
        <v>558.98299999999995</v>
      </c>
      <c r="N539">
        <f t="shared" si="37"/>
        <v>50.727946025465521</v>
      </c>
      <c r="O539">
        <v>-15.899699999999999</v>
      </c>
      <c r="P539">
        <v>58.731099999999998</v>
      </c>
      <c r="Q539">
        <v>306.142</v>
      </c>
      <c r="R539">
        <v>0.58527300000000004</v>
      </c>
      <c r="S539">
        <v>-30.899000000000001</v>
      </c>
      <c r="T539">
        <f t="shared" si="35"/>
        <v>-14.999300000000002</v>
      </c>
    </row>
    <row r="540" spans="2:20" x14ac:dyDescent="0.3">
      <c r="B540">
        <v>22</v>
      </c>
      <c r="C540">
        <v>585.90200000000004</v>
      </c>
      <c r="D540">
        <f t="shared" si="36"/>
        <v>51.58893933140731</v>
      </c>
      <c r="E540">
        <v>-34.896900000000002</v>
      </c>
      <c r="F540">
        <v>63.9191</v>
      </c>
      <c r="G540">
        <v>279.15199999999999</v>
      </c>
      <c r="H540">
        <v>0.507961</v>
      </c>
      <c r="I540">
        <v>-51.925699999999999</v>
      </c>
      <c r="J540">
        <f t="shared" si="34"/>
        <v>-17.028799999999997</v>
      </c>
      <c r="L540">
        <v>21</v>
      </c>
      <c r="M540">
        <v>578.93799999999999</v>
      </c>
      <c r="N540">
        <f t="shared" si="37"/>
        <v>50.112753695815485</v>
      </c>
      <c r="O540">
        <v>-15.151999999999999</v>
      </c>
      <c r="P540">
        <v>57.922400000000003</v>
      </c>
      <c r="Q540">
        <v>297.19299999999998</v>
      </c>
      <c r="R540">
        <v>0.57881000000000005</v>
      </c>
      <c r="S540">
        <v>-31.0059</v>
      </c>
      <c r="T540">
        <f t="shared" si="35"/>
        <v>-15.853900000000001</v>
      </c>
    </row>
    <row r="541" spans="2:20" x14ac:dyDescent="0.3">
      <c r="B541">
        <v>23</v>
      </c>
      <c r="C541">
        <v>605.13499999999999</v>
      </c>
      <c r="D541">
        <f t="shared" si="36"/>
        <v>51.993968699630983</v>
      </c>
      <c r="E541">
        <v>-34.240699999999997</v>
      </c>
      <c r="F541">
        <v>63.354500000000002</v>
      </c>
      <c r="G541">
        <v>273.19799999999998</v>
      </c>
      <c r="H541">
        <v>0.50383800000000001</v>
      </c>
      <c r="I541">
        <v>-52.002000000000002</v>
      </c>
      <c r="J541">
        <f t="shared" si="34"/>
        <v>-17.761300000000006</v>
      </c>
      <c r="L541">
        <v>22</v>
      </c>
      <c r="M541">
        <v>598.90099999999995</v>
      </c>
      <c r="N541">
        <f t="shared" si="37"/>
        <v>50.092671442168097</v>
      </c>
      <c r="O541">
        <v>-16.006499999999999</v>
      </c>
      <c r="P541">
        <v>58.639499999999998</v>
      </c>
      <c r="Q541">
        <v>304.072</v>
      </c>
      <c r="R541">
        <v>0.58550000000000002</v>
      </c>
      <c r="S541">
        <v>-31.1432</v>
      </c>
      <c r="T541">
        <f t="shared" si="35"/>
        <v>-15.136700000000001</v>
      </c>
    </row>
    <row r="542" spans="2:20" x14ac:dyDescent="0.3">
      <c r="B542">
        <v>24</v>
      </c>
      <c r="C542">
        <v>624.43399999999997</v>
      </c>
      <c r="D542">
        <f t="shared" si="36"/>
        <v>51.816156277527391</v>
      </c>
      <c r="E542">
        <v>-34.5306</v>
      </c>
      <c r="F542">
        <v>63.613900000000001</v>
      </c>
      <c r="G542">
        <v>274.834</v>
      </c>
      <c r="H542">
        <v>0.50601200000000002</v>
      </c>
      <c r="I542">
        <v>-51.895099999999999</v>
      </c>
      <c r="J542">
        <f t="shared" si="34"/>
        <v>-17.3645</v>
      </c>
      <c r="L542">
        <v>23</v>
      </c>
      <c r="M542">
        <v>618.48400000000004</v>
      </c>
      <c r="N542">
        <f t="shared" si="37"/>
        <v>51.064698973599334</v>
      </c>
      <c r="O542">
        <v>-15.899699999999999</v>
      </c>
      <c r="P542">
        <v>58.380099999999999</v>
      </c>
      <c r="Q542">
        <v>303.20999999999998</v>
      </c>
      <c r="R542">
        <v>0.58519600000000005</v>
      </c>
      <c r="S542">
        <v>-31.1432</v>
      </c>
      <c r="T542">
        <f t="shared" si="35"/>
        <v>-15.243500000000001</v>
      </c>
    </row>
    <row r="543" spans="2:20" x14ac:dyDescent="0.3">
      <c r="B543">
        <v>25</v>
      </c>
      <c r="C543">
        <v>644.06200000000001</v>
      </c>
      <c r="D543">
        <f t="shared" si="36"/>
        <v>50.947625840635716</v>
      </c>
      <c r="E543">
        <v>-35.568199999999997</v>
      </c>
      <c r="F543">
        <v>64.559899999999999</v>
      </c>
      <c r="G543">
        <v>286.35300000000001</v>
      </c>
      <c r="H543">
        <v>0.51342699999999997</v>
      </c>
      <c r="I543">
        <v>-51.818800000000003</v>
      </c>
      <c r="J543">
        <f t="shared" si="34"/>
        <v>-16.250600000000006</v>
      </c>
      <c r="L543">
        <v>24</v>
      </c>
      <c r="M543">
        <v>638.66399999999999</v>
      </c>
      <c r="N543">
        <f t="shared" si="37"/>
        <v>49.554013875124006</v>
      </c>
      <c r="O543">
        <v>-15.7928</v>
      </c>
      <c r="P543">
        <v>58.380099999999999</v>
      </c>
      <c r="Q543">
        <v>303.67</v>
      </c>
      <c r="R543">
        <v>0.58364899999999997</v>
      </c>
      <c r="S543">
        <v>-31.1127</v>
      </c>
      <c r="T543">
        <f t="shared" si="35"/>
        <v>-15.319900000000001</v>
      </c>
    </row>
    <row r="544" spans="2:20" x14ac:dyDescent="0.3">
      <c r="B544">
        <v>26</v>
      </c>
      <c r="C544">
        <v>663.43200000000002</v>
      </c>
      <c r="D544">
        <f t="shared" si="36"/>
        <v>51.626226122870406</v>
      </c>
      <c r="E544">
        <v>-34.164400000000001</v>
      </c>
      <c r="F544">
        <v>63.156100000000002</v>
      </c>
      <c r="G544">
        <v>270.82799999999997</v>
      </c>
      <c r="H544">
        <v>0.50268299999999999</v>
      </c>
      <c r="I544">
        <v>-51.910400000000003</v>
      </c>
      <c r="J544">
        <f t="shared" si="34"/>
        <v>-17.746000000000002</v>
      </c>
      <c r="L544">
        <v>25</v>
      </c>
      <c r="M544">
        <v>658.505</v>
      </c>
      <c r="N544">
        <f t="shared" si="37"/>
        <v>50.40068544932209</v>
      </c>
      <c r="O544">
        <v>-16.082799999999999</v>
      </c>
      <c r="P544">
        <v>58.486899999999999</v>
      </c>
      <c r="Q544">
        <v>306.70600000000002</v>
      </c>
      <c r="R544">
        <v>0.58577999999999997</v>
      </c>
      <c r="S544">
        <v>-31.25</v>
      </c>
      <c r="T544">
        <f t="shared" si="35"/>
        <v>-15.167200000000001</v>
      </c>
    </row>
    <row r="545" spans="1:20" x14ac:dyDescent="0.3">
      <c r="B545">
        <v>27</v>
      </c>
      <c r="C545">
        <v>682.78800000000001</v>
      </c>
      <c r="D545">
        <f t="shared" si="36"/>
        <v>51.663566852655521</v>
      </c>
      <c r="E545">
        <v>-35.430900000000001</v>
      </c>
      <c r="F545">
        <v>64.392099999999999</v>
      </c>
      <c r="G545">
        <v>285.495</v>
      </c>
      <c r="H545">
        <v>0.51173900000000005</v>
      </c>
      <c r="I545">
        <v>-51.834099999999999</v>
      </c>
      <c r="J545">
        <f t="shared" si="34"/>
        <v>-16.403199999999998</v>
      </c>
      <c r="L545">
        <v>26</v>
      </c>
      <c r="M545">
        <v>678.4</v>
      </c>
      <c r="N545">
        <f t="shared" si="37"/>
        <v>50.263885398341337</v>
      </c>
      <c r="O545">
        <v>-15.4572</v>
      </c>
      <c r="P545">
        <v>58.059699999999999</v>
      </c>
      <c r="Q545">
        <v>298.95100000000002</v>
      </c>
      <c r="R545">
        <v>0.58075699999999997</v>
      </c>
      <c r="S545">
        <v>-31.2042</v>
      </c>
      <c r="T545">
        <f t="shared" si="35"/>
        <v>-15.747</v>
      </c>
    </row>
    <row r="546" spans="1:20" x14ac:dyDescent="0.3">
      <c r="J546">
        <f t="shared" si="34"/>
        <v>0</v>
      </c>
      <c r="L546">
        <v>27</v>
      </c>
      <c r="M546">
        <v>698.25900000000001</v>
      </c>
      <c r="N546">
        <f t="shared" si="37"/>
        <v>50.355002769525058</v>
      </c>
      <c r="O546">
        <v>-15.914899999999999</v>
      </c>
      <c r="P546">
        <v>58.471699999999998</v>
      </c>
      <c r="Q546">
        <v>303.73099999999999</v>
      </c>
      <c r="R546">
        <v>0.58581300000000003</v>
      </c>
      <c r="S546">
        <v>-30.960100000000001</v>
      </c>
      <c r="T546">
        <f t="shared" si="35"/>
        <v>-15.045200000000001</v>
      </c>
    </row>
    <row r="547" spans="1:20" x14ac:dyDescent="0.3">
      <c r="A547">
        <v>3.95</v>
      </c>
      <c r="J547">
        <f t="shared" si="34"/>
        <v>0</v>
      </c>
      <c r="T547">
        <f t="shared" si="35"/>
        <v>0</v>
      </c>
    </row>
    <row r="548" spans="1:20" x14ac:dyDescent="0.3">
      <c r="B548">
        <v>1</v>
      </c>
      <c r="C548">
        <v>202.79499999999999</v>
      </c>
      <c r="E548">
        <v>-41.870100000000001</v>
      </c>
      <c r="F548">
        <v>72.830200000000005</v>
      </c>
      <c r="G548">
        <v>281.64499999999998</v>
      </c>
      <c r="H548">
        <v>0.50179600000000002</v>
      </c>
      <c r="I548">
        <v>-51.940899999999999</v>
      </c>
      <c r="J548">
        <f t="shared" si="34"/>
        <v>-10.070799999999998</v>
      </c>
      <c r="K548">
        <v>3.85</v>
      </c>
      <c r="T548">
        <f t="shared" si="35"/>
        <v>0</v>
      </c>
    </row>
    <row r="549" spans="1:20" x14ac:dyDescent="0.3">
      <c r="B549">
        <v>2</v>
      </c>
      <c r="C549">
        <v>211.00399999999999</v>
      </c>
      <c r="D549">
        <f t="shared" si="36"/>
        <v>121.81751735899617</v>
      </c>
      <c r="E549">
        <v>-34.286499999999997</v>
      </c>
      <c r="F549">
        <v>60.180700000000002</v>
      </c>
      <c r="G549">
        <v>286.83499999999998</v>
      </c>
      <c r="H549">
        <v>0.52220999999999995</v>
      </c>
      <c r="I549">
        <v>-49.514800000000001</v>
      </c>
      <c r="J549">
        <f t="shared" si="34"/>
        <v>-15.228300000000004</v>
      </c>
      <c r="L549">
        <v>1</v>
      </c>
      <c r="M549">
        <v>202.87100000000001</v>
      </c>
      <c r="O549">
        <v>-21.423300000000001</v>
      </c>
      <c r="P549">
        <v>65.521199999999993</v>
      </c>
      <c r="Q549">
        <v>303.52100000000002</v>
      </c>
      <c r="R549">
        <v>0.57202600000000003</v>
      </c>
      <c r="S549">
        <v>-30.227699999999999</v>
      </c>
      <c r="T549">
        <f t="shared" si="35"/>
        <v>-8.8043999999999976</v>
      </c>
    </row>
    <row r="550" spans="1:20" x14ac:dyDescent="0.3">
      <c r="B550">
        <v>3</v>
      </c>
      <c r="C550">
        <v>229.376</v>
      </c>
      <c r="D550">
        <f t="shared" si="36"/>
        <v>54.430655345090315</v>
      </c>
      <c r="E550">
        <v>-34.667999999999999</v>
      </c>
      <c r="F550">
        <v>63.156100000000002</v>
      </c>
      <c r="G550">
        <v>273.44799999999998</v>
      </c>
      <c r="H550">
        <v>0.50578199999999995</v>
      </c>
      <c r="I550">
        <v>-50.613399999999999</v>
      </c>
      <c r="J550">
        <f t="shared" si="34"/>
        <v>-15.945399999999999</v>
      </c>
      <c r="L550">
        <v>2</v>
      </c>
      <c r="M550">
        <v>214.79</v>
      </c>
      <c r="N550">
        <f t="shared" si="37"/>
        <v>83.899656011410471</v>
      </c>
      <c r="O550">
        <v>-14.434799999999999</v>
      </c>
      <c r="P550">
        <v>56.015000000000001</v>
      </c>
      <c r="Q550">
        <v>307.18400000000003</v>
      </c>
      <c r="R550">
        <v>0.589584</v>
      </c>
      <c r="S550">
        <v>-28.0151</v>
      </c>
      <c r="T550">
        <f t="shared" si="35"/>
        <v>-13.580300000000001</v>
      </c>
    </row>
    <row r="551" spans="1:20" x14ac:dyDescent="0.3">
      <c r="B551">
        <v>4</v>
      </c>
      <c r="C551">
        <v>247.059</v>
      </c>
      <c r="D551">
        <f t="shared" si="36"/>
        <v>56.551490131764993</v>
      </c>
      <c r="E551">
        <v>-34.4238</v>
      </c>
      <c r="F551">
        <v>63.110399999999998</v>
      </c>
      <c r="G551">
        <v>273.67200000000003</v>
      </c>
      <c r="H551">
        <v>0.50580199999999997</v>
      </c>
      <c r="I551">
        <v>-50.964399999999998</v>
      </c>
      <c r="J551">
        <f t="shared" si="34"/>
        <v>-16.540599999999998</v>
      </c>
      <c r="L551">
        <v>3</v>
      </c>
      <c r="M551">
        <v>232.815</v>
      </c>
      <c r="N551">
        <f t="shared" si="37"/>
        <v>55.47850208044381</v>
      </c>
      <c r="O551">
        <v>-14.419600000000001</v>
      </c>
      <c r="P551">
        <v>56.945799999999998</v>
      </c>
      <c r="Q551">
        <v>297.94200000000001</v>
      </c>
      <c r="R551">
        <v>0.58128199999999997</v>
      </c>
      <c r="S551">
        <v>-28.839099999999998</v>
      </c>
      <c r="T551">
        <f t="shared" si="35"/>
        <v>-14.419499999999998</v>
      </c>
    </row>
    <row r="552" spans="1:20" x14ac:dyDescent="0.3">
      <c r="B552">
        <v>5</v>
      </c>
      <c r="C552">
        <v>265.01400000000001</v>
      </c>
      <c r="D552">
        <f t="shared" si="36"/>
        <v>55.694792536897758</v>
      </c>
      <c r="E552">
        <v>-34.225499999999997</v>
      </c>
      <c r="F552">
        <v>63.156100000000002</v>
      </c>
      <c r="G552">
        <v>272.03199999999998</v>
      </c>
      <c r="H552">
        <v>0.50231199999999998</v>
      </c>
      <c r="I552">
        <v>-51.315300000000001</v>
      </c>
      <c r="J552">
        <f t="shared" si="34"/>
        <v>-17.089800000000004</v>
      </c>
      <c r="L552">
        <v>4</v>
      </c>
      <c r="M552">
        <v>251.12799999999999</v>
      </c>
      <c r="N552">
        <f t="shared" si="37"/>
        <v>54.606017583137699</v>
      </c>
      <c r="O552">
        <v>-14.8468</v>
      </c>
      <c r="P552">
        <v>57.7545</v>
      </c>
      <c r="Q552">
        <v>303.32900000000001</v>
      </c>
      <c r="R552">
        <v>0.58211599999999997</v>
      </c>
      <c r="S552">
        <v>-29.266400000000001</v>
      </c>
      <c r="T552">
        <f t="shared" si="35"/>
        <v>-14.419600000000001</v>
      </c>
    </row>
    <row r="553" spans="1:20" x14ac:dyDescent="0.3">
      <c r="B553">
        <v>6</v>
      </c>
      <c r="C553">
        <v>282.678</v>
      </c>
      <c r="D553">
        <f t="shared" si="36"/>
        <v>56.612318840579753</v>
      </c>
      <c r="E553">
        <v>-34.728999999999999</v>
      </c>
      <c r="F553">
        <v>63.735999999999997</v>
      </c>
      <c r="G553">
        <v>278.58699999999999</v>
      </c>
      <c r="H553">
        <v>0.50773800000000002</v>
      </c>
      <c r="I553">
        <v>-51.208500000000001</v>
      </c>
      <c r="J553">
        <f t="shared" si="34"/>
        <v>-16.479500000000002</v>
      </c>
      <c r="L553">
        <v>5</v>
      </c>
      <c r="M553">
        <v>269.23099999999999</v>
      </c>
      <c r="N553">
        <f t="shared" si="37"/>
        <v>55.239463072418907</v>
      </c>
      <c r="O553">
        <v>-13.9618</v>
      </c>
      <c r="P553">
        <v>56.945799999999998</v>
      </c>
      <c r="Q553">
        <v>291.37599999999998</v>
      </c>
      <c r="R553">
        <v>0.57499599999999995</v>
      </c>
      <c r="S553">
        <v>-29.6783</v>
      </c>
      <c r="T553">
        <f t="shared" si="35"/>
        <v>-15.7165</v>
      </c>
    </row>
    <row r="554" spans="1:20" x14ac:dyDescent="0.3">
      <c r="B554">
        <v>7</v>
      </c>
      <c r="C554">
        <v>300.43700000000001</v>
      </c>
      <c r="D554">
        <f t="shared" si="36"/>
        <v>56.309476884959693</v>
      </c>
      <c r="E554">
        <v>-34.759500000000003</v>
      </c>
      <c r="F554">
        <v>63.888500000000001</v>
      </c>
      <c r="G554">
        <v>277.71899999999999</v>
      </c>
      <c r="H554">
        <v>0.50813900000000001</v>
      </c>
      <c r="I554">
        <v>-51.269500000000001</v>
      </c>
      <c r="J554">
        <f t="shared" si="34"/>
        <v>-16.509999999999998</v>
      </c>
      <c r="L554">
        <v>6</v>
      </c>
      <c r="M554">
        <v>287.471</v>
      </c>
      <c r="N554">
        <f t="shared" si="37"/>
        <v>54.824561403508746</v>
      </c>
      <c r="O554">
        <v>-14.1296</v>
      </c>
      <c r="P554">
        <v>57.189900000000002</v>
      </c>
      <c r="Q554">
        <v>292.31900000000002</v>
      </c>
      <c r="R554">
        <v>0.57669999999999999</v>
      </c>
      <c r="S554">
        <v>-29.8767</v>
      </c>
      <c r="T554">
        <f t="shared" si="35"/>
        <v>-15.7471</v>
      </c>
    </row>
    <row r="555" spans="1:20" x14ac:dyDescent="0.3">
      <c r="B555">
        <v>8</v>
      </c>
      <c r="C555">
        <v>318.36900000000003</v>
      </c>
      <c r="D555">
        <f t="shared" si="36"/>
        <v>55.766227972339898</v>
      </c>
      <c r="E555">
        <v>-35.491900000000001</v>
      </c>
      <c r="F555">
        <v>64.773600000000002</v>
      </c>
      <c r="G555">
        <v>284.35199999999998</v>
      </c>
      <c r="H555">
        <v>0.50962099999999999</v>
      </c>
      <c r="I555">
        <v>-51.5137</v>
      </c>
      <c r="J555">
        <f t="shared" si="34"/>
        <v>-16.021799999999999</v>
      </c>
      <c r="L555">
        <v>7</v>
      </c>
      <c r="M555">
        <v>306.03800000000001</v>
      </c>
      <c r="N555">
        <f t="shared" si="37"/>
        <v>53.858997145473133</v>
      </c>
      <c r="O555">
        <v>-15.7471</v>
      </c>
      <c r="P555">
        <v>58.807400000000001</v>
      </c>
      <c r="Q555">
        <v>309.13200000000001</v>
      </c>
      <c r="R555">
        <v>0.58614200000000005</v>
      </c>
      <c r="S555">
        <v>-30.090299999999999</v>
      </c>
      <c r="T555">
        <f t="shared" si="35"/>
        <v>-14.3432</v>
      </c>
    </row>
    <row r="556" spans="1:20" x14ac:dyDescent="0.3">
      <c r="B556">
        <v>9</v>
      </c>
      <c r="C556">
        <v>336.26900000000001</v>
      </c>
      <c r="D556">
        <f t="shared" si="36"/>
        <v>55.865921787709567</v>
      </c>
      <c r="E556">
        <v>-35.751300000000001</v>
      </c>
      <c r="F556">
        <v>65.017700000000005</v>
      </c>
      <c r="G556">
        <v>287.46699999999998</v>
      </c>
      <c r="H556">
        <v>0.51065499999999997</v>
      </c>
      <c r="I556">
        <v>-51.59</v>
      </c>
      <c r="J556">
        <f t="shared" si="34"/>
        <v>-15.838700000000003</v>
      </c>
      <c r="L556">
        <v>8</v>
      </c>
      <c r="M556">
        <v>324.51100000000002</v>
      </c>
      <c r="N556">
        <f t="shared" si="37"/>
        <v>54.133059059167394</v>
      </c>
      <c r="O556">
        <v>-15.228300000000001</v>
      </c>
      <c r="P556">
        <v>58.364899999999999</v>
      </c>
      <c r="Q556">
        <v>304.02800000000002</v>
      </c>
      <c r="R556">
        <v>0.58200600000000002</v>
      </c>
      <c r="S556">
        <v>-30.258199999999999</v>
      </c>
      <c r="T556">
        <f t="shared" si="35"/>
        <v>-15.029899999999998</v>
      </c>
    </row>
    <row r="557" spans="1:20" x14ac:dyDescent="0.3">
      <c r="B557">
        <v>10</v>
      </c>
      <c r="C557">
        <v>354.233</v>
      </c>
      <c r="D557">
        <f t="shared" si="36"/>
        <v>55.66688933422401</v>
      </c>
      <c r="E557">
        <v>-35.110500000000002</v>
      </c>
      <c r="F557">
        <v>64.0869</v>
      </c>
      <c r="G557">
        <v>282.69200000000001</v>
      </c>
      <c r="H557">
        <v>0.51095000000000002</v>
      </c>
      <c r="I557">
        <v>-51.498399999999997</v>
      </c>
      <c r="J557">
        <f t="shared" si="34"/>
        <v>-16.387899999999995</v>
      </c>
      <c r="L557">
        <v>9</v>
      </c>
      <c r="M557">
        <v>343.47300000000001</v>
      </c>
      <c r="N557">
        <f t="shared" si="37"/>
        <v>52.7370530534754</v>
      </c>
      <c r="O557">
        <v>-14.2517</v>
      </c>
      <c r="P557">
        <v>57.495100000000001</v>
      </c>
      <c r="Q557">
        <v>293.99299999999999</v>
      </c>
      <c r="R557">
        <v>0.57511800000000002</v>
      </c>
      <c r="S557">
        <v>-30.349699999999999</v>
      </c>
      <c r="T557">
        <f t="shared" si="35"/>
        <v>-16.097999999999999</v>
      </c>
    </row>
    <row r="558" spans="1:20" x14ac:dyDescent="0.3">
      <c r="B558">
        <v>11</v>
      </c>
      <c r="C558">
        <v>372.58499999999998</v>
      </c>
      <c r="D558">
        <f t="shared" si="36"/>
        <v>54.489973844812624</v>
      </c>
      <c r="E558">
        <v>-34.439100000000003</v>
      </c>
      <c r="F558">
        <v>63.461300000000001</v>
      </c>
      <c r="G558">
        <v>274.13600000000002</v>
      </c>
      <c r="H558">
        <v>0.504382</v>
      </c>
      <c r="I558">
        <v>-51.544199999999996</v>
      </c>
      <c r="J558">
        <f t="shared" si="34"/>
        <v>-17.105099999999993</v>
      </c>
      <c r="L558">
        <v>10</v>
      </c>
      <c r="M558">
        <v>362.22300000000001</v>
      </c>
      <c r="N558">
        <f t="shared" si="37"/>
        <v>53.333333333333336</v>
      </c>
      <c r="O558">
        <v>-15.4877</v>
      </c>
      <c r="P558">
        <v>58.67</v>
      </c>
      <c r="Q558">
        <v>307.214</v>
      </c>
      <c r="R558">
        <v>0.58464099999999997</v>
      </c>
      <c r="S558">
        <v>-30.364999999999998</v>
      </c>
      <c r="T558">
        <f t="shared" si="35"/>
        <v>-14.877299999999998</v>
      </c>
    </row>
    <row r="559" spans="1:20" x14ac:dyDescent="0.3">
      <c r="B559">
        <v>12</v>
      </c>
      <c r="C559">
        <v>391.096</v>
      </c>
      <c r="D559">
        <f t="shared" si="36"/>
        <v>54.021932904759261</v>
      </c>
      <c r="E559">
        <v>-33.889800000000001</v>
      </c>
      <c r="F559">
        <v>62.942500000000003</v>
      </c>
      <c r="G559">
        <v>270.84300000000002</v>
      </c>
      <c r="H559">
        <v>0.50379099999999999</v>
      </c>
      <c r="I559">
        <v>-51.5289</v>
      </c>
      <c r="J559">
        <f t="shared" si="34"/>
        <v>-17.639099999999999</v>
      </c>
      <c r="L559">
        <v>11</v>
      </c>
      <c r="M559">
        <v>381.36500000000001</v>
      </c>
      <c r="N559">
        <f t="shared" si="37"/>
        <v>52.24114512590117</v>
      </c>
      <c r="O559">
        <v>-15.7623</v>
      </c>
      <c r="P559">
        <v>58.776899999999998</v>
      </c>
      <c r="Q559">
        <v>311.339</v>
      </c>
      <c r="R559">
        <v>0.58806999999999998</v>
      </c>
      <c r="S559">
        <v>-30.471800000000002</v>
      </c>
      <c r="T559">
        <f t="shared" si="35"/>
        <v>-14.709500000000002</v>
      </c>
    </row>
    <row r="560" spans="1:20" x14ac:dyDescent="0.3">
      <c r="B560">
        <v>13</v>
      </c>
      <c r="C560">
        <v>409.20600000000002</v>
      </c>
      <c r="D560">
        <f t="shared" si="36"/>
        <v>55.218111540585269</v>
      </c>
      <c r="E560">
        <v>-34.713700000000003</v>
      </c>
      <c r="F560">
        <v>63.842799999999997</v>
      </c>
      <c r="G560">
        <v>278.98399999999998</v>
      </c>
      <c r="H560">
        <v>0.50707500000000005</v>
      </c>
      <c r="I560">
        <v>-51.773099999999999</v>
      </c>
      <c r="J560">
        <f t="shared" si="34"/>
        <v>-17.059399999999997</v>
      </c>
      <c r="L560">
        <v>12</v>
      </c>
      <c r="M560">
        <v>400.22199999999998</v>
      </c>
      <c r="N560">
        <f t="shared" si="37"/>
        <v>53.030704778066585</v>
      </c>
      <c r="O560">
        <v>-15.686</v>
      </c>
      <c r="P560">
        <v>58.883699999999997</v>
      </c>
      <c r="Q560">
        <v>308.72500000000002</v>
      </c>
      <c r="R560">
        <v>0.58613199999999999</v>
      </c>
      <c r="S560">
        <v>-30.410799999999998</v>
      </c>
      <c r="T560">
        <f t="shared" si="35"/>
        <v>-14.724799999999998</v>
      </c>
    </row>
    <row r="561" spans="2:20" x14ac:dyDescent="0.3">
      <c r="B561">
        <v>14</v>
      </c>
      <c r="C561">
        <v>427.54399999999998</v>
      </c>
      <c r="D561">
        <f t="shared" si="36"/>
        <v>54.531573781219429</v>
      </c>
      <c r="E561">
        <v>-34.347499999999997</v>
      </c>
      <c r="F561">
        <v>63.415500000000002</v>
      </c>
      <c r="G561">
        <v>275.95600000000002</v>
      </c>
      <c r="H561">
        <v>0.50618399999999997</v>
      </c>
      <c r="I561">
        <v>-51.559399999999997</v>
      </c>
      <c r="J561">
        <f t="shared" si="34"/>
        <v>-17.2119</v>
      </c>
      <c r="L561">
        <v>13</v>
      </c>
      <c r="M561">
        <v>419.70400000000001</v>
      </c>
      <c r="N561">
        <f t="shared" si="37"/>
        <v>51.329432296478728</v>
      </c>
      <c r="O561">
        <v>-15.426600000000001</v>
      </c>
      <c r="P561">
        <v>58.639499999999998</v>
      </c>
      <c r="Q561">
        <v>305.06900000000002</v>
      </c>
      <c r="R561">
        <v>0.58255699999999999</v>
      </c>
      <c r="S561">
        <v>-30.471800000000002</v>
      </c>
      <c r="T561">
        <f t="shared" si="35"/>
        <v>-15.045200000000001</v>
      </c>
    </row>
    <row r="562" spans="2:20" x14ac:dyDescent="0.3">
      <c r="B562">
        <v>15</v>
      </c>
      <c r="C562">
        <v>446.459</v>
      </c>
      <c r="D562">
        <f t="shared" si="36"/>
        <v>52.868094105207447</v>
      </c>
      <c r="E562">
        <v>-34.927399999999999</v>
      </c>
      <c r="F562">
        <v>63.995399999999997</v>
      </c>
      <c r="G562">
        <v>281.98500000000001</v>
      </c>
      <c r="H562">
        <v>0.51002400000000003</v>
      </c>
      <c r="I562">
        <v>-51.651000000000003</v>
      </c>
      <c r="J562">
        <f t="shared" si="34"/>
        <v>-16.723600000000005</v>
      </c>
      <c r="L562">
        <v>14</v>
      </c>
      <c r="M562">
        <v>438.678</v>
      </c>
      <c r="N562">
        <f t="shared" si="37"/>
        <v>52.703699799725968</v>
      </c>
      <c r="O562">
        <v>-15.0604</v>
      </c>
      <c r="P562">
        <v>58.319099999999999</v>
      </c>
      <c r="Q562">
        <v>301.35700000000003</v>
      </c>
      <c r="R562">
        <v>0.58078399999999997</v>
      </c>
      <c r="S562">
        <v>-30.487100000000002</v>
      </c>
      <c r="T562">
        <f t="shared" si="35"/>
        <v>-15.426700000000002</v>
      </c>
    </row>
    <row r="563" spans="2:20" x14ac:dyDescent="0.3">
      <c r="B563">
        <v>16</v>
      </c>
      <c r="C563">
        <v>465.07900000000001</v>
      </c>
      <c r="D563">
        <f t="shared" si="36"/>
        <v>53.705692803437152</v>
      </c>
      <c r="E563">
        <v>-34.622199999999999</v>
      </c>
      <c r="F563">
        <v>63.507100000000001</v>
      </c>
      <c r="G563">
        <v>278.75</v>
      </c>
      <c r="H563">
        <v>0.50911700000000004</v>
      </c>
      <c r="I563">
        <v>-51.5747</v>
      </c>
      <c r="J563">
        <f t="shared" si="34"/>
        <v>-16.952500000000001</v>
      </c>
      <c r="L563">
        <v>15</v>
      </c>
      <c r="M563">
        <v>457.62400000000002</v>
      </c>
      <c r="N563">
        <f t="shared" si="37"/>
        <v>52.781589781484143</v>
      </c>
      <c r="O563">
        <v>-15.365600000000001</v>
      </c>
      <c r="P563">
        <v>58.548000000000002</v>
      </c>
      <c r="Q563">
        <v>305.041</v>
      </c>
      <c r="R563">
        <v>0.58470999999999995</v>
      </c>
      <c r="S563">
        <v>-30.609100000000002</v>
      </c>
      <c r="T563">
        <f t="shared" si="35"/>
        <v>-15.243500000000001</v>
      </c>
    </row>
    <row r="564" spans="2:20" x14ac:dyDescent="0.3">
      <c r="B564">
        <v>17</v>
      </c>
      <c r="C564">
        <v>483.50900000000001</v>
      </c>
      <c r="D564">
        <f t="shared" si="36"/>
        <v>54.259359739555052</v>
      </c>
      <c r="E564">
        <v>-35.354599999999998</v>
      </c>
      <c r="F564">
        <v>64.453100000000006</v>
      </c>
      <c r="G564">
        <v>285.61500000000001</v>
      </c>
      <c r="H564">
        <v>0.513849</v>
      </c>
      <c r="I564">
        <v>-51.696800000000003</v>
      </c>
      <c r="J564">
        <f t="shared" si="34"/>
        <v>-16.342200000000005</v>
      </c>
      <c r="L564">
        <v>16</v>
      </c>
      <c r="M564">
        <v>476.935</v>
      </c>
      <c r="N564">
        <f t="shared" si="37"/>
        <v>51.78395733001922</v>
      </c>
      <c r="O564">
        <v>-14.9841</v>
      </c>
      <c r="P564">
        <v>58.227499999999999</v>
      </c>
      <c r="Q564">
        <v>299.41399999999999</v>
      </c>
      <c r="R564">
        <v>0.58072299999999999</v>
      </c>
      <c r="S564">
        <v>-30.685400000000001</v>
      </c>
      <c r="T564">
        <f t="shared" si="35"/>
        <v>-15.701300000000002</v>
      </c>
    </row>
    <row r="565" spans="2:20" x14ac:dyDescent="0.3">
      <c r="B565">
        <v>18</v>
      </c>
      <c r="C565">
        <v>502.27300000000002</v>
      </c>
      <c r="D565">
        <f t="shared" si="36"/>
        <v>53.293540822852243</v>
      </c>
      <c r="E565">
        <v>-34.622199999999999</v>
      </c>
      <c r="F565">
        <v>63.674900000000001</v>
      </c>
      <c r="G565">
        <v>279.82900000000001</v>
      </c>
      <c r="H565">
        <v>0.508938</v>
      </c>
      <c r="I565">
        <v>-51.6663</v>
      </c>
      <c r="J565">
        <f t="shared" si="34"/>
        <v>-17.0441</v>
      </c>
      <c r="L565">
        <v>17</v>
      </c>
      <c r="M565">
        <v>496.00299999999999</v>
      </c>
      <c r="N565">
        <f t="shared" si="37"/>
        <v>52.44388504300403</v>
      </c>
      <c r="O565">
        <v>-15.991199999999999</v>
      </c>
      <c r="P565">
        <v>59.143099999999997</v>
      </c>
      <c r="Q565">
        <v>310.44799999999998</v>
      </c>
      <c r="R565">
        <v>0.58691899999999997</v>
      </c>
      <c r="S565">
        <v>-30.685400000000001</v>
      </c>
      <c r="T565">
        <f t="shared" si="35"/>
        <v>-14.694200000000002</v>
      </c>
    </row>
    <row r="566" spans="2:20" x14ac:dyDescent="0.3">
      <c r="B566">
        <v>19</v>
      </c>
      <c r="C566">
        <v>520.90300000000002</v>
      </c>
      <c r="D566">
        <f t="shared" si="36"/>
        <v>53.676865271068181</v>
      </c>
      <c r="E566">
        <v>-34.439100000000003</v>
      </c>
      <c r="F566">
        <v>63.522300000000001</v>
      </c>
      <c r="G566">
        <v>277.202</v>
      </c>
      <c r="H566">
        <v>0.50863899999999995</v>
      </c>
      <c r="I566">
        <v>-51.559399999999997</v>
      </c>
      <c r="J566">
        <f t="shared" si="34"/>
        <v>-17.120299999999993</v>
      </c>
      <c r="L566">
        <v>18</v>
      </c>
      <c r="M566">
        <v>515.47400000000005</v>
      </c>
      <c r="N566">
        <f t="shared" si="37"/>
        <v>51.358430486364178</v>
      </c>
      <c r="O566">
        <v>-15.045199999999999</v>
      </c>
      <c r="P566">
        <v>58.303800000000003</v>
      </c>
      <c r="Q566">
        <v>300.358</v>
      </c>
      <c r="R566">
        <v>0.58235999999999999</v>
      </c>
      <c r="S566">
        <v>-30.746500000000001</v>
      </c>
      <c r="T566">
        <f t="shared" si="35"/>
        <v>-15.701300000000002</v>
      </c>
    </row>
    <row r="567" spans="2:20" x14ac:dyDescent="0.3">
      <c r="B567">
        <v>20</v>
      </c>
      <c r="C567">
        <v>539.55499999999995</v>
      </c>
      <c r="D567">
        <f t="shared" si="36"/>
        <v>53.613553506326603</v>
      </c>
      <c r="E567">
        <v>-34.454300000000003</v>
      </c>
      <c r="F567">
        <v>63.552900000000001</v>
      </c>
      <c r="G567">
        <v>276.86399999999998</v>
      </c>
      <c r="H567">
        <v>0.50722800000000001</v>
      </c>
      <c r="I567">
        <v>-51.6663</v>
      </c>
      <c r="J567">
        <f t="shared" si="34"/>
        <v>-17.211999999999996</v>
      </c>
      <c r="L567">
        <v>19</v>
      </c>
      <c r="M567">
        <v>534.56299999999999</v>
      </c>
      <c r="N567">
        <f t="shared" si="37"/>
        <v>52.386191000052548</v>
      </c>
      <c r="O567">
        <v>-15.258800000000001</v>
      </c>
      <c r="P567">
        <v>58.471699999999998</v>
      </c>
      <c r="Q567">
        <v>304.09800000000001</v>
      </c>
      <c r="R567">
        <v>0.58298700000000003</v>
      </c>
      <c r="S567">
        <v>-30.838000000000001</v>
      </c>
      <c r="T567">
        <f t="shared" si="35"/>
        <v>-15.5792</v>
      </c>
    </row>
    <row r="568" spans="2:20" x14ac:dyDescent="0.3">
      <c r="B568">
        <v>21</v>
      </c>
      <c r="C568">
        <v>558.42100000000005</v>
      </c>
      <c r="D568">
        <f t="shared" si="36"/>
        <v>53.005406551467971</v>
      </c>
      <c r="E568">
        <v>-35.171500000000002</v>
      </c>
      <c r="F568">
        <v>64.147900000000007</v>
      </c>
      <c r="G568">
        <v>284.20499999999998</v>
      </c>
      <c r="H568">
        <v>0.51304099999999997</v>
      </c>
      <c r="I568">
        <v>-51.5747</v>
      </c>
      <c r="J568">
        <f t="shared" si="34"/>
        <v>-16.403199999999998</v>
      </c>
      <c r="L568">
        <v>20</v>
      </c>
      <c r="M568">
        <v>554.09799999999996</v>
      </c>
      <c r="N568">
        <f t="shared" si="37"/>
        <v>51.190171487074565</v>
      </c>
      <c r="O568">
        <v>-15.7166</v>
      </c>
      <c r="P568">
        <v>58.96</v>
      </c>
      <c r="Q568">
        <v>307.35399999999998</v>
      </c>
      <c r="R568">
        <v>0.58527799999999996</v>
      </c>
      <c r="S568">
        <v>-30.792200000000001</v>
      </c>
      <c r="T568">
        <f t="shared" si="35"/>
        <v>-15.075600000000001</v>
      </c>
    </row>
    <row r="569" spans="2:20" x14ac:dyDescent="0.3">
      <c r="B569">
        <v>22</v>
      </c>
      <c r="C569">
        <v>577.20100000000002</v>
      </c>
      <c r="D569">
        <f t="shared" si="36"/>
        <v>53.248136315229047</v>
      </c>
      <c r="E569">
        <v>-34.5764</v>
      </c>
      <c r="F569">
        <v>63.629199999999997</v>
      </c>
      <c r="G569">
        <v>279.62</v>
      </c>
      <c r="H569">
        <v>0.50931499999999996</v>
      </c>
      <c r="I569">
        <v>-51.483199999999997</v>
      </c>
      <c r="J569">
        <f t="shared" si="34"/>
        <v>-16.906799999999997</v>
      </c>
      <c r="L569">
        <v>21</v>
      </c>
      <c r="M569">
        <v>573.69399999999996</v>
      </c>
      <c r="N569">
        <f t="shared" si="37"/>
        <v>51.030822616860576</v>
      </c>
      <c r="O569">
        <v>-14.9384</v>
      </c>
      <c r="P569">
        <v>58.0139</v>
      </c>
      <c r="Q569">
        <v>297.53699999999998</v>
      </c>
      <c r="R569">
        <v>0.58220899999999998</v>
      </c>
      <c r="S569">
        <v>-30.715900000000001</v>
      </c>
      <c r="T569">
        <f t="shared" si="35"/>
        <v>-15.777500000000002</v>
      </c>
    </row>
    <row r="570" spans="2:20" x14ac:dyDescent="0.3">
      <c r="B570">
        <v>23</v>
      </c>
      <c r="C570">
        <v>595.90899999999999</v>
      </c>
      <c r="D570">
        <f t="shared" si="36"/>
        <v>53.45306820611512</v>
      </c>
      <c r="E570">
        <v>-34.835799999999999</v>
      </c>
      <c r="F570">
        <v>63.705399999999997</v>
      </c>
      <c r="G570">
        <v>280.58199999999999</v>
      </c>
      <c r="H570">
        <v>0.51188999999999996</v>
      </c>
      <c r="I570">
        <v>-51.7273</v>
      </c>
      <c r="J570">
        <f t="shared" si="34"/>
        <v>-16.891500000000001</v>
      </c>
      <c r="L570">
        <v>22</v>
      </c>
      <c r="M570">
        <v>592.93200000000002</v>
      </c>
      <c r="N570">
        <f t="shared" si="37"/>
        <v>51.980455348788702</v>
      </c>
      <c r="O570">
        <v>-15.106199999999999</v>
      </c>
      <c r="P570">
        <v>58.120699999999999</v>
      </c>
      <c r="Q570">
        <v>298.88099999999997</v>
      </c>
      <c r="R570">
        <v>0.58362899999999995</v>
      </c>
      <c r="S570">
        <v>-30.899000000000001</v>
      </c>
      <c r="T570">
        <f t="shared" si="35"/>
        <v>-15.792800000000002</v>
      </c>
    </row>
    <row r="571" spans="2:20" x14ac:dyDescent="0.3">
      <c r="B571">
        <v>24</v>
      </c>
      <c r="C571">
        <v>614.91899999999998</v>
      </c>
      <c r="D571">
        <f t="shared" si="36"/>
        <v>52.603892688058941</v>
      </c>
      <c r="E571">
        <v>-33.889800000000001</v>
      </c>
      <c r="F571">
        <v>62.805199999999999</v>
      </c>
      <c r="G571">
        <v>271.91500000000002</v>
      </c>
      <c r="H571">
        <v>0.50567399999999996</v>
      </c>
      <c r="I571">
        <v>-51.6663</v>
      </c>
      <c r="J571">
        <f t="shared" si="34"/>
        <v>-17.776499999999999</v>
      </c>
      <c r="L571">
        <v>23</v>
      </c>
      <c r="M571">
        <v>612.81100000000004</v>
      </c>
      <c r="N571">
        <f t="shared" si="37"/>
        <v>50.304341264651093</v>
      </c>
      <c r="O571">
        <v>-14.6027</v>
      </c>
      <c r="P571">
        <v>57.7393</v>
      </c>
      <c r="Q571">
        <v>295.09500000000003</v>
      </c>
      <c r="R571">
        <v>0.57733900000000005</v>
      </c>
      <c r="S571">
        <v>-30.899000000000001</v>
      </c>
      <c r="T571">
        <f t="shared" si="35"/>
        <v>-16.296300000000002</v>
      </c>
    </row>
    <row r="572" spans="2:20" x14ac:dyDescent="0.3">
      <c r="B572">
        <v>25</v>
      </c>
      <c r="C572">
        <v>633.81899999999996</v>
      </c>
      <c r="D572">
        <f t="shared" si="36"/>
        <v>52.910052910052976</v>
      </c>
      <c r="E572">
        <v>-35.156300000000002</v>
      </c>
      <c r="F572">
        <v>64.102199999999996</v>
      </c>
      <c r="G572">
        <v>285.92099999999999</v>
      </c>
      <c r="H572">
        <v>0.513984</v>
      </c>
      <c r="I572">
        <v>-51.559399999999997</v>
      </c>
      <c r="J572">
        <f t="shared" si="34"/>
        <v>-16.403099999999995</v>
      </c>
      <c r="L572">
        <v>24</v>
      </c>
      <c r="M572">
        <v>632.17399999999998</v>
      </c>
      <c r="N572">
        <f t="shared" si="37"/>
        <v>51.644889738160565</v>
      </c>
      <c r="O572">
        <v>-15.914899999999999</v>
      </c>
      <c r="P572">
        <v>58.883699999999997</v>
      </c>
      <c r="Q572">
        <v>307.79599999999999</v>
      </c>
      <c r="R572">
        <v>0.58865699999999999</v>
      </c>
      <c r="S572">
        <v>-30.899000000000001</v>
      </c>
      <c r="T572">
        <f t="shared" si="35"/>
        <v>-14.984100000000002</v>
      </c>
    </row>
    <row r="573" spans="2:20" x14ac:dyDescent="0.3">
      <c r="B573">
        <v>26</v>
      </c>
      <c r="C573">
        <v>652.88699999999994</v>
      </c>
      <c r="D573">
        <f t="shared" si="36"/>
        <v>52.44388504300403</v>
      </c>
      <c r="E573">
        <v>-35.430900000000001</v>
      </c>
      <c r="F573">
        <v>64.254800000000003</v>
      </c>
      <c r="G573">
        <v>288.61799999999999</v>
      </c>
      <c r="H573">
        <v>0.51628300000000005</v>
      </c>
      <c r="I573">
        <v>-51.6663</v>
      </c>
      <c r="J573">
        <f t="shared" si="34"/>
        <v>-16.235399999999998</v>
      </c>
      <c r="L573">
        <v>25</v>
      </c>
      <c r="M573">
        <v>651.79100000000005</v>
      </c>
      <c r="N573">
        <f t="shared" si="37"/>
        <v>50.976194117346999</v>
      </c>
      <c r="O573">
        <v>-15.7013</v>
      </c>
      <c r="P573">
        <v>58.700600000000001</v>
      </c>
      <c r="Q573">
        <v>308.27699999999999</v>
      </c>
      <c r="R573">
        <v>0.587592</v>
      </c>
      <c r="S573">
        <v>-30.899000000000001</v>
      </c>
      <c r="T573">
        <f t="shared" si="35"/>
        <v>-15.197700000000001</v>
      </c>
    </row>
    <row r="574" spans="2:20" x14ac:dyDescent="0.3">
      <c r="B574">
        <v>27</v>
      </c>
      <c r="C574">
        <v>672.03</v>
      </c>
      <c r="D574">
        <f t="shared" si="36"/>
        <v>52.23841613122282</v>
      </c>
      <c r="E574">
        <v>-35.598799999999997</v>
      </c>
      <c r="F574">
        <v>64.346299999999999</v>
      </c>
      <c r="G574">
        <v>289.93200000000002</v>
      </c>
      <c r="H574">
        <v>0.51751800000000003</v>
      </c>
      <c r="I574">
        <v>-51.696800000000003</v>
      </c>
      <c r="J574">
        <f t="shared" si="34"/>
        <v>-16.098000000000006</v>
      </c>
      <c r="L574">
        <v>26</v>
      </c>
      <c r="M574">
        <v>671.61800000000005</v>
      </c>
      <c r="N574">
        <f t="shared" si="37"/>
        <v>50.436273768094019</v>
      </c>
      <c r="O574">
        <v>-15.3809</v>
      </c>
      <c r="P574">
        <v>58.410600000000002</v>
      </c>
      <c r="Q574">
        <v>303.72000000000003</v>
      </c>
      <c r="R574">
        <v>0.58418700000000001</v>
      </c>
      <c r="S574">
        <v>-30.975300000000001</v>
      </c>
      <c r="T574">
        <f t="shared" si="35"/>
        <v>-15.5944</v>
      </c>
    </row>
    <row r="575" spans="2:20" x14ac:dyDescent="0.3">
      <c r="B575">
        <v>28</v>
      </c>
      <c r="C575">
        <v>691.322</v>
      </c>
      <c r="D575">
        <f t="shared" si="36"/>
        <v>51.83495749533477</v>
      </c>
      <c r="E575">
        <v>-34.988399999999999</v>
      </c>
      <c r="F575">
        <v>63.766500000000001</v>
      </c>
      <c r="G575">
        <v>283.31</v>
      </c>
      <c r="H575">
        <v>0.51201300000000005</v>
      </c>
      <c r="I575">
        <v>-51.773099999999999</v>
      </c>
      <c r="J575">
        <f t="shared" si="34"/>
        <v>-16.784700000000001</v>
      </c>
      <c r="L575">
        <v>27</v>
      </c>
      <c r="M575">
        <v>691.36699999999996</v>
      </c>
      <c r="N575">
        <f t="shared" si="37"/>
        <v>50.635475213935116</v>
      </c>
      <c r="O575">
        <v>-16.006499999999999</v>
      </c>
      <c r="P575">
        <v>59.082000000000001</v>
      </c>
      <c r="Q575">
        <v>310.16000000000003</v>
      </c>
      <c r="R575">
        <v>0.58805200000000002</v>
      </c>
      <c r="S575">
        <v>-31.1432</v>
      </c>
      <c r="T575">
        <f t="shared" si="35"/>
        <v>-15.136700000000001</v>
      </c>
    </row>
    <row r="577" spans="1:19" x14ac:dyDescent="0.3">
      <c r="A577">
        <v>4</v>
      </c>
      <c r="K577">
        <v>3.9</v>
      </c>
    </row>
    <row r="578" spans="1:19" x14ac:dyDescent="0.3">
      <c r="B578">
        <v>1</v>
      </c>
      <c r="C578">
        <v>202.78299999999999</v>
      </c>
      <c r="E578">
        <v>-42.434699999999999</v>
      </c>
      <c r="F578">
        <v>73.242199999999997</v>
      </c>
      <c r="G578">
        <v>287.24599999999998</v>
      </c>
      <c r="H578">
        <v>0.50598299999999996</v>
      </c>
      <c r="I578">
        <v>-51.773099999999999</v>
      </c>
      <c r="L578">
        <v>1</v>
      </c>
      <c r="M578">
        <v>202.76499999999999</v>
      </c>
      <c r="O578">
        <v>-21.545400000000001</v>
      </c>
      <c r="P578">
        <v>65.689099999999996</v>
      </c>
      <c r="Q578">
        <v>307.74900000000002</v>
      </c>
      <c r="R578">
        <v>0.58149600000000001</v>
      </c>
      <c r="S578">
        <v>-29.7699</v>
      </c>
    </row>
    <row r="579" spans="1:19" x14ac:dyDescent="0.3">
      <c r="B579">
        <v>2</v>
      </c>
      <c r="C579">
        <v>210.15600000000001</v>
      </c>
      <c r="D579">
        <f t="shared" si="36"/>
        <v>135.63000135629966</v>
      </c>
      <c r="E579">
        <v>-33.844000000000001</v>
      </c>
      <c r="F579">
        <v>59.249899999999997</v>
      </c>
      <c r="G579">
        <v>289.43099999999998</v>
      </c>
      <c r="H579">
        <v>0.529277</v>
      </c>
      <c r="I579">
        <v>-48.904400000000003</v>
      </c>
      <c r="L579">
        <v>2</v>
      </c>
      <c r="M579">
        <v>213.17599999999999</v>
      </c>
      <c r="N579">
        <f t="shared" si="37"/>
        <v>96.052252425319367</v>
      </c>
      <c r="O579">
        <v>-13.4125</v>
      </c>
      <c r="P579">
        <v>54.6265</v>
      </c>
      <c r="Q579">
        <v>302.85300000000001</v>
      </c>
      <c r="R579">
        <v>0.59171200000000002</v>
      </c>
      <c r="S579">
        <v>-27.71</v>
      </c>
    </row>
    <row r="580" spans="1:19" x14ac:dyDescent="0.3">
      <c r="B580">
        <v>3</v>
      </c>
      <c r="C580">
        <v>228.142</v>
      </c>
      <c r="D580">
        <f t="shared" si="36"/>
        <v>55.598799065940206</v>
      </c>
      <c r="E580">
        <v>-34.927399999999999</v>
      </c>
      <c r="F580">
        <v>63.110399999999998</v>
      </c>
      <c r="G580">
        <v>281.13400000000001</v>
      </c>
      <c r="H580">
        <v>0.51460300000000003</v>
      </c>
      <c r="I580">
        <v>-50.353999999999999</v>
      </c>
      <c r="L580">
        <v>3</v>
      </c>
      <c r="M580">
        <v>231.56399999999999</v>
      </c>
      <c r="N580">
        <f t="shared" si="37"/>
        <v>54.383293452251451</v>
      </c>
      <c r="O580">
        <v>-14.7095</v>
      </c>
      <c r="P580">
        <v>57.205199999999998</v>
      </c>
      <c r="Q580">
        <v>301.69499999999999</v>
      </c>
      <c r="R580">
        <v>0.58586099999999997</v>
      </c>
      <c r="S580">
        <v>-28.625499999999999</v>
      </c>
    </row>
    <row r="581" spans="1:19" x14ac:dyDescent="0.3">
      <c r="B581">
        <v>4</v>
      </c>
      <c r="C581">
        <v>245.34800000000001</v>
      </c>
      <c r="D581">
        <f t="shared" si="36"/>
        <v>58.119260723003542</v>
      </c>
      <c r="E581">
        <v>-35.522500000000001</v>
      </c>
      <c r="F581">
        <v>63.903799999999997</v>
      </c>
      <c r="G581">
        <v>289.12</v>
      </c>
      <c r="H581">
        <v>0.51722500000000005</v>
      </c>
      <c r="I581">
        <v>-50.659199999999998</v>
      </c>
      <c r="L581">
        <v>4</v>
      </c>
      <c r="M581">
        <v>249.42400000000001</v>
      </c>
      <c r="N581">
        <f t="shared" si="37"/>
        <v>55.991041433370619</v>
      </c>
      <c r="O581">
        <v>-15.075699999999999</v>
      </c>
      <c r="P581">
        <v>57.8461</v>
      </c>
      <c r="Q581">
        <v>308.63600000000002</v>
      </c>
      <c r="R581">
        <v>0.59150499999999995</v>
      </c>
      <c r="S581">
        <v>-29.007000000000001</v>
      </c>
    </row>
    <row r="582" spans="1:19" x14ac:dyDescent="0.3">
      <c r="B582">
        <v>5</v>
      </c>
      <c r="C582">
        <v>262.91000000000003</v>
      </c>
      <c r="D582">
        <f t="shared" si="36"/>
        <v>56.941122878943133</v>
      </c>
      <c r="E582">
        <v>-35.430900000000001</v>
      </c>
      <c r="F582">
        <v>64.025899999999993</v>
      </c>
      <c r="G582">
        <v>287.32</v>
      </c>
      <c r="H582">
        <v>0.51511200000000001</v>
      </c>
      <c r="I582">
        <v>-50.933799999999998</v>
      </c>
      <c r="L582">
        <v>5</v>
      </c>
      <c r="M582">
        <v>267.54000000000002</v>
      </c>
      <c r="N582">
        <f t="shared" si="37"/>
        <v>55.199823360565205</v>
      </c>
      <c r="O582">
        <v>-14.450100000000001</v>
      </c>
      <c r="P582">
        <v>57.632399999999997</v>
      </c>
      <c r="Q582">
        <v>302.55500000000001</v>
      </c>
      <c r="R582">
        <v>0.584291</v>
      </c>
      <c r="S582">
        <v>-29.296900000000001</v>
      </c>
    </row>
    <row r="583" spans="1:19" x14ac:dyDescent="0.3">
      <c r="B583">
        <v>6</v>
      </c>
      <c r="C583">
        <v>280.63</v>
      </c>
      <c r="D583">
        <f t="shared" ref="D583:D646" si="38">1000/(C583-C582)</f>
        <v>56.433408577878197</v>
      </c>
      <c r="E583">
        <v>-35.064700000000002</v>
      </c>
      <c r="F583">
        <v>63.8733</v>
      </c>
      <c r="G583">
        <v>282.22399999999999</v>
      </c>
      <c r="H583">
        <v>0.51219000000000003</v>
      </c>
      <c r="I583">
        <v>-51.193199999999997</v>
      </c>
      <c r="L583">
        <v>6</v>
      </c>
      <c r="M583">
        <v>285.928</v>
      </c>
      <c r="N583">
        <f t="shared" ref="N583:N646" si="39">1000/(M583-M582)</f>
        <v>54.383293452251536</v>
      </c>
      <c r="O583">
        <v>-15.396100000000001</v>
      </c>
      <c r="P583">
        <v>58.563200000000002</v>
      </c>
      <c r="Q583">
        <v>314.66800000000001</v>
      </c>
      <c r="R583">
        <v>0.59245999999999999</v>
      </c>
      <c r="S583">
        <v>-29.327400000000001</v>
      </c>
    </row>
    <row r="584" spans="1:19" x14ac:dyDescent="0.3">
      <c r="B584">
        <v>7</v>
      </c>
      <c r="C584">
        <v>298.33</v>
      </c>
      <c r="D584">
        <f t="shared" si="38"/>
        <v>56.497175141242977</v>
      </c>
      <c r="E584">
        <v>-34.973100000000002</v>
      </c>
      <c r="F584">
        <v>63.888500000000001</v>
      </c>
      <c r="G584">
        <v>282.96499999999997</v>
      </c>
      <c r="H584">
        <v>0.51197499999999996</v>
      </c>
      <c r="I584">
        <v>-51.116900000000001</v>
      </c>
      <c r="L584">
        <v>7</v>
      </c>
      <c r="M584">
        <v>304.25299999999999</v>
      </c>
      <c r="N584">
        <f t="shared" si="39"/>
        <v>54.570259208731272</v>
      </c>
      <c r="O584">
        <v>-14.6332</v>
      </c>
      <c r="P584">
        <v>57.8461</v>
      </c>
      <c r="Q584">
        <v>304.09300000000002</v>
      </c>
      <c r="R584">
        <v>0.58645999999999998</v>
      </c>
      <c r="S584">
        <v>-29.6936</v>
      </c>
    </row>
    <row r="585" spans="1:19" x14ac:dyDescent="0.3">
      <c r="B585">
        <v>8</v>
      </c>
      <c r="C585">
        <v>316.113</v>
      </c>
      <c r="D585">
        <f t="shared" si="38"/>
        <v>56.233481414834344</v>
      </c>
      <c r="E585">
        <v>-33.828699999999998</v>
      </c>
      <c r="F585">
        <v>62.820399999999999</v>
      </c>
      <c r="G585">
        <v>273.52100000000002</v>
      </c>
      <c r="H585">
        <v>0.50648800000000005</v>
      </c>
      <c r="I585">
        <v>-51.193199999999997</v>
      </c>
      <c r="L585">
        <v>8</v>
      </c>
      <c r="M585">
        <v>322.72699999999998</v>
      </c>
      <c r="N585">
        <f t="shared" si="39"/>
        <v>54.130128829706642</v>
      </c>
      <c r="O585">
        <v>-14.8315</v>
      </c>
      <c r="P585">
        <v>58.044400000000003</v>
      </c>
      <c r="Q585">
        <v>306.56299999999999</v>
      </c>
      <c r="R585">
        <v>0.58558900000000003</v>
      </c>
      <c r="S585">
        <v>-29.7394</v>
      </c>
    </row>
    <row r="586" spans="1:19" x14ac:dyDescent="0.3">
      <c r="B586">
        <v>9</v>
      </c>
      <c r="C586">
        <v>333.99400000000003</v>
      </c>
      <c r="D586">
        <f t="shared" si="38"/>
        <v>55.925283820815302</v>
      </c>
      <c r="E586">
        <v>-33.676099999999998</v>
      </c>
      <c r="F586">
        <v>62.5916</v>
      </c>
      <c r="G586">
        <v>271.08499999999998</v>
      </c>
      <c r="H586">
        <v>0.50583900000000004</v>
      </c>
      <c r="I586">
        <v>-51.208500000000001</v>
      </c>
      <c r="L586">
        <v>9</v>
      </c>
      <c r="M586">
        <v>340.935</v>
      </c>
      <c r="N586">
        <f t="shared" si="39"/>
        <v>54.92091388400695</v>
      </c>
      <c r="O586">
        <v>-14.9536</v>
      </c>
      <c r="P586">
        <v>58.166499999999999</v>
      </c>
      <c r="Q586">
        <v>305.596</v>
      </c>
      <c r="R586">
        <v>0.58747199999999999</v>
      </c>
      <c r="S586">
        <v>-29.7699</v>
      </c>
    </row>
    <row r="587" spans="1:19" x14ac:dyDescent="0.3">
      <c r="B587">
        <v>10</v>
      </c>
      <c r="C587">
        <v>351.83199999999999</v>
      </c>
      <c r="D587">
        <f t="shared" si="38"/>
        <v>56.060096423365955</v>
      </c>
      <c r="E587">
        <v>-34.3628</v>
      </c>
      <c r="F587">
        <v>63.400300000000001</v>
      </c>
      <c r="G587">
        <v>279.303</v>
      </c>
      <c r="H587">
        <v>0.51093299999999997</v>
      </c>
      <c r="I587">
        <v>-51.177999999999997</v>
      </c>
      <c r="L587">
        <v>10</v>
      </c>
      <c r="M587">
        <v>359.66800000000001</v>
      </c>
      <c r="N587">
        <f t="shared" si="39"/>
        <v>53.381732771045733</v>
      </c>
      <c r="O587">
        <v>-15.426600000000001</v>
      </c>
      <c r="P587">
        <v>58.685299999999998</v>
      </c>
      <c r="Q587">
        <v>312.51799999999997</v>
      </c>
      <c r="R587">
        <v>0.59168399999999999</v>
      </c>
      <c r="S587">
        <v>-29.8157</v>
      </c>
    </row>
    <row r="588" spans="1:19" x14ac:dyDescent="0.3">
      <c r="B588">
        <v>11</v>
      </c>
      <c r="C588">
        <v>369.54599999999999</v>
      </c>
      <c r="D588">
        <f t="shared" si="38"/>
        <v>56.452523427797225</v>
      </c>
      <c r="E588">
        <v>-34.683199999999999</v>
      </c>
      <c r="F588">
        <v>63.644399999999997</v>
      </c>
      <c r="G588">
        <v>281.68099999999998</v>
      </c>
      <c r="H588">
        <v>0.51236300000000001</v>
      </c>
      <c r="I588">
        <v>-51.223799999999997</v>
      </c>
      <c r="L588">
        <v>11</v>
      </c>
      <c r="M588">
        <v>378.36599999999999</v>
      </c>
      <c r="N588">
        <f t="shared" si="39"/>
        <v>53.481655792063385</v>
      </c>
      <c r="O588">
        <v>-14.9994</v>
      </c>
      <c r="P588">
        <v>58.212299999999999</v>
      </c>
      <c r="Q588">
        <v>306.65600000000001</v>
      </c>
      <c r="R588">
        <v>0.585947</v>
      </c>
      <c r="S588">
        <v>-29.8004</v>
      </c>
    </row>
    <row r="589" spans="1:19" x14ac:dyDescent="0.3">
      <c r="B589">
        <v>12</v>
      </c>
      <c r="C589">
        <v>387.58699999999999</v>
      </c>
      <c r="D589">
        <f t="shared" si="38"/>
        <v>55.429299927941919</v>
      </c>
      <c r="E589">
        <v>-34.393300000000004</v>
      </c>
      <c r="F589">
        <v>63.247700000000002</v>
      </c>
      <c r="G589">
        <v>279.52499999999998</v>
      </c>
      <c r="H589">
        <v>0.51153199999999999</v>
      </c>
      <c r="I589">
        <v>-51.223799999999997</v>
      </c>
      <c r="L589">
        <v>12</v>
      </c>
      <c r="M589">
        <v>396.89</v>
      </c>
      <c r="N589">
        <f t="shared" si="39"/>
        <v>53.984020729863957</v>
      </c>
      <c r="O589">
        <v>-14.526400000000001</v>
      </c>
      <c r="P589">
        <v>57.769799999999996</v>
      </c>
      <c r="Q589">
        <v>299.767</v>
      </c>
      <c r="R589">
        <v>0.582264</v>
      </c>
      <c r="S589">
        <v>-30.075099999999999</v>
      </c>
    </row>
    <row r="590" spans="1:19" x14ac:dyDescent="0.3">
      <c r="B590">
        <v>13</v>
      </c>
      <c r="C590">
        <v>405.86200000000002</v>
      </c>
      <c r="D590">
        <f t="shared" si="38"/>
        <v>54.719562243501947</v>
      </c>
      <c r="E590">
        <v>-33.981299999999997</v>
      </c>
      <c r="F590">
        <v>62.988300000000002</v>
      </c>
      <c r="G590">
        <v>275.73599999999999</v>
      </c>
      <c r="H590">
        <v>0.50825600000000004</v>
      </c>
      <c r="I590">
        <v>-51.376300000000001</v>
      </c>
      <c r="L590">
        <v>13</v>
      </c>
      <c r="M590">
        <v>415.59300000000002</v>
      </c>
      <c r="N590">
        <f t="shared" si="39"/>
        <v>53.467358177832345</v>
      </c>
      <c r="O590">
        <v>-14.388999999999999</v>
      </c>
      <c r="P590">
        <v>57.678199999999997</v>
      </c>
      <c r="Q590">
        <v>299.5</v>
      </c>
      <c r="R590">
        <v>0.58194999999999997</v>
      </c>
      <c r="S590">
        <v>-30.181899999999999</v>
      </c>
    </row>
    <row r="591" spans="1:19" x14ac:dyDescent="0.3">
      <c r="B591">
        <v>14</v>
      </c>
      <c r="C591">
        <v>423.79700000000003</v>
      </c>
      <c r="D591">
        <f t="shared" si="38"/>
        <v>55.756899916364645</v>
      </c>
      <c r="E591">
        <v>-34.179699999999997</v>
      </c>
      <c r="F591">
        <v>63.095100000000002</v>
      </c>
      <c r="G591">
        <v>276.85899999999998</v>
      </c>
      <c r="H591">
        <v>0.50862499999999999</v>
      </c>
      <c r="I591">
        <v>-51.3611</v>
      </c>
      <c r="L591">
        <v>14</v>
      </c>
      <c r="M591">
        <v>434.66800000000001</v>
      </c>
      <c r="N591">
        <f t="shared" si="39"/>
        <v>52.424639580602914</v>
      </c>
      <c r="O591">
        <v>-15.365600000000001</v>
      </c>
      <c r="P591">
        <v>58.486899999999999</v>
      </c>
      <c r="Q591">
        <v>310.613</v>
      </c>
      <c r="R591">
        <v>0.588897</v>
      </c>
      <c r="S591">
        <v>-30.151399999999999</v>
      </c>
    </row>
    <row r="592" spans="1:19" x14ac:dyDescent="0.3">
      <c r="B592">
        <v>15</v>
      </c>
      <c r="C592">
        <v>442.19</v>
      </c>
      <c r="D592">
        <f t="shared" si="38"/>
        <v>54.368509759147585</v>
      </c>
      <c r="E592">
        <v>-34.3628</v>
      </c>
      <c r="F592">
        <v>63.201900000000002</v>
      </c>
      <c r="G592">
        <v>280.36799999999999</v>
      </c>
      <c r="H592">
        <v>0.510459</v>
      </c>
      <c r="I592">
        <v>-51.3</v>
      </c>
      <c r="L592">
        <v>15</v>
      </c>
      <c r="M592">
        <v>453.65300000000002</v>
      </c>
      <c r="N592">
        <f t="shared" si="39"/>
        <v>52.673163023439521</v>
      </c>
      <c r="O592">
        <v>-15.045199999999999</v>
      </c>
      <c r="P592">
        <v>58.0139</v>
      </c>
      <c r="Q592">
        <v>303.08</v>
      </c>
      <c r="R592">
        <v>0.58452999999999999</v>
      </c>
      <c r="S592">
        <v>-30.334499999999998</v>
      </c>
    </row>
    <row r="593" spans="1:19" x14ac:dyDescent="0.3">
      <c r="B593">
        <v>16</v>
      </c>
      <c r="C593">
        <v>460.99099999999999</v>
      </c>
      <c r="D593">
        <f t="shared" si="38"/>
        <v>53.188660177650156</v>
      </c>
      <c r="E593">
        <v>-33.401499999999999</v>
      </c>
      <c r="F593">
        <v>62.164299999999997</v>
      </c>
      <c r="G593">
        <v>271.22800000000001</v>
      </c>
      <c r="H593">
        <v>0.50652399999999997</v>
      </c>
      <c r="I593">
        <v>-51.4679</v>
      </c>
      <c r="L593">
        <v>16</v>
      </c>
      <c r="M593">
        <v>472.483</v>
      </c>
      <c r="N593">
        <f t="shared" si="39"/>
        <v>53.106744556558731</v>
      </c>
      <c r="O593">
        <v>-15.121499999999999</v>
      </c>
      <c r="P593">
        <v>58.212299999999999</v>
      </c>
      <c r="Q593">
        <v>307.17099999999999</v>
      </c>
      <c r="R593">
        <v>0.58648999999999996</v>
      </c>
      <c r="S593">
        <v>-30.319199999999999</v>
      </c>
    </row>
    <row r="594" spans="1:19" x14ac:dyDescent="0.3">
      <c r="B594">
        <v>17</v>
      </c>
      <c r="C594">
        <v>479.47300000000001</v>
      </c>
      <c r="D594">
        <f t="shared" si="38"/>
        <v>54.106698409262982</v>
      </c>
      <c r="E594">
        <v>-34.057600000000001</v>
      </c>
      <c r="F594">
        <v>62.942500000000003</v>
      </c>
      <c r="G594">
        <v>277.38099999999997</v>
      </c>
      <c r="H594">
        <v>0.51094799999999996</v>
      </c>
      <c r="I594">
        <v>-51.284799999999997</v>
      </c>
      <c r="L594">
        <v>17</v>
      </c>
      <c r="M594">
        <v>491.35500000000002</v>
      </c>
      <c r="N594">
        <f t="shared" si="39"/>
        <v>52.988554472233957</v>
      </c>
      <c r="O594">
        <v>-14.7858</v>
      </c>
      <c r="P594">
        <v>57.723999999999997</v>
      </c>
      <c r="Q594">
        <v>301.916</v>
      </c>
      <c r="R594">
        <v>0.58709100000000003</v>
      </c>
      <c r="S594">
        <v>-30.258199999999999</v>
      </c>
    </row>
    <row r="595" spans="1:19" x14ac:dyDescent="0.3">
      <c r="B595">
        <v>18</v>
      </c>
      <c r="C595">
        <v>497.86399999999998</v>
      </c>
      <c r="D595">
        <f t="shared" si="38"/>
        <v>54.374422271763471</v>
      </c>
      <c r="E595">
        <v>-34.622199999999999</v>
      </c>
      <c r="F595">
        <v>63.568100000000001</v>
      </c>
      <c r="G595">
        <v>281.95400000000001</v>
      </c>
      <c r="H595">
        <v>0.51284799999999997</v>
      </c>
      <c r="I595">
        <v>-51.269500000000001</v>
      </c>
      <c r="L595">
        <v>18</v>
      </c>
      <c r="M595">
        <v>510.62</v>
      </c>
      <c r="N595">
        <f t="shared" si="39"/>
        <v>51.907604464054018</v>
      </c>
      <c r="O595">
        <v>-15.0909</v>
      </c>
      <c r="P595">
        <v>58.044400000000003</v>
      </c>
      <c r="Q595">
        <v>306.298</v>
      </c>
      <c r="R595">
        <v>0.58898700000000004</v>
      </c>
      <c r="S595">
        <v>-30.487100000000002</v>
      </c>
    </row>
    <row r="596" spans="1:19" x14ac:dyDescent="0.3">
      <c r="B596">
        <v>19</v>
      </c>
      <c r="C596">
        <v>516.22500000000002</v>
      </c>
      <c r="D596">
        <f t="shared" si="38"/>
        <v>54.463264528075676</v>
      </c>
      <c r="E596">
        <v>-35.064700000000002</v>
      </c>
      <c r="F596">
        <v>63.9343</v>
      </c>
      <c r="G596">
        <v>287.94799999999998</v>
      </c>
      <c r="H596">
        <v>0.51689200000000002</v>
      </c>
      <c r="I596">
        <v>-51.4679</v>
      </c>
      <c r="L596">
        <v>19</v>
      </c>
      <c r="M596">
        <v>530.01</v>
      </c>
      <c r="N596">
        <f t="shared" si="39"/>
        <v>51.572975760701432</v>
      </c>
      <c r="O596">
        <v>-15.0604</v>
      </c>
      <c r="P596">
        <v>58.044400000000003</v>
      </c>
      <c r="Q596">
        <v>304.59899999999999</v>
      </c>
      <c r="R596">
        <v>0.58704199999999995</v>
      </c>
      <c r="S596">
        <v>-30.532800000000002</v>
      </c>
    </row>
    <row r="597" spans="1:19" x14ac:dyDescent="0.3">
      <c r="B597">
        <v>20</v>
      </c>
      <c r="C597">
        <v>534.63699999999994</v>
      </c>
      <c r="D597">
        <f t="shared" si="38"/>
        <v>54.312404953291562</v>
      </c>
      <c r="E597">
        <v>-34.2712</v>
      </c>
      <c r="F597">
        <v>63.110399999999998</v>
      </c>
      <c r="G597">
        <v>278.91699999999997</v>
      </c>
      <c r="H597">
        <v>0.51284799999999997</v>
      </c>
      <c r="I597">
        <v>-51.4221</v>
      </c>
      <c r="L597">
        <v>20</v>
      </c>
      <c r="M597">
        <v>548.96500000000003</v>
      </c>
      <c r="N597">
        <f t="shared" si="39"/>
        <v>52.75652862041666</v>
      </c>
      <c r="O597">
        <v>-15.426600000000001</v>
      </c>
      <c r="P597">
        <v>58.395400000000002</v>
      </c>
      <c r="Q597">
        <v>307.65899999999999</v>
      </c>
      <c r="R597">
        <v>0.589943</v>
      </c>
      <c r="S597">
        <v>-30.517600000000002</v>
      </c>
    </row>
    <row r="598" spans="1:19" x14ac:dyDescent="0.3">
      <c r="B598">
        <v>21</v>
      </c>
      <c r="C598">
        <v>553.21900000000005</v>
      </c>
      <c r="D598">
        <f t="shared" si="38"/>
        <v>53.815520396081922</v>
      </c>
      <c r="E598">
        <v>-34.088099999999997</v>
      </c>
      <c r="F598">
        <v>63.049300000000002</v>
      </c>
      <c r="G598">
        <v>279.536</v>
      </c>
      <c r="H598">
        <v>0.51139900000000005</v>
      </c>
      <c r="I598">
        <v>-51.376300000000001</v>
      </c>
      <c r="L598">
        <v>21</v>
      </c>
      <c r="M598">
        <v>568.096</v>
      </c>
      <c r="N598">
        <f t="shared" si="39"/>
        <v>52.271182896869036</v>
      </c>
      <c r="O598">
        <v>-15.6097</v>
      </c>
      <c r="P598">
        <v>58.563200000000002</v>
      </c>
      <c r="Q598">
        <v>310.11900000000003</v>
      </c>
      <c r="R598">
        <v>0.59121400000000002</v>
      </c>
      <c r="S598">
        <v>-30.624400000000001</v>
      </c>
    </row>
    <row r="599" spans="1:19" x14ac:dyDescent="0.3">
      <c r="B599">
        <v>22</v>
      </c>
      <c r="C599">
        <v>571.90899999999999</v>
      </c>
      <c r="D599">
        <f t="shared" si="38"/>
        <v>53.504547886570528</v>
      </c>
      <c r="E599">
        <v>-35.247799999999998</v>
      </c>
      <c r="F599">
        <v>64.163200000000003</v>
      </c>
      <c r="G599">
        <v>290.83600000000001</v>
      </c>
      <c r="H599">
        <v>0.519617</v>
      </c>
      <c r="I599">
        <v>-51.284799999999997</v>
      </c>
      <c r="L599">
        <v>22</v>
      </c>
      <c r="M599">
        <v>587.63800000000003</v>
      </c>
      <c r="N599">
        <f t="shared" si="39"/>
        <v>51.171835022003812</v>
      </c>
      <c r="O599">
        <v>-15.136699999999999</v>
      </c>
      <c r="P599">
        <v>57.998699999999999</v>
      </c>
      <c r="Q599">
        <v>304.70400000000001</v>
      </c>
      <c r="R599">
        <v>0.58803700000000003</v>
      </c>
      <c r="S599">
        <v>-30.578600000000002</v>
      </c>
    </row>
    <row r="600" spans="1:19" x14ac:dyDescent="0.3">
      <c r="B600">
        <v>23</v>
      </c>
      <c r="C600">
        <v>590.84299999999996</v>
      </c>
      <c r="D600">
        <f t="shared" si="38"/>
        <v>52.815041723883049</v>
      </c>
      <c r="E600">
        <v>-34.728999999999999</v>
      </c>
      <c r="F600">
        <v>63.522300000000001</v>
      </c>
      <c r="G600">
        <v>285.55</v>
      </c>
      <c r="H600">
        <v>0.51644000000000001</v>
      </c>
      <c r="I600">
        <v>-51.3</v>
      </c>
      <c r="L600">
        <v>23</v>
      </c>
      <c r="M600">
        <v>606.78599999999994</v>
      </c>
      <c r="N600">
        <f t="shared" si="39"/>
        <v>52.224775433465879</v>
      </c>
      <c r="O600">
        <v>-16.464200000000002</v>
      </c>
      <c r="P600">
        <v>59.3262</v>
      </c>
      <c r="Q600">
        <v>319.91500000000002</v>
      </c>
      <c r="R600">
        <v>0.59712399999999999</v>
      </c>
      <c r="S600">
        <v>-30.548100000000002</v>
      </c>
    </row>
    <row r="601" spans="1:19" x14ac:dyDescent="0.3">
      <c r="B601">
        <v>24</v>
      </c>
      <c r="C601">
        <v>609.30700000000002</v>
      </c>
      <c r="D601">
        <f t="shared" si="38"/>
        <v>54.159445407278866</v>
      </c>
      <c r="E601">
        <v>-34.805300000000003</v>
      </c>
      <c r="F601">
        <v>63.568100000000001</v>
      </c>
      <c r="G601">
        <v>285.78399999999999</v>
      </c>
      <c r="H601">
        <v>0.51790599999999998</v>
      </c>
      <c r="I601">
        <v>-51.376300000000001</v>
      </c>
      <c r="L601">
        <v>24</v>
      </c>
      <c r="M601">
        <v>626.14499999999998</v>
      </c>
      <c r="N601">
        <f t="shared" si="39"/>
        <v>51.655560721111527</v>
      </c>
      <c r="O601">
        <v>-15.5945</v>
      </c>
      <c r="P601">
        <v>58.548000000000002</v>
      </c>
      <c r="Q601">
        <v>309.90100000000001</v>
      </c>
      <c r="R601">
        <v>0.59085399999999999</v>
      </c>
      <c r="S601">
        <v>-30.548100000000002</v>
      </c>
    </row>
    <row r="602" spans="1:19" x14ac:dyDescent="0.3">
      <c r="B602">
        <v>25</v>
      </c>
      <c r="C602">
        <v>628</v>
      </c>
      <c r="D602">
        <f t="shared" si="38"/>
        <v>53.495961054940402</v>
      </c>
      <c r="E602">
        <v>-34.805300000000003</v>
      </c>
      <c r="F602">
        <v>63.705399999999997</v>
      </c>
      <c r="G602">
        <v>283.3</v>
      </c>
      <c r="H602">
        <v>0.51476699999999997</v>
      </c>
      <c r="I602">
        <v>-51.483199999999997</v>
      </c>
      <c r="L602">
        <v>25</v>
      </c>
      <c r="M602">
        <v>645.86500000000001</v>
      </c>
      <c r="N602">
        <f t="shared" si="39"/>
        <v>50.709939148072955</v>
      </c>
      <c r="O602">
        <v>-15.8691</v>
      </c>
      <c r="P602">
        <v>58.746299999999998</v>
      </c>
      <c r="Q602">
        <v>313.76400000000001</v>
      </c>
      <c r="R602">
        <v>0.59394100000000005</v>
      </c>
      <c r="S602">
        <v>-30.654900000000001</v>
      </c>
    </row>
    <row r="603" spans="1:19" x14ac:dyDescent="0.3">
      <c r="B603">
        <v>26</v>
      </c>
      <c r="C603">
        <v>646.81200000000001</v>
      </c>
      <c r="D603">
        <f t="shared" si="38"/>
        <v>53.157559004890459</v>
      </c>
      <c r="E603">
        <v>-34.484900000000003</v>
      </c>
      <c r="F603">
        <v>63.293500000000002</v>
      </c>
      <c r="G603">
        <v>282.30799999999999</v>
      </c>
      <c r="H603">
        <v>0.51376200000000005</v>
      </c>
      <c r="I603">
        <v>-51.376300000000001</v>
      </c>
      <c r="L603">
        <v>26</v>
      </c>
      <c r="M603">
        <v>665.36900000000003</v>
      </c>
      <c r="N603">
        <f t="shared" si="39"/>
        <v>51.271534044298555</v>
      </c>
      <c r="O603">
        <v>-16.159099999999999</v>
      </c>
      <c r="P603">
        <v>58.929400000000001</v>
      </c>
      <c r="Q603">
        <v>316.68700000000001</v>
      </c>
      <c r="R603">
        <v>0.59494999999999998</v>
      </c>
      <c r="S603">
        <v>-30.609100000000002</v>
      </c>
    </row>
    <row r="604" spans="1:19" x14ac:dyDescent="0.3">
      <c r="B604">
        <v>27</v>
      </c>
      <c r="C604">
        <v>665.66800000000001</v>
      </c>
      <c r="D604">
        <f t="shared" si="38"/>
        <v>53.033517182859583</v>
      </c>
      <c r="E604">
        <v>-34.805300000000003</v>
      </c>
      <c r="F604">
        <v>63.537599999999998</v>
      </c>
      <c r="G604">
        <v>286.64</v>
      </c>
      <c r="H604">
        <v>0.51778100000000005</v>
      </c>
      <c r="I604">
        <v>-51.3611</v>
      </c>
      <c r="L604">
        <v>27</v>
      </c>
      <c r="M604">
        <v>685.05799999999999</v>
      </c>
      <c r="N604">
        <f t="shared" si="39"/>
        <v>50.789781096043569</v>
      </c>
      <c r="O604">
        <v>-15.258800000000001</v>
      </c>
      <c r="P604">
        <v>57.876600000000003</v>
      </c>
      <c r="Q604">
        <v>305.23899999999998</v>
      </c>
      <c r="R604">
        <v>0.58954099999999998</v>
      </c>
      <c r="S604">
        <v>-30.593900000000001</v>
      </c>
    </row>
    <row r="605" spans="1:19" x14ac:dyDescent="0.3">
      <c r="B605">
        <v>28</v>
      </c>
      <c r="C605">
        <v>684.63099999999997</v>
      </c>
      <c r="D605">
        <f t="shared" si="38"/>
        <v>52.734272003375089</v>
      </c>
      <c r="E605">
        <v>-33.889800000000001</v>
      </c>
      <c r="F605">
        <v>62.561</v>
      </c>
      <c r="G605">
        <v>275.83699999999999</v>
      </c>
      <c r="H605">
        <v>0.51315100000000002</v>
      </c>
      <c r="I605">
        <v>-51.4221</v>
      </c>
    </row>
    <row r="606" spans="1:19" x14ac:dyDescent="0.3">
      <c r="K606">
        <v>3.95</v>
      </c>
    </row>
    <row r="607" spans="1:19" x14ac:dyDescent="0.3">
      <c r="A607">
        <v>4.05</v>
      </c>
      <c r="L607">
        <v>1</v>
      </c>
      <c r="M607">
        <v>202.64599999999999</v>
      </c>
      <c r="O607">
        <v>-21.8048</v>
      </c>
      <c r="P607">
        <v>66.009500000000003</v>
      </c>
      <c r="Q607">
        <v>313.02800000000002</v>
      </c>
      <c r="R607">
        <v>0.58387900000000004</v>
      </c>
      <c r="S607">
        <v>-29.6021</v>
      </c>
    </row>
    <row r="608" spans="1:19" x14ac:dyDescent="0.3">
      <c r="B608">
        <v>1</v>
      </c>
      <c r="C608">
        <v>202.64500000000001</v>
      </c>
      <c r="E608">
        <v>-41.564900000000002</v>
      </c>
      <c r="F608">
        <v>72.479200000000006</v>
      </c>
      <c r="G608">
        <v>284.51499999999999</v>
      </c>
      <c r="H608">
        <v>0.50575899999999996</v>
      </c>
      <c r="I608">
        <v>-51.4221</v>
      </c>
      <c r="L608">
        <v>2</v>
      </c>
      <c r="M608">
        <v>212.762</v>
      </c>
      <c r="N608">
        <f t="shared" si="39"/>
        <v>98.85330170027666</v>
      </c>
      <c r="O608">
        <v>-13.9313</v>
      </c>
      <c r="P608">
        <v>54.946899999999999</v>
      </c>
      <c r="Q608">
        <v>314.44799999999998</v>
      </c>
      <c r="R608">
        <v>0.60318700000000003</v>
      </c>
      <c r="S608">
        <v>-27.130099999999999</v>
      </c>
    </row>
    <row r="609" spans="2:19" x14ac:dyDescent="0.3">
      <c r="B609">
        <v>2</v>
      </c>
      <c r="C609">
        <v>209.678</v>
      </c>
      <c r="D609">
        <f t="shared" si="38"/>
        <v>142.18683349921824</v>
      </c>
      <c r="E609">
        <v>-33.523600000000002</v>
      </c>
      <c r="F609">
        <v>58.532699999999998</v>
      </c>
      <c r="G609">
        <v>291.79700000000003</v>
      </c>
      <c r="H609">
        <v>0.53388800000000003</v>
      </c>
      <c r="I609">
        <v>-48.645000000000003</v>
      </c>
      <c r="L609">
        <v>3</v>
      </c>
      <c r="M609">
        <v>230.86500000000001</v>
      </c>
      <c r="N609">
        <f t="shared" si="39"/>
        <v>55.239463072418907</v>
      </c>
      <c r="O609">
        <v>-14.404299999999999</v>
      </c>
      <c r="P609">
        <v>56.915300000000002</v>
      </c>
      <c r="Q609">
        <v>306.55399999999997</v>
      </c>
      <c r="R609">
        <v>0.591831</v>
      </c>
      <c r="S609">
        <v>-28.1067</v>
      </c>
    </row>
    <row r="610" spans="2:19" x14ac:dyDescent="0.3">
      <c r="B610">
        <v>3</v>
      </c>
      <c r="C610">
        <v>227.47300000000001</v>
      </c>
      <c r="D610">
        <f t="shared" si="38"/>
        <v>56.195560550716444</v>
      </c>
      <c r="E610">
        <v>-34.164400000000001</v>
      </c>
      <c r="F610">
        <v>62.210099999999997</v>
      </c>
      <c r="G610">
        <v>279.68799999999999</v>
      </c>
      <c r="H610">
        <v>0.51443899999999998</v>
      </c>
      <c r="I610">
        <v>-50.003100000000003</v>
      </c>
      <c r="L610">
        <v>4</v>
      </c>
      <c r="M610">
        <v>248.477</v>
      </c>
      <c r="N610">
        <f t="shared" si="39"/>
        <v>56.779468544174442</v>
      </c>
      <c r="O610">
        <v>-13.8855</v>
      </c>
      <c r="P610">
        <v>56.777999999999999</v>
      </c>
      <c r="Q610">
        <v>301.06099999999998</v>
      </c>
      <c r="R610">
        <v>0.58623800000000004</v>
      </c>
      <c r="S610">
        <v>-28.686499999999999</v>
      </c>
    </row>
    <row r="611" spans="2:19" x14ac:dyDescent="0.3">
      <c r="B611">
        <v>4</v>
      </c>
      <c r="C611">
        <v>245.63800000000001</v>
      </c>
      <c r="D611">
        <f t="shared" si="38"/>
        <v>55.05092210294525</v>
      </c>
      <c r="E611">
        <v>-33.844000000000001</v>
      </c>
      <c r="F611">
        <v>62.3322</v>
      </c>
      <c r="G611">
        <v>277.92200000000003</v>
      </c>
      <c r="H611">
        <v>0.51041099999999995</v>
      </c>
      <c r="I611">
        <v>-50.323500000000003</v>
      </c>
      <c r="L611">
        <v>5</v>
      </c>
      <c r="M611">
        <v>266.49</v>
      </c>
      <c r="N611">
        <f t="shared" si="39"/>
        <v>55.515461055904055</v>
      </c>
      <c r="O611">
        <v>-13.626099999999999</v>
      </c>
      <c r="P611">
        <v>56.625399999999999</v>
      </c>
      <c r="Q611">
        <v>298.27300000000002</v>
      </c>
      <c r="R611">
        <v>0.58313599999999999</v>
      </c>
      <c r="S611">
        <v>-28.961200000000002</v>
      </c>
    </row>
    <row r="612" spans="2:19" x14ac:dyDescent="0.3">
      <c r="B612">
        <v>5</v>
      </c>
      <c r="C612">
        <v>262.42899999999997</v>
      </c>
      <c r="D612">
        <f t="shared" si="38"/>
        <v>59.555714370793993</v>
      </c>
      <c r="E612">
        <v>-34.988399999999999</v>
      </c>
      <c r="F612">
        <v>63.766500000000001</v>
      </c>
      <c r="G612">
        <v>289.81799999999998</v>
      </c>
      <c r="H612">
        <v>0.51967300000000005</v>
      </c>
      <c r="I612">
        <v>-50.567599999999999</v>
      </c>
      <c r="L612">
        <v>6</v>
      </c>
      <c r="M612">
        <v>284.351</v>
      </c>
      <c r="N612">
        <f t="shared" si="39"/>
        <v>55.987906612171805</v>
      </c>
      <c r="O612">
        <v>-13.702400000000001</v>
      </c>
      <c r="P612">
        <v>56.838999999999999</v>
      </c>
      <c r="Q612">
        <v>298.42500000000001</v>
      </c>
      <c r="R612">
        <v>0.58197299999999996</v>
      </c>
      <c r="S612">
        <v>-29.083300000000001</v>
      </c>
    </row>
    <row r="613" spans="2:19" x14ac:dyDescent="0.3">
      <c r="B613">
        <v>6</v>
      </c>
      <c r="C613">
        <v>280.25200000000001</v>
      </c>
      <c r="D613">
        <f t="shared" si="38"/>
        <v>56.107277113841555</v>
      </c>
      <c r="E613">
        <v>-33.737200000000001</v>
      </c>
      <c r="F613">
        <v>62.637300000000003</v>
      </c>
      <c r="G613">
        <v>275.80799999999999</v>
      </c>
      <c r="H613">
        <v>0.50992599999999999</v>
      </c>
      <c r="I613">
        <v>-50.750700000000002</v>
      </c>
      <c r="L613">
        <v>7</v>
      </c>
      <c r="M613">
        <v>302.44099999999997</v>
      </c>
      <c r="N613">
        <f t="shared" si="39"/>
        <v>55.279159756771776</v>
      </c>
      <c r="O613">
        <v>-14.9689</v>
      </c>
      <c r="P613">
        <v>58.105499999999999</v>
      </c>
      <c r="Q613">
        <v>310.714</v>
      </c>
      <c r="R613">
        <v>0.59145999999999999</v>
      </c>
      <c r="S613">
        <v>-29.235800000000001</v>
      </c>
    </row>
    <row r="614" spans="2:19" x14ac:dyDescent="0.3">
      <c r="B614">
        <v>7</v>
      </c>
      <c r="C614">
        <v>297.70800000000003</v>
      </c>
      <c r="D614">
        <f t="shared" si="38"/>
        <v>57.286892758936702</v>
      </c>
      <c r="E614">
        <v>-35.125700000000002</v>
      </c>
      <c r="F614">
        <v>63.9801</v>
      </c>
      <c r="G614">
        <v>288.63600000000002</v>
      </c>
      <c r="H614">
        <v>0.51998200000000006</v>
      </c>
      <c r="I614">
        <v>-50.659199999999998</v>
      </c>
      <c r="L614">
        <v>8</v>
      </c>
      <c r="M614">
        <v>320.61399999999998</v>
      </c>
      <c r="N614">
        <f t="shared" si="39"/>
        <v>55.026687943652668</v>
      </c>
      <c r="O614">
        <v>-13.916</v>
      </c>
      <c r="P614">
        <v>57.144199999999998</v>
      </c>
      <c r="Q614">
        <v>298.97300000000001</v>
      </c>
      <c r="R614">
        <v>0.58462999999999998</v>
      </c>
      <c r="S614">
        <v>-29.4495</v>
      </c>
    </row>
    <row r="615" spans="2:19" x14ac:dyDescent="0.3">
      <c r="B615">
        <v>8</v>
      </c>
      <c r="C615">
        <v>315.25400000000002</v>
      </c>
      <c r="D615">
        <f t="shared" si="38"/>
        <v>56.993046848284536</v>
      </c>
      <c r="E615">
        <v>-34.4086</v>
      </c>
      <c r="F615">
        <v>63.247700000000002</v>
      </c>
      <c r="G615">
        <v>282.72800000000001</v>
      </c>
      <c r="H615">
        <v>0.51477799999999996</v>
      </c>
      <c r="I615">
        <v>-50.735500000000002</v>
      </c>
      <c r="L615">
        <v>9</v>
      </c>
      <c r="M615">
        <v>338.73200000000003</v>
      </c>
      <c r="N615">
        <f t="shared" si="39"/>
        <v>55.193729992272722</v>
      </c>
      <c r="O615">
        <v>-14.526400000000001</v>
      </c>
      <c r="P615">
        <v>57.6935</v>
      </c>
      <c r="Q615">
        <v>304.99599999999998</v>
      </c>
      <c r="R615">
        <v>0.58767800000000003</v>
      </c>
      <c r="S615">
        <v>-29.464700000000001</v>
      </c>
    </row>
    <row r="616" spans="2:19" x14ac:dyDescent="0.3">
      <c r="B616">
        <v>9</v>
      </c>
      <c r="C616">
        <v>333.03800000000001</v>
      </c>
      <c r="D616">
        <f t="shared" si="38"/>
        <v>56.230319388214149</v>
      </c>
      <c r="E616">
        <v>-34.484900000000003</v>
      </c>
      <c r="F616">
        <v>63.232399999999998</v>
      </c>
      <c r="G616">
        <v>283.95999999999998</v>
      </c>
      <c r="H616">
        <v>0.51681900000000003</v>
      </c>
      <c r="I616">
        <v>-50.872799999999998</v>
      </c>
      <c r="L616">
        <v>10</v>
      </c>
      <c r="M616">
        <v>357.10599999999999</v>
      </c>
      <c r="N616">
        <f t="shared" si="39"/>
        <v>54.42473059758364</v>
      </c>
      <c r="O616">
        <v>-14.480600000000001</v>
      </c>
      <c r="P616">
        <v>57.7545</v>
      </c>
      <c r="Q616">
        <v>306.61099999999999</v>
      </c>
      <c r="R616">
        <v>0.58910099999999999</v>
      </c>
      <c r="S616">
        <v>-29.5868</v>
      </c>
    </row>
    <row r="617" spans="2:19" x14ac:dyDescent="0.3">
      <c r="B617">
        <v>10</v>
      </c>
      <c r="C617">
        <v>350.75099999999998</v>
      </c>
      <c r="D617">
        <f t="shared" si="38"/>
        <v>56.455710495116691</v>
      </c>
      <c r="E617">
        <v>-33.752400000000002</v>
      </c>
      <c r="F617">
        <v>62.5916</v>
      </c>
      <c r="G617">
        <v>277.71899999999999</v>
      </c>
      <c r="H617">
        <v>0.50994300000000004</v>
      </c>
      <c r="I617">
        <v>-50.964399999999998</v>
      </c>
      <c r="L617">
        <v>11</v>
      </c>
      <c r="M617">
        <v>375.517</v>
      </c>
      <c r="N617">
        <f t="shared" si="39"/>
        <v>54.315354950844601</v>
      </c>
      <c r="O617">
        <v>-14.7552</v>
      </c>
      <c r="P617">
        <v>58.029200000000003</v>
      </c>
      <c r="Q617">
        <v>308.185</v>
      </c>
      <c r="R617">
        <v>0.59001099999999995</v>
      </c>
      <c r="S617">
        <v>-29.6173</v>
      </c>
    </row>
    <row r="618" spans="2:19" x14ac:dyDescent="0.3">
      <c r="B618">
        <v>11</v>
      </c>
      <c r="C618">
        <v>368.67599999999999</v>
      </c>
      <c r="D618">
        <f t="shared" si="38"/>
        <v>55.788005578800522</v>
      </c>
      <c r="E618">
        <v>-33.966099999999997</v>
      </c>
      <c r="F618">
        <v>62.789900000000003</v>
      </c>
      <c r="G618">
        <v>280.13200000000001</v>
      </c>
      <c r="H618">
        <v>0.51182099999999997</v>
      </c>
      <c r="I618">
        <v>-50.979599999999998</v>
      </c>
      <c r="L618">
        <v>12</v>
      </c>
      <c r="M618">
        <v>394.13600000000002</v>
      </c>
      <c r="N618">
        <f t="shared" si="39"/>
        <v>53.708577259788306</v>
      </c>
      <c r="O618">
        <v>-14.1602</v>
      </c>
      <c r="P618">
        <v>57.342500000000001</v>
      </c>
      <c r="Q618">
        <v>299.86700000000002</v>
      </c>
      <c r="R618">
        <v>0.58785399999999999</v>
      </c>
      <c r="S618">
        <v>-29.5868</v>
      </c>
    </row>
    <row r="619" spans="2:19" x14ac:dyDescent="0.3">
      <c r="B619">
        <v>12</v>
      </c>
      <c r="C619">
        <v>386.21100000000001</v>
      </c>
      <c r="D619">
        <f t="shared" si="38"/>
        <v>57.028799543769523</v>
      </c>
      <c r="E619">
        <v>-33.493000000000002</v>
      </c>
      <c r="F619">
        <v>62.3322</v>
      </c>
      <c r="G619">
        <v>274.87900000000002</v>
      </c>
      <c r="H619">
        <v>0.51163199999999998</v>
      </c>
      <c r="I619">
        <v>-50.750700000000002</v>
      </c>
      <c r="L619">
        <v>13</v>
      </c>
      <c r="M619">
        <v>412.68</v>
      </c>
      <c r="N619">
        <f t="shared" si="39"/>
        <v>53.925798101811957</v>
      </c>
      <c r="O619">
        <v>-14.2059</v>
      </c>
      <c r="P619">
        <v>57.403599999999997</v>
      </c>
      <c r="Q619">
        <v>301.27499999999998</v>
      </c>
      <c r="R619">
        <v>0.58443999999999996</v>
      </c>
      <c r="S619">
        <v>-29.8309</v>
      </c>
    </row>
    <row r="620" spans="2:19" x14ac:dyDescent="0.3">
      <c r="B620">
        <v>13</v>
      </c>
      <c r="C620">
        <v>404.23200000000003</v>
      </c>
      <c r="D620">
        <f t="shared" si="38"/>
        <v>55.490816269907285</v>
      </c>
      <c r="E620">
        <v>-34.439100000000003</v>
      </c>
      <c r="F620">
        <v>63.476599999999998</v>
      </c>
      <c r="G620">
        <v>283.89</v>
      </c>
      <c r="H620">
        <v>0.51555499999999999</v>
      </c>
      <c r="I620">
        <v>-50.933799999999998</v>
      </c>
      <c r="L620">
        <v>14</v>
      </c>
      <c r="M620">
        <v>431.11399999999998</v>
      </c>
      <c r="N620">
        <f t="shared" si="39"/>
        <v>54.247585982423871</v>
      </c>
      <c r="O620">
        <v>-14.343299999999999</v>
      </c>
      <c r="P620">
        <v>57.464599999999997</v>
      </c>
      <c r="Q620">
        <v>302.15300000000002</v>
      </c>
      <c r="R620">
        <v>0.58663699999999996</v>
      </c>
      <c r="S620">
        <v>-29.861499999999999</v>
      </c>
    </row>
    <row r="621" spans="2:19" x14ac:dyDescent="0.3">
      <c r="B621">
        <v>14</v>
      </c>
      <c r="C621">
        <v>422.30599999999998</v>
      </c>
      <c r="D621">
        <f t="shared" si="38"/>
        <v>55.328095606949347</v>
      </c>
      <c r="E621">
        <v>-33.920299999999997</v>
      </c>
      <c r="F621">
        <v>62.866199999999999</v>
      </c>
      <c r="G621">
        <v>279.91699999999997</v>
      </c>
      <c r="H621">
        <v>0.51420900000000003</v>
      </c>
      <c r="I621">
        <v>-50.826999999999998</v>
      </c>
      <c r="L621">
        <v>15</v>
      </c>
      <c r="M621">
        <v>450.32499999999999</v>
      </c>
      <c r="N621">
        <f t="shared" si="39"/>
        <v>52.053511009317546</v>
      </c>
      <c r="O621">
        <v>-14.9994</v>
      </c>
      <c r="P621">
        <v>58.0139</v>
      </c>
      <c r="Q621">
        <v>309.76100000000002</v>
      </c>
      <c r="R621">
        <v>0.59253400000000001</v>
      </c>
      <c r="S621">
        <v>-29.891999999999999</v>
      </c>
    </row>
    <row r="622" spans="2:19" x14ac:dyDescent="0.3">
      <c r="B622">
        <v>15</v>
      </c>
      <c r="C622">
        <v>440.00400000000002</v>
      </c>
      <c r="D622">
        <f t="shared" si="38"/>
        <v>56.503559724262516</v>
      </c>
      <c r="E622">
        <v>-34.683199999999999</v>
      </c>
      <c r="F622">
        <v>63.507100000000001</v>
      </c>
      <c r="G622">
        <v>287.69</v>
      </c>
      <c r="H622">
        <v>0.52002099999999996</v>
      </c>
      <c r="I622">
        <v>-51.040599999999998</v>
      </c>
      <c r="L622">
        <v>16</v>
      </c>
      <c r="M622">
        <v>469.20299999999997</v>
      </c>
      <c r="N622">
        <f t="shared" si="39"/>
        <v>52.971713105201864</v>
      </c>
      <c r="O622">
        <v>-15.4572</v>
      </c>
      <c r="P622">
        <v>58.563200000000002</v>
      </c>
      <c r="Q622">
        <v>315.29700000000003</v>
      </c>
      <c r="R622">
        <v>0.59430899999999998</v>
      </c>
      <c r="S622">
        <v>-29.9377</v>
      </c>
    </row>
    <row r="623" spans="2:19" x14ac:dyDescent="0.3">
      <c r="B623">
        <v>16</v>
      </c>
      <c r="C623">
        <v>458.30900000000003</v>
      </c>
      <c r="D623">
        <f t="shared" si="38"/>
        <v>54.629882545752508</v>
      </c>
      <c r="E623">
        <v>-35.9955</v>
      </c>
      <c r="F623">
        <v>64.804100000000005</v>
      </c>
      <c r="G623">
        <v>301.14999999999998</v>
      </c>
      <c r="H623">
        <v>0.52598599999999995</v>
      </c>
      <c r="I623">
        <v>-51.071199999999997</v>
      </c>
      <c r="L623">
        <v>17</v>
      </c>
      <c r="M623">
        <v>487.71199999999999</v>
      </c>
      <c r="N623">
        <f t="shared" si="39"/>
        <v>54.027770273920751</v>
      </c>
      <c r="O623">
        <v>-15.350300000000001</v>
      </c>
      <c r="P623">
        <v>58.288600000000002</v>
      </c>
      <c r="Q623">
        <v>312.24700000000001</v>
      </c>
      <c r="R623">
        <v>0.59250700000000001</v>
      </c>
      <c r="S623">
        <v>-30.059799999999999</v>
      </c>
    </row>
    <row r="624" spans="2:19" x14ac:dyDescent="0.3">
      <c r="B624">
        <v>17</v>
      </c>
      <c r="C624">
        <v>476.72399999999999</v>
      </c>
      <c r="D624">
        <f t="shared" si="38"/>
        <v>54.30355688297594</v>
      </c>
      <c r="E624">
        <v>-33.721899999999998</v>
      </c>
      <c r="F624">
        <v>62.515300000000003</v>
      </c>
      <c r="G624">
        <v>277.334</v>
      </c>
      <c r="H624">
        <v>0.51326499999999997</v>
      </c>
      <c r="I624">
        <v>-50.979599999999998</v>
      </c>
      <c r="L624">
        <v>18</v>
      </c>
      <c r="M624">
        <v>506.62400000000002</v>
      </c>
      <c r="N624">
        <f t="shared" si="39"/>
        <v>52.876480541455066</v>
      </c>
      <c r="O624">
        <v>-15.4114</v>
      </c>
      <c r="P624">
        <v>58.380099999999999</v>
      </c>
      <c r="Q624">
        <v>312.62299999999999</v>
      </c>
      <c r="R624">
        <v>0.59325300000000003</v>
      </c>
      <c r="S624">
        <v>-30.029299999999999</v>
      </c>
    </row>
    <row r="625" spans="1:19" x14ac:dyDescent="0.3">
      <c r="B625">
        <v>18</v>
      </c>
      <c r="C625">
        <v>495.10199999999998</v>
      </c>
      <c r="D625">
        <f t="shared" si="38"/>
        <v>54.412884971161212</v>
      </c>
      <c r="E625">
        <v>-33.874499999999998</v>
      </c>
      <c r="F625">
        <v>62.6678</v>
      </c>
      <c r="G625">
        <v>279.18599999999998</v>
      </c>
      <c r="H625">
        <v>0.512965</v>
      </c>
      <c r="I625">
        <v>-51.116900000000001</v>
      </c>
      <c r="L625">
        <v>19</v>
      </c>
      <c r="M625">
        <v>525.47400000000005</v>
      </c>
      <c r="N625">
        <f t="shared" si="39"/>
        <v>53.050397877984018</v>
      </c>
      <c r="O625">
        <v>-15.5487</v>
      </c>
      <c r="P625">
        <v>58.258099999999999</v>
      </c>
      <c r="Q625">
        <v>311.90100000000001</v>
      </c>
      <c r="R625">
        <v>0.59389800000000004</v>
      </c>
      <c r="S625">
        <v>-30.166599999999999</v>
      </c>
    </row>
    <row r="626" spans="1:19" x14ac:dyDescent="0.3">
      <c r="B626">
        <v>19</v>
      </c>
      <c r="C626">
        <v>513.39300000000003</v>
      </c>
      <c r="D626">
        <f t="shared" si="38"/>
        <v>54.671696462741082</v>
      </c>
      <c r="E626">
        <v>-33.615099999999998</v>
      </c>
      <c r="F626">
        <v>62.316899999999997</v>
      </c>
      <c r="G626">
        <v>278.27199999999999</v>
      </c>
      <c r="H626">
        <v>0.513822</v>
      </c>
      <c r="I626">
        <v>-50.918599999999998</v>
      </c>
      <c r="L626">
        <v>20</v>
      </c>
      <c r="M626">
        <v>544.29700000000003</v>
      </c>
      <c r="N626">
        <f t="shared" si="39"/>
        <v>53.126494182648948</v>
      </c>
      <c r="O626">
        <v>-15.151999999999999</v>
      </c>
      <c r="P626">
        <v>57.983400000000003</v>
      </c>
      <c r="Q626">
        <v>310.99299999999999</v>
      </c>
      <c r="R626">
        <v>0.59196000000000004</v>
      </c>
      <c r="S626">
        <v>-30.212399999999999</v>
      </c>
    </row>
    <row r="627" spans="1:19" x14ac:dyDescent="0.3">
      <c r="B627">
        <v>20</v>
      </c>
      <c r="C627">
        <v>532.06700000000001</v>
      </c>
      <c r="D627">
        <f t="shared" si="38"/>
        <v>53.550390917853761</v>
      </c>
      <c r="E627">
        <v>-33.905000000000001</v>
      </c>
      <c r="F627">
        <v>62.530500000000004</v>
      </c>
      <c r="G627">
        <v>281.48200000000003</v>
      </c>
      <c r="H627">
        <v>0.51573199999999997</v>
      </c>
      <c r="I627">
        <v>-50.964399999999998</v>
      </c>
      <c r="L627">
        <v>21</v>
      </c>
      <c r="M627">
        <v>563.46799999999996</v>
      </c>
      <c r="N627">
        <f t="shared" si="39"/>
        <v>52.162119868551635</v>
      </c>
      <c r="O627">
        <v>-15.853899999999999</v>
      </c>
      <c r="P627">
        <v>58.807400000000001</v>
      </c>
      <c r="Q627">
        <v>318.62200000000001</v>
      </c>
      <c r="R627">
        <v>0.59721999999999997</v>
      </c>
      <c r="S627">
        <v>-30.380199999999999</v>
      </c>
    </row>
    <row r="628" spans="1:19" x14ac:dyDescent="0.3">
      <c r="B628">
        <v>21</v>
      </c>
      <c r="C628">
        <v>550.48699999999997</v>
      </c>
      <c r="D628">
        <f t="shared" si="38"/>
        <v>54.288816503800341</v>
      </c>
      <c r="E628">
        <v>-34.347499999999997</v>
      </c>
      <c r="F628">
        <v>63.110399999999998</v>
      </c>
      <c r="G628">
        <v>284.94299999999998</v>
      </c>
      <c r="H628">
        <v>0.51798999999999995</v>
      </c>
      <c r="I628">
        <v>-50.979599999999998</v>
      </c>
      <c r="L628">
        <v>22</v>
      </c>
      <c r="M628">
        <v>582.50599999999997</v>
      </c>
      <c r="N628">
        <f t="shared" si="39"/>
        <v>52.526525895577237</v>
      </c>
      <c r="O628">
        <v>-14.9994</v>
      </c>
      <c r="P628">
        <v>57.922400000000003</v>
      </c>
      <c r="Q628">
        <v>307.37099999999998</v>
      </c>
      <c r="R628">
        <v>0.58977000000000002</v>
      </c>
      <c r="S628">
        <v>-30.197099999999999</v>
      </c>
    </row>
    <row r="629" spans="1:19" x14ac:dyDescent="0.3">
      <c r="B629">
        <v>22</v>
      </c>
      <c r="C629">
        <v>569.39599999999996</v>
      </c>
      <c r="D629">
        <f t="shared" si="38"/>
        <v>52.88486963879636</v>
      </c>
      <c r="E629">
        <v>-33.981299999999997</v>
      </c>
      <c r="F629">
        <v>62.7136</v>
      </c>
      <c r="G629">
        <v>282.82499999999999</v>
      </c>
      <c r="H629">
        <v>0.51629400000000003</v>
      </c>
      <c r="I629">
        <v>-50.964399999999998</v>
      </c>
      <c r="L629">
        <v>23</v>
      </c>
      <c r="M629">
        <v>601.71299999999997</v>
      </c>
      <c r="N629">
        <f t="shared" si="39"/>
        <v>52.064351538501604</v>
      </c>
      <c r="O629">
        <v>-14.648400000000001</v>
      </c>
      <c r="P629">
        <v>57.449300000000001</v>
      </c>
      <c r="Q629">
        <v>304.64100000000002</v>
      </c>
      <c r="R629">
        <v>0.59058200000000005</v>
      </c>
      <c r="S629">
        <v>-30.166599999999999</v>
      </c>
    </row>
    <row r="630" spans="1:19" x14ac:dyDescent="0.3">
      <c r="B630">
        <v>23</v>
      </c>
      <c r="C630">
        <v>587.87300000000005</v>
      </c>
      <c r="D630">
        <f t="shared" si="38"/>
        <v>54.121340044379238</v>
      </c>
      <c r="E630">
        <v>-34.378100000000003</v>
      </c>
      <c r="F630">
        <v>63.125599999999999</v>
      </c>
      <c r="G630">
        <v>285.95100000000002</v>
      </c>
      <c r="H630">
        <v>0.51897300000000002</v>
      </c>
      <c r="I630">
        <v>-51.101700000000001</v>
      </c>
      <c r="L630">
        <v>24</v>
      </c>
      <c r="M630">
        <v>620.52499999999998</v>
      </c>
      <c r="N630">
        <f t="shared" si="39"/>
        <v>53.157559004890459</v>
      </c>
      <c r="O630">
        <v>-15.167199999999999</v>
      </c>
      <c r="P630">
        <v>57.876600000000003</v>
      </c>
      <c r="Q630">
        <v>308.49799999999999</v>
      </c>
      <c r="R630">
        <v>0.59302699999999997</v>
      </c>
      <c r="S630">
        <v>-30.288699999999999</v>
      </c>
    </row>
    <row r="631" spans="1:19" x14ac:dyDescent="0.3">
      <c r="B631">
        <v>24</v>
      </c>
      <c r="C631">
        <v>606.55700000000002</v>
      </c>
      <c r="D631">
        <f t="shared" si="38"/>
        <v>53.521729822307947</v>
      </c>
      <c r="E631">
        <v>-34.027099999999997</v>
      </c>
      <c r="F631">
        <v>62.744100000000003</v>
      </c>
      <c r="G631">
        <v>281.13799999999998</v>
      </c>
      <c r="H631">
        <v>0.51667300000000005</v>
      </c>
      <c r="I631">
        <v>-50.903300000000002</v>
      </c>
      <c r="L631">
        <v>25</v>
      </c>
      <c r="M631">
        <v>640.11900000000003</v>
      </c>
      <c r="N631">
        <f t="shared" si="39"/>
        <v>51.036031438195231</v>
      </c>
      <c r="O631">
        <v>-14.7552</v>
      </c>
      <c r="P631">
        <v>57.510399999999997</v>
      </c>
      <c r="Q631">
        <v>305.03199999999998</v>
      </c>
      <c r="R631">
        <v>0.58991800000000005</v>
      </c>
      <c r="S631">
        <v>-30.288699999999999</v>
      </c>
    </row>
    <row r="632" spans="1:19" x14ac:dyDescent="0.3">
      <c r="B632">
        <v>25</v>
      </c>
      <c r="C632">
        <v>625.34900000000005</v>
      </c>
      <c r="D632">
        <f t="shared" si="38"/>
        <v>53.214133673903703</v>
      </c>
      <c r="E632">
        <v>-34.774799999999999</v>
      </c>
      <c r="F632">
        <v>63.568100000000001</v>
      </c>
      <c r="G632">
        <v>290.49599999999998</v>
      </c>
      <c r="H632">
        <v>0.52250600000000003</v>
      </c>
      <c r="I632">
        <v>-50.903300000000002</v>
      </c>
      <c r="L632">
        <v>26</v>
      </c>
      <c r="M632">
        <v>659.26499999999999</v>
      </c>
      <c r="N632">
        <f t="shared" si="39"/>
        <v>52.230230857620505</v>
      </c>
      <c r="O632">
        <v>-15.686</v>
      </c>
      <c r="P632">
        <v>58.425899999999999</v>
      </c>
      <c r="Q632">
        <v>316.29000000000002</v>
      </c>
      <c r="R632">
        <v>0.59755400000000003</v>
      </c>
      <c r="S632">
        <v>-30.181899999999999</v>
      </c>
    </row>
    <row r="633" spans="1:19" x14ac:dyDescent="0.3">
      <c r="B633">
        <v>26</v>
      </c>
      <c r="C633">
        <v>643.63099999999997</v>
      </c>
      <c r="D633">
        <f t="shared" si="38"/>
        <v>54.698610655289578</v>
      </c>
      <c r="E633">
        <v>-33.950800000000001</v>
      </c>
      <c r="F633">
        <v>62.6678</v>
      </c>
      <c r="G633">
        <v>283.06799999999998</v>
      </c>
      <c r="H633">
        <v>0.517845</v>
      </c>
      <c r="I633">
        <v>-50.949100000000001</v>
      </c>
      <c r="L633">
        <v>27</v>
      </c>
      <c r="M633">
        <v>678.70799999999997</v>
      </c>
      <c r="N633">
        <f t="shared" si="39"/>
        <v>51.432392120557573</v>
      </c>
      <c r="O633">
        <v>-15.396100000000001</v>
      </c>
      <c r="P633">
        <v>58.090200000000003</v>
      </c>
      <c r="Q633">
        <v>312.19400000000002</v>
      </c>
      <c r="R633">
        <v>0.59620600000000001</v>
      </c>
      <c r="S633">
        <v>-30.166599999999999</v>
      </c>
    </row>
    <row r="634" spans="1:19" x14ac:dyDescent="0.3">
      <c r="B634">
        <v>27</v>
      </c>
      <c r="C634">
        <v>662.31600000000003</v>
      </c>
      <c r="D634">
        <f t="shared" si="38"/>
        <v>53.51886540005335</v>
      </c>
      <c r="E634">
        <v>-34.652700000000003</v>
      </c>
      <c r="F634">
        <v>63.308700000000002</v>
      </c>
      <c r="G634">
        <v>289.74400000000003</v>
      </c>
      <c r="H634">
        <v>0.52353499999999997</v>
      </c>
      <c r="I634">
        <v>-50.918599999999998</v>
      </c>
      <c r="L634">
        <v>28</v>
      </c>
      <c r="M634">
        <v>698.02499999999998</v>
      </c>
      <c r="N634">
        <f t="shared" si="39"/>
        <v>51.767872858104241</v>
      </c>
      <c r="O634">
        <v>-15.4419</v>
      </c>
      <c r="P634">
        <v>58.151200000000003</v>
      </c>
      <c r="Q634">
        <v>312.56</v>
      </c>
      <c r="R634">
        <v>0.59520899999999999</v>
      </c>
      <c r="S634">
        <v>-30.303999999999998</v>
      </c>
    </row>
    <row r="635" spans="1:19" x14ac:dyDescent="0.3">
      <c r="B635">
        <v>28</v>
      </c>
      <c r="C635">
        <v>681.13</v>
      </c>
      <c r="D635">
        <f t="shared" si="38"/>
        <v>53.151908153502809</v>
      </c>
      <c r="E635">
        <v>-34.713700000000003</v>
      </c>
      <c r="F635">
        <v>63.400300000000001</v>
      </c>
      <c r="G635">
        <v>289.63799999999998</v>
      </c>
      <c r="H635">
        <v>0.52216899999999999</v>
      </c>
      <c r="I635">
        <v>-51.162700000000001</v>
      </c>
    </row>
    <row r="636" spans="1:19" x14ac:dyDescent="0.3">
      <c r="B636">
        <v>29</v>
      </c>
      <c r="C636">
        <v>699.88099999999997</v>
      </c>
      <c r="D636">
        <f t="shared" si="38"/>
        <v>53.330489040584567</v>
      </c>
      <c r="E636">
        <v>-36.438000000000002</v>
      </c>
      <c r="F636">
        <v>65.048199999999994</v>
      </c>
      <c r="G636">
        <v>349.47199999999998</v>
      </c>
      <c r="H636">
        <v>0.54770099999999999</v>
      </c>
      <c r="I636">
        <v>-74.630700000000004</v>
      </c>
      <c r="K636">
        <v>4</v>
      </c>
    </row>
    <row r="637" spans="1:19" x14ac:dyDescent="0.3">
      <c r="L637">
        <v>1</v>
      </c>
      <c r="M637">
        <v>202.578</v>
      </c>
      <c r="O637">
        <v>-20.5383</v>
      </c>
      <c r="P637">
        <v>64.987200000000001</v>
      </c>
      <c r="Q637">
        <v>302.89999999999998</v>
      </c>
      <c r="R637">
        <v>0.57757700000000001</v>
      </c>
      <c r="S637">
        <v>-29.342700000000001</v>
      </c>
    </row>
    <row r="638" spans="1:19" x14ac:dyDescent="0.3">
      <c r="A638">
        <v>4.0999999999999996</v>
      </c>
      <c r="L638">
        <v>2</v>
      </c>
      <c r="M638">
        <v>212.44300000000001</v>
      </c>
      <c r="N638">
        <f t="shared" si="39"/>
        <v>101.36847440446012</v>
      </c>
      <c r="O638">
        <v>-13.092000000000001</v>
      </c>
      <c r="P638">
        <v>54.244999999999997</v>
      </c>
      <c r="Q638">
        <v>310.45499999999998</v>
      </c>
      <c r="R638">
        <v>0.60200699999999996</v>
      </c>
      <c r="S638">
        <v>-26.885999999999999</v>
      </c>
    </row>
    <row r="639" spans="1:19" x14ac:dyDescent="0.3">
      <c r="B639">
        <v>1</v>
      </c>
      <c r="C639">
        <v>202.61500000000001</v>
      </c>
      <c r="E639">
        <v>-41.290300000000002</v>
      </c>
      <c r="F639">
        <v>72.113</v>
      </c>
      <c r="G639">
        <v>281.92700000000002</v>
      </c>
      <c r="H639">
        <v>0.50741800000000004</v>
      </c>
      <c r="I639">
        <v>-51.208500000000001</v>
      </c>
      <c r="L639">
        <v>3</v>
      </c>
      <c r="M639">
        <v>230.08099999999999</v>
      </c>
      <c r="N639">
        <f t="shared" si="39"/>
        <v>56.69577049552111</v>
      </c>
      <c r="O639">
        <v>-14.1754</v>
      </c>
      <c r="P639">
        <v>56.854199999999999</v>
      </c>
      <c r="Q639">
        <v>306.92700000000002</v>
      </c>
      <c r="R639">
        <v>0.59292299999999998</v>
      </c>
      <c r="S639">
        <v>-27.9846</v>
      </c>
    </row>
    <row r="640" spans="1:19" x14ac:dyDescent="0.3">
      <c r="B640">
        <v>2</v>
      </c>
      <c r="C640">
        <v>209.798</v>
      </c>
      <c r="D640">
        <f t="shared" si="38"/>
        <v>139.21759710427412</v>
      </c>
      <c r="E640">
        <v>-33.126800000000003</v>
      </c>
      <c r="F640">
        <v>58.273299999999999</v>
      </c>
      <c r="G640">
        <v>292.77499999999998</v>
      </c>
      <c r="H640">
        <v>0.53619300000000003</v>
      </c>
      <c r="I640">
        <v>-48.1873</v>
      </c>
      <c r="L640">
        <v>4</v>
      </c>
      <c r="M640">
        <v>247.453</v>
      </c>
      <c r="N640">
        <f t="shared" si="39"/>
        <v>57.563895924476121</v>
      </c>
      <c r="O640">
        <v>-13.656599999999999</v>
      </c>
      <c r="P640">
        <v>56.686399999999999</v>
      </c>
      <c r="Q640">
        <v>301.66399999999999</v>
      </c>
      <c r="R640">
        <v>0.58724299999999996</v>
      </c>
      <c r="S640">
        <v>-28.427099999999999</v>
      </c>
    </row>
    <row r="641" spans="2:19" x14ac:dyDescent="0.3">
      <c r="B641">
        <v>3</v>
      </c>
      <c r="C641">
        <v>227.071</v>
      </c>
      <c r="D641">
        <f t="shared" si="38"/>
        <v>57.893822729114817</v>
      </c>
      <c r="E641">
        <v>-33.538800000000002</v>
      </c>
      <c r="F641">
        <v>61.355600000000003</v>
      </c>
      <c r="G641">
        <v>278.60300000000001</v>
      </c>
      <c r="H641">
        <v>0.51691100000000001</v>
      </c>
      <c r="I641">
        <v>-49.8352</v>
      </c>
      <c r="L641">
        <v>5</v>
      </c>
      <c r="M641">
        <v>264.815</v>
      </c>
      <c r="N641">
        <f t="shared" si="39"/>
        <v>57.597051030987231</v>
      </c>
      <c r="O641">
        <v>-13.656599999999999</v>
      </c>
      <c r="P641">
        <v>56.961100000000002</v>
      </c>
      <c r="Q641">
        <v>303.60399999999998</v>
      </c>
      <c r="R641">
        <v>0.58784800000000004</v>
      </c>
      <c r="S641">
        <v>-28.716999999999999</v>
      </c>
    </row>
    <row r="642" spans="2:19" x14ac:dyDescent="0.3">
      <c r="B642">
        <v>4</v>
      </c>
      <c r="C642">
        <v>244.096</v>
      </c>
      <c r="D642">
        <f t="shared" si="38"/>
        <v>58.737151248164444</v>
      </c>
      <c r="E642">
        <v>-33.660899999999998</v>
      </c>
      <c r="F642">
        <v>61.874400000000001</v>
      </c>
      <c r="G642">
        <v>277.82499999999999</v>
      </c>
      <c r="H642">
        <v>0.51557900000000001</v>
      </c>
      <c r="I642">
        <v>-50.079300000000003</v>
      </c>
      <c r="L642">
        <v>6</v>
      </c>
      <c r="M642">
        <v>282.51900000000001</v>
      </c>
      <c r="N642">
        <f t="shared" si="39"/>
        <v>56.484410302756416</v>
      </c>
      <c r="O642">
        <v>-14.0991</v>
      </c>
      <c r="P642">
        <v>57.418799999999997</v>
      </c>
      <c r="Q642">
        <v>307.15699999999998</v>
      </c>
      <c r="R642">
        <v>0.58971099999999999</v>
      </c>
      <c r="S642">
        <v>-28.839099999999998</v>
      </c>
    </row>
    <row r="643" spans="2:19" x14ac:dyDescent="0.3">
      <c r="B643">
        <v>5</v>
      </c>
      <c r="C643">
        <v>261.28199999999998</v>
      </c>
      <c r="D643">
        <f t="shared" si="38"/>
        <v>58.186896310950843</v>
      </c>
      <c r="E643">
        <v>-33.996600000000001</v>
      </c>
      <c r="F643">
        <v>62.5</v>
      </c>
      <c r="G643">
        <v>282.91899999999998</v>
      </c>
      <c r="H643">
        <v>0.51690599999999998</v>
      </c>
      <c r="I643">
        <v>-50.353999999999999</v>
      </c>
      <c r="L643">
        <v>7</v>
      </c>
      <c r="M643">
        <v>300.59500000000003</v>
      </c>
      <c r="N643">
        <f t="shared" si="39"/>
        <v>55.321973888028261</v>
      </c>
      <c r="O643">
        <v>-13.9313</v>
      </c>
      <c r="P643">
        <v>57.372999999999998</v>
      </c>
      <c r="Q643">
        <v>304.24900000000002</v>
      </c>
      <c r="R643">
        <v>0.58704500000000004</v>
      </c>
      <c r="S643">
        <v>-29.052700000000002</v>
      </c>
    </row>
    <row r="644" spans="2:19" x14ac:dyDescent="0.3">
      <c r="B644">
        <v>6</v>
      </c>
      <c r="C644">
        <v>278.62900000000002</v>
      </c>
      <c r="D644">
        <f t="shared" si="38"/>
        <v>57.646855364039766</v>
      </c>
      <c r="E644">
        <v>-33.966099999999997</v>
      </c>
      <c r="F644">
        <v>62.683100000000003</v>
      </c>
      <c r="G644">
        <v>282.53300000000002</v>
      </c>
      <c r="H644">
        <v>0.51524999999999999</v>
      </c>
      <c r="I644">
        <v>-50.430300000000003</v>
      </c>
      <c r="L644">
        <v>8</v>
      </c>
      <c r="M644">
        <v>318.53699999999998</v>
      </c>
      <c r="N644">
        <f t="shared" si="39"/>
        <v>55.735146583435672</v>
      </c>
      <c r="O644">
        <v>-14.266999999999999</v>
      </c>
      <c r="P644">
        <v>57.723999999999997</v>
      </c>
      <c r="Q644">
        <v>310.90100000000001</v>
      </c>
      <c r="R644">
        <v>0.59148800000000001</v>
      </c>
      <c r="S644">
        <v>-29.205300000000001</v>
      </c>
    </row>
    <row r="645" spans="2:19" x14ac:dyDescent="0.3">
      <c r="B645">
        <v>7</v>
      </c>
      <c r="C645">
        <v>295.65699999999998</v>
      </c>
      <c r="D645">
        <f t="shared" si="38"/>
        <v>58.72680291284955</v>
      </c>
      <c r="E645">
        <v>-34.2712</v>
      </c>
      <c r="F645">
        <v>63.064599999999999</v>
      </c>
      <c r="G645">
        <v>283.57</v>
      </c>
      <c r="H645">
        <v>0.51805199999999996</v>
      </c>
      <c r="I645">
        <v>-50.552399999999999</v>
      </c>
      <c r="L645">
        <v>9</v>
      </c>
      <c r="M645">
        <v>336.524</v>
      </c>
      <c r="N645">
        <f t="shared" si="39"/>
        <v>55.595708011341451</v>
      </c>
      <c r="O645">
        <v>-15.151999999999999</v>
      </c>
      <c r="P645">
        <v>58.609000000000002</v>
      </c>
      <c r="Q645">
        <v>318.42</v>
      </c>
      <c r="R645">
        <v>0.59710300000000005</v>
      </c>
      <c r="S645">
        <v>-29.266400000000001</v>
      </c>
    </row>
    <row r="646" spans="2:19" x14ac:dyDescent="0.3">
      <c r="B646">
        <v>8</v>
      </c>
      <c r="C646">
        <v>313.02199999999999</v>
      </c>
      <c r="D646">
        <f t="shared" si="38"/>
        <v>57.587100489490325</v>
      </c>
      <c r="E646">
        <v>-34.332299999999996</v>
      </c>
      <c r="F646">
        <v>63.339199999999998</v>
      </c>
      <c r="G646">
        <v>286.59199999999998</v>
      </c>
      <c r="H646">
        <v>0.52066000000000001</v>
      </c>
      <c r="I646">
        <v>-50.567599999999999</v>
      </c>
      <c r="L646">
        <v>10</v>
      </c>
      <c r="M646">
        <v>354.72899999999998</v>
      </c>
      <c r="N646">
        <f t="shared" si="39"/>
        <v>54.929964295523256</v>
      </c>
      <c r="O646">
        <v>-14.6942</v>
      </c>
      <c r="P646">
        <v>58.075000000000003</v>
      </c>
      <c r="Q646">
        <v>311.42500000000001</v>
      </c>
      <c r="R646">
        <v>0.59264600000000001</v>
      </c>
      <c r="S646">
        <v>-29.327400000000001</v>
      </c>
    </row>
    <row r="647" spans="2:19" x14ac:dyDescent="0.3">
      <c r="B647">
        <v>9</v>
      </c>
      <c r="C647">
        <v>330.62400000000002</v>
      </c>
      <c r="D647">
        <f t="shared" ref="D647:D710" si="40">1000/(C647-C646)</f>
        <v>56.811725940233963</v>
      </c>
      <c r="E647">
        <v>-34.332299999999996</v>
      </c>
      <c r="F647">
        <v>63.217199999999998</v>
      </c>
      <c r="G647">
        <v>285.52100000000002</v>
      </c>
      <c r="H647">
        <v>0.51901699999999995</v>
      </c>
      <c r="I647">
        <v>-50.628700000000002</v>
      </c>
      <c r="L647">
        <v>11</v>
      </c>
      <c r="M647">
        <v>372.87599999999998</v>
      </c>
      <c r="N647">
        <f t="shared" ref="N647:N710" si="41">1000/(M647-M646)</f>
        <v>55.105527084366585</v>
      </c>
      <c r="O647">
        <v>-14.8163</v>
      </c>
      <c r="P647">
        <v>58.151200000000003</v>
      </c>
      <c r="Q647">
        <v>310.32900000000001</v>
      </c>
      <c r="R647">
        <v>0.59335000000000004</v>
      </c>
      <c r="S647">
        <v>-29.6631</v>
      </c>
    </row>
    <row r="648" spans="2:19" x14ac:dyDescent="0.3">
      <c r="B648">
        <v>10</v>
      </c>
      <c r="C648">
        <v>348.21300000000002</v>
      </c>
      <c r="D648">
        <f t="shared" si="40"/>
        <v>56.853715390300763</v>
      </c>
      <c r="E648">
        <v>-33.477800000000002</v>
      </c>
      <c r="F648">
        <v>62.362699999999997</v>
      </c>
      <c r="G648">
        <v>276.49099999999999</v>
      </c>
      <c r="H648">
        <v>0.51390400000000003</v>
      </c>
      <c r="I648">
        <v>-50.781300000000002</v>
      </c>
      <c r="L648">
        <v>12</v>
      </c>
      <c r="M648">
        <v>391.34399999999999</v>
      </c>
      <c r="N648">
        <f t="shared" si="41"/>
        <v>54.147714966428367</v>
      </c>
      <c r="O648">
        <v>-15.106199999999999</v>
      </c>
      <c r="P648">
        <v>58.410600000000002</v>
      </c>
      <c r="Q648">
        <v>313.5</v>
      </c>
      <c r="R648">
        <v>0.59168200000000004</v>
      </c>
      <c r="S648">
        <v>-29.861499999999999</v>
      </c>
    </row>
    <row r="649" spans="2:19" x14ac:dyDescent="0.3">
      <c r="B649">
        <v>11</v>
      </c>
      <c r="C649">
        <v>365.548</v>
      </c>
      <c r="D649">
        <f t="shared" si="40"/>
        <v>57.686760888376185</v>
      </c>
      <c r="E649">
        <v>-34.5306</v>
      </c>
      <c r="F649">
        <v>63.339199999999998</v>
      </c>
      <c r="G649">
        <v>287.70499999999998</v>
      </c>
      <c r="H649">
        <v>0.52108399999999999</v>
      </c>
      <c r="I649">
        <v>-50.720199999999998</v>
      </c>
      <c r="L649">
        <v>13</v>
      </c>
      <c r="M649">
        <v>409.483</v>
      </c>
      <c r="N649">
        <f t="shared" si="41"/>
        <v>55.129830751419561</v>
      </c>
      <c r="O649">
        <v>-14.6332</v>
      </c>
      <c r="P649">
        <v>57.891800000000003</v>
      </c>
      <c r="Q649">
        <v>308.27999999999997</v>
      </c>
      <c r="R649">
        <v>0.59040899999999996</v>
      </c>
      <c r="S649">
        <v>-29.8157</v>
      </c>
    </row>
    <row r="650" spans="2:19" x14ac:dyDescent="0.3">
      <c r="B650">
        <v>12</v>
      </c>
      <c r="C650">
        <v>383.59800000000001</v>
      </c>
      <c r="D650">
        <f t="shared" si="40"/>
        <v>55.401662049861464</v>
      </c>
      <c r="E650">
        <v>-33.477800000000002</v>
      </c>
      <c r="F650">
        <v>62.301600000000001</v>
      </c>
      <c r="G650">
        <v>277.65699999999998</v>
      </c>
      <c r="H650">
        <v>0.51397899999999996</v>
      </c>
      <c r="I650">
        <v>-50.872799999999998</v>
      </c>
      <c r="L650">
        <v>14</v>
      </c>
      <c r="M650">
        <v>428.279</v>
      </c>
      <c r="N650">
        <f t="shared" si="41"/>
        <v>53.202809108320942</v>
      </c>
      <c r="O650">
        <v>-14.511100000000001</v>
      </c>
      <c r="P650">
        <v>57.662999999999997</v>
      </c>
      <c r="Q650">
        <v>307.22399999999999</v>
      </c>
      <c r="R650">
        <v>0.59000900000000001</v>
      </c>
      <c r="S650">
        <v>-29.6936</v>
      </c>
    </row>
    <row r="651" spans="2:19" x14ac:dyDescent="0.3">
      <c r="B651">
        <v>13</v>
      </c>
      <c r="C651">
        <v>401.452</v>
      </c>
      <c r="D651">
        <f t="shared" si="40"/>
        <v>56.0098577349614</v>
      </c>
      <c r="E651">
        <v>-33.493000000000002</v>
      </c>
      <c r="F651">
        <v>62.5</v>
      </c>
      <c r="G651">
        <v>278.98599999999999</v>
      </c>
      <c r="H651">
        <v>0.51341099999999995</v>
      </c>
      <c r="I651">
        <v>-50.781300000000002</v>
      </c>
      <c r="L651">
        <v>15</v>
      </c>
      <c r="M651">
        <v>446.62</v>
      </c>
      <c r="N651">
        <f t="shared" si="41"/>
        <v>54.522654162804621</v>
      </c>
      <c r="O651">
        <v>-15.426600000000001</v>
      </c>
      <c r="P651">
        <v>58.532699999999998</v>
      </c>
      <c r="Q651">
        <v>315.62599999999998</v>
      </c>
      <c r="R651">
        <v>0.59928099999999995</v>
      </c>
      <c r="S651">
        <v>-29.861499999999999</v>
      </c>
    </row>
    <row r="652" spans="2:19" x14ac:dyDescent="0.3">
      <c r="B652">
        <v>14</v>
      </c>
      <c r="C652">
        <v>419.40300000000002</v>
      </c>
      <c r="D652">
        <f t="shared" si="40"/>
        <v>55.707202941340249</v>
      </c>
      <c r="E652">
        <v>-33.844000000000001</v>
      </c>
      <c r="F652">
        <v>62.774700000000003</v>
      </c>
      <c r="G652">
        <v>283.01799999999997</v>
      </c>
      <c r="H652">
        <v>0.51649500000000004</v>
      </c>
      <c r="I652">
        <v>-50.674399999999999</v>
      </c>
      <c r="L652">
        <v>16</v>
      </c>
      <c r="M652">
        <v>465.12700000000001</v>
      </c>
      <c r="N652">
        <f t="shared" si="41"/>
        <v>54.033608904738735</v>
      </c>
      <c r="O652">
        <v>-14.9384</v>
      </c>
      <c r="P652">
        <v>58.105499999999999</v>
      </c>
      <c r="Q652">
        <v>311.64800000000002</v>
      </c>
      <c r="R652">
        <v>0.59297500000000003</v>
      </c>
      <c r="S652">
        <v>-29.952999999999999</v>
      </c>
    </row>
    <row r="653" spans="2:19" x14ac:dyDescent="0.3">
      <c r="B653">
        <v>15</v>
      </c>
      <c r="C653">
        <v>437.16199999999998</v>
      </c>
      <c r="D653">
        <f t="shared" si="40"/>
        <v>56.309476884959871</v>
      </c>
      <c r="E653">
        <v>-34.378100000000003</v>
      </c>
      <c r="F653">
        <v>63.293500000000002</v>
      </c>
      <c r="G653">
        <v>288.84300000000002</v>
      </c>
      <c r="H653">
        <v>0.52158199999999999</v>
      </c>
      <c r="I653">
        <v>-50.781300000000002</v>
      </c>
      <c r="L653">
        <v>17</v>
      </c>
      <c r="M653">
        <v>483.63900000000001</v>
      </c>
      <c r="N653">
        <f t="shared" si="41"/>
        <v>54.019014693171997</v>
      </c>
      <c r="O653">
        <v>-15.212999999999999</v>
      </c>
      <c r="P653">
        <v>58.242800000000003</v>
      </c>
      <c r="Q653">
        <v>313.81700000000001</v>
      </c>
      <c r="R653">
        <v>0.59496899999999997</v>
      </c>
      <c r="S653">
        <v>-29.968299999999999</v>
      </c>
    </row>
    <row r="654" spans="2:19" x14ac:dyDescent="0.3">
      <c r="B654">
        <v>16</v>
      </c>
      <c r="C654">
        <v>455.14800000000002</v>
      </c>
      <c r="D654">
        <f t="shared" si="40"/>
        <v>55.598799065940028</v>
      </c>
      <c r="E654">
        <v>-34.79</v>
      </c>
      <c r="F654">
        <v>63.720700000000001</v>
      </c>
      <c r="G654">
        <v>293.28100000000001</v>
      </c>
      <c r="H654">
        <v>0.52394099999999999</v>
      </c>
      <c r="I654">
        <v>-50.735500000000002</v>
      </c>
      <c r="L654">
        <v>18</v>
      </c>
      <c r="M654">
        <v>502.48899999999998</v>
      </c>
      <c r="N654">
        <f t="shared" si="41"/>
        <v>53.050397877984182</v>
      </c>
      <c r="O654">
        <v>-15.106199999999999</v>
      </c>
      <c r="P654">
        <v>58.181800000000003</v>
      </c>
      <c r="Q654">
        <v>312.00299999999999</v>
      </c>
      <c r="R654">
        <v>0.59448699999999999</v>
      </c>
      <c r="S654">
        <v>-30.013999999999999</v>
      </c>
    </row>
    <row r="655" spans="2:19" x14ac:dyDescent="0.3">
      <c r="B655">
        <v>17</v>
      </c>
      <c r="C655">
        <v>472.779</v>
      </c>
      <c r="D655">
        <f t="shared" si="40"/>
        <v>56.718280301741345</v>
      </c>
      <c r="E655">
        <v>-33.828699999999998</v>
      </c>
      <c r="F655">
        <v>62.6678</v>
      </c>
      <c r="G655">
        <v>283.40899999999999</v>
      </c>
      <c r="H655">
        <v>0.51778999999999997</v>
      </c>
      <c r="I655">
        <v>-50.872799999999998</v>
      </c>
      <c r="L655">
        <v>19</v>
      </c>
      <c r="M655">
        <v>521.25</v>
      </c>
      <c r="N655">
        <f t="shared" si="41"/>
        <v>53.302062789829897</v>
      </c>
      <c r="O655">
        <v>-15.4419</v>
      </c>
      <c r="P655">
        <v>58.380099999999999</v>
      </c>
      <c r="Q655">
        <v>316.18</v>
      </c>
      <c r="R655">
        <v>0.59765100000000004</v>
      </c>
      <c r="S655">
        <v>-30.029299999999999</v>
      </c>
    </row>
    <row r="656" spans="2:19" x14ac:dyDescent="0.3">
      <c r="B656">
        <v>18</v>
      </c>
      <c r="C656">
        <v>491.08800000000002</v>
      </c>
      <c r="D656">
        <f t="shared" si="40"/>
        <v>54.61794745753447</v>
      </c>
      <c r="E656">
        <v>-34.942599999999999</v>
      </c>
      <c r="F656">
        <v>63.857999999999997</v>
      </c>
      <c r="G656">
        <v>294.58800000000002</v>
      </c>
      <c r="H656">
        <v>0.52489600000000003</v>
      </c>
      <c r="I656">
        <v>-50.781300000000002</v>
      </c>
      <c r="L656">
        <v>20</v>
      </c>
      <c r="M656">
        <v>540.01400000000001</v>
      </c>
      <c r="N656">
        <f t="shared" si="41"/>
        <v>53.293540822852243</v>
      </c>
      <c r="O656">
        <v>-14.617900000000001</v>
      </c>
      <c r="P656">
        <v>57.5867</v>
      </c>
      <c r="Q656">
        <v>307.00900000000001</v>
      </c>
      <c r="R656">
        <v>0.59191000000000005</v>
      </c>
      <c r="S656">
        <v>-29.922499999999999</v>
      </c>
    </row>
    <row r="657" spans="1:19" x14ac:dyDescent="0.3">
      <c r="B657">
        <v>19</v>
      </c>
      <c r="C657">
        <v>509.42700000000002</v>
      </c>
      <c r="D657">
        <f t="shared" si="40"/>
        <v>54.528600250831566</v>
      </c>
      <c r="E657">
        <v>-33.874499999999998</v>
      </c>
      <c r="F657">
        <v>62.5916</v>
      </c>
      <c r="G657">
        <v>281.67200000000003</v>
      </c>
      <c r="H657">
        <v>0.51797499999999996</v>
      </c>
      <c r="I657">
        <v>-50.872799999999998</v>
      </c>
      <c r="L657">
        <v>21</v>
      </c>
      <c r="M657">
        <v>559.44000000000005</v>
      </c>
      <c r="N657">
        <f t="shared" si="41"/>
        <v>51.477401420776161</v>
      </c>
      <c r="O657">
        <v>-15.228300000000001</v>
      </c>
      <c r="P657">
        <v>58.349600000000002</v>
      </c>
      <c r="Q657">
        <v>314.42500000000001</v>
      </c>
      <c r="R657">
        <v>0.59425799999999995</v>
      </c>
      <c r="S657">
        <v>-30.212399999999999</v>
      </c>
    </row>
    <row r="658" spans="1:19" x14ac:dyDescent="0.3">
      <c r="B658">
        <v>20</v>
      </c>
      <c r="C658">
        <v>527.83900000000006</v>
      </c>
      <c r="D658">
        <f t="shared" si="40"/>
        <v>54.312404953291228</v>
      </c>
      <c r="E658">
        <v>-33.447299999999998</v>
      </c>
      <c r="F658">
        <v>62.225299999999997</v>
      </c>
      <c r="G658">
        <v>279.27699999999999</v>
      </c>
      <c r="H658">
        <v>0.51639999999999997</v>
      </c>
      <c r="I658">
        <v>-50.689700000000002</v>
      </c>
      <c r="L658">
        <v>22</v>
      </c>
      <c r="M658">
        <v>578.45600000000002</v>
      </c>
      <c r="N658">
        <f t="shared" si="41"/>
        <v>52.587294909549954</v>
      </c>
      <c r="O658">
        <v>-14.434799999999999</v>
      </c>
      <c r="P658">
        <v>57.495100000000001</v>
      </c>
      <c r="Q658">
        <v>305.31900000000002</v>
      </c>
      <c r="R658">
        <v>0.59004299999999998</v>
      </c>
      <c r="S658">
        <v>-30.029299999999999</v>
      </c>
    </row>
    <row r="659" spans="1:19" x14ac:dyDescent="0.3">
      <c r="B659">
        <v>21</v>
      </c>
      <c r="C659">
        <v>546.32899999999995</v>
      </c>
      <c r="D659">
        <f t="shared" si="40"/>
        <v>54.083288263926754</v>
      </c>
      <c r="E659">
        <v>-34.3628</v>
      </c>
      <c r="F659">
        <v>63.079799999999999</v>
      </c>
      <c r="G659">
        <v>289.11799999999999</v>
      </c>
      <c r="H659">
        <v>0.52193900000000004</v>
      </c>
      <c r="I659">
        <v>-50.796500000000002</v>
      </c>
      <c r="L659">
        <v>23</v>
      </c>
      <c r="M659">
        <v>597.27800000000002</v>
      </c>
      <c r="N659">
        <f t="shared" si="41"/>
        <v>53.129316756986498</v>
      </c>
      <c r="O659">
        <v>-15.136699999999999</v>
      </c>
      <c r="P659">
        <v>58.120699999999999</v>
      </c>
      <c r="Q659">
        <v>312.27499999999998</v>
      </c>
      <c r="R659">
        <v>0.59607699999999997</v>
      </c>
      <c r="S659">
        <v>-30.059799999999999</v>
      </c>
    </row>
    <row r="660" spans="1:19" x14ac:dyDescent="0.3">
      <c r="B660">
        <v>22</v>
      </c>
      <c r="C660">
        <v>565.54</v>
      </c>
      <c r="D660">
        <f t="shared" si="40"/>
        <v>52.053511009317546</v>
      </c>
      <c r="E660">
        <v>-33.981299999999997</v>
      </c>
      <c r="F660">
        <v>62.622100000000003</v>
      </c>
      <c r="G660">
        <v>282.22699999999998</v>
      </c>
      <c r="H660">
        <v>0.51843600000000001</v>
      </c>
      <c r="I660">
        <v>-50.979599999999998</v>
      </c>
      <c r="L660">
        <v>24</v>
      </c>
      <c r="M660">
        <v>616.00099999999998</v>
      </c>
      <c r="N660">
        <f t="shared" si="41"/>
        <v>53.410244084815595</v>
      </c>
      <c r="O660">
        <v>-15.075699999999999</v>
      </c>
      <c r="P660">
        <v>57.983400000000003</v>
      </c>
      <c r="Q660">
        <v>310.12200000000001</v>
      </c>
      <c r="R660">
        <v>0.59473900000000002</v>
      </c>
      <c r="S660">
        <v>-30.075099999999999</v>
      </c>
    </row>
    <row r="661" spans="1:19" x14ac:dyDescent="0.3">
      <c r="B661">
        <v>23</v>
      </c>
      <c r="C661">
        <v>584.00900000000001</v>
      </c>
      <c r="D661">
        <f t="shared" si="40"/>
        <v>54.144783150143333</v>
      </c>
      <c r="E661">
        <v>-33.844000000000001</v>
      </c>
      <c r="F661">
        <v>62.4542</v>
      </c>
      <c r="G661">
        <v>282.392</v>
      </c>
      <c r="H661">
        <v>0.51784799999999997</v>
      </c>
      <c r="I661">
        <v>-50.949100000000001</v>
      </c>
      <c r="L661">
        <v>25</v>
      </c>
      <c r="M661">
        <v>635.17999999999995</v>
      </c>
      <c r="N661">
        <f t="shared" si="41"/>
        <v>52.14036185411134</v>
      </c>
      <c r="O661">
        <v>-14.7552</v>
      </c>
      <c r="P661">
        <v>57.510399999999997</v>
      </c>
      <c r="Q661">
        <v>306.40199999999999</v>
      </c>
      <c r="R661">
        <v>0.59259499999999998</v>
      </c>
      <c r="S661">
        <v>-30.059799999999999</v>
      </c>
    </row>
    <row r="662" spans="1:19" x14ac:dyDescent="0.3">
      <c r="B662">
        <v>24</v>
      </c>
      <c r="C662">
        <v>602.35699999999997</v>
      </c>
      <c r="D662">
        <f t="shared" si="40"/>
        <v>54.501853063004269</v>
      </c>
      <c r="E662">
        <v>-33.706699999999998</v>
      </c>
      <c r="F662">
        <v>62.362699999999997</v>
      </c>
      <c r="G662">
        <v>281.92399999999998</v>
      </c>
      <c r="H662">
        <v>0.51924700000000001</v>
      </c>
      <c r="I662">
        <v>-50.949100000000001</v>
      </c>
      <c r="L662">
        <v>26</v>
      </c>
      <c r="M662">
        <v>654.14300000000003</v>
      </c>
      <c r="N662">
        <f t="shared" si="41"/>
        <v>52.734272003374777</v>
      </c>
      <c r="O662">
        <v>-15.304600000000001</v>
      </c>
      <c r="P662">
        <v>57.891800000000003</v>
      </c>
      <c r="Q662">
        <v>313.53199999999998</v>
      </c>
      <c r="R662">
        <v>0.59634900000000002</v>
      </c>
      <c r="S662">
        <v>-30.136099999999999</v>
      </c>
    </row>
    <row r="663" spans="1:19" x14ac:dyDescent="0.3">
      <c r="B663">
        <v>25</v>
      </c>
      <c r="C663">
        <v>620.46100000000001</v>
      </c>
      <c r="D663">
        <f t="shared" si="40"/>
        <v>55.236411842686572</v>
      </c>
      <c r="E663">
        <v>-34.194899999999997</v>
      </c>
      <c r="F663">
        <v>62.789900000000003</v>
      </c>
      <c r="G663">
        <v>287.92200000000003</v>
      </c>
      <c r="H663">
        <v>0.52216200000000002</v>
      </c>
      <c r="I663">
        <v>-50.918599999999998</v>
      </c>
      <c r="L663">
        <v>27</v>
      </c>
      <c r="M663">
        <v>673.154</v>
      </c>
      <c r="N663">
        <f t="shared" si="41"/>
        <v>52.601125664089302</v>
      </c>
      <c r="O663">
        <v>-15.182499999999999</v>
      </c>
      <c r="P663">
        <v>57.937600000000003</v>
      </c>
      <c r="Q663">
        <v>311.81700000000001</v>
      </c>
      <c r="R663">
        <v>0.59502699999999997</v>
      </c>
      <c r="S663">
        <v>-30.242899999999999</v>
      </c>
    </row>
    <row r="664" spans="1:19" x14ac:dyDescent="0.3">
      <c r="B664">
        <v>26</v>
      </c>
      <c r="C664">
        <v>638.80600000000004</v>
      </c>
      <c r="D664">
        <f t="shared" si="40"/>
        <v>54.510765876260479</v>
      </c>
      <c r="E664">
        <v>-34.835799999999999</v>
      </c>
      <c r="F664">
        <v>63.445999999999998</v>
      </c>
      <c r="G664">
        <v>293.49900000000002</v>
      </c>
      <c r="H664">
        <v>0.52612800000000004</v>
      </c>
      <c r="I664">
        <v>-50.964399999999998</v>
      </c>
      <c r="L664">
        <v>28</v>
      </c>
      <c r="M664">
        <v>692.28599999999994</v>
      </c>
      <c r="N664">
        <f t="shared" si="41"/>
        <v>52.268450763119525</v>
      </c>
      <c r="O664">
        <v>-15.3809</v>
      </c>
      <c r="P664">
        <v>58.029200000000003</v>
      </c>
      <c r="Q664">
        <v>312.80700000000002</v>
      </c>
      <c r="R664">
        <v>0.59538199999999997</v>
      </c>
      <c r="S664">
        <v>-30.425999999999998</v>
      </c>
    </row>
    <row r="665" spans="1:19" x14ac:dyDescent="0.3">
      <c r="B665">
        <v>27</v>
      </c>
      <c r="C665">
        <v>657.21</v>
      </c>
      <c r="D665">
        <f t="shared" si="40"/>
        <v>54.336013910019574</v>
      </c>
      <c r="E665">
        <v>-33.966099999999997</v>
      </c>
      <c r="F665">
        <v>62.5458</v>
      </c>
      <c r="G665">
        <v>285.54000000000002</v>
      </c>
      <c r="H665">
        <v>0.52202400000000004</v>
      </c>
      <c r="I665">
        <v>-50.842300000000002</v>
      </c>
    </row>
    <row r="666" spans="1:19" x14ac:dyDescent="0.3">
      <c r="B666">
        <v>28</v>
      </c>
      <c r="C666">
        <v>675.63599999999997</v>
      </c>
      <c r="D666">
        <f t="shared" si="40"/>
        <v>54.271138608488208</v>
      </c>
      <c r="E666">
        <v>-33.676099999999998</v>
      </c>
      <c r="F666">
        <v>62.301600000000001</v>
      </c>
      <c r="G666">
        <v>281.291</v>
      </c>
      <c r="H666">
        <v>0.51916099999999998</v>
      </c>
      <c r="I666">
        <v>-50.964399999999998</v>
      </c>
      <c r="K666">
        <v>4.05</v>
      </c>
    </row>
    <row r="667" spans="1:19" x14ac:dyDescent="0.3">
      <c r="B667">
        <v>29</v>
      </c>
      <c r="C667">
        <v>694.26199999999994</v>
      </c>
      <c r="D667">
        <f t="shared" si="40"/>
        <v>53.688392569526535</v>
      </c>
      <c r="E667">
        <v>-33.462499999999999</v>
      </c>
      <c r="F667">
        <v>62.088000000000001</v>
      </c>
      <c r="G667">
        <v>280.411</v>
      </c>
      <c r="H667">
        <v>0.51827800000000002</v>
      </c>
      <c r="I667">
        <v>-50.720199999999998</v>
      </c>
      <c r="L667">
        <v>1</v>
      </c>
      <c r="M667">
        <v>202.541</v>
      </c>
      <c r="O667">
        <v>-20.965599999999998</v>
      </c>
      <c r="P667">
        <v>65.490700000000004</v>
      </c>
      <c r="Q667">
        <v>308.952</v>
      </c>
      <c r="R667">
        <v>0.58209299999999997</v>
      </c>
      <c r="S667">
        <v>-29.159500000000001</v>
      </c>
    </row>
    <row r="668" spans="1:19" x14ac:dyDescent="0.3">
      <c r="L668">
        <v>2</v>
      </c>
      <c r="M668">
        <v>211.928</v>
      </c>
      <c r="N668">
        <f t="shared" si="41"/>
        <v>106.53030787258974</v>
      </c>
      <c r="O668">
        <v>-13.2599</v>
      </c>
      <c r="P668">
        <v>54.077100000000002</v>
      </c>
      <c r="Q668">
        <v>319.12700000000001</v>
      </c>
      <c r="R668">
        <v>0.61061299999999996</v>
      </c>
      <c r="S668">
        <v>-26.5503</v>
      </c>
    </row>
    <row r="669" spans="1:19" x14ac:dyDescent="0.3">
      <c r="A669">
        <v>4.1500000000000004</v>
      </c>
      <c r="L669">
        <v>3</v>
      </c>
      <c r="M669">
        <v>229.35599999999999</v>
      </c>
      <c r="N669">
        <f t="shared" si="41"/>
        <v>57.378930456736292</v>
      </c>
      <c r="O669">
        <v>-13.3362</v>
      </c>
      <c r="P669">
        <v>55.770899999999997</v>
      </c>
      <c r="Q669">
        <v>303.12</v>
      </c>
      <c r="R669">
        <v>0.59535499999999997</v>
      </c>
      <c r="S669">
        <v>-27.694700000000001</v>
      </c>
    </row>
    <row r="670" spans="1:19" x14ac:dyDescent="0.3">
      <c r="B670">
        <v>1</v>
      </c>
      <c r="C670">
        <v>202.58</v>
      </c>
      <c r="E670">
        <v>-41.442900000000002</v>
      </c>
      <c r="F670">
        <v>72.525000000000006</v>
      </c>
      <c r="G670">
        <v>286.80099999999999</v>
      </c>
      <c r="H670">
        <v>0.51095699999999999</v>
      </c>
      <c r="I670">
        <v>-50.949100000000001</v>
      </c>
      <c r="L670">
        <v>4</v>
      </c>
      <c r="M670">
        <v>246.304</v>
      </c>
      <c r="N670">
        <f t="shared" si="41"/>
        <v>59.00401227283453</v>
      </c>
      <c r="O670">
        <v>-14.3127</v>
      </c>
      <c r="P670">
        <v>57.083100000000002</v>
      </c>
      <c r="Q670">
        <v>313.30200000000002</v>
      </c>
      <c r="R670">
        <v>0.60027900000000001</v>
      </c>
      <c r="S670">
        <v>-28.1677</v>
      </c>
    </row>
    <row r="671" spans="1:19" x14ac:dyDescent="0.3">
      <c r="B671">
        <v>2</v>
      </c>
      <c r="C671">
        <v>209.02799999999999</v>
      </c>
      <c r="D671">
        <f t="shared" si="40"/>
        <v>155.08684863523624</v>
      </c>
      <c r="E671">
        <v>-33.783000000000001</v>
      </c>
      <c r="F671">
        <v>58.517499999999998</v>
      </c>
      <c r="G671">
        <v>305.34500000000003</v>
      </c>
      <c r="H671">
        <v>0.54765799999999998</v>
      </c>
      <c r="I671">
        <v>-47.973599999999998</v>
      </c>
      <c r="L671">
        <v>5</v>
      </c>
      <c r="M671">
        <v>263.524</v>
      </c>
      <c r="N671">
        <f t="shared" si="41"/>
        <v>58.072009291521489</v>
      </c>
      <c r="O671">
        <v>-14.236499999999999</v>
      </c>
      <c r="P671">
        <v>57.205199999999998</v>
      </c>
      <c r="Q671">
        <v>310.91399999999999</v>
      </c>
      <c r="R671">
        <v>0.59664700000000004</v>
      </c>
      <c r="S671">
        <v>-28.671299999999999</v>
      </c>
    </row>
    <row r="672" spans="1:19" x14ac:dyDescent="0.3">
      <c r="B672">
        <v>3</v>
      </c>
      <c r="C672">
        <v>226.43700000000001</v>
      </c>
      <c r="D672">
        <f t="shared" si="40"/>
        <v>57.441553219598994</v>
      </c>
      <c r="E672">
        <v>-34.118699999999997</v>
      </c>
      <c r="F672">
        <v>62.118499999999997</v>
      </c>
      <c r="G672">
        <v>287.298</v>
      </c>
      <c r="H672">
        <v>0.52252799999999999</v>
      </c>
      <c r="I672">
        <v>-49.346899999999998</v>
      </c>
      <c r="L672">
        <v>6</v>
      </c>
      <c r="M672">
        <v>280.94</v>
      </c>
      <c r="N672">
        <f t="shared" si="41"/>
        <v>57.41846577859441</v>
      </c>
      <c r="O672">
        <v>-14.2822</v>
      </c>
      <c r="P672">
        <v>57.403599999999997</v>
      </c>
      <c r="Q672">
        <v>310.64400000000001</v>
      </c>
      <c r="R672">
        <v>0.59528300000000001</v>
      </c>
      <c r="S672">
        <v>-28.762799999999999</v>
      </c>
    </row>
    <row r="673" spans="2:19" x14ac:dyDescent="0.3">
      <c r="B673">
        <v>4</v>
      </c>
      <c r="C673">
        <v>243.149</v>
      </c>
      <c r="D673">
        <f t="shared" si="40"/>
        <v>59.837242699856432</v>
      </c>
      <c r="E673">
        <v>-34.393300000000004</v>
      </c>
      <c r="F673">
        <v>62.698399999999999</v>
      </c>
      <c r="G673">
        <v>290.72300000000001</v>
      </c>
      <c r="H673">
        <v>0.52266800000000002</v>
      </c>
      <c r="I673">
        <v>-49.7742</v>
      </c>
      <c r="L673">
        <v>7</v>
      </c>
      <c r="M673">
        <v>298.476</v>
      </c>
      <c r="N673">
        <f t="shared" si="41"/>
        <v>57.025547445255469</v>
      </c>
      <c r="O673">
        <v>-13.9771</v>
      </c>
      <c r="P673">
        <v>57.220500000000001</v>
      </c>
      <c r="Q673">
        <v>307.48099999999999</v>
      </c>
      <c r="R673">
        <v>0.594194</v>
      </c>
      <c r="S673">
        <v>-28.869599999999998</v>
      </c>
    </row>
    <row r="674" spans="2:19" x14ac:dyDescent="0.3">
      <c r="B674">
        <v>5</v>
      </c>
      <c r="C674">
        <v>259.90800000000002</v>
      </c>
      <c r="D674">
        <f t="shared" si="40"/>
        <v>59.669431350319179</v>
      </c>
      <c r="E674">
        <v>-33.920299999999997</v>
      </c>
      <c r="F674">
        <v>62.271099999999997</v>
      </c>
      <c r="G674">
        <v>283.97399999999999</v>
      </c>
      <c r="H674">
        <v>0.521316</v>
      </c>
      <c r="I674">
        <v>-50.018300000000004</v>
      </c>
      <c r="L674">
        <v>8</v>
      </c>
      <c r="M674">
        <v>316.45800000000003</v>
      </c>
      <c r="N674">
        <f t="shared" si="41"/>
        <v>55.611166722277744</v>
      </c>
      <c r="O674">
        <v>-13.9008</v>
      </c>
      <c r="P674">
        <v>57.174700000000001</v>
      </c>
      <c r="Q674">
        <v>307.79000000000002</v>
      </c>
      <c r="R674">
        <v>0.59251500000000001</v>
      </c>
      <c r="S674">
        <v>-28.930700000000002</v>
      </c>
    </row>
    <row r="675" spans="2:19" x14ac:dyDescent="0.3">
      <c r="B675">
        <v>6</v>
      </c>
      <c r="C675">
        <v>276.69299999999998</v>
      </c>
      <c r="D675">
        <f t="shared" si="40"/>
        <v>59.57700327673529</v>
      </c>
      <c r="E675">
        <v>-33.584600000000002</v>
      </c>
      <c r="F675">
        <v>62.225299999999997</v>
      </c>
      <c r="G675">
        <v>280.44</v>
      </c>
      <c r="H675">
        <v>0.51706200000000002</v>
      </c>
      <c r="I675">
        <v>-50.247199999999999</v>
      </c>
      <c r="L675">
        <v>9</v>
      </c>
      <c r="M675">
        <v>334.13099999999997</v>
      </c>
      <c r="N675">
        <f t="shared" si="41"/>
        <v>56.583488937928088</v>
      </c>
      <c r="O675">
        <v>-13.656599999999999</v>
      </c>
      <c r="P675">
        <v>56.930500000000002</v>
      </c>
      <c r="Q675">
        <v>305.09100000000001</v>
      </c>
      <c r="R675">
        <v>0.59237300000000004</v>
      </c>
      <c r="S675">
        <v>-28.991700000000002</v>
      </c>
    </row>
    <row r="676" spans="2:19" x14ac:dyDescent="0.3">
      <c r="B676">
        <v>7</v>
      </c>
      <c r="C676">
        <v>293.82900000000001</v>
      </c>
      <c r="D676">
        <f t="shared" si="40"/>
        <v>58.356676003734748</v>
      </c>
      <c r="E676">
        <v>-33.996600000000001</v>
      </c>
      <c r="F676">
        <v>62.7136</v>
      </c>
      <c r="G676">
        <v>287.209</v>
      </c>
      <c r="H676">
        <v>0.52119300000000002</v>
      </c>
      <c r="I676">
        <v>-50.186199999999999</v>
      </c>
      <c r="L676">
        <v>10</v>
      </c>
      <c r="M676">
        <v>352.37099999999998</v>
      </c>
      <c r="N676">
        <f t="shared" si="41"/>
        <v>54.824561403508746</v>
      </c>
      <c r="O676">
        <v>-13.8245</v>
      </c>
      <c r="P676">
        <v>56.930500000000002</v>
      </c>
      <c r="Q676">
        <v>304.90300000000002</v>
      </c>
      <c r="R676">
        <v>0.59146399999999999</v>
      </c>
      <c r="S676">
        <v>-29.220600000000001</v>
      </c>
    </row>
    <row r="677" spans="2:19" x14ac:dyDescent="0.3">
      <c r="B677">
        <v>8</v>
      </c>
      <c r="C677">
        <v>311.10199999999998</v>
      </c>
      <c r="D677">
        <f t="shared" si="40"/>
        <v>57.893822729114909</v>
      </c>
      <c r="E677">
        <v>-34.332299999999996</v>
      </c>
      <c r="F677">
        <v>63.201900000000002</v>
      </c>
      <c r="G677">
        <v>289.28800000000001</v>
      </c>
      <c r="H677">
        <v>0.52185899999999996</v>
      </c>
      <c r="I677">
        <v>-50.323500000000003</v>
      </c>
      <c r="L677">
        <v>11</v>
      </c>
      <c r="M677">
        <v>370.35300000000001</v>
      </c>
      <c r="N677">
        <f t="shared" si="41"/>
        <v>55.611166722277744</v>
      </c>
      <c r="O677">
        <v>-13.9923</v>
      </c>
      <c r="P677">
        <v>57.022100000000002</v>
      </c>
      <c r="Q677">
        <v>305.642</v>
      </c>
      <c r="R677">
        <v>0.59183300000000005</v>
      </c>
      <c r="S677">
        <v>-29.312100000000001</v>
      </c>
    </row>
    <row r="678" spans="2:19" x14ac:dyDescent="0.3">
      <c r="B678">
        <v>9</v>
      </c>
      <c r="C678">
        <v>328.233</v>
      </c>
      <c r="D678">
        <f t="shared" si="40"/>
        <v>58.373708481699744</v>
      </c>
      <c r="E678">
        <v>-33.447299999999998</v>
      </c>
      <c r="F678">
        <v>62.362699999999997</v>
      </c>
      <c r="G678">
        <v>282.59100000000001</v>
      </c>
      <c r="H678">
        <v>0.51743300000000003</v>
      </c>
      <c r="I678">
        <v>-50.384500000000003</v>
      </c>
      <c r="L678">
        <v>12</v>
      </c>
      <c r="M678">
        <v>388.49700000000001</v>
      </c>
      <c r="N678">
        <f t="shared" si="41"/>
        <v>55.114638447971764</v>
      </c>
      <c r="O678">
        <v>-14.6027</v>
      </c>
      <c r="P678">
        <v>57.6935</v>
      </c>
      <c r="Q678">
        <v>312.99099999999999</v>
      </c>
      <c r="R678">
        <v>0.596522</v>
      </c>
      <c r="S678">
        <v>-29.205300000000001</v>
      </c>
    </row>
    <row r="679" spans="2:19" x14ac:dyDescent="0.3">
      <c r="B679">
        <v>10</v>
      </c>
      <c r="C679">
        <v>345.76299999999998</v>
      </c>
      <c r="D679">
        <f t="shared" si="40"/>
        <v>57.045065601825534</v>
      </c>
      <c r="E679">
        <v>-33.721899999999998</v>
      </c>
      <c r="F679">
        <v>62.6526</v>
      </c>
      <c r="G679">
        <v>285.71499999999997</v>
      </c>
      <c r="H679">
        <v>0.51776299999999997</v>
      </c>
      <c r="I679">
        <v>-50.491300000000003</v>
      </c>
      <c r="L679">
        <v>13</v>
      </c>
      <c r="M679">
        <v>407.05399999999997</v>
      </c>
      <c r="N679">
        <f t="shared" si="41"/>
        <v>53.888020693000065</v>
      </c>
      <c r="O679">
        <v>-13.687099999999999</v>
      </c>
      <c r="P679">
        <v>56.747399999999999</v>
      </c>
      <c r="Q679">
        <v>301.81599999999997</v>
      </c>
      <c r="R679">
        <v>0.58750000000000002</v>
      </c>
      <c r="S679">
        <v>-29.434200000000001</v>
      </c>
    </row>
    <row r="680" spans="2:19" x14ac:dyDescent="0.3">
      <c r="B680">
        <v>11</v>
      </c>
      <c r="C680">
        <v>363.14</v>
      </c>
      <c r="D680">
        <f t="shared" si="40"/>
        <v>57.5473326811302</v>
      </c>
      <c r="E680">
        <v>-33.371000000000002</v>
      </c>
      <c r="F680">
        <v>62.210099999999997</v>
      </c>
      <c r="G680">
        <v>281.911</v>
      </c>
      <c r="H680">
        <v>0.51793800000000001</v>
      </c>
      <c r="I680">
        <v>-50.506599999999999</v>
      </c>
      <c r="L680">
        <v>14</v>
      </c>
      <c r="M680">
        <v>425.00299999999999</v>
      </c>
      <c r="N680">
        <f t="shared" si="41"/>
        <v>55.713410217839396</v>
      </c>
      <c r="O680">
        <v>-15.7928</v>
      </c>
      <c r="P680">
        <v>58.776899999999998</v>
      </c>
      <c r="Q680">
        <v>328.10500000000002</v>
      </c>
      <c r="R680">
        <v>0.60369700000000004</v>
      </c>
      <c r="S680">
        <v>-29.418900000000001</v>
      </c>
    </row>
    <row r="681" spans="2:19" x14ac:dyDescent="0.3">
      <c r="B681">
        <v>12</v>
      </c>
      <c r="C681">
        <v>380.86399999999998</v>
      </c>
      <c r="D681">
        <f t="shared" si="40"/>
        <v>56.420672534416646</v>
      </c>
      <c r="E681">
        <v>-33.767699999999998</v>
      </c>
      <c r="F681">
        <v>62.5916</v>
      </c>
      <c r="G681">
        <v>284.69600000000003</v>
      </c>
      <c r="H681">
        <v>0.519729</v>
      </c>
      <c r="I681">
        <v>-50.445599999999999</v>
      </c>
      <c r="L681">
        <v>15</v>
      </c>
      <c r="M681">
        <v>443.37700000000001</v>
      </c>
      <c r="N681">
        <f t="shared" si="41"/>
        <v>54.424730597583469</v>
      </c>
      <c r="O681">
        <v>-14.8621</v>
      </c>
      <c r="P681">
        <v>57.830800000000004</v>
      </c>
      <c r="Q681">
        <v>314.39600000000002</v>
      </c>
      <c r="R681">
        <v>0.59712600000000005</v>
      </c>
      <c r="S681">
        <v>-29.541</v>
      </c>
    </row>
    <row r="682" spans="2:19" x14ac:dyDescent="0.3">
      <c r="B682">
        <v>13</v>
      </c>
      <c r="C682">
        <v>398.91</v>
      </c>
      <c r="D682">
        <f t="shared" si="40"/>
        <v>55.413942147844246</v>
      </c>
      <c r="E682">
        <v>-34.500100000000003</v>
      </c>
      <c r="F682">
        <v>63.232399999999998</v>
      </c>
      <c r="G682">
        <v>292.74799999999999</v>
      </c>
      <c r="H682">
        <v>0.52517599999999998</v>
      </c>
      <c r="I682">
        <v>-50.399799999999999</v>
      </c>
      <c r="L682">
        <v>16</v>
      </c>
      <c r="M682">
        <v>461.76</v>
      </c>
      <c r="N682">
        <f t="shared" si="41"/>
        <v>54.398085187401456</v>
      </c>
      <c r="O682">
        <v>-14.541600000000001</v>
      </c>
      <c r="P682">
        <v>57.540900000000001</v>
      </c>
      <c r="Q682">
        <v>310.29000000000002</v>
      </c>
      <c r="R682">
        <v>0.59596300000000002</v>
      </c>
      <c r="S682">
        <v>-29.6783</v>
      </c>
    </row>
    <row r="683" spans="2:19" x14ac:dyDescent="0.3">
      <c r="B683">
        <v>14</v>
      </c>
      <c r="C683">
        <v>416.327</v>
      </c>
      <c r="D683">
        <f t="shared" si="40"/>
        <v>57.41516908767305</v>
      </c>
      <c r="E683">
        <v>-34.103400000000001</v>
      </c>
      <c r="F683">
        <v>62.957799999999999</v>
      </c>
      <c r="G683">
        <v>289.33300000000003</v>
      </c>
      <c r="H683">
        <v>0.52164900000000003</v>
      </c>
      <c r="I683">
        <v>-50.537100000000002</v>
      </c>
      <c r="L683">
        <v>17</v>
      </c>
      <c r="M683">
        <v>480.19499999999999</v>
      </c>
      <c r="N683">
        <f t="shared" si="41"/>
        <v>54.244643341470024</v>
      </c>
      <c r="O683">
        <v>-14.0228</v>
      </c>
      <c r="P683">
        <v>56.945799999999998</v>
      </c>
      <c r="Q683">
        <v>304.755</v>
      </c>
      <c r="R683">
        <v>0.59368500000000002</v>
      </c>
      <c r="S683">
        <v>-29.5105</v>
      </c>
    </row>
    <row r="684" spans="2:19" x14ac:dyDescent="0.3">
      <c r="B684">
        <v>15</v>
      </c>
      <c r="C684">
        <v>433.9</v>
      </c>
      <c r="D684">
        <f t="shared" si="40"/>
        <v>56.905479997723852</v>
      </c>
      <c r="E684">
        <v>-33.905000000000001</v>
      </c>
      <c r="F684">
        <v>62.7136</v>
      </c>
      <c r="G684">
        <v>285.73700000000002</v>
      </c>
      <c r="H684">
        <v>0.52158599999999999</v>
      </c>
      <c r="I684">
        <v>-50.491300000000003</v>
      </c>
      <c r="L684">
        <v>18</v>
      </c>
      <c r="M684">
        <v>498.55200000000002</v>
      </c>
      <c r="N684">
        <f t="shared" si="41"/>
        <v>54.475132102195268</v>
      </c>
      <c r="O684">
        <v>-14.7552</v>
      </c>
      <c r="P684">
        <v>57.632399999999997</v>
      </c>
      <c r="Q684">
        <v>312.01</v>
      </c>
      <c r="R684">
        <v>0.59760500000000005</v>
      </c>
      <c r="S684">
        <v>-29.7241</v>
      </c>
    </row>
    <row r="685" spans="2:19" x14ac:dyDescent="0.3">
      <c r="B685">
        <v>16</v>
      </c>
      <c r="C685">
        <v>451.64800000000002</v>
      </c>
      <c r="D685">
        <f t="shared" si="40"/>
        <v>56.344376831192093</v>
      </c>
      <c r="E685">
        <v>-34.027099999999997</v>
      </c>
      <c r="F685">
        <v>62.744100000000003</v>
      </c>
      <c r="G685">
        <v>288.20800000000003</v>
      </c>
      <c r="H685">
        <v>0.52461899999999995</v>
      </c>
      <c r="I685">
        <v>-50.582900000000002</v>
      </c>
      <c r="L685">
        <v>19</v>
      </c>
      <c r="M685">
        <v>517.452</v>
      </c>
      <c r="N685">
        <f t="shared" si="41"/>
        <v>52.910052910052976</v>
      </c>
      <c r="O685">
        <v>-14.419600000000001</v>
      </c>
      <c r="P685">
        <v>57.479900000000001</v>
      </c>
      <c r="Q685">
        <v>308.96699999999998</v>
      </c>
      <c r="R685">
        <v>0.59304599999999996</v>
      </c>
      <c r="S685">
        <v>-29.6783</v>
      </c>
    </row>
    <row r="686" spans="2:19" x14ac:dyDescent="0.3">
      <c r="B686">
        <v>17</v>
      </c>
      <c r="C686">
        <v>469.70800000000003</v>
      </c>
      <c r="D686">
        <f t="shared" si="40"/>
        <v>55.370985603543737</v>
      </c>
      <c r="E686">
        <v>-33.416699999999999</v>
      </c>
      <c r="F686">
        <v>62.194800000000001</v>
      </c>
      <c r="G686">
        <v>283.17700000000002</v>
      </c>
      <c r="H686">
        <v>0.51920599999999995</v>
      </c>
      <c r="I686">
        <v>-50.506599999999999</v>
      </c>
      <c r="L686">
        <v>20</v>
      </c>
      <c r="M686">
        <v>536.04399999999998</v>
      </c>
      <c r="N686">
        <f t="shared" si="41"/>
        <v>53.786574870912268</v>
      </c>
      <c r="O686">
        <v>-14.6332</v>
      </c>
      <c r="P686">
        <v>57.510399999999997</v>
      </c>
      <c r="Q686">
        <v>309.75200000000001</v>
      </c>
      <c r="R686">
        <v>0.59673299999999996</v>
      </c>
      <c r="S686">
        <v>-29.7089</v>
      </c>
    </row>
    <row r="687" spans="2:19" x14ac:dyDescent="0.3">
      <c r="B687">
        <v>18</v>
      </c>
      <c r="C687">
        <v>487.37299999999999</v>
      </c>
      <c r="D687">
        <f t="shared" si="40"/>
        <v>56.609114067364963</v>
      </c>
      <c r="E687">
        <v>-33.447299999999998</v>
      </c>
      <c r="F687">
        <v>62.271099999999997</v>
      </c>
      <c r="G687">
        <v>283.64499999999998</v>
      </c>
      <c r="H687">
        <v>0.52070300000000003</v>
      </c>
      <c r="I687">
        <v>-50.476100000000002</v>
      </c>
      <c r="L687">
        <v>21</v>
      </c>
      <c r="M687">
        <v>554.74800000000005</v>
      </c>
      <c r="N687">
        <f t="shared" si="41"/>
        <v>53.46449957228382</v>
      </c>
      <c r="O687">
        <v>-15.121499999999999</v>
      </c>
      <c r="P687">
        <v>58.044400000000003</v>
      </c>
      <c r="Q687">
        <v>316.43799999999999</v>
      </c>
      <c r="R687">
        <v>0.59989300000000001</v>
      </c>
      <c r="S687">
        <v>-29.8004</v>
      </c>
    </row>
    <row r="688" spans="2:19" x14ac:dyDescent="0.3">
      <c r="B688">
        <v>19</v>
      </c>
      <c r="C688">
        <v>505.65699999999998</v>
      </c>
      <c r="D688">
        <f t="shared" si="40"/>
        <v>54.692627433821947</v>
      </c>
      <c r="E688">
        <v>-33.569299999999998</v>
      </c>
      <c r="F688">
        <v>62.149000000000001</v>
      </c>
      <c r="G688">
        <v>285.80500000000001</v>
      </c>
      <c r="H688">
        <v>0.52275300000000002</v>
      </c>
      <c r="I688">
        <v>-50.414999999999999</v>
      </c>
      <c r="L688">
        <v>22</v>
      </c>
      <c r="M688">
        <v>573.63900000000001</v>
      </c>
      <c r="N688">
        <f t="shared" si="41"/>
        <v>52.935260176803872</v>
      </c>
      <c r="O688">
        <v>-15.4724</v>
      </c>
      <c r="P688">
        <v>58.364899999999999</v>
      </c>
      <c r="Q688">
        <v>320.67099999999999</v>
      </c>
      <c r="R688">
        <v>0.60238400000000003</v>
      </c>
      <c r="S688">
        <v>-29.7089</v>
      </c>
    </row>
    <row r="689" spans="1:19" x14ac:dyDescent="0.3">
      <c r="B689">
        <v>20</v>
      </c>
      <c r="C689">
        <v>523.87</v>
      </c>
      <c r="D689">
        <f t="shared" si="40"/>
        <v>54.905836490418864</v>
      </c>
      <c r="E689">
        <v>-33.889800000000001</v>
      </c>
      <c r="F689">
        <v>62.5458</v>
      </c>
      <c r="G689">
        <v>287.678</v>
      </c>
      <c r="H689">
        <v>0.52320900000000004</v>
      </c>
      <c r="I689">
        <v>-50.598100000000002</v>
      </c>
      <c r="L689">
        <v>23</v>
      </c>
      <c r="M689">
        <v>592.61300000000006</v>
      </c>
      <c r="N689">
        <f t="shared" si="41"/>
        <v>52.703699799725811</v>
      </c>
      <c r="O689">
        <v>-14.2059</v>
      </c>
      <c r="P689">
        <v>56.869500000000002</v>
      </c>
      <c r="Q689">
        <v>303.41000000000003</v>
      </c>
      <c r="R689">
        <v>0.59512900000000002</v>
      </c>
      <c r="S689">
        <v>-29.8309</v>
      </c>
    </row>
    <row r="690" spans="1:19" x14ac:dyDescent="0.3">
      <c r="B690">
        <v>21</v>
      </c>
      <c r="C690">
        <v>542.04200000000003</v>
      </c>
      <c r="D690">
        <f t="shared" si="40"/>
        <v>55.029716046665122</v>
      </c>
      <c r="E690">
        <v>-33.798200000000001</v>
      </c>
      <c r="F690">
        <v>62.4542</v>
      </c>
      <c r="G690">
        <v>287.05399999999997</v>
      </c>
      <c r="H690">
        <v>0.52210100000000004</v>
      </c>
      <c r="I690">
        <v>-50.613399999999999</v>
      </c>
      <c r="L690">
        <v>24</v>
      </c>
      <c r="M690">
        <v>611.20899999999995</v>
      </c>
      <c r="N690">
        <f t="shared" si="41"/>
        <v>53.775005377500854</v>
      </c>
      <c r="O690">
        <v>-15.8691</v>
      </c>
      <c r="P690">
        <v>58.593800000000002</v>
      </c>
      <c r="Q690">
        <v>322.702</v>
      </c>
      <c r="R690">
        <v>0.60437200000000002</v>
      </c>
      <c r="S690">
        <v>-30.013999999999999</v>
      </c>
    </row>
    <row r="691" spans="1:19" x14ac:dyDescent="0.3">
      <c r="B691">
        <v>22</v>
      </c>
      <c r="C691">
        <v>560.20600000000002</v>
      </c>
      <c r="D691">
        <f t="shared" si="40"/>
        <v>55.053952873816378</v>
      </c>
      <c r="E691">
        <v>-33.279400000000003</v>
      </c>
      <c r="F691">
        <v>61.782800000000002</v>
      </c>
      <c r="G691">
        <v>281.91199999999998</v>
      </c>
      <c r="H691">
        <v>0.52051999999999998</v>
      </c>
      <c r="I691">
        <v>-50.430300000000003</v>
      </c>
      <c r="L691">
        <v>25</v>
      </c>
      <c r="M691">
        <v>630.36800000000005</v>
      </c>
      <c r="N691">
        <f t="shared" si="41"/>
        <v>52.194790959861919</v>
      </c>
      <c r="O691">
        <v>-15.273999999999999</v>
      </c>
      <c r="P691">
        <v>57.8613</v>
      </c>
      <c r="Q691">
        <v>314.149</v>
      </c>
      <c r="R691">
        <v>0.59830300000000003</v>
      </c>
      <c r="S691">
        <v>-29.983499999999999</v>
      </c>
    </row>
    <row r="692" spans="1:19" x14ac:dyDescent="0.3">
      <c r="B692">
        <v>23</v>
      </c>
      <c r="C692">
        <v>578.40099999999995</v>
      </c>
      <c r="D692">
        <f t="shared" si="40"/>
        <v>54.96015388843108</v>
      </c>
      <c r="E692">
        <v>-33.737200000000001</v>
      </c>
      <c r="F692">
        <v>62.271099999999997</v>
      </c>
      <c r="G692">
        <v>286.72899999999998</v>
      </c>
      <c r="H692">
        <v>0.52193100000000003</v>
      </c>
      <c r="I692">
        <v>-50.598100000000002</v>
      </c>
      <c r="L692">
        <v>26</v>
      </c>
      <c r="M692">
        <v>649.41899999999998</v>
      </c>
      <c r="N692">
        <f t="shared" si="41"/>
        <v>52.490682903784766</v>
      </c>
      <c r="O692">
        <v>-14.74</v>
      </c>
      <c r="P692">
        <v>57.388300000000001</v>
      </c>
      <c r="Q692">
        <v>310.83699999999999</v>
      </c>
      <c r="R692">
        <v>0.59775999999999996</v>
      </c>
      <c r="S692">
        <v>-29.968299999999999</v>
      </c>
    </row>
    <row r="693" spans="1:19" x14ac:dyDescent="0.3">
      <c r="B693">
        <v>24</v>
      </c>
      <c r="C693">
        <v>596.524</v>
      </c>
      <c r="D693">
        <f t="shared" si="40"/>
        <v>55.178502455443216</v>
      </c>
      <c r="E693">
        <v>-34.133899999999997</v>
      </c>
      <c r="F693">
        <v>62.789900000000003</v>
      </c>
      <c r="G693">
        <v>291.74400000000003</v>
      </c>
      <c r="H693">
        <v>0.524316</v>
      </c>
      <c r="I693">
        <v>-50.659199999999998</v>
      </c>
      <c r="L693">
        <v>27</v>
      </c>
      <c r="M693">
        <v>668.40800000000002</v>
      </c>
      <c r="N693">
        <f t="shared" si="41"/>
        <v>52.662067512770463</v>
      </c>
      <c r="O693">
        <v>-15.365600000000001</v>
      </c>
      <c r="P693">
        <v>57.7087</v>
      </c>
      <c r="Q693">
        <v>316.64699999999999</v>
      </c>
      <c r="R693">
        <v>0.60236999999999996</v>
      </c>
      <c r="S693">
        <v>-30.090299999999999</v>
      </c>
    </row>
    <row r="694" spans="1:19" x14ac:dyDescent="0.3">
      <c r="B694">
        <v>25</v>
      </c>
      <c r="C694">
        <v>614.928</v>
      </c>
      <c r="D694">
        <f t="shared" si="40"/>
        <v>54.336013910019574</v>
      </c>
      <c r="E694">
        <v>-33.737200000000001</v>
      </c>
      <c r="F694">
        <v>62.255899999999997</v>
      </c>
      <c r="G694">
        <v>286.46300000000002</v>
      </c>
      <c r="H694">
        <v>0.52424099999999996</v>
      </c>
      <c r="I694">
        <v>-50.537100000000002</v>
      </c>
      <c r="L694">
        <v>28</v>
      </c>
      <c r="M694">
        <v>687.55399999999997</v>
      </c>
      <c r="N694">
        <f t="shared" si="41"/>
        <v>52.230230857620505</v>
      </c>
      <c r="O694">
        <v>-15.273999999999999</v>
      </c>
      <c r="P694">
        <v>57.8003</v>
      </c>
      <c r="Q694">
        <v>314.666</v>
      </c>
      <c r="R694">
        <v>0.60273900000000002</v>
      </c>
      <c r="S694">
        <v>-30.044599999999999</v>
      </c>
    </row>
    <row r="695" spans="1:19" x14ac:dyDescent="0.3">
      <c r="B695">
        <v>26</v>
      </c>
      <c r="C695">
        <v>633.00300000000004</v>
      </c>
      <c r="D695">
        <f t="shared" si="40"/>
        <v>55.325034578146472</v>
      </c>
      <c r="E695">
        <v>-34.2102</v>
      </c>
      <c r="F695">
        <v>62.789900000000003</v>
      </c>
      <c r="G695">
        <v>290.74</v>
      </c>
      <c r="H695">
        <v>0.52666400000000002</v>
      </c>
      <c r="I695">
        <v>-50.537100000000002</v>
      </c>
    </row>
    <row r="696" spans="1:19" x14ac:dyDescent="0.3">
      <c r="B696">
        <v>27</v>
      </c>
      <c r="C696">
        <v>651.52</v>
      </c>
      <c r="D696">
        <f t="shared" si="40"/>
        <v>54.004428363125953</v>
      </c>
      <c r="E696">
        <v>-33.737200000000001</v>
      </c>
      <c r="F696">
        <v>62.316899999999997</v>
      </c>
      <c r="G696">
        <v>285.50099999999998</v>
      </c>
      <c r="H696">
        <v>0.52453399999999994</v>
      </c>
      <c r="I696">
        <v>-50.598100000000002</v>
      </c>
      <c r="K696">
        <v>4.0999999999999996</v>
      </c>
    </row>
    <row r="697" spans="1:19" x14ac:dyDescent="0.3">
      <c r="B697">
        <v>28</v>
      </c>
      <c r="C697">
        <v>669.79</v>
      </c>
      <c r="D697">
        <f t="shared" si="40"/>
        <v>54.734537493158236</v>
      </c>
      <c r="E697">
        <v>-34.133899999999997</v>
      </c>
      <c r="F697">
        <v>62.6526</v>
      </c>
      <c r="G697">
        <v>291.25</v>
      </c>
      <c r="H697">
        <v>0.52724199999999999</v>
      </c>
      <c r="I697">
        <v>-50.567599999999999</v>
      </c>
      <c r="L697">
        <v>1</v>
      </c>
      <c r="M697">
        <v>202.446</v>
      </c>
      <c r="O697">
        <v>-21.408100000000001</v>
      </c>
      <c r="P697">
        <v>66.024799999999999</v>
      </c>
      <c r="Q697">
        <v>314.721</v>
      </c>
      <c r="R697">
        <v>0.58687900000000004</v>
      </c>
      <c r="S697">
        <v>-28.915400000000002</v>
      </c>
    </row>
    <row r="698" spans="1:19" x14ac:dyDescent="0.3">
      <c r="B698">
        <v>29</v>
      </c>
      <c r="C698">
        <v>688.34400000000005</v>
      </c>
      <c r="D698">
        <f t="shared" si="40"/>
        <v>53.896733857927956</v>
      </c>
      <c r="E698">
        <v>-33.737200000000001</v>
      </c>
      <c r="F698">
        <v>62.3474</v>
      </c>
      <c r="G698">
        <v>287.40899999999999</v>
      </c>
      <c r="H698">
        <v>0.52512800000000004</v>
      </c>
      <c r="I698">
        <v>-50.537100000000002</v>
      </c>
      <c r="L698">
        <v>2</v>
      </c>
      <c r="M698">
        <v>211.27199999999999</v>
      </c>
      <c r="N698">
        <f t="shared" si="41"/>
        <v>113.30160888284622</v>
      </c>
      <c r="O698">
        <v>-11.8713</v>
      </c>
      <c r="P698">
        <v>52.352899999999998</v>
      </c>
      <c r="Q698">
        <v>307.92200000000003</v>
      </c>
      <c r="R698">
        <v>0.60574700000000004</v>
      </c>
      <c r="S698">
        <v>-26.275600000000001</v>
      </c>
    </row>
    <row r="699" spans="1:19" x14ac:dyDescent="0.3">
      <c r="L699">
        <v>3</v>
      </c>
      <c r="M699">
        <v>228.27</v>
      </c>
      <c r="N699">
        <f t="shared" si="41"/>
        <v>58.830450641251844</v>
      </c>
      <c r="O699">
        <v>-13.870200000000001</v>
      </c>
      <c r="P699">
        <v>56.3354</v>
      </c>
      <c r="Q699">
        <v>316.49900000000002</v>
      </c>
      <c r="R699">
        <v>0.59993300000000005</v>
      </c>
      <c r="S699">
        <v>-27.374300000000002</v>
      </c>
    </row>
    <row r="700" spans="1:19" x14ac:dyDescent="0.3">
      <c r="A700">
        <v>4.2</v>
      </c>
      <c r="L700">
        <v>4</v>
      </c>
      <c r="M700">
        <v>245.298</v>
      </c>
      <c r="N700">
        <f t="shared" si="41"/>
        <v>58.72680291284945</v>
      </c>
      <c r="O700">
        <v>-13.4277</v>
      </c>
      <c r="P700">
        <v>56.289700000000003</v>
      </c>
      <c r="Q700">
        <v>308.363</v>
      </c>
      <c r="R700">
        <v>0.59498499999999999</v>
      </c>
      <c r="S700">
        <v>-27.8931</v>
      </c>
    </row>
    <row r="701" spans="1:19" x14ac:dyDescent="0.3">
      <c r="B701">
        <v>1</v>
      </c>
      <c r="C701">
        <v>202.46</v>
      </c>
      <c r="E701">
        <v>-40.786700000000003</v>
      </c>
      <c r="F701">
        <v>71.838399999999993</v>
      </c>
      <c r="G701">
        <v>284.36</v>
      </c>
      <c r="H701">
        <v>0.51058300000000001</v>
      </c>
      <c r="I701">
        <v>-50.521900000000002</v>
      </c>
      <c r="L701">
        <v>5</v>
      </c>
      <c r="M701">
        <v>262.60000000000002</v>
      </c>
      <c r="N701">
        <f t="shared" si="41"/>
        <v>57.796786498670606</v>
      </c>
      <c r="O701">
        <v>-14.0228</v>
      </c>
      <c r="P701">
        <v>57.144199999999998</v>
      </c>
      <c r="Q701">
        <v>316.572</v>
      </c>
      <c r="R701">
        <v>0.59867300000000001</v>
      </c>
      <c r="S701">
        <v>-28.1525</v>
      </c>
    </row>
    <row r="702" spans="1:19" x14ac:dyDescent="0.3">
      <c r="B702">
        <v>2</v>
      </c>
      <c r="C702">
        <v>207.92599999999999</v>
      </c>
      <c r="D702">
        <f t="shared" si="40"/>
        <v>182.94914013904202</v>
      </c>
      <c r="E702">
        <v>-34.027099999999997</v>
      </c>
      <c r="F702">
        <v>58.120699999999999</v>
      </c>
      <c r="G702">
        <v>314.428</v>
      </c>
      <c r="H702">
        <v>0.55954700000000002</v>
      </c>
      <c r="I702">
        <v>-47.622700000000002</v>
      </c>
      <c r="L702">
        <v>6</v>
      </c>
      <c r="M702">
        <v>279.92399999999998</v>
      </c>
      <c r="N702">
        <f t="shared" si="41"/>
        <v>57.723389517432615</v>
      </c>
      <c r="O702">
        <v>-13.549799999999999</v>
      </c>
      <c r="P702">
        <v>56.701700000000002</v>
      </c>
      <c r="Q702">
        <v>307.32</v>
      </c>
      <c r="R702">
        <v>0.59401899999999996</v>
      </c>
      <c r="S702">
        <v>-28.533899999999999</v>
      </c>
    </row>
    <row r="703" spans="1:19" x14ac:dyDescent="0.3">
      <c r="B703">
        <v>3</v>
      </c>
      <c r="C703">
        <v>225.32400000000001</v>
      </c>
      <c r="D703">
        <f t="shared" si="40"/>
        <v>57.47787101965735</v>
      </c>
      <c r="E703">
        <v>-34.5306</v>
      </c>
      <c r="F703">
        <v>62.240600000000001</v>
      </c>
      <c r="G703">
        <v>296.65300000000002</v>
      </c>
      <c r="H703">
        <v>0.53149000000000002</v>
      </c>
      <c r="I703">
        <v>-49.057000000000002</v>
      </c>
      <c r="L703">
        <v>7</v>
      </c>
      <c r="M703">
        <v>297.54700000000003</v>
      </c>
      <c r="N703">
        <f t="shared" si="41"/>
        <v>56.744027691085364</v>
      </c>
      <c r="O703">
        <v>-14.0076</v>
      </c>
      <c r="P703">
        <v>57.296799999999998</v>
      </c>
      <c r="Q703">
        <v>311.45999999999998</v>
      </c>
      <c r="R703">
        <v>0.59552099999999997</v>
      </c>
      <c r="S703">
        <v>-28.655999999999999</v>
      </c>
    </row>
    <row r="704" spans="1:19" x14ac:dyDescent="0.3">
      <c r="B704">
        <v>4</v>
      </c>
      <c r="C704">
        <v>241.63200000000001</v>
      </c>
      <c r="D704">
        <f t="shared" si="40"/>
        <v>61.319597743438827</v>
      </c>
      <c r="E704">
        <v>-33.096299999999999</v>
      </c>
      <c r="F704">
        <v>61.340299999999999</v>
      </c>
      <c r="G704">
        <v>283.30099999999999</v>
      </c>
      <c r="H704">
        <v>0.52229300000000001</v>
      </c>
      <c r="I704">
        <v>-49.209600000000002</v>
      </c>
      <c r="L704">
        <v>8</v>
      </c>
      <c r="M704">
        <v>315.221</v>
      </c>
      <c r="N704">
        <f t="shared" si="41"/>
        <v>56.580287427860206</v>
      </c>
      <c r="O704">
        <v>-14.434799999999999</v>
      </c>
      <c r="P704">
        <v>57.678199999999997</v>
      </c>
      <c r="Q704">
        <v>317.51799999999997</v>
      </c>
      <c r="R704">
        <v>0.60121599999999997</v>
      </c>
      <c r="S704">
        <v>-28.762799999999999</v>
      </c>
    </row>
    <row r="705" spans="2:19" x14ac:dyDescent="0.3">
      <c r="B705">
        <v>5</v>
      </c>
      <c r="C705">
        <v>258.14299999999997</v>
      </c>
      <c r="D705">
        <f t="shared" si="40"/>
        <v>60.565683483738233</v>
      </c>
      <c r="E705">
        <v>-33.676099999999998</v>
      </c>
      <c r="F705">
        <v>62.057499999999997</v>
      </c>
      <c r="G705">
        <v>288.15100000000001</v>
      </c>
      <c r="H705">
        <v>0.52637500000000004</v>
      </c>
      <c r="I705">
        <v>-49.392699999999998</v>
      </c>
      <c r="L705">
        <v>9</v>
      </c>
      <c r="M705">
        <v>332.5</v>
      </c>
      <c r="N705">
        <f t="shared" si="41"/>
        <v>57.873719543955104</v>
      </c>
      <c r="O705">
        <v>-14.2822</v>
      </c>
      <c r="P705">
        <v>57.540900000000001</v>
      </c>
      <c r="Q705">
        <v>313.25099999999998</v>
      </c>
      <c r="R705">
        <v>0.59817200000000004</v>
      </c>
      <c r="S705">
        <v>-28.869599999999998</v>
      </c>
    </row>
    <row r="706" spans="2:19" x14ac:dyDescent="0.3">
      <c r="B706">
        <v>6</v>
      </c>
      <c r="C706">
        <v>274.70400000000001</v>
      </c>
      <c r="D706">
        <f t="shared" si="40"/>
        <v>60.382827123965818</v>
      </c>
      <c r="E706">
        <v>-33.859299999999998</v>
      </c>
      <c r="F706">
        <v>62.5458</v>
      </c>
      <c r="G706">
        <v>289.30599999999998</v>
      </c>
      <c r="H706">
        <v>0.52545600000000003</v>
      </c>
      <c r="I706">
        <v>-49.789400000000001</v>
      </c>
      <c r="L706">
        <v>10</v>
      </c>
      <c r="M706">
        <v>350.39699999999999</v>
      </c>
      <c r="N706">
        <f t="shared" si="41"/>
        <v>55.87528636084263</v>
      </c>
      <c r="O706">
        <v>-13.687099999999999</v>
      </c>
      <c r="P706">
        <v>57.144199999999998</v>
      </c>
      <c r="Q706">
        <v>307.67599999999999</v>
      </c>
      <c r="R706">
        <v>0.59219900000000003</v>
      </c>
      <c r="S706">
        <v>-28.930700000000002</v>
      </c>
    </row>
    <row r="707" spans="2:19" x14ac:dyDescent="0.3">
      <c r="B707">
        <v>7</v>
      </c>
      <c r="C707">
        <v>291.80200000000002</v>
      </c>
      <c r="D707">
        <f t="shared" si="40"/>
        <v>58.486372675166642</v>
      </c>
      <c r="E707">
        <v>-33.752400000000002</v>
      </c>
      <c r="F707">
        <v>62.423699999999997</v>
      </c>
      <c r="G707">
        <v>288.35700000000003</v>
      </c>
      <c r="H707">
        <v>0.52552900000000002</v>
      </c>
      <c r="I707">
        <v>-49.865699999999997</v>
      </c>
      <c r="L707">
        <v>11</v>
      </c>
      <c r="M707">
        <v>368.24</v>
      </c>
      <c r="N707">
        <f t="shared" si="41"/>
        <v>56.044387154626406</v>
      </c>
      <c r="O707">
        <v>-14.0381</v>
      </c>
      <c r="P707">
        <v>57.479900000000001</v>
      </c>
      <c r="Q707">
        <v>312.25099999999998</v>
      </c>
      <c r="R707">
        <v>0.59579599999999999</v>
      </c>
      <c r="S707">
        <v>-28.915400000000002</v>
      </c>
    </row>
    <row r="708" spans="2:19" x14ac:dyDescent="0.3">
      <c r="B708">
        <v>8</v>
      </c>
      <c r="C708">
        <v>308.69200000000001</v>
      </c>
      <c r="D708">
        <f t="shared" si="40"/>
        <v>59.206631142688032</v>
      </c>
      <c r="E708">
        <v>-33.264200000000002</v>
      </c>
      <c r="F708">
        <v>62.088000000000001</v>
      </c>
      <c r="G708">
        <v>283.49</v>
      </c>
      <c r="H708">
        <v>0.52190999999999999</v>
      </c>
      <c r="I708">
        <v>-50.0488</v>
      </c>
      <c r="L708">
        <v>12</v>
      </c>
      <c r="M708">
        <v>386.27499999999998</v>
      </c>
      <c r="N708">
        <f t="shared" si="41"/>
        <v>55.44774050457454</v>
      </c>
      <c r="O708">
        <v>-13.549799999999999</v>
      </c>
      <c r="P708">
        <v>57.037399999999998</v>
      </c>
      <c r="Q708">
        <v>307.86500000000001</v>
      </c>
      <c r="R708">
        <v>0.59106499999999995</v>
      </c>
      <c r="S708">
        <v>-28.915400000000002</v>
      </c>
    </row>
    <row r="709" spans="2:19" x14ac:dyDescent="0.3">
      <c r="B709">
        <v>9</v>
      </c>
      <c r="C709">
        <v>325.79300000000001</v>
      </c>
      <c r="D709">
        <f t="shared" si="40"/>
        <v>58.476112508040465</v>
      </c>
      <c r="E709">
        <v>-33.569299999999998</v>
      </c>
      <c r="F709">
        <v>62.3932</v>
      </c>
      <c r="G709">
        <v>289.05700000000002</v>
      </c>
      <c r="H709">
        <v>0.52248499999999998</v>
      </c>
      <c r="I709">
        <v>-50.018300000000004</v>
      </c>
      <c r="L709">
        <v>13</v>
      </c>
      <c r="M709">
        <v>404.29899999999998</v>
      </c>
      <c r="N709">
        <f t="shared" si="41"/>
        <v>55.481580115401684</v>
      </c>
      <c r="O709">
        <v>-14.7247</v>
      </c>
      <c r="P709">
        <v>58.059699999999999</v>
      </c>
      <c r="Q709">
        <v>319.49099999999999</v>
      </c>
      <c r="R709">
        <v>0.59967099999999995</v>
      </c>
      <c r="S709">
        <v>-29.068000000000001</v>
      </c>
    </row>
    <row r="710" spans="2:19" x14ac:dyDescent="0.3">
      <c r="B710">
        <v>10</v>
      </c>
      <c r="C710">
        <v>342.52300000000002</v>
      </c>
      <c r="D710">
        <f t="shared" si="40"/>
        <v>59.772863120143391</v>
      </c>
      <c r="E710">
        <v>-34.027099999999997</v>
      </c>
      <c r="F710">
        <v>62.911999999999999</v>
      </c>
      <c r="G710">
        <v>293.06900000000002</v>
      </c>
      <c r="H710">
        <v>0.52674699999999997</v>
      </c>
      <c r="I710">
        <v>-49.819899999999997</v>
      </c>
      <c r="L710">
        <v>14</v>
      </c>
      <c r="M710">
        <v>422.75099999999998</v>
      </c>
      <c r="N710">
        <f t="shared" si="41"/>
        <v>54.194667244743123</v>
      </c>
      <c r="O710">
        <v>-14.236499999999999</v>
      </c>
      <c r="P710">
        <v>57.5867</v>
      </c>
      <c r="Q710">
        <v>312.91500000000002</v>
      </c>
      <c r="R710">
        <v>0.59696000000000005</v>
      </c>
      <c r="S710">
        <v>-29.266400000000001</v>
      </c>
    </row>
    <row r="711" spans="2:19" x14ac:dyDescent="0.3">
      <c r="B711">
        <v>11</v>
      </c>
      <c r="C711">
        <v>359.51100000000002</v>
      </c>
      <c r="D711">
        <f t="shared" ref="D711:D774" si="42">1000/(C711-C710)</f>
        <v>58.865081233812106</v>
      </c>
      <c r="E711">
        <v>-33.615099999999998</v>
      </c>
      <c r="F711">
        <v>62.530500000000004</v>
      </c>
      <c r="G711">
        <v>287.44299999999998</v>
      </c>
      <c r="H711">
        <v>0.52387899999999998</v>
      </c>
      <c r="I711">
        <v>-50.064100000000003</v>
      </c>
      <c r="L711">
        <v>15</v>
      </c>
      <c r="M711">
        <v>440.738</v>
      </c>
      <c r="N711">
        <f t="shared" ref="N711:N774" si="43">1000/(M711-M710)</f>
        <v>55.595708011341451</v>
      </c>
      <c r="O711">
        <v>-13.671900000000001</v>
      </c>
      <c r="P711">
        <v>56.823700000000002</v>
      </c>
      <c r="Q711">
        <v>306.68200000000002</v>
      </c>
      <c r="R711">
        <v>0.59344799999999998</v>
      </c>
      <c r="S711">
        <v>-29.205300000000001</v>
      </c>
    </row>
    <row r="712" spans="2:19" x14ac:dyDescent="0.3">
      <c r="B712">
        <v>12</v>
      </c>
      <c r="C712">
        <v>376.83499999999998</v>
      </c>
      <c r="D712">
        <f t="shared" si="42"/>
        <v>57.723389517432615</v>
      </c>
      <c r="E712">
        <v>-33.874499999999998</v>
      </c>
      <c r="F712">
        <v>62.683100000000003</v>
      </c>
      <c r="G712">
        <v>290.733</v>
      </c>
      <c r="H712">
        <v>0.527061</v>
      </c>
      <c r="I712">
        <v>-50.064100000000003</v>
      </c>
      <c r="L712">
        <v>16</v>
      </c>
      <c r="M712">
        <v>458.79899999999998</v>
      </c>
      <c r="N712">
        <f t="shared" si="43"/>
        <v>55.367919827252159</v>
      </c>
      <c r="O712">
        <v>-14.434799999999999</v>
      </c>
      <c r="P712">
        <v>57.6935</v>
      </c>
      <c r="Q712">
        <v>314.26499999999999</v>
      </c>
      <c r="R712">
        <v>0.59942799999999996</v>
      </c>
      <c r="S712">
        <v>-29.296900000000001</v>
      </c>
    </row>
    <row r="713" spans="2:19" x14ac:dyDescent="0.3">
      <c r="B713">
        <v>13</v>
      </c>
      <c r="C713">
        <v>393.91899999999998</v>
      </c>
      <c r="D713">
        <f t="shared" si="42"/>
        <v>58.53430110044485</v>
      </c>
      <c r="E713">
        <v>-33.691400000000002</v>
      </c>
      <c r="F713">
        <v>62.469499999999996</v>
      </c>
      <c r="G713">
        <v>288.11399999999998</v>
      </c>
      <c r="H713">
        <v>0.524864</v>
      </c>
      <c r="I713">
        <v>-50.170900000000003</v>
      </c>
      <c r="L713">
        <v>17</v>
      </c>
      <c r="M713">
        <v>477.072</v>
      </c>
      <c r="N713">
        <f t="shared" si="43"/>
        <v>54.725551359929881</v>
      </c>
      <c r="O713">
        <v>-14.0076</v>
      </c>
      <c r="P713">
        <v>57.266199999999998</v>
      </c>
      <c r="Q713">
        <v>311.214</v>
      </c>
      <c r="R713">
        <v>0.59660299999999999</v>
      </c>
      <c r="S713">
        <v>-29.220600000000001</v>
      </c>
    </row>
    <row r="714" spans="2:19" x14ac:dyDescent="0.3">
      <c r="B714">
        <v>14</v>
      </c>
      <c r="C714">
        <v>411.49700000000001</v>
      </c>
      <c r="D714">
        <f t="shared" si="42"/>
        <v>56.889293434975436</v>
      </c>
      <c r="E714">
        <v>-33.813499999999998</v>
      </c>
      <c r="F714">
        <v>62.5458</v>
      </c>
      <c r="G714">
        <v>288.36799999999999</v>
      </c>
      <c r="H714">
        <v>0.52505999999999997</v>
      </c>
      <c r="I714">
        <v>-50.247199999999999</v>
      </c>
      <c r="L714">
        <v>18</v>
      </c>
      <c r="M714">
        <v>495.3</v>
      </c>
      <c r="N714">
        <f t="shared" si="43"/>
        <v>54.860653938994929</v>
      </c>
      <c r="O714">
        <v>-15.075699999999999</v>
      </c>
      <c r="P714">
        <v>58.288600000000002</v>
      </c>
      <c r="Q714">
        <v>321.96199999999999</v>
      </c>
      <c r="R714">
        <v>0.60059799999999997</v>
      </c>
      <c r="S714">
        <v>-29.190100000000001</v>
      </c>
    </row>
    <row r="715" spans="2:19" x14ac:dyDescent="0.3">
      <c r="B715">
        <v>15</v>
      </c>
      <c r="C715">
        <v>429.31400000000002</v>
      </c>
      <c r="D715">
        <f t="shared" si="42"/>
        <v>56.126171633832833</v>
      </c>
      <c r="E715">
        <v>-32.6233</v>
      </c>
      <c r="F715">
        <v>61.279299999999999</v>
      </c>
      <c r="G715">
        <v>278.55700000000002</v>
      </c>
      <c r="H715">
        <v>0.51977099999999998</v>
      </c>
      <c r="I715">
        <v>-50.247199999999999</v>
      </c>
      <c r="L715">
        <v>19</v>
      </c>
      <c r="M715">
        <v>513.899</v>
      </c>
      <c r="N715">
        <f t="shared" si="43"/>
        <v>53.766331523200201</v>
      </c>
      <c r="O715">
        <v>-14.6027</v>
      </c>
      <c r="P715">
        <v>57.7545</v>
      </c>
      <c r="Q715">
        <v>315.72899999999998</v>
      </c>
      <c r="R715">
        <v>0.60233700000000001</v>
      </c>
      <c r="S715">
        <v>-29.373200000000001</v>
      </c>
    </row>
    <row r="716" spans="2:19" x14ac:dyDescent="0.3">
      <c r="B716">
        <v>16</v>
      </c>
      <c r="C716">
        <v>446.56099999999998</v>
      </c>
      <c r="D716">
        <f t="shared" si="42"/>
        <v>57.981098161999334</v>
      </c>
      <c r="E716">
        <v>-33.538800000000002</v>
      </c>
      <c r="F716">
        <v>62.3322</v>
      </c>
      <c r="G716">
        <v>288.70299999999997</v>
      </c>
      <c r="H716">
        <v>0.52477499999999999</v>
      </c>
      <c r="I716">
        <v>-50.0946</v>
      </c>
      <c r="L716">
        <v>20</v>
      </c>
      <c r="M716">
        <v>532.40599999999995</v>
      </c>
      <c r="N716">
        <f t="shared" si="43"/>
        <v>54.033608904738898</v>
      </c>
      <c r="O716">
        <v>-14.9231</v>
      </c>
      <c r="P716">
        <v>58.029200000000003</v>
      </c>
      <c r="Q716">
        <v>320.44499999999999</v>
      </c>
      <c r="R716">
        <v>0.60266500000000001</v>
      </c>
      <c r="S716">
        <v>-29.373200000000001</v>
      </c>
    </row>
    <row r="717" spans="2:19" x14ac:dyDescent="0.3">
      <c r="B717">
        <v>17</v>
      </c>
      <c r="C717">
        <v>464.10700000000003</v>
      </c>
      <c r="D717">
        <f t="shared" si="42"/>
        <v>56.993046848284351</v>
      </c>
      <c r="E717">
        <v>-34.164400000000001</v>
      </c>
      <c r="F717">
        <v>62.820399999999999</v>
      </c>
      <c r="G717">
        <v>294.71899999999999</v>
      </c>
      <c r="H717">
        <v>0.52902000000000005</v>
      </c>
      <c r="I717">
        <v>-50.1404</v>
      </c>
      <c r="L717">
        <v>21</v>
      </c>
      <c r="M717">
        <v>550.91899999999998</v>
      </c>
      <c r="N717">
        <f t="shared" si="43"/>
        <v>54.01609679684536</v>
      </c>
      <c r="O717">
        <v>-14.343299999999999</v>
      </c>
      <c r="P717">
        <v>57.250999999999998</v>
      </c>
      <c r="Q717">
        <v>313.40800000000002</v>
      </c>
      <c r="R717">
        <v>0.59953199999999995</v>
      </c>
      <c r="S717">
        <v>-29.327400000000001</v>
      </c>
    </row>
    <row r="718" spans="2:19" x14ac:dyDescent="0.3">
      <c r="B718">
        <v>18</v>
      </c>
      <c r="C718">
        <v>481.82400000000001</v>
      </c>
      <c r="D718">
        <f t="shared" si="42"/>
        <v>56.442964384489521</v>
      </c>
      <c r="E718">
        <v>-34.240699999999997</v>
      </c>
      <c r="F718">
        <v>63.095100000000002</v>
      </c>
      <c r="G718">
        <v>296.06299999999999</v>
      </c>
      <c r="H718">
        <v>0.52945600000000004</v>
      </c>
      <c r="I718">
        <v>-50.109900000000003</v>
      </c>
      <c r="L718">
        <v>22</v>
      </c>
      <c r="M718">
        <v>569.56700000000001</v>
      </c>
      <c r="N718">
        <f t="shared" si="43"/>
        <v>53.625053625053553</v>
      </c>
      <c r="O718">
        <v>-14.6332</v>
      </c>
      <c r="P718">
        <v>57.6477</v>
      </c>
      <c r="Q718">
        <v>317.40899999999999</v>
      </c>
      <c r="R718">
        <v>0.60210699999999995</v>
      </c>
      <c r="S718">
        <v>-29.403700000000001</v>
      </c>
    </row>
    <row r="719" spans="2:19" x14ac:dyDescent="0.3">
      <c r="B719">
        <v>19</v>
      </c>
      <c r="C719">
        <v>499.46199999999999</v>
      </c>
      <c r="D719">
        <f t="shared" si="42"/>
        <v>56.69577049552111</v>
      </c>
      <c r="E719">
        <v>-33.889800000000001</v>
      </c>
      <c r="F719">
        <v>62.6678</v>
      </c>
      <c r="G719">
        <v>291.38799999999998</v>
      </c>
      <c r="H719">
        <v>0.52760799999999997</v>
      </c>
      <c r="I719">
        <v>-50.0946</v>
      </c>
      <c r="L719">
        <v>23</v>
      </c>
      <c r="M719">
        <v>588.11900000000003</v>
      </c>
      <c r="N719">
        <f t="shared" si="43"/>
        <v>53.902544200086183</v>
      </c>
      <c r="O719">
        <v>-14.0991</v>
      </c>
      <c r="P719">
        <v>57.159399999999998</v>
      </c>
      <c r="Q719">
        <v>309.78199999999998</v>
      </c>
      <c r="R719">
        <v>0.59862099999999996</v>
      </c>
      <c r="S719">
        <v>-29.327400000000001</v>
      </c>
    </row>
    <row r="720" spans="2:19" x14ac:dyDescent="0.3">
      <c r="B720">
        <v>20</v>
      </c>
      <c r="C720">
        <v>517.452</v>
      </c>
      <c r="D720">
        <f t="shared" si="42"/>
        <v>55.586436909394081</v>
      </c>
      <c r="E720">
        <v>-32.852200000000003</v>
      </c>
      <c r="F720">
        <v>61.355600000000003</v>
      </c>
      <c r="G720">
        <v>281.63900000000001</v>
      </c>
      <c r="H720">
        <v>0.52251000000000003</v>
      </c>
      <c r="I720">
        <v>-50.0946</v>
      </c>
      <c r="L720">
        <v>24</v>
      </c>
      <c r="M720">
        <v>606.798</v>
      </c>
      <c r="N720">
        <f t="shared" si="43"/>
        <v>53.536056534075776</v>
      </c>
      <c r="O720">
        <v>-14.358499999999999</v>
      </c>
      <c r="P720">
        <v>57.220500000000001</v>
      </c>
      <c r="Q720">
        <v>312.15199999999999</v>
      </c>
      <c r="R720">
        <v>0.60177899999999995</v>
      </c>
      <c r="S720">
        <v>-29.403700000000001</v>
      </c>
    </row>
    <row r="721" spans="1:19" x14ac:dyDescent="0.3">
      <c r="B721">
        <v>21</v>
      </c>
      <c r="C721">
        <v>535.14700000000005</v>
      </c>
      <c r="D721">
        <f t="shared" si="42"/>
        <v>56.513139304888227</v>
      </c>
      <c r="E721">
        <v>-33.828699999999998</v>
      </c>
      <c r="F721">
        <v>62.3932</v>
      </c>
      <c r="G721">
        <v>292.36099999999999</v>
      </c>
      <c r="H721">
        <v>0.52800999999999998</v>
      </c>
      <c r="I721">
        <v>-50.109900000000003</v>
      </c>
      <c r="L721">
        <v>25</v>
      </c>
      <c r="M721">
        <v>625.77700000000004</v>
      </c>
      <c r="N721">
        <f t="shared" si="43"/>
        <v>52.689815058749026</v>
      </c>
      <c r="O721">
        <v>-13.8245</v>
      </c>
      <c r="P721">
        <v>56.732199999999999</v>
      </c>
      <c r="Q721">
        <v>306.26</v>
      </c>
      <c r="R721">
        <v>0.59422600000000003</v>
      </c>
      <c r="S721">
        <v>-29.327400000000001</v>
      </c>
    </row>
    <row r="722" spans="1:19" x14ac:dyDescent="0.3">
      <c r="B722">
        <v>22</v>
      </c>
      <c r="C722">
        <v>553.096</v>
      </c>
      <c r="D722">
        <f t="shared" si="42"/>
        <v>55.713410217839574</v>
      </c>
      <c r="E722">
        <v>-33.538800000000002</v>
      </c>
      <c r="F722">
        <v>62.088000000000001</v>
      </c>
      <c r="G722">
        <v>289.464</v>
      </c>
      <c r="H722">
        <v>0.52505400000000002</v>
      </c>
      <c r="I722">
        <v>-50.125100000000003</v>
      </c>
      <c r="L722">
        <v>26</v>
      </c>
      <c r="M722">
        <v>644.35199999999998</v>
      </c>
      <c r="N722">
        <f t="shared" si="43"/>
        <v>53.835800807537211</v>
      </c>
      <c r="O722">
        <v>-13.8245</v>
      </c>
      <c r="P722">
        <v>56.579599999999999</v>
      </c>
      <c r="Q722">
        <v>306.33300000000003</v>
      </c>
      <c r="R722">
        <v>0.59767000000000003</v>
      </c>
      <c r="S722">
        <v>-29.5258</v>
      </c>
    </row>
    <row r="723" spans="1:19" x14ac:dyDescent="0.3">
      <c r="B723">
        <v>23</v>
      </c>
      <c r="C723">
        <v>570.66399999999999</v>
      </c>
      <c r="D723">
        <f t="shared" si="42"/>
        <v>56.92167577413484</v>
      </c>
      <c r="E723">
        <v>-34.606900000000003</v>
      </c>
      <c r="F723">
        <v>63.079799999999999</v>
      </c>
      <c r="G723">
        <v>299.42500000000001</v>
      </c>
      <c r="H723">
        <v>0.53407199999999999</v>
      </c>
      <c r="I723">
        <v>-50.323500000000003</v>
      </c>
      <c r="L723">
        <v>27</v>
      </c>
      <c r="M723">
        <v>663.18700000000001</v>
      </c>
      <c r="N723">
        <f t="shared" si="43"/>
        <v>53.092646668436316</v>
      </c>
      <c r="O723">
        <v>-15.151999999999999</v>
      </c>
      <c r="P723">
        <v>57.9681</v>
      </c>
      <c r="Q723">
        <v>321.35500000000002</v>
      </c>
      <c r="R723">
        <v>0.60638999999999998</v>
      </c>
      <c r="S723">
        <v>-29.6021</v>
      </c>
    </row>
    <row r="724" spans="1:19" x14ac:dyDescent="0.3">
      <c r="B724">
        <v>24</v>
      </c>
      <c r="C724">
        <v>588.65</v>
      </c>
      <c r="D724">
        <f t="shared" si="42"/>
        <v>55.598799065940206</v>
      </c>
      <c r="E724">
        <v>-33.920299999999997</v>
      </c>
      <c r="F724">
        <v>62.377899999999997</v>
      </c>
      <c r="G724">
        <v>292.73500000000001</v>
      </c>
      <c r="H724">
        <v>0.52861800000000003</v>
      </c>
      <c r="I724">
        <v>-50.292999999999999</v>
      </c>
      <c r="L724">
        <v>28</v>
      </c>
      <c r="M724">
        <v>681.89</v>
      </c>
      <c r="N724">
        <f t="shared" si="43"/>
        <v>53.467358177832509</v>
      </c>
      <c r="O724">
        <v>-15.0299</v>
      </c>
      <c r="P724">
        <v>57.8461</v>
      </c>
      <c r="Q724">
        <v>319.363</v>
      </c>
      <c r="R724">
        <v>0.60561900000000002</v>
      </c>
      <c r="S724">
        <v>-29.6631</v>
      </c>
    </row>
    <row r="725" spans="1:19" x14ac:dyDescent="0.3">
      <c r="B725">
        <v>25</v>
      </c>
      <c r="C725">
        <v>606.52099999999996</v>
      </c>
      <c r="D725">
        <f t="shared" si="42"/>
        <v>55.956577695708191</v>
      </c>
      <c r="E725">
        <v>-33.752400000000002</v>
      </c>
      <c r="F725">
        <v>62.225299999999997</v>
      </c>
      <c r="G725">
        <v>291.73599999999999</v>
      </c>
      <c r="H725">
        <v>0.528304</v>
      </c>
      <c r="I725">
        <v>-50.384500000000003</v>
      </c>
    </row>
    <row r="726" spans="1:19" x14ac:dyDescent="0.3">
      <c r="B726">
        <v>26</v>
      </c>
      <c r="C726">
        <v>624.447</v>
      </c>
      <c r="D726">
        <f t="shared" si="42"/>
        <v>55.784893450853367</v>
      </c>
      <c r="E726">
        <v>-33.981299999999997</v>
      </c>
      <c r="F726">
        <v>62.423699999999997</v>
      </c>
      <c r="G726">
        <v>295.01799999999997</v>
      </c>
      <c r="H726">
        <v>0.531802</v>
      </c>
      <c r="I726">
        <v>-50.1556</v>
      </c>
      <c r="K726">
        <v>4.1500000000000004</v>
      </c>
    </row>
    <row r="727" spans="1:19" x14ac:dyDescent="0.3">
      <c r="B727">
        <v>27</v>
      </c>
      <c r="C727">
        <v>642.53399999999999</v>
      </c>
      <c r="D727">
        <f t="shared" si="42"/>
        <v>55.288328633825429</v>
      </c>
      <c r="E727">
        <v>-33.020000000000003</v>
      </c>
      <c r="F727">
        <v>61.569200000000002</v>
      </c>
      <c r="G727">
        <v>283.66500000000002</v>
      </c>
      <c r="H727">
        <v>0.52589600000000003</v>
      </c>
      <c r="I727">
        <v>-50.125100000000003</v>
      </c>
      <c r="L727">
        <v>1</v>
      </c>
      <c r="M727">
        <v>202.36199999999999</v>
      </c>
      <c r="O727">
        <v>-20.843499999999999</v>
      </c>
      <c r="P727">
        <v>65.734899999999996</v>
      </c>
      <c r="Q727">
        <v>312.36799999999999</v>
      </c>
      <c r="R727">
        <v>0.58702900000000002</v>
      </c>
      <c r="S727">
        <v>-28.579699999999999</v>
      </c>
    </row>
    <row r="728" spans="1:19" x14ac:dyDescent="0.3">
      <c r="B728">
        <v>28</v>
      </c>
      <c r="C728">
        <v>660.47</v>
      </c>
      <c r="D728">
        <f t="shared" si="42"/>
        <v>55.753791257805418</v>
      </c>
      <c r="E728">
        <v>-33.996600000000001</v>
      </c>
      <c r="F728">
        <v>62.515300000000003</v>
      </c>
      <c r="G728">
        <v>295.56200000000001</v>
      </c>
      <c r="H728">
        <v>0.52955200000000002</v>
      </c>
      <c r="I728">
        <v>-50.0946</v>
      </c>
      <c r="L728">
        <v>2</v>
      </c>
      <c r="M728">
        <v>210.739</v>
      </c>
      <c r="N728">
        <f t="shared" si="43"/>
        <v>119.37447773665977</v>
      </c>
      <c r="O728">
        <v>-11.7645</v>
      </c>
      <c r="P728">
        <v>52.291899999999998</v>
      </c>
      <c r="Q728">
        <v>316.67200000000003</v>
      </c>
      <c r="R728">
        <v>0.61490199999999995</v>
      </c>
      <c r="S728">
        <v>-25.588999999999999</v>
      </c>
    </row>
    <row r="729" spans="1:19" x14ac:dyDescent="0.3">
      <c r="B729">
        <v>29</v>
      </c>
      <c r="C729">
        <v>678.60699999999997</v>
      </c>
      <c r="D729">
        <f t="shared" si="42"/>
        <v>55.13591001819502</v>
      </c>
      <c r="E729">
        <v>-33.844000000000001</v>
      </c>
      <c r="F729">
        <v>62.210099999999997</v>
      </c>
      <c r="G729">
        <v>292.70699999999999</v>
      </c>
      <c r="H729">
        <v>0.52969699999999997</v>
      </c>
      <c r="I729">
        <v>-50.1556</v>
      </c>
      <c r="L729">
        <v>3</v>
      </c>
      <c r="M729">
        <v>227.35900000000001</v>
      </c>
      <c r="N729">
        <f t="shared" si="43"/>
        <v>60.168471720818275</v>
      </c>
      <c r="O729">
        <v>-13.5345</v>
      </c>
      <c r="P729">
        <v>56.030299999999997</v>
      </c>
      <c r="Q729">
        <v>318.36799999999999</v>
      </c>
      <c r="R729">
        <v>0.60621999999999998</v>
      </c>
      <c r="S729">
        <v>-26.931799999999999</v>
      </c>
    </row>
    <row r="730" spans="1:19" x14ac:dyDescent="0.3">
      <c r="B730">
        <v>30</v>
      </c>
      <c r="C730">
        <v>696.71799999999996</v>
      </c>
      <c r="D730">
        <f t="shared" si="42"/>
        <v>55.215062669096163</v>
      </c>
      <c r="E730">
        <v>-33.309899999999999</v>
      </c>
      <c r="F730">
        <v>61.676000000000002</v>
      </c>
      <c r="G730">
        <v>287.98500000000001</v>
      </c>
      <c r="H730">
        <v>0.52830999999999995</v>
      </c>
      <c r="I730">
        <v>-50.1556</v>
      </c>
      <c r="L730">
        <v>4</v>
      </c>
      <c r="M730">
        <v>244.21299999999999</v>
      </c>
      <c r="N730">
        <f t="shared" si="43"/>
        <v>59.333096000949382</v>
      </c>
      <c r="O730">
        <v>-13.092000000000001</v>
      </c>
      <c r="P730">
        <v>56.1676</v>
      </c>
      <c r="Q730">
        <v>310.471</v>
      </c>
      <c r="R730">
        <v>0.59902200000000005</v>
      </c>
      <c r="S730">
        <v>-27.343800000000002</v>
      </c>
    </row>
    <row r="731" spans="1:19" x14ac:dyDescent="0.3">
      <c r="L731">
        <v>5</v>
      </c>
      <c r="M731">
        <v>261.2</v>
      </c>
      <c r="N731">
        <f t="shared" si="43"/>
        <v>58.868546535586056</v>
      </c>
      <c r="O731">
        <v>-13.641400000000001</v>
      </c>
      <c r="P731">
        <v>56.869500000000002</v>
      </c>
      <c r="Q731">
        <v>315.89600000000002</v>
      </c>
      <c r="R731">
        <v>0.60204999999999997</v>
      </c>
      <c r="S731">
        <v>-27.679400000000001</v>
      </c>
    </row>
    <row r="732" spans="1:19" x14ac:dyDescent="0.3">
      <c r="A732">
        <v>4.25</v>
      </c>
      <c r="L732">
        <v>6</v>
      </c>
      <c r="M732">
        <v>278.21600000000001</v>
      </c>
      <c r="N732">
        <f t="shared" si="43"/>
        <v>58.768218147625696</v>
      </c>
      <c r="O732">
        <v>-13.0463</v>
      </c>
      <c r="P732">
        <v>56.610100000000003</v>
      </c>
      <c r="Q732">
        <v>310.584</v>
      </c>
      <c r="R732">
        <v>0.59874099999999997</v>
      </c>
      <c r="S732">
        <v>-27.847300000000001</v>
      </c>
    </row>
    <row r="733" spans="1:19" x14ac:dyDescent="0.3">
      <c r="B733">
        <v>1</v>
      </c>
      <c r="C733">
        <v>202.39699999999999</v>
      </c>
      <c r="E733">
        <v>-41.091900000000003</v>
      </c>
      <c r="F733">
        <v>72.265600000000006</v>
      </c>
      <c r="G733">
        <v>288.21600000000001</v>
      </c>
      <c r="H733">
        <v>0.51513299999999995</v>
      </c>
      <c r="I733">
        <v>-50.430300000000003</v>
      </c>
      <c r="L733">
        <v>7</v>
      </c>
      <c r="M733">
        <v>295.363</v>
      </c>
      <c r="N733">
        <f t="shared" si="43"/>
        <v>58.319239517116728</v>
      </c>
      <c r="O733">
        <v>-13.2141</v>
      </c>
      <c r="P733">
        <v>56.686399999999999</v>
      </c>
      <c r="Q733">
        <v>309.97800000000001</v>
      </c>
      <c r="R733">
        <v>0.59760999999999997</v>
      </c>
      <c r="S733">
        <v>-27.9999</v>
      </c>
    </row>
    <row r="734" spans="1:19" x14ac:dyDescent="0.3">
      <c r="B734">
        <v>2</v>
      </c>
      <c r="C734">
        <v>207.76499999999999</v>
      </c>
      <c r="D734">
        <f t="shared" si="42"/>
        <v>186.28912071535041</v>
      </c>
      <c r="E734">
        <v>-33.432000000000002</v>
      </c>
      <c r="F734">
        <v>57.571399999999997</v>
      </c>
      <c r="G734">
        <v>315.25</v>
      </c>
      <c r="H734">
        <v>0.56237199999999998</v>
      </c>
      <c r="I734">
        <v>-47.0428</v>
      </c>
      <c r="L734">
        <v>8</v>
      </c>
      <c r="M734">
        <v>312.74799999999999</v>
      </c>
      <c r="N734">
        <f t="shared" si="43"/>
        <v>57.520851308599397</v>
      </c>
      <c r="O734">
        <v>-13.732900000000001</v>
      </c>
      <c r="P734">
        <v>57.174700000000001</v>
      </c>
      <c r="Q734">
        <v>315.43299999999999</v>
      </c>
      <c r="R734">
        <v>0.60175199999999995</v>
      </c>
      <c r="S734">
        <v>-28.1982</v>
      </c>
    </row>
    <row r="735" spans="1:19" x14ac:dyDescent="0.3">
      <c r="B735">
        <v>3</v>
      </c>
      <c r="C735">
        <v>224.815</v>
      </c>
      <c r="D735">
        <f t="shared" si="42"/>
        <v>58.651026392961839</v>
      </c>
      <c r="E735">
        <v>-33.538800000000002</v>
      </c>
      <c r="F735">
        <v>61.447099999999999</v>
      </c>
      <c r="G735">
        <v>290.21600000000001</v>
      </c>
      <c r="H735">
        <v>0.52895300000000001</v>
      </c>
      <c r="I735">
        <v>-48.690800000000003</v>
      </c>
      <c r="L735">
        <v>9</v>
      </c>
      <c r="M735">
        <v>330.12400000000002</v>
      </c>
      <c r="N735">
        <f t="shared" si="43"/>
        <v>57.550644567219045</v>
      </c>
      <c r="O735">
        <v>-13.4735</v>
      </c>
      <c r="P735">
        <v>56.961100000000002</v>
      </c>
      <c r="Q735">
        <v>313.10899999999998</v>
      </c>
      <c r="R735">
        <v>0.59898300000000004</v>
      </c>
      <c r="S735">
        <v>-28.3813</v>
      </c>
    </row>
    <row r="736" spans="1:19" x14ac:dyDescent="0.3">
      <c r="B736">
        <v>4</v>
      </c>
      <c r="C736">
        <v>241.08099999999999</v>
      </c>
      <c r="D736">
        <f t="shared" si="42"/>
        <v>61.477929423337052</v>
      </c>
      <c r="E736">
        <v>-33.187899999999999</v>
      </c>
      <c r="F736">
        <v>61.340299999999999</v>
      </c>
      <c r="G736">
        <v>289.32400000000001</v>
      </c>
      <c r="H736">
        <v>0.52754400000000001</v>
      </c>
      <c r="I736">
        <v>-49.041699999999999</v>
      </c>
      <c r="L736">
        <v>10</v>
      </c>
      <c r="M736">
        <v>347.71699999999998</v>
      </c>
      <c r="N736">
        <f t="shared" si="43"/>
        <v>56.840788950150753</v>
      </c>
      <c r="O736">
        <v>-13.839700000000001</v>
      </c>
      <c r="P736">
        <v>57.388300000000001</v>
      </c>
      <c r="Q736">
        <v>315.45600000000002</v>
      </c>
      <c r="R736">
        <v>0.60117299999999996</v>
      </c>
      <c r="S736">
        <v>-28.366099999999999</v>
      </c>
    </row>
    <row r="737" spans="2:19" x14ac:dyDescent="0.3">
      <c r="B737">
        <v>5</v>
      </c>
      <c r="C737">
        <v>257.34699999999998</v>
      </c>
      <c r="D737">
        <f t="shared" si="42"/>
        <v>61.477929423337052</v>
      </c>
      <c r="E737">
        <v>-33.218400000000003</v>
      </c>
      <c r="F737">
        <v>61.615000000000002</v>
      </c>
      <c r="G737">
        <v>288.84300000000002</v>
      </c>
      <c r="H737">
        <v>0.52742</v>
      </c>
      <c r="I737">
        <v>-49.331699999999998</v>
      </c>
      <c r="L737">
        <v>11</v>
      </c>
      <c r="M737">
        <v>365.34300000000002</v>
      </c>
      <c r="N737">
        <f t="shared" si="43"/>
        <v>56.734369681152735</v>
      </c>
      <c r="O737">
        <v>-14.556900000000001</v>
      </c>
      <c r="P737">
        <v>57.9681</v>
      </c>
      <c r="Q737">
        <v>325.83699999999999</v>
      </c>
      <c r="R737">
        <v>0.60623000000000005</v>
      </c>
      <c r="S737">
        <v>-28.579699999999999</v>
      </c>
    </row>
    <row r="738" spans="2:19" x14ac:dyDescent="0.3">
      <c r="B738">
        <v>6</v>
      </c>
      <c r="C738">
        <v>273.87900000000002</v>
      </c>
      <c r="D738">
        <f t="shared" si="42"/>
        <v>60.48874909266862</v>
      </c>
      <c r="E738">
        <v>-33.584600000000002</v>
      </c>
      <c r="F738">
        <v>62.255899999999997</v>
      </c>
      <c r="G738">
        <v>292</v>
      </c>
      <c r="H738">
        <v>0.52777099999999999</v>
      </c>
      <c r="I738">
        <v>-49.392699999999998</v>
      </c>
      <c r="L738">
        <v>12</v>
      </c>
      <c r="M738">
        <v>383.04599999999999</v>
      </c>
      <c r="N738">
        <f t="shared" si="43"/>
        <v>56.487600971586815</v>
      </c>
      <c r="O738">
        <v>-13.855</v>
      </c>
      <c r="P738">
        <v>57.144199999999998</v>
      </c>
      <c r="Q738">
        <v>314.48099999999999</v>
      </c>
      <c r="R738">
        <v>0.60198300000000005</v>
      </c>
      <c r="S738">
        <v>-28.671299999999999</v>
      </c>
    </row>
    <row r="739" spans="2:19" x14ac:dyDescent="0.3">
      <c r="B739">
        <v>7</v>
      </c>
      <c r="C739">
        <v>290.36700000000002</v>
      </c>
      <c r="D739">
        <f t="shared" si="42"/>
        <v>60.650169820475497</v>
      </c>
      <c r="E739">
        <v>-33.371000000000002</v>
      </c>
      <c r="F739">
        <v>62.103299999999997</v>
      </c>
      <c r="G739">
        <v>289.63200000000001</v>
      </c>
      <c r="H739">
        <v>0.52664599999999995</v>
      </c>
      <c r="I739">
        <v>-49.591099999999997</v>
      </c>
      <c r="L739">
        <v>13</v>
      </c>
      <c r="M739">
        <v>400.565</v>
      </c>
      <c r="N739">
        <f t="shared" si="43"/>
        <v>57.080883612078296</v>
      </c>
      <c r="O739">
        <v>-13.8855</v>
      </c>
      <c r="P739">
        <v>57.327300000000001</v>
      </c>
      <c r="Q739">
        <v>315.29599999999999</v>
      </c>
      <c r="R739">
        <v>0.60090600000000005</v>
      </c>
      <c r="S739">
        <v>-28.686499999999999</v>
      </c>
    </row>
    <row r="740" spans="2:19" x14ac:dyDescent="0.3">
      <c r="B740">
        <v>8</v>
      </c>
      <c r="C740">
        <v>306.81299999999999</v>
      </c>
      <c r="D740">
        <f t="shared" si="42"/>
        <v>60.805058980907326</v>
      </c>
      <c r="E740">
        <v>-33.416699999999999</v>
      </c>
      <c r="F740">
        <v>62.301600000000001</v>
      </c>
      <c r="G740">
        <v>290.41699999999997</v>
      </c>
      <c r="H740">
        <v>0.52654100000000004</v>
      </c>
      <c r="I740">
        <v>-49.606299999999997</v>
      </c>
      <c r="L740">
        <v>14</v>
      </c>
      <c r="M740">
        <v>418.26499999999999</v>
      </c>
      <c r="N740">
        <f t="shared" si="43"/>
        <v>56.497175141242977</v>
      </c>
      <c r="O740">
        <v>-14.0839</v>
      </c>
      <c r="P740">
        <v>57.479900000000001</v>
      </c>
      <c r="Q740">
        <v>317.31599999999997</v>
      </c>
      <c r="R740">
        <v>0.60273900000000002</v>
      </c>
      <c r="S740">
        <v>-28.747599999999998</v>
      </c>
    </row>
    <row r="741" spans="2:19" x14ac:dyDescent="0.3">
      <c r="B741">
        <v>9</v>
      </c>
      <c r="C741">
        <v>323.48700000000002</v>
      </c>
      <c r="D741">
        <f t="shared" si="42"/>
        <v>59.973611610891084</v>
      </c>
      <c r="E741">
        <v>-34.027099999999997</v>
      </c>
      <c r="F741">
        <v>62.850999999999999</v>
      </c>
      <c r="G741">
        <v>295.464</v>
      </c>
      <c r="H741">
        <v>0.53120999999999996</v>
      </c>
      <c r="I741">
        <v>-49.682600000000001</v>
      </c>
      <c r="L741">
        <v>15</v>
      </c>
      <c r="M741">
        <v>435.95499999999998</v>
      </c>
      <c r="N741">
        <f t="shared" si="43"/>
        <v>56.529112492933869</v>
      </c>
      <c r="O741">
        <v>-13.382</v>
      </c>
      <c r="P741">
        <v>56.655900000000003</v>
      </c>
      <c r="Q741">
        <v>308.90899999999999</v>
      </c>
      <c r="R741">
        <v>0.59903700000000004</v>
      </c>
      <c r="S741">
        <v>-28.655999999999999</v>
      </c>
    </row>
    <row r="742" spans="2:19" x14ac:dyDescent="0.3">
      <c r="B742">
        <v>10</v>
      </c>
      <c r="C742">
        <v>340.70299999999997</v>
      </c>
      <c r="D742">
        <f t="shared" si="42"/>
        <v>58.085501858736222</v>
      </c>
      <c r="E742">
        <v>-33.386200000000002</v>
      </c>
      <c r="F742">
        <v>62.179600000000001</v>
      </c>
      <c r="G742">
        <v>288.98200000000003</v>
      </c>
      <c r="H742">
        <v>0.52791699999999997</v>
      </c>
      <c r="I742">
        <v>-49.804699999999997</v>
      </c>
      <c r="L742">
        <v>16</v>
      </c>
      <c r="M742">
        <v>453.96199999999999</v>
      </c>
      <c r="N742">
        <f t="shared" si="43"/>
        <v>55.53395901593823</v>
      </c>
      <c r="O742">
        <v>-13.626099999999999</v>
      </c>
      <c r="P742">
        <v>57.006799999999998</v>
      </c>
      <c r="Q742">
        <v>313.22699999999998</v>
      </c>
      <c r="R742">
        <v>0.60081399999999996</v>
      </c>
      <c r="S742">
        <v>-28.610199999999999</v>
      </c>
    </row>
    <row r="743" spans="2:19" x14ac:dyDescent="0.3">
      <c r="B743">
        <v>11</v>
      </c>
      <c r="C743">
        <v>357.63099999999997</v>
      </c>
      <c r="D743">
        <f t="shared" si="42"/>
        <v>59.073724007561445</v>
      </c>
      <c r="E743">
        <v>-32.470700000000001</v>
      </c>
      <c r="F743">
        <v>61.233499999999999</v>
      </c>
      <c r="G743">
        <v>280.98599999999999</v>
      </c>
      <c r="H743">
        <v>0.52028300000000005</v>
      </c>
      <c r="I743">
        <v>-49.8352</v>
      </c>
      <c r="L743">
        <v>17</v>
      </c>
      <c r="M743">
        <v>471.77199999999999</v>
      </c>
      <c r="N743">
        <f t="shared" si="43"/>
        <v>56.148231330713074</v>
      </c>
      <c r="O743">
        <v>-13.3362</v>
      </c>
      <c r="P743">
        <v>56.610100000000003</v>
      </c>
      <c r="Q743">
        <v>309.95600000000002</v>
      </c>
      <c r="R743">
        <v>0.600989</v>
      </c>
      <c r="S743">
        <v>-28.716999999999999</v>
      </c>
    </row>
    <row r="744" spans="2:19" x14ac:dyDescent="0.3">
      <c r="B744">
        <v>12</v>
      </c>
      <c r="C744">
        <v>374.59300000000002</v>
      </c>
      <c r="D744">
        <f t="shared" si="42"/>
        <v>58.955311873599655</v>
      </c>
      <c r="E744">
        <v>-33.294699999999999</v>
      </c>
      <c r="F744">
        <v>62.149000000000001</v>
      </c>
      <c r="G744">
        <v>288.48399999999998</v>
      </c>
      <c r="H744">
        <v>0.52615800000000001</v>
      </c>
      <c r="I744">
        <v>-49.789400000000001</v>
      </c>
      <c r="L744">
        <v>18</v>
      </c>
      <c r="M744">
        <v>489.80799999999999</v>
      </c>
      <c r="N744">
        <f t="shared" si="43"/>
        <v>55.44466622310933</v>
      </c>
      <c r="O744">
        <v>-14.434799999999999</v>
      </c>
      <c r="P744">
        <v>57.632399999999997</v>
      </c>
      <c r="Q744">
        <v>320.79300000000001</v>
      </c>
      <c r="R744">
        <v>0.60438499999999995</v>
      </c>
      <c r="S744">
        <v>-28.884899999999998</v>
      </c>
    </row>
    <row r="745" spans="2:19" x14ac:dyDescent="0.3">
      <c r="B745">
        <v>13</v>
      </c>
      <c r="C745">
        <v>392.01</v>
      </c>
      <c r="D745">
        <f t="shared" si="42"/>
        <v>57.41516908767305</v>
      </c>
      <c r="E745">
        <v>-32.760599999999997</v>
      </c>
      <c r="F745">
        <v>61.492899999999999</v>
      </c>
      <c r="G745">
        <v>284.38200000000001</v>
      </c>
      <c r="H745">
        <v>0.52496399999999999</v>
      </c>
      <c r="I745">
        <v>-49.881</v>
      </c>
      <c r="L745">
        <v>19</v>
      </c>
      <c r="M745">
        <v>507.78199999999998</v>
      </c>
      <c r="N745">
        <f t="shared" si="43"/>
        <v>55.63591854901528</v>
      </c>
      <c r="O745">
        <v>-14.373799999999999</v>
      </c>
      <c r="P745">
        <v>57.403599999999997</v>
      </c>
      <c r="Q745">
        <v>318.43599999999998</v>
      </c>
      <c r="R745">
        <v>0.60560000000000003</v>
      </c>
      <c r="S745">
        <v>-28.991700000000002</v>
      </c>
    </row>
    <row r="746" spans="2:19" x14ac:dyDescent="0.3">
      <c r="B746">
        <v>14</v>
      </c>
      <c r="C746">
        <v>409.26900000000001</v>
      </c>
      <c r="D746">
        <f t="shared" si="42"/>
        <v>57.94078451822233</v>
      </c>
      <c r="E746">
        <v>-33.737200000000001</v>
      </c>
      <c r="F746">
        <v>62.469499999999996</v>
      </c>
      <c r="G746">
        <v>293.27699999999999</v>
      </c>
      <c r="H746">
        <v>0.53092799999999996</v>
      </c>
      <c r="I746">
        <v>-49.789400000000001</v>
      </c>
      <c r="L746">
        <v>20</v>
      </c>
      <c r="M746">
        <v>526.04200000000003</v>
      </c>
      <c r="N746">
        <f t="shared" si="43"/>
        <v>54.764512595837751</v>
      </c>
      <c r="O746">
        <v>-14.266999999999999</v>
      </c>
      <c r="P746">
        <v>57.327300000000001</v>
      </c>
      <c r="Q746">
        <v>317.43400000000003</v>
      </c>
      <c r="R746">
        <v>0.60456600000000005</v>
      </c>
      <c r="S746">
        <v>-29.007000000000001</v>
      </c>
    </row>
    <row r="747" spans="2:19" x14ac:dyDescent="0.3">
      <c r="B747">
        <v>15</v>
      </c>
      <c r="C747">
        <v>426.63</v>
      </c>
      <c r="D747">
        <f t="shared" si="42"/>
        <v>57.600368642359342</v>
      </c>
      <c r="E747">
        <v>-33.294699999999999</v>
      </c>
      <c r="F747">
        <v>62.072800000000001</v>
      </c>
      <c r="G747">
        <v>290.89999999999998</v>
      </c>
      <c r="H747">
        <v>0.52846499999999996</v>
      </c>
      <c r="I747">
        <v>-49.667400000000001</v>
      </c>
      <c r="L747">
        <v>21</v>
      </c>
      <c r="M747">
        <v>544.59900000000005</v>
      </c>
      <c r="N747">
        <f t="shared" si="43"/>
        <v>53.888020692999902</v>
      </c>
      <c r="O747">
        <v>-13.763400000000001</v>
      </c>
      <c r="P747">
        <v>56.838999999999999</v>
      </c>
      <c r="Q747">
        <v>311.15199999999999</v>
      </c>
      <c r="R747">
        <v>0.59998200000000002</v>
      </c>
      <c r="S747">
        <v>-29.022200000000002</v>
      </c>
    </row>
    <row r="748" spans="2:19" x14ac:dyDescent="0.3">
      <c r="B748">
        <v>16</v>
      </c>
      <c r="C748">
        <v>443.95499999999998</v>
      </c>
      <c r="D748">
        <f t="shared" si="42"/>
        <v>57.72005772005776</v>
      </c>
      <c r="E748">
        <v>-32.6691</v>
      </c>
      <c r="F748">
        <v>61.386099999999999</v>
      </c>
      <c r="G748">
        <v>284.08100000000002</v>
      </c>
      <c r="H748">
        <v>0.52329800000000004</v>
      </c>
      <c r="I748">
        <v>-49.8352</v>
      </c>
      <c r="L748">
        <v>22</v>
      </c>
      <c r="M748">
        <v>562.96799999999996</v>
      </c>
      <c r="N748">
        <f t="shared" si="43"/>
        <v>54.439544885405013</v>
      </c>
      <c r="O748">
        <v>-14.0076</v>
      </c>
      <c r="P748">
        <v>56.961100000000002</v>
      </c>
      <c r="Q748">
        <v>314.12599999999998</v>
      </c>
      <c r="R748">
        <v>0.60287400000000002</v>
      </c>
      <c r="S748">
        <v>-28.991700000000002</v>
      </c>
    </row>
    <row r="749" spans="2:19" x14ac:dyDescent="0.3">
      <c r="B749">
        <v>17</v>
      </c>
      <c r="C749">
        <v>461.27100000000002</v>
      </c>
      <c r="D749">
        <f t="shared" si="42"/>
        <v>57.75005775005765</v>
      </c>
      <c r="E749">
        <v>-32.638500000000001</v>
      </c>
      <c r="F749">
        <v>61.218299999999999</v>
      </c>
      <c r="G749">
        <v>283.40100000000001</v>
      </c>
      <c r="H749">
        <v>0.52407400000000004</v>
      </c>
      <c r="I749">
        <v>-49.819899999999997</v>
      </c>
      <c r="L749">
        <v>23</v>
      </c>
      <c r="M749">
        <v>581.11300000000006</v>
      </c>
      <c r="N749">
        <f t="shared" si="43"/>
        <v>55.111600992008526</v>
      </c>
      <c r="O749">
        <v>-13.870200000000001</v>
      </c>
      <c r="P749">
        <v>56.823700000000002</v>
      </c>
      <c r="Q749">
        <v>314.28399999999999</v>
      </c>
      <c r="R749">
        <v>0.60298799999999997</v>
      </c>
      <c r="S749">
        <v>-29.144300000000001</v>
      </c>
    </row>
    <row r="750" spans="2:19" x14ac:dyDescent="0.3">
      <c r="B750">
        <v>18</v>
      </c>
      <c r="C750">
        <v>478.90600000000001</v>
      </c>
      <c r="D750">
        <f t="shared" si="42"/>
        <v>56.705415367167596</v>
      </c>
      <c r="E750">
        <v>-34.378100000000003</v>
      </c>
      <c r="F750">
        <v>63.018799999999999</v>
      </c>
      <c r="G750">
        <v>301.24900000000002</v>
      </c>
      <c r="H750">
        <v>0.53438099999999999</v>
      </c>
      <c r="I750">
        <v>-49.957299999999996</v>
      </c>
      <c r="L750">
        <v>24</v>
      </c>
      <c r="M750">
        <v>599.46199999999999</v>
      </c>
      <c r="N750">
        <f t="shared" si="43"/>
        <v>54.498882772903357</v>
      </c>
      <c r="O750">
        <v>-14.2212</v>
      </c>
      <c r="P750">
        <v>57.189900000000002</v>
      </c>
      <c r="Q750">
        <v>315.51400000000001</v>
      </c>
      <c r="R750">
        <v>0.60597800000000002</v>
      </c>
      <c r="S750">
        <v>-29.068000000000001</v>
      </c>
    </row>
    <row r="751" spans="2:19" x14ac:dyDescent="0.3">
      <c r="B751">
        <v>19</v>
      </c>
      <c r="C751">
        <v>496.34300000000002</v>
      </c>
      <c r="D751">
        <f t="shared" si="42"/>
        <v>57.349314675689584</v>
      </c>
      <c r="E751">
        <v>-34.133899999999997</v>
      </c>
      <c r="F751">
        <v>62.744100000000003</v>
      </c>
      <c r="G751">
        <v>298.96100000000001</v>
      </c>
      <c r="H751">
        <v>0.533829</v>
      </c>
      <c r="I751">
        <v>-49.9268</v>
      </c>
      <c r="L751">
        <v>25</v>
      </c>
      <c r="M751">
        <v>617.85400000000004</v>
      </c>
      <c r="N751">
        <f t="shared" si="43"/>
        <v>54.37146585471929</v>
      </c>
      <c r="O751">
        <v>-14.0839</v>
      </c>
      <c r="P751">
        <v>57.006799999999998</v>
      </c>
      <c r="Q751">
        <v>314.64699999999999</v>
      </c>
      <c r="R751">
        <v>0.60533800000000004</v>
      </c>
      <c r="S751">
        <v>-29.037500000000001</v>
      </c>
    </row>
    <row r="752" spans="2:19" x14ac:dyDescent="0.3">
      <c r="B752">
        <v>20</v>
      </c>
      <c r="C752">
        <v>514.18899999999996</v>
      </c>
      <c r="D752">
        <f t="shared" si="42"/>
        <v>56.034965818671019</v>
      </c>
      <c r="E752">
        <v>-33.660899999999998</v>
      </c>
      <c r="F752">
        <v>62.3322</v>
      </c>
      <c r="G752">
        <v>294.94600000000003</v>
      </c>
      <c r="H752">
        <v>0.53132599999999996</v>
      </c>
      <c r="I752">
        <v>-49.881</v>
      </c>
      <c r="L752">
        <v>26</v>
      </c>
      <c r="M752">
        <v>636.09699999999998</v>
      </c>
      <c r="N752">
        <f t="shared" si="43"/>
        <v>54.815545688757517</v>
      </c>
      <c r="O752">
        <v>-14.526400000000001</v>
      </c>
      <c r="P752">
        <v>57.357799999999997</v>
      </c>
      <c r="Q752">
        <v>320.30599999999998</v>
      </c>
      <c r="R752">
        <v>0.60665400000000003</v>
      </c>
      <c r="S752">
        <v>-29.235800000000001</v>
      </c>
    </row>
    <row r="753" spans="1:19" x14ac:dyDescent="0.3">
      <c r="B753">
        <v>21</v>
      </c>
      <c r="C753">
        <v>532.02499999999998</v>
      </c>
      <c r="D753">
        <f t="shared" si="42"/>
        <v>56.066382596994799</v>
      </c>
      <c r="E753">
        <v>-34.042400000000001</v>
      </c>
      <c r="F753">
        <v>62.698399999999999</v>
      </c>
      <c r="G753">
        <v>298.32900000000001</v>
      </c>
      <c r="H753">
        <v>0.53390599999999999</v>
      </c>
      <c r="I753">
        <v>-49.8962</v>
      </c>
      <c r="L753">
        <v>27</v>
      </c>
      <c r="M753">
        <v>654.36199999999997</v>
      </c>
      <c r="N753">
        <f t="shared" si="43"/>
        <v>54.749520941691799</v>
      </c>
      <c r="O753">
        <v>-14.572100000000001</v>
      </c>
      <c r="P753">
        <v>57.281500000000001</v>
      </c>
      <c r="Q753">
        <v>321.416</v>
      </c>
      <c r="R753">
        <v>0.60970999999999997</v>
      </c>
      <c r="S753">
        <v>-29.068000000000001</v>
      </c>
    </row>
    <row r="754" spans="1:19" x14ac:dyDescent="0.3">
      <c r="B754">
        <v>22</v>
      </c>
      <c r="C754">
        <v>550.12199999999996</v>
      </c>
      <c r="D754">
        <f t="shared" si="42"/>
        <v>55.257777532187717</v>
      </c>
      <c r="E754">
        <v>-33.615099999999998</v>
      </c>
      <c r="F754">
        <v>62.271099999999997</v>
      </c>
      <c r="G754">
        <v>293.42599999999999</v>
      </c>
      <c r="H754">
        <v>0.53071900000000005</v>
      </c>
      <c r="I754">
        <v>-49.972499999999997</v>
      </c>
      <c r="L754">
        <v>28</v>
      </c>
      <c r="M754">
        <v>673.12900000000002</v>
      </c>
      <c r="N754">
        <f t="shared" si="43"/>
        <v>53.285021580433593</v>
      </c>
      <c r="O754">
        <v>-14.1907</v>
      </c>
      <c r="P754">
        <v>57.083100000000002</v>
      </c>
      <c r="Q754">
        <v>316.52100000000002</v>
      </c>
      <c r="R754">
        <v>0.60549299999999995</v>
      </c>
      <c r="S754">
        <v>-29.083300000000001</v>
      </c>
    </row>
    <row r="755" spans="1:19" x14ac:dyDescent="0.3">
      <c r="B755">
        <v>23</v>
      </c>
      <c r="C755">
        <v>567.66200000000003</v>
      </c>
      <c r="D755">
        <f t="shared" si="42"/>
        <v>57.01254275940682</v>
      </c>
      <c r="E755">
        <v>-33.538800000000002</v>
      </c>
      <c r="F755">
        <v>62.072800000000001</v>
      </c>
      <c r="G755">
        <v>293.71199999999999</v>
      </c>
      <c r="H755">
        <v>0.53393599999999997</v>
      </c>
      <c r="I755">
        <v>-49.911499999999997</v>
      </c>
      <c r="L755">
        <v>29</v>
      </c>
      <c r="M755">
        <v>691.73199999999997</v>
      </c>
      <c r="N755">
        <f t="shared" si="43"/>
        <v>53.754770735902952</v>
      </c>
      <c r="O755">
        <v>-13.565099999999999</v>
      </c>
      <c r="P755">
        <v>56.442300000000003</v>
      </c>
      <c r="Q755">
        <v>309.89600000000002</v>
      </c>
      <c r="R755">
        <v>0.60153100000000004</v>
      </c>
      <c r="S755">
        <v>-29.098500000000001</v>
      </c>
    </row>
    <row r="756" spans="1:19" x14ac:dyDescent="0.3">
      <c r="B756">
        <v>24</v>
      </c>
      <c r="C756">
        <v>585.65899999999999</v>
      </c>
      <c r="D756">
        <f t="shared" si="42"/>
        <v>55.564816358282066</v>
      </c>
      <c r="E756">
        <v>-32.913200000000003</v>
      </c>
      <c r="F756">
        <v>61.447099999999999</v>
      </c>
      <c r="G756">
        <v>287.16899999999998</v>
      </c>
      <c r="H756">
        <v>0.52700800000000003</v>
      </c>
      <c r="I756">
        <v>-49.9268</v>
      </c>
    </row>
    <row r="757" spans="1:19" x14ac:dyDescent="0.3">
      <c r="B757">
        <v>25</v>
      </c>
      <c r="C757">
        <v>604.06100000000004</v>
      </c>
      <c r="D757">
        <f t="shared" si="42"/>
        <v>54.341919356591546</v>
      </c>
      <c r="E757">
        <v>-33.386200000000002</v>
      </c>
      <c r="F757">
        <v>61.950699999999998</v>
      </c>
      <c r="G757">
        <v>292.43299999999999</v>
      </c>
      <c r="H757">
        <v>0.53051199999999998</v>
      </c>
      <c r="I757">
        <v>-49.957299999999996</v>
      </c>
      <c r="K757">
        <v>4.2</v>
      </c>
    </row>
    <row r="758" spans="1:19" x14ac:dyDescent="0.3">
      <c r="B758">
        <v>26</v>
      </c>
      <c r="C758">
        <v>621.75800000000004</v>
      </c>
      <c r="D758">
        <f t="shared" si="42"/>
        <v>56.506752556930543</v>
      </c>
      <c r="E758">
        <v>-33.218400000000003</v>
      </c>
      <c r="F758">
        <v>61.645499999999998</v>
      </c>
      <c r="G758">
        <v>290.67200000000003</v>
      </c>
      <c r="H758">
        <v>0.53012800000000004</v>
      </c>
      <c r="I758">
        <v>-49.972499999999997</v>
      </c>
      <c r="L758">
        <v>1</v>
      </c>
      <c r="M758">
        <v>202.33</v>
      </c>
      <c r="O758">
        <v>-20.3094</v>
      </c>
      <c r="P758">
        <v>65.353399999999993</v>
      </c>
      <c r="Q758">
        <v>313.34800000000001</v>
      </c>
      <c r="R758">
        <v>0.58887500000000004</v>
      </c>
      <c r="S758">
        <v>-27.9541</v>
      </c>
    </row>
    <row r="759" spans="1:19" x14ac:dyDescent="0.3">
      <c r="B759">
        <v>27</v>
      </c>
      <c r="C759">
        <v>639.78</v>
      </c>
      <c r="D759">
        <f t="shared" si="42"/>
        <v>55.487737210076773</v>
      </c>
      <c r="E759">
        <v>-33.767699999999998</v>
      </c>
      <c r="F759">
        <v>62.164299999999997</v>
      </c>
      <c r="G759">
        <v>295.72000000000003</v>
      </c>
      <c r="H759">
        <v>0.53236499999999998</v>
      </c>
      <c r="I759">
        <v>-49.972499999999997</v>
      </c>
      <c r="L759">
        <v>2</v>
      </c>
      <c r="M759">
        <v>210.25</v>
      </c>
      <c r="N759">
        <f t="shared" si="43"/>
        <v>126.26262626262647</v>
      </c>
      <c r="O759">
        <v>-11.7798</v>
      </c>
      <c r="P759">
        <v>52.124000000000002</v>
      </c>
      <c r="Q759">
        <v>322.06299999999999</v>
      </c>
      <c r="R759">
        <v>0.62104400000000004</v>
      </c>
      <c r="S759">
        <v>-25.344799999999999</v>
      </c>
    </row>
    <row r="760" spans="1:19" x14ac:dyDescent="0.3">
      <c r="B760">
        <v>28</v>
      </c>
      <c r="C760">
        <v>658.21</v>
      </c>
      <c r="D760">
        <f t="shared" si="42"/>
        <v>54.259359739554888</v>
      </c>
      <c r="E760">
        <v>-34.027099999999997</v>
      </c>
      <c r="F760">
        <v>62.4084</v>
      </c>
      <c r="G760">
        <v>298.35599999999999</v>
      </c>
      <c r="H760">
        <v>0.53557399999999999</v>
      </c>
      <c r="I760">
        <v>-50.003100000000003</v>
      </c>
      <c r="L760">
        <v>3</v>
      </c>
      <c r="M760">
        <v>227.018</v>
      </c>
      <c r="N760">
        <f t="shared" si="43"/>
        <v>59.637404580152669</v>
      </c>
      <c r="O760">
        <v>-12.741099999999999</v>
      </c>
      <c r="P760">
        <v>55.282600000000002</v>
      </c>
      <c r="Q760">
        <v>315.596</v>
      </c>
      <c r="R760">
        <v>0.60603700000000005</v>
      </c>
      <c r="S760">
        <v>-26.413</v>
      </c>
    </row>
    <row r="761" spans="1:19" x14ac:dyDescent="0.3">
      <c r="B761">
        <v>29</v>
      </c>
      <c r="C761">
        <v>676.03599999999994</v>
      </c>
      <c r="D761">
        <f t="shared" si="42"/>
        <v>56.097834623583822</v>
      </c>
      <c r="E761">
        <v>-33.096299999999999</v>
      </c>
      <c r="F761">
        <v>61.294600000000003</v>
      </c>
      <c r="G761">
        <v>287.67500000000001</v>
      </c>
      <c r="H761">
        <v>0.52751599999999998</v>
      </c>
      <c r="I761">
        <v>-50.445599999999999</v>
      </c>
      <c r="L761">
        <v>4</v>
      </c>
      <c r="M761">
        <v>243.59800000000001</v>
      </c>
      <c r="N761">
        <f t="shared" si="43"/>
        <v>60.313630880578962</v>
      </c>
      <c r="O761">
        <v>-12.771599999999999</v>
      </c>
      <c r="P761">
        <v>55.816699999999997</v>
      </c>
      <c r="Q761">
        <v>313.673</v>
      </c>
      <c r="R761">
        <v>0.60470800000000002</v>
      </c>
      <c r="S761">
        <v>-26.931799999999999</v>
      </c>
    </row>
    <row r="762" spans="1:19" x14ac:dyDescent="0.3">
      <c r="B762">
        <v>30</v>
      </c>
      <c r="C762">
        <v>693.95899999999995</v>
      </c>
      <c r="D762">
        <f t="shared" si="42"/>
        <v>55.794230876527358</v>
      </c>
      <c r="E762">
        <v>-34.500100000000003</v>
      </c>
      <c r="F762">
        <v>61.950699999999998</v>
      </c>
      <c r="G762">
        <v>293.33199999999999</v>
      </c>
      <c r="H762">
        <v>0.53142699999999998</v>
      </c>
      <c r="I762">
        <v>-51.071199999999997</v>
      </c>
      <c r="L762">
        <v>5</v>
      </c>
      <c r="M762">
        <v>260.53199999999998</v>
      </c>
      <c r="N762">
        <f t="shared" si="43"/>
        <v>59.052793197118334</v>
      </c>
      <c r="O762">
        <v>-13.2141</v>
      </c>
      <c r="P762">
        <v>56.427</v>
      </c>
      <c r="Q762">
        <v>315.762</v>
      </c>
      <c r="R762">
        <v>0.60622299999999996</v>
      </c>
      <c r="S762">
        <v>-27.282699999999998</v>
      </c>
    </row>
    <row r="763" spans="1:19" x14ac:dyDescent="0.3">
      <c r="L763">
        <v>6</v>
      </c>
      <c r="M763">
        <v>277.43</v>
      </c>
      <c r="N763">
        <f t="shared" si="43"/>
        <v>59.178601017871848</v>
      </c>
      <c r="O763">
        <v>-12.619</v>
      </c>
      <c r="P763">
        <v>56.030299999999997</v>
      </c>
      <c r="Q763">
        <v>309.92899999999997</v>
      </c>
      <c r="R763">
        <v>0.59927699999999995</v>
      </c>
      <c r="S763">
        <v>-27.542100000000001</v>
      </c>
    </row>
    <row r="764" spans="1:19" x14ac:dyDescent="0.3">
      <c r="A764">
        <v>4.3</v>
      </c>
      <c r="L764">
        <v>7</v>
      </c>
      <c r="M764">
        <v>294.34699999999998</v>
      </c>
      <c r="N764">
        <f t="shared" si="43"/>
        <v>59.112135721463709</v>
      </c>
      <c r="O764">
        <v>-13.870200000000001</v>
      </c>
      <c r="P764">
        <v>57.266199999999998</v>
      </c>
      <c r="Q764">
        <v>320.98099999999999</v>
      </c>
      <c r="R764">
        <v>0.60594800000000004</v>
      </c>
      <c r="S764">
        <v>-27.679400000000001</v>
      </c>
    </row>
    <row r="765" spans="1:19" x14ac:dyDescent="0.3">
      <c r="B765">
        <v>1</v>
      </c>
      <c r="C765">
        <v>202.32</v>
      </c>
      <c r="E765">
        <v>-42.037999999999997</v>
      </c>
      <c r="F765">
        <v>72.021500000000003</v>
      </c>
      <c r="G765">
        <v>285.375</v>
      </c>
      <c r="H765">
        <v>0.51350899999999999</v>
      </c>
      <c r="I765">
        <v>-51.6357</v>
      </c>
      <c r="L765">
        <v>8</v>
      </c>
      <c r="M765">
        <v>311.50799999999998</v>
      </c>
      <c r="N765">
        <f t="shared" si="43"/>
        <v>58.271662490530851</v>
      </c>
      <c r="O765">
        <v>-13.702400000000001</v>
      </c>
      <c r="P765">
        <v>57.311999999999998</v>
      </c>
      <c r="Q765">
        <v>320.29300000000001</v>
      </c>
      <c r="R765">
        <v>0.60699700000000001</v>
      </c>
      <c r="S765">
        <v>-27.9846</v>
      </c>
    </row>
    <row r="766" spans="1:19" x14ac:dyDescent="0.3">
      <c r="B766">
        <v>2</v>
      </c>
      <c r="C766">
        <v>207.88</v>
      </c>
      <c r="D766">
        <f t="shared" si="42"/>
        <v>179.85611510791361</v>
      </c>
      <c r="E766">
        <v>-34.622199999999999</v>
      </c>
      <c r="F766">
        <v>57.357799999999997</v>
      </c>
      <c r="G766">
        <v>310.91899999999998</v>
      </c>
      <c r="H766">
        <v>0.560164</v>
      </c>
      <c r="I766">
        <v>-48.4467</v>
      </c>
      <c r="L766">
        <v>9</v>
      </c>
      <c r="M766">
        <v>328.92599999999999</v>
      </c>
      <c r="N766">
        <f t="shared" si="43"/>
        <v>57.411872775289908</v>
      </c>
      <c r="O766">
        <v>-13.702400000000001</v>
      </c>
      <c r="P766">
        <v>57.250999999999998</v>
      </c>
      <c r="Q766">
        <v>319.63799999999998</v>
      </c>
      <c r="R766">
        <v>0.60431100000000004</v>
      </c>
      <c r="S766">
        <v>-27.938800000000001</v>
      </c>
    </row>
    <row r="767" spans="1:19" x14ac:dyDescent="0.3">
      <c r="B767">
        <v>3</v>
      </c>
      <c r="C767">
        <v>224.20699999999999</v>
      </c>
      <c r="D767">
        <f t="shared" si="42"/>
        <v>61.248239113125507</v>
      </c>
      <c r="E767">
        <v>-35.217300000000002</v>
      </c>
      <c r="F767">
        <v>61.264000000000003</v>
      </c>
      <c r="G767">
        <v>296.46300000000002</v>
      </c>
      <c r="H767">
        <v>0.53580899999999998</v>
      </c>
      <c r="I767">
        <v>-50.1404</v>
      </c>
      <c r="L767">
        <v>10</v>
      </c>
      <c r="M767">
        <v>345.92099999999999</v>
      </c>
      <c r="N767">
        <f t="shared" si="43"/>
        <v>58.840835539864649</v>
      </c>
      <c r="O767">
        <v>-13.015700000000001</v>
      </c>
      <c r="P767">
        <v>56.503300000000003</v>
      </c>
      <c r="Q767">
        <v>312.64699999999999</v>
      </c>
      <c r="R767">
        <v>0.60322799999999999</v>
      </c>
      <c r="S767">
        <v>-28.0151</v>
      </c>
    </row>
    <row r="768" spans="1:19" x14ac:dyDescent="0.3">
      <c r="B768">
        <v>4</v>
      </c>
      <c r="C768">
        <v>240.50899999999999</v>
      </c>
      <c r="D768">
        <f t="shared" si="42"/>
        <v>61.342166605324529</v>
      </c>
      <c r="E768">
        <v>-34.988399999999999</v>
      </c>
      <c r="F768">
        <v>61.660800000000002</v>
      </c>
      <c r="G768">
        <v>291.73</v>
      </c>
      <c r="H768">
        <v>0.53049000000000002</v>
      </c>
      <c r="I768">
        <v>-50.384500000000003</v>
      </c>
      <c r="L768">
        <v>11</v>
      </c>
      <c r="M768">
        <v>363.15199999999999</v>
      </c>
      <c r="N768">
        <f t="shared" si="43"/>
        <v>58.034937032093339</v>
      </c>
      <c r="O768">
        <v>-13.031000000000001</v>
      </c>
      <c r="P768">
        <v>56.610100000000003</v>
      </c>
      <c r="Q768">
        <v>312.66699999999997</v>
      </c>
      <c r="R768">
        <v>0.601939</v>
      </c>
      <c r="S768">
        <v>-28.0457</v>
      </c>
    </row>
    <row r="769" spans="2:19" x14ac:dyDescent="0.3">
      <c r="B769">
        <v>5</v>
      </c>
      <c r="C769">
        <v>256.904</v>
      </c>
      <c r="D769">
        <f t="shared" si="42"/>
        <v>60.994205550472664</v>
      </c>
      <c r="E769">
        <v>-34.820599999999999</v>
      </c>
      <c r="F769">
        <v>61.752299999999998</v>
      </c>
      <c r="G769">
        <v>290.87099999999998</v>
      </c>
      <c r="H769">
        <v>0.52722000000000002</v>
      </c>
      <c r="I769">
        <v>-50.720199999999998</v>
      </c>
      <c r="L769">
        <v>12</v>
      </c>
      <c r="M769">
        <v>380.01100000000002</v>
      </c>
      <c r="N769">
        <f t="shared" si="43"/>
        <v>59.31549913992513</v>
      </c>
      <c r="O769">
        <v>-13.565099999999999</v>
      </c>
      <c r="P769">
        <v>56.945799999999998</v>
      </c>
      <c r="Q769">
        <v>316.911</v>
      </c>
      <c r="R769">
        <v>0.60594800000000004</v>
      </c>
      <c r="S769">
        <v>-28.0609</v>
      </c>
    </row>
    <row r="770" spans="2:19" x14ac:dyDescent="0.3">
      <c r="B770">
        <v>6</v>
      </c>
      <c r="C770">
        <v>273.15300000000002</v>
      </c>
      <c r="D770">
        <f t="shared" si="42"/>
        <v>61.542248753769371</v>
      </c>
      <c r="E770">
        <v>-34.240699999999997</v>
      </c>
      <c r="F770">
        <v>61.142000000000003</v>
      </c>
      <c r="G770">
        <v>283.31200000000001</v>
      </c>
      <c r="H770">
        <v>0.52471299999999998</v>
      </c>
      <c r="I770">
        <v>-50.949100000000001</v>
      </c>
      <c r="L770">
        <v>13</v>
      </c>
      <c r="M770">
        <v>397.80799999999999</v>
      </c>
      <c r="N770">
        <f t="shared" si="43"/>
        <v>56.18924537843467</v>
      </c>
      <c r="O770">
        <v>-14.2059</v>
      </c>
      <c r="P770">
        <v>57.678199999999997</v>
      </c>
      <c r="Q770">
        <v>326.19799999999998</v>
      </c>
      <c r="R770">
        <v>0.61102299999999998</v>
      </c>
      <c r="S770">
        <v>-28.0762</v>
      </c>
    </row>
    <row r="771" spans="2:19" x14ac:dyDescent="0.3">
      <c r="B771">
        <v>7</v>
      </c>
      <c r="C771">
        <v>289.57299999999998</v>
      </c>
      <c r="D771">
        <f t="shared" si="42"/>
        <v>60.901339829476399</v>
      </c>
      <c r="E771">
        <v>-34.4086</v>
      </c>
      <c r="F771">
        <v>61.599699999999999</v>
      </c>
      <c r="G771">
        <v>285.48200000000003</v>
      </c>
      <c r="H771">
        <v>0.52562500000000001</v>
      </c>
      <c r="I771">
        <v>-51.147500000000001</v>
      </c>
      <c r="L771">
        <v>14</v>
      </c>
      <c r="M771">
        <v>415.517</v>
      </c>
      <c r="N771">
        <f t="shared" si="43"/>
        <v>56.468462363769824</v>
      </c>
      <c r="O771">
        <v>-14.0686</v>
      </c>
      <c r="P771">
        <v>57.372999999999998</v>
      </c>
      <c r="Q771">
        <v>323.72199999999998</v>
      </c>
      <c r="R771">
        <v>0.61056600000000005</v>
      </c>
      <c r="S771">
        <v>-28.2898</v>
      </c>
    </row>
    <row r="772" spans="2:19" x14ac:dyDescent="0.3">
      <c r="B772">
        <v>8</v>
      </c>
      <c r="C772">
        <v>306.26299999999998</v>
      </c>
      <c r="D772">
        <f t="shared" si="42"/>
        <v>59.916117435590181</v>
      </c>
      <c r="E772">
        <v>-35.324100000000001</v>
      </c>
      <c r="F772">
        <v>62.622100000000003</v>
      </c>
      <c r="G772">
        <v>294.54000000000002</v>
      </c>
      <c r="H772">
        <v>0.53000400000000003</v>
      </c>
      <c r="I772">
        <v>-51.101700000000001</v>
      </c>
      <c r="L772">
        <v>15</v>
      </c>
      <c r="M772">
        <v>433.27600000000001</v>
      </c>
      <c r="N772">
        <f t="shared" si="43"/>
        <v>56.309476884959693</v>
      </c>
      <c r="O772">
        <v>-13.1378</v>
      </c>
      <c r="P772">
        <v>56.640599999999999</v>
      </c>
      <c r="Q772">
        <v>312.262</v>
      </c>
      <c r="R772">
        <v>0.60293699999999995</v>
      </c>
      <c r="S772">
        <v>-28.305099999999999</v>
      </c>
    </row>
    <row r="773" spans="2:19" x14ac:dyDescent="0.3">
      <c r="B773">
        <v>9</v>
      </c>
      <c r="C773">
        <v>323.245</v>
      </c>
      <c r="D773">
        <f t="shared" si="42"/>
        <v>58.885879166175854</v>
      </c>
      <c r="E773">
        <v>-35.568199999999997</v>
      </c>
      <c r="F773">
        <v>62.896700000000003</v>
      </c>
      <c r="G773">
        <v>300.33800000000002</v>
      </c>
      <c r="H773">
        <v>0.53290800000000005</v>
      </c>
      <c r="I773">
        <v>-51.193199999999997</v>
      </c>
      <c r="L773">
        <v>16</v>
      </c>
      <c r="M773">
        <v>450.52</v>
      </c>
      <c r="N773">
        <f t="shared" si="43"/>
        <v>57.991185339828441</v>
      </c>
      <c r="O773">
        <v>-14.0839</v>
      </c>
      <c r="P773">
        <v>57.418799999999997</v>
      </c>
      <c r="Q773">
        <v>322.60500000000002</v>
      </c>
      <c r="R773">
        <v>0.60829500000000003</v>
      </c>
      <c r="S773">
        <v>-28.2135</v>
      </c>
    </row>
    <row r="774" spans="2:19" x14ac:dyDescent="0.3">
      <c r="B774">
        <v>10</v>
      </c>
      <c r="C774">
        <v>340.03800000000001</v>
      </c>
      <c r="D774">
        <f t="shared" si="42"/>
        <v>59.548621449413425</v>
      </c>
      <c r="E774">
        <v>-34.698500000000003</v>
      </c>
      <c r="F774">
        <v>61.981200000000001</v>
      </c>
      <c r="G774">
        <v>290.31</v>
      </c>
      <c r="H774">
        <v>0.52798</v>
      </c>
      <c r="I774">
        <v>-51.193199999999997</v>
      </c>
      <c r="L774">
        <v>17</v>
      </c>
      <c r="M774">
        <v>468.113</v>
      </c>
      <c r="N774">
        <f t="shared" si="43"/>
        <v>56.840788950150568</v>
      </c>
      <c r="O774">
        <v>-13.580299999999999</v>
      </c>
      <c r="P774">
        <v>56.838999999999999</v>
      </c>
      <c r="Q774">
        <v>317.197</v>
      </c>
      <c r="R774">
        <v>0.60640700000000003</v>
      </c>
      <c r="S774">
        <v>-28.457599999999999</v>
      </c>
    </row>
    <row r="775" spans="2:19" x14ac:dyDescent="0.3">
      <c r="B775">
        <v>11</v>
      </c>
      <c r="C775">
        <v>356.608</v>
      </c>
      <c r="D775">
        <f t="shared" ref="D775:D838" si="44">1000/(C775-C774)</f>
        <v>60.350030175015114</v>
      </c>
      <c r="E775">
        <v>-35.8429</v>
      </c>
      <c r="F775">
        <v>62.972999999999999</v>
      </c>
      <c r="G775">
        <v>301.16800000000001</v>
      </c>
      <c r="H775">
        <v>0.53509899999999999</v>
      </c>
      <c r="I775">
        <v>-51.254300000000001</v>
      </c>
      <c r="L775">
        <v>18</v>
      </c>
      <c r="M775">
        <v>485.88099999999997</v>
      </c>
      <c r="N775">
        <f t="shared" ref="N775:N838" si="45">1000/(M775-M774)</f>
        <v>56.280954524988829</v>
      </c>
      <c r="O775">
        <v>-13.809200000000001</v>
      </c>
      <c r="P775">
        <v>57.128900000000002</v>
      </c>
      <c r="Q775">
        <v>319.58499999999998</v>
      </c>
      <c r="R775">
        <v>0.60633599999999999</v>
      </c>
      <c r="S775">
        <v>-28.3813</v>
      </c>
    </row>
    <row r="776" spans="2:19" x14ac:dyDescent="0.3">
      <c r="B776">
        <v>12</v>
      </c>
      <c r="C776">
        <v>373.75599999999997</v>
      </c>
      <c r="D776">
        <f t="shared" si="44"/>
        <v>58.315838581758918</v>
      </c>
      <c r="E776">
        <v>-35.064700000000002</v>
      </c>
      <c r="F776">
        <v>62.255899999999997</v>
      </c>
      <c r="G776">
        <v>291.81099999999998</v>
      </c>
      <c r="H776">
        <v>0.52937500000000004</v>
      </c>
      <c r="I776">
        <v>-51.376300000000001</v>
      </c>
      <c r="L776">
        <v>19</v>
      </c>
      <c r="M776">
        <v>503.80500000000001</v>
      </c>
      <c r="N776">
        <f t="shared" si="45"/>
        <v>55.791118054005693</v>
      </c>
      <c r="O776">
        <v>-13.519299999999999</v>
      </c>
      <c r="P776">
        <v>56.793199999999999</v>
      </c>
      <c r="Q776">
        <v>315.71899999999999</v>
      </c>
      <c r="R776">
        <v>0.60682499999999995</v>
      </c>
      <c r="S776">
        <v>-28.366099999999999</v>
      </c>
    </row>
    <row r="777" spans="2:19" x14ac:dyDescent="0.3">
      <c r="B777">
        <v>13</v>
      </c>
      <c r="C777">
        <v>390.548</v>
      </c>
      <c r="D777">
        <f t="shared" si="44"/>
        <v>59.552167698904135</v>
      </c>
      <c r="E777">
        <v>-35.293599999999998</v>
      </c>
      <c r="F777">
        <v>62.561</v>
      </c>
      <c r="G777">
        <v>296.22199999999998</v>
      </c>
      <c r="H777">
        <v>0.52950699999999995</v>
      </c>
      <c r="I777">
        <v>-51.4069</v>
      </c>
      <c r="L777">
        <v>20</v>
      </c>
      <c r="M777">
        <v>521.74599999999998</v>
      </c>
      <c r="N777">
        <f t="shared" si="45"/>
        <v>55.738253163145949</v>
      </c>
      <c r="O777">
        <v>-14.388999999999999</v>
      </c>
      <c r="P777">
        <v>57.5867</v>
      </c>
      <c r="Q777">
        <v>326.79500000000002</v>
      </c>
      <c r="R777">
        <v>0.61208099999999999</v>
      </c>
      <c r="S777">
        <v>-28.396599999999999</v>
      </c>
    </row>
    <row r="778" spans="2:19" x14ac:dyDescent="0.3">
      <c r="B778">
        <v>14</v>
      </c>
      <c r="C778">
        <v>407.67500000000001</v>
      </c>
      <c r="D778">
        <f t="shared" si="44"/>
        <v>58.387341624335811</v>
      </c>
      <c r="E778">
        <v>-34.118699999999997</v>
      </c>
      <c r="F778">
        <v>61.309800000000003</v>
      </c>
      <c r="G778">
        <v>285.387</v>
      </c>
      <c r="H778">
        <v>0.52360200000000001</v>
      </c>
      <c r="I778">
        <v>-51.315300000000001</v>
      </c>
      <c r="L778">
        <v>21</v>
      </c>
      <c r="M778">
        <v>539.89599999999996</v>
      </c>
      <c r="N778">
        <f t="shared" si="45"/>
        <v>55.096418732782439</v>
      </c>
      <c r="O778">
        <v>-13.641400000000001</v>
      </c>
      <c r="P778">
        <v>56.793199999999999</v>
      </c>
      <c r="Q778">
        <v>316.51900000000001</v>
      </c>
      <c r="R778">
        <v>0.60636699999999999</v>
      </c>
      <c r="S778">
        <v>-28.533899999999999</v>
      </c>
    </row>
    <row r="779" spans="2:19" x14ac:dyDescent="0.3">
      <c r="B779">
        <v>15</v>
      </c>
      <c r="C779">
        <v>424.33300000000003</v>
      </c>
      <c r="D779">
        <f t="shared" si="44"/>
        <v>60.031216232440812</v>
      </c>
      <c r="E779">
        <v>-34.851100000000002</v>
      </c>
      <c r="F779">
        <v>62.133800000000001</v>
      </c>
      <c r="G779">
        <v>292.25400000000002</v>
      </c>
      <c r="H779">
        <v>0.52913399999999999</v>
      </c>
      <c r="I779">
        <v>-51.437399999999997</v>
      </c>
      <c r="L779">
        <v>22</v>
      </c>
      <c r="M779">
        <v>557.755</v>
      </c>
      <c r="N779">
        <f t="shared" si="45"/>
        <v>55.994176605632894</v>
      </c>
      <c r="O779">
        <v>-13.656599999999999</v>
      </c>
      <c r="P779">
        <v>56.640599999999999</v>
      </c>
      <c r="Q779">
        <v>315.55900000000003</v>
      </c>
      <c r="R779">
        <v>0.60609900000000005</v>
      </c>
      <c r="S779">
        <v>-28.655999999999999</v>
      </c>
    </row>
    <row r="780" spans="2:19" x14ac:dyDescent="0.3">
      <c r="B780">
        <v>16</v>
      </c>
      <c r="C780">
        <v>441.38299999999998</v>
      </c>
      <c r="D780">
        <f t="shared" si="44"/>
        <v>58.651026392962031</v>
      </c>
      <c r="E780">
        <v>-34.759500000000003</v>
      </c>
      <c r="F780">
        <v>61.828600000000002</v>
      </c>
      <c r="G780">
        <v>290</v>
      </c>
      <c r="H780">
        <v>0.52844500000000005</v>
      </c>
      <c r="I780">
        <v>-51.4679</v>
      </c>
      <c r="L780">
        <v>23</v>
      </c>
      <c r="M780">
        <v>576.19200000000001</v>
      </c>
      <c r="N780">
        <f t="shared" si="45"/>
        <v>54.238759017193651</v>
      </c>
      <c r="O780">
        <v>-13.748200000000001</v>
      </c>
      <c r="P780">
        <v>56.823700000000002</v>
      </c>
      <c r="Q780">
        <v>317.25799999999998</v>
      </c>
      <c r="R780">
        <v>0.60660599999999998</v>
      </c>
      <c r="S780">
        <v>-28.549199999999999</v>
      </c>
    </row>
    <row r="781" spans="2:19" x14ac:dyDescent="0.3">
      <c r="B781">
        <v>17</v>
      </c>
      <c r="C781">
        <v>458.80900000000003</v>
      </c>
      <c r="D781">
        <f t="shared" si="44"/>
        <v>57.385515895787755</v>
      </c>
      <c r="E781">
        <v>-34.591700000000003</v>
      </c>
      <c r="F781">
        <v>61.645499999999998</v>
      </c>
      <c r="G781">
        <v>289.82900000000001</v>
      </c>
      <c r="H781">
        <v>0.52825699999999998</v>
      </c>
      <c r="I781">
        <v>-51.376300000000001</v>
      </c>
      <c r="L781">
        <v>24</v>
      </c>
      <c r="M781">
        <v>594.298</v>
      </c>
      <c r="N781">
        <f t="shared" si="45"/>
        <v>55.230310394344436</v>
      </c>
      <c r="O781">
        <v>-14.266999999999999</v>
      </c>
      <c r="P781">
        <v>57.250999999999998</v>
      </c>
      <c r="Q781">
        <v>322.81799999999998</v>
      </c>
      <c r="R781">
        <v>0.61131000000000002</v>
      </c>
      <c r="S781">
        <v>-28.671299999999999</v>
      </c>
    </row>
    <row r="782" spans="2:19" x14ac:dyDescent="0.3">
      <c r="B782">
        <v>18</v>
      </c>
      <c r="C782">
        <v>476.13900000000001</v>
      </c>
      <c r="D782">
        <f t="shared" si="44"/>
        <v>57.703404500865602</v>
      </c>
      <c r="E782">
        <v>-34.957900000000002</v>
      </c>
      <c r="F782">
        <v>61.904899999999998</v>
      </c>
      <c r="G782">
        <v>291.06299999999999</v>
      </c>
      <c r="H782">
        <v>0.53120999999999996</v>
      </c>
      <c r="I782">
        <v>-51.4069</v>
      </c>
      <c r="L782">
        <v>25</v>
      </c>
      <c r="M782">
        <v>612.60599999999999</v>
      </c>
      <c r="N782">
        <f t="shared" si="45"/>
        <v>54.620930740659844</v>
      </c>
      <c r="O782">
        <v>-14.1296</v>
      </c>
      <c r="P782">
        <v>56.991599999999998</v>
      </c>
      <c r="Q782">
        <v>321.13600000000002</v>
      </c>
      <c r="R782">
        <v>0.60957099999999997</v>
      </c>
      <c r="S782">
        <v>-28.778099999999998</v>
      </c>
    </row>
    <row r="783" spans="2:19" x14ac:dyDescent="0.3">
      <c r="B783">
        <v>19</v>
      </c>
      <c r="C783">
        <v>493.57299999999998</v>
      </c>
      <c r="D783">
        <f t="shared" si="44"/>
        <v>57.359183205231261</v>
      </c>
      <c r="E783">
        <v>-34.118699999999997</v>
      </c>
      <c r="F783">
        <v>60.943600000000004</v>
      </c>
      <c r="G783">
        <v>282.59399999999999</v>
      </c>
      <c r="H783">
        <v>0.52378800000000003</v>
      </c>
      <c r="I783">
        <v>-51.5289</v>
      </c>
      <c r="L783">
        <v>26</v>
      </c>
      <c r="M783">
        <v>630.76599999999996</v>
      </c>
      <c r="N783">
        <f t="shared" si="45"/>
        <v>55.066079295154282</v>
      </c>
      <c r="O783">
        <v>-14.0228</v>
      </c>
      <c r="P783">
        <v>56.9</v>
      </c>
      <c r="Q783">
        <v>320.66800000000001</v>
      </c>
      <c r="R783">
        <v>0.60927399999999998</v>
      </c>
      <c r="S783">
        <v>-28.778099999999998</v>
      </c>
    </row>
    <row r="784" spans="2:19" x14ac:dyDescent="0.3">
      <c r="B784">
        <v>20</v>
      </c>
      <c r="C784">
        <v>510.88</v>
      </c>
      <c r="D784">
        <f t="shared" si="44"/>
        <v>57.780088981336974</v>
      </c>
      <c r="E784">
        <v>-35.674999999999997</v>
      </c>
      <c r="F784">
        <v>62.6068</v>
      </c>
      <c r="G784">
        <v>301.82799999999997</v>
      </c>
      <c r="H784">
        <v>0.534107</v>
      </c>
      <c r="I784">
        <v>-51.6357</v>
      </c>
      <c r="L784">
        <v>27</v>
      </c>
      <c r="M784">
        <v>649.03499999999997</v>
      </c>
      <c r="N784">
        <f t="shared" si="45"/>
        <v>54.73753352673927</v>
      </c>
      <c r="O784">
        <v>-13.4125</v>
      </c>
      <c r="P784">
        <v>56.289700000000003</v>
      </c>
      <c r="Q784">
        <v>311.50900000000001</v>
      </c>
      <c r="R784">
        <v>0.60536400000000001</v>
      </c>
      <c r="S784">
        <v>-28.686499999999999</v>
      </c>
    </row>
    <row r="785" spans="1:19" x14ac:dyDescent="0.3">
      <c r="B785">
        <v>21</v>
      </c>
      <c r="C785">
        <v>528.73900000000003</v>
      </c>
      <c r="D785">
        <f t="shared" si="44"/>
        <v>55.994176605632894</v>
      </c>
      <c r="E785">
        <v>-35.064700000000002</v>
      </c>
      <c r="F785">
        <v>61.813400000000001</v>
      </c>
      <c r="G785">
        <v>294.524</v>
      </c>
      <c r="H785">
        <v>0.53166199999999997</v>
      </c>
      <c r="I785">
        <v>-51.5289</v>
      </c>
      <c r="L785">
        <v>28</v>
      </c>
      <c r="M785">
        <v>667.54700000000003</v>
      </c>
      <c r="N785">
        <f t="shared" si="45"/>
        <v>54.019014693171826</v>
      </c>
      <c r="O785">
        <v>-14.0991</v>
      </c>
      <c r="P785">
        <v>56.915300000000002</v>
      </c>
      <c r="Q785">
        <v>322.59899999999999</v>
      </c>
      <c r="R785">
        <v>0.61193799999999998</v>
      </c>
      <c r="S785">
        <v>-28.655999999999999</v>
      </c>
    </row>
    <row r="786" spans="1:19" x14ac:dyDescent="0.3">
      <c r="B786">
        <v>22</v>
      </c>
      <c r="C786">
        <v>545.99099999999999</v>
      </c>
      <c r="D786">
        <f t="shared" si="44"/>
        <v>57.9642939948993</v>
      </c>
      <c r="E786">
        <v>-34.4086</v>
      </c>
      <c r="F786">
        <v>61.370800000000003</v>
      </c>
      <c r="G786">
        <v>287.20400000000001</v>
      </c>
      <c r="H786">
        <v>0.52710400000000002</v>
      </c>
      <c r="I786">
        <v>-51.5289</v>
      </c>
      <c r="L786">
        <v>29</v>
      </c>
      <c r="M786">
        <v>685.71100000000001</v>
      </c>
      <c r="N786">
        <f t="shared" si="45"/>
        <v>55.053952873816378</v>
      </c>
      <c r="O786">
        <v>-13.2294</v>
      </c>
      <c r="P786">
        <v>56.045499999999997</v>
      </c>
      <c r="Q786">
        <v>310.12900000000002</v>
      </c>
      <c r="R786">
        <v>0.602688</v>
      </c>
      <c r="S786">
        <v>-28.732299999999999</v>
      </c>
    </row>
    <row r="787" spans="1:19" x14ac:dyDescent="0.3">
      <c r="B787">
        <v>23</v>
      </c>
      <c r="C787">
        <v>563.54200000000003</v>
      </c>
      <c r="D787">
        <f t="shared" si="44"/>
        <v>56.976810438151524</v>
      </c>
      <c r="E787">
        <v>-35.705599999999997</v>
      </c>
      <c r="F787">
        <v>62.576300000000003</v>
      </c>
      <c r="G787">
        <v>301.298</v>
      </c>
      <c r="H787">
        <v>0.53601100000000002</v>
      </c>
      <c r="I787">
        <v>-51.559399999999997</v>
      </c>
    </row>
    <row r="788" spans="1:19" x14ac:dyDescent="0.3">
      <c r="B788">
        <v>24</v>
      </c>
      <c r="C788">
        <v>581.17899999999997</v>
      </c>
      <c r="D788">
        <f t="shared" si="44"/>
        <v>56.698985088167106</v>
      </c>
      <c r="E788">
        <v>-34.866300000000003</v>
      </c>
      <c r="F788">
        <v>61.691299999999998</v>
      </c>
      <c r="G788">
        <v>292.36399999999998</v>
      </c>
      <c r="H788">
        <v>0.53030699999999997</v>
      </c>
      <c r="I788">
        <v>-51.5137</v>
      </c>
      <c r="K788">
        <v>4.25</v>
      </c>
    </row>
    <row r="789" spans="1:19" x14ac:dyDescent="0.3">
      <c r="B789">
        <v>25</v>
      </c>
      <c r="C789">
        <v>598.85599999999999</v>
      </c>
      <c r="D789">
        <f t="shared" si="44"/>
        <v>56.570685070996142</v>
      </c>
      <c r="E789">
        <v>-34.957900000000002</v>
      </c>
      <c r="F789">
        <v>61.737099999999998</v>
      </c>
      <c r="G789">
        <v>292.8</v>
      </c>
      <c r="H789">
        <v>0.53003299999999998</v>
      </c>
      <c r="I789">
        <v>-51.544199999999996</v>
      </c>
      <c r="L789">
        <v>1</v>
      </c>
      <c r="M789">
        <v>202.268</v>
      </c>
      <c r="O789">
        <v>-20.401</v>
      </c>
      <c r="P789">
        <v>65.734899999999996</v>
      </c>
      <c r="Q789">
        <v>315.81599999999997</v>
      </c>
      <c r="R789">
        <v>0.59226400000000001</v>
      </c>
      <c r="S789">
        <v>-27.694700000000001</v>
      </c>
    </row>
    <row r="790" spans="1:19" x14ac:dyDescent="0.3">
      <c r="B790">
        <v>26</v>
      </c>
      <c r="C790">
        <v>616.62199999999996</v>
      </c>
      <c r="D790">
        <f t="shared" si="44"/>
        <v>56.287290329843643</v>
      </c>
      <c r="E790">
        <v>-35.095199999999998</v>
      </c>
      <c r="F790">
        <v>61.660800000000002</v>
      </c>
      <c r="G790">
        <v>296.09199999999998</v>
      </c>
      <c r="H790">
        <v>0.53437100000000004</v>
      </c>
      <c r="I790">
        <v>-51.5137</v>
      </c>
      <c r="L790">
        <v>2</v>
      </c>
      <c r="M790">
        <v>209.55199999999999</v>
      </c>
      <c r="N790">
        <f t="shared" si="45"/>
        <v>137.28720483250976</v>
      </c>
      <c r="O790">
        <v>-11.230499999999999</v>
      </c>
      <c r="P790">
        <v>51.7883</v>
      </c>
      <c r="Q790">
        <v>321.83100000000002</v>
      </c>
      <c r="R790">
        <v>0.62336999999999998</v>
      </c>
      <c r="S790">
        <v>-24.9939</v>
      </c>
    </row>
    <row r="791" spans="1:19" x14ac:dyDescent="0.3">
      <c r="B791">
        <v>27</v>
      </c>
      <c r="C791">
        <v>634.49099999999999</v>
      </c>
      <c r="D791">
        <f t="shared" si="44"/>
        <v>55.962840673792513</v>
      </c>
      <c r="E791">
        <v>-34.561199999999999</v>
      </c>
      <c r="F791">
        <v>61.142000000000003</v>
      </c>
      <c r="G791">
        <v>288.786</v>
      </c>
      <c r="H791">
        <v>0.52832400000000002</v>
      </c>
      <c r="I791">
        <v>-51.696800000000003</v>
      </c>
      <c r="L791">
        <v>3</v>
      </c>
      <c r="M791">
        <v>226.31399999999999</v>
      </c>
      <c r="N791">
        <f t="shared" si="45"/>
        <v>59.65875193890944</v>
      </c>
      <c r="O791">
        <v>-12.085000000000001</v>
      </c>
      <c r="P791">
        <v>54.962200000000003</v>
      </c>
      <c r="Q791">
        <v>310.23700000000002</v>
      </c>
      <c r="R791">
        <v>0.60338499999999995</v>
      </c>
      <c r="S791">
        <v>-26.153600000000001</v>
      </c>
    </row>
    <row r="792" spans="1:19" x14ac:dyDescent="0.3">
      <c r="B792">
        <v>28</v>
      </c>
      <c r="C792">
        <v>652.27499999999998</v>
      </c>
      <c r="D792">
        <f t="shared" si="44"/>
        <v>56.230319388214149</v>
      </c>
      <c r="E792">
        <v>-34.4238</v>
      </c>
      <c r="F792">
        <v>61.0657</v>
      </c>
      <c r="G792">
        <v>287.64100000000002</v>
      </c>
      <c r="H792">
        <v>0.52924800000000005</v>
      </c>
      <c r="I792">
        <v>-51.6663</v>
      </c>
      <c r="L792">
        <v>4</v>
      </c>
      <c r="M792">
        <v>242.43600000000001</v>
      </c>
      <c r="N792">
        <f t="shared" si="45"/>
        <v>62.027043791092865</v>
      </c>
      <c r="O792">
        <v>-11.6272</v>
      </c>
      <c r="P792">
        <v>55.053699999999999</v>
      </c>
      <c r="Q792">
        <v>307.09699999999998</v>
      </c>
      <c r="R792">
        <v>0.602155</v>
      </c>
      <c r="S792">
        <v>-26.4282</v>
      </c>
    </row>
    <row r="793" spans="1:19" x14ac:dyDescent="0.3">
      <c r="B793">
        <v>29</v>
      </c>
      <c r="C793">
        <v>669.96</v>
      </c>
      <c r="D793">
        <f t="shared" si="44"/>
        <v>56.545094713033457</v>
      </c>
      <c r="E793">
        <v>-36.0107</v>
      </c>
      <c r="F793">
        <v>62.5916</v>
      </c>
      <c r="G793">
        <v>304.01799999999997</v>
      </c>
      <c r="H793">
        <v>0.54022000000000003</v>
      </c>
      <c r="I793">
        <v>-51.6357</v>
      </c>
      <c r="L793">
        <v>5</v>
      </c>
      <c r="M793">
        <v>258.94400000000002</v>
      </c>
      <c r="N793">
        <f t="shared" si="45"/>
        <v>60.576690089653468</v>
      </c>
      <c r="O793">
        <v>-12.908899999999999</v>
      </c>
      <c r="P793">
        <v>56.533799999999999</v>
      </c>
      <c r="Q793">
        <v>319.79700000000003</v>
      </c>
      <c r="R793">
        <v>0.60851599999999995</v>
      </c>
      <c r="S793">
        <v>-26.946999999999999</v>
      </c>
    </row>
    <row r="794" spans="1:19" x14ac:dyDescent="0.3">
      <c r="B794">
        <v>30</v>
      </c>
      <c r="C794">
        <v>688.19399999999996</v>
      </c>
      <c r="D794">
        <f t="shared" si="44"/>
        <v>54.842601733026441</v>
      </c>
      <c r="E794">
        <v>-35.369900000000001</v>
      </c>
      <c r="F794">
        <v>61.996499999999997</v>
      </c>
      <c r="G794">
        <v>298.13400000000001</v>
      </c>
      <c r="H794">
        <v>0.53445699999999996</v>
      </c>
      <c r="I794">
        <v>-51.6815</v>
      </c>
      <c r="L794">
        <v>6</v>
      </c>
      <c r="M794">
        <v>275.63099999999997</v>
      </c>
      <c r="N794">
        <f t="shared" si="45"/>
        <v>59.926889195182042</v>
      </c>
      <c r="O794">
        <v>-12.100199999999999</v>
      </c>
      <c r="P794">
        <v>55.770899999999997</v>
      </c>
      <c r="Q794">
        <v>309.53699999999998</v>
      </c>
      <c r="R794">
        <v>0.59809400000000001</v>
      </c>
      <c r="S794">
        <v>-27.206399999999999</v>
      </c>
    </row>
    <row r="795" spans="1:19" x14ac:dyDescent="0.3">
      <c r="L795">
        <v>7</v>
      </c>
      <c r="M795">
        <v>292.04899999999998</v>
      </c>
      <c r="N795">
        <f t="shared" si="45"/>
        <v>60.908758679498085</v>
      </c>
      <c r="O795">
        <v>-13.778700000000001</v>
      </c>
      <c r="P795">
        <v>57.510399999999997</v>
      </c>
      <c r="Q795">
        <v>329.37099999999998</v>
      </c>
      <c r="R795">
        <v>0.61209899999999995</v>
      </c>
      <c r="S795">
        <v>-27.297999999999998</v>
      </c>
    </row>
    <row r="796" spans="1:19" x14ac:dyDescent="0.3">
      <c r="A796">
        <v>4.3499999999999996</v>
      </c>
      <c r="L796">
        <v>8</v>
      </c>
      <c r="M796">
        <v>308.98700000000002</v>
      </c>
      <c r="N796">
        <f t="shared" si="45"/>
        <v>59.038847561695441</v>
      </c>
      <c r="O796">
        <v>-12.954700000000001</v>
      </c>
      <c r="P796">
        <v>56.671100000000003</v>
      </c>
      <c r="Q796">
        <v>317.09100000000001</v>
      </c>
      <c r="R796">
        <v>0.60526999999999997</v>
      </c>
      <c r="S796">
        <v>-27.572600000000001</v>
      </c>
    </row>
    <row r="797" spans="1:19" x14ac:dyDescent="0.3">
      <c r="B797">
        <v>1</v>
      </c>
      <c r="C797">
        <v>202.28700000000001</v>
      </c>
      <c r="E797">
        <v>-42.694099999999999</v>
      </c>
      <c r="F797">
        <v>72.433499999999995</v>
      </c>
      <c r="G797">
        <v>289.53500000000003</v>
      </c>
      <c r="H797">
        <v>0.51695800000000003</v>
      </c>
      <c r="I797">
        <v>-51.818800000000003</v>
      </c>
      <c r="L797">
        <v>9</v>
      </c>
      <c r="M797">
        <v>325.91399999999999</v>
      </c>
      <c r="N797">
        <f t="shared" si="45"/>
        <v>59.077213918591724</v>
      </c>
      <c r="O797">
        <v>-12.985200000000001</v>
      </c>
      <c r="P797">
        <v>56.869500000000002</v>
      </c>
      <c r="Q797">
        <v>316.29300000000001</v>
      </c>
      <c r="R797">
        <v>0.60380299999999998</v>
      </c>
      <c r="S797">
        <v>-27.587900000000001</v>
      </c>
    </row>
    <row r="798" spans="1:19" x14ac:dyDescent="0.3">
      <c r="B798">
        <v>2</v>
      </c>
      <c r="C798">
        <v>207.34200000000001</v>
      </c>
      <c r="D798">
        <f t="shared" si="44"/>
        <v>197.82393669633998</v>
      </c>
      <c r="E798">
        <v>-35.140999999999998</v>
      </c>
      <c r="F798">
        <v>57.113599999999998</v>
      </c>
      <c r="G798">
        <v>317.68</v>
      </c>
      <c r="H798">
        <v>0.57020899999999997</v>
      </c>
      <c r="I798">
        <v>-48.370399999999997</v>
      </c>
      <c r="L798">
        <v>10</v>
      </c>
      <c r="M798">
        <v>342.62299999999999</v>
      </c>
      <c r="N798">
        <f t="shared" si="45"/>
        <v>59.847986115267211</v>
      </c>
      <c r="O798">
        <v>-12.954700000000001</v>
      </c>
      <c r="P798">
        <v>56.701700000000002</v>
      </c>
      <c r="Q798">
        <v>318.072</v>
      </c>
      <c r="R798">
        <v>0.60835499999999998</v>
      </c>
      <c r="S798">
        <v>-27.679400000000001</v>
      </c>
    </row>
    <row r="799" spans="1:19" x14ac:dyDescent="0.3">
      <c r="B799">
        <v>3</v>
      </c>
      <c r="C799">
        <v>223.49700000000001</v>
      </c>
      <c r="D799">
        <f t="shared" si="44"/>
        <v>61.900340451872481</v>
      </c>
      <c r="E799">
        <v>-34.957900000000002</v>
      </c>
      <c r="F799">
        <v>60.714700000000001</v>
      </c>
      <c r="G799">
        <v>298.25299999999999</v>
      </c>
      <c r="H799">
        <v>0.53648099999999999</v>
      </c>
      <c r="I799">
        <v>-49.9268</v>
      </c>
      <c r="L799">
        <v>11</v>
      </c>
      <c r="M799">
        <v>359.53800000000001</v>
      </c>
      <c r="N799">
        <f t="shared" si="45"/>
        <v>59.119125036949384</v>
      </c>
      <c r="O799">
        <v>-12.908899999999999</v>
      </c>
      <c r="P799">
        <v>56.732199999999999</v>
      </c>
      <c r="Q799">
        <v>315.46699999999998</v>
      </c>
      <c r="R799">
        <v>0.60518099999999997</v>
      </c>
      <c r="S799">
        <v>-27.664200000000001</v>
      </c>
    </row>
    <row r="800" spans="1:19" x14ac:dyDescent="0.3">
      <c r="B800">
        <v>4</v>
      </c>
      <c r="C800">
        <v>239.18299999999999</v>
      </c>
      <c r="D800">
        <f t="shared" si="44"/>
        <v>63.751115644523864</v>
      </c>
      <c r="E800">
        <v>-34.744300000000003</v>
      </c>
      <c r="F800">
        <v>60.9589</v>
      </c>
      <c r="G800">
        <v>292.47899999999998</v>
      </c>
      <c r="H800">
        <v>0.53325199999999995</v>
      </c>
      <c r="I800">
        <v>-50.353999999999999</v>
      </c>
      <c r="L800">
        <v>12</v>
      </c>
      <c r="M800">
        <v>376.81099999999998</v>
      </c>
      <c r="N800">
        <f t="shared" si="45"/>
        <v>57.893822729114909</v>
      </c>
      <c r="O800">
        <v>-12.4817</v>
      </c>
      <c r="P800">
        <v>56.350700000000003</v>
      </c>
      <c r="Q800">
        <v>311.75400000000002</v>
      </c>
      <c r="R800">
        <v>0.60158299999999998</v>
      </c>
      <c r="S800">
        <v>-27.832000000000001</v>
      </c>
    </row>
    <row r="801" spans="2:19" x14ac:dyDescent="0.3">
      <c r="B801">
        <v>5</v>
      </c>
      <c r="C801">
        <v>255.67699999999999</v>
      </c>
      <c r="D801">
        <f t="shared" si="44"/>
        <v>60.628107190493516</v>
      </c>
      <c r="E801">
        <v>-34.500100000000003</v>
      </c>
      <c r="F801">
        <v>61.111499999999999</v>
      </c>
      <c r="G801">
        <v>288.95999999999998</v>
      </c>
      <c r="H801">
        <v>0.52879900000000002</v>
      </c>
      <c r="I801">
        <v>-50.765999999999998</v>
      </c>
      <c r="L801">
        <v>13</v>
      </c>
      <c r="M801">
        <v>393.94099999999997</v>
      </c>
      <c r="N801">
        <f t="shared" si="45"/>
        <v>58.377116170461193</v>
      </c>
      <c r="O801">
        <v>-13.2446</v>
      </c>
      <c r="P801">
        <v>57.037399999999998</v>
      </c>
      <c r="Q801">
        <v>317.33800000000002</v>
      </c>
      <c r="R801">
        <v>0.60654600000000003</v>
      </c>
      <c r="S801">
        <v>-27.9846</v>
      </c>
    </row>
    <row r="802" spans="2:19" x14ac:dyDescent="0.3">
      <c r="B802">
        <v>6</v>
      </c>
      <c r="C802">
        <v>271.904</v>
      </c>
      <c r="D802">
        <f t="shared" si="44"/>
        <v>61.62568558575213</v>
      </c>
      <c r="E802">
        <v>-35.156300000000002</v>
      </c>
      <c r="F802">
        <v>61.935400000000001</v>
      </c>
      <c r="G802">
        <v>294.428</v>
      </c>
      <c r="H802">
        <v>0.53226499999999999</v>
      </c>
      <c r="I802">
        <v>-50.918599999999998</v>
      </c>
      <c r="L802">
        <v>14</v>
      </c>
      <c r="M802">
        <v>411.23500000000001</v>
      </c>
      <c r="N802">
        <f t="shared" si="45"/>
        <v>57.823522608997209</v>
      </c>
      <c r="O802">
        <v>-12.680099999999999</v>
      </c>
      <c r="P802">
        <v>56.594799999999999</v>
      </c>
      <c r="Q802">
        <v>311.85000000000002</v>
      </c>
      <c r="R802">
        <v>0.59825499999999998</v>
      </c>
      <c r="S802">
        <v>-28.0304</v>
      </c>
    </row>
    <row r="803" spans="2:19" x14ac:dyDescent="0.3">
      <c r="B803">
        <v>7</v>
      </c>
      <c r="C803">
        <v>288.21199999999999</v>
      </c>
      <c r="D803">
        <f t="shared" si="44"/>
        <v>61.319597743438827</v>
      </c>
      <c r="E803">
        <v>-34.484900000000003</v>
      </c>
      <c r="F803">
        <v>61.462400000000002</v>
      </c>
      <c r="G803">
        <v>288.43</v>
      </c>
      <c r="H803">
        <v>0.52849100000000004</v>
      </c>
      <c r="I803">
        <v>-51.010100000000001</v>
      </c>
      <c r="L803">
        <v>15</v>
      </c>
      <c r="M803">
        <v>428.61099999999999</v>
      </c>
      <c r="N803">
        <f t="shared" si="45"/>
        <v>57.55064456721923</v>
      </c>
      <c r="O803">
        <v>-13.3514</v>
      </c>
      <c r="P803">
        <v>57.372999999999998</v>
      </c>
      <c r="Q803">
        <v>320.74200000000002</v>
      </c>
      <c r="R803">
        <v>0.60420600000000002</v>
      </c>
      <c r="S803">
        <v>-28.1982</v>
      </c>
    </row>
    <row r="804" spans="2:19" x14ac:dyDescent="0.3">
      <c r="B804">
        <v>8</v>
      </c>
      <c r="C804">
        <v>304.77699999999999</v>
      </c>
      <c r="D804">
        <f t="shared" si="44"/>
        <v>60.368246302444923</v>
      </c>
      <c r="E804">
        <v>-34.637500000000003</v>
      </c>
      <c r="F804">
        <v>61.721800000000002</v>
      </c>
      <c r="G804">
        <v>290.35599999999999</v>
      </c>
      <c r="H804">
        <v>0.52907300000000002</v>
      </c>
      <c r="I804">
        <v>-50.933799999999998</v>
      </c>
      <c r="L804">
        <v>16</v>
      </c>
      <c r="M804">
        <v>445.91399999999999</v>
      </c>
      <c r="N804">
        <f t="shared" si="45"/>
        <v>57.793446223198302</v>
      </c>
      <c r="O804">
        <v>-13.2141</v>
      </c>
      <c r="P804">
        <v>57.174700000000001</v>
      </c>
      <c r="Q804">
        <v>319.67</v>
      </c>
      <c r="R804">
        <v>0.60596700000000003</v>
      </c>
      <c r="S804">
        <v>-28.0609</v>
      </c>
    </row>
    <row r="805" spans="2:19" x14ac:dyDescent="0.3">
      <c r="B805">
        <v>9</v>
      </c>
      <c r="C805">
        <v>321.21499999999997</v>
      </c>
      <c r="D805">
        <f t="shared" si="44"/>
        <v>60.834651417447425</v>
      </c>
      <c r="E805">
        <v>-34.4238</v>
      </c>
      <c r="F805">
        <v>61.386099999999999</v>
      </c>
      <c r="G805">
        <v>288.25</v>
      </c>
      <c r="H805">
        <v>0.52937000000000001</v>
      </c>
      <c r="I805">
        <v>-50.811799999999998</v>
      </c>
      <c r="L805">
        <v>17</v>
      </c>
      <c r="M805">
        <v>463.339</v>
      </c>
      <c r="N805">
        <f t="shared" si="45"/>
        <v>57.388809182209428</v>
      </c>
      <c r="O805">
        <v>-13.8855</v>
      </c>
      <c r="P805">
        <v>57.8003</v>
      </c>
      <c r="Q805">
        <v>325.73599999999999</v>
      </c>
      <c r="R805">
        <v>0.60913399999999995</v>
      </c>
      <c r="S805">
        <v>-28.1525</v>
      </c>
    </row>
    <row r="806" spans="2:19" x14ac:dyDescent="0.3">
      <c r="B806">
        <v>10</v>
      </c>
      <c r="C806">
        <v>337.80599999999998</v>
      </c>
      <c r="D806">
        <f t="shared" si="44"/>
        <v>60.27364233620635</v>
      </c>
      <c r="E806">
        <v>-35.217300000000002</v>
      </c>
      <c r="F806">
        <v>62.225299999999997</v>
      </c>
      <c r="G806">
        <v>296.721</v>
      </c>
      <c r="H806">
        <v>0.53372699999999995</v>
      </c>
      <c r="I806">
        <v>-51.3</v>
      </c>
      <c r="L806">
        <v>18</v>
      </c>
      <c r="M806">
        <v>481.15199999999999</v>
      </c>
      <c r="N806">
        <f t="shared" si="45"/>
        <v>56.138775051928405</v>
      </c>
      <c r="O806">
        <v>-13.000500000000001</v>
      </c>
      <c r="P806">
        <v>56.9</v>
      </c>
      <c r="Q806">
        <v>314.28899999999999</v>
      </c>
      <c r="R806">
        <v>0.602433</v>
      </c>
      <c r="S806">
        <v>-28.0914</v>
      </c>
    </row>
    <row r="807" spans="2:19" x14ac:dyDescent="0.3">
      <c r="B807">
        <v>11</v>
      </c>
      <c r="C807">
        <v>354.63600000000002</v>
      </c>
      <c r="D807">
        <f t="shared" si="44"/>
        <v>59.417706476529858</v>
      </c>
      <c r="E807">
        <v>-34.866300000000003</v>
      </c>
      <c r="F807">
        <v>61.843899999999998</v>
      </c>
      <c r="G807">
        <v>292.923</v>
      </c>
      <c r="H807">
        <v>0.53103299999999998</v>
      </c>
      <c r="I807">
        <v>-51.132199999999997</v>
      </c>
      <c r="L807">
        <v>19</v>
      </c>
      <c r="M807">
        <v>498.53100000000001</v>
      </c>
      <c r="N807">
        <f t="shared" si="45"/>
        <v>57.54071005236198</v>
      </c>
      <c r="O807">
        <v>-13.1836</v>
      </c>
      <c r="P807">
        <v>56.930500000000002</v>
      </c>
      <c r="Q807">
        <v>316.25200000000001</v>
      </c>
      <c r="R807">
        <v>0.60397699999999999</v>
      </c>
      <c r="S807">
        <v>-28.305099999999999</v>
      </c>
    </row>
    <row r="808" spans="2:19" x14ac:dyDescent="0.3">
      <c r="B808">
        <v>12</v>
      </c>
      <c r="C808">
        <v>371.17700000000002</v>
      </c>
      <c r="D808">
        <f t="shared" si="44"/>
        <v>60.45583701106343</v>
      </c>
      <c r="E808">
        <v>-35.186799999999998</v>
      </c>
      <c r="F808">
        <v>62.255899999999997</v>
      </c>
      <c r="G808">
        <v>297.46300000000002</v>
      </c>
      <c r="H808">
        <v>0.53347299999999997</v>
      </c>
      <c r="I808">
        <v>-51.284799999999997</v>
      </c>
      <c r="L808">
        <v>20</v>
      </c>
      <c r="M808">
        <v>516.298</v>
      </c>
      <c r="N808">
        <f t="shared" si="45"/>
        <v>56.284122249113537</v>
      </c>
      <c r="O808">
        <v>-12.847899999999999</v>
      </c>
      <c r="P808">
        <v>56.625399999999999</v>
      </c>
      <c r="Q808">
        <v>312.58999999999997</v>
      </c>
      <c r="R808">
        <v>0.60152600000000001</v>
      </c>
      <c r="S808">
        <v>-28.2288</v>
      </c>
    </row>
    <row r="809" spans="2:19" x14ac:dyDescent="0.3">
      <c r="B809">
        <v>13</v>
      </c>
      <c r="C809">
        <v>388.017</v>
      </c>
      <c r="D809">
        <f t="shared" si="44"/>
        <v>59.382422802850442</v>
      </c>
      <c r="E809">
        <v>-34.866300000000003</v>
      </c>
      <c r="F809">
        <v>61.843899999999998</v>
      </c>
      <c r="G809">
        <v>293.59800000000001</v>
      </c>
      <c r="H809">
        <v>0.53230200000000005</v>
      </c>
      <c r="I809">
        <v>-51.223799999999997</v>
      </c>
      <c r="L809">
        <v>21</v>
      </c>
      <c r="M809">
        <v>533.80799999999999</v>
      </c>
      <c r="N809">
        <f t="shared" si="45"/>
        <v>57.110222729868674</v>
      </c>
      <c r="O809">
        <v>-13.748200000000001</v>
      </c>
      <c r="P809">
        <v>57.372999999999998</v>
      </c>
      <c r="Q809">
        <v>324.56299999999999</v>
      </c>
      <c r="R809">
        <v>0.60984899999999997</v>
      </c>
      <c r="S809">
        <v>-28.183</v>
      </c>
    </row>
    <row r="810" spans="2:19" x14ac:dyDescent="0.3">
      <c r="B810">
        <v>14</v>
      </c>
      <c r="C810">
        <v>404.66899999999998</v>
      </c>
      <c r="D810">
        <f t="shared" si="44"/>
        <v>60.052846504924382</v>
      </c>
      <c r="E810">
        <v>-35.324100000000001</v>
      </c>
      <c r="F810">
        <v>62.3474</v>
      </c>
      <c r="G810">
        <v>299.29300000000001</v>
      </c>
      <c r="H810">
        <v>0.53520599999999996</v>
      </c>
      <c r="I810">
        <v>-51.223799999999997</v>
      </c>
      <c r="L810">
        <v>22</v>
      </c>
      <c r="M810">
        <v>551.74400000000003</v>
      </c>
      <c r="N810">
        <f t="shared" si="45"/>
        <v>55.753791257805418</v>
      </c>
      <c r="O810">
        <v>-13.732900000000001</v>
      </c>
      <c r="P810">
        <v>57.281500000000001</v>
      </c>
      <c r="Q810">
        <v>322.702</v>
      </c>
      <c r="R810">
        <v>0.60903499999999999</v>
      </c>
      <c r="S810">
        <v>-28.503399999999999</v>
      </c>
    </row>
    <row r="811" spans="2:19" x14ac:dyDescent="0.3">
      <c r="B811">
        <v>15</v>
      </c>
      <c r="C811">
        <v>421.96300000000002</v>
      </c>
      <c r="D811">
        <f t="shared" si="44"/>
        <v>57.823522608997209</v>
      </c>
      <c r="E811">
        <v>-35.095199999999998</v>
      </c>
      <c r="F811">
        <v>62.210099999999997</v>
      </c>
      <c r="G811">
        <v>296.39100000000002</v>
      </c>
      <c r="H811">
        <v>0.53302899999999998</v>
      </c>
      <c r="I811">
        <v>-51.193199999999997</v>
      </c>
      <c r="L811">
        <v>23</v>
      </c>
      <c r="M811">
        <v>569.40200000000004</v>
      </c>
      <c r="N811">
        <f t="shared" si="45"/>
        <v>56.631555102503064</v>
      </c>
      <c r="O811">
        <v>-13.641400000000001</v>
      </c>
      <c r="P811">
        <v>57.144199999999998</v>
      </c>
      <c r="Q811">
        <v>323.53500000000003</v>
      </c>
      <c r="R811">
        <v>0.61060000000000003</v>
      </c>
      <c r="S811">
        <v>-28.3203</v>
      </c>
    </row>
    <row r="812" spans="2:19" x14ac:dyDescent="0.3">
      <c r="B812">
        <v>16</v>
      </c>
      <c r="C812">
        <v>438.74099999999999</v>
      </c>
      <c r="D812">
        <f t="shared" si="44"/>
        <v>59.601859578018967</v>
      </c>
      <c r="E812">
        <v>-34.866300000000003</v>
      </c>
      <c r="F812">
        <v>61.874400000000001</v>
      </c>
      <c r="G812">
        <v>294.03500000000003</v>
      </c>
      <c r="H812">
        <v>0.53186100000000003</v>
      </c>
      <c r="I812">
        <v>-51.162700000000001</v>
      </c>
      <c r="L812">
        <v>24</v>
      </c>
      <c r="M812">
        <v>587.32299999999998</v>
      </c>
      <c r="N812">
        <f t="shared" si="45"/>
        <v>55.800457563752225</v>
      </c>
      <c r="O812">
        <v>-14.8773</v>
      </c>
      <c r="P812">
        <v>58.258099999999999</v>
      </c>
      <c r="Q812">
        <v>337.06099999999998</v>
      </c>
      <c r="R812">
        <v>0.62126199999999998</v>
      </c>
      <c r="S812">
        <v>-28.427099999999999</v>
      </c>
    </row>
    <row r="813" spans="2:19" x14ac:dyDescent="0.3">
      <c r="B813">
        <v>17</v>
      </c>
      <c r="C813">
        <v>455.89400000000001</v>
      </c>
      <c r="D813">
        <f t="shared" si="44"/>
        <v>58.298839853086854</v>
      </c>
      <c r="E813">
        <v>-34.896900000000002</v>
      </c>
      <c r="F813">
        <v>61.813400000000001</v>
      </c>
      <c r="G813">
        <v>295.18099999999998</v>
      </c>
      <c r="H813">
        <v>0.53324099999999997</v>
      </c>
      <c r="I813">
        <v>-51.376300000000001</v>
      </c>
      <c r="L813">
        <v>25</v>
      </c>
      <c r="M813">
        <v>605.42100000000005</v>
      </c>
      <c r="N813">
        <f t="shared" si="45"/>
        <v>55.254724278925636</v>
      </c>
      <c r="O813">
        <v>-13.763400000000001</v>
      </c>
      <c r="P813">
        <v>57.220500000000001</v>
      </c>
      <c r="Q813">
        <v>322.81</v>
      </c>
      <c r="R813">
        <v>0.60886399999999996</v>
      </c>
      <c r="S813">
        <v>-28.305099999999999</v>
      </c>
    </row>
    <row r="814" spans="2:19" x14ac:dyDescent="0.3">
      <c r="B814">
        <v>18</v>
      </c>
      <c r="C814">
        <v>472.95800000000003</v>
      </c>
      <c r="D814">
        <f t="shared" si="44"/>
        <v>58.602906704172455</v>
      </c>
      <c r="E814">
        <v>-35.9497</v>
      </c>
      <c r="F814">
        <v>62.6526</v>
      </c>
      <c r="G814">
        <v>306.94400000000002</v>
      </c>
      <c r="H814">
        <v>0.54005999999999998</v>
      </c>
      <c r="I814">
        <v>-51.376300000000001</v>
      </c>
      <c r="L814">
        <v>26</v>
      </c>
      <c r="M814">
        <v>623.44200000000001</v>
      </c>
      <c r="N814">
        <f t="shared" si="45"/>
        <v>55.490816269907462</v>
      </c>
      <c r="O814">
        <v>-14.1296</v>
      </c>
      <c r="P814">
        <v>57.632399999999997</v>
      </c>
      <c r="Q814">
        <v>330.00400000000002</v>
      </c>
      <c r="R814">
        <v>0.615707</v>
      </c>
      <c r="S814">
        <v>-28.3203</v>
      </c>
    </row>
    <row r="815" spans="2:19" x14ac:dyDescent="0.3">
      <c r="B815">
        <v>19</v>
      </c>
      <c r="C815">
        <v>490.19299999999998</v>
      </c>
      <c r="D815">
        <f t="shared" si="44"/>
        <v>58.021467943139108</v>
      </c>
      <c r="E815">
        <v>-34.378100000000003</v>
      </c>
      <c r="F815">
        <v>61.355600000000003</v>
      </c>
      <c r="G815">
        <v>290.04000000000002</v>
      </c>
      <c r="H815">
        <v>0.52971299999999999</v>
      </c>
      <c r="I815">
        <v>-51.254300000000001</v>
      </c>
      <c r="L815">
        <v>27</v>
      </c>
      <c r="M815">
        <v>641.58000000000004</v>
      </c>
      <c r="N815">
        <f t="shared" si="45"/>
        <v>55.132870217223406</v>
      </c>
      <c r="O815">
        <v>-13.443</v>
      </c>
      <c r="P815">
        <v>56.823700000000002</v>
      </c>
      <c r="Q815">
        <v>320.58999999999997</v>
      </c>
      <c r="R815">
        <v>0.61068199999999995</v>
      </c>
      <c r="S815">
        <v>-28.427099999999999</v>
      </c>
    </row>
    <row r="816" spans="2:19" x14ac:dyDescent="0.3">
      <c r="B816">
        <v>20</v>
      </c>
      <c r="C816">
        <v>507.27499999999998</v>
      </c>
      <c r="D816">
        <f t="shared" si="44"/>
        <v>58.54115443156541</v>
      </c>
      <c r="E816">
        <v>-34.484900000000003</v>
      </c>
      <c r="F816">
        <v>61.340299999999999</v>
      </c>
      <c r="G816">
        <v>291.46199999999999</v>
      </c>
      <c r="H816">
        <v>0.53311200000000003</v>
      </c>
      <c r="I816">
        <v>-51.193199999999997</v>
      </c>
      <c r="L816">
        <v>28</v>
      </c>
      <c r="M816">
        <v>659.59100000000001</v>
      </c>
      <c r="N816">
        <f t="shared" si="45"/>
        <v>55.521625673199814</v>
      </c>
      <c r="O816">
        <v>-13.3514</v>
      </c>
      <c r="P816">
        <v>56.579599999999999</v>
      </c>
      <c r="Q816">
        <v>317.08600000000001</v>
      </c>
      <c r="R816">
        <v>0.60816199999999998</v>
      </c>
      <c r="S816">
        <v>-28.472899999999999</v>
      </c>
    </row>
    <row r="817" spans="1:19" x14ac:dyDescent="0.3">
      <c r="B817">
        <v>21</v>
      </c>
      <c r="C817">
        <v>524.68399999999997</v>
      </c>
      <c r="D817">
        <f t="shared" si="44"/>
        <v>57.441553219599086</v>
      </c>
      <c r="E817">
        <v>-35.385100000000001</v>
      </c>
      <c r="F817">
        <v>62.240600000000001</v>
      </c>
      <c r="G817">
        <v>302.49299999999999</v>
      </c>
      <c r="H817">
        <v>0.53969199999999995</v>
      </c>
      <c r="I817">
        <v>-51.116900000000001</v>
      </c>
      <c r="L817">
        <v>29</v>
      </c>
      <c r="M817">
        <v>677.54499999999996</v>
      </c>
      <c r="N817">
        <f t="shared" si="45"/>
        <v>55.697894619583529</v>
      </c>
      <c r="O817">
        <v>-14.1449</v>
      </c>
      <c r="P817">
        <v>57.327300000000001</v>
      </c>
      <c r="Q817">
        <v>324.649</v>
      </c>
      <c r="R817">
        <v>0.61460199999999998</v>
      </c>
      <c r="S817">
        <v>-28.411899999999999</v>
      </c>
    </row>
    <row r="818" spans="1:19" x14ac:dyDescent="0.3">
      <c r="B818">
        <v>22</v>
      </c>
      <c r="C818">
        <v>542.14700000000005</v>
      </c>
      <c r="D818">
        <f t="shared" si="44"/>
        <v>57.26392945083866</v>
      </c>
      <c r="E818">
        <v>-35.064700000000002</v>
      </c>
      <c r="F818">
        <v>62.072800000000001</v>
      </c>
      <c r="G818">
        <v>297.76400000000001</v>
      </c>
      <c r="H818">
        <v>0.53578000000000003</v>
      </c>
      <c r="I818">
        <v>-51.208500000000001</v>
      </c>
      <c r="L818">
        <v>30</v>
      </c>
      <c r="M818">
        <v>695.529</v>
      </c>
      <c r="N818">
        <f t="shared" si="45"/>
        <v>55.60498220640558</v>
      </c>
      <c r="O818">
        <v>-14.6637</v>
      </c>
      <c r="P818">
        <v>57.8461</v>
      </c>
      <c r="Q818">
        <v>332.36</v>
      </c>
      <c r="R818">
        <v>0.62043700000000002</v>
      </c>
      <c r="S818">
        <v>-28.488199999999999</v>
      </c>
    </row>
    <row r="819" spans="1:19" x14ac:dyDescent="0.3">
      <c r="B819">
        <v>23</v>
      </c>
      <c r="C819">
        <v>559.726</v>
      </c>
      <c r="D819">
        <f t="shared" si="44"/>
        <v>56.886057227373726</v>
      </c>
      <c r="E819">
        <v>-35.507199999999997</v>
      </c>
      <c r="F819">
        <v>62.210099999999997</v>
      </c>
      <c r="G819">
        <v>302.52800000000002</v>
      </c>
      <c r="H819">
        <v>0.53877900000000001</v>
      </c>
      <c r="I819">
        <v>-51.376300000000001</v>
      </c>
    </row>
    <row r="820" spans="1:19" x14ac:dyDescent="0.3">
      <c r="B820">
        <v>24</v>
      </c>
      <c r="C820">
        <v>577.41600000000005</v>
      </c>
      <c r="D820">
        <f t="shared" si="44"/>
        <v>56.529112492933685</v>
      </c>
      <c r="E820">
        <v>-34.957900000000002</v>
      </c>
      <c r="F820">
        <v>61.752299999999998</v>
      </c>
      <c r="G820">
        <v>296.49799999999999</v>
      </c>
      <c r="H820">
        <v>0.53440100000000001</v>
      </c>
      <c r="I820">
        <v>-51.4069</v>
      </c>
      <c r="K820">
        <v>4.3</v>
      </c>
    </row>
    <row r="821" spans="1:19" x14ac:dyDescent="0.3">
      <c r="B821">
        <v>25</v>
      </c>
      <c r="C821">
        <v>595.21400000000006</v>
      </c>
      <c r="D821">
        <f t="shared" si="44"/>
        <v>56.186088324530843</v>
      </c>
      <c r="E821">
        <v>-34.4238</v>
      </c>
      <c r="F821">
        <v>61.233499999999999</v>
      </c>
      <c r="G821">
        <v>290.916</v>
      </c>
      <c r="H821">
        <v>0.53212599999999999</v>
      </c>
      <c r="I821">
        <v>-51.269500000000001</v>
      </c>
      <c r="L821">
        <v>1</v>
      </c>
      <c r="M821">
        <v>202.19900000000001</v>
      </c>
      <c r="O821">
        <v>-19.958500000000001</v>
      </c>
      <c r="P821">
        <v>65.277100000000004</v>
      </c>
      <c r="Q821">
        <v>313.65300000000002</v>
      </c>
      <c r="R821">
        <v>0.59111199999999997</v>
      </c>
      <c r="S821">
        <v>-27.587900000000001</v>
      </c>
    </row>
    <row r="822" spans="1:19" x14ac:dyDescent="0.3">
      <c r="B822">
        <v>26</v>
      </c>
      <c r="C822">
        <v>612.64200000000005</v>
      </c>
      <c r="D822">
        <f t="shared" si="44"/>
        <v>57.378930456736292</v>
      </c>
      <c r="E822">
        <v>-35.430900000000001</v>
      </c>
      <c r="F822">
        <v>62.072800000000001</v>
      </c>
      <c r="G822">
        <v>302.14999999999998</v>
      </c>
      <c r="H822">
        <v>0.53856499999999996</v>
      </c>
      <c r="I822">
        <v>-51.4221</v>
      </c>
      <c r="L822">
        <v>2</v>
      </c>
      <c r="M822">
        <v>208.357</v>
      </c>
      <c r="N822">
        <f t="shared" si="45"/>
        <v>162.39038648912017</v>
      </c>
      <c r="O822">
        <v>-12.3749</v>
      </c>
      <c r="P822">
        <v>52.108800000000002</v>
      </c>
      <c r="Q822">
        <v>342.08699999999999</v>
      </c>
      <c r="R822">
        <v>0.64358400000000004</v>
      </c>
      <c r="S822">
        <v>-24.475100000000001</v>
      </c>
    </row>
    <row r="823" spans="1:19" x14ac:dyDescent="0.3">
      <c r="B823">
        <v>27</v>
      </c>
      <c r="C823">
        <v>630.39700000000005</v>
      </c>
      <c r="D823">
        <f t="shared" si="44"/>
        <v>56.322162771050422</v>
      </c>
      <c r="E823">
        <v>-34.4238</v>
      </c>
      <c r="F823">
        <v>61.218299999999999</v>
      </c>
      <c r="G823">
        <v>290.63299999999998</v>
      </c>
      <c r="H823">
        <v>0.53139199999999998</v>
      </c>
      <c r="I823">
        <v>-51.483199999999997</v>
      </c>
      <c r="L823">
        <v>3</v>
      </c>
      <c r="M823">
        <v>224.96899999999999</v>
      </c>
      <c r="N823">
        <f t="shared" si="45"/>
        <v>60.19744762822058</v>
      </c>
      <c r="O823">
        <v>-12.832599999999999</v>
      </c>
      <c r="P823">
        <v>55.496200000000002</v>
      </c>
      <c r="Q823">
        <v>324.161</v>
      </c>
      <c r="R823">
        <v>0.61504199999999998</v>
      </c>
      <c r="S823">
        <v>-26.001000000000001</v>
      </c>
    </row>
    <row r="824" spans="1:19" x14ac:dyDescent="0.3">
      <c r="B824">
        <v>28</v>
      </c>
      <c r="C824">
        <v>648.17700000000002</v>
      </c>
      <c r="D824">
        <f t="shared" si="44"/>
        <v>56.242969628796487</v>
      </c>
      <c r="E824">
        <v>-35.140999999999998</v>
      </c>
      <c r="F824">
        <v>61.904899999999998</v>
      </c>
      <c r="G824">
        <v>298.577</v>
      </c>
      <c r="H824">
        <v>0.53691199999999994</v>
      </c>
      <c r="I824">
        <v>-51.269500000000001</v>
      </c>
      <c r="L824">
        <v>4</v>
      </c>
      <c r="M824">
        <v>240.58699999999999</v>
      </c>
      <c r="N824">
        <f t="shared" si="45"/>
        <v>64.028684850813178</v>
      </c>
      <c r="O824">
        <v>-12.741099999999999</v>
      </c>
      <c r="P824">
        <v>55.633499999999998</v>
      </c>
      <c r="Q824">
        <v>324.93</v>
      </c>
      <c r="R824">
        <v>0.61624500000000004</v>
      </c>
      <c r="S824">
        <v>-26.4587</v>
      </c>
    </row>
    <row r="825" spans="1:19" x14ac:dyDescent="0.3">
      <c r="B825">
        <v>29</v>
      </c>
      <c r="C825">
        <v>666.01800000000003</v>
      </c>
      <c r="D825">
        <f t="shared" si="44"/>
        <v>56.05066980550415</v>
      </c>
      <c r="E825">
        <v>-34.4086</v>
      </c>
      <c r="F825">
        <v>60.989400000000003</v>
      </c>
      <c r="G825">
        <v>290.99099999999999</v>
      </c>
      <c r="H825">
        <v>0.53432999999999997</v>
      </c>
      <c r="I825">
        <v>-51.315300000000001</v>
      </c>
      <c r="L825">
        <v>5</v>
      </c>
      <c r="M825">
        <v>256.702</v>
      </c>
      <c r="N825">
        <f t="shared" si="45"/>
        <v>62.053986968662699</v>
      </c>
      <c r="O825">
        <v>-12.146000000000001</v>
      </c>
      <c r="P825">
        <v>55.435200000000002</v>
      </c>
      <c r="Q825">
        <v>315.34899999999999</v>
      </c>
      <c r="R825">
        <v>0.60835300000000003</v>
      </c>
      <c r="S825">
        <v>-26.5045</v>
      </c>
    </row>
    <row r="826" spans="1:19" x14ac:dyDescent="0.3">
      <c r="B826">
        <v>30</v>
      </c>
      <c r="C826">
        <v>683.84400000000005</v>
      </c>
      <c r="D826">
        <f t="shared" si="44"/>
        <v>56.097834623583459</v>
      </c>
      <c r="E826">
        <v>-34.606900000000003</v>
      </c>
      <c r="F826">
        <v>61.340299999999999</v>
      </c>
      <c r="G826">
        <v>295.279</v>
      </c>
      <c r="H826">
        <v>0.53733200000000003</v>
      </c>
      <c r="I826">
        <v>-51.208500000000001</v>
      </c>
      <c r="L826">
        <v>6</v>
      </c>
      <c r="M826">
        <v>272.613</v>
      </c>
      <c r="N826">
        <f t="shared" si="45"/>
        <v>62.849600905034251</v>
      </c>
      <c r="O826">
        <v>-12.847899999999999</v>
      </c>
      <c r="P826">
        <v>56.411700000000003</v>
      </c>
      <c r="Q826">
        <v>326.38900000000001</v>
      </c>
      <c r="R826">
        <v>0.61377300000000001</v>
      </c>
      <c r="S826">
        <v>-26.824999999999999</v>
      </c>
    </row>
    <row r="827" spans="1:19" x14ac:dyDescent="0.3">
      <c r="L827">
        <v>7</v>
      </c>
      <c r="M827">
        <v>288.75900000000001</v>
      </c>
      <c r="N827">
        <f t="shared" si="45"/>
        <v>61.934844543540137</v>
      </c>
      <c r="O827">
        <v>-12.6495</v>
      </c>
      <c r="P827">
        <v>56.243899999999996</v>
      </c>
      <c r="Q827">
        <v>319.87</v>
      </c>
      <c r="R827">
        <v>0.61049799999999999</v>
      </c>
      <c r="S827">
        <v>-26.992799999999999</v>
      </c>
    </row>
    <row r="828" spans="1:19" x14ac:dyDescent="0.3">
      <c r="A828">
        <v>4.4000000000000004</v>
      </c>
      <c r="L828">
        <v>8</v>
      </c>
      <c r="M828">
        <v>305.12299999999999</v>
      </c>
      <c r="N828">
        <f t="shared" si="45"/>
        <v>61.109753116597496</v>
      </c>
      <c r="O828">
        <v>-12.680099999999999</v>
      </c>
      <c r="P828">
        <v>56.243899999999996</v>
      </c>
      <c r="Q828">
        <v>319.38</v>
      </c>
      <c r="R828">
        <v>0.60918600000000001</v>
      </c>
      <c r="S828">
        <v>-27.175899999999999</v>
      </c>
    </row>
    <row r="829" spans="1:19" x14ac:dyDescent="0.3">
      <c r="B829">
        <v>1</v>
      </c>
      <c r="C829">
        <v>202.21600000000001</v>
      </c>
      <c r="E829">
        <v>-43.426499999999997</v>
      </c>
      <c r="F829">
        <v>72.418199999999999</v>
      </c>
      <c r="G829">
        <v>288.32</v>
      </c>
      <c r="H829">
        <v>0.51536599999999999</v>
      </c>
      <c r="I829">
        <v>-52.703899999999997</v>
      </c>
      <c r="L829">
        <v>9</v>
      </c>
      <c r="M829">
        <v>321.57100000000003</v>
      </c>
      <c r="N829">
        <f t="shared" si="45"/>
        <v>60.797665369649671</v>
      </c>
      <c r="O829">
        <v>-12.176500000000001</v>
      </c>
      <c r="P829">
        <v>55.755600000000001</v>
      </c>
      <c r="Q829">
        <v>313.16500000000002</v>
      </c>
      <c r="R829">
        <v>0.60553800000000002</v>
      </c>
      <c r="S829">
        <v>-27.221699999999998</v>
      </c>
    </row>
    <row r="830" spans="1:19" x14ac:dyDescent="0.3">
      <c r="B830">
        <v>2</v>
      </c>
      <c r="C830">
        <v>207.32900000000001</v>
      </c>
      <c r="D830">
        <f t="shared" si="44"/>
        <v>195.57989438685703</v>
      </c>
      <c r="E830">
        <v>-36.483800000000002</v>
      </c>
      <c r="F830">
        <v>57.525599999999997</v>
      </c>
      <c r="G830">
        <v>328.21699999999998</v>
      </c>
      <c r="H830">
        <v>0.57699699999999998</v>
      </c>
      <c r="I830">
        <v>-49.240099999999998</v>
      </c>
      <c r="L830">
        <v>10</v>
      </c>
      <c r="M830">
        <v>338.31400000000002</v>
      </c>
      <c r="N830">
        <f t="shared" si="45"/>
        <v>59.726452845965497</v>
      </c>
      <c r="O830">
        <v>-12.6953</v>
      </c>
      <c r="P830">
        <v>56.243899999999996</v>
      </c>
      <c r="Q830">
        <v>320.178</v>
      </c>
      <c r="R830">
        <v>0.61038099999999995</v>
      </c>
      <c r="S830">
        <v>-27.313199999999998</v>
      </c>
    </row>
    <row r="831" spans="1:19" x14ac:dyDescent="0.3">
      <c r="B831">
        <v>3</v>
      </c>
      <c r="C831">
        <v>223.434</v>
      </c>
      <c r="D831">
        <f t="shared" si="44"/>
        <v>62.09251785159892</v>
      </c>
      <c r="E831">
        <v>-35.156300000000002</v>
      </c>
      <c r="F831">
        <v>59.844999999999999</v>
      </c>
      <c r="G831">
        <v>291.01100000000002</v>
      </c>
      <c r="H831">
        <v>0.53681400000000001</v>
      </c>
      <c r="I831">
        <v>-50.781300000000002</v>
      </c>
      <c r="L831">
        <v>11</v>
      </c>
      <c r="M831">
        <v>354.899</v>
      </c>
      <c r="N831">
        <f t="shared" si="45"/>
        <v>60.295447693699202</v>
      </c>
      <c r="O831">
        <v>-12.7258</v>
      </c>
      <c r="P831">
        <v>56.457500000000003</v>
      </c>
      <c r="Q831">
        <v>321.79700000000003</v>
      </c>
      <c r="R831">
        <v>0.60998600000000003</v>
      </c>
      <c r="S831">
        <v>-27.267499999999998</v>
      </c>
    </row>
    <row r="832" spans="1:19" x14ac:dyDescent="0.3">
      <c r="B832">
        <v>4</v>
      </c>
      <c r="C832">
        <v>239.346</v>
      </c>
      <c r="D832">
        <f t="shared" si="44"/>
        <v>62.845651080945174</v>
      </c>
      <c r="E832">
        <v>-35.827599999999997</v>
      </c>
      <c r="F832">
        <v>61.111499999999999</v>
      </c>
      <c r="G832">
        <v>296.64100000000002</v>
      </c>
      <c r="H832">
        <v>0.53570499999999999</v>
      </c>
      <c r="I832">
        <v>-51.330599999999997</v>
      </c>
      <c r="L832">
        <v>12</v>
      </c>
      <c r="M832">
        <v>371.73500000000001</v>
      </c>
      <c r="N832">
        <f t="shared" si="45"/>
        <v>59.396531242575392</v>
      </c>
      <c r="O832">
        <v>-12.3444</v>
      </c>
      <c r="P832">
        <v>55.984499999999997</v>
      </c>
      <c r="Q832">
        <v>316.19</v>
      </c>
      <c r="R832">
        <v>0.60700799999999999</v>
      </c>
      <c r="S832">
        <v>-27.465800000000002</v>
      </c>
    </row>
    <row r="833" spans="2:19" x14ac:dyDescent="0.3">
      <c r="B833">
        <v>5</v>
      </c>
      <c r="C833">
        <v>255.316</v>
      </c>
      <c r="D833">
        <f t="shared" si="44"/>
        <v>62.617407639323737</v>
      </c>
      <c r="E833">
        <v>-35.446199999999997</v>
      </c>
      <c r="F833">
        <v>61.1267</v>
      </c>
      <c r="G833">
        <v>289.63499999999999</v>
      </c>
      <c r="H833">
        <v>0.53004099999999998</v>
      </c>
      <c r="I833">
        <v>-51.6663</v>
      </c>
      <c r="L833">
        <v>13</v>
      </c>
      <c r="M833">
        <v>388.52800000000002</v>
      </c>
      <c r="N833">
        <f t="shared" si="45"/>
        <v>59.548621449413425</v>
      </c>
      <c r="O833">
        <v>-13.504</v>
      </c>
      <c r="P833">
        <v>57.052599999999998</v>
      </c>
      <c r="Q833">
        <v>329.49099999999999</v>
      </c>
      <c r="R833">
        <v>0.61545899999999998</v>
      </c>
      <c r="S833">
        <v>-27.618400000000001</v>
      </c>
    </row>
    <row r="834" spans="2:19" x14ac:dyDescent="0.3">
      <c r="B834">
        <v>6</v>
      </c>
      <c r="C834">
        <v>271.26900000000001</v>
      </c>
      <c r="D834">
        <f t="shared" si="44"/>
        <v>62.684134645521205</v>
      </c>
      <c r="E834">
        <v>-36.0107</v>
      </c>
      <c r="F834">
        <v>61.889600000000002</v>
      </c>
      <c r="G834">
        <v>297.315</v>
      </c>
      <c r="H834">
        <v>0.53506100000000001</v>
      </c>
      <c r="I834">
        <v>-51.712000000000003</v>
      </c>
      <c r="L834">
        <v>14</v>
      </c>
      <c r="M834">
        <v>405.60899999999998</v>
      </c>
      <c r="N834">
        <f t="shared" si="45"/>
        <v>58.544581698963896</v>
      </c>
      <c r="O834">
        <v>-13.2904</v>
      </c>
      <c r="P834">
        <v>56.747399999999999</v>
      </c>
      <c r="Q834">
        <v>326.14299999999997</v>
      </c>
      <c r="R834">
        <v>0.61447600000000002</v>
      </c>
      <c r="S834">
        <v>-27.557400000000001</v>
      </c>
    </row>
    <row r="835" spans="2:19" x14ac:dyDescent="0.3">
      <c r="B835">
        <v>7</v>
      </c>
      <c r="C835">
        <v>287.23899999999998</v>
      </c>
      <c r="D835">
        <f t="shared" si="44"/>
        <v>62.617407639323851</v>
      </c>
      <c r="E835">
        <v>-35.583500000000001</v>
      </c>
      <c r="F835">
        <v>61.584499999999998</v>
      </c>
      <c r="G835">
        <v>294.01299999999998</v>
      </c>
      <c r="H835">
        <v>0.53092200000000001</v>
      </c>
      <c r="I835">
        <v>-51.879899999999999</v>
      </c>
      <c r="L835">
        <v>15</v>
      </c>
      <c r="M835">
        <v>422.23099999999999</v>
      </c>
      <c r="N835">
        <f t="shared" si="45"/>
        <v>60.161232102033395</v>
      </c>
      <c r="O835">
        <v>-12.6038</v>
      </c>
      <c r="P835">
        <v>56.030299999999997</v>
      </c>
      <c r="Q835">
        <v>316.471</v>
      </c>
      <c r="R835">
        <v>0.60906199999999999</v>
      </c>
      <c r="S835">
        <v>-27.664200000000001</v>
      </c>
    </row>
    <row r="836" spans="2:19" x14ac:dyDescent="0.3">
      <c r="B836">
        <v>8</v>
      </c>
      <c r="C836">
        <v>303.35700000000003</v>
      </c>
      <c r="D836">
        <f t="shared" si="44"/>
        <v>62.042437026926216</v>
      </c>
      <c r="E836">
        <v>-35.9955</v>
      </c>
      <c r="F836">
        <v>62.103299999999997</v>
      </c>
      <c r="G836">
        <v>297.63900000000001</v>
      </c>
      <c r="H836">
        <v>0.53373700000000002</v>
      </c>
      <c r="I836">
        <v>-51.849400000000003</v>
      </c>
      <c r="L836">
        <v>16</v>
      </c>
      <c r="M836">
        <v>439.37099999999998</v>
      </c>
      <c r="N836">
        <f t="shared" si="45"/>
        <v>58.343057176196076</v>
      </c>
      <c r="O836">
        <v>-13.1683</v>
      </c>
      <c r="P836">
        <v>56.732199999999999</v>
      </c>
      <c r="Q836">
        <v>324.238</v>
      </c>
      <c r="R836">
        <v>0.61437699999999995</v>
      </c>
      <c r="S836">
        <v>-27.755700000000001</v>
      </c>
    </row>
    <row r="837" spans="2:19" x14ac:dyDescent="0.3">
      <c r="B837">
        <v>9</v>
      </c>
      <c r="C837">
        <v>319.51</v>
      </c>
      <c r="D837">
        <f t="shared" si="44"/>
        <v>61.908004705008501</v>
      </c>
      <c r="E837">
        <v>-35.308799999999998</v>
      </c>
      <c r="F837">
        <v>61.355600000000003</v>
      </c>
      <c r="G837">
        <v>291.73700000000002</v>
      </c>
      <c r="H837">
        <v>0.53033300000000005</v>
      </c>
      <c r="I837">
        <v>-51.895099999999999</v>
      </c>
      <c r="L837">
        <v>17</v>
      </c>
      <c r="M837">
        <v>456.46300000000002</v>
      </c>
      <c r="N837">
        <f t="shared" si="45"/>
        <v>58.506903814649988</v>
      </c>
      <c r="O837">
        <v>-13.015700000000001</v>
      </c>
      <c r="P837">
        <v>56.503300000000003</v>
      </c>
      <c r="Q837">
        <v>322.65800000000002</v>
      </c>
      <c r="R837">
        <v>0.61058000000000001</v>
      </c>
      <c r="S837">
        <v>-27.648900000000001</v>
      </c>
    </row>
    <row r="838" spans="2:19" x14ac:dyDescent="0.3">
      <c r="B838">
        <v>10</v>
      </c>
      <c r="C838">
        <v>335.81400000000002</v>
      </c>
      <c r="D838">
        <f t="shared" si="44"/>
        <v>61.334641805691739</v>
      </c>
      <c r="E838">
        <v>-35.644500000000001</v>
      </c>
      <c r="F838">
        <v>61.752299999999998</v>
      </c>
      <c r="G838">
        <v>293.71300000000002</v>
      </c>
      <c r="H838">
        <v>0.53112700000000002</v>
      </c>
      <c r="I838">
        <v>-51.940899999999999</v>
      </c>
      <c r="L838">
        <v>18</v>
      </c>
      <c r="M838">
        <v>473.94400000000002</v>
      </c>
      <c r="N838">
        <f t="shared" si="45"/>
        <v>57.204965390995959</v>
      </c>
      <c r="O838">
        <v>-12.954700000000001</v>
      </c>
      <c r="P838">
        <v>56.442300000000003</v>
      </c>
      <c r="Q838">
        <v>322.916</v>
      </c>
      <c r="R838">
        <v>0.61254299999999995</v>
      </c>
      <c r="S838">
        <v>-27.755700000000001</v>
      </c>
    </row>
    <row r="839" spans="2:19" x14ac:dyDescent="0.3">
      <c r="B839">
        <v>11</v>
      </c>
      <c r="C839">
        <v>352.42500000000001</v>
      </c>
      <c r="D839">
        <f t="shared" ref="D839:D902" si="46">1000/(C839-C838)</f>
        <v>60.201071579074146</v>
      </c>
      <c r="E839">
        <v>-35.7361</v>
      </c>
      <c r="F839">
        <v>61.828600000000002</v>
      </c>
      <c r="G839">
        <v>296.32900000000001</v>
      </c>
      <c r="H839">
        <v>0.53358399999999995</v>
      </c>
      <c r="I839">
        <v>-52.047699999999999</v>
      </c>
      <c r="L839">
        <v>19</v>
      </c>
      <c r="M839">
        <v>491.21800000000002</v>
      </c>
      <c r="N839">
        <f t="shared" ref="N839:N902" si="47">1000/(M839-M838)</f>
        <v>57.8904712284358</v>
      </c>
      <c r="O839">
        <v>-13.061500000000001</v>
      </c>
      <c r="P839">
        <v>56.533799999999999</v>
      </c>
      <c r="Q839">
        <v>323.99599999999998</v>
      </c>
      <c r="R839">
        <v>0.61175500000000005</v>
      </c>
      <c r="S839">
        <v>-27.862500000000001</v>
      </c>
    </row>
    <row r="840" spans="2:19" x14ac:dyDescent="0.3">
      <c r="B840">
        <v>12</v>
      </c>
      <c r="C840">
        <v>368.72199999999998</v>
      </c>
      <c r="D840">
        <f t="shared" si="46"/>
        <v>61.36098668466601</v>
      </c>
      <c r="E840">
        <v>-36.071800000000003</v>
      </c>
      <c r="F840">
        <v>62.164299999999997</v>
      </c>
      <c r="G840">
        <v>297.84399999999999</v>
      </c>
      <c r="H840">
        <v>0.53557399999999999</v>
      </c>
      <c r="I840">
        <v>-52.108800000000002</v>
      </c>
      <c r="L840">
        <v>20</v>
      </c>
      <c r="M840">
        <v>508.99099999999999</v>
      </c>
      <c r="N840">
        <f t="shared" si="47"/>
        <v>56.265121251336396</v>
      </c>
      <c r="O840">
        <v>-12.5275</v>
      </c>
      <c r="P840">
        <v>55.862400000000001</v>
      </c>
      <c r="Q840">
        <v>315.83999999999997</v>
      </c>
      <c r="R840">
        <v>0.60690100000000002</v>
      </c>
      <c r="S840">
        <v>-27.816800000000001</v>
      </c>
    </row>
    <row r="841" spans="2:19" x14ac:dyDescent="0.3">
      <c r="B841">
        <v>13</v>
      </c>
      <c r="C841">
        <v>385.452</v>
      </c>
      <c r="D841">
        <f t="shared" si="46"/>
        <v>59.772863120143391</v>
      </c>
      <c r="E841">
        <v>-35.552999999999997</v>
      </c>
      <c r="F841">
        <v>61.691299999999998</v>
      </c>
      <c r="G841">
        <v>294.346</v>
      </c>
      <c r="H841">
        <v>0.53116300000000005</v>
      </c>
      <c r="I841">
        <v>-52.154499999999999</v>
      </c>
      <c r="L841">
        <v>21</v>
      </c>
      <c r="M841">
        <v>525.98800000000006</v>
      </c>
      <c r="N841">
        <f t="shared" si="47"/>
        <v>58.833911866799781</v>
      </c>
      <c r="O841">
        <v>-13.565099999999999</v>
      </c>
      <c r="P841">
        <v>56.777999999999999</v>
      </c>
      <c r="Q841">
        <v>326.20800000000003</v>
      </c>
      <c r="R841">
        <v>0.61588900000000002</v>
      </c>
      <c r="S841">
        <v>-28.0151</v>
      </c>
    </row>
    <row r="842" spans="2:19" x14ac:dyDescent="0.3">
      <c r="B842">
        <v>14</v>
      </c>
      <c r="C842">
        <v>401.96100000000001</v>
      </c>
      <c r="D842">
        <f t="shared" si="46"/>
        <v>60.573020776546073</v>
      </c>
      <c r="E842">
        <v>-36.209099999999999</v>
      </c>
      <c r="F842">
        <v>62.271099999999997</v>
      </c>
      <c r="G842">
        <v>300.22199999999998</v>
      </c>
      <c r="H842">
        <v>0.537161</v>
      </c>
      <c r="I842">
        <v>-52.047699999999999</v>
      </c>
      <c r="L842">
        <v>22</v>
      </c>
      <c r="M842">
        <v>543.39300000000003</v>
      </c>
      <c r="N842">
        <f t="shared" si="47"/>
        <v>57.45475438092511</v>
      </c>
      <c r="O842">
        <v>-12.878399999999999</v>
      </c>
      <c r="P842">
        <v>56.091299999999997</v>
      </c>
      <c r="Q842">
        <v>316.52800000000002</v>
      </c>
      <c r="R842">
        <v>0.60973699999999997</v>
      </c>
      <c r="S842">
        <v>-28.1219</v>
      </c>
    </row>
    <row r="843" spans="2:19" x14ac:dyDescent="0.3">
      <c r="B843">
        <v>15</v>
      </c>
      <c r="C843">
        <v>418.88799999999998</v>
      </c>
      <c r="D843">
        <f t="shared" si="46"/>
        <v>59.077213918591724</v>
      </c>
      <c r="E843">
        <v>-35.965000000000003</v>
      </c>
      <c r="F843">
        <v>62.103299999999997</v>
      </c>
      <c r="G843">
        <v>297.61700000000002</v>
      </c>
      <c r="H843">
        <v>0.53261400000000003</v>
      </c>
      <c r="I843">
        <v>-52.032499999999999</v>
      </c>
      <c r="L843">
        <v>23</v>
      </c>
      <c r="M843">
        <v>560.68899999999996</v>
      </c>
      <c r="N843">
        <f t="shared" si="47"/>
        <v>57.816836262719917</v>
      </c>
      <c r="O843">
        <v>-13.793900000000001</v>
      </c>
      <c r="P843">
        <v>57.006799999999998</v>
      </c>
      <c r="Q843">
        <v>330.10899999999998</v>
      </c>
      <c r="R843">
        <v>0.61709199999999997</v>
      </c>
      <c r="S843">
        <v>-28.0609</v>
      </c>
    </row>
    <row r="844" spans="2:19" x14ac:dyDescent="0.3">
      <c r="B844">
        <v>16</v>
      </c>
      <c r="C844">
        <v>435.40499999999997</v>
      </c>
      <c r="D844">
        <f t="shared" si="46"/>
        <v>60.543682266755482</v>
      </c>
      <c r="E844">
        <v>-36.438000000000002</v>
      </c>
      <c r="F844">
        <v>62.4084</v>
      </c>
      <c r="G844">
        <v>302.03800000000001</v>
      </c>
      <c r="H844">
        <v>0.53688599999999997</v>
      </c>
      <c r="I844">
        <v>-52.215600000000002</v>
      </c>
      <c r="L844">
        <v>24</v>
      </c>
      <c r="M844">
        <v>578.45399999999995</v>
      </c>
      <c r="N844">
        <f t="shared" si="47"/>
        <v>56.290458767238995</v>
      </c>
      <c r="O844">
        <v>-13.3514</v>
      </c>
      <c r="P844">
        <v>56.427</v>
      </c>
      <c r="Q844">
        <v>322.72800000000001</v>
      </c>
      <c r="R844">
        <v>0.61699700000000002</v>
      </c>
      <c r="S844">
        <v>-27.9846</v>
      </c>
    </row>
    <row r="845" spans="2:19" x14ac:dyDescent="0.3">
      <c r="B845">
        <v>17</v>
      </c>
      <c r="C845">
        <v>452.21600000000001</v>
      </c>
      <c r="D845">
        <f t="shared" si="46"/>
        <v>59.484861102849202</v>
      </c>
      <c r="E845">
        <v>-35.720799999999997</v>
      </c>
      <c r="F845">
        <v>61.691299999999998</v>
      </c>
      <c r="G845">
        <v>295.29000000000002</v>
      </c>
      <c r="H845">
        <v>0.53246899999999997</v>
      </c>
      <c r="I845">
        <v>-52.276600000000002</v>
      </c>
      <c r="L845">
        <v>25</v>
      </c>
      <c r="M845">
        <v>596.75</v>
      </c>
      <c r="N845">
        <f t="shared" si="47"/>
        <v>54.656755574988921</v>
      </c>
      <c r="O845">
        <v>-13.382</v>
      </c>
      <c r="P845">
        <v>56.427</v>
      </c>
      <c r="Q845">
        <v>323.85000000000002</v>
      </c>
      <c r="R845">
        <v>0.61357200000000001</v>
      </c>
      <c r="S845">
        <v>-28.183</v>
      </c>
    </row>
    <row r="846" spans="2:19" x14ac:dyDescent="0.3">
      <c r="B846">
        <v>18</v>
      </c>
      <c r="C846">
        <v>469.21199999999999</v>
      </c>
      <c r="D846">
        <f t="shared" si="46"/>
        <v>58.837373499647043</v>
      </c>
      <c r="E846">
        <v>-35.827599999999997</v>
      </c>
      <c r="F846">
        <v>61.813400000000001</v>
      </c>
      <c r="G846">
        <v>296.98200000000003</v>
      </c>
      <c r="H846">
        <v>0.53496699999999997</v>
      </c>
      <c r="I846">
        <v>-52.215600000000002</v>
      </c>
      <c r="L846">
        <v>26</v>
      </c>
      <c r="M846">
        <v>614.63599999999997</v>
      </c>
      <c r="N846">
        <f t="shared" si="47"/>
        <v>55.909650005591068</v>
      </c>
      <c r="O846">
        <v>-12.954700000000001</v>
      </c>
      <c r="P846">
        <v>56.091299999999997</v>
      </c>
      <c r="Q846">
        <v>317.10899999999998</v>
      </c>
      <c r="R846">
        <v>0.61019900000000005</v>
      </c>
      <c r="S846">
        <v>-28.1219</v>
      </c>
    </row>
    <row r="847" spans="2:19" x14ac:dyDescent="0.3">
      <c r="B847">
        <v>19</v>
      </c>
      <c r="C847">
        <v>486.49599999999998</v>
      </c>
      <c r="D847">
        <f t="shared" si="46"/>
        <v>57.85697755149274</v>
      </c>
      <c r="E847">
        <v>-35.400399999999998</v>
      </c>
      <c r="F847">
        <v>61.370800000000003</v>
      </c>
      <c r="G847">
        <v>292.94799999999998</v>
      </c>
      <c r="H847">
        <v>0.53302099999999997</v>
      </c>
      <c r="I847">
        <v>-52.047699999999999</v>
      </c>
      <c r="L847">
        <v>27</v>
      </c>
      <c r="M847">
        <v>632.38800000000003</v>
      </c>
      <c r="N847">
        <f t="shared" si="47"/>
        <v>56.331680937358961</v>
      </c>
      <c r="O847">
        <v>-13.458299999999999</v>
      </c>
      <c r="P847">
        <v>56.411700000000003</v>
      </c>
      <c r="Q847">
        <v>324.96600000000001</v>
      </c>
      <c r="R847">
        <v>0.61513799999999996</v>
      </c>
      <c r="S847">
        <v>-28.1067</v>
      </c>
    </row>
    <row r="848" spans="2:19" x14ac:dyDescent="0.3">
      <c r="B848">
        <v>20</v>
      </c>
      <c r="C848">
        <v>503.50099999999998</v>
      </c>
      <c r="D848">
        <f t="shared" si="46"/>
        <v>58.806233460746853</v>
      </c>
      <c r="E848">
        <v>-35.766599999999997</v>
      </c>
      <c r="F848">
        <v>61.737099999999998</v>
      </c>
      <c r="G848">
        <v>295.464</v>
      </c>
      <c r="H848">
        <v>0.53403900000000004</v>
      </c>
      <c r="I848">
        <v>-52.307099999999998</v>
      </c>
      <c r="L848">
        <v>28</v>
      </c>
      <c r="M848">
        <v>650.06399999999996</v>
      </c>
      <c r="N848">
        <f t="shared" si="47"/>
        <v>56.573885494455979</v>
      </c>
      <c r="O848">
        <v>-13.488799999999999</v>
      </c>
      <c r="P848">
        <v>56.427</v>
      </c>
      <c r="Q848">
        <v>323.721</v>
      </c>
      <c r="R848">
        <v>0.61475800000000003</v>
      </c>
      <c r="S848">
        <v>-28.0914</v>
      </c>
    </row>
    <row r="849" spans="1:19" x14ac:dyDescent="0.3">
      <c r="B849">
        <v>21</v>
      </c>
      <c r="C849">
        <v>520.87</v>
      </c>
      <c r="D849">
        <f t="shared" si="46"/>
        <v>57.573838447809223</v>
      </c>
      <c r="E849">
        <v>-34.912100000000002</v>
      </c>
      <c r="F849">
        <v>60.836799999999997</v>
      </c>
      <c r="G849">
        <v>288.86900000000003</v>
      </c>
      <c r="H849">
        <v>0.52962399999999998</v>
      </c>
      <c r="I849">
        <v>-52.352899999999998</v>
      </c>
      <c r="L849">
        <v>29</v>
      </c>
      <c r="M849">
        <v>667.90200000000004</v>
      </c>
      <c r="N849">
        <f t="shared" si="47"/>
        <v>56.0600964233656</v>
      </c>
      <c r="O849">
        <v>-13.610799999999999</v>
      </c>
      <c r="P849">
        <v>56.503300000000003</v>
      </c>
      <c r="Q849">
        <v>325.24700000000001</v>
      </c>
      <c r="R849">
        <v>0.61551800000000001</v>
      </c>
      <c r="S849">
        <v>-28.1372</v>
      </c>
    </row>
    <row r="850" spans="1:19" x14ac:dyDescent="0.3">
      <c r="B850">
        <v>22</v>
      </c>
      <c r="C850">
        <v>538.14300000000003</v>
      </c>
      <c r="D850">
        <f t="shared" si="46"/>
        <v>57.893822729114724</v>
      </c>
      <c r="E850">
        <v>-36.1023</v>
      </c>
      <c r="F850">
        <v>61.950699999999998</v>
      </c>
      <c r="G850">
        <v>300.51400000000001</v>
      </c>
      <c r="H850">
        <v>0.53463499999999997</v>
      </c>
      <c r="I850">
        <v>-52.230800000000002</v>
      </c>
      <c r="L850">
        <v>30</v>
      </c>
      <c r="M850">
        <v>685.96400000000006</v>
      </c>
      <c r="N850">
        <f t="shared" si="47"/>
        <v>55.364854390432917</v>
      </c>
      <c r="O850">
        <v>-14.0991</v>
      </c>
      <c r="P850">
        <v>56.838999999999999</v>
      </c>
      <c r="Q850">
        <v>331.71899999999999</v>
      </c>
      <c r="R850">
        <v>0.62046100000000004</v>
      </c>
      <c r="S850">
        <v>-28.2898</v>
      </c>
    </row>
    <row r="851" spans="1:19" x14ac:dyDescent="0.3">
      <c r="B851">
        <v>23</v>
      </c>
      <c r="C851">
        <v>555.34100000000001</v>
      </c>
      <c r="D851">
        <f t="shared" si="46"/>
        <v>58.146296080939713</v>
      </c>
      <c r="E851">
        <v>-35.812399999999997</v>
      </c>
      <c r="F851">
        <v>61.416600000000003</v>
      </c>
      <c r="G851">
        <v>296.54000000000002</v>
      </c>
      <c r="H851">
        <v>0.53670399999999996</v>
      </c>
      <c r="I851">
        <v>-52.337600000000002</v>
      </c>
    </row>
    <row r="852" spans="1:19" x14ac:dyDescent="0.3">
      <c r="B852">
        <v>24</v>
      </c>
      <c r="C852">
        <v>572.923</v>
      </c>
      <c r="D852">
        <f t="shared" si="46"/>
        <v>56.87635081333184</v>
      </c>
      <c r="E852">
        <v>-36.331200000000003</v>
      </c>
      <c r="F852">
        <v>62.088000000000001</v>
      </c>
      <c r="G852">
        <v>303.56700000000001</v>
      </c>
      <c r="H852">
        <v>0.53913</v>
      </c>
      <c r="I852">
        <v>-52.246099999999998</v>
      </c>
      <c r="K852">
        <v>4.3499999999999996</v>
      </c>
    </row>
    <row r="853" spans="1:19" x14ac:dyDescent="0.3">
      <c r="B853">
        <v>25</v>
      </c>
      <c r="C853">
        <v>590.31700000000001</v>
      </c>
      <c r="D853">
        <f t="shared" si="46"/>
        <v>57.491088881223391</v>
      </c>
      <c r="E853">
        <v>-35.583500000000001</v>
      </c>
      <c r="F853">
        <v>61.294600000000003</v>
      </c>
      <c r="G853">
        <v>294.52</v>
      </c>
      <c r="H853">
        <v>0.53524400000000005</v>
      </c>
      <c r="I853">
        <v>-52.230800000000002</v>
      </c>
      <c r="L853">
        <v>1</v>
      </c>
      <c r="M853">
        <v>202.08600000000001</v>
      </c>
      <c r="O853">
        <v>-20.5688</v>
      </c>
      <c r="P853">
        <v>65.414400000000001</v>
      </c>
      <c r="Q853">
        <v>317.71899999999999</v>
      </c>
      <c r="R853">
        <v>0.60004100000000005</v>
      </c>
      <c r="S853">
        <v>-27.42</v>
      </c>
    </row>
    <row r="854" spans="1:19" x14ac:dyDescent="0.3">
      <c r="B854">
        <v>26</v>
      </c>
      <c r="C854">
        <v>608.21</v>
      </c>
      <c r="D854">
        <f t="shared" si="46"/>
        <v>55.887777343094974</v>
      </c>
      <c r="E854">
        <v>-36.1023</v>
      </c>
      <c r="F854">
        <v>61.859099999999998</v>
      </c>
      <c r="G854">
        <v>299.851</v>
      </c>
      <c r="H854">
        <v>0.53733500000000001</v>
      </c>
      <c r="I854">
        <v>-52.368200000000002</v>
      </c>
      <c r="L854">
        <v>2</v>
      </c>
      <c r="M854">
        <v>208.39599999999999</v>
      </c>
      <c r="N854">
        <f t="shared" si="47"/>
        <v>158.47860538827325</v>
      </c>
      <c r="O854">
        <v>-11.291499999999999</v>
      </c>
      <c r="P854">
        <v>50.857500000000002</v>
      </c>
      <c r="Q854">
        <v>332.09699999999998</v>
      </c>
      <c r="R854">
        <v>0.64115599999999995</v>
      </c>
      <c r="S854">
        <v>-24.261500000000002</v>
      </c>
    </row>
    <row r="855" spans="1:19" x14ac:dyDescent="0.3">
      <c r="B855">
        <v>27</v>
      </c>
      <c r="C855">
        <v>625.46600000000001</v>
      </c>
      <c r="D855">
        <f t="shared" si="46"/>
        <v>57.950857672693651</v>
      </c>
      <c r="E855">
        <v>-35.552999999999997</v>
      </c>
      <c r="F855">
        <v>61.218299999999999</v>
      </c>
      <c r="G855">
        <v>296.67500000000001</v>
      </c>
      <c r="H855">
        <v>0.53481000000000001</v>
      </c>
      <c r="I855">
        <v>-52.108800000000002</v>
      </c>
      <c r="L855">
        <v>3</v>
      </c>
      <c r="M855">
        <v>224.482</v>
      </c>
      <c r="N855">
        <f t="shared" si="47"/>
        <v>62.165858510505984</v>
      </c>
      <c r="O855">
        <v>-12.069699999999999</v>
      </c>
      <c r="P855">
        <v>54.122900000000001</v>
      </c>
      <c r="Q855">
        <v>321.00599999999997</v>
      </c>
      <c r="R855">
        <v>0.61875500000000005</v>
      </c>
      <c r="S855">
        <v>-25.665299999999998</v>
      </c>
    </row>
    <row r="856" spans="1:19" x14ac:dyDescent="0.3">
      <c r="B856">
        <v>28</v>
      </c>
      <c r="C856">
        <v>643.21199999999999</v>
      </c>
      <c r="D856">
        <f t="shared" si="46"/>
        <v>56.350726924377383</v>
      </c>
      <c r="E856">
        <v>-34.5764</v>
      </c>
      <c r="F856">
        <v>60.256999999999998</v>
      </c>
      <c r="G856">
        <v>286.54899999999998</v>
      </c>
      <c r="H856">
        <v>0.53091900000000003</v>
      </c>
      <c r="I856">
        <v>-52.276600000000002</v>
      </c>
      <c r="L856">
        <v>4</v>
      </c>
      <c r="M856">
        <v>240.03200000000001</v>
      </c>
      <c r="N856">
        <f t="shared" si="47"/>
        <v>64.308681672025671</v>
      </c>
      <c r="O856">
        <v>-12.252800000000001</v>
      </c>
      <c r="P856">
        <v>54.824800000000003</v>
      </c>
      <c r="Q856">
        <v>321.23099999999999</v>
      </c>
      <c r="R856">
        <v>0.61604000000000003</v>
      </c>
      <c r="S856">
        <v>-26.092500000000001</v>
      </c>
    </row>
    <row r="857" spans="1:19" x14ac:dyDescent="0.3">
      <c r="B857">
        <v>29</v>
      </c>
      <c r="C857">
        <v>661.08900000000006</v>
      </c>
      <c r="D857">
        <f t="shared" si="46"/>
        <v>55.937797169547252</v>
      </c>
      <c r="E857">
        <v>-35.827599999999997</v>
      </c>
      <c r="F857">
        <v>61.325099999999999</v>
      </c>
      <c r="G857">
        <v>297.33</v>
      </c>
      <c r="H857">
        <v>0.53817099999999995</v>
      </c>
      <c r="I857">
        <v>-52.215600000000002</v>
      </c>
      <c r="L857">
        <v>5</v>
      </c>
      <c r="M857">
        <v>256.13900000000001</v>
      </c>
      <c r="N857">
        <f t="shared" si="47"/>
        <v>62.084807847519713</v>
      </c>
      <c r="O857">
        <v>-12.191800000000001</v>
      </c>
      <c r="P857">
        <v>55.099499999999999</v>
      </c>
      <c r="Q857">
        <v>317.80200000000002</v>
      </c>
      <c r="R857">
        <v>0.61308799999999997</v>
      </c>
      <c r="S857">
        <v>-26.413</v>
      </c>
    </row>
    <row r="858" spans="1:19" x14ac:dyDescent="0.3">
      <c r="B858">
        <v>30</v>
      </c>
      <c r="C858">
        <v>678.74800000000005</v>
      </c>
      <c r="D858">
        <f t="shared" si="46"/>
        <v>56.62834815108446</v>
      </c>
      <c r="E858">
        <v>-35.491900000000001</v>
      </c>
      <c r="F858">
        <v>61.050400000000003</v>
      </c>
      <c r="G858">
        <v>294.28800000000001</v>
      </c>
      <c r="H858">
        <v>0.53386800000000001</v>
      </c>
      <c r="I858">
        <v>-52.383400000000002</v>
      </c>
      <c r="L858">
        <v>6</v>
      </c>
      <c r="M858">
        <v>272.16199999999998</v>
      </c>
      <c r="N858">
        <f t="shared" si="47"/>
        <v>62.410285215003562</v>
      </c>
      <c r="O858">
        <v>-12.954700000000001</v>
      </c>
      <c r="P858">
        <v>56.1066</v>
      </c>
      <c r="Q858">
        <v>328.38600000000002</v>
      </c>
      <c r="R858">
        <v>0.620394</v>
      </c>
      <c r="S858">
        <v>-26.5656</v>
      </c>
    </row>
    <row r="859" spans="1:19" x14ac:dyDescent="0.3">
      <c r="B859">
        <v>31</v>
      </c>
      <c r="C859">
        <v>696.35299999999995</v>
      </c>
      <c r="D859">
        <f t="shared" si="46"/>
        <v>56.802044873615756</v>
      </c>
      <c r="E859">
        <v>-35.613999999999997</v>
      </c>
      <c r="F859">
        <v>61.0657</v>
      </c>
      <c r="G859">
        <v>294.666</v>
      </c>
      <c r="H859">
        <v>0.53588999999999998</v>
      </c>
      <c r="I859">
        <v>-52.307099999999998</v>
      </c>
      <c r="L859">
        <v>7</v>
      </c>
      <c r="M859">
        <v>288.286</v>
      </c>
      <c r="N859">
        <f t="shared" si="47"/>
        <v>62.019350037211517</v>
      </c>
      <c r="O859">
        <v>-13.000500000000001</v>
      </c>
      <c r="P859">
        <v>56.243899999999996</v>
      </c>
      <c r="Q859">
        <v>328.541</v>
      </c>
      <c r="R859">
        <v>0.61822699999999997</v>
      </c>
      <c r="S859">
        <v>-26.7944</v>
      </c>
    </row>
    <row r="860" spans="1:19" x14ac:dyDescent="0.3">
      <c r="L860">
        <v>8</v>
      </c>
      <c r="M860">
        <v>304.673</v>
      </c>
      <c r="N860">
        <f t="shared" si="47"/>
        <v>61.02398242509306</v>
      </c>
      <c r="O860">
        <v>-11.7798</v>
      </c>
      <c r="P860">
        <v>55.007899999999999</v>
      </c>
      <c r="Q860">
        <v>313.27600000000001</v>
      </c>
      <c r="R860">
        <v>0.60832399999999998</v>
      </c>
      <c r="S860">
        <v>-26.962299999999999</v>
      </c>
    </row>
    <row r="861" spans="1:19" x14ac:dyDescent="0.3">
      <c r="A861">
        <v>4.45</v>
      </c>
      <c r="L861">
        <v>9</v>
      </c>
      <c r="M861">
        <v>321.30700000000002</v>
      </c>
      <c r="N861">
        <f t="shared" si="47"/>
        <v>60.117830948659318</v>
      </c>
      <c r="O861">
        <v>-12.6495</v>
      </c>
      <c r="P861">
        <v>55.847200000000001</v>
      </c>
      <c r="Q861">
        <v>322.904</v>
      </c>
      <c r="R861">
        <v>0.61485999999999996</v>
      </c>
      <c r="S861">
        <v>-26.992799999999999</v>
      </c>
    </row>
    <row r="862" spans="1:19" x14ac:dyDescent="0.3">
      <c r="B862">
        <v>1</v>
      </c>
      <c r="C862">
        <v>202.16200000000001</v>
      </c>
      <c r="E862">
        <v>-43.304400000000001</v>
      </c>
      <c r="F862">
        <v>72.067300000000003</v>
      </c>
      <c r="G862">
        <v>287.64</v>
      </c>
      <c r="H862">
        <v>0.51518900000000001</v>
      </c>
      <c r="I862">
        <v>-52.887</v>
      </c>
      <c r="L862">
        <v>10</v>
      </c>
      <c r="M862">
        <v>337.81799999999998</v>
      </c>
      <c r="N862">
        <f t="shared" si="47"/>
        <v>60.565683483738233</v>
      </c>
      <c r="O862">
        <v>-12.5427</v>
      </c>
      <c r="P862">
        <v>55.877699999999997</v>
      </c>
      <c r="Q862">
        <v>320.52300000000002</v>
      </c>
      <c r="R862">
        <v>0.61448700000000001</v>
      </c>
      <c r="S862">
        <v>-27.145399999999999</v>
      </c>
    </row>
    <row r="863" spans="1:19" x14ac:dyDescent="0.3">
      <c r="B863">
        <v>2</v>
      </c>
      <c r="C863">
        <v>202.167</v>
      </c>
      <c r="E863">
        <v>-43.304400000000001</v>
      </c>
      <c r="F863">
        <v>63.842799999999997</v>
      </c>
      <c r="G863">
        <v>256.976</v>
      </c>
      <c r="H863">
        <v>5.4608299999999996</v>
      </c>
      <c r="I863">
        <v>-49.163800000000002</v>
      </c>
      <c r="L863">
        <v>11</v>
      </c>
      <c r="M863">
        <v>354.529</v>
      </c>
      <c r="N863">
        <f t="shared" si="47"/>
        <v>59.840823409730071</v>
      </c>
      <c r="O863">
        <v>-12.97</v>
      </c>
      <c r="P863">
        <v>56.3812</v>
      </c>
      <c r="Q863">
        <v>324.82299999999998</v>
      </c>
      <c r="R863">
        <v>0.61637399999999998</v>
      </c>
      <c r="S863">
        <v>-27.175899999999999</v>
      </c>
    </row>
    <row r="864" spans="1:19" x14ac:dyDescent="0.3">
      <c r="B864">
        <v>3</v>
      </c>
      <c r="C864">
        <v>222.596</v>
      </c>
      <c r="D864">
        <f t="shared" si="46"/>
        <v>48.95002202750991</v>
      </c>
      <c r="E864">
        <v>-35.583500000000001</v>
      </c>
      <c r="F864">
        <v>59.738199999999999</v>
      </c>
      <c r="G864">
        <v>302.40699999999998</v>
      </c>
      <c r="H864">
        <v>0.54220100000000004</v>
      </c>
      <c r="I864">
        <v>-50.796500000000002</v>
      </c>
      <c r="L864">
        <v>12</v>
      </c>
      <c r="M864">
        <v>370.904</v>
      </c>
      <c r="N864">
        <f t="shared" si="47"/>
        <v>61.068702290076338</v>
      </c>
      <c r="O864">
        <v>-12.832599999999999</v>
      </c>
      <c r="P864">
        <v>56.2134</v>
      </c>
      <c r="Q864">
        <v>324.70299999999997</v>
      </c>
      <c r="R864">
        <v>0.61532399999999998</v>
      </c>
      <c r="S864">
        <v>-27.282699999999998</v>
      </c>
    </row>
    <row r="865" spans="2:19" x14ac:dyDescent="0.3">
      <c r="B865">
        <v>4</v>
      </c>
      <c r="C865">
        <v>238.126</v>
      </c>
      <c r="D865">
        <f t="shared" si="46"/>
        <v>64.391500321957494</v>
      </c>
      <c r="E865">
        <v>-35.812399999999997</v>
      </c>
      <c r="F865">
        <v>60.775799999999997</v>
      </c>
      <c r="G865">
        <v>298.65499999999997</v>
      </c>
      <c r="H865">
        <v>0.53826300000000005</v>
      </c>
      <c r="I865">
        <v>-51.238999999999997</v>
      </c>
      <c r="L865">
        <v>13</v>
      </c>
      <c r="M865">
        <v>387.63799999999998</v>
      </c>
      <c r="N865">
        <f t="shared" si="47"/>
        <v>59.758575355563593</v>
      </c>
      <c r="O865">
        <v>-13.061500000000001</v>
      </c>
      <c r="P865">
        <v>56.2134</v>
      </c>
      <c r="Q865">
        <v>325.55500000000001</v>
      </c>
      <c r="R865">
        <v>0.61655400000000005</v>
      </c>
      <c r="S865">
        <v>-27.191199999999998</v>
      </c>
    </row>
    <row r="866" spans="2:19" x14ac:dyDescent="0.3">
      <c r="B866">
        <v>5</v>
      </c>
      <c r="C866">
        <v>253.727</v>
      </c>
      <c r="D866">
        <f t="shared" si="46"/>
        <v>64.098455227229024</v>
      </c>
      <c r="E866">
        <v>-36.193800000000003</v>
      </c>
      <c r="F866">
        <v>61.584499999999998</v>
      </c>
      <c r="G866">
        <v>300.995</v>
      </c>
      <c r="H866">
        <v>0.53913100000000003</v>
      </c>
      <c r="I866">
        <v>-51.6205</v>
      </c>
      <c r="L866">
        <v>14</v>
      </c>
      <c r="M866">
        <v>404.483</v>
      </c>
      <c r="N866">
        <f t="shared" si="47"/>
        <v>59.364796675571291</v>
      </c>
      <c r="O866">
        <v>-13.1989</v>
      </c>
      <c r="P866">
        <v>56.2286</v>
      </c>
      <c r="Q866">
        <v>325.298</v>
      </c>
      <c r="R866">
        <v>0.61704199999999998</v>
      </c>
      <c r="S866">
        <v>-27.343800000000002</v>
      </c>
    </row>
    <row r="867" spans="2:19" x14ac:dyDescent="0.3">
      <c r="B867">
        <v>6</v>
      </c>
      <c r="C867">
        <v>269.32499999999999</v>
      </c>
      <c r="D867">
        <f t="shared" si="46"/>
        <v>64.110783433773619</v>
      </c>
      <c r="E867">
        <v>-36.560099999999998</v>
      </c>
      <c r="F867">
        <v>62.103299999999997</v>
      </c>
      <c r="G867">
        <v>303.05700000000002</v>
      </c>
      <c r="H867">
        <v>0.53951199999999999</v>
      </c>
      <c r="I867">
        <v>-51.834099999999999</v>
      </c>
      <c r="L867">
        <v>15</v>
      </c>
      <c r="M867">
        <v>420.96</v>
      </c>
      <c r="N867">
        <f t="shared" si="47"/>
        <v>60.690659707471113</v>
      </c>
      <c r="O867">
        <v>-13.3667</v>
      </c>
      <c r="P867">
        <v>56.3812</v>
      </c>
      <c r="Q867">
        <v>328.55399999999997</v>
      </c>
      <c r="R867">
        <v>0.61785699999999999</v>
      </c>
      <c r="S867">
        <v>-27.526900000000001</v>
      </c>
    </row>
    <row r="868" spans="2:19" x14ac:dyDescent="0.3">
      <c r="B868">
        <v>7</v>
      </c>
      <c r="C868">
        <v>285.45999999999998</v>
      </c>
      <c r="D868">
        <f t="shared" si="46"/>
        <v>61.977068484660712</v>
      </c>
      <c r="E868">
        <v>-36.270099999999999</v>
      </c>
      <c r="F868">
        <v>62.027000000000001</v>
      </c>
      <c r="G868">
        <v>300.48</v>
      </c>
      <c r="H868">
        <v>0.53802700000000003</v>
      </c>
      <c r="I868">
        <v>-51.956200000000003</v>
      </c>
      <c r="L868">
        <v>16</v>
      </c>
      <c r="M868">
        <v>438.04599999999999</v>
      </c>
      <c r="N868">
        <f t="shared" si="47"/>
        <v>58.527449373756248</v>
      </c>
      <c r="O868">
        <v>-13.2904</v>
      </c>
      <c r="P868">
        <v>56.472799999999999</v>
      </c>
      <c r="Q868">
        <v>326.22500000000002</v>
      </c>
      <c r="R868">
        <v>0.61738899999999997</v>
      </c>
      <c r="S868">
        <v>-27.542100000000001</v>
      </c>
    </row>
    <row r="869" spans="2:19" x14ac:dyDescent="0.3">
      <c r="B869">
        <v>8</v>
      </c>
      <c r="C869">
        <v>301.77199999999999</v>
      </c>
      <c r="D869">
        <f t="shared" si="46"/>
        <v>61.304561059342774</v>
      </c>
      <c r="E869">
        <v>-35.461399999999998</v>
      </c>
      <c r="F869">
        <v>61.294600000000003</v>
      </c>
      <c r="G869">
        <v>295.81299999999999</v>
      </c>
      <c r="H869">
        <v>0.532169</v>
      </c>
      <c r="I869">
        <v>-51.834099999999999</v>
      </c>
      <c r="L869">
        <v>17</v>
      </c>
      <c r="M869">
        <v>455.06900000000002</v>
      </c>
      <c r="N869">
        <f t="shared" si="47"/>
        <v>58.744052164718241</v>
      </c>
      <c r="O869">
        <v>-13.763400000000001</v>
      </c>
      <c r="P869">
        <v>56.747399999999999</v>
      </c>
      <c r="Q869">
        <v>333.93900000000002</v>
      </c>
      <c r="R869">
        <v>0.62248999999999999</v>
      </c>
      <c r="S869">
        <v>-27.557400000000001</v>
      </c>
    </row>
    <row r="870" spans="2:19" x14ac:dyDescent="0.3">
      <c r="B870">
        <v>9</v>
      </c>
      <c r="C870">
        <v>317.61799999999999</v>
      </c>
      <c r="D870">
        <f t="shared" si="46"/>
        <v>63.107408809794258</v>
      </c>
      <c r="E870">
        <v>-35.7819</v>
      </c>
      <c r="F870">
        <v>61.477699999999999</v>
      </c>
      <c r="G870">
        <v>295.98099999999999</v>
      </c>
      <c r="H870">
        <v>0.53613699999999997</v>
      </c>
      <c r="I870">
        <v>-51.895099999999999</v>
      </c>
      <c r="L870">
        <v>18</v>
      </c>
      <c r="M870">
        <v>472.661</v>
      </c>
      <c r="N870">
        <f t="shared" si="47"/>
        <v>56.844020009095097</v>
      </c>
      <c r="O870">
        <v>-12.710599999999999</v>
      </c>
      <c r="P870">
        <v>55.954000000000001</v>
      </c>
      <c r="Q870">
        <v>320.48700000000002</v>
      </c>
      <c r="R870">
        <v>0.61406300000000003</v>
      </c>
      <c r="S870">
        <v>-27.542100000000001</v>
      </c>
    </row>
    <row r="871" spans="2:19" x14ac:dyDescent="0.3">
      <c r="B871">
        <v>10</v>
      </c>
      <c r="C871">
        <v>333.678</v>
      </c>
      <c r="D871">
        <f t="shared" si="46"/>
        <v>62.266500622664999</v>
      </c>
      <c r="E871">
        <v>-36.377000000000002</v>
      </c>
      <c r="F871">
        <v>62.210099999999997</v>
      </c>
      <c r="G871">
        <v>302.99200000000002</v>
      </c>
      <c r="H871">
        <v>0.53774999999999995</v>
      </c>
      <c r="I871">
        <v>-52.047699999999999</v>
      </c>
      <c r="L871">
        <v>19</v>
      </c>
      <c r="M871">
        <v>489.51600000000002</v>
      </c>
      <c r="N871">
        <f t="shared" si="47"/>
        <v>59.32957579353301</v>
      </c>
      <c r="O871">
        <v>-13.778700000000001</v>
      </c>
      <c r="P871">
        <v>56.732199999999999</v>
      </c>
      <c r="Q871">
        <v>333.46300000000002</v>
      </c>
      <c r="R871">
        <v>0.62247399999999997</v>
      </c>
      <c r="S871">
        <v>-27.526900000000001</v>
      </c>
    </row>
    <row r="872" spans="2:19" x14ac:dyDescent="0.3">
      <c r="B872">
        <v>11</v>
      </c>
      <c r="C872">
        <v>349.90499999999997</v>
      </c>
      <c r="D872">
        <f t="shared" si="46"/>
        <v>61.625685585752237</v>
      </c>
      <c r="E872">
        <v>-36.193800000000003</v>
      </c>
      <c r="F872">
        <v>61.935400000000001</v>
      </c>
      <c r="G872">
        <v>301.154</v>
      </c>
      <c r="H872">
        <v>0.53703199999999995</v>
      </c>
      <c r="I872">
        <v>-52.154499999999999</v>
      </c>
      <c r="L872">
        <v>20</v>
      </c>
      <c r="M872">
        <v>506.75400000000002</v>
      </c>
      <c r="N872">
        <f t="shared" si="47"/>
        <v>58.0113702285648</v>
      </c>
      <c r="O872">
        <v>-12.878399999999999</v>
      </c>
      <c r="P872">
        <v>55.770899999999997</v>
      </c>
      <c r="Q872">
        <v>321.52499999999998</v>
      </c>
      <c r="R872">
        <v>0.61513799999999996</v>
      </c>
      <c r="S872">
        <v>-27.694700000000001</v>
      </c>
    </row>
    <row r="873" spans="2:19" x14ac:dyDescent="0.3">
      <c r="B873">
        <v>12</v>
      </c>
      <c r="C873">
        <v>366.18700000000001</v>
      </c>
      <c r="D873">
        <f t="shared" si="46"/>
        <v>61.417516275641667</v>
      </c>
      <c r="E873">
        <v>-35.9955</v>
      </c>
      <c r="F873">
        <v>61.798099999999998</v>
      </c>
      <c r="G873">
        <v>298.654</v>
      </c>
      <c r="H873">
        <v>0.53536600000000001</v>
      </c>
      <c r="I873">
        <v>-52.124000000000002</v>
      </c>
      <c r="L873">
        <v>21</v>
      </c>
      <c r="M873">
        <v>523.995</v>
      </c>
      <c r="N873">
        <f t="shared" si="47"/>
        <v>58.001276028072667</v>
      </c>
      <c r="O873">
        <v>-13.1226</v>
      </c>
      <c r="P873">
        <v>56.030299999999997</v>
      </c>
      <c r="Q873">
        <v>322.81700000000001</v>
      </c>
      <c r="R873">
        <v>0.61550800000000006</v>
      </c>
      <c r="S873">
        <v>-27.664200000000001</v>
      </c>
    </row>
    <row r="874" spans="2:19" x14ac:dyDescent="0.3">
      <c r="B874">
        <v>13</v>
      </c>
      <c r="C874">
        <v>382.83</v>
      </c>
      <c r="D874">
        <f t="shared" si="46"/>
        <v>60.08532115604168</v>
      </c>
      <c r="E874">
        <v>-36.727899999999998</v>
      </c>
      <c r="F874">
        <v>62.637300000000003</v>
      </c>
      <c r="G874">
        <v>307.85500000000002</v>
      </c>
      <c r="H874">
        <v>0.54222199999999998</v>
      </c>
      <c r="I874">
        <v>-52.078200000000002</v>
      </c>
      <c r="L874">
        <v>22</v>
      </c>
      <c r="M874">
        <v>541.42600000000004</v>
      </c>
      <c r="N874">
        <f t="shared" si="47"/>
        <v>57.369055131661852</v>
      </c>
      <c r="O874">
        <v>-13.1989</v>
      </c>
      <c r="P874">
        <v>56.076000000000001</v>
      </c>
      <c r="Q874">
        <v>325.10199999999998</v>
      </c>
      <c r="R874">
        <v>0.61836199999999997</v>
      </c>
      <c r="S874">
        <v>-27.71</v>
      </c>
    </row>
    <row r="875" spans="2:19" x14ac:dyDescent="0.3">
      <c r="B875">
        <v>14</v>
      </c>
      <c r="C875">
        <v>399.137</v>
      </c>
      <c r="D875">
        <f t="shared" si="46"/>
        <v>61.323358067087689</v>
      </c>
      <c r="E875">
        <v>-35.690300000000001</v>
      </c>
      <c r="F875">
        <v>61.508200000000002</v>
      </c>
      <c r="G875">
        <v>297.339</v>
      </c>
      <c r="H875">
        <v>0.53666199999999997</v>
      </c>
      <c r="I875">
        <v>-51.849400000000003</v>
      </c>
      <c r="L875">
        <v>23</v>
      </c>
      <c r="M875">
        <v>558.49400000000003</v>
      </c>
      <c r="N875">
        <f t="shared" si="47"/>
        <v>58.589172720881237</v>
      </c>
      <c r="O875">
        <v>-12.7563</v>
      </c>
      <c r="P875">
        <v>55.496200000000002</v>
      </c>
      <c r="Q875">
        <v>319.01799999999997</v>
      </c>
      <c r="R875">
        <v>0.61559600000000003</v>
      </c>
      <c r="S875">
        <v>-27.725200000000001</v>
      </c>
    </row>
    <row r="876" spans="2:19" x14ac:dyDescent="0.3">
      <c r="B876">
        <v>15</v>
      </c>
      <c r="C876">
        <v>415.79599999999999</v>
      </c>
      <c r="D876">
        <f t="shared" si="46"/>
        <v>60.027612701842877</v>
      </c>
      <c r="E876">
        <v>-35.873399999999997</v>
      </c>
      <c r="F876">
        <v>61.660800000000002</v>
      </c>
      <c r="G876">
        <v>299.08499999999998</v>
      </c>
      <c r="H876">
        <v>0.53651400000000005</v>
      </c>
      <c r="I876">
        <v>-52.185099999999998</v>
      </c>
      <c r="L876">
        <v>24</v>
      </c>
      <c r="M876">
        <v>576.12099999999998</v>
      </c>
      <c r="N876">
        <f t="shared" si="47"/>
        <v>56.731151075055465</v>
      </c>
      <c r="O876">
        <v>-13.1073</v>
      </c>
      <c r="P876">
        <v>56.030299999999997</v>
      </c>
      <c r="Q876">
        <v>324.00200000000001</v>
      </c>
      <c r="R876">
        <v>0.61504300000000001</v>
      </c>
      <c r="S876">
        <v>-27.832000000000001</v>
      </c>
    </row>
    <row r="877" spans="2:19" x14ac:dyDescent="0.3">
      <c r="B877">
        <v>16</v>
      </c>
      <c r="C877">
        <v>432.34399999999999</v>
      </c>
      <c r="D877">
        <f t="shared" si="46"/>
        <v>60.430263475948749</v>
      </c>
      <c r="E877">
        <v>-35.8887</v>
      </c>
      <c r="F877">
        <v>61.569200000000002</v>
      </c>
      <c r="G877">
        <v>297.87</v>
      </c>
      <c r="H877">
        <v>0.53856899999999996</v>
      </c>
      <c r="I877">
        <v>-51.910400000000003</v>
      </c>
      <c r="L877">
        <v>25</v>
      </c>
      <c r="M877">
        <v>593.93499999999995</v>
      </c>
      <c r="N877">
        <f t="shared" si="47"/>
        <v>56.135623666779047</v>
      </c>
      <c r="O877">
        <v>-12.893700000000001</v>
      </c>
      <c r="P877">
        <v>55.786099999999998</v>
      </c>
      <c r="Q877">
        <v>321.04000000000002</v>
      </c>
      <c r="R877">
        <v>0.61595999999999995</v>
      </c>
      <c r="S877">
        <v>-27.877800000000001</v>
      </c>
    </row>
    <row r="878" spans="2:19" x14ac:dyDescent="0.3">
      <c r="B878">
        <v>17</v>
      </c>
      <c r="C878">
        <v>449.04500000000002</v>
      </c>
      <c r="D878">
        <f t="shared" si="46"/>
        <v>59.876654092569225</v>
      </c>
      <c r="E878">
        <v>-35.674999999999997</v>
      </c>
      <c r="F878">
        <v>61.370800000000003</v>
      </c>
      <c r="G878">
        <v>297.87400000000002</v>
      </c>
      <c r="H878">
        <v>0.53440100000000001</v>
      </c>
      <c r="I878">
        <v>-52.139299999999999</v>
      </c>
      <c r="L878">
        <v>26</v>
      </c>
      <c r="M878">
        <v>611.33500000000004</v>
      </c>
      <c r="N878">
        <f t="shared" si="47"/>
        <v>57.471264367815792</v>
      </c>
      <c r="O878">
        <v>-13.1683</v>
      </c>
      <c r="P878">
        <v>56.0608</v>
      </c>
      <c r="Q878">
        <v>325.85000000000002</v>
      </c>
      <c r="R878">
        <v>0.61885199999999996</v>
      </c>
      <c r="S878">
        <v>-27.847300000000001</v>
      </c>
    </row>
    <row r="879" spans="2:19" x14ac:dyDescent="0.3">
      <c r="B879">
        <v>18</v>
      </c>
      <c r="C879">
        <v>465.56700000000001</v>
      </c>
      <c r="D879">
        <f t="shared" si="46"/>
        <v>60.525360125892782</v>
      </c>
      <c r="E879">
        <v>-36.285400000000003</v>
      </c>
      <c r="F879">
        <v>61.828600000000002</v>
      </c>
      <c r="G879">
        <v>305.12299999999999</v>
      </c>
      <c r="H879">
        <v>0.54098999999999997</v>
      </c>
      <c r="I879">
        <v>-52.078200000000002</v>
      </c>
      <c r="L879">
        <v>27</v>
      </c>
      <c r="M879">
        <v>629.26199999999994</v>
      </c>
      <c r="N879">
        <f t="shared" si="47"/>
        <v>55.781781670106831</v>
      </c>
      <c r="O879">
        <v>-13.641400000000001</v>
      </c>
      <c r="P879">
        <v>56.3812</v>
      </c>
      <c r="Q879">
        <v>329.76799999999997</v>
      </c>
      <c r="R879">
        <v>0.61948700000000001</v>
      </c>
      <c r="S879">
        <v>-27.877800000000001</v>
      </c>
    </row>
    <row r="880" spans="2:19" x14ac:dyDescent="0.3">
      <c r="B880">
        <v>19</v>
      </c>
      <c r="C880">
        <v>482.44499999999999</v>
      </c>
      <c r="D880">
        <f t="shared" si="46"/>
        <v>59.248726152387775</v>
      </c>
      <c r="E880">
        <v>-36.148099999999999</v>
      </c>
      <c r="F880">
        <v>61.920200000000001</v>
      </c>
      <c r="G880">
        <v>303.11599999999999</v>
      </c>
      <c r="H880">
        <v>0.53857699999999997</v>
      </c>
      <c r="I880">
        <v>-52.215600000000002</v>
      </c>
      <c r="L880">
        <v>28</v>
      </c>
      <c r="M880">
        <v>646.91499999999996</v>
      </c>
      <c r="N880">
        <f t="shared" si="47"/>
        <v>56.647595309579046</v>
      </c>
      <c r="O880">
        <v>-12.4664</v>
      </c>
      <c r="P880">
        <v>55.038499999999999</v>
      </c>
      <c r="Q880">
        <v>313.584</v>
      </c>
      <c r="R880">
        <v>0.61271900000000001</v>
      </c>
      <c r="S880">
        <v>-28.0914</v>
      </c>
    </row>
    <row r="881" spans="1:19" x14ac:dyDescent="0.3">
      <c r="B881">
        <v>20</v>
      </c>
      <c r="C881">
        <v>499.15100000000001</v>
      </c>
      <c r="D881">
        <f t="shared" si="46"/>
        <v>59.858733389201426</v>
      </c>
      <c r="E881">
        <v>-35.873399999999997</v>
      </c>
      <c r="F881">
        <v>61.706499999999998</v>
      </c>
      <c r="G881">
        <v>299.66199999999998</v>
      </c>
      <c r="H881">
        <v>0.53925500000000004</v>
      </c>
      <c r="I881">
        <v>-52.154499999999999</v>
      </c>
      <c r="L881">
        <v>29</v>
      </c>
      <c r="M881">
        <v>664.78</v>
      </c>
      <c r="N881">
        <f t="shared" si="47"/>
        <v>55.975370836831765</v>
      </c>
      <c r="O881">
        <v>-12.7563</v>
      </c>
      <c r="P881">
        <v>55.374099999999999</v>
      </c>
      <c r="Q881">
        <v>317.40300000000002</v>
      </c>
      <c r="R881">
        <v>0.61391600000000002</v>
      </c>
      <c r="S881">
        <v>-28.0457</v>
      </c>
    </row>
    <row r="882" spans="1:19" x14ac:dyDescent="0.3">
      <c r="B882">
        <v>21</v>
      </c>
      <c r="C882">
        <v>516.33100000000002</v>
      </c>
      <c r="D882">
        <f t="shared" si="46"/>
        <v>58.207217694994156</v>
      </c>
      <c r="E882">
        <v>-35.156300000000002</v>
      </c>
      <c r="F882">
        <v>60.9131</v>
      </c>
      <c r="G882">
        <v>292.55900000000003</v>
      </c>
      <c r="H882">
        <v>0.53307700000000002</v>
      </c>
      <c r="I882">
        <v>-52.246099999999998</v>
      </c>
      <c r="L882">
        <v>30</v>
      </c>
      <c r="M882">
        <v>682.38199999999995</v>
      </c>
      <c r="N882">
        <f t="shared" si="47"/>
        <v>56.81172594023414</v>
      </c>
      <c r="O882">
        <v>-13.9008</v>
      </c>
      <c r="P882">
        <v>56.411700000000003</v>
      </c>
      <c r="Q882">
        <v>331.524</v>
      </c>
      <c r="R882">
        <v>0.62414499999999995</v>
      </c>
      <c r="S882">
        <v>-28.0762</v>
      </c>
    </row>
    <row r="883" spans="1:19" x14ac:dyDescent="0.3">
      <c r="B883">
        <v>22</v>
      </c>
      <c r="C883">
        <v>533.32000000000005</v>
      </c>
      <c r="D883">
        <f t="shared" si="46"/>
        <v>58.861616339984586</v>
      </c>
      <c r="E883">
        <v>-35.858199999999997</v>
      </c>
      <c r="F883">
        <v>61.630200000000002</v>
      </c>
      <c r="G883">
        <v>299.61599999999999</v>
      </c>
      <c r="H883">
        <v>0.53854999999999997</v>
      </c>
      <c r="I883">
        <v>-52.185099999999998</v>
      </c>
      <c r="L883">
        <v>31</v>
      </c>
      <c r="M883">
        <v>699.851</v>
      </c>
      <c r="N883">
        <f t="shared" si="47"/>
        <v>57.244261262808237</v>
      </c>
      <c r="O883">
        <v>-15.6555</v>
      </c>
      <c r="P883">
        <v>48.3093</v>
      </c>
      <c r="Q883">
        <v>395.58699999999999</v>
      </c>
      <c r="R883">
        <v>0.57869599999999999</v>
      </c>
      <c r="S883">
        <v>-64.682000000000002</v>
      </c>
    </row>
    <row r="884" spans="1:19" x14ac:dyDescent="0.3">
      <c r="B884">
        <v>23</v>
      </c>
      <c r="C884">
        <v>550.49599999999998</v>
      </c>
      <c r="D884">
        <f t="shared" si="46"/>
        <v>58.220773171867954</v>
      </c>
      <c r="E884">
        <v>-35.415599999999998</v>
      </c>
      <c r="F884">
        <v>60.8521</v>
      </c>
      <c r="G884">
        <v>293.63400000000001</v>
      </c>
      <c r="H884">
        <v>0.536026</v>
      </c>
      <c r="I884">
        <v>-52.169800000000002</v>
      </c>
    </row>
    <row r="885" spans="1:19" x14ac:dyDescent="0.3">
      <c r="B885">
        <v>24</v>
      </c>
      <c r="C885">
        <v>568.13099999999997</v>
      </c>
      <c r="D885">
        <f t="shared" si="46"/>
        <v>56.705415367167596</v>
      </c>
      <c r="E885">
        <v>-34.79</v>
      </c>
      <c r="F885">
        <v>60.394300000000001</v>
      </c>
      <c r="G885">
        <v>288.637</v>
      </c>
      <c r="H885">
        <v>0.53308100000000003</v>
      </c>
      <c r="I885">
        <v>-52.276600000000002</v>
      </c>
      <c r="K885">
        <v>4.4000000000000004</v>
      </c>
    </row>
    <row r="886" spans="1:19" x14ac:dyDescent="0.3">
      <c r="B886">
        <v>25</v>
      </c>
      <c r="C886">
        <v>585.37699999999995</v>
      </c>
      <c r="D886">
        <f t="shared" si="46"/>
        <v>57.98446016467593</v>
      </c>
      <c r="E886">
        <v>-35.720799999999997</v>
      </c>
      <c r="F886">
        <v>61.294600000000003</v>
      </c>
      <c r="G886">
        <v>297.85000000000002</v>
      </c>
      <c r="H886">
        <v>0.53795899999999996</v>
      </c>
      <c r="I886">
        <v>-52.261400000000002</v>
      </c>
      <c r="L886">
        <v>1</v>
      </c>
      <c r="M886">
        <v>202.084</v>
      </c>
      <c r="O886">
        <v>-19.821200000000001</v>
      </c>
      <c r="P886">
        <v>65.170299999999997</v>
      </c>
      <c r="Q886">
        <v>317.09399999999999</v>
      </c>
      <c r="R886">
        <v>0.59624600000000005</v>
      </c>
      <c r="S886">
        <v>-27.008099999999999</v>
      </c>
    </row>
    <row r="887" spans="1:19" x14ac:dyDescent="0.3">
      <c r="B887">
        <v>26</v>
      </c>
      <c r="C887">
        <v>602.745</v>
      </c>
      <c r="D887">
        <f t="shared" si="46"/>
        <v>57.577153385536448</v>
      </c>
      <c r="E887">
        <v>-36.178600000000003</v>
      </c>
      <c r="F887">
        <v>61.737099999999998</v>
      </c>
      <c r="G887">
        <v>303.69900000000001</v>
      </c>
      <c r="H887">
        <v>0.54151000000000005</v>
      </c>
      <c r="I887">
        <v>-52.093499999999999</v>
      </c>
      <c r="L887">
        <v>2</v>
      </c>
      <c r="M887">
        <v>207.92500000000001</v>
      </c>
      <c r="N887">
        <f t="shared" si="47"/>
        <v>171.20356103406928</v>
      </c>
      <c r="O887">
        <v>-12.039199999999999</v>
      </c>
      <c r="P887">
        <v>51.5137</v>
      </c>
      <c r="Q887">
        <v>352.95600000000002</v>
      </c>
      <c r="R887">
        <v>0.66024300000000002</v>
      </c>
      <c r="S887">
        <v>-23.773199999999999</v>
      </c>
    </row>
    <row r="888" spans="1:19" x14ac:dyDescent="0.3">
      <c r="B888">
        <v>27</v>
      </c>
      <c r="C888">
        <v>620.22699999999998</v>
      </c>
      <c r="D888">
        <f t="shared" si="46"/>
        <v>57.201693170117927</v>
      </c>
      <c r="E888">
        <v>-36.0565</v>
      </c>
      <c r="F888">
        <v>61.691299999999998</v>
      </c>
      <c r="G888">
        <v>302.24099999999999</v>
      </c>
      <c r="H888">
        <v>0.54114899999999999</v>
      </c>
      <c r="I888">
        <v>-52.185099999999998</v>
      </c>
      <c r="L888">
        <v>3</v>
      </c>
      <c r="M888">
        <v>223.66</v>
      </c>
      <c r="N888">
        <f t="shared" si="47"/>
        <v>63.552589768033108</v>
      </c>
      <c r="O888">
        <v>-11.7035</v>
      </c>
      <c r="P888">
        <v>53.832999999999998</v>
      </c>
      <c r="Q888">
        <v>324.50799999999998</v>
      </c>
      <c r="R888">
        <v>0.62567499999999998</v>
      </c>
      <c r="S888">
        <v>-25.116</v>
      </c>
    </row>
    <row r="889" spans="1:19" x14ac:dyDescent="0.3">
      <c r="B889">
        <v>28</v>
      </c>
      <c r="C889">
        <v>637.72699999999998</v>
      </c>
      <c r="D889">
        <f t="shared" si="46"/>
        <v>57.142857142857146</v>
      </c>
      <c r="E889">
        <v>-35.446199999999997</v>
      </c>
      <c r="F889">
        <v>60.8215</v>
      </c>
      <c r="G889">
        <v>296.21499999999997</v>
      </c>
      <c r="H889">
        <v>0.53834599999999999</v>
      </c>
      <c r="I889">
        <v>-52.139299999999999</v>
      </c>
      <c r="L889">
        <v>4</v>
      </c>
      <c r="M889">
        <v>239.13399999999999</v>
      </c>
      <c r="N889">
        <f t="shared" si="47"/>
        <v>64.62453147214687</v>
      </c>
      <c r="O889">
        <v>-11.8103</v>
      </c>
      <c r="P889">
        <v>54.565399999999997</v>
      </c>
      <c r="Q889">
        <v>325.78199999999998</v>
      </c>
      <c r="R889">
        <v>0.61992999999999998</v>
      </c>
      <c r="S889">
        <v>-25.680499999999999</v>
      </c>
    </row>
    <row r="890" spans="1:19" x14ac:dyDescent="0.3">
      <c r="B890">
        <v>29</v>
      </c>
      <c r="C890">
        <v>655.26800000000003</v>
      </c>
      <c r="D890">
        <f t="shared" si="46"/>
        <v>57.009292514679721</v>
      </c>
      <c r="E890">
        <v>-35.720799999999997</v>
      </c>
      <c r="F890">
        <v>61.142000000000003</v>
      </c>
      <c r="G890">
        <v>299.60500000000002</v>
      </c>
      <c r="H890">
        <v>0.53852500000000003</v>
      </c>
      <c r="I890">
        <v>-52.169800000000002</v>
      </c>
      <c r="L890">
        <v>5</v>
      </c>
      <c r="M890">
        <v>254.99700000000001</v>
      </c>
      <c r="N890">
        <f t="shared" si="47"/>
        <v>63.039778099980978</v>
      </c>
      <c r="O890">
        <v>-11.4594</v>
      </c>
      <c r="P890">
        <v>54.5959</v>
      </c>
      <c r="Q890">
        <v>319.358</v>
      </c>
      <c r="R890">
        <v>0.61396799999999996</v>
      </c>
      <c r="S890">
        <v>-26.046800000000001</v>
      </c>
    </row>
    <row r="891" spans="1:19" x14ac:dyDescent="0.3">
      <c r="B891">
        <v>30</v>
      </c>
      <c r="C891">
        <v>672.50599999999997</v>
      </c>
      <c r="D891">
        <f t="shared" si="46"/>
        <v>58.011370228564992</v>
      </c>
      <c r="E891">
        <v>-36.026000000000003</v>
      </c>
      <c r="F891">
        <v>61.340299999999999</v>
      </c>
      <c r="G891">
        <v>301.48</v>
      </c>
      <c r="H891">
        <v>0.541578</v>
      </c>
      <c r="I891">
        <v>-52.185099999999998</v>
      </c>
      <c r="L891">
        <v>6</v>
      </c>
      <c r="M891">
        <v>270.80200000000002</v>
      </c>
      <c r="N891">
        <f t="shared" si="47"/>
        <v>63.271116735210349</v>
      </c>
      <c r="O891">
        <v>-12.3901</v>
      </c>
      <c r="P891">
        <v>55.694600000000001</v>
      </c>
      <c r="Q891">
        <v>327.37299999999999</v>
      </c>
      <c r="R891">
        <v>0.622085</v>
      </c>
      <c r="S891">
        <v>-26.153600000000001</v>
      </c>
    </row>
    <row r="892" spans="1:19" x14ac:dyDescent="0.3">
      <c r="B892">
        <v>31</v>
      </c>
      <c r="C892">
        <v>690.31100000000004</v>
      </c>
      <c r="D892">
        <f t="shared" si="46"/>
        <v>56.163998876719823</v>
      </c>
      <c r="E892">
        <v>-36.483800000000002</v>
      </c>
      <c r="F892">
        <v>61.782800000000002</v>
      </c>
      <c r="G892">
        <v>306.53899999999999</v>
      </c>
      <c r="H892">
        <v>0.54430299999999998</v>
      </c>
      <c r="I892">
        <v>-52.276600000000002</v>
      </c>
      <c r="L892">
        <v>7</v>
      </c>
      <c r="M892">
        <v>286.70499999999998</v>
      </c>
      <c r="N892">
        <f t="shared" si="47"/>
        <v>62.881217380368632</v>
      </c>
      <c r="O892">
        <v>-11.795</v>
      </c>
      <c r="P892">
        <v>55.358899999999998</v>
      </c>
      <c r="Q892">
        <v>323.37700000000001</v>
      </c>
      <c r="R892">
        <v>0.61836100000000005</v>
      </c>
      <c r="S892">
        <v>-26.260400000000001</v>
      </c>
    </row>
    <row r="893" spans="1:19" x14ac:dyDescent="0.3">
      <c r="L893">
        <v>8</v>
      </c>
      <c r="M893">
        <v>302.459</v>
      </c>
      <c r="N893">
        <f t="shared" si="47"/>
        <v>63.475942617747798</v>
      </c>
      <c r="O893">
        <v>-11.993399999999999</v>
      </c>
      <c r="P893">
        <v>55.450400000000002</v>
      </c>
      <c r="Q893">
        <v>324.14999999999998</v>
      </c>
      <c r="R893">
        <v>0.61892000000000003</v>
      </c>
      <c r="S893">
        <v>-26.413</v>
      </c>
    </row>
    <row r="894" spans="1:19" x14ac:dyDescent="0.3">
      <c r="A894">
        <v>4.5</v>
      </c>
      <c r="L894">
        <v>9</v>
      </c>
      <c r="M894">
        <v>318.94</v>
      </c>
      <c r="N894">
        <f t="shared" si="47"/>
        <v>60.675929858625103</v>
      </c>
      <c r="O894">
        <v>-11.5967</v>
      </c>
      <c r="P894">
        <v>55.007899999999999</v>
      </c>
      <c r="Q894">
        <v>317.06900000000002</v>
      </c>
      <c r="R894">
        <v>0.61318899999999998</v>
      </c>
      <c r="S894">
        <v>-26.6113</v>
      </c>
    </row>
    <row r="895" spans="1:19" x14ac:dyDescent="0.3">
      <c r="B895">
        <v>1</v>
      </c>
      <c r="C895">
        <v>202.11500000000001</v>
      </c>
      <c r="E895">
        <v>-42.739899999999999</v>
      </c>
      <c r="F895">
        <v>71.517899999999997</v>
      </c>
      <c r="G895">
        <v>285.45</v>
      </c>
      <c r="H895">
        <v>0.51662799999999998</v>
      </c>
      <c r="I895">
        <v>-52.505499999999998</v>
      </c>
      <c r="L895">
        <v>10</v>
      </c>
      <c r="M895">
        <v>335.21499999999997</v>
      </c>
      <c r="N895">
        <f t="shared" si="47"/>
        <v>61.443932411674432</v>
      </c>
      <c r="O895">
        <v>-11.673</v>
      </c>
      <c r="P895">
        <v>55.145299999999999</v>
      </c>
      <c r="Q895">
        <v>317.96800000000002</v>
      </c>
      <c r="R895">
        <v>0.61396899999999999</v>
      </c>
      <c r="S895">
        <v>-26.7944</v>
      </c>
    </row>
    <row r="896" spans="1:19" x14ac:dyDescent="0.3">
      <c r="B896">
        <v>2</v>
      </c>
      <c r="C896">
        <v>206.976</v>
      </c>
      <c r="D896">
        <f t="shared" si="46"/>
        <v>205.71898786258015</v>
      </c>
      <c r="E896">
        <v>-35.873399999999997</v>
      </c>
      <c r="F896">
        <v>56.3202</v>
      </c>
      <c r="G896">
        <v>325.32</v>
      </c>
      <c r="H896">
        <v>0.57967800000000003</v>
      </c>
      <c r="I896">
        <v>-48.904400000000003</v>
      </c>
      <c r="L896">
        <v>11</v>
      </c>
      <c r="M896">
        <v>351.416</v>
      </c>
      <c r="N896">
        <f t="shared" si="47"/>
        <v>61.724584902166448</v>
      </c>
      <c r="O896">
        <v>-11.993399999999999</v>
      </c>
      <c r="P896">
        <v>55.419899999999998</v>
      </c>
      <c r="Q896">
        <v>321.19099999999997</v>
      </c>
      <c r="R896">
        <v>0.61421000000000003</v>
      </c>
      <c r="S896">
        <v>-26.855499999999999</v>
      </c>
    </row>
    <row r="897" spans="2:19" x14ac:dyDescent="0.3">
      <c r="B897">
        <v>3</v>
      </c>
      <c r="C897">
        <v>222.62</v>
      </c>
      <c r="D897">
        <f t="shared" si="46"/>
        <v>63.922270519048816</v>
      </c>
      <c r="E897">
        <v>-35.064700000000002</v>
      </c>
      <c r="F897">
        <v>59.051499999999997</v>
      </c>
      <c r="G897">
        <v>299.11099999999999</v>
      </c>
      <c r="H897">
        <v>0.54293199999999997</v>
      </c>
      <c r="I897">
        <v>-50.491300000000003</v>
      </c>
      <c r="L897">
        <v>12</v>
      </c>
      <c r="M897">
        <v>368.02</v>
      </c>
      <c r="N897">
        <f t="shared" si="47"/>
        <v>60.226451457480181</v>
      </c>
      <c r="O897">
        <v>-12.146000000000001</v>
      </c>
      <c r="P897">
        <v>55.511499999999998</v>
      </c>
      <c r="Q897">
        <v>324.84399999999999</v>
      </c>
      <c r="R897">
        <v>0.61941299999999999</v>
      </c>
      <c r="S897">
        <v>-26.7029</v>
      </c>
    </row>
    <row r="898" spans="2:19" x14ac:dyDescent="0.3">
      <c r="B898">
        <v>4</v>
      </c>
      <c r="C898">
        <v>238.23500000000001</v>
      </c>
      <c r="D898">
        <f t="shared" si="46"/>
        <v>64.040986231187929</v>
      </c>
      <c r="E898">
        <v>-35.446199999999997</v>
      </c>
      <c r="F898">
        <v>60.302700000000002</v>
      </c>
      <c r="G898">
        <v>301.34300000000002</v>
      </c>
      <c r="H898">
        <v>0.54104600000000003</v>
      </c>
      <c r="I898">
        <v>-50.994900000000001</v>
      </c>
      <c r="L898">
        <v>13</v>
      </c>
      <c r="M898">
        <v>384.834</v>
      </c>
      <c r="N898">
        <f t="shared" si="47"/>
        <v>59.47424765076714</v>
      </c>
      <c r="O898">
        <v>-12.4817</v>
      </c>
      <c r="P898">
        <v>55.877699999999997</v>
      </c>
      <c r="Q898">
        <v>328.10700000000003</v>
      </c>
      <c r="R898">
        <v>0.61838899999999997</v>
      </c>
      <c r="S898">
        <v>-26.7181</v>
      </c>
    </row>
    <row r="899" spans="2:19" x14ac:dyDescent="0.3">
      <c r="B899">
        <v>5</v>
      </c>
      <c r="C899">
        <v>253.93199999999999</v>
      </c>
      <c r="D899">
        <f t="shared" si="46"/>
        <v>63.706440721157016</v>
      </c>
      <c r="E899">
        <v>-34.988399999999999</v>
      </c>
      <c r="F899">
        <v>60.195900000000002</v>
      </c>
      <c r="G899">
        <v>294.39999999999998</v>
      </c>
      <c r="H899">
        <v>0.53614200000000001</v>
      </c>
      <c r="I899">
        <v>-51.345799999999997</v>
      </c>
      <c r="L899">
        <v>14</v>
      </c>
      <c r="M899">
        <v>401.14699999999999</v>
      </c>
      <c r="N899">
        <f t="shared" si="47"/>
        <v>61.300803040519874</v>
      </c>
      <c r="O899">
        <v>-13.2294</v>
      </c>
      <c r="P899">
        <v>56.579599999999999</v>
      </c>
      <c r="Q899">
        <v>335.904</v>
      </c>
      <c r="R899">
        <v>0.62716099999999997</v>
      </c>
      <c r="S899">
        <v>-26.992799999999999</v>
      </c>
    </row>
    <row r="900" spans="2:19" x14ac:dyDescent="0.3">
      <c r="B900">
        <v>6</v>
      </c>
      <c r="C900">
        <v>269.43099999999998</v>
      </c>
      <c r="D900">
        <f t="shared" si="46"/>
        <v>64.520291631718194</v>
      </c>
      <c r="E900">
        <v>-35.018900000000002</v>
      </c>
      <c r="F900">
        <v>60.485799999999998</v>
      </c>
      <c r="G900">
        <v>294.20999999999998</v>
      </c>
      <c r="H900">
        <v>0.53356700000000001</v>
      </c>
      <c r="I900">
        <v>-51.437399999999997</v>
      </c>
      <c r="L900">
        <v>15</v>
      </c>
      <c r="M900">
        <v>417.99200000000002</v>
      </c>
      <c r="N900">
        <f t="shared" si="47"/>
        <v>59.364796675571291</v>
      </c>
      <c r="O900">
        <v>-12.252800000000001</v>
      </c>
      <c r="P900">
        <v>55.435200000000002</v>
      </c>
      <c r="Q900">
        <v>318.88</v>
      </c>
      <c r="R900">
        <v>0.61676799999999998</v>
      </c>
      <c r="S900">
        <v>-27.023299999999999</v>
      </c>
    </row>
    <row r="901" spans="2:19" x14ac:dyDescent="0.3">
      <c r="B901">
        <v>7</v>
      </c>
      <c r="C901">
        <v>285.29000000000002</v>
      </c>
      <c r="D901">
        <f t="shared" si="46"/>
        <v>63.055678163818506</v>
      </c>
      <c r="E901">
        <v>-35.812399999999997</v>
      </c>
      <c r="F901">
        <v>61.523400000000002</v>
      </c>
      <c r="G901">
        <v>300.66399999999999</v>
      </c>
      <c r="H901">
        <v>0.53839999999999999</v>
      </c>
      <c r="I901">
        <v>-51.605200000000004</v>
      </c>
      <c r="L901">
        <v>16</v>
      </c>
      <c r="M901">
        <v>434.315</v>
      </c>
      <c r="N901">
        <f t="shared" si="47"/>
        <v>61.263248177418447</v>
      </c>
      <c r="O901">
        <v>-12.7563</v>
      </c>
      <c r="P901">
        <v>55.908200000000001</v>
      </c>
      <c r="Q901">
        <v>327.36</v>
      </c>
      <c r="R901">
        <v>0.62177300000000002</v>
      </c>
      <c r="S901">
        <v>-27.145399999999999</v>
      </c>
    </row>
    <row r="902" spans="2:19" x14ac:dyDescent="0.3">
      <c r="B902">
        <v>8</v>
      </c>
      <c r="C902">
        <v>300.95100000000002</v>
      </c>
      <c r="D902">
        <f t="shared" si="46"/>
        <v>63.852882957665535</v>
      </c>
      <c r="E902">
        <v>-35.705599999999997</v>
      </c>
      <c r="F902">
        <v>61.508200000000002</v>
      </c>
      <c r="G902">
        <v>302.14600000000002</v>
      </c>
      <c r="H902">
        <v>0.53815599999999997</v>
      </c>
      <c r="I902">
        <v>-51.5137</v>
      </c>
      <c r="L902">
        <v>17</v>
      </c>
      <c r="M902">
        <v>451.28399999999999</v>
      </c>
      <c r="N902">
        <f t="shared" si="47"/>
        <v>58.930991808592161</v>
      </c>
      <c r="O902">
        <v>-12.6343</v>
      </c>
      <c r="P902">
        <v>55.816699999999997</v>
      </c>
      <c r="Q902">
        <v>327.10899999999998</v>
      </c>
      <c r="R902">
        <v>0.61832399999999998</v>
      </c>
      <c r="S902">
        <v>-27.023299999999999</v>
      </c>
    </row>
    <row r="903" spans="2:19" x14ac:dyDescent="0.3">
      <c r="B903">
        <v>9</v>
      </c>
      <c r="C903">
        <v>317.09300000000002</v>
      </c>
      <c r="D903">
        <f t="shared" ref="D903:D925" si="48">1000/(C903-C902)</f>
        <v>61.950192045595358</v>
      </c>
      <c r="E903">
        <v>-35.613999999999997</v>
      </c>
      <c r="F903">
        <v>61.355600000000003</v>
      </c>
      <c r="G903">
        <v>300.846</v>
      </c>
      <c r="H903">
        <v>0.53726300000000005</v>
      </c>
      <c r="I903">
        <v>-51.559399999999997</v>
      </c>
      <c r="L903">
        <v>18</v>
      </c>
      <c r="M903">
        <v>468.238</v>
      </c>
      <c r="N903">
        <f t="shared" ref="N903:N966" si="49">1000/(M903-M902)</f>
        <v>58.983130824584144</v>
      </c>
      <c r="O903">
        <v>-12.100199999999999</v>
      </c>
      <c r="P903">
        <v>55.313099999999999</v>
      </c>
      <c r="Q903">
        <v>318.505</v>
      </c>
      <c r="R903">
        <v>0.61562399999999995</v>
      </c>
      <c r="S903">
        <v>-27.069099999999999</v>
      </c>
    </row>
    <row r="904" spans="2:19" x14ac:dyDescent="0.3">
      <c r="B904">
        <v>10</v>
      </c>
      <c r="C904">
        <v>333.14499999999998</v>
      </c>
      <c r="D904">
        <f t="shared" si="48"/>
        <v>62.297533017692636</v>
      </c>
      <c r="E904">
        <v>-35.674999999999997</v>
      </c>
      <c r="F904">
        <v>61.447099999999999</v>
      </c>
      <c r="G904">
        <v>299.51499999999999</v>
      </c>
      <c r="H904">
        <v>0.53881500000000004</v>
      </c>
      <c r="I904">
        <v>-51.651000000000003</v>
      </c>
      <c r="L904">
        <v>19</v>
      </c>
      <c r="M904">
        <v>485.411</v>
      </c>
      <c r="N904">
        <f t="shared" si="49"/>
        <v>58.230943923600996</v>
      </c>
      <c r="O904">
        <v>-11.9781</v>
      </c>
      <c r="P904">
        <v>55.099499999999999</v>
      </c>
      <c r="Q904">
        <v>315.62900000000002</v>
      </c>
      <c r="R904">
        <v>0.61535899999999999</v>
      </c>
      <c r="S904">
        <v>-27.099599999999999</v>
      </c>
    </row>
    <row r="905" spans="2:19" x14ac:dyDescent="0.3">
      <c r="B905">
        <v>11</v>
      </c>
      <c r="C905">
        <v>349.36200000000002</v>
      </c>
      <c r="D905">
        <f t="shared" si="48"/>
        <v>61.66368625516418</v>
      </c>
      <c r="E905">
        <v>-35.369900000000001</v>
      </c>
      <c r="F905">
        <v>61.050400000000003</v>
      </c>
      <c r="G905">
        <v>297.74200000000002</v>
      </c>
      <c r="H905">
        <v>0.53914899999999999</v>
      </c>
      <c r="I905">
        <v>-51.757800000000003</v>
      </c>
      <c r="L905">
        <v>20</v>
      </c>
      <c r="M905">
        <v>502.47300000000001</v>
      </c>
      <c r="N905">
        <f t="shared" si="49"/>
        <v>58.609776110655218</v>
      </c>
      <c r="O905">
        <v>-12.710599999999999</v>
      </c>
      <c r="P905">
        <v>55.679299999999998</v>
      </c>
      <c r="Q905">
        <v>325.67700000000002</v>
      </c>
      <c r="R905">
        <v>0.61812299999999998</v>
      </c>
      <c r="S905">
        <v>-27.282699999999998</v>
      </c>
    </row>
    <row r="906" spans="2:19" x14ac:dyDescent="0.3">
      <c r="B906">
        <v>12</v>
      </c>
      <c r="C906">
        <v>365.53699999999998</v>
      </c>
      <c r="D906">
        <f t="shared" si="48"/>
        <v>61.82380216383325</v>
      </c>
      <c r="E906">
        <v>-35.598799999999997</v>
      </c>
      <c r="F906">
        <v>61.447099999999999</v>
      </c>
      <c r="G906">
        <v>299.488</v>
      </c>
      <c r="H906">
        <v>0.53895199999999999</v>
      </c>
      <c r="I906">
        <v>-51.6815</v>
      </c>
      <c r="L906">
        <v>21</v>
      </c>
      <c r="M906">
        <v>519.57399999999996</v>
      </c>
      <c r="N906">
        <f t="shared" si="49"/>
        <v>58.476112508040664</v>
      </c>
      <c r="O906">
        <v>-12.039199999999999</v>
      </c>
      <c r="P906">
        <v>55.023200000000003</v>
      </c>
      <c r="Q906">
        <v>317.08600000000001</v>
      </c>
      <c r="R906">
        <v>0.61498799999999998</v>
      </c>
      <c r="S906">
        <v>-27.191199999999998</v>
      </c>
    </row>
    <row r="907" spans="2:19" x14ac:dyDescent="0.3">
      <c r="B907">
        <v>13</v>
      </c>
      <c r="C907">
        <v>381.77</v>
      </c>
      <c r="D907">
        <f t="shared" si="48"/>
        <v>61.602907657241403</v>
      </c>
      <c r="E907">
        <v>-36.346400000000003</v>
      </c>
      <c r="F907">
        <v>62.240600000000001</v>
      </c>
      <c r="G907">
        <v>311.55099999999999</v>
      </c>
      <c r="H907">
        <v>0.54490799999999995</v>
      </c>
      <c r="I907">
        <v>-51.4069</v>
      </c>
      <c r="L907">
        <v>22</v>
      </c>
      <c r="M907">
        <v>536.351</v>
      </c>
      <c r="N907">
        <f t="shared" si="49"/>
        <v>59.605412171425009</v>
      </c>
      <c r="O907">
        <v>-12.6038</v>
      </c>
      <c r="P907">
        <v>55.465699999999998</v>
      </c>
      <c r="Q907">
        <v>323.959</v>
      </c>
      <c r="R907">
        <v>0.61706099999999997</v>
      </c>
      <c r="S907">
        <v>-27.496300000000002</v>
      </c>
    </row>
    <row r="908" spans="2:19" x14ac:dyDescent="0.3">
      <c r="B908">
        <v>14</v>
      </c>
      <c r="C908">
        <v>398.28199999999998</v>
      </c>
      <c r="D908">
        <f t="shared" si="48"/>
        <v>60.562015503875969</v>
      </c>
      <c r="E908">
        <v>-35.644500000000001</v>
      </c>
      <c r="F908">
        <v>61.325099999999999</v>
      </c>
      <c r="G908">
        <v>302.59500000000003</v>
      </c>
      <c r="H908">
        <v>0.54071899999999995</v>
      </c>
      <c r="I908">
        <v>-51.544199999999996</v>
      </c>
      <c r="L908">
        <v>23</v>
      </c>
      <c r="M908">
        <v>553.54499999999996</v>
      </c>
      <c r="N908">
        <f t="shared" si="49"/>
        <v>58.159823194137623</v>
      </c>
      <c r="O908">
        <v>-13.3057</v>
      </c>
      <c r="P908">
        <v>56.2744</v>
      </c>
      <c r="Q908">
        <v>331.46699999999998</v>
      </c>
      <c r="R908">
        <v>0.62481299999999995</v>
      </c>
      <c r="S908">
        <v>-27.343800000000002</v>
      </c>
    </row>
    <row r="909" spans="2:19" x14ac:dyDescent="0.3">
      <c r="B909">
        <v>15</v>
      </c>
      <c r="C909">
        <v>414.69</v>
      </c>
      <c r="D909">
        <f t="shared" si="48"/>
        <v>60.945880058507989</v>
      </c>
      <c r="E909">
        <v>-36.331200000000003</v>
      </c>
      <c r="F909">
        <v>62.088000000000001</v>
      </c>
      <c r="G909">
        <v>309.512</v>
      </c>
      <c r="H909">
        <v>0.54532700000000001</v>
      </c>
      <c r="I909">
        <v>-51.6663</v>
      </c>
      <c r="L909">
        <v>24</v>
      </c>
      <c r="M909">
        <v>571.03300000000002</v>
      </c>
      <c r="N909">
        <f t="shared" si="49"/>
        <v>57.182067703567974</v>
      </c>
      <c r="O909">
        <v>-12.3444</v>
      </c>
      <c r="P909">
        <v>55.374099999999999</v>
      </c>
      <c r="Q909">
        <v>319.35599999999999</v>
      </c>
      <c r="R909">
        <v>0.61741800000000002</v>
      </c>
      <c r="S909">
        <v>-27.481100000000001</v>
      </c>
    </row>
    <row r="910" spans="2:19" x14ac:dyDescent="0.3">
      <c r="B910">
        <v>16</v>
      </c>
      <c r="C910">
        <v>430.91699999999997</v>
      </c>
      <c r="D910">
        <f t="shared" si="48"/>
        <v>61.625685585752237</v>
      </c>
      <c r="E910">
        <v>-35.217300000000002</v>
      </c>
      <c r="F910">
        <v>60.790999999999997</v>
      </c>
      <c r="G910">
        <v>295.97000000000003</v>
      </c>
      <c r="H910">
        <v>0.53789600000000004</v>
      </c>
      <c r="I910">
        <v>-51.7883</v>
      </c>
      <c r="L910">
        <v>25</v>
      </c>
      <c r="M910">
        <v>588.33399999999995</v>
      </c>
      <c r="N910">
        <f t="shared" si="49"/>
        <v>57.800127160279985</v>
      </c>
      <c r="O910">
        <v>-12.7258</v>
      </c>
      <c r="P910">
        <v>55.526699999999998</v>
      </c>
      <c r="Q910">
        <v>324.28100000000001</v>
      </c>
      <c r="R910">
        <v>0.62182800000000005</v>
      </c>
      <c r="S910">
        <v>-27.465800000000002</v>
      </c>
    </row>
    <row r="911" spans="2:19" x14ac:dyDescent="0.3">
      <c r="B911">
        <v>17</v>
      </c>
      <c r="C911">
        <v>447.52699999999999</v>
      </c>
      <c r="D911">
        <f t="shared" si="48"/>
        <v>60.204695966285321</v>
      </c>
      <c r="E911">
        <v>-35.751300000000001</v>
      </c>
      <c r="F911">
        <v>61.401400000000002</v>
      </c>
      <c r="G911">
        <v>302.12400000000002</v>
      </c>
      <c r="H911">
        <v>0.54198900000000005</v>
      </c>
      <c r="I911">
        <v>-51.757800000000003</v>
      </c>
      <c r="L911">
        <v>26</v>
      </c>
      <c r="M911">
        <v>605.83600000000001</v>
      </c>
      <c r="N911">
        <f t="shared" si="49"/>
        <v>57.136327276882426</v>
      </c>
      <c r="O911">
        <v>-12.3749</v>
      </c>
      <c r="P911">
        <v>55.221600000000002</v>
      </c>
      <c r="Q911">
        <v>320.089</v>
      </c>
      <c r="R911">
        <v>0.61910399999999999</v>
      </c>
      <c r="S911">
        <v>-27.343800000000002</v>
      </c>
    </row>
    <row r="912" spans="2:19" x14ac:dyDescent="0.3">
      <c r="B912">
        <v>18</v>
      </c>
      <c r="C912">
        <v>464.47300000000001</v>
      </c>
      <c r="D912">
        <f t="shared" si="48"/>
        <v>59.010976041543636</v>
      </c>
      <c r="E912">
        <v>-34.896900000000002</v>
      </c>
      <c r="F912">
        <v>60.531599999999997</v>
      </c>
      <c r="G912">
        <v>293.45999999999998</v>
      </c>
      <c r="H912">
        <v>0.537242</v>
      </c>
      <c r="I912">
        <v>-51.696800000000003</v>
      </c>
      <c r="L912">
        <v>27</v>
      </c>
      <c r="M912">
        <v>623.20299999999997</v>
      </c>
      <c r="N912">
        <f t="shared" si="49"/>
        <v>57.580468705015385</v>
      </c>
      <c r="O912">
        <v>-13.4735</v>
      </c>
      <c r="P912">
        <v>56.198099999999997</v>
      </c>
      <c r="Q912">
        <v>333.041</v>
      </c>
      <c r="R912">
        <v>0.62827200000000005</v>
      </c>
      <c r="S912">
        <v>-27.42</v>
      </c>
    </row>
    <row r="913" spans="1:19" x14ac:dyDescent="0.3">
      <c r="B913">
        <v>19</v>
      </c>
      <c r="C913">
        <v>481.21199999999999</v>
      </c>
      <c r="D913">
        <f t="shared" si="48"/>
        <v>59.740725252404651</v>
      </c>
      <c r="E913">
        <v>-34.851100000000002</v>
      </c>
      <c r="F913">
        <v>60.531599999999997</v>
      </c>
      <c r="G913">
        <v>294.125</v>
      </c>
      <c r="H913">
        <v>0.53601799999999999</v>
      </c>
      <c r="I913">
        <v>-51.712000000000003</v>
      </c>
      <c r="L913">
        <v>28</v>
      </c>
      <c r="M913">
        <v>640.81299999999999</v>
      </c>
      <c r="N913">
        <f t="shared" si="49"/>
        <v>56.785917092561</v>
      </c>
      <c r="O913">
        <v>-13.671900000000001</v>
      </c>
      <c r="P913">
        <v>56.2134</v>
      </c>
      <c r="Q913">
        <v>336.11700000000002</v>
      </c>
      <c r="R913">
        <v>0.630938</v>
      </c>
      <c r="S913">
        <v>-27.496300000000002</v>
      </c>
    </row>
    <row r="914" spans="1:19" x14ac:dyDescent="0.3">
      <c r="B914">
        <v>20</v>
      </c>
      <c r="C914">
        <v>498.17</v>
      </c>
      <c r="D914">
        <f t="shared" si="48"/>
        <v>58.969218068168324</v>
      </c>
      <c r="E914">
        <v>-35.980200000000004</v>
      </c>
      <c r="F914">
        <v>61.584499999999998</v>
      </c>
      <c r="G914">
        <v>305.25099999999998</v>
      </c>
      <c r="H914">
        <v>0.54325599999999996</v>
      </c>
      <c r="I914">
        <v>-51.712000000000003</v>
      </c>
      <c r="L914">
        <v>29</v>
      </c>
      <c r="M914">
        <v>658.28899999999999</v>
      </c>
      <c r="N914">
        <f t="shared" si="49"/>
        <v>57.221332112611584</v>
      </c>
      <c r="O914">
        <v>-14.1602</v>
      </c>
      <c r="P914">
        <v>56.747399999999999</v>
      </c>
      <c r="Q914">
        <v>341.90699999999998</v>
      </c>
      <c r="R914">
        <v>0.63076500000000002</v>
      </c>
      <c r="S914">
        <v>-27.587900000000001</v>
      </c>
    </row>
    <row r="915" spans="1:19" x14ac:dyDescent="0.3">
      <c r="B915">
        <v>21</v>
      </c>
      <c r="C915">
        <v>514.82799999999997</v>
      </c>
      <c r="D915">
        <f t="shared" si="48"/>
        <v>60.031216232441018</v>
      </c>
      <c r="E915">
        <v>-36.209099999999999</v>
      </c>
      <c r="F915">
        <v>61.874400000000001</v>
      </c>
      <c r="G915">
        <v>309.03199999999998</v>
      </c>
      <c r="H915">
        <v>0.54436300000000004</v>
      </c>
      <c r="I915">
        <v>-51.834099999999999</v>
      </c>
      <c r="L915">
        <v>30</v>
      </c>
      <c r="M915">
        <v>675.875</v>
      </c>
      <c r="N915">
        <f t="shared" si="49"/>
        <v>56.863414079381286</v>
      </c>
      <c r="O915">
        <v>-12.4207</v>
      </c>
      <c r="P915">
        <v>54.870600000000003</v>
      </c>
      <c r="Q915">
        <v>318.86200000000002</v>
      </c>
      <c r="R915">
        <v>0.61862300000000003</v>
      </c>
      <c r="S915">
        <v>-27.71</v>
      </c>
    </row>
    <row r="916" spans="1:19" x14ac:dyDescent="0.3">
      <c r="B916">
        <v>22</v>
      </c>
      <c r="C916">
        <v>531.596</v>
      </c>
      <c r="D916">
        <f t="shared" si="48"/>
        <v>59.63740458015257</v>
      </c>
      <c r="E916">
        <v>-34.774799999999999</v>
      </c>
      <c r="F916">
        <v>60.378999999999998</v>
      </c>
      <c r="G916">
        <v>292.33300000000003</v>
      </c>
      <c r="H916">
        <v>0.53654999999999997</v>
      </c>
      <c r="I916">
        <v>-51.818800000000003</v>
      </c>
      <c r="L916">
        <v>31</v>
      </c>
      <c r="M916">
        <v>693.32399999999996</v>
      </c>
      <c r="N916">
        <f t="shared" si="49"/>
        <v>57.309874491375012</v>
      </c>
      <c r="O916">
        <v>-13.488799999999999</v>
      </c>
      <c r="P916">
        <v>55.984499999999997</v>
      </c>
      <c r="Q916">
        <v>332.03800000000001</v>
      </c>
      <c r="R916">
        <v>0.62814300000000001</v>
      </c>
      <c r="S916">
        <v>-27.694700000000001</v>
      </c>
    </row>
    <row r="917" spans="1:19" x14ac:dyDescent="0.3">
      <c r="B917">
        <v>23</v>
      </c>
      <c r="C917">
        <v>548.52099999999996</v>
      </c>
      <c r="D917">
        <f t="shared" si="48"/>
        <v>59.084194977843588</v>
      </c>
      <c r="E917">
        <v>-35.9039</v>
      </c>
      <c r="F917">
        <v>61.294600000000003</v>
      </c>
      <c r="G917">
        <v>305.84199999999998</v>
      </c>
      <c r="H917">
        <v>0.54439700000000002</v>
      </c>
      <c r="I917">
        <v>-51.940899999999999</v>
      </c>
    </row>
    <row r="918" spans="1:19" x14ac:dyDescent="0.3">
      <c r="B918">
        <v>24</v>
      </c>
      <c r="C918">
        <v>565.80499999999995</v>
      </c>
      <c r="D918">
        <f t="shared" si="48"/>
        <v>57.85697755149274</v>
      </c>
      <c r="E918">
        <v>-35.9955</v>
      </c>
      <c r="F918">
        <v>61.431899999999999</v>
      </c>
      <c r="G918">
        <v>305.14999999999998</v>
      </c>
      <c r="H918">
        <v>0.54386500000000004</v>
      </c>
      <c r="I918">
        <v>-51.803600000000003</v>
      </c>
      <c r="K918">
        <v>4.45</v>
      </c>
    </row>
    <row r="919" spans="1:19" x14ac:dyDescent="0.3">
      <c r="B919">
        <v>25</v>
      </c>
      <c r="C919">
        <v>582.95299999999997</v>
      </c>
      <c r="D919">
        <f t="shared" si="48"/>
        <v>58.315838581758719</v>
      </c>
      <c r="E919">
        <v>-35.049399999999999</v>
      </c>
      <c r="F919">
        <v>60.623199999999997</v>
      </c>
      <c r="G919">
        <v>297.291</v>
      </c>
      <c r="H919">
        <v>0.53799699999999995</v>
      </c>
      <c r="I919">
        <v>-51.879899999999999</v>
      </c>
      <c r="L919">
        <v>1</v>
      </c>
      <c r="M919">
        <v>202.09299999999999</v>
      </c>
      <c r="O919">
        <v>-19.073499999999999</v>
      </c>
      <c r="P919">
        <v>64.559899999999999</v>
      </c>
      <c r="Q919">
        <v>311.37299999999999</v>
      </c>
      <c r="R919">
        <v>0.59525499999999998</v>
      </c>
      <c r="S919">
        <v>-26.7181</v>
      </c>
    </row>
    <row r="920" spans="1:19" x14ac:dyDescent="0.3">
      <c r="B920">
        <v>26</v>
      </c>
      <c r="C920">
        <v>600.01300000000003</v>
      </c>
      <c r="D920">
        <f t="shared" si="48"/>
        <v>58.616647127784084</v>
      </c>
      <c r="E920">
        <v>-35.247799999999998</v>
      </c>
      <c r="F920">
        <v>60.73</v>
      </c>
      <c r="G920">
        <v>299.44299999999998</v>
      </c>
      <c r="H920">
        <v>0.54032999999999998</v>
      </c>
      <c r="I920">
        <v>-51.803600000000003</v>
      </c>
      <c r="L920">
        <v>2</v>
      </c>
      <c r="M920">
        <v>207.57400000000001</v>
      </c>
      <c r="N920">
        <f t="shared" si="49"/>
        <v>182.44845831052652</v>
      </c>
      <c r="O920">
        <v>-11.6119</v>
      </c>
      <c r="P920">
        <v>51.040599999999998</v>
      </c>
      <c r="Q920">
        <v>350.97800000000001</v>
      </c>
      <c r="R920">
        <v>0.65982300000000005</v>
      </c>
      <c r="S920">
        <v>-23.3307</v>
      </c>
    </row>
    <row r="921" spans="1:19" x14ac:dyDescent="0.3">
      <c r="B921">
        <v>27</v>
      </c>
      <c r="C921">
        <v>616.83500000000004</v>
      </c>
      <c r="D921">
        <f t="shared" si="48"/>
        <v>59.445963619070255</v>
      </c>
      <c r="E921">
        <v>-35.201999999999998</v>
      </c>
      <c r="F921">
        <v>60.607900000000001</v>
      </c>
      <c r="G921">
        <v>297.37099999999998</v>
      </c>
      <c r="H921">
        <v>0.53896100000000002</v>
      </c>
      <c r="I921">
        <v>-51.742600000000003</v>
      </c>
      <c r="L921">
        <v>3</v>
      </c>
      <c r="M921">
        <v>223.31399999999999</v>
      </c>
      <c r="N921">
        <f t="shared" si="49"/>
        <v>63.532401524777711</v>
      </c>
      <c r="O921">
        <v>-11.535600000000001</v>
      </c>
      <c r="P921">
        <v>53.939799999999998</v>
      </c>
      <c r="Q921">
        <v>326.97800000000001</v>
      </c>
      <c r="R921">
        <v>0.62671200000000005</v>
      </c>
      <c r="S921">
        <v>-24.9023</v>
      </c>
    </row>
    <row r="922" spans="1:19" x14ac:dyDescent="0.3">
      <c r="B922">
        <v>28</v>
      </c>
      <c r="C922">
        <v>634.06399999999996</v>
      </c>
      <c r="D922">
        <f t="shared" si="48"/>
        <v>58.041673921876146</v>
      </c>
      <c r="E922">
        <v>-36.071800000000003</v>
      </c>
      <c r="F922">
        <v>61.523400000000002</v>
      </c>
      <c r="G922">
        <v>306.33199999999999</v>
      </c>
      <c r="H922">
        <v>0.54740500000000003</v>
      </c>
      <c r="I922">
        <v>-51.864600000000003</v>
      </c>
      <c r="L922">
        <v>4</v>
      </c>
      <c r="M922">
        <v>238.60900000000001</v>
      </c>
      <c r="N922">
        <f t="shared" si="49"/>
        <v>65.380843412879955</v>
      </c>
      <c r="O922">
        <v>-11.383100000000001</v>
      </c>
      <c r="P922">
        <v>54.443399999999997</v>
      </c>
      <c r="Q922">
        <v>326.12700000000001</v>
      </c>
      <c r="R922">
        <v>0.623085</v>
      </c>
      <c r="S922">
        <v>-25.238</v>
      </c>
    </row>
    <row r="923" spans="1:19" x14ac:dyDescent="0.3">
      <c r="B923">
        <v>29</v>
      </c>
      <c r="C923">
        <v>651.36099999999999</v>
      </c>
      <c r="D923">
        <f t="shared" si="48"/>
        <v>57.813493669422357</v>
      </c>
      <c r="E923">
        <v>-35.369900000000001</v>
      </c>
      <c r="F923">
        <v>60.638399999999997</v>
      </c>
      <c r="G923">
        <v>296.89400000000001</v>
      </c>
      <c r="H923">
        <v>0.54182300000000005</v>
      </c>
      <c r="I923">
        <v>-52.002000000000002</v>
      </c>
      <c r="L923">
        <v>5</v>
      </c>
      <c r="M923">
        <v>254.44200000000001</v>
      </c>
      <c r="N923">
        <f t="shared" si="49"/>
        <v>63.15922440472432</v>
      </c>
      <c r="O923">
        <v>-11.230499999999999</v>
      </c>
      <c r="P923">
        <v>54.672199999999997</v>
      </c>
      <c r="Q923">
        <v>323.03800000000001</v>
      </c>
      <c r="R923">
        <v>0.61731199999999997</v>
      </c>
      <c r="S923">
        <v>-25.558499999999999</v>
      </c>
    </row>
    <row r="924" spans="1:19" x14ac:dyDescent="0.3">
      <c r="B924">
        <v>30</v>
      </c>
      <c r="C924">
        <v>668.88400000000001</v>
      </c>
      <c r="D924">
        <f t="shared" si="48"/>
        <v>57.067853678023091</v>
      </c>
      <c r="E924">
        <v>-35.156300000000002</v>
      </c>
      <c r="F924">
        <v>60.363799999999998</v>
      </c>
      <c r="G924">
        <v>299.06099999999998</v>
      </c>
      <c r="H924">
        <v>0.54162200000000005</v>
      </c>
      <c r="I924">
        <v>-51.986699999999999</v>
      </c>
      <c r="L924">
        <v>6</v>
      </c>
      <c r="M924">
        <v>270.31700000000001</v>
      </c>
      <c r="N924">
        <f t="shared" si="49"/>
        <v>62.99212598425197</v>
      </c>
      <c r="O924">
        <v>-11.0016</v>
      </c>
      <c r="P924">
        <v>54.428100000000001</v>
      </c>
      <c r="Q924">
        <v>315.221</v>
      </c>
      <c r="R924">
        <v>0.61572899999999997</v>
      </c>
      <c r="S924">
        <v>-25.863600000000002</v>
      </c>
    </row>
    <row r="925" spans="1:19" x14ac:dyDescent="0.3">
      <c r="B925">
        <v>31</v>
      </c>
      <c r="C925">
        <v>685.971</v>
      </c>
      <c r="D925">
        <f t="shared" si="48"/>
        <v>58.524024111897972</v>
      </c>
      <c r="E925">
        <v>-35.110500000000002</v>
      </c>
      <c r="F925">
        <v>60.378999999999998</v>
      </c>
      <c r="G925">
        <v>297.065</v>
      </c>
      <c r="H925">
        <v>0.54237599999999997</v>
      </c>
      <c r="I925">
        <v>-51.910400000000003</v>
      </c>
      <c r="L925">
        <v>7</v>
      </c>
      <c r="M925">
        <v>286.54599999999999</v>
      </c>
      <c r="N925">
        <f t="shared" si="49"/>
        <v>61.618091071538657</v>
      </c>
      <c r="O925">
        <v>-12.5427</v>
      </c>
      <c r="P925">
        <v>56.030299999999997</v>
      </c>
      <c r="Q925">
        <v>333.20800000000003</v>
      </c>
      <c r="R925">
        <v>0.62412999999999996</v>
      </c>
      <c r="S925">
        <v>-26.184100000000001</v>
      </c>
    </row>
    <row r="926" spans="1:19" x14ac:dyDescent="0.3">
      <c r="L926">
        <v>8</v>
      </c>
      <c r="M926">
        <v>302.30500000000001</v>
      </c>
      <c r="N926">
        <f t="shared" si="49"/>
        <v>63.45580303318733</v>
      </c>
      <c r="O926">
        <v>-11.8713</v>
      </c>
      <c r="P926">
        <v>55.419899999999998</v>
      </c>
      <c r="Q926">
        <v>324.31700000000001</v>
      </c>
      <c r="R926">
        <v>0.61760599999999999</v>
      </c>
      <c r="S926">
        <v>-26.321400000000001</v>
      </c>
    </row>
    <row r="927" spans="1:19" x14ac:dyDescent="0.3">
      <c r="A927">
        <v>4.55</v>
      </c>
      <c r="L927">
        <v>9</v>
      </c>
      <c r="M927">
        <v>318.36200000000002</v>
      </c>
      <c r="N927">
        <f t="shared" si="49"/>
        <v>62.278134147100893</v>
      </c>
      <c r="O927">
        <v>-11.9171</v>
      </c>
      <c r="P927">
        <v>55.618299999999998</v>
      </c>
      <c r="Q927">
        <v>323.89299999999997</v>
      </c>
      <c r="R927">
        <v>0.61912800000000001</v>
      </c>
      <c r="S927">
        <v>-26.321400000000001</v>
      </c>
    </row>
    <row r="928" spans="1:19" x14ac:dyDescent="0.3">
      <c r="B928">
        <v>1</v>
      </c>
      <c r="C928">
        <v>202.10499999999999</v>
      </c>
      <c r="E928">
        <v>-44.265700000000002</v>
      </c>
      <c r="F928">
        <v>72.692899999999995</v>
      </c>
      <c r="G928">
        <v>296.94200000000001</v>
      </c>
      <c r="H928">
        <v>0.52492899999999998</v>
      </c>
      <c r="I928">
        <v>-52.703899999999997</v>
      </c>
      <c r="L928">
        <v>10</v>
      </c>
      <c r="M928">
        <v>334.57499999999999</v>
      </c>
      <c r="N928">
        <f t="shared" si="49"/>
        <v>61.678899648430402</v>
      </c>
      <c r="O928">
        <v>-11.474600000000001</v>
      </c>
      <c r="P928">
        <v>55.053699999999999</v>
      </c>
      <c r="Q928">
        <v>318.61700000000002</v>
      </c>
      <c r="R928">
        <v>0.61509899999999995</v>
      </c>
      <c r="S928">
        <v>-26.4893</v>
      </c>
    </row>
    <row r="929" spans="2:19" x14ac:dyDescent="0.3">
      <c r="B929">
        <v>2</v>
      </c>
      <c r="C929">
        <v>202.11600000000001</v>
      </c>
      <c r="E929">
        <v>-43.167099999999998</v>
      </c>
      <c r="F929">
        <v>63.247700000000002</v>
      </c>
      <c r="G929">
        <v>256.18799999999999</v>
      </c>
      <c r="H929">
        <v>5.45458</v>
      </c>
      <c r="I929">
        <v>-48.996000000000002</v>
      </c>
      <c r="L929">
        <v>11</v>
      </c>
      <c r="M929">
        <v>350.78399999999999</v>
      </c>
      <c r="N929">
        <f t="shared" si="49"/>
        <v>61.694120550311546</v>
      </c>
      <c r="O929">
        <v>-12.680099999999999</v>
      </c>
      <c r="P929">
        <v>56.182899999999997</v>
      </c>
      <c r="Q929">
        <v>334.565</v>
      </c>
      <c r="R929">
        <v>0.62520200000000004</v>
      </c>
      <c r="S929">
        <v>-26.474</v>
      </c>
    </row>
    <row r="930" spans="2:19" x14ac:dyDescent="0.3">
      <c r="B930">
        <v>3</v>
      </c>
      <c r="C930">
        <v>221.45599999999999</v>
      </c>
      <c r="E930">
        <v>-35.507199999999997</v>
      </c>
      <c r="F930">
        <v>58.746299999999998</v>
      </c>
      <c r="G930">
        <v>307.392</v>
      </c>
      <c r="H930">
        <v>0.55045200000000005</v>
      </c>
      <c r="I930">
        <v>-50.598100000000002</v>
      </c>
      <c r="L930">
        <v>12</v>
      </c>
      <c r="M930">
        <v>367.12700000000001</v>
      </c>
      <c r="N930">
        <f t="shared" si="49"/>
        <v>61.188276326255824</v>
      </c>
      <c r="O930">
        <v>-12.619</v>
      </c>
      <c r="P930">
        <v>56.045499999999997</v>
      </c>
      <c r="Q930">
        <v>329.87900000000002</v>
      </c>
      <c r="R930">
        <v>0.622618</v>
      </c>
      <c r="S930">
        <v>-26.779199999999999</v>
      </c>
    </row>
    <row r="931" spans="2:19" x14ac:dyDescent="0.3">
      <c r="B931">
        <v>4</v>
      </c>
      <c r="C931">
        <v>237.227</v>
      </c>
      <c r="E931">
        <v>-35.705599999999997</v>
      </c>
      <c r="F931">
        <v>60.256999999999998</v>
      </c>
      <c r="G931">
        <v>300.04599999999999</v>
      </c>
      <c r="H931">
        <v>0.54154899999999995</v>
      </c>
      <c r="I931">
        <v>-51.269500000000001</v>
      </c>
      <c r="L931">
        <v>13</v>
      </c>
      <c r="M931">
        <v>383.69799999999998</v>
      </c>
      <c r="N931">
        <f t="shared" si="49"/>
        <v>60.346388268662231</v>
      </c>
      <c r="O931">
        <v>-12.069699999999999</v>
      </c>
      <c r="P931">
        <v>55.465699999999998</v>
      </c>
      <c r="Q931">
        <v>323.76499999999999</v>
      </c>
      <c r="R931">
        <v>0.61906899999999998</v>
      </c>
      <c r="S931">
        <v>-26.931799999999999</v>
      </c>
    </row>
    <row r="932" spans="2:19" x14ac:dyDescent="0.3">
      <c r="B932">
        <v>5</v>
      </c>
      <c r="C932">
        <v>252.714</v>
      </c>
      <c r="E932">
        <v>-35.415599999999998</v>
      </c>
      <c r="F932">
        <v>60.241700000000002</v>
      </c>
      <c r="G932">
        <v>296.63</v>
      </c>
      <c r="H932">
        <v>0.54081800000000002</v>
      </c>
      <c r="I932">
        <v>-51.498399999999997</v>
      </c>
      <c r="L932">
        <v>14</v>
      </c>
      <c r="M932">
        <v>400.25</v>
      </c>
      <c r="N932">
        <f t="shared" si="49"/>
        <v>60.415659739004276</v>
      </c>
      <c r="O932">
        <v>-12.710599999999999</v>
      </c>
      <c r="P932">
        <v>56.182899999999997</v>
      </c>
      <c r="Q932">
        <v>331.01299999999998</v>
      </c>
      <c r="R932">
        <v>0.62382199999999999</v>
      </c>
      <c r="S932">
        <v>-26.901199999999999</v>
      </c>
    </row>
    <row r="933" spans="2:19" x14ac:dyDescent="0.3">
      <c r="B933">
        <v>6</v>
      </c>
      <c r="C933">
        <v>268.24400000000003</v>
      </c>
      <c r="E933">
        <v>-36.605800000000002</v>
      </c>
      <c r="F933">
        <v>61.782800000000002</v>
      </c>
      <c r="G933">
        <v>311.459</v>
      </c>
      <c r="H933">
        <v>0.54658600000000002</v>
      </c>
      <c r="I933">
        <v>-51.5289</v>
      </c>
      <c r="L933">
        <v>15</v>
      </c>
      <c r="M933">
        <v>416.83499999999998</v>
      </c>
      <c r="N933">
        <f t="shared" si="49"/>
        <v>60.295447693699202</v>
      </c>
      <c r="O933">
        <v>-12.985200000000001</v>
      </c>
      <c r="P933">
        <v>56.488</v>
      </c>
      <c r="Q933">
        <v>336.71499999999997</v>
      </c>
      <c r="R933">
        <v>0.62695000000000001</v>
      </c>
      <c r="S933">
        <v>-26.7639</v>
      </c>
    </row>
    <row r="934" spans="2:19" x14ac:dyDescent="0.3">
      <c r="B934">
        <v>7</v>
      </c>
      <c r="C934">
        <v>283.82100000000003</v>
      </c>
      <c r="E934">
        <v>-35.766599999999997</v>
      </c>
      <c r="F934">
        <v>61.035200000000003</v>
      </c>
      <c r="G934">
        <v>301.16399999999999</v>
      </c>
      <c r="H934">
        <v>0.53907000000000005</v>
      </c>
      <c r="I934">
        <v>-51.5747</v>
      </c>
      <c r="L934">
        <v>16</v>
      </c>
      <c r="M934">
        <v>433.45800000000003</v>
      </c>
      <c r="N934">
        <f t="shared" si="49"/>
        <v>60.157612945918132</v>
      </c>
      <c r="O934">
        <v>-12.619</v>
      </c>
      <c r="P934">
        <v>55.9998</v>
      </c>
      <c r="Q934">
        <v>330.49099999999999</v>
      </c>
      <c r="R934">
        <v>0.62178599999999995</v>
      </c>
      <c r="S934">
        <v>-26.901199999999999</v>
      </c>
    </row>
    <row r="935" spans="2:19" x14ac:dyDescent="0.3">
      <c r="B935">
        <v>8</v>
      </c>
      <c r="C935">
        <v>299.38400000000001</v>
      </c>
      <c r="E935">
        <v>-36.941499999999998</v>
      </c>
      <c r="F935">
        <v>62.240600000000001</v>
      </c>
      <c r="G935">
        <v>313.81</v>
      </c>
      <c r="H935">
        <v>0.54723599999999994</v>
      </c>
      <c r="I935">
        <v>-51.834099999999999</v>
      </c>
      <c r="L935">
        <v>17</v>
      </c>
      <c r="M935">
        <v>449.90499999999997</v>
      </c>
      <c r="N935">
        <f t="shared" si="49"/>
        <v>60.801361950507889</v>
      </c>
      <c r="O935">
        <v>-12.741099999999999</v>
      </c>
      <c r="P935">
        <v>56.091299999999997</v>
      </c>
      <c r="Q935">
        <v>329.44799999999998</v>
      </c>
      <c r="R935">
        <v>0.62177499999999997</v>
      </c>
      <c r="S935">
        <v>-27.023299999999999</v>
      </c>
    </row>
    <row r="936" spans="2:19" x14ac:dyDescent="0.3">
      <c r="B936">
        <v>9</v>
      </c>
      <c r="C936">
        <v>314.82299999999998</v>
      </c>
      <c r="E936">
        <v>-36.193800000000003</v>
      </c>
      <c r="F936">
        <v>61.416600000000003</v>
      </c>
      <c r="G936">
        <v>306.87200000000001</v>
      </c>
      <c r="H936">
        <v>0.54532099999999994</v>
      </c>
      <c r="I936">
        <v>-51.773099999999999</v>
      </c>
      <c r="L936">
        <v>18</v>
      </c>
      <c r="M936">
        <v>466.87700000000001</v>
      </c>
      <c r="N936">
        <f t="shared" si="49"/>
        <v>58.920575064812503</v>
      </c>
      <c r="O936">
        <v>-11.8103</v>
      </c>
      <c r="P936">
        <v>55.053699999999999</v>
      </c>
      <c r="Q936">
        <v>317.17200000000003</v>
      </c>
      <c r="R936">
        <v>0.61534800000000001</v>
      </c>
      <c r="S936">
        <v>-27.114899999999999</v>
      </c>
    </row>
    <row r="937" spans="2:19" x14ac:dyDescent="0.3">
      <c r="B937">
        <v>10</v>
      </c>
      <c r="C937">
        <v>330.36399999999998</v>
      </c>
      <c r="E937">
        <v>-36.254899999999999</v>
      </c>
      <c r="F937">
        <v>61.599699999999999</v>
      </c>
      <c r="G937">
        <v>304.88299999999998</v>
      </c>
      <c r="H937">
        <v>0.54500000000000004</v>
      </c>
      <c r="I937">
        <v>-51.879899999999999</v>
      </c>
      <c r="L937">
        <v>19</v>
      </c>
      <c r="M937">
        <v>483.601</v>
      </c>
      <c r="N937">
        <f t="shared" si="49"/>
        <v>59.79430758191824</v>
      </c>
      <c r="O937">
        <v>-13.2294</v>
      </c>
      <c r="P937">
        <v>56.533799999999999</v>
      </c>
      <c r="Q937">
        <v>337.08</v>
      </c>
      <c r="R937">
        <v>0.62733700000000003</v>
      </c>
      <c r="S937">
        <v>-27.023299999999999</v>
      </c>
    </row>
    <row r="938" spans="2:19" x14ac:dyDescent="0.3">
      <c r="B938">
        <v>11</v>
      </c>
      <c r="C938">
        <v>346.36099999999999</v>
      </c>
      <c r="E938">
        <v>-35.9497</v>
      </c>
      <c r="F938">
        <v>61.477699999999999</v>
      </c>
      <c r="G938">
        <v>303.07900000000001</v>
      </c>
      <c r="H938">
        <v>0.54236099999999998</v>
      </c>
      <c r="I938">
        <v>-51.971400000000003</v>
      </c>
      <c r="L938">
        <v>20</v>
      </c>
      <c r="M938">
        <v>501.01299999999998</v>
      </c>
      <c r="N938">
        <f t="shared" si="49"/>
        <v>57.4316563289686</v>
      </c>
      <c r="O938">
        <v>-11.8713</v>
      </c>
      <c r="P938">
        <v>55.145299999999999</v>
      </c>
      <c r="Q938">
        <v>320.26900000000001</v>
      </c>
      <c r="R938">
        <v>0.61623899999999998</v>
      </c>
      <c r="S938">
        <v>-27.053799999999999</v>
      </c>
    </row>
    <row r="939" spans="2:19" x14ac:dyDescent="0.3">
      <c r="B939">
        <v>12</v>
      </c>
      <c r="C939">
        <v>362.17200000000003</v>
      </c>
      <c r="E939">
        <v>-35.919199999999996</v>
      </c>
      <c r="F939">
        <v>61.294600000000003</v>
      </c>
      <c r="G939">
        <v>302.43099999999998</v>
      </c>
      <c r="H939">
        <v>0.54230699999999998</v>
      </c>
      <c r="I939">
        <v>-51.956200000000003</v>
      </c>
      <c r="L939">
        <v>21</v>
      </c>
      <c r="M939">
        <v>518.33900000000006</v>
      </c>
      <c r="N939">
        <f t="shared" si="49"/>
        <v>57.716726307283587</v>
      </c>
      <c r="O939">
        <v>-12.252800000000001</v>
      </c>
      <c r="P939">
        <v>55.450400000000002</v>
      </c>
      <c r="Q939">
        <v>324.31799999999998</v>
      </c>
      <c r="R939">
        <v>0.62040700000000004</v>
      </c>
      <c r="S939">
        <v>-27.069099999999999</v>
      </c>
    </row>
    <row r="940" spans="2:19" x14ac:dyDescent="0.3">
      <c r="B940">
        <v>13</v>
      </c>
      <c r="C940">
        <v>378.11500000000001</v>
      </c>
      <c r="E940">
        <v>-35.858199999999997</v>
      </c>
      <c r="F940">
        <v>61.1877</v>
      </c>
      <c r="G940">
        <v>302.61700000000002</v>
      </c>
      <c r="H940">
        <v>0.54301699999999997</v>
      </c>
      <c r="I940">
        <v>-51.834099999999999</v>
      </c>
      <c r="L940">
        <v>22</v>
      </c>
      <c r="M940">
        <v>535.476</v>
      </c>
      <c r="N940">
        <f t="shared" si="49"/>
        <v>58.353270700822975</v>
      </c>
      <c r="O940">
        <v>-12.161300000000001</v>
      </c>
      <c r="P940">
        <v>55.267299999999999</v>
      </c>
      <c r="Q940">
        <v>323.90899999999999</v>
      </c>
      <c r="R940">
        <v>0.61971399999999999</v>
      </c>
      <c r="S940">
        <v>-27.099599999999999</v>
      </c>
    </row>
    <row r="941" spans="2:19" x14ac:dyDescent="0.3">
      <c r="B941">
        <v>14</v>
      </c>
      <c r="C941">
        <v>394.7</v>
      </c>
      <c r="E941">
        <v>-35.812399999999997</v>
      </c>
      <c r="F941">
        <v>61.0809</v>
      </c>
      <c r="G941">
        <v>301.50200000000001</v>
      </c>
      <c r="H941">
        <v>0.54294600000000004</v>
      </c>
      <c r="I941">
        <v>-51.956200000000003</v>
      </c>
      <c r="L941">
        <v>23</v>
      </c>
      <c r="M941">
        <v>552.596</v>
      </c>
      <c r="N941">
        <f t="shared" si="49"/>
        <v>58.411214953271013</v>
      </c>
      <c r="O941">
        <v>-12.924200000000001</v>
      </c>
      <c r="P941">
        <v>56.1218</v>
      </c>
      <c r="Q941">
        <v>332.86099999999999</v>
      </c>
      <c r="R941">
        <v>0.62539299999999998</v>
      </c>
      <c r="S941">
        <v>-27.236899999999999</v>
      </c>
    </row>
    <row r="942" spans="2:19" x14ac:dyDescent="0.3">
      <c r="B942">
        <v>15</v>
      </c>
      <c r="C942">
        <v>410.87200000000001</v>
      </c>
      <c r="E942">
        <v>-34.881599999999999</v>
      </c>
      <c r="F942">
        <v>60.165399999999998</v>
      </c>
      <c r="G942">
        <v>295.36</v>
      </c>
      <c r="H942">
        <v>0.53747100000000003</v>
      </c>
      <c r="I942">
        <v>-52.002000000000002</v>
      </c>
      <c r="L942">
        <v>24</v>
      </c>
      <c r="M942">
        <v>569.80999999999995</v>
      </c>
      <c r="N942">
        <f t="shared" si="49"/>
        <v>58.092250493784327</v>
      </c>
      <c r="O942">
        <v>-13.3514</v>
      </c>
      <c r="P942">
        <v>56.243899999999996</v>
      </c>
      <c r="Q942">
        <v>335</v>
      </c>
      <c r="R942">
        <v>0.63052900000000001</v>
      </c>
      <c r="S942">
        <v>-27.191199999999998</v>
      </c>
    </row>
    <row r="943" spans="2:19" x14ac:dyDescent="0.3">
      <c r="B943">
        <v>16</v>
      </c>
      <c r="C943">
        <v>427.13600000000002</v>
      </c>
      <c r="E943">
        <v>-35.705599999999997</v>
      </c>
      <c r="F943">
        <v>61.1877</v>
      </c>
      <c r="G943">
        <v>301.59699999999998</v>
      </c>
      <c r="H943">
        <v>0.54138799999999998</v>
      </c>
      <c r="I943">
        <v>-51.971400000000003</v>
      </c>
      <c r="L943">
        <v>25</v>
      </c>
      <c r="M943">
        <v>586.84799999999996</v>
      </c>
      <c r="N943">
        <f t="shared" si="49"/>
        <v>58.692334781077555</v>
      </c>
      <c r="O943">
        <v>-13.2751</v>
      </c>
      <c r="P943">
        <v>56.2744</v>
      </c>
      <c r="Q943">
        <v>335.69499999999999</v>
      </c>
      <c r="R943">
        <v>0.62816300000000003</v>
      </c>
      <c r="S943">
        <v>-27.191199999999998</v>
      </c>
    </row>
    <row r="944" spans="2:19" x14ac:dyDescent="0.3">
      <c r="B944">
        <v>17</v>
      </c>
      <c r="C944">
        <v>443.529</v>
      </c>
      <c r="E944">
        <v>-35.873399999999997</v>
      </c>
      <c r="F944">
        <v>61.248800000000003</v>
      </c>
      <c r="G944">
        <v>304.41699999999997</v>
      </c>
      <c r="H944">
        <v>0.54395199999999999</v>
      </c>
      <c r="I944">
        <v>-51.803600000000003</v>
      </c>
      <c r="L944">
        <v>26</v>
      </c>
      <c r="M944">
        <v>604.29300000000001</v>
      </c>
      <c r="N944">
        <f t="shared" si="49"/>
        <v>57.323015190598859</v>
      </c>
      <c r="O944">
        <v>-11.673</v>
      </c>
      <c r="P944">
        <v>54.5959</v>
      </c>
      <c r="Q944">
        <v>315.524</v>
      </c>
      <c r="R944">
        <v>0.61683600000000005</v>
      </c>
      <c r="S944">
        <v>-27.267499999999998</v>
      </c>
    </row>
    <row r="945" spans="2:19" x14ac:dyDescent="0.3">
      <c r="B945">
        <v>18</v>
      </c>
      <c r="C945">
        <v>460.58199999999999</v>
      </c>
      <c r="E945">
        <v>-36.1023</v>
      </c>
      <c r="F945">
        <v>61.492899999999999</v>
      </c>
      <c r="G945">
        <v>304.80799999999999</v>
      </c>
      <c r="H945">
        <v>0.54457800000000001</v>
      </c>
      <c r="I945">
        <v>-51.956200000000003</v>
      </c>
      <c r="L945">
        <v>27</v>
      </c>
      <c r="M945">
        <v>621.43299999999999</v>
      </c>
      <c r="N945">
        <f t="shared" si="49"/>
        <v>58.343057176196076</v>
      </c>
      <c r="O945">
        <v>-12.924200000000001</v>
      </c>
      <c r="P945">
        <v>55.786099999999998</v>
      </c>
      <c r="Q945">
        <v>331.09899999999999</v>
      </c>
      <c r="R945">
        <v>0.62766</v>
      </c>
      <c r="S945">
        <v>-27.42</v>
      </c>
    </row>
    <row r="946" spans="2:19" x14ac:dyDescent="0.3">
      <c r="B946">
        <v>19</v>
      </c>
      <c r="C946">
        <v>477.16800000000001</v>
      </c>
      <c r="E946">
        <v>-35.9955</v>
      </c>
      <c r="F946">
        <v>61.172499999999999</v>
      </c>
      <c r="G946">
        <v>305.346</v>
      </c>
      <c r="H946">
        <v>0.54561400000000004</v>
      </c>
      <c r="I946">
        <v>-51.925699999999999</v>
      </c>
      <c r="L946">
        <v>28</v>
      </c>
      <c r="M946">
        <v>638.99599999999998</v>
      </c>
      <c r="N946">
        <f t="shared" si="49"/>
        <v>56.937880772077705</v>
      </c>
      <c r="O946">
        <v>-12.222300000000001</v>
      </c>
      <c r="P946">
        <v>55.221600000000002</v>
      </c>
      <c r="Q946">
        <v>321.28500000000003</v>
      </c>
      <c r="R946">
        <v>0.619946</v>
      </c>
      <c r="S946">
        <v>-27.389500000000002</v>
      </c>
    </row>
    <row r="947" spans="2:19" x14ac:dyDescent="0.3">
      <c r="B947">
        <v>20</v>
      </c>
      <c r="C947">
        <v>494.14400000000001</v>
      </c>
      <c r="E947">
        <v>-36.132800000000003</v>
      </c>
      <c r="F947">
        <v>61.431899999999999</v>
      </c>
      <c r="G947">
        <v>306.57900000000001</v>
      </c>
      <c r="H947">
        <v>0.54591199999999995</v>
      </c>
      <c r="I947">
        <v>-52.017200000000003</v>
      </c>
      <c r="L947">
        <v>29</v>
      </c>
      <c r="M947">
        <v>656.23599999999999</v>
      </c>
      <c r="N947">
        <f t="shared" si="49"/>
        <v>58.004640371229669</v>
      </c>
      <c r="O947">
        <v>-12.7563</v>
      </c>
      <c r="P947">
        <v>55.633499999999998</v>
      </c>
      <c r="Q947">
        <v>328.07100000000003</v>
      </c>
      <c r="R947">
        <v>0.625467</v>
      </c>
      <c r="S947">
        <v>-27.359000000000002</v>
      </c>
    </row>
    <row r="948" spans="2:19" x14ac:dyDescent="0.3">
      <c r="B948">
        <v>21</v>
      </c>
      <c r="C948">
        <v>511.03699999999998</v>
      </c>
      <c r="E948">
        <v>-35.598799999999997</v>
      </c>
      <c r="F948">
        <v>60.943600000000004</v>
      </c>
      <c r="G948">
        <v>300.34300000000002</v>
      </c>
      <c r="H948">
        <v>0.54067600000000005</v>
      </c>
      <c r="I948">
        <v>-51.956200000000003</v>
      </c>
      <c r="L948">
        <v>30</v>
      </c>
      <c r="M948">
        <v>673.822</v>
      </c>
      <c r="N948">
        <f t="shared" si="49"/>
        <v>56.863414079381286</v>
      </c>
      <c r="O948">
        <v>-12.3596</v>
      </c>
      <c r="P948">
        <v>55.160499999999999</v>
      </c>
      <c r="Q948">
        <v>323.209</v>
      </c>
      <c r="R948">
        <v>0.62163999999999997</v>
      </c>
      <c r="S948">
        <v>-27.450600000000001</v>
      </c>
    </row>
    <row r="949" spans="2:19" x14ac:dyDescent="0.3">
      <c r="B949">
        <v>22</v>
      </c>
      <c r="C949">
        <v>527.66</v>
      </c>
      <c r="E949">
        <v>-35.354599999999998</v>
      </c>
      <c r="F949">
        <v>60.668900000000001</v>
      </c>
      <c r="G949">
        <v>301.02</v>
      </c>
      <c r="H949">
        <v>0.54351400000000005</v>
      </c>
      <c r="I949">
        <v>-51.818800000000003</v>
      </c>
      <c r="L949">
        <v>31</v>
      </c>
      <c r="M949">
        <v>690.86699999999996</v>
      </c>
      <c r="N949">
        <f t="shared" si="49"/>
        <v>58.668231152830884</v>
      </c>
      <c r="O949">
        <v>-13.717700000000001</v>
      </c>
      <c r="P949">
        <v>56.564300000000003</v>
      </c>
      <c r="Q949">
        <v>338.58300000000003</v>
      </c>
      <c r="R949">
        <v>0.63018200000000002</v>
      </c>
      <c r="S949">
        <v>-27.526900000000001</v>
      </c>
    </row>
    <row r="950" spans="2:19" x14ac:dyDescent="0.3">
      <c r="B950">
        <v>23</v>
      </c>
      <c r="C950">
        <v>544.42399999999998</v>
      </c>
      <c r="E950">
        <v>-35.873399999999997</v>
      </c>
      <c r="F950">
        <v>61.004600000000003</v>
      </c>
      <c r="G950">
        <v>304.834</v>
      </c>
      <c r="H950">
        <v>0.54615999999999998</v>
      </c>
      <c r="I950">
        <v>-51.879899999999999</v>
      </c>
    </row>
    <row r="951" spans="2:19" x14ac:dyDescent="0.3">
      <c r="B951">
        <v>24</v>
      </c>
      <c r="C951">
        <v>561.38599999999997</v>
      </c>
      <c r="E951">
        <v>-36.361699999999999</v>
      </c>
      <c r="F951">
        <v>61.492899999999999</v>
      </c>
      <c r="G951">
        <v>311.34199999999998</v>
      </c>
      <c r="H951">
        <v>0.54858099999999999</v>
      </c>
      <c r="I951">
        <v>-51.895099999999999</v>
      </c>
      <c r="K951">
        <v>4.5</v>
      </c>
    </row>
    <row r="952" spans="2:19" x14ac:dyDescent="0.3">
      <c r="B952">
        <v>25</v>
      </c>
      <c r="C952">
        <v>578.24099999999999</v>
      </c>
      <c r="E952">
        <v>-36.193800000000003</v>
      </c>
      <c r="F952">
        <v>61.492899999999999</v>
      </c>
      <c r="G952">
        <v>308.565</v>
      </c>
      <c r="H952">
        <v>0.54720299999999999</v>
      </c>
      <c r="I952">
        <v>-51.834099999999999</v>
      </c>
      <c r="L952">
        <v>1</v>
      </c>
      <c r="M952">
        <v>202.023</v>
      </c>
      <c r="O952">
        <v>-16.662600000000001</v>
      </c>
      <c r="P952">
        <v>64.376800000000003</v>
      </c>
      <c r="Q952">
        <v>309.58199999999999</v>
      </c>
      <c r="R952">
        <v>0.58966300000000005</v>
      </c>
      <c r="S952">
        <v>-24.688700000000001</v>
      </c>
    </row>
    <row r="953" spans="2:19" x14ac:dyDescent="0.3">
      <c r="B953">
        <v>26</v>
      </c>
      <c r="C953">
        <v>595.375</v>
      </c>
      <c r="E953">
        <v>-34.622199999999999</v>
      </c>
      <c r="F953">
        <v>59.783900000000003</v>
      </c>
      <c r="G953">
        <v>292.50299999999999</v>
      </c>
      <c r="H953">
        <v>0.53668499999999997</v>
      </c>
      <c r="I953">
        <v>-51.910400000000003</v>
      </c>
      <c r="L953">
        <v>2</v>
      </c>
      <c r="M953">
        <v>208.22200000000001</v>
      </c>
      <c r="N953">
        <f t="shared" si="49"/>
        <v>161.31634134537796</v>
      </c>
      <c r="O953">
        <v>-9.0332000000000008</v>
      </c>
      <c r="P953">
        <v>51.5137</v>
      </c>
      <c r="Q953">
        <v>333.12599999999998</v>
      </c>
      <c r="R953">
        <v>0.64077300000000004</v>
      </c>
      <c r="S953">
        <v>-21.575900000000001</v>
      </c>
    </row>
    <row r="954" spans="2:19" x14ac:dyDescent="0.3">
      <c r="B954">
        <v>27</v>
      </c>
      <c r="C954">
        <v>612.18200000000002</v>
      </c>
      <c r="E954">
        <v>-36.117600000000003</v>
      </c>
      <c r="F954">
        <v>61.172499999999999</v>
      </c>
      <c r="G954">
        <v>309.55</v>
      </c>
      <c r="H954">
        <v>0.54975799999999997</v>
      </c>
      <c r="I954">
        <v>-52.017200000000003</v>
      </c>
      <c r="L954">
        <v>3</v>
      </c>
      <c r="M954">
        <v>223.36099999999999</v>
      </c>
      <c r="N954">
        <f t="shared" si="49"/>
        <v>66.054561067441782</v>
      </c>
      <c r="O954">
        <v>-8.9569100000000006</v>
      </c>
      <c r="P954">
        <v>53.832999999999998</v>
      </c>
      <c r="Q954">
        <v>317.072</v>
      </c>
      <c r="R954">
        <v>0.61760000000000004</v>
      </c>
      <c r="S954">
        <v>-22.613499999999998</v>
      </c>
    </row>
    <row r="955" spans="2:19" x14ac:dyDescent="0.3">
      <c r="B955">
        <v>28</v>
      </c>
      <c r="C955">
        <v>628.822</v>
      </c>
      <c r="E955">
        <v>-35.873399999999997</v>
      </c>
      <c r="F955">
        <v>61.0199</v>
      </c>
      <c r="G955">
        <v>304.67500000000001</v>
      </c>
      <c r="H955">
        <v>0.54669100000000004</v>
      </c>
      <c r="I955">
        <v>-51.879899999999999</v>
      </c>
      <c r="L955">
        <v>4</v>
      </c>
      <c r="M955">
        <v>237.733</v>
      </c>
      <c r="N955">
        <f t="shared" si="49"/>
        <v>69.579738380183628</v>
      </c>
      <c r="O955">
        <v>-8.6822499999999998</v>
      </c>
      <c r="P955">
        <v>54.199199999999998</v>
      </c>
      <c r="Q955">
        <v>318.18299999999999</v>
      </c>
      <c r="R955">
        <v>0.61251100000000003</v>
      </c>
      <c r="S955">
        <v>-22.995000000000001</v>
      </c>
    </row>
    <row r="956" spans="2:19" x14ac:dyDescent="0.3">
      <c r="B956">
        <v>29</v>
      </c>
      <c r="C956">
        <v>646.41800000000001</v>
      </c>
      <c r="E956">
        <v>-34.973100000000002</v>
      </c>
      <c r="F956">
        <v>60.058599999999998</v>
      </c>
      <c r="G956">
        <v>297.68299999999999</v>
      </c>
      <c r="H956">
        <v>0.54352100000000003</v>
      </c>
      <c r="I956">
        <v>-51.834099999999999</v>
      </c>
      <c r="L956">
        <v>5</v>
      </c>
      <c r="M956">
        <v>252.607</v>
      </c>
      <c r="N956">
        <f t="shared" si="49"/>
        <v>67.231410514992632</v>
      </c>
      <c r="O956">
        <v>-9.4299300000000006</v>
      </c>
      <c r="P956">
        <v>55.007899999999999</v>
      </c>
      <c r="Q956">
        <v>325.25400000000002</v>
      </c>
      <c r="R956">
        <v>0.61516599999999999</v>
      </c>
      <c r="S956">
        <v>-23.3459</v>
      </c>
    </row>
    <row r="957" spans="2:19" x14ac:dyDescent="0.3">
      <c r="B957">
        <v>30</v>
      </c>
      <c r="C957">
        <v>663.28099999999995</v>
      </c>
      <c r="E957">
        <v>-36.0413</v>
      </c>
      <c r="F957">
        <v>61.0809</v>
      </c>
      <c r="G957">
        <v>308.50599999999997</v>
      </c>
      <c r="H957">
        <v>0.55046600000000001</v>
      </c>
      <c r="I957">
        <v>-51.940899999999999</v>
      </c>
      <c r="L957">
        <v>6</v>
      </c>
      <c r="M957">
        <v>267.55099999999999</v>
      </c>
      <c r="N957">
        <f t="shared" si="49"/>
        <v>66.916488222698121</v>
      </c>
      <c r="O957">
        <v>-8.6059599999999996</v>
      </c>
      <c r="P957">
        <v>54.275500000000001</v>
      </c>
      <c r="Q957">
        <v>311.86900000000003</v>
      </c>
      <c r="R957">
        <v>0.60756699999999997</v>
      </c>
      <c r="S957">
        <v>-23.6053</v>
      </c>
    </row>
    <row r="958" spans="2:19" x14ac:dyDescent="0.3">
      <c r="B958">
        <v>31</v>
      </c>
      <c r="C958">
        <v>680.63900000000001</v>
      </c>
      <c r="E958">
        <v>-35.568199999999997</v>
      </c>
      <c r="F958">
        <v>60.790999999999997</v>
      </c>
      <c r="G958">
        <v>301.36799999999999</v>
      </c>
      <c r="H958">
        <v>0.543211</v>
      </c>
      <c r="I958">
        <v>-51.925699999999999</v>
      </c>
      <c r="L958">
        <v>7</v>
      </c>
      <c r="M958">
        <v>282.53399999999999</v>
      </c>
      <c r="N958">
        <f t="shared" si="49"/>
        <v>66.742307949008861</v>
      </c>
      <c r="O958">
        <v>-9.1705299999999994</v>
      </c>
      <c r="P958">
        <v>55.038499999999999</v>
      </c>
      <c r="Q958">
        <v>317.08300000000003</v>
      </c>
      <c r="R958">
        <v>0.60784800000000005</v>
      </c>
      <c r="S958">
        <v>-23.88</v>
      </c>
    </row>
    <row r="959" spans="2:19" x14ac:dyDescent="0.3">
      <c r="B959">
        <v>32</v>
      </c>
      <c r="C959">
        <v>697.80600000000004</v>
      </c>
      <c r="E959">
        <v>-36.071800000000003</v>
      </c>
      <c r="F959">
        <v>61.0199</v>
      </c>
      <c r="G959">
        <v>308.863</v>
      </c>
      <c r="H959">
        <v>0.54833500000000002</v>
      </c>
      <c r="I959">
        <v>-51.864600000000003</v>
      </c>
      <c r="L959">
        <v>8</v>
      </c>
      <c r="M959">
        <v>297.584</v>
      </c>
      <c r="N959">
        <f t="shared" si="49"/>
        <v>66.445182724252447</v>
      </c>
      <c r="O959">
        <v>-9.3841599999999996</v>
      </c>
      <c r="P959">
        <v>55.358899999999998</v>
      </c>
      <c r="Q959">
        <v>320.666</v>
      </c>
      <c r="R959">
        <v>0.61283900000000002</v>
      </c>
      <c r="S959">
        <v>-23.864699999999999</v>
      </c>
    </row>
    <row r="960" spans="2:19" x14ac:dyDescent="0.3">
      <c r="L960">
        <v>9</v>
      </c>
      <c r="M960">
        <v>312.64800000000002</v>
      </c>
      <c r="N960">
        <f t="shared" si="49"/>
        <v>66.383430695698266</v>
      </c>
      <c r="O960">
        <v>-9.5519999999999996</v>
      </c>
      <c r="P960">
        <v>55.435200000000002</v>
      </c>
      <c r="Q960">
        <v>322.27699999999999</v>
      </c>
      <c r="R960">
        <v>0.61048800000000003</v>
      </c>
      <c r="S960">
        <v>-24.047899999999998</v>
      </c>
    </row>
    <row r="961" spans="1:19" x14ac:dyDescent="0.3">
      <c r="A961">
        <v>4.5999999999999996</v>
      </c>
      <c r="L961">
        <v>10</v>
      </c>
      <c r="M961">
        <v>327.86</v>
      </c>
      <c r="N961">
        <f t="shared" si="49"/>
        <v>65.73757559821199</v>
      </c>
      <c r="O961">
        <v>-10.436999999999999</v>
      </c>
      <c r="P961">
        <v>56.076000000000001</v>
      </c>
      <c r="Q961">
        <v>327.952</v>
      </c>
      <c r="R961">
        <v>0.61660000000000004</v>
      </c>
      <c r="S961">
        <v>-24.337800000000001</v>
      </c>
    </row>
    <row r="962" spans="1:19" x14ac:dyDescent="0.3">
      <c r="B962">
        <v>1</v>
      </c>
      <c r="C962">
        <v>202.06100000000001</v>
      </c>
      <c r="E962">
        <v>-43.136600000000001</v>
      </c>
      <c r="F962">
        <v>71.807900000000004</v>
      </c>
      <c r="G962">
        <v>289.94600000000003</v>
      </c>
      <c r="H962">
        <v>0.52039999999999997</v>
      </c>
      <c r="I962">
        <v>-52.230800000000002</v>
      </c>
      <c r="L962">
        <v>11</v>
      </c>
      <c r="M962">
        <v>343.24</v>
      </c>
      <c r="N962">
        <f t="shared" si="49"/>
        <v>65.01950585175554</v>
      </c>
      <c r="O962">
        <v>-9.9487299999999994</v>
      </c>
      <c r="P962">
        <v>55.755600000000001</v>
      </c>
      <c r="Q962">
        <v>324.49</v>
      </c>
      <c r="R962">
        <v>0.613178</v>
      </c>
      <c r="S962">
        <v>-24.398800000000001</v>
      </c>
    </row>
    <row r="963" spans="1:19" x14ac:dyDescent="0.3">
      <c r="B963">
        <v>2</v>
      </c>
      <c r="C963">
        <v>202.06100000000001</v>
      </c>
      <c r="E963">
        <v>-43.136600000000001</v>
      </c>
      <c r="F963">
        <v>63.384999999999998</v>
      </c>
      <c r="G963">
        <v>257.84399999999999</v>
      </c>
      <c r="H963">
        <v>5.3486599999999997</v>
      </c>
      <c r="I963">
        <v>-48.477200000000003</v>
      </c>
      <c r="L963">
        <v>12</v>
      </c>
      <c r="M963">
        <v>358.416</v>
      </c>
      <c r="N963">
        <f t="shared" si="49"/>
        <v>65.893516078017981</v>
      </c>
      <c r="O963">
        <v>-9.9334699999999998</v>
      </c>
      <c r="P963">
        <v>55.801400000000001</v>
      </c>
      <c r="Q963">
        <v>324.64299999999997</v>
      </c>
      <c r="R963">
        <v>0.61321199999999998</v>
      </c>
      <c r="S963">
        <v>-24.505600000000001</v>
      </c>
    </row>
    <row r="964" spans="1:19" x14ac:dyDescent="0.3">
      <c r="B964">
        <v>3</v>
      </c>
      <c r="C964">
        <v>221.63900000000001</v>
      </c>
      <c r="E964">
        <v>-34.728999999999999</v>
      </c>
      <c r="F964">
        <v>58.075000000000003</v>
      </c>
      <c r="G964">
        <v>306.57400000000001</v>
      </c>
      <c r="H964">
        <v>0.551786</v>
      </c>
      <c r="I964">
        <v>-49.957299999999996</v>
      </c>
      <c r="L964">
        <v>13</v>
      </c>
      <c r="M964">
        <v>373.93900000000002</v>
      </c>
      <c r="N964">
        <f t="shared" si="49"/>
        <v>64.420537267280707</v>
      </c>
      <c r="O964">
        <v>-9.8114000000000008</v>
      </c>
      <c r="P964">
        <v>55.664099999999998</v>
      </c>
      <c r="Q964">
        <v>321.06</v>
      </c>
      <c r="R964">
        <v>0.61114999999999997</v>
      </c>
      <c r="S964">
        <v>-24.642900000000001</v>
      </c>
    </row>
    <row r="965" spans="1:19" x14ac:dyDescent="0.3">
      <c r="B965">
        <v>4</v>
      </c>
      <c r="C965">
        <v>236.727</v>
      </c>
      <c r="E965">
        <v>-35.186799999999998</v>
      </c>
      <c r="F965">
        <v>59.417700000000004</v>
      </c>
      <c r="G965">
        <v>307.29199999999997</v>
      </c>
      <c r="H965">
        <v>0.55149700000000001</v>
      </c>
      <c r="I965">
        <v>-50.460799999999999</v>
      </c>
      <c r="L965">
        <v>14</v>
      </c>
      <c r="M965">
        <v>389.35300000000001</v>
      </c>
      <c r="N965">
        <f t="shared" si="49"/>
        <v>64.876086674451855</v>
      </c>
      <c r="O965">
        <v>-9.6740700000000004</v>
      </c>
      <c r="P965">
        <v>55.282600000000002</v>
      </c>
      <c r="Q965">
        <v>317.12799999999999</v>
      </c>
      <c r="R965">
        <v>0.60910699999999995</v>
      </c>
      <c r="S965">
        <v>-24.673500000000001</v>
      </c>
    </row>
    <row r="966" spans="1:19" x14ac:dyDescent="0.3">
      <c r="B966">
        <v>5</v>
      </c>
      <c r="C966">
        <v>252.51300000000001</v>
      </c>
      <c r="E966">
        <v>-34.851100000000002</v>
      </c>
      <c r="F966">
        <v>59.707599999999999</v>
      </c>
      <c r="G966">
        <v>297.93400000000003</v>
      </c>
      <c r="H966">
        <v>0.54705000000000004</v>
      </c>
      <c r="I966">
        <v>-50.903300000000002</v>
      </c>
      <c r="L966">
        <v>15</v>
      </c>
      <c r="M966">
        <v>404.84100000000001</v>
      </c>
      <c r="N966">
        <f t="shared" si="49"/>
        <v>64.566115702479337</v>
      </c>
      <c r="O966">
        <v>-10.543799999999999</v>
      </c>
      <c r="P966">
        <v>55.984499999999997</v>
      </c>
      <c r="Q966">
        <v>327.60199999999998</v>
      </c>
      <c r="R966">
        <v>0.61442200000000002</v>
      </c>
      <c r="S966">
        <v>-24.9023</v>
      </c>
    </row>
    <row r="967" spans="1:19" x14ac:dyDescent="0.3">
      <c r="B967">
        <v>6</v>
      </c>
      <c r="C967">
        <v>267.48099999999999</v>
      </c>
      <c r="E967">
        <v>-35.293599999999998</v>
      </c>
      <c r="F967">
        <v>60.470599999999997</v>
      </c>
      <c r="G967">
        <v>301.53699999999998</v>
      </c>
      <c r="H967">
        <v>0.54617499999999997</v>
      </c>
      <c r="I967">
        <v>-51.086399999999998</v>
      </c>
      <c r="L967">
        <v>16</v>
      </c>
      <c r="M967">
        <v>420.553</v>
      </c>
      <c r="N967">
        <f t="shared" ref="N967:N984" si="50">1000/(M967-M966)</f>
        <v>63.645621181262776</v>
      </c>
      <c r="O967">
        <v>-9.2926000000000002</v>
      </c>
      <c r="P967">
        <v>54.7333</v>
      </c>
      <c r="Q967">
        <v>310.23700000000002</v>
      </c>
      <c r="R967">
        <v>0.60622699999999996</v>
      </c>
      <c r="S967">
        <v>-24.9786</v>
      </c>
    </row>
    <row r="968" spans="1:19" x14ac:dyDescent="0.3">
      <c r="B968">
        <v>7</v>
      </c>
      <c r="C968">
        <v>282.73500000000001</v>
      </c>
      <c r="E968">
        <v>-35.308799999999998</v>
      </c>
      <c r="F968">
        <v>60.577399999999997</v>
      </c>
      <c r="G968">
        <v>302.19299999999998</v>
      </c>
      <c r="H968">
        <v>0.54749400000000004</v>
      </c>
      <c r="I968">
        <v>-51.101700000000001</v>
      </c>
      <c r="L968">
        <v>17</v>
      </c>
      <c r="M968">
        <v>436.48200000000003</v>
      </c>
      <c r="N968">
        <f t="shared" si="50"/>
        <v>62.778579948521447</v>
      </c>
      <c r="O968">
        <v>-10.696400000000001</v>
      </c>
      <c r="P968">
        <v>56.045499999999997</v>
      </c>
      <c r="Q968">
        <v>329.17399999999998</v>
      </c>
      <c r="R968">
        <v>0.61688500000000002</v>
      </c>
      <c r="S968">
        <v>-24.9481</v>
      </c>
    </row>
    <row r="969" spans="1:19" x14ac:dyDescent="0.3">
      <c r="B969">
        <v>8</v>
      </c>
      <c r="C969">
        <v>298.04700000000003</v>
      </c>
      <c r="E969">
        <v>-35.8887</v>
      </c>
      <c r="F969">
        <v>61.248800000000003</v>
      </c>
      <c r="G969">
        <v>308.88299999999998</v>
      </c>
      <c r="H969">
        <v>0.54743399999999998</v>
      </c>
      <c r="I969">
        <v>-51.3</v>
      </c>
      <c r="L969">
        <v>18</v>
      </c>
      <c r="M969">
        <v>452.238</v>
      </c>
      <c r="N969">
        <f t="shared" si="50"/>
        <v>63.467885250063581</v>
      </c>
      <c r="O969">
        <v>-10.635400000000001</v>
      </c>
      <c r="P969">
        <v>55.862400000000001</v>
      </c>
      <c r="Q969">
        <v>325.16199999999998</v>
      </c>
      <c r="R969">
        <v>0.61525799999999997</v>
      </c>
      <c r="S969">
        <v>-25.1007</v>
      </c>
    </row>
    <row r="970" spans="1:19" x14ac:dyDescent="0.3">
      <c r="B970">
        <v>9</v>
      </c>
      <c r="C970">
        <v>313.85599999999999</v>
      </c>
      <c r="E970">
        <v>-35.7361</v>
      </c>
      <c r="F970">
        <v>61.096200000000003</v>
      </c>
      <c r="G970">
        <v>306.70800000000003</v>
      </c>
      <c r="H970">
        <v>0.54550600000000005</v>
      </c>
      <c r="I970">
        <v>-51.391599999999997</v>
      </c>
      <c r="L970">
        <v>19</v>
      </c>
      <c r="M970">
        <v>467.91300000000001</v>
      </c>
      <c r="N970">
        <f t="shared" si="50"/>
        <v>63.795853269537432</v>
      </c>
      <c r="O970">
        <v>-10.467499999999999</v>
      </c>
      <c r="P970">
        <v>55.557299999999998</v>
      </c>
      <c r="Q970">
        <v>322.06700000000001</v>
      </c>
      <c r="R970">
        <v>0.61245000000000005</v>
      </c>
      <c r="S970">
        <v>-25.253299999999999</v>
      </c>
    </row>
    <row r="971" spans="1:19" x14ac:dyDescent="0.3">
      <c r="B971">
        <v>10</v>
      </c>
      <c r="C971">
        <v>329.44499999999999</v>
      </c>
      <c r="E971">
        <v>-35.308799999999998</v>
      </c>
      <c r="F971">
        <v>60.73</v>
      </c>
      <c r="G971">
        <v>303.74200000000002</v>
      </c>
      <c r="H971">
        <v>0.54498500000000005</v>
      </c>
      <c r="I971">
        <v>-51.315300000000001</v>
      </c>
      <c r="L971">
        <v>20</v>
      </c>
      <c r="M971">
        <v>484.41899999999998</v>
      </c>
      <c r="N971">
        <f t="shared" si="50"/>
        <v>60.584030049679008</v>
      </c>
      <c r="O971">
        <v>-10.7117</v>
      </c>
      <c r="P971">
        <v>55.984499999999997</v>
      </c>
      <c r="Q971">
        <v>324.899</v>
      </c>
      <c r="R971">
        <v>0.61452899999999999</v>
      </c>
      <c r="S971">
        <v>-25.482199999999999</v>
      </c>
    </row>
    <row r="972" spans="1:19" x14ac:dyDescent="0.3">
      <c r="B972">
        <v>11</v>
      </c>
      <c r="C972">
        <v>345.16800000000001</v>
      </c>
      <c r="E972">
        <v>-35.491900000000001</v>
      </c>
      <c r="F972">
        <v>61.0199</v>
      </c>
      <c r="G972">
        <v>307.18299999999999</v>
      </c>
      <c r="H972">
        <v>0.544049</v>
      </c>
      <c r="I972">
        <v>-51.238999999999997</v>
      </c>
      <c r="L972">
        <v>21</v>
      </c>
      <c r="M972">
        <v>500.404</v>
      </c>
      <c r="N972">
        <f t="shared" si="50"/>
        <v>62.558648733187312</v>
      </c>
      <c r="O972">
        <v>-11.8103</v>
      </c>
      <c r="P972">
        <v>57.052599999999998</v>
      </c>
      <c r="Q972">
        <v>340.03500000000003</v>
      </c>
      <c r="R972">
        <v>0.62212299999999998</v>
      </c>
      <c r="S972">
        <v>-25.405899999999999</v>
      </c>
    </row>
    <row r="973" spans="1:19" x14ac:dyDescent="0.3">
      <c r="B973">
        <v>12</v>
      </c>
      <c r="C973">
        <v>361.18799999999999</v>
      </c>
      <c r="E973">
        <v>-35.629300000000001</v>
      </c>
      <c r="F973">
        <v>61.157200000000003</v>
      </c>
      <c r="G973">
        <v>305.875</v>
      </c>
      <c r="H973">
        <v>0.54659500000000005</v>
      </c>
      <c r="I973">
        <v>-51.4069</v>
      </c>
      <c r="L973">
        <v>22</v>
      </c>
      <c r="M973">
        <v>516.42499999999995</v>
      </c>
      <c r="N973">
        <f t="shared" si="50"/>
        <v>62.418076274889373</v>
      </c>
      <c r="O973">
        <v>-10.8032</v>
      </c>
      <c r="P973">
        <v>56.045499999999997</v>
      </c>
      <c r="Q973">
        <v>327.62700000000001</v>
      </c>
      <c r="R973">
        <v>0.61640700000000004</v>
      </c>
      <c r="S973">
        <v>-25.253299999999999</v>
      </c>
    </row>
    <row r="974" spans="1:19" x14ac:dyDescent="0.3">
      <c r="B974">
        <v>13</v>
      </c>
      <c r="C974">
        <v>377.803</v>
      </c>
      <c r="E974">
        <v>-35.263100000000001</v>
      </c>
      <c r="F974">
        <v>60.775799999999997</v>
      </c>
      <c r="G974">
        <v>301.31700000000001</v>
      </c>
      <c r="H974">
        <v>0.54213299999999998</v>
      </c>
      <c r="I974">
        <v>-51.452599999999997</v>
      </c>
      <c r="L974">
        <v>23</v>
      </c>
      <c r="M974">
        <v>532.73800000000006</v>
      </c>
      <c r="N974">
        <f t="shared" si="50"/>
        <v>61.300803040519448</v>
      </c>
      <c r="O974">
        <v>-10.6812</v>
      </c>
      <c r="P974">
        <v>55.923499999999997</v>
      </c>
      <c r="Q974">
        <v>322.964</v>
      </c>
      <c r="R974">
        <v>0.61162799999999995</v>
      </c>
      <c r="S974">
        <v>-25.497399999999999</v>
      </c>
    </row>
    <row r="975" spans="1:19" x14ac:dyDescent="0.3">
      <c r="B975">
        <v>14</v>
      </c>
      <c r="C975">
        <v>393.25900000000001</v>
      </c>
      <c r="E975">
        <v>-35.9955</v>
      </c>
      <c r="F975">
        <v>61.477699999999999</v>
      </c>
      <c r="G975">
        <v>312.72199999999998</v>
      </c>
      <c r="H975">
        <v>0.54866700000000002</v>
      </c>
      <c r="I975">
        <v>-51.4221</v>
      </c>
      <c r="L975">
        <v>24</v>
      </c>
      <c r="M975">
        <v>549.20500000000004</v>
      </c>
      <c r="N975">
        <f t="shared" si="50"/>
        <v>60.727515637335337</v>
      </c>
      <c r="O975">
        <v>-10.8337</v>
      </c>
      <c r="P975">
        <v>56.015000000000001</v>
      </c>
      <c r="Q975">
        <v>323.32299999999998</v>
      </c>
      <c r="R975">
        <v>0.61393799999999998</v>
      </c>
      <c r="S975">
        <v>-25.604199999999999</v>
      </c>
    </row>
    <row r="976" spans="1:19" x14ac:dyDescent="0.3">
      <c r="B976">
        <v>15</v>
      </c>
      <c r="C976">
        <v>409.35599999999999</v>
      </c>
      <c r="E976">
        <v>-35.049399999999999</v>
      </c>
      <c r="F976">
        <v>60.485799999999998</v>
      </c>
      <c r="G976">
        <v>301.24400000000003</v>
      </c>
      <c r="H976">
        <v>0.54327199999999998</v>
      </c>
      <c r="I976">
        <v>-51.437399999999997</v>
      </c>
      <c r="L976">
        <v>25</v>
      </c>
      <c r="M976">
        <v>565.60199999999998</v>
      </c>
      <c r="N976">
        <f t="shared" si="50"/>
        <v>60.986765871806064</v>
      </c>
      <c r="O976">
        <v>-10.513299999999999</v>
      </c>
      <c r="P976">
        <v>55.572499999999998</v>
      </c>
      <c r="Q976">
        <v>320.17399999999998</v>
      </c>
      <c r="R976">
        <v>0.61278999999999995</v>
      </c>
      <c r="S976">
        <v>-25.665299999999998</v>
      </c>
    </row>
    <row r="977" spans="2:19" x14ac:dyDescent="0.3">
      <c r="B977">
        <v>16</v>
      </c>
      <c r="C977">
        <v>425.536</v>
      </c>
      <c r="E977">
        <v>-35.537700000000001</v>
      </c>
      <c r="F977">
        <v>60.9283</v>
      </c>
      <c r="G977">
        <v>306.45800000000003</v>
      </c>
      <c r="H977">
        <v>0.54896</v>
      </c>
      <c r="I977">
        <v>-51.376300000000001</v>
      </c>
      <c r="L977">
        <v>26</v>
      </c>
      <c r="M977">
        <v>581.98800000000006</v>
      </c>
      <c r="N977">
        <f t="shared" si="50"/>
        <v>61.027706578786464</v>
      </c>
      <c r="O977">
        <v>-11.413600000000001</v>
      </c>
      <c r="P977">
        <v>56.472799999999999</v>
      </c>
      <c r="Q977">
        <v>332.214</v>
      </c>
      <c r="R977">
        <v>0.61830300000000005</v>
      </c>
      <c r="S977">
        <v>-25.726299999999998</v>
      </c>
    </row>
    <row r="978" spans="2:19" x14ac:dyDescent="0.3">
      <c r="B978">
        <v>17</v>
      </c>
      <c r="C978">
        <v>441.80599999999998</v>
      </c>
      <c r="E978">
        <v>-35.263100000000001</v>
      </c>
      <c r="F978">
        <v>60.668900000000001</v>
      </c>
      <c r="G978">
        <v>302.548</v>
      </c>
      <c r="H978">
        <v>0.545404</v>
      </c>
      <c r="I978">
        <v>-51.376300000000001</v>
      </c>
      <c r="L978">
        <v>27</v>
      </c>
      <c r="M978">
        <v>598.346</v>
      </c>
      <c r="N978">
        <f t="shared" si="50"/>
        <v>61.132167746668493</v>
      </c>
      <c r="O978">
        <v>-11.5204</v>
      </c>
      <c r="P978">
        <v>56.655900000000003</v>
      </c>
      <c r="Q978">
        <v>333.08300000000003</v>
      </c>
      <c r="R978">
        <v>0.61954200000000004</v>
      </c>
      <c r="S978">
        <v>-25.741599999999998</v>
      </c>
    </row>
    <row r="979" spans="2:19" x14ac:dyDescent="0.3">
      <c r="B979">
        <v>18</v>
      </c>
      <c r="C979">
        <v>457.99</v>
      </c>
      <c r="E979">
        <v>-36.331200000000003</v>
      </c>
      <c r="F979">
        <v>61.569200000000002</v>
      </c>
      <c r="G979">
        <v>315.12700000000001</v>
      </c>
      <c r="H979">
        <v>0.55251499999999998</v>
      </c>
      <c r="I979">
        <v>-51.452599999999997</v>
      </c>
      <c r="L979">
        <v>28</v>
      </c>
      <c r="M979">
        <v>614.97900000000004</v>
      </c>
      <c r="N979">
        <f t="shared" si="50"/>
        <v>60.121445319545344</v>
      </c>
      <c r="O979">
        <v>-10.7422</v>
      </c>
      <c r="P979">
        <v>55.816699999999997</v>
      </c>
      <c r="Q979">
        <v>322.51600000000002</v>
      </c>
      <c r="R979">
        <v>0.61436500000000005</v>
      </c>
      <c r="S979">
        <v>-25.833100000000002</v>
      </c>
    </row>
    <row r="980" spans="2:19" x14ac:dyDescent="0.3">
      <c r="B980">
        <v>19</v>
      </c>
      <c r="C980">
        <v>474.553</v>
      </c>
      <c r="E980">
        <v>-35.034199999999998</v>
      </c>
      <c r="F980">
        <v>60.363799999999998</v>
      </c>
      <c r="G980">
        <v>299.62</v>
      </c>
      <c r="H980">
        <v>0.54327700000000001</v>
      </c>
      <c r="I980">
        <v>-51.5747</v>
      </c>
      <c r="L980">
        <v>29</v>
      </c>
      <c r="M980">
        <v>631.47299999999996</v>
      </c>
      <c r="N980">
        <f t="shared" si="50"/>
        <v>60.628107190493829</v>
      </c>
      <c r="O980">
        <v>-11.1389</v>
      </c>
      <c r="P980">
        <v>56.1218</v>
      </c>
      <c r="Q980">
        <v>326.798</v>
      </c>
      <c r="R980">
        <v>0.61601899999999998</v>
      </c>
      <c r="S980">
        <v>-25.924700000000001</v>
      </c>
    </row>
    <row r="981" spans="2:19" x14ac:dyDescent="0.3">
      <c r="B981">
        <v>20</v>
      </c>
      <c r="C981">
        <v>490.74700000000001</v>
      </c>
      <c r="E981">
        <v>-35.919199999999996</v>
      </c>
      <c r="F981">
        <v>61.157200000000003</v>
      </c>
      <c r="G981">
        <v>311.78300000000002</v>
      </c>
      <c r="H981">
        <v>0.55085700000000004</v>
      </c>
      <c r="I981">
        <v>-51.391599999999997</v>
      </c>
      <c r="L981">
        <v>30</v>
      </c>
      <c r="M981">
        <v>648.26400000000001</v>
      </c>
      <c r="N981">
        <f t="shared" si="50"/>
        <v>59.555714370793687</v>
      </c>
      <c r="O981">
        <v>-11.535600000000001</v>
      </c>
      <c r="P981">
        <v>56.366</v>
      </c>
      <c r="Q981">
        <v>329.06400000000002</v>
      </c>
      <c r="R981">
        <v>0.62013799999999997</v>
      </c>
      <c r="S981">
        <v>-25.985700000000001</v>
      </c>
    </row>
    <row r="982" spans="2:19" x14ac:dyDescent="0.3">
      <c r="B982">
        <v>21</v>
      </c>
      <c r="C982">
        <v>507.40699999999998</v>
      </c>
      <c r="E982">
        <v>-35.766599999999997</v>
      </c>
      <c r="F982">
        <v>61.050400000000003</v>
      </c>
      <c r="G982">
        <v>310.05</v>
      </c>
      <c r="H982">
        <v>0.54891599999999996</v>
      </c>
      <c r="I982">
        <v>-51.483199999999997</v>
      </c>
      <c r="L982">
        <v>31</v>
      </c>
      <c r="M982">
        <v>664.87</v>
      </c>
      <c r="N982">
        <f t="shared" si="50"/>
        <v>60.219197880284256</v>
      </c>
      <c r="O982">
        <v>-11.6272</v>
      </c>
      <c r="P982">
        <v>56.350700000000003</v>
      </c>
      <c r="Q982">
        <v>332.029</v>
      </c>
      <c r="R982">
        <v>0.61915699999999996</v>
      </c>
      <c r="S982">
        <v>-26.107800000000001</v>
      </c>
    </row>
    <row r="983" spans="2:19" x14ac:dyDescent="0.3">
      <c r="B983">
        <v>22</v>
      </c>
      <c r="C983">
        <v>524.05999999999995</v>
      </c>
      <c r="E983">
        <v>-35.430900000000001</v>
      </c>
      <c r="F983">
        <v>60.73</v>
      </c>
      <c r="G983">
        <v>305.37900000000002</v>
      </c>
      <c r="H983">
        <v>0.54940299999999997</v>
      </c>
      <c r="I983">
        <v>-51.4221</v>
      </c>
      <c r="L983">
        <v>32</v>
      </c>
      <c r="M983">
        <v>681.66800000000001</v>
      </c>
      <c r="N983">
        <f t="shared" si="50"/>
        <v>59.530896535301814</v>
      </c>
      <c r="O983">
        <v>-11.5204</v>
      </c>
      <c r="P983">
        <v>56.2744</v>
      </c>
      <c r="Q983">
        <v>328.97899999999998</v>
      </c>
      <c r="R983">
        <v>0.61861100000000002</v>
      </c>
      <c r="S983">
        <v>-25.970500000000001</v>
      </c>
    </row>
    <row r="984" spans="2:19" x14ac:dyDescent="0.3">
      <c r="B984">
        <v>23</v>
      </c>
      <c r="C984">
        <v>541.25599999999997</v>
      </c>
      <c r="E984">
        <v>-34.4696</v>
      </c>
      <c r="F984">
        <v>59.661900000000003</v>
      </c>
      <c r="G984">
        <v>294.31200000000001</v>
      </c>
      <c r="H984">
        <v>0.53959500000000005</v>
      </c>
      <c r="I984">
        <v>-51.5289</v>
      </c>
      <c r="L984">
        <v>33</v>
      </c>
      <c r="M984">
        <v>698.43799999999999</v>
      </c>
      <c r="N984">
        <f t="shared" si="50"/>
        <v>59.630292188431788</v>
      </c>
      <c r="O984">
        <v>-10.9253</v>
      </c>
      <c r="P984">
        <v>55.770899999999997</v>
      </c>
      <c r="Q984">
        <v>322.61599999999999</v>
      </c>
      <c r="R984">
        <v>0.61332900000000001</v>
      </c>
      <c r="S984">
        <v>-23.696899999999999</v>
      </c>
    </row>
    <row r="985" spans="2:19" x14ac:dyDescent="0.3">
      <c r="B985">
        <v>24</v>
      </c>
      <c r="C985">
        <v>557.62300000000005</v>
      </c>
      <c r="E985">
        <v>-35.9497</v>
      </c>
      <c r="F985">
        <v>61.111499999999999</v>
      </c>
      <c r="G985">
        <v>310.404</v>
      </c>
      <c r="H985">
        <v>0.55089999999999995</v>
      </c>
      <c r="I985">
        <v>-51.59</v>
      </c>
    </row>
    <row r="986" spans="2:19" x14ac:dyDescent="0.3">
      <c r="B986">
        <v>25</v>
      </c>
      <c r="C986">
        <v>574.50300000000004</v>
      </c>
      <c r="E986">
        <v>-35.476700000000001</v>
      </c>
      <c r="F986">
        <v>60.440100000000001</v>
      </c>
      <c r="G986">
        <v>307.43200000000002</v>
      </c>
      <c r="H986">
        <v>0.54935699999999998</v>
      </c>
      <c r="I986">
        <v>-51.6205</v>
      </c>
      <c r="K986">
        <v>4.55</v>
      </c>
    </row>
    <row r="987" spans="2:19" x14ac:dyDescent="0.3">
      <c r="B987">
        <v>26</v>
      </c>
      <c r="C987">
        <v>591.32799999999997</v>
      </c>
      <c r="E987">
        <v>-35.491900000000001</v>
      </c>
      <c r="F987">
        <v>60.516399999999997</v>
      </c>
      <c r="G987">
        <v>307.59699999999998</v>
      </c>
      <c r="H987">
        <v>0.54939300000000002</v>
      </c>
      <c r="I987">
        <v>-51.59</v>
      </c>
      <c r="L987">
        <v>1</v>
      </c>
      <c r="M987">
        <v>202.02600000000001</v>
      </c>
      <c r="O987">
        <v>-18.005400000000002</v>
      </c>
      <c r="P987">
        <v>65.246600000000001</v>
      </c>
      <c r="Q987">
        <v>315.23</v>
      </c>
      <c r="R987">
        <v>0.59482000000000002</v>
      </c>
      <c r="S987">
        <v>-25.451699999999999</v>
      </c>
    </row>
    <row r="988" spans="2:19" x14ac:dyDescent="0.3">
      <c r="B988">
        <v>27</v>
      </c>
      <c r="C988">
        <v>608.44899999999996</v>
      </c>
      <c r="E988">
        <v>-35.766599999999997</v>
      </c>
      <c r="F988">
        <v>60.8673</v>
      </c>
      <c r="G988">
        <v>310.84300000000002</v>
      </c>
      <c r="H988">
        <v>0.54935999999999996</v>
      </c>
      <c r="I988">
        <v>-51.559399999999997</v>
      </c>
      <c r="L988">
        <v>2</v>
      </c>
      <c r="M988">
        <v>207.375</v>
      </c>
      <c r="O988">
        <v>-9.84192</v>
      </c>
      <c r="P988">
        <v>51.010100000000001</v>
      </c>
      <c r="Q988">
        <v>344.96300000000002</v>
      </c>
      <c r="R988">
        <v>0.65323799999999999</v>
      </c>
      <c r="S988">
        <v>-21.9574</v>
      </c>
    </row>
    <row r="989" spans="2:19" x14ac:dyDescent="0.3">
      <c r="B989">
        <v>28</v>
      </c>
      <c r="C989">
        <v>625.423</v>
      </c>
      <c r="E989">
        <v>-35.507199999999997</v>
      </c>
      <c r="F989">
        <v>60.653700000000001</v>
      </c>
      <c r="G989">
        <v>309.83100000000002</v>
      </c>
      <c r="H989">
        <v>0.55013999999999996</v>
      </c>
      <c r="I989">
        <v>-51.544199999999996</v>
      </c>
      <c r="L989">
        <v>3</v>
      </c>
      <c r="M989">
        <v>222.452</v>
      </c>
      <c r="O989">
        <v>-9.6588100000000008</v>
      </c>
      <c r="P989">
        <v>53.634599999999999</v>
      </c>
      <c r="Q989">
        <v>323.68299999999999</v>
      </c>
      <c r="R989">
        <v>0.62132799999999999</v>
      </c>
      <c r="S989">
        <v>-23.3765</v>
      </c>
    </row>
    <row r="990" spans="2:19" x14ac:dyDescent="0.3">
      <c r="B990">
        <v>29</v>
      </c>
      <c r="C990">
        <v>642.12900000000002</v>
      </c>
      <c r="E990">
        <v>-35.293599999999998</v>
      </c>
      <c r="F990">
        <v>60.211199999999998</v>
      </c>
      <c r="G990">
        <v>306.41800000000001</v>
      </c>
      <c r="H990">
        <v>0.54874900000000004</v>
      </c>
      <c r="I990">
        <v>-51.4221</v>
      </c>
      <c r="L990">
        <v>4</v>
      </c>
      <c r="M990">
        <v>237.84700000000001</v>
      </c>
      <c r="O990">
        <v>-10.0098</v>
      </c>
      <c r="P990">
        <v>54.656999999999996</v>
      </c>
      <c r="Q990">
        <v>326.24400000000003</v>
      </c>
      <c r="R990">
        <v>0.62173999999999996</v>
      </c>
      <c r="S990">
        <v>-23.666399999999999</v>
      </c>
    </row>
    <row r="991" spans="2:19" x14ac:dyDescent="0.3">
      <c r="B991">
        <v>30</v>
      </c>
      <c r="C991">
        <v>658.90499999999997</v>
      </c>
      <c r="E991">
        <v>-35.568199999999997</v>
      </c>
      <c r="F991">
        <v>60.485799999999998</v>
      </c>
      <c r="G991">
        <v>307.995</v>
      </c>
      <c r="H991">
        <v>0.55121699999999996</v>
      </c>
      <c r="I991">
        <v>-51.6663</v>
      </c>
      <c r="L991">
        <v>5</v>
      </c>
      <c r="M991">
        <v>253.02699999999999</v>
      </c>
      <c r="O991">
        <v>-10.513299999999999</v>
      </c>
      <c r="P991">
        <v>55.633499999999998</v>
      </c>
      <c r="Q991">
        <v>333.86799999999999</v>
      </c>
      <c r="R991">
        <v>0.621776</v>
      </c>
      <c r="S991">
        <v>-24.108899999999998</v>
      </c>
    </row>
    <row r="992" spans="2:19" x14ac:dyDescent="0.3">
      <c r="B992">
        <v>31</v>
      </c>
      <c r="C992">
        <v>676.05100000000004</v>
      </c>
      <c r="E992">
        <v>-35.7361</v>
      </c>
      <c r="F992">
        <v>60.668900000000001</v>
      </c>
      <c r="G992">
        <v>309.476</v>
      </c>
      <c r="H992">
        <v>0.55083099999999996</v>
      </c>
      <c r="I992">
        <v>-51.6663</v>
      </c>
      <c r="L992">
        <v>6</v>
      </c>
      <c r="M992">
        <v>267.904</v>
      </c>
      <c r="O992">
        <v>-10.849</v>
      </c>
      <c r="P992">
        <v>56.076000000000001</v>
      </c>
      <c r="Q992">
        <v>333.779</v>
      </c>
      <c r="R992">
        <v>0.62309099999999995</v>
      </c>
      <c r="S992">
        <v>-24.444600000000001</v>
      </c>
    </row>
    <row r="993" spans="1:19" x14ac:dyDescent="0.3">
      <c r="B993">
        <v>32</v>
      </c>
      <c r="C993">
        <v>693.10199999999998</v>
      </c>
      <c r="E993">
        <v>-35.140999999999998</v>
      </c>
      <c r="F993">
        <v>59.921300000000002</v>
      </c>
      <c r="G993">
        <v>303.05900000000003</v>
      </c>
      <c r="H993">
        <v>0.54820100000000005</v>
      </c>
      <c r="I993">
        <v>-51.59</v>
      </c>
      <c r="L993">
        <v>7</v>
      </c>
      <c r="M993">
        <v>283.77100000000002</v>
      </c>
      <c r="O993">
        <v>-9.3078599999999998</v>
      </c>
      <c r="P993">
        <v>54.5197</v>
      </c>
      <c r="Q993">
        <v>309.78500000000003</v>
      </c>
      <c r="R993">
        <v>0.60650800000000005</v>
      </c>
      <c r="S993">
        <v>-24.704000000000001</v>
      </c>
    </row>
    <row r="994" spans="1:19" x14ac:dyDescent="0.3">
      <c r="L994">
        <v>8</v>
      </c>
      <c r="M994">
        <v>299.065</v>
      </c>
      <c r="O994">
        <v>-11.0931</v>
      </c>
      <c r="P994">
        <v>56.503300000000003</v>
      </c>
      <c r="Q994">
        <v>335.54500000000002</v>
      </c>
      <c r="R994">
        <v>0.62142600000000003</v>
      </c>
      <c r="S994">
        <v>-24.765000000000001</v>
      </c>
    </row>
    <row r="995" spans="1:19" x14ac:dyDescent="0.3">
      <c r="A995">
        <v>4.6500000000000004</v>
      </c>
      <c r="L995">
        <v>9</v>
      </c>
      <c r="M995">
        <v>314.98500000000001</v>
      </c>
      <c r="O995">
        <v>-10.1471</v>
      </c>
      <c r="P995">
        <v>55.511499999999998</v>
      </c>
      <c r="Q995">
        <v>322.43700000000001</v>
      </c>
      <c r="R995">
        <v>0.61458699999999999</v>
      </c>
      <c r="S995">
        <v>-24.8566</v>
      </c>
    </row>
    <row r="996" spans="1:19" x14ac:dyDescent="0.3">
      <c r="B996">
        <v>1</v>
      </c>
      <c r="C996">
        <v>202.00800000000001</v>
      </c>
      <c r="E996">
        <v>-43.9758</v>
      </c>
      <c r="F996">
        <v>72.509799999999998</v>
      </c>
      <c r="G996">
        <v>298.68599999999998</v>
      </c>
      <c r="H996">
        <v>0.52997899999999998</v>
      </c>
      <c r="I996">
        <v>-52.032499999999999</v>
      </c>
      <c r="L996">
        <v>10</v>
      </c>
      <c r="M996">
        <v>330.267</v>
      </c>
      <c r="O996">
        <v>-11.245699999999999</v>
      </c>
      <c r="P996">
        <v>56.3812</v>
      </c>
      <c r="Q996">
        <v>335.99</v>
      </c>
      <c r="R996">
        <v>0.623417</v>
      </c>
      <c r="S996">
        <v>-24.9786</v>
      </c>
    </row>
    <row r="997" spans="1:19" x14ac:dyDescent="0.3">
      <c r="B997">
        <v>2</v>
      </c>
      <c r="C997">
        <v>202.00800000000001</v>
      </c>
      <c r="E997">
        <v>-43.9758</v>
      </c>
      <c r="F997">
        <v>63.9801</v>
      </c>
      <c r="G997">
        <v>266.71600000000001</v>
      </c>
      <c r="H997">
        <v>5.2993800000000002</v>
      </c>
      <c r="I997">
        <v>-48.1873</v>
      </c>
      <c r="L997">
        <v>11</v>
      </c>
      <c r="M997">
        <v>346.13499999999999</v>
      </c>
      <c r="O997">
        <v>-10.513299999999999</v>
      </c>
      <c r="P997">
        <v>55.9998</v>
      </c>
      <c r="Q997">
        <v>325.274</v>
      </c>
      <c r="R997">
        <v>0.61688100000000001</v>
      </c>
      <c r="S997">
        <v>-25.253299999999999</v>
      </c>
    </row>
    <row r="998" spans="1:19" x14ac:dyDescent="0.3">
      <c r="B998">
        <v>3</v>
      </c>
      <c r="C998">
        <v>221.37299999999999</v>
      </c>
      <c r="E998">
        <v>-34.622199999999999</v>
      </c>
      <c r="F998">
        <v>57.9529</v>
      </c>
      <c r="G998">
        <v>305.31900000000002</v>
      </c>
      <c r="H998">
        <v>0.55310000000000004</v>
      </c>
      <c r="I998">
        <v>-49.911499999999997</v>
      </c>
      <c r="L998">
        <v>12</v>
      </c>
      <c r="M998">
        <v>361.88</v>
      </c>
      <c r="O998">
        <v>-10.375999999999999</v>
      </c>
      <c r="P998">
        <v>55.572499999999998</v>
      </c>
      <c r="Q998">
        <v>323.61900000000003</v>
      </c>
      <c r="R998">
        <v>0.61668699999999999</v>
      </c>
      <c r="S998">
        <v>-25.268599999999999</v>
      </c>
    </row>
    <row r="999" spans="1:19" x14ac:dyDescent="0.3">
      <c r="B999">
        <v>4</v>
      </c>
      <c r="C999">
        <v>236.16800000000001</v>
      </c>
      <c r="E999">
        <v>-35.858199999999997</v>
      </c>
      <c r="F999">
        <v>59.997599999999998</v>
      </c>
      <c r="G999">
        <v>317.98500000000001</v>
      </c>
      <c r="H999">
        <v>0.55778000000000005</v>
      </c>
      <c r="I999">
        <v>-50.491300000000003</v>
      </c>
      <c r="L999">
        <v>13</v>
      </c>
      <c r="M999">
        <v>377.75799999999998</v>
      </c>
      <c r="O999">
        <v>-10.1776</v>
      </c>
      <c r="P999">
        <v>55.450400000000002</v>
      </c>
      <c r="Q999">
        <v>320.85399999999998</v>
      </c>
      <c r="R999">
        <v>0.61258100000000004</v>
      </c>
      <c r="S999">
        <v>-25.253299999999999</v>
      </c>
    </row>
    <row r="1000" spans="1:19" x14ac:dyDescent="0.3">
      <c r="B1000">
        <v>5</v>
      </c>
      <c r="C1000">
        <v>251.62899999999999</v>
      </c>
      <c r="E1000">
        <v>-35.537700000000001</v>
      </c>
      <c r="F1000">
        <v>60.333300000000001</v>
      </c>
      <c r="G1000">
        <v>309.017</v>
      </c>
      <c r="H1000">
        <v>0.55150999999999994</v>
      </c>
      <c r="I1000">
        <v>-50.582900000000002</v>
      </c>
      <c r="L1000">
        <v>14</v>
      </c>
      <c r="M1000">
        <v>393.714</v>
      </c>
      <c r="O1000">
        <v>-9.9487299999999994</v>
      </c>
      <c r="P1000">
        <v>55.236800000000002</v>
      </c>
      <c r="Q1000">
        <v>318.24</v>
      </c>
      <c r="R1000">
        <v>0.61281200000000002</v>
      </c>
      <c r="S1000">
        <v>-25.238</v>
      </c>
    </row>
    <row r="1001" spans="1:19" x14ac:dyDescent="0.3">
      <c r="B1001">
        <v>6</v>
      </c>
      <c r="C1001">
        <v>266.98399999999998</v>
      </c>
      <c r="E1001">
        <v>-35.110500000000002</v>
      </c>
      <c r="F1001">
        <v>60.073900000000002</v>
      </c>
      <c r="G1001">
        <v>304.19200000000001</v>
      </c>
      <c r="H1001">
        <v>0.54851099999999997</v>
      </c>
      <c r="I1001">
        <v>-50.704999999999998</v>
      </c>
      <c r="L1001">
        <v>15</v>
      </c>
      <c r="M1001">
        <v>409.613</v>
      </c>
      <c r="O1001">
        <v>-10.3607</v>
      </c>
      <c r="P1001">
        <v>55.603000000000002</v>
      </c>
      <c r="Q1001">
        <v>320.154</v>
      </c>
      <c r="R1001">
        <v>0.61651</v>
      </c>
      <c r="S1001">
        <v>-25.268599999999999</v>
      </c>
    </row>
    <row r="1002" spans="1:19" x14ac:dyDescent="0.3">
      <c r="B1002">
        <v>7</v>
      </c>
      <c r="C1002">
        <v>282.11599999999999</v>
      </c>
      <c r="E1002">
        <v>-35.232500000000002</v>
      </c>
      <c r="F1002">
        <v>60.409500000000001</v>
      </c>
      <c r="G1002">
        <v>305.46499999999997</v>
      </c>
      <c r="H1002">
        <v>0.54741600000000001</v>
      </c>
      <c r="I1002">
        <v>-51.132199999999997</v>
      </c>
      <c r="L1002">
        <v>16</v>
      </c>
      <c r="M1002">
        <v>426.041</v>
      </c>
      <c r="O1002">
        <v>-10.7117</v>
      </c>
      <c r="P1002">
        <v>55.786099999999998</v>
      </c>
      <c r="Q1002">
        <v>326.34500000000003</v>
      </c>
      <c r="R1002">
        <v>0.61830700000000005</v>
      </c>
      <c r="S1002">
        <v>-25.375399999999999</v>
      </c>
    </row>
    <row r="1003" spans="1:19" x14ac:dyDescent="0.3">
      <c r="B1003">
        <v>8</v>
      </c>
      <c r="C1003">
        <v>297.49599999999998</v>
      </c>
      <c r="E1003">
        <v>-35.461399999999998</v>
      </c>
      <c r="F1003">
        <v>60.8673</v>
      </c>
      <c r="G1003">
        <v>304.66500000000002</v>
      </c>
      <c r="H1003">
        <v>0.54607499999999998</v>
      </c>
      <c r="I1003">
        <v>-51.177999999999997</v>
      </c>
      <c r="L1003">
        <v>17</v>
      </c>
      <c r="M1003">
        <v>441.97800000000001</v>
      </c>
      <c r="O1003">
        <v>-10.9558</v>
      </c>
      <c r="P1003">
        <v>55.954000000000001</v>
      </c>
      <c r="Q1003">
        <v>329.07799999999997</v>
      </c>
      <c r="R1003">
        <v>0.61910799999999999</v>
      </c>
      <c r="S1003">
        <v>-25.466899999999999</v>
      </c>
    </row>
    <row r="1004" spans="1:19" x14ac:dyDescent="0.3">
      <c r="B1004">
        <v>9</v>
      </c>
      <c r="C1004">
        <v>313.18599999999998</v>
      </c>
      <c r="E1004">
        <v>-35.354599999999998</v>
      </c>
      <c r="F1004">
        <v>60.653700000000001</v>
      </c>
      <c r="G1004">
        <v>306.899</v>
      </c>
      <c r="H1004">
        <v>0.54993300000000001</v>
      </c>
      <c r="I1004">
        <v>-51.132199999999997</v>
      </c>
      <c r="L1004">
        <v>18</v>
      </c>
      <c r="M1004">
        <v>458.33199999999999</v>
      </c>
      <c r="O1004">
        <v>-10.9711</v>
      </c>
      <c r="P1004">
        <v>56.076000000000001</v>
      </c>
      <c r="Q1004">
        <v>328.822</v>
      </c>
      <c r="R1004">
        <v>0.62070899999999996</v>
      </c>
      <c r="S1004">
        <v>-25.451699999999999</v>
      </c>
    </row>
    <row r="1005" spans="1:19" x14ac:dyDescent="0.3">
      <c r="B1005">
        <v>10</v>
      </c>
      <c r="C1005">
        <v>329.06700000000001</v>
      </c>
      <c r="E1005">
        <v>-34.973100000000002</v>
      </c>
      <c r="F1005">
        <v>60.348500000000001</v>
      </c>
      <c r="G1005">
        <v>304.81</v>
      </c>
      <c r="H1005">
        <v>0.54804900000000001</v>
      </c>
      <c r="I1005">
        <v>-51.010100000000001</v>
      </c>
      <c r="L1005">
        <v>19</v>
      </c>
      <c r="M1005">
        <v>474.69900000000001</v>
      </c>
      <c r="O1005">
        <v>-10.467499999999999</v>
      </c>
      <c r="P1005">
        <v>55.572499999999998</v>
      </c>
      <c r="Q1005">
        <v>324.04599999999999</v>
      </c>
      <c r="R1005">
        <v>0.61471100000000001</v>
      </c>
      <c r="S1005">
        <v>-25.619499999999999</v>
      </c>
    </row>
    <row r="1006" spans="1:19" x14ac:dyDescent="0.3">
      <c r="B1006">
        <v>11</v>
      </c>
      <c r="C1006">
        <v>344.64100000000002</v>
      </c>
      <c r="E1006">
        <v>-35.354599999999998</v>
      </c>
      <c r="F1006">
        <v>60.638399999999997</v>
      </c>
      <c r="G1006">
        <v>307.012</v>
      </c>
      <c r="H1006">
        <v>0.55108699999999999</v>
      </c>
      <c r="I1006">
        <v>-51.071199999999997</v>
      </c>
      <c r="L1006">
        <v>20</v>
      </c>
      <c r="M1006">
        <v>490.84199999999998</v>
      </c>
      <c r="O1006">
        <v>-10.7117</v>
      </c>
      <c r="P1006">
        <v>55.511499999999998</v>
      </c>
      <c r="Q1006">
        <v>325.99</v>
      </c>
      <c r="R1006">
        <v>0.61803799999999998</v>
      </c>
      <c r="S1006">
        <v>-25.527999999999999</v>
      </c>
    </row>
    <row r="1007" spans="1:19" x14ac:dyDescent="0.3">
      <c r="B1007">
        <v>12</v>
      </c>
      <c r="C1007">
        <v>360.48899999999998</v>
      </c>
      <c r="E1007">
        <v>-35.446199999999997</v>
      </c>
      <c r="F1007">
        <v>60.73</v>
      </c>
      <c r="G1007">
        <v>308.10899999999998</v>
      </c>
      <c r="H1007">
        <v>0.54947199999999996</v>
      </c>
      <c r="I1007">
        <v>-51.238999999999997</v>
      </c>
      <c r="L1007">
        <v>21</v>
      </c>
      <c r="M1007">
        <v>507.21100000000001</v>
      </c>
      <c r="O1007">
        <v>-10.467499999999999</v>
      </c>
      <c r="P1007">
        <v>55.313099999999999</v>
      </c>
      <c r="Q1007">
        <v>320.77300000000002</v>
      </c>
      <c r="R1007">
        <v>0.61629699999999998</v>
      </c>
      <c r="S1007">
        <v>-25.65</v>
      </c>
    </row>
    <row r="1008" spans="1:19" x14ac:dyDescent="0.3">
      <c r="B1008">
        <v>13</v>
      </c>
      <c r="C1008">
        <v>376.10500000000002</v>
      </c>
      <c r="E1008">
        <v>-35.8429</v>
      </c>
      <c r="F1008">
        <v>61.233499999999999</v>
      </c>
      <c r="G1008">
        <v>312.69600000000003</v>
      </c>
      <c r="H1008">
        <v>0.55310300000000001</v>
      </c>
      <c r="I1008">
        <v>-51.177999999999997</v>
      </c>
      <c r="L1008">
        <v>22</v>
      </c>
      <c r="M1008">
        <v>523.84</v>
      </c>
      <c r="O1008">
        <v>-11.245699999999999</v>
      </c>
      <c r="P1008">
        <v>55.938699999999997</v>
      </c>
      <c r="Q1008">
        <v>328.06599999999997</v>
      </c>
      <c r="R1008">
        <v>0.61785199999999996</v>
      </c>
      <c r="S1008">
        <v>-25.787400000000002</v>
      </c>
    </row>
    <row r="1009" spans="2:19" x14ac:dyDescent="0.3">
      <c r="B1009">
        <v>14</v>
      </c>
      <c r="C1009">
        <v>392.11599999999999</v>
      </c>
      <c r="E1009">
        <v>-34.912100000000002</v>
      </c>
      <c r="F1009">
        <v>60.302700000000002</v>
      </c>
      <c r="G1009">
        <v>301.29300000000001</v>
      </c>
      <c r="H1009">
        <v>0.54591400000000001</v>
      </c>
      <c r="I1009">
        <v>-51.147500000000001</v>
      </c>
      <c r="L1009">
        <v>23</v>
      </c>
      <c r="M1009">
        <v>540.37599999999998</v>
      </c>
      <c r="O1009">
        <v>-10.8948</v>
      </c>
      <c r="P1009">
        <v>55.481000000000002</v>
      </c>
      <c r="Q1009">
        <v>325.79000000000002</v>
      </c>
      <c r="R1009">
        <v>0.62089399999999995</v>
      </c>
      <c r="S1009">
        <v>-25.787400000000002</v>
      </c>
    </row>
    <row r="1010" spans="2:19" x14ac:dyDescent="0.3">
      <c r="B1010">
        <v>15</v>
      </c>
      <c r="C1010">
        <v>408.30399999999997</v>
      </c>
      <c r="E1010">
        <v>-35.08</v>
      </c>
      <c r="F1010">
        <v>60.546900000000001</v>
      </c>
      <c r="G1010">
        <v>306.62700000000001</v>
      </c>
      <c r="H1010">
        <v>0.54808699999999999</v>
      </c>
      <c r="I1010">
        <v>-51.208500000000001</v>
      </c>
      <c r="L1010">
        <v>24</v>
      </c>
      <c r="M1010">
        <v>556.92399999999998</v>
      </c>
      <c r="O1010">
        <v>-11.0779</v>
      </c>
      <c r="P1010">
        <v>55.648800000000001</v>
      </c>
      <c r="Q1010">
        <v>327.197</v>
      </c>
      <c r="R1010">
        <v>0.62095599999999995</v>
      </c>
      <c r="S1010">
        <v>-25.787400000000002</v>
      </c>
    </row>
    <row r="1011" spans="2:19" x14ac:dyDescent="0.3">
      <c r="B1011">
        <v>16</v>
      </c>
      <c r="C1011">
        <v>424.03800000000001</v>
      </c>
      <c r="E1011">
        <v>-35.201999999999998</v>
      </c>
      <c r="F1011">
        <v>60.562100000000001</v>
      </c>
      <c r="G1011">
        <v>306.31700000000001</v>
      </c>
      <c r="H1011">
        <v>0.54710499999999995</v>
      </c>
      <c r="I1011">
        <v>-51.269500000000001</v>
      </c>
      <c r="L1011">
        <v>25</v>
      </c>
      <c r="M1011">
        <v>573.33299999999997</v>
      </c>
      <c r="O1011">
        <v>-10.6812</v>
      </c>
      <c r="P1011">
        <v>55.328400000000002</v>
      </c>
      <c r="Q1011">
        <v>320.45999999999998</v>
      </c>
      <c r="R1011">
        <v>0.61705100000000002</v>
      </c>
      <c r="S1011">
        <v>-25.726299999999998</v>
      </c>
    </row>
    <row r="1012" spans="2:19" x14ac:dyDescent="0.3">
      <c r="B1012">
        <v>17</v>
      </c>
      <c r="C1012">
        <v>440.91800000000001</v>
      </c>
      <c r="E1012">
        <v>-35.064700000000002</v>
      </c>
      <c r="F1012">
        <v>60.241700000000002</v>
      </c>
      <c r="G1012">
        <v>303.96600000000001</v>
      </c>
      <c r="H1012">
        <v>0.54811799999999999</v>
      </c>
      <c r="I1012">
        <v>-51.391599999999997</v>
      </c>
      <c r="L1012">
        <v>26</v>
      </c>
      <c r="M1012">
        <v>589.99400000000003</v>
      </c>
      <c r="O1012">
        <v>-10.7117</v>
      </c>
      <c r="P1012">
        <v>55.160499999999999</v>
      </c>
      <c r="Q1012">
        <v>321.279</v>
      </c>
      <c r="R1012">
        <v>0.61633899999999997</v>
      </c>
      <c r="S1012">
        <v>-25.924700000000001</v>
      </c>
    </row>
    <row r="1013" spans="2:19" x14ac:dyDescent="0.3">
      <c r="B1013">
        <v>18</v>
      </c>
      <c r="C1013">
        <v>456.86200000000002</v>
      </c>
      <c r="E1013">
        <v>-35.400399999999998</v>
      </c>
      <c r="F1013">
        <v>60.531599999999997</v>
      </c>
      <c r="G1013">
        <v>308.44400000000002</v>
      </c>
      <c r="H1013">
        <v>0.55294399999999999</v>
      </c>
      <c r="I1013">
        <v>-51.284799999999997</v>
      </c>
      <c r="L1013">
        <v>27</v>
      </c>
      <c r="M1013">
        <v>606.79</v>
      </c>
      <c r="O1013">
        <v>-11.5662</v>
      </c>
      <c r="P1013">
        <v>56.030299999999997</v>
      </c>
      <c r="Q1013">
        <v>332.74400000000003</v>
      </c>
      <c r="R1013">
        <v>0.62450700000000003</v>
      </c>
      <c r="S1013">
        <v>-25.970500000000001</v>
      </c>
    </row>
    <row r="1014" spans="2:19" x14ac:dyDescent="0.3">
      <c r="B1014">
        <v>19</v>
      </c>
      <c r="C1014">
        <v>473.245</v>
      </c>
      <c r="E1014">
        <v>-35.385100000000001</v>
      </c>
      <c r="F1014">
        <v>60.607900000000001</v>
      </c>
      <c r="G1014">
        <v>309.29199999999997</v>
      </c>
      <c r="H1014">
        <v>0.550844</v>
      </c>
      <c r="I1014">
        <v>-51.330599999999997</v>
      </c>
      <c r="L1014">
        <v>28</v>
      </c>
      <c r="M1014">
        <v>623.43899999999996</v>
      </c>
      <c r="O1014">
        <v>-11.444100000000001</v>
      </c>
      <c r="P1014">
        <v>55.755600000000001</v>
      </c>
      <c r="Q1014">
        <v>328.62099999999998</v>
      </c>
      <c r="R1014">
        <v>0.62209700000000001</v>
      </c>
      <c r="S1014">
        <v>-26.092500000000001</v>
      </c>
    </row>
    <row r="1015" spans="2:19" x14ac:dyDescent="0.3">
      <c r="B1015">
        <v>20</v>
      </c>
      <c r="C1015">
        <v>489.81599999999997</v>
      </c>
      <c r="E1015">
        <v>-35.156300000000002</v>
      </c>
      <c r="F1015">
        <v>60.562100000000001</v>
      </c>
      <c r="G1015">
        <v>307.7</v>
      </c>
      <c r="H1015">
        <v>0.54963300000000004</v>
      </c>
      <c r="I1015">
        <v>-51.3</v>
      </c>
      <c r="L1015">
        <v>29</v>
      </c>
      <c r="M1015">
        <v>640.23900000000003</v>
      </c>
      <c r="O1015">
        <v>-11.505100000000001</v>
      </c>
      <c r="P1015">
        <v>55.847200000000001</v>
      </c>
      <c r="Q1015">
        <v>328.70499999999998</v>
      </c>
      <c r="R1015">
        <v>0.624444</v>
      </c>
      <c r="S1015">
        <v>-26.092500000000001</v>
      </c>
    </row>
    <row r="1016" spans="2:19" x14ac:dyDescent="0.3">
      <c r="B1016">
        <v>21</v>
      </c>
      <c r="C1016">
        <v>506.57</v>
      </c>
      <c r="E1016">
        <v>-35.873399999999997</v>
      </c>
      <c r="F1016">
        <v>60.9741</v>
      </c>
      <c r="G1016">
        <v>314.90100000000001</v>
      </c>
      <c r="H1016">
        <v>0.55608900000000006</v>
      </c>
      <c r="I1016">
        <v>-51.223799999999997</v>
      </c>
      <c r="L1016">
        <v>30</v>
      </c>
      <c r="M1016">
        <v>657.16399999999999</v>
      </c>
      <c r="O1016">
        <v>-11.6119</v>
      </c>
      <c r="P1016">
        <v>55.831899999999997</v>
      </c>
      <c r="Q1016">
        <v>329.42700000000002</v>
      </c>
      <c r="R1016">
        <v>0.62497199999999997</v>
      </c>
      <c r="S1016">
        <v>-26.062000000000001</v>
      </c>
    </row>
    <row r="1017" spans="2:19" x14ac:dyDescent="0.3">
      <c r="B1017">
        <v>22</v>
      </c>
      <c r="C1017">
        <v>523.19799999999998</v>
      </c>
      <c r="E1017">
        <v>-35.186799999999998</v>
      </c>
      <c r="F1017">
        <v>60.378999999999998</v>
      </c>
      <c r="G1017">
        <v>307.53199999999998</v>
      </c>
      <c r="H1017">
        <v>0.550068</v>
      </c>
      <c r="I1017">
        <v>-51.345799999999997</v>
      </c>
      <c r="L1017">
        <v>31</v>
      </c>
      <c r="M1017">
        <v>674.14099999999996</v>
      </c>
      <c r="O1017">
        <v>-11.0168</v>
      </c>
      <c r="P1017">
        <v>55.313099999999999</v>
      </c>
      <c r="Q1017">
        <v>324.572</v>
      </c>
      <c r="R1017">
        <v>0.62157600000000002</v>
      </c>
      <c r="S1017">
        <v>-26.245100000000001</v>
      </c>
    </row>
    <row r="1018" spans="2:19" x14ac:dyDescent="0.3">
      <c r="B1018">
        <v>23</v>
      </c>
      <c r="C1018">
        <v>539.74</v>
      </c>
      <c r="E1018">
        <v>-35.140999999999998</v>
      </c>
      <c r="F1018">
        <v>60.150100000000002</v>
      </c>
      <c r="G1018">
        <v>306.86900000000003</v>
      </c>
      <c r="H1018">
        <v>0.55113400000000001</v>
      </c>
      <c r="I1018">
        <v>-51.391599999999997</v>
      </c>
      <c r="L1018">
        <v>32</v>
      </c>
      <c r="M1018">
        <v>691.12300000000005</v>
      </c>
      <c r="O1018">
        <v>-11.8103</v>
      </c>
      <c r="P1018">
        <v>56.015000000000001</v>
      </c>
      <c r="Q1018">
        <v>331.32100000000003</v>
      </c>
      <c r="R1018">
        <v>0.62907400000000002</v>
      </c>
      <c r="S1018">
        <v>-25.924700000000001</v>
      </c>
    </row>
    <row r="1019" spans="2:19" x14ac:dyDescent="0.3">
      <c r="B1019">
        <v>24</v>
      </c>
      <c r="C1019">
        <v>556.27599999999995</v>
      </c>
      <c r="E1019">
        <v>-34.957900000000002</v>
      </c>
      <c r="F1019">
        <v>60.134900000000002</v>
      </c>
      <c r="G1019">
        <v>305.23200000000003</v>
      </c>
      <c r="H1019">
        <v>0.54961599999999999</v>
      </c>
      <c r="I1019">
        <v>-51.284799999999997</v>
      </c>
    </row>
    <row r="1020" spans="2:19" x14ac:dyDescent="0.3">
      <c r="B1020">
        <v>25</v>
      </c>
      <c r="C1020">
        <v>572.66899999999998</v>
      </c>
      <c r="E1020">
        <v>-35.7971</v>
      </c>
      <c r="F1020">
        <v>60.790999999999997</v>
      </c>
      <c r="G1020">
        <v>314.63099999999997</v>
      </c>
      <c r="H1020">
        <v>0.55720999999999998</v>
      </c>
      <c r="I1020">
        <v>-51.177999999999997</v>
      </c>
      <c r="K1020">
        <v>4.5999999999999996</v>
      </c>
    </row>
    <row r="1021" spans="2:19" x14ac:dyDescent="0.3">
      <c r="B1021">
        <v>26</v>
      </c>
      <c r="C1021">
        <v>589.38499999999999</v>
      </c>
      <c r="E1021">
        <v>-35.8887</v>
      </c>
      <c r="F1021">
        <v>61.004600000000003</v>
      </c>
      <c r="G1021">
        <v>316.678</v>
      </c>
      <c r="H1021">
        <v>0.55821500000000002</v>
      </c>
      <c r="I1021">
        <v>-51.3611</v>
      </c>
      <c r="L1021">
        <v>1</v>
      </c>
      <c r="M1021">
        <v>202.035</v>
      </c>
      <c r="O1021">
        <v>-17.440799999999999</v>
      </c>
      <c r="P1021">
        <v>64.163200000000003</v>
      </c>
      <c r="Q1021">
        <v>309.21899999999999</v>
      </c>
      <c r="R1021">
        <v>0.59676899999999999</v>
      </c>
      <c r="S1021">
        <v>-25.375399999999999</v>
      </c>
    </row>
    <row r="1022" spans="2:19" x14ac:dyDescent="0.3">
      <c r="B1022">
        <v>27</v>
      </c>
      <c r="C1022">
        <v>606.16899999999998</v>
      </c>
      <c r="E1022">
        <v>-35.598799999999997</v>
      </c>
      <c r="F1022">
        <v>60.378999999999998</v>
      </c>
      <c r="G1022">
        <v>314.48399999999998</v>
      </c>
      <c r="H1022">
        <v>0.55794900000000003</v>
      </c>
      <c r="I1022">
        <v>-51.162700000000001</v>
      </c>
      <c r="L1022">
        <v>2</v>
      </c>
      <c r="M1022">
        <v>207.01300000000001</v>
      </c>
      <c r="O1022">
        <v>-10.467499999999999</v>
      </c>
      <c r="P1022">
        <v>50.811799999999998</v>
      </c>
      <c r="Q1022">
        <v>359.65800000000002</v>
      </c>
      <c r="R1022">
        <v>0.67123200000000005</v>
      </c>
      <c r="S1022">
        <v>-21.7743</v>
      </c>
    </row>
    <row r="1023" spans="2:19" x14ac:dyDescent="0.3">
      <c r="B1023">
        <v>28</v>
      </c>
      <c r="C1023">
        <v>622.49</v>
      </c>
      <c r="E1023">
        <v>-35.308799999999998</v>
      </c>
      <c r="F1023">
        <v>60.180700000000002</v>
      </c>
      <c r="G1023">
        <v>309.62400000000002</v>
      </c>
      <c r="H1023">
        <v>0.554419</v>
      </c>
      <c r="I1023">
        <v>-51.223799999999997</v>
      </c>
      <c r="L1023">
        <v>3</v>
      </c>
      <c r="M1023">
        <v>222.142</v>
      </c>
      <c r="O1023">
        <v>-10.1776</v>
      </c>
      <c r="P1023">
        <v>53.558300000000003</v>
      </c>
      <c r="Q1023">
        <v>337.06900000000002</v>
      </c>
      <c r="R1023">
        <v>0.63322599999999996</v>
      </c>
      <c r="S1023">
        <v>-23.3154</v>
      </c>
    </row>
    <row r="1024" spans="2:19" x14ac:dyDescent="0.3">
      <c r="B1024">
        <v>29</v>
      </c>
      <c r="C1024">
        <v>639.85199999999998</v>
      </c>
      <c r="E1024">
        <v>-34.4696</v>
      </c>
      <c r="F1024">
        <v>59.310899999999997</v>
      </c>
      <c r="G1024">
        <v>299.86700000000002</v>
      </c>
      <c r="H1024">
        <v>0.54724300000000003</v>
      </c>
      <c r="I1024">
        <v>-51.376300000000001</v>
      </c>
      <c r="L1024">
        <v>4</v>
      </c>
      <c r="M1024">
        <v>236.739</v>
      </c>
      <c r="O1024">
        <v>-9.7808799999999998</v>
      </c>
      <c r="P1024">
        <v>53.787199999999999</v>
      </c>
      <c r="Q1024">
        <v>329.63200000000001</v>
      </c>
      <c r="R1024">
        <v>0.62860099999999997</v>
      </c>
      <c r="S1024">
        <v>-23.635899999999999</v>
      </c>
    </row>
    <row r="1025" spans="1:19" x14ac:dyDescent="0.3">
      <c r="B1025">
        <v>30</v>
      </c>
      <c r="C1025">
        <v>656.78499999999997</v>
      </c>
      <c r="E1025">
        <v>-35.568199999999997</v>
      </c>
      <c r="F1025">
        <v>60.424799999999998</v>
      </c>
      <c r="G1025">
        <v>313.726</v>
      </c>
      <c r="H1025">
        <v>0.55592699999999995</v>
      </c>
      <c r="I1025">
        <v>-51.452599999999997</v>
      </c>
      <c r="L1025">
        <v>5</v>
      </c>
      <c r="M1025">
        <v>251.916</v>
      </c>
      <c r="O1025">
        <v>-9.5062300000000004</v>
      </c>
      <c r="P1025">
        <v>54.061900000000001</v>
      </c>
      <c r="Q1025">
        <v>321.83699999999999</v>
      </c>
      <c r="R1025">
        <v>0.62107800000000002</v>
      </c>
      <c r="S1025">
        <v>-24.108899999999998</v>
      </c>
    </row>
    <row r="1026" spans="1:19" x14ac:dyDescent="0.3">
      <c r="B1026">
        <v>31</v>
      </c>
      <c r="C1026">
        <v>673.53</v>
      </c>
      <c r="E1026">
        <v>-35.858199999999997</v>
      </c>
      <c r="F1026">
        <v>60.623199999999997</v>
      </c>
      <c r="G1026">
        <v>317.81099999999998</v>
      </c>
      <c r="H1026">
        <v>0.55871800000000005</v>
      </c>
      <c r="I1026">
        <v>-51.3</v>
      </c>
      <c r="L1026">
        <v>6</v>
      </c>
      <c r="M1026">
        <v>266.67700000000002</v>
      </c>
      <c r="O1026">
        <v>-11.1389</v>
      </c>
      <c r="P1026">
        <v>55.725099999999998</v>
      </c>
      <c r="Q1026">
        <v>338.70100000000002</v>
      </c>
      <c r="R1026">
        <v>0.63459100000000002</v>
      </c>
      <c r="S1026">
        <v>-24.124099999999999</v>
      </c>
    </row>
    <row r="1027" spans="1:19" x14ac:dyDescent="0.3">
      <c r="B1027">
        <v>32</v>
      </c>
      <c r="C1027">
        <v>690.74400000000003</v>
      </c>
      <c r="E1027">
        <v>-35.110500000000002</v>
      </c>
      <c r="F1027">
        <v>60.012799999999999</v>
      </c>
      <c r="G1027">
        <v>308.31599999999997</v>
      </c>
      <c r="H1027">
        <v>0.55359199999999997</v>
      </c>
      <c r="I1027">
        <v>-51.452599999999997</v>
      </c>
      <c r="L1027">
        <v>7</v>
      </c>
      <c r="M1027">
        <v>281.98599999999999</v>
      </c>
      <c r="O1027">
        <v>-10.3912</v>
      </c>
      <c r="P1027">
        <v>55.007899999999999</v>
      </c>
      <c r="Q1027">
        <v>331.45400000000001</v>
      </c>
      <c r="R1027">
        <v>0.62643400000000005</v>
      </c>
      <c r="S1027">
        <v>-24.536100000000001</v>
      </c>
    </row>
    <row r="1028" spans="1:19" x14ac:dyDescent="0.3">
      <c r="L1028">
        <v>8</v>
      </c>
      <c r="M1028">
        <v>297.38099999999997</v>
      </c>
      <c r="O1028">
        <v>-10.528600000000001</v>
      </c>
      <c r="P1028">
        <v>55.282600000000002</v>
      </c>
      <c r="Q1028">
        <v>331.79300000000001</v>
      </c>
      <c r="R1028">
        <v>0.62495299999999998</v>
      </c>
      <c r="S1028">
        <v>-24.688700000000001</v>
      </c>
    </row>
    <row r="1029" spans="1:19" x14ac:dyDescent="0.3">
      <c r="A1029">
        <v>4.7</v>
      </c>
      <c r="L1029">
        <v>9</v>
      </c>
      <c r="M1029">
        <v>312.84800000000001</v>
      </c>
      <c r="O1029">
        <v>-10.7727</v>
      </c>
      <c r="P1029">
        <v>55.740400000000001</v>
      </c>
      <c r="Q1029">
        <v>335.89800000000002</v>
      </c>
      <c r="R1029">
        <v>0.629691</v>
      </c>
      <c r="S1029">
        <v>-24.688700000000001</v>
      </c>
    </row>
    <row r="1030" spans="1:19" x14ac:dyDescent="0.3">
      <c r="B1030">
        <v>1</v>
      </c>
      <c r="C1030">
        <v>201.964</v>
      </c>
      <c r="E1030">
        <v>-43.457000000000001</v>
      </c>
      <c r="F1030">
        <v>72.006200000000007</v>
      </c>
      <c r="G1030">
        <v>297.20600000000002</v>
      </c>
      <c r="H1030">
        <v>0.52888999999999997</v>
      </c>
      <c r="I1030">
        <v>-51.849400000000003</v>
      </c>
      <c r="L1030">
        <v>10</v>
      </c>
      <c r="M1030">
        <v>328.637</v>
      </c>
      <c r="O1030">
        <v>-9.9029500000000006</v>
      </c>
      <c r="P1030">
        <v>54.718000000000004</v>
      </c>
      <c r="Q1030">
        <v>322.51900000000001</v>
      </c>
      <c r="R1030">
        <v>0.61964699999999995</v>
      </c>
      <c r="S1030">
        <v>-24.8871</v>
      </c>
    </row>
    <row r="1031" spans="1:19" x14ac:dyDescent="0.3">
      <c r="B1031">
        <v>2</v>
      </c>
      <c r="C1031">
        <v>201.964</v>
      </c>
      <c r="E1031">
        <v>-43.457000000000001</v>
      </c>
      <c r="F1031">
        <v>63.384999999999998</v>
      </c>
      <c r="G1031">
        <v>264.34300000000002</v>
      </c>
      <c r="H1031">
        <v>5.33866</v>
      </c>
      <c r="I1031">
        <v>-47.790500000000002</v>
      </c>
      <c r="L1031">
        <v>11</v>
      </c>
      <c r="M1031">
        <v>344.19900000000001</v>
      </c>
      <c r="O1031">
        <v>-11.0321</v>
      </c>
      <c r="P1031">
        <v>55.572499999999998</v>
      </c>
      <c r="Q1031">
        <v>335.363</v>
      </c>
      <c r="R1031">
        <v>0.62811499999999998</v>
      </c>
      <c r="S1031">
        <v>-24.8413</v>
      </c>
    </row>
    <row r="1032" spans="1:19" x14ac:dyDescent="0.3">
      <c r="B1032">
        <v>3</v>
      </c>
      <c r="C1032">
        <v>220.495</v>
      </c>
      <c r="E1032">
        <v>-33.828699999999998</v>
      </c>
      <c r="F1032">
        <v>56.442300000000003</v>
      </c>
      <c r="G1032">
        <v>309.35000000000002</v>
      </c>
      <c r="H1032">
        <v>0.561195</v>
      </c>
      <c r="I1032">
        <v>-49.316400000000002</v>
      </c>
      <c r="L1032">
        <v>12</v>
      </c>
      <c r="M1032">
        <v>359.91399999999999</v>
      </c>
      <c r="O1032">
        <v>-10.650600000000001</v>
      </c>
      <c r="P1032">
        <v>55.175800000000002</v>
      </c>
      <c r="Q1032">
        <v>330.49400000000003</v>
      </c>
      <c r="R1032">
        <v>0.62735700000000005</v>
      </c>
      <c r="S1032">
        <v>-25.0702</v>
      </c>
    </row>
    <row r="1033" spans="1:19" x14ac:dyDescent="0.3">
      <c r="B1033">
        <v>4</v>
      </c>
      <c r="C1033">
        <v>235.25700000000001</v>
      </c>
      <c r="E1033">
        <v>-34.042400000000001</v>
      </c>
      <c r="F1033">
        <v>57.9681</v>
      </c>
      <c r="G1033">
        <v>302.29500000000002</v>
      </c>
      <c r="H1033">
        <v>0.55298999999999998</v>
      </c>
      <c r="I1033">
        <v>-49.972499999999997</v>
      </c>
      <c r="L1033">
        <v>13</v>
      </c>
      <c r="M1033">
        <v>375.66199999999998</v>
      </c>
      <c r="O1033">
        <v>-10.375999999999999</v>
      </c>
      <c r="P1033">
        <v>55.053699999999999</v>
      </c>
      <c r="Q1033">
        <v>327.77499999999998</v>
      </c>
      <c r="R1033">
        <v>0.62507100000000004</v>
      </c>
      <c r="S1033">
        <v>-25.0702</v>
      </c>
    </row>
    <row r="1034" spans="1:19" x14ac:dyDescent="0.3">
      <c r="B1034">
        <v>5</v>
      </c>
      <c r="C1034">
        <v>249.923</v>
      </c>
      <c r="E1034">
        <v>-35.369900000000001</v>
      </c>
      <c r="F1034">
        <v>60.058599999999998</v>
      </c>
      <c r="G1034">
        <v>315.053</v>
      </c>
      <c r="H1034">
        <v>0.55732700000000002</v>
      </c>
      <c r="I1034">
        <v>-50.323500000000003</v>
      </c>
      <c r="L1034">
        <v>14</v>
      </c>
      <c r="M1034">
        <v>391.36</v>
      </c>
      <c r="O1034">
        <v>-10.421799999999999</v>
      </c>
      <c r="P1034">
        <v>54.916400000000003</v>
      </c>
      <c r="Q1034">
        <v>327.32900000000001</v>
      </c>
      <c r="R1034">
        <v>0.624004</v>
      </c>
      <c r="S1034">
        <v>-25.0549</v>
      </c>
    </row>
    <row r="1035" spans="1:19" x14ac:dyDescent="0.3">
      <c r="B1035">
        <v>6</v>
      </c>
      <c r="C1035">
        <v>265.19200000000001</v>
      </c>
      <c r="E1035">
        <v>-35.278300000000002</v>
      </c>
      <c r="F1035">
        <v>60.333300000000001</v>
      </c>
      <c r="G1035">
        <v>309.30900000000003</v>
      </c>
      <c r="H1035">
        <v>0.55193099999999995</v>
      </c>
      <c r="I1035">
        <v>-50.643900000000002</v>
      </c>
      <c r="L1035">
        <v>15</v>
      </c>
      <c r="M1035">
        <v>407.35599999999999</v>
      </c>
      <c r="O1035">
        <v>-11.5662</v>
      </c>
      <c r="P1035">
        <v>56.0608</v>
      </c>
      <c r="Q1035">
        <v>341.73399999999998</v>
      </c>
      <c r="R1035">
        <v>0.63152200000000003</v>
      </c>
      <c r="S1035">
        <v>-25.314299999999999</v>
      </c>
    </row>
    <row r="1036" spans="1:19" x14ac:dyDescent="0.3">
      <c r="B1036">
        <v>7</v>
      </c>
      <c r="C1036">
        <v>280.64600000000002</v>
      </c>
      <c r="E1036">
        <v>-35.446199999999997</v>
      </c>
      <c r="F1036">
        <v>60.592700000000001</v>
      </c>
      <c r="G1036">
        <v>312.495</v>
      </c>
      <c r="H1036">
        <v>0.55519099999999999</v>
      </c>
      <c r="I1036">
        <v>-50.689700000000002</v>
      </c>
      <c r="L1036">
        <v>16</v>
      </c>
      <c r="M1036">
        <v>423.19499999999999</v>
      </c>
      <c r="O1036">
        <v>-10.497999999999999</v>
      </c>
      <c r="P1036">
        <v>54.992699999999999</v>
      </c>
      <c r="Q1036">
        <v>324.50799999999998</v>
      </c>
      <c r="R1036">
        <v>0.62246800000000002</v>
      </c>
      <c r="S1036">
        <v>-25.299099999999999</v>
      </c>
    </row>
    <row r="1037" spans="1:19" x14ac:dyDescent="0.3">
      <c r="B1037">
        <v>8</v>
      </c>
      <c r="C1037">
        <v>295.80700000000002</v>
      </c>
      <c r="E1037">
        <v>-35.324100000000001</v>
      </c>
      <c r="F1037">
        <v>60.485799999999998</v>
      </c>
      <c r="G1037">
        <v>310.346</v>
      </c>
      <c r="H1037">
        <v>0.554952</v>
      </c>
      <c r="I1037">
        <v>-50.811799999999998</v>
      </c>
      <c r="L1037">
        <v>17</v>
      </c>
      <c r="M1037">
        <v>439.69499999999999</v>
      </c>
      <c r="O1037">
        <v>-10.8185</v>
      </c>
      <c r="P1037">
        <v>55.313099999999999</v>
      </c>
      <c r="Q1037">
        <v>329.08</v>
      </c>
      <c r="R1037">
        <v>0.62447799999999998</v>
      </c>
      <c r="S1037">
        <v>-25.375399999999999</v>
      </c>
    </row>
    <row r="1038" spans="1:19" x14ac:dyDescent="0.3">
      <c r="B1038">
        <v>9</v>
      </c>
      <c r="C1038">
        <v>311.06299999999999</v>
      </c>
      <c r="E1038">
        <v>-35.400399999999998</v>
      </c>
      <c r="F1038">
        <v>60.8521</v>
      </c>
      <c r="G1038">
        <v>313.44299999999998</v>
      </c>
      <c r="H1038">
        <v>0.55344499999999996</v>
      </c>
      <c r="I1038">
        <v>-50.872799999999998</v>
      </c>
      <c r="L1038">
        <v>18</v>
      </c>
      <c r="M1038">
        <v>455.79500000000002</v>
      </c>
      <c r="O1038">
        <v>-10.497999999999999</v>
      </c>
      <c r="P1038">
        <v>54.962200000000003</v>
      </c>
      <c r="Q1038">
        <v>325.89</v>
      </c>
      <c r="R1038">
        <v>0.62282400000000004</v>
      </c>
      <c r="S1038">
        <v>-25.329599999999999</v>
      </c>
    </row>
    <row r="1039" spans="1:19" x14ac:dyDescent="0.3">
      <c r="B1039">
        <v>10</v>
      </c>
      <c r="C1039">
        <v>326.01299999999998</v>
      </c>
      <c r="E1039">
        <v>-34.805300000000003</v>
      </c>
      <c r="F1039">
        <v>60.165399999999998</v>
      </c>
      <c r="G1039">
        <v>307.108</v>
      </c>
      <c r="H1039">
        <v>0.54957800000000001</v>
      </c>
      <c r="I1039">
        <v>-50.811799999999998</v>
      </c>
      <c r="L1039">
        <v>19</v>
      </c>
      <c r="M1039">
        <v>472.22399999999999</v>
      </c>
      <c r="O1039">
        <v>-11.215199999999999</v>
      </c>
      <c r="P1039">
        <v>55.572499999999998</v>
      </c>
      <c r="Q1039">
        <v>334.84199999999998</v>
      </c>
      <c r="R1039">
        <v>0.62900500000000004</v>
      </c>
      <c r="S1039">
        <v>-25.482199999999999</v>
      </c>
    </row>
    <row r="1040" spans="1:19" x14ac:dyDescent="0.3">
      <c r="B1040">
        <v>11</v>
      </c>
      <c r="C1040">
        <v>341.82100000000003</v>
      </c>
      <c r="E1040">
        <v>-34.393300000000004</v>
      </c>
      <c r="F1040">
        <v>59.753399999999999</v>
      </c>
      <c r="G1040">
        <v>300.98099999999999</v>
      </c>
      <c r="H1040">
        <v>0.54739199999999999</v>
      </c>
      <c r="I1040">
        <v>-50.857500000000002</v>
      </c>
      <c r="L1040">
        <v>20</v>
      </c>
      <c r="M1040">
        <v>488.67599999999999</v>
      </c>
      <c r="O1040">
        <v>-11.2</v>
      </c>
      <c r="P1040">
        <v>55.511499999999998</v>
      </c>
      <c r="Q1040">
        <v>333.411</v>
      </c>
      <c r="R1040">
        <v>0.62914999999999999</v>
      </c>
      <c r="S1040">
        <v>-25.405899999999999</v>
      </c>
    </row>
    <row r="1041" spans="2:19" x14ac:dyDescent="0.3">
      <c r="B1041">
        <v>12</v>
      </c>
      <c r="C1041">
        <v>357.30900000000003</v>
      </c>
      <c r="E1041">
        <v>-35.003700000000002</v>
      </c>
      <c r="F1041">
        <v>60.302700000000002</v>
      </c>
      <c r="G1041">
        <v>310.68299999999999</v>
      </c>
      <c r="H1041">
        <v>0.55247900000000005</v>
      </c>
      <c r="I1041">
        <v>-50.796500000000002</v>
      </c>
      <c r="L1041">
        <v>21</v>
      </c>
      <c r="M1041">
        <v>504.947</v>
      </c>
      <c r="O1041">
        <v>-11.383100000000001</v>
      </c>
      <c r="P1041">
        <v>55.679299999999998</v>
      </c>
      <c r="Q1041">
        <v>334.24900000000002</v>
      </c>
      <c r="R1041">
        <v>0.62894799999999995</v>
      </c>
      <c r="S1041">
        <v>-25.695799999999998</v>
      </c>
    </row>
    <row r="1042" spans="2:19" x14ac:dyDescent="0.3">
      <c r="B1042">
        <v>13</v>
      </c>
      <c r="C1042">
        <v>373.30500000000001</v>
      </c>
      <c r="E1042">
        <v>-35.827599999999997</v>
      </c>
      <c r="F1042">
        <v>61.203000000000003</v>
      </c>
      <c r="G1042">
        <v>319.334</v>
      </c>
      <c r="H1042">
        <v>0.55764499999999995</v>
      </c>
      <c r="I1042">
        <v>-50.826999999999998</v>
      </c>
      <c r="L1042">
        <v>22</v>
      </c>
      <c r="M1042">
        <v>521.54399999999998</v>
      </c>
      <c r="O1042">
        <v>-11.230499999999999</v>
      </c>
      <c r="P1042">
        <v>55.297899999999998</v>
      </c>
      <c r="Q1042">
        <v>332.66699999999997</v>
      </c>
      <c r="R1042">
        <v>0.63073699999999999</v>
      </c>
      <c r="S1042">
        <v>-25.65</v>
      </c>
    </row>
    <row r="1043" spans="2:19" x14ac:dyDescent="0.3">
      <c r="B1043">
        <v>14</v>
      </c>
      <c r="C1043">
        <v>388.92</v>
      </c>
      <c r="E1043">
        <v>-34.820599999999999</v>
      </c>
      <c r="F1043">
        <v>60.165399999999998</v>
      </c>
      <c r="G1043">
        <v>310.08499999999998</v>
      </c>
      <c r="H1043">
        <v>0.55371199999999998</v>
      </c>
      <c r="I1043">
        <v>-50.765999999999998</v>
      </c>
      <c r="L1043">
        <v>23</v>
      </c>
      <c r="M1043">
        <v>537.80700000000002</v>
      </c>
      <c r="O1043">
        <v>-11.4899</v>
      </c>
      <c r="P1043">
        <v>55.664099999999998</v>
      </c>
      <c r="Q1043">
        <v>337.71</v>
      </c>
      <c r="R1043">
        <v>0.63192499999999996</v>
      </c>
      <c r="S1043">
        <v>-25.665299999999998</v>
      </c>
    </row>
    <row r="1044" spans="2:19" x14ac:dyDescent="0.3">
      <c r="B1044">
        <v>15</v>
      </c>
      <c r="C1044">
        <v>405.26499999999999</v>
      </c>
      <c r="E1044">
        <v>-34.622199999999999</v>
      </c>
      <c r="F1044">
        <v>59.875500000000002</v>
      </c>
      <c r="G1044">
        <v>307.20600000000002</v>
      </c>
      <c r="H1044">
        <v>0.55129799999999995</v>
      </c>
      <c r="I1044">
        <v>-50.796500000000002</v>
      </c>
      <c r="L1044">
        <v>24</v>
      </c>
      <c r="M1044">
        <v>554.45699999999999</v>
      </c>
      <c r="O1044">
        <v>-11.245699999999999</v>
      </c>
      <c r="P1044">
        <v>55.435200000000002</v>
      </c>
      <c r="Q1044">
        <v>333.85899999999998</v>
      </c>
      <c r="R1044">
        <v>0.62732100000000002</v>
      </c>
      <c r="S1044">
        <v>-25.695799999999998</v>
      </c>
    </row>
    <row r="1045" spans="2:19" x14ac:dyDescent="0.3">
      <c r="B1045">
        <v>16</v>
      </c>
      <c r="C1045">
        <v>420.96899999999999</v>
      </c>
      <c r="E1045">
        <v>-35.293599999999998</v>
      </c>
      <c r="F1045">
        <v>60.562100000000001</v>
      </c>
      <c r="G1045">
        <v>314.13900000000001</v>
      </c>
      <c r="H1045">
        <v>0.554836</v>
      </c>
      <c r="I1045">
        <v>-50.918599999999998</v>
      </c>
      <c r="L1045">
        <v>25</v>
      </c>
      <c r="M1045">
        <v>571.10299999999995</v>
      </c>
      <c r="O1045">
        <v>-11.291499999999999</v>
      </c>
      <c r="P1045">
        <v>55.404699999999998</v>
      </c>
      <c r="Q1045">
        <v>334.72300000000001</v>
      </c>
      <c r="R1045">
        <v>0.63163000000000002</v>
      </c>
      <c r="S1045">
        <v>-25.634799999999998</v>
      </c>
    </row>
    <row r="1046" spans="2:19" x14ac:dyDescent="0.3">
      <c r="B1046">
        <v>17</v>
      </c>
      <c r="C1046">
        <v>438.15199999999999</v>
      </c>
      <c r="E1046">
        <v>-34.500100000000003</v>
      </c>
      <c r="F1046">
        <v>59.570300000000003</v>
      </c>
      <c r="G1046">
        <v>302.82900000000001</v>
      </c>
      <c r="H1046">
        <v>0.55061400000000005</v>
      </c>
      <c r="I1046">
        <v>-50.949100000000001</v>
      </c>
      <c r="L1046">
        <v>26</v>
      </c>
      <c r="M1046">
        <v>587.58399999999995</v>
      </c>
      <c r="O1046">
        <v>-11.962899999999999</v>
      </c>
      <c r="P1046">
        <v>56.076000000000001</v>
      </c>
      <c r="Q1046">
        <v>340.79300000000001</v>
      </c>
      <c r="R1046">
        <v>0.63455700000000004</v>
      </c>
      <c r="S1046">
        <v>-25.726299999999998</v>
      </c>
    </row>
    <row r="1047" spans="2:19" x14ac:dyDescent="0.3">
      <c r="B1047">
        <v>18</v>
      </c>
      <c r="C1047">
        <v>454.08499999999998</v>
      </c>
      <c r="E1047">
        <v>-34.805300000000003</v>
      </c>
      <c r="F1047">
        <v>59.829700000000003</v>
      </c>
      <c r="G1047">
        <v>310.73399999999998</v>
      </c>
      <c r="H1047">
        <v>0.55496900000000005</v>
      </c>
      <c r="I1047">
        <v>-50.826999999999998</v>
      </c>
      <c r="L1047">
        <v>27</v>
      </c>
      <c r="M1047">
        <v>604.36599999999999</v>
      </c>
      <c r="O1047">
        <v>-11.993399999999999</v>
      </c>
      <c r="P1047">
        <v>55.984499999999997</v>
      </c>
      <c r="Q1047">
        <v>338.43200000000002</v>
      </c>
      <c r="R1047">
        <v>0.63501399999999997</v>
      </c>
      <c r="S1047">
        <v>-25.756799999999998</v>
      </c>
    </row>
    <row r="1048" spans="2:19" x14ac:dyDescent="0.3">
      <c r="B1048">
        <v>19</v>
      </c>
      <c r="C1048">
        <v>469.97399999999999</v>
      </c>
      <c r="E1048">
        <v>-34.774799999999999</v>
      </c>
      <c r="F1048">
        <v>60.043300000000002</v>
      </c>
      <c r="G1048">
        <v>307.96600000000001</v>
      </c>
      <c r="H1048">
        <v>0.55444499999999997</v>
      </c>
      <c r="I1048">
        <v>-50.811799999999998</v>
      </c>
      <c r="L1048">
        <v>28</v>
      </c>
      <c r="M1048">
        <v>621.30899999999997</v>
      </c>
      <c r="O1048">
        <v>-11.398300000000001</v>
      </c>
      <c r="P1048">
        <v>55.313099999999999</v>
      </c>
      <c r="Q1048">
        <v>334.38499999999999</v>
      </c>
      <c r="R1048">
        <v>0.62906300000000004</v>
      </c>
      <c r="S1048">
        <v>-25.848400000000002</v>
      </c>
    </row>
    <row r="1049" spans="2:19" x14ac:dyDescent="0.3">
      <c r="B1049">
        <v>20</v>
      </c>
      <c r="C1049">
        <v>486.22300000000001</v>
      </c>
      <c r="E1049">
        <v>-34.667999999999999</v>
      </c>
      <c r="F1049">
        <v>59.753399999999999</v>
      </c>
      <c r="G1049">
        <v>307.887</v>
      </c>
      <c r="H1049">
        <v>0.55252100000000004</v>
      </c>
      <c r="I1049">
        <v>-50.659199999999998</v>
      </c>
      <c r="L1049">
        <v>29</v>
      </c>
      <c r="M1049">
        <v>638.15300000000002</v>
      </c>
      <c r="O1049">
        <v>-10.696400000000001</v>
      </c>
      <c r="P1049">
        <v>54.718000000000004</v>
      </c>
      <c r="Q1049">
        <v>324.77999999999997</v>
      </c>
      <c r="R1049">
        <v>0.62424199999999996</v>
      </c>
      <c r="S1049">
        <v>-25.802600000000002</v>
      </c>
    </row>
    <row r="1050" spans="2:19" x14ac:dyDescent="0.3">
      <c r="B1050">
        <v>21</v>
      </c>
      <c r="C1050">
        <v>502.43599999999998</v>
      </c>
      <c r="E1050">
        <v>-34.393300000000004</v>
      </c>
      <c r="F1050">
        <v>59.692399999999999</v>
      </c>
      <c r="G1050">
        <v>303.59699999999998</v>
      </c>
      <c r="H1050">
        <v>0.54921299999999995</v>
      </c>
      <c r="I1050">
        <v>-50.826999999999998</v>
      </c>
      <c r="L1050">
        <v>30</v>
      </c>
      <c r="M1050">
        <v>654.98400000000004</v>
      </c>
      <c r="O1050">
        <v>-11.367800000000001</v>
      </c>
      <c r="P1050">
        <v>55.282600000000002</v>
      </c>
      <c r="Q1050">
        <v>333.00599999999997</v>
      </c>
      <c r="R1050">
        <v>0.63087000000000004</v>
      </c>
      <c r="S1050">
        <v>-25.909400000000002</v>
      </c>
    </row>
    <row r="1051" spans="2:19" x14ac:dyDescent="0.3">
      <c r="B1051">
        <v>22</v>
      </c>
      <c r="C1051">
        <v>518.923</v>
      </c>
      <c r="E1051">
        <v>-35.598799999999997</v>
      </c>
      <c r="F1051">
        <v>60.714700000000001</v>
      </c>
      <c r="G1051">
        <v>317.411</v>
      </c>
      <c r="H1051">
        <v>0.557805</v>
      </c>
      <c r="I1051">
        <v>-50.888100000000001</v>
      </c>
      <c r="L1051">
        <v>31</v>
      </c>
      <c r="M1051">
        <v>671.64700000000005</v>
      </c>
      <c r="O1051">
        <v>-11.795</v>
      </c>
      <c r="P1051">
        <v>55.709800000000001</v>
      </c>
      <c r="Q1051">
        <v>338.78</v>
      </c>
      <c r="R1051">
        <v>0.63551000000000002</v>
      </c>
      <c r="S1051">
        <v>-25.787400000000002</v>
      </c>
    </row>
    <row r="1052" spans="2:19" x14ac:dyDescent="0.3">
      <c r="B1052">
        <v>23</v>
      </c>
      <c r="C1052">
        <v>534.98199999999997</v>
      </c>
      <c r="E1052">
        <v>-34.4086</v>
      </c>
      <c r="F1052">
        <v>59.570300000000003</v>
      </c>
      <c r="G1052">
        <v>304.44299999999998</v>
      </c>
      <c r="H1052">
        <v>0.549763</v>
      </c>
      <c r="I1052">
        <v>-50.979599999999998</v>
      </c>
      <c r="L1052">
        <v>32</v>
      </c>
      <c r="M1052">
        <v>688.48800000000006</v>
      </c>
      <c r="O1052">
        <v>-12.817399999999999</v>
      </c>
      <c r="P1052">
        <v>56.472799999999999</v>
      </c>
      <c r="Q1052">
        <v>349.99599999999998</v>
      </c>
      <c r="R1052">
        <v>0.64218399999999998</v>
      </c>
      <c r="S1052">
        <v>-26.046800000000001</v>
      </c>
    </row>
    <row r="1053" spans="2:19" x14ac:dyDescent="0.3">
      <c r="B1053">
        <v>24</v>
      </c>
      <c r="C1053">
        <v>551.42999999999995</v>
      </c>
      <c r="E1053">
        <v>-35.049399999999999</v>
      </c>
      <c r="F1053">
        <v>60.241700000000002</v>
      </c>
      <c r="G1053">
        <v>311.93900000000002</v>
      </c>
      <c r="H1053">
        <v>0.55412700000000004</v>
      </c>
      <c r="I1053">
        <v>-50.933799999999998</v>
      </c>
    </row>
    <row r="1054" spans="2:19" x14ac:dyDescent="0.3">
      <c r="B1054">
        <v>25</v>
      </c>
      <c r="C1054">
        <v>567.87099999999998</v>
      </c>
      <c r="E1054">
        <v>-34.667999999999999</v>
      </c>
      <c r="F1054">
        <v>59.799199999999999</v>
      </c>
      <c r="G1054">
        <v>308.37799999999999</v>
      </c>
      <c r="H1054">
        <v>0.55466700000000002</v>
      </c>
      <c r="I1054">
        <v>-50.811799999999998</v>
      </c>
      <c r="K1054">
        <v>4.6500000000000004</v>
      </c>
    </row>
    <row r="1055" spans="2:19" x14ac:dyDescent="0.3">
      <c r="B1055">
        <v>26</v>
      </c>
      <c r="C1055">
        <v>584.44600000000003</v>
      </c>
      <c r="E1055">
        <v>-35.003700000000002</v>
      </c>
      <c r="F1055">
        <v>60.043300000000002</v>
      </c>
      <c r="G1055">
        <v>312.07</v>
      </c>
      <c r="H1055">
        <v>0.556172</v>
      </c>
      <c r="I1055">
        <v>-50.903300000000002</v>
      </c>
      <c r="L1055">
        <v>1</v>
      </c>
      <c r="M1055">
        <v>201.96799999999999</v>
      </c>
      <c r="O1055">
        <v>-19.073499999999999</v>
      </c>
      <c r="P1055">
        <v>65.353399999999993</v>
      </c>
      <c r="Q1055">
        <v>324.97899999999998</v>
      </c>
      <c r="R1055">
        <v>0.60598200000000002</v>
      </c>
      <c r="S1055">
        <v>-25.451699999999999</v>
      </c>
    </row>
    <row r="1056" spans="2:19" x14ac:dyDescent="0.3">
      <c r="B1056">
        <v>27</v>
      </c>
      <c r="C1056">
        <v>601.17899999999997</v>
      </c>
      <c r="E1056">
        <v>-34.774799999999999</v>
      </c>
      <c r="F1056">
        <v>59.844999999999999</v>
      </c>
      <c r="G1056">
        <v>308.839</v>
      </c>
      <c r="H1056">
        <v>0.55398800000000004</v>
      </c>
      <c r="I1056">
        <v>-50.964399999999998</v>
      </c>
      <c r="L1056">
        <v>2</v>
      </c>
      <c r="M1056">
        <v>207.03</v>
      </c>
      <c r="O1056">
        <v>-11.306800000000001</v>
      </c>
      <c r="P1056">
        <v>50.888100000000001</v>
      </c>
      <c r="Q1056">
        <v>370.17</v>
      </c>
      <c r="R1056">
        <v>0.68317099999999997</v>
      </c>
      <c r="S1056">
        <v>-21.9421</v>
      </c>
    </row>
    <row r="1057" spans="1:19" x14ac:dyDescent="0.3">
      <c r="B1057">
        <v>28</v>
      </c>
      <c r="C1057">
        <v>617.90099999999995</v>
      </c>
      <c r="E1057">
        <v>-35.247799999999998</v>
      </c>
      <c r="F1057">
        <v>60.058599999999998</v>
      </c>
      <c r="G1057">
        <v>314.58300000000003</v>
      </c>
      <c r="H1057">
        <v>0.55950800000000001</v>
      </c>
      <c r="I1057">
        <v>-50.933799999999998</v>
      </c>
      <c r="L1057">
        <v>3</v>
      </c>
      <c r="M1057">
        <v>221.679</v>
      </c>
      <c r="O1057">
        <v>-10.1471</v>
      </c>
      <c r="P1057">
        <v>52.795400000000001</v>
      </c>
      <c r="Q1057">
        <v>338.04899999999998</v>
      </c>
      <c r="R1057">
        <v>0.64084600000000003</v>
      </c>
      <c r="S1057">
        <v>-23.2544</v>
      </c>
    </row>
    <row r="1058" spans="1:19" x14ac:dyDescent="0.3">
      <c r="B1058">
        <v>29</v>
      </c>
      <c r="C1058">
        <v>634.72500000000002</v>
      </c>
      <c r="E1058">
        <v>-34.957900000000002</v>
      </c>
      <c r="F1058">
        <v>59.844999999999999</v>
      </c>
      <c r="G1058">
        <v>311.375</v>
      </c>
      <c r="H1058">
        <v>0.557778</v>
      </c>
      <c r="I1058">
        <v>-50.918599999999998</v>
      </c>
      <c r="L1058">
        <v>4</v>
      </c>
      <c r="M1058">
        <v>236.13200000000001</v>
      </c>
      <c r="O1058">
        <v>-8.9569100000000006</v>
      </c>
      <c r="P1058">
        <v>52.261400000000002</v>
      </c>
      <c r="Q1058">
        <v>322.62900000000002</v>
      </c>
      <c r="R1058">
        <v>0.63029100000000005</v>
      </c>
      <c r="S1058">
        <v>-23.4375</v>
      </c>
    </row>
    <row r="1059" spans="1:19" x14ac:dyDescent="0.3">
      <c r="B1059">
        <v>30</v>
      </c>
      <c r="C1059">
        <v>651.38</v>
      </c>
      <c r="E1059">
        <v>-34.728999999999999</v>
      </c>
      <c r="F1059">
        <v>59.585599999999999</v>
      </c>
      <c r="G1059">
        <v>309.58999999999997</v>
      </c>
      <c r="H1059">
        <v>0.55528900000000003</v>
      </c>
      <c r="I1059">
        <v>-50.842300000000002</v>
      </c>
      <c r="L1059">
        <v>5</v>
      </c>
      <c r="M1059">
        <v>250.87899999999999</v>
      </c>
      <c r="O1059">
        <v>-9.9182100000000002</v>
      </c>
      <c r="P1059">
        <v>53.466799999999999</v>
      </c>
      <c r="Q1059">
        <v>329.64299999999997</v>
      </c>
      <c r="R1059">
        <v>0.63311899999999999</v>
      </c>
      <c r="S1059">
        <v>-23.864699999999999</v>
      </c>
    </row>
    <row r="1060" spans="1:19" x14ac:dyDescent="0.3">
      <c r="B1060">
        <v>31</v>
      </c>
      <c r="C1060">
        <v>668.47</v>
      </c>
      <c r="E1060">
        <v>-35.049399999999999</v>
      </c>
      <c r="F1060">
        <v>60.104399999999998</v>
      </c>
      <c r="G1060">
        <v>315.45999999999998</v>
      </c>
      <c r="H1060">
        <v>0.55735400000000002</v>
      </c>
      <c r="I1060">
        <v>-50.918599999999998</v>
      </c>
      <c r="L1060">
        <v>6</v>
      </c>
      <c r="M1060">
        <v>266.13799999999998</v>
      </c>
      <c r="O1060">
        <v>-9.8877000000000006</v>
      </c>
      <c r="P1060">
        <v>53.909300000000002</v>
      </c>
      <c r="Q1060">
        <v>326.09899999999999</v>
      </c>
      <c r="R1060">
        <v>0.62765599999999999</v>
      </c>
      <c r="S1060">
        <v>-24.414100000000001</v>
      </c>
    </row>
    <row r="1061" spans="1:19" x14ac:dyDescent="0.3">
      <c r="B1061">
        <v>32</v>
      </c>
      <c r="C1061">
        <v>685.25599999999997</v>
      </c>
      <c r="E1061">
        <v>-35.003700000000002</v>
      </c>
      <c r="F1061">
        <v>59.936500000000002</v>
      </c>
      <c r="G1061">
        <v>313.86500000000001</v>
      </c>
      <c r="H1061">
        <v>0.556257</v>
      </c>
      <c r="I1061">
        <v>-50.933799999999998</v>
      </c>
      <c r="L1061">
        <v>7</v>
      </c>
      <c r="M1061">
        <v>281.697</v>
      </c>
      <c r="O1061">
        <v>-9.9334699999999998</v>
      </c>
      <c r="P1061">
        <v>54.046599999999998</v>
      </c>
      <c r="Q1061">
        <v>324.666</v>
      </c>
      <c r="R1061">
        <v>0.62551400000000001</v>
      </c>
      <c r="S1061">
        <v>-24.642900000000001</v>
      </c>
    </row>
    <row r="1062" spans="1:19" x14ac:dyDescent="0.3">
      <c r="L1062">
        <v>8</v>
      </c>
      <c r="M1062">
        <v>297.10000000000002</v>
      </c>
      <c r="O1062">
        <v>-9.9792500000000004</v>
      </c>
      <c r="P1062">
        <v>54.214500000000001</v>
      </c>
      <c r="Q1062">
        <v>326.00400000000002</v>
      </c>
      <c r="R1062">
        <v>0.62581100000000001</v>
      </c>
      <c r="S1062">
        <v>-24.581900000000001</v>
      </c>
    </row>
    <row r="1063" spans="1:19" x14ac:dyDescent="0.3">
      <c r="A1063">
        <v>4.75</v>
      </c>
      <c r="L1063">
        <v>9</v>
      </c>
      <c r="M1063">
        <v>312.26299999999998</v>
      </c>
      <c r="O1063">
        <v>-10.788</v>
      </c>
      <c r="P1063">
        <v>55.175800000000002</v>
      </c>
      <c r="Q1063">
        <v>334.73500000000001</v>
      </c>
      <c r="R1063">
        <v>0.63167700000000004</v>
      </c>
      <c r="S1063">
        <v>-24.734500000000001</v>
      </c>
    </row>
    <row r="1064" spans="1:19" x14ac:dyDescent="0.3">
      <c r="B1064">
        <v>1</v>
      </c>
      <c r="C1064">
        <v>201.982</v>
      </c>
      <c r="E1064">
        <v>-42.968800000000002</v>
      </c>
      <c r="F1064">
        <v>71.792599999999993</v>
      </c>
      <c r="G1064">
        <v>296.226</v>
      </c>
      <c r="H1064">
        <v>0.52802199999999999</v>
      </c>
      <c r="I1064">
        <v>-51.544199999999996</v>
      </c>
      <c r="L1064">
        <v>10</v>
      </c>
      <c r="M1064">
        <v>328.35700000000003</v>
      </c>
      <c r="O1064">
        <v>-10.3912</v>
      </c>
      <c r="P1064">
        <v>54.550199999999997</v>
      </c>
      <c r="Q1064">
        <v>327.875</v>
      </c>
      <c r="R1064">
        <v>0.62858099999999995</v>
      </c>
      <c r="S1064">
        <v>-24.9176</v>
      </c>
    </row>
    <row r="1065" spans="1:19" x14ac:dyDescent="0.3">
      <c r="B1065">
        <v>2</v>
      </c>
      <c r="C1065">
        <v>201.982</v>
      </c>
      <c r="E1065">
        <v>-42.968800000000002</v>
      </c>
      <c r="F1065">
        <v>62.6678</v>
      </c>
      <c r="G1065">
        <v>261.97699999999998</v>
      </c>
      <c r="H1065">
        <v>5.1085900000000004</v>
      </c>
      <c r="I1065">
        <v>-47.439599999999999</v>
      </c>
      <c r="L1065">
        <v>11</v>
      </c>
      <c r="M1065">
        <v>343.72899999999998</v>
      </c>
      <c r="O1065">
        <v>-11.0931</v>
      </c>
      <c r="P1065">
        <v>55.206299999999999</v>
      </c>
      <c r="Q1065">
        <v>337.26900000000001</v>
      </c>
      <c r="R1065">
        <v>0.63292499999999996</v>
      </c>
      <c r="S1065">
        <v>-24.9329</v>
      </c>
    </row>
    <row r="1066" spans="1:19" x14ac:dyDescent="0.3">
      <c r="B1066">
        <v>3</v>
      </c>
      <c r="C1066">
        <v>219.81100000000001</v>
      </c>
      <c r="E1066">
        <v>-33.309899999999999</v>
      </c>
      <c r="F1066">
        <v>55.954000000000001</v>
      </c>
      <c r="G1066">
        <v>312.08800000000002</v>
      </c>
      <c r="H1066">
        <v>0.56482900000000003</v>
      </c>
      <c r="I1066">
        <v>-48.950200000000002</v>
      </c>
      <c r="L1066">
        <v>12</v>
      </c>
      <c r="M1066">
        <v>359.50099999999998</v>
      </c>
      <c r="O1066">
        <v>-10.8795</v>
      </c>
      <c r="P1066">
        <v>54.977400000000003</v>
      </c>
      <c r="Q1066">
        <v>333.98099999999999</v>
      </c>
      <c r="R1066">
        <v>0.63036199999999998</v>
      </c>
      <c r="S1066">
        <v>-24.9481</v>
      </c>
    </row>
    <row r="1067" spans="1:19" x14ac:dyDescent="0.3">
      <c r="B1067">
        <v>4</v>
      </c>
      <c r="C1067">
        <v>234.91800000000001</v>
      </c>
      <c r="E1067">
        <v>-34.118699999999997</v>
      </c>
      <c r="F1067">
        <v>58.273299999999999</v>
      </c>
      <c r="G1067">
        <v>309.45699999999999</v>
      </c>
      <c r="H1067">
        <v>0.558361</v>
      </c>
      <c r="I1067">
        <v>-49.636800000000001</v>
      </c>
      <c r="L1067">
        <v>13</v>
      </c>
      <c r="M1067">
        <v>375.07299999999998</v>
      </c>
      <c r="O1067">
        <v>-10.574299999999999</v>
      </c>
      <c r="P1067">
        <v>54.6875</v>
      </c>
      <c r="Q1067">
        <v>330.57299999999998</v>
      </c>
      <c r="R1067">
        <v>0.62951400000000002</v>
      </c>
      <c r="S1067">
        <v>-24.9329</v>
      </c>
    </row>
    <row r="1068" spans="1:19" x14ac:dyDescent="0.3">
      <c r="B1068">
        <v>5</v>
      </c>
      <c r="C1068">
        <v>249.69</v>
      </c>
      <c r="E1068">
        <v>-34.439100000000003</v>
      </c>
      <c r="F1068">
        <v>59.036299999999997</v>
      </c>
      <c r="G1068">
        <v>311.31200000000001</v>
      </c>
      <c r="H1068">
        <v>0.55689</v>
      </c>
      <c r="I1068">
        <v>-49.972499999999997</v>
      </c>
      <c r="L1068">
        <v>14</v>
      </c>
      <c r="M1068">
        <v>390.40899999999999</v>
      </c>
      <c r="O1068">
        <v>-11.8408</v>
      </c>
      <c r="P1068">
        <v>55.816699999999997</v>
      </c>
      <c r="Q1068">
        <v>348.16300000000001</v>
      </c>
      <c r="R1068">
        <v>0.64121399999999995</v>
      </c>
      <c r="S1068">
        <v>-25.0854</v>
      </c>
    </row>
    <row r="1069" spans="1:19" x14ac:dyDescent="0.3">
      <c r="B1069">
        <v>6</v>
      </c>
      <c r="C1069">
        <v>264.637</v>
      </c>
      <c r="E1069">
        <v>-34.500100000000003</v>
      </c>
      <c r="F1069">
        <v>59.6008</v>
      </c>
      <c r="G1069">
        <v>305.64499999999998</v>
      </c>
      <c r="H1069">
        <v>0.55334099999999997</v>
      </c>
      <c r="I1069">
        <v>-50.292999999999999</v>
      </c>
      <c r="L1069">
        <v>15</v>
      </c>
      <c r="M1069">
        <v>406.767</v>
      </c>
      <c r="O1069">
        <v>-10.3912</v>
      </c>
      <c r="P1069">
        <v>54.382300000000001</v>
      </c>
      <c r="Q1069">
        <v>326.43799999999999</v>
      </c>
      <c r="R1069">
        <v>0.62558199999999997</v>
      </c>
      <c r="S1069">
        <v>-25.177</v>
      </c>
    </row>
    <row r="1070" spans="1:19" x14ac:dyDescent="0.3">
      <c r="B1070">
        <v>7</v>
      </c>
      <c r="C1070">
        <v>279.78800000000001</v>
      </c>
      <c r="E1070">
        <v>-34.927399999999999</v>
      </c>
      <c r="F1070">
        <v>60.272199999999998</v>
      </c>
      <c r="G1070">
        <v>311.58</v>
      </c>
      <c r="H1070">
        <v>0.55601299999999998</v>
      </c>
      <c r="I1070">
        <v>-50.216700000000003</v>
      </c>
      <c r="L1070">
        <v>16</v>
      </c>
      <c r="M1070">
        <v>422.67700000000002</v>
      </c>
      <c r="O1070">
        <v>-10.726900000000001</v>
      </c>
      <c r="P1070">
        <v>54.5959</v>
      </c>
      <c r="Q1070">
        <v>331.923</v>
      </c>
      <c r="R1070">
        <v>0.63038000000000005</v>
      </c>
      <c r="S1070">
        <v>-25.116</v>
      </c>
    </row>
    <row r="1071" spans="1:19" x14ac:dyDescent="0.3">
      <c r="B1071">
        <v>8</v>
      </c>
      <c r="C1071">
        <v>294.846</v>
      </c>
      <c r="E1071">
        <v>-34.744300000000003</v>
      </c>
      <c r="F1071">
        <v>60.104399999999998</v>
      </c>
      <c r="G1071">
        <v>310.524</v>
      </c>
      <c r="H1071">
        <v>0.55575200000000002</v>
      </c>
      <c r="I1071">
        <v>-50.338700000000003</v>
      </c>
      <c r="L1071">
        <v>17</v>
      </c>
      <c r="M1071">
        <v>438.9</v>
      </c>
      <c r="O1071">
        <v>-10.8948</v>
      </c>
      <c r="P1071">
        <v>54.885899999999999</v>
      </c>
      <c r="Q1071">
        <v>333.50799999999998</v>
      </c>
      <c r="R1071">
        <v>0.63222400000000001</v>
      </c>
      <c r="S1071">
        <v>-25.177</v>
      </c>
    </row>
    <row r="1072" spans="1:19" x14ac:dyDescent="0.3">
      <c r="B1072">
        <v>9</v>
      </c>
      <c r="C1072">
        <v>310.07600000000002</v>
      </c>
      <c r="E1072">
        <v>-34.652700000000003</v>
      </c>
      <c r="F1072">
        <v>60.089100000000002</v>
      </c>
      <c r="G1072">
        <v>307.91000000000003</v>
      </c>
      <c r="H1072">
        <v>0.55433500000000002</v>
      </c>
      <c r="I1072">
        <v>-50.460799999999999</v>
      </c>
      <c r="L1072">
        <v>18</v>
      </c>
      <c r="M1072">
        <v>455.16399999999999</v>
      </c>
      <c r="O1072">
        <v>-11.352499999999999</v>
      </c>
      <c r="P1072">
        <v>55.404699999999998</v>
      </c>
      <c r="Q1072">
        <v>339.42099999999999</v>
      </c>
      <c r="R1072">
        <v>0.63659500000000002</v>
      </c>
      <c r="S1072">
        <v>-25.1312</v>
      </c>
    </row>
    <row r="1073" spans="2:19" x14ac:dyDescent="0.3">
      <c r="B1073">
        <v>10</v>
      </c>
      <c r="C1073">
        <v>325.495</v>
      </c>
      <c r="E1073">
        <v>-34.194899999999997</v>
      </c>
      <c r="F1073">
        <v>59.661900000000003</v>
      </c>
      <c r="G1073">
        <v>304.565</v>
      </c>
      <c r="H1073">
        <v>0.55019200000000001</v>
      </c>
      <c r="I1073">
        <v>-50.552399999999999</v>
      </c>
      <c r="L1073">
        <v>19</v>
      </c>
      <c r="M1073">
        <v>471.161</v>
      </c>
      <c r="O1073">
        <v>-11.0016</v>
      </c>
      <c r="P1073">
        <v>54.931600000000003</v>
      </c>
      <c r="Q1073">
        <v>335.02600000000001</v>
      </c>
      <c r="R1073">
        <v>0.63313299999999995</v>
      </c>
      <c r="S1073">
        <v>-25.253299999999999</v>
      </c>
    </row>
    <row r="1074" spans="2:19" x14ac:dyDescent="0.3">
      <c r="B1074">
        <v>11</v>
      </c>
      <c r="C1074">
        <v>340.62200000000001</v>
      </c>
      <c r="E1074">
        <v>-35.125700000000002</v>
      </c>
      <c r="F1074">
        <v>60.577399999999997</v>
      </c>
      <c r="G1074">
        <v>316.52199999999999</v>
      </c>
      <c r="H1074">
        <v>0.55811100000000002</v>
      </c>
      <c r="I1074">
        <v>-50.491300000000003</v>
      </c>
      <c r="L1074">
        <v>20</v>
      </c>
      <c r="M1074">
        <v>487.41399999999999</v>
      </c>
      <c r="O1074">
        <v>-10.757400000000001</v>
      </c>
      <c r="P1074">
        <v>54.5807</v>
      </c>
      <c r="Q1074">
        <v>329.38</v>
      </c>
      <c r="R1074">
        <v>0.628224</v>
      </c>
      <c r="S1074">
        <v>-25.405899999999999</v>
      </c>
    </row>
    <row r="1075" spans="2:19" x14ac:dyDescent="0.3">
      <c r="B1075">
        <v>12</v>
      </c>
      <c r="C1075">
        <v>355.69099999999997</v>
      </c>
      <c r="E1075">
        <v>-33.706699999999998</v>
      </c>
      <c r="F1075">
        <v>59.1736</v>
      </c>
      <c r="G1075">
        <v>300.46199999999999</v>
      </c>
      <c r="H1075">
        <v>0.54834499999999997</v>
      </c>
      <c r="I1075">
        <v>-50.445599999999999</v>
      </c>
      <c r="L1075">
        <v>21</v>
      </c>
      <c r="M1075">
        <v>503.78899999999999</v>
      </c>
      <c r="O1075">
        <v>-11.413600000000001</v>
      </c>
      <c r="P1075">
        <v>55.267299999999999</v>
      </c>
      <c r="Q1075">
        <v>339.45699999999999</v>
      </c>
      <c r="R1075">
        <v>0.63662200000000002</v>
      </c>
      <c r="S1075">
        <v>-25.482199999999999</v>
      </c>
    </row>
    <row r="1076" spans="2:19" x14ac:dyDescent="0.3">
      <c r="B1076">
        <v>13</v>
      </c>
      <c r="C1076">
        <v>371.38900000000001</v>
      </c>
      <c r="E1076">
        <v>-34.3628</v>
      </c>
      <c r="F1076">
        <v>59.768700000000003</v>
      </c>
      <c r="G1076">
        <v>308.363</v>
      </c>
      <c r="H1076">
        <v>0.553261</v>
      </c>
      <c r="I1076">
        <v>-50.292999999999999</v>
      </c>
      <c r="L1076">
        <v>22</v>
      </c>
      <c r="M1076">
        <v>520.15599999999995</v>
      </c>
      <c r="O1076">
        <v>-10.543799999999999</v>
      </c>
      <c r="P1076">
        <v>54.367100000000001</v>
      </c>
      <c r="Q1076">
        <v>327.21300000000002</v>
      </c>
      <c r="R1076">
        <v>0.63020200000000004</v>
      </c>
      <c r="S1076">
        <v>-25.344799999999999</v>
      </c>
    </row>
    <row r="1077" spans="2:19" x14ac:dyDescent="0.3">
      <c r="B1077">
        <v>14</v>
      </c>
      <c r="C1077">
        <v>386.97199999999998</v>
      </c>
      <c r="E1077">
        <v>-33.477800000000002</v>
      </c>
      <c r="F1077">
        <v>58.837899999999998</v>
      </c>
      <c r="G1077">
        <v>299.97000000000003</v>
      </c>
      <c r="H1077">
        <v>0.54744300000000001</v>
      </c>
      <c r="I1077">
        <v>-50.308199999999999</v>
      </c>
      <c r="L1077">
        <v>23</v>
      </c>
      <c r="M1077">
        <v>536.245</v>
      </c>
      <c r="O1077">
        <v>-12.176500000000001</v>
      </c>
      <c r="P1077">
        <v>55.969200000000001</v>
      </c>
      <c r="Q1077">
        <v>350.35199999999998</v>
      </c>
      <c r="R1077">
        <v>0.64170000000000005</v>
      </c>
      <c r="S1077">
        <v>-25.543199999999999</v>
      </c>
    </row>
    <row r="1078" spans="2:19" x14ac:dyDescent="0.3">
      <c r="B1078">
        <v>15</v>
      </c>
      <c r="C1078">
        <v>402.52499999999998</v>
      </c>
      <c r="E1078">
        <v>-34.683199999999999</v>
      </c>
      <c r="F1078">
        <v>60.058599999999998</v>
      </c>
      <c r="G1078">
        <v>312.87700000000001</v>
      </c>
      <c r="H1078">
        <v>0.55618999999999996</v>
      </c>
      <c r="I1078">
        <v>-50.491300000000003</v>
      </c>
      <c r="L1078">
        <v>24</v>
      </c>
      <c r="M1078">
        <v>552.94600000000003</v>
      </c>
      <c r="O1078">
        <v>-10.9253</v>
      </c>
      <c r="P1078">
        <v>54.565399999999997</v>
      </c>
      <c r="Q1078">
        <v>329.1</v>
      </c>
      <c r="R1078">
        <v>0.62983599999999995</v>
      </c>
      <c r="S1078">
        <v>-25.558499999999999</v>
      </c>
    </row>
    <row r="1079" spans="2:19" x14ac:dyDescent="0.3">
      <c r="B1079">
        <v>16</v>
      </c>
      <c r="C1079">
        <v>418.221</v>
      </c>
      <c r="E1079">
        <v>-34.805300000000003</v>
      </c>
      <c r="F1079">
        <v>60.104399999999998</v>
      </c>
      <c r="G1079">
        <v>313.33</v>
      </c>
      <c r="H1079">
        <v>0.55933100000000002</v>
      </c>
      <c r="I1079">
        <v>-50.414999999999999</v>
      </c>
      <c r="L1079">
        <v>25</v>
      </c>
      <c r="M1079">
        <v>569.80499999999995</v>
      </c>
      <c r="O1079">
        <v>-11.276199999999999</v>
      </c>
      <c r="P1079">
        <v>54.870600000000003</v>
      </c>
      <c r="Q1079">
        <v>334.50900000000001</v>
      </c>
      <c r="R1079">
        <v>0.63337299999999996</v>
      </c>
      <c r="S1079">
        <v>-25.741599999999998</v>
      </c>
    </row>
    <row r="1080" spans="2:19" x14ac:dyDescent="0.3">
      <c r="B1080">
        <v>17</v>
      </c>
      <c r="C1080">
        <v>433.94299999999998</v>
      </c>
      <c r="E1080">
        <v>-34.5764</v>
      </c>
      <c r="F1080">
        <v>60.089100000000002</v>
      </c>
      <c r="G1080">
        <v>313.64</v>
      </c>
      <c r="H1080">
        <v>0.55614200000000003</v>
      </c>
      <c r="I1080">
        <v>-50.445599999999999</v>
      </c>
      <c r="L1080">
        <v>26</v>
      </c>
      <c r="M1080">
        <v>586.58600000000001</v>
      </c>
      <c r="O1080">
        <v>-11.245699999999999</v>
      </c>
      <c r="P1080">
        <v>54.718000000000004</v>
      </c>
      <c r="Q1080">
        <v>335.17399999999998</v>
      </c>
      <c r="R1080">
        <v>0.63421499999999997</v>
      </c>
      <c r="S1080">
        <v>-25.711099999999998</v>
      </c>
    </row>
    <row r="1081" spans="2:19" x14ac:dyDescent="0.3">
      <c r="B1081">
        <v>18</v>
      </c>
      <c r="C1081">
        <v>449.65300000000002</v>
      </c>
      <c r="E1081">
        <v>-34.393300000000004</v>
      </c>
      <c r="F1081">
        <v>59.829700000000003</v>
      </c>
      <c r="G1081">
        <v>310.74599999999998</v>
      </c>
      <c r="H1081">
        <v>0.55412499999999998</v>
      </c>
      <c r="I1081">
        <v>-50.521900000000002</v>
      </c>
      <c r="L1081">
        <v>27</v>
      </c>
      <c r="M1081">
        <v>603.04600000000005</v>
      </c>
      <c r="O1081">
        <v>-12.222300000000001</v>
      </c>
      <c r="P1081">
        <v>55.664099999999998</v>
      </c>
      <c r="Q1081">
        <v>348.05700000000002</v>
      </c>
      <c r="R1081">
        <v>0.64183100000000004</v>
      </c>
      <c r="S1081">
        <v>-25.878900000000002</v>
      </c>
    </row>
    <row r="1082" spans="2:19" x14ac:dyDescent="0.3">
      <c r="B1082">
        <v>19</v>
      </c>
      <c r="C1082">
        <v>465.53399999999999</v>
      </c>
      <c r="E1082">
        <v>-35.110500000000002</v>
      </c>
      <c r="F1082">
        <v>60.501100000000001</v>
      </c>
      <c r="G1082">
        <v>316.37900000000002</v>
      </c>
      <c r="H1082">
        <v>0.55922799999999995</v>
      </c>
      <c r="I1082">
        <v>-50.521900000000002</v>
      </c>
      <c r="L1082">
        <v>28</v>
      </c>
      <c r="M1082">
        <v>619.82000000000005</v>
      </c>
      <c r="O1082">
        <v>-11.306800000000001</v>
      </c>
      <c r="P1082">
        <v>54.8401</v>
      </c>
      <c r="Q1082">
        <v>335.40699999999998</v>
      </c>
      <c r="R1082">
        <v>0.63535399999999997</v>
      </c>
      <c r="S1082">
        <v>-25.741599999999998</v>
      </c>
    </row>
    <row r="1083" spans="2:19" x14ac:dyDescent="0.3">
      <c r="B1083">
        <v>20</v>
      </c>
      <c r="C1083">
        <v>481.49799999999999</v>
      </c>
      <c r="E1083">
        <v>-34.606900000000003</v>
      </c>
      <c r="F1083">
        <v>59.921300000000002</v>
      </c>
      <c r="G1083">
        <v>311.43900000000002</v>
      </c>
      <c r="H1083">
        <v>0.555419</v>
      </c>
      <c r="I1083">
        <v>-50.552399999999999</v>
      </c>
      <c r="L1083">
        <v>29</v>
      </c>
      <c r="M1083">
        <v>636.98199999999997</v>
      </c>
      <c r="O1083">
        <v>-11.1084</v>
      </c>
      <c r="P1083">
        <v>54.6417</v>
      </c>
      <c r="Q1083">
        <v>333.28300000000002</v>
      </c>
      <c r="R1083">
        <v>0.631656</v>
      </c>
      <c r="S1083">
        <v>-25.817900000000002</v>
      </c>
    </row>
    <row r="1084" spans="2:19" x14ac:dyDescent="0.3">
      <c r="B1084">
        <v>21</v>
      </c>
      <c r="C1084">
        <v>497.62799999999999</v>
      </c>
      <c r="E1084">
        <v>-35.522500000000001</v>
      </c>
      <c r="F1084">
        <v>60.8673</v>
      </c>
      <c r="G1084">
        <v>321.97800000000001</v>
      </c>
      <c r="H1084">
        <v>0.561921</v>
      </c>
      <c r="I1084">
        <v>-50.537100000000002</v>
      </c>
      <c r="L1084">
        <v>30</v>
      </c>
      <c r="M1084">
        <v>653.48199999999997</v>
      </c>
      <c r="O1084">
        <v>-11.398300000000001</v>
      </c>
      <c r="P1084">
        <v>54.656999999999996</v>
      </c>
      <c r="Q1084">
        <v>332.77600000000001</v>
      </c>
      <c r="R1084">
        <v>0.633185</v>
      </c>
      <c r="S1084">
        <v>-25.878900000000002</v>
      </c>
    </row>
    <row r="1085" spans="2:19" x14ac:dyDescent="0.3">
      <c r="B1085">
        <v>22</v>
      </c>
      <c r="C1085">
        <v>513.697</v>
      </c>
      <c r="E1085">
        <v>-34.103400000000001</v>
      </c>
      <c r="F1085">
        <v>59.371899999999997</v>
      </c>
      <c r="G1085">
        <v>308.072</v>
      </c>
      <c r="H1085">
        <v>0.55615499999999995</v>
      </c>
      <c r="I1085">
        <v>-50.430300000000003</v>
      </c>
      <c r="L1085">
        <v>31</v>
      </c>
      <c r="M1085">
        <v>670.41899999999998</v>
      </c>
      <c r="O1085">
        <v>-11.7645</v>
      </c>
      <c r="P1085">
        <v>54.962200000000003</v>
      </c>
      <c r="Q1085">
        <v>337.63400000000001</v>
      </c>
      <c r="R1085">
        <v>0.63675400000000004</v>
      </c>
      <c r="S1085">
        <v>-25.970500000000001</v>
      </c>
    </row>
    <row r="1086" spans="2:19" x14ac:dyDescent="0.3">
      <c r="B1086">
        <v>23</v>
      </c>
      <c r="C1086">
        <v>530.10500000000002</v>
      </c>
      <c r="E1086">
        <v>-34.332299999999996</v>
      </c>
      <c r="F1086">
        <v>59.585599999999999</v>
      </c>
      <c r="G1086">
        <v>309.91300000000001</v>
      </c>
      <c r="H1086">
        <v>0.55552999999999997</v>
      </c>
      <c r="I1086">
        <v>-50.476100000000002</v>
      </c>
      <c r="L1086">
        <v>32</v>
      </c>
      <c r="M1086">
        <v>687.41499999999996</v>
      </c>
      <c r="O1086">
        <v>-11.444100000000001</v>
      </c>
      <c r="P1086">
        <v>54.7333</v>
      </c>
      <c r="Q1086">
        <v>332.47</v>
      </c>
      <c r="R1086">
        <v>0.63284200000000002</v>
      </c>
      <c r="S1086">
        <v>-26.031500000000001</v>
      </c>
    </row>
    <row r="1087" spans="2:19" x14ac:dyDescent="0.3">
      <c r="B1087">
        <v>24</v>
      </c>
      <c r="C1087">
        <v>546.25400000000002</v>
      </c>
      <c r="E1087">
        <v>-35.049399999999999</v>
      </c>
      <c r="F1087">
        <v>60.348500000000001</v>
      </c>
      <c r="G1087">
        <v>317.63400000000001</v>
      </c>
      <c r="H1087">
        <v>0.56096999999999997</v>
      </c>
      <c r="I1087">
        <v>-50.628700000000002</v>
      </c>
    </row>
    <row r="1088" spans="2:19" x14ac:dyDescent="0.3">
      <c r="B1088">
        <v>25</v>
      </c>
      <c r="C1088">
        <v>562.76400000000001</v>
      </c>
      <c r="E1088">
        <v>-35.110500000000002</v>
      </c>
      <c r="F1088">
        <v>60.211199999999998</v>
      </c>
      <c r="G1088">
        <v>318.49799999999999</v>
      </c>
      <c r="H1088">
        <v>0.56075900000000001</v>
      </c>
      <c r="I1088">
        <v>-50.506599999999999</v>
      </c>
      <c r="K1088">
        <v>4.7</v>
      </c>
    </row>
    <row r="1089" spans="1:19" x14ac:dyDescent="0.3">
      <c r="B1089">
        <v>26</v>
      </c>
      <c r="C1089">
        <v>578.95000000000005</v>
      </c>
      <c r="E1089">
        <v>-34.2712</v>
      </c>
      <c r="F1089">
        <v>59.371899999999997</v>
      </c>
      <c r="G1089">
        <v>310.75599999999997</v>
      </c>
      <c r="H1089">
        <v>0.55656700000000003</v>
      </c>
      <c r="I1089">
        <v>-50.598100000000002</v>
      </c>
      <c r="L1089">
        <v>1</v>
      </c>
      <c r="M1089">
        <v>201.928</v>
      </c>
      <c r="O1089">
        <v>-18.7531</v>
      </c>
      <c r="P1089">
        <v>65.261799999999994</v>
      </c>
      <c r="Q1089">
        <v>322.59100000000001</v>
      </c>
      <c r="R1089">
        <v>0.60755400000000004</v>
      </c>
      <c r="S1089">
        <v>-25.283799999999999</v>
      </c>
    </row>
    <row r="1090" spans="1:19" x14ac:dyDescent="0.3">
      <c r="B1090">
        <v>27</v>
      </c>
      <c r="C1090">
        <v>595.375</v>
      </c>
      <c r="E1090">
        <v>-34.194899999999997</v>
      </c>
      <c r="F1090">
        <v>59.2804</v>
      </c>
      <c r="G1090">
        <v>308.68200000000002</v>
      </c>
      <c r="H1090">
        <v>0.55620800000000004</v>
      </c>
      <c r="I1090">
        <v>-50.567599999999999</v>
      </c>
      <c r="L1090">
        <v>2</v>
      </c>
      <c r="M1090">
        <v>206.84399999999999</v>
      </c>
      <c r="O1090">
        <v>-11.184699999999999</v>
      </c>
      <c r="P1090">
        <v>50.781300000000002</v>
      </c>
      <c r="Q1090">
        <v>375.58199999999999</v>
      </c>
      <c r="R1090">
        <v>0.68789400000000001</v>
      </c>
      <c r="S1090">
        <v>-21.8353</v>
      </c>
    </row>
    <row r="1091" spans="1:19" x14ac:dyDescent="0.3">
      <c r="B1091">
        <v>28</v>
      </c>
      <c r="C1091">
        <v>611.79600000000005</v>
      </c>
      <c r="E1091">
        <v>-34.79</v>
      </c>
      <c r="F1091">
        <v>59.829700000000003</v>
      </c>
      <c r="G1091">
        <v>317.24900000000002</v>
      </c>
      <c r="H1091">
        <v>0.562052</v>
      </c>
      <c r="I1091">
        <v>-50.430300000000003</v>
      </c>
      <c r="L1091">
        <v>3</v>
      </c>
      <c r="M1091">
        <v>221.12</v>
      </c>
      <c r="O1091">
        <v>-9.4909700000000008</v>
      </c>
      <c r="P1091">
        <v>52.124000000000002</v>
      </c>
      <c r="Q1091">
        <v>336.87299999999999</v>
      </c>
      <c r="R1091">
        <v>0.64035699999999995</v>
      </c>
      <c r="S1091">
        <v>-23.071300000000001</v>
      </c>
    </row>
    <row r="1092" spans="1:19" x14ac:dyDescent="0.3">
      <c r="B1092">
        <v>29</v>
      </c>
      <c r="C1092">
        <v>628.28800000000001</v>
      </c>
      <c r="E1092">
        <v>-34.622199999999999</v>
      </c>
      <c r="F1092">
        <v>59.585599999999999</v>
      </c>
      <c r="G1092">
        <v>316.92700000000002</v>
      </c>
      <c r="H1092">
        <v>0.562191</v>
      </c>
      <c r="I1092">
        <v>-50.476100000000002</v>
      </c>
      <c r="L1092">
        <v>4</v>
      </c>
      <c r="M1092">
        <v>235.10900000000001</v>
      </c>
      <c r="O1092">
        <v>-10.650600000000001</v>
      </c>
      <c r="P1092">
        <v>53.909300000000002</v>
      </c>
      <c r="Q1092">
        <v>346.99</v>
      </c>
      <c r="R1092">
        <v>0.64785899999999996</v>
      </c>
      <c r="S1092">
        <v>-23.468</v>
      </c>
    </row>
    <row r="1093" spans="1:19" x14ac:dyDescent="0.3">
      <c r="B1093">
        <v>30</v>
      </c>
      <c r="C1093">
        <v>645.07399999999996</v>
      </c>
      <c r="E1093">
        <v>-34.439100000000003</v>
      </c>
      <c r="F1093">
        <v>59.3262</v>
      </c>
      <c r="G1093">
        <v>312.197</v>
      </c>
      <c r="H1093">
        <v>0.56039499999999998</v>
      </c>
      <c r="I1093">
        <v>-50.491300000000003</v>
      </c>
      <c r="L1093">
        <v>5</v>
      </c>
      <c r="M1093">
        <v>250.24199999999999</v>
      </c>
      <c r="O1093">
        <v>-9.9334699999999998</v>
      </c>
      <c r="P1093">
        <v>53.741500000000002</v>
      </c>
      <c r="Q1093">
        <v>332.73500000000001</v>
      </c>
      <c r="R1093">
        <v>0.63577700000000004</v>
      </c>
      <c r="S1093">
        <v>-23.925799999999999</v>
      </c>
    </row>
    <row r="1094" spans="1:19" x14ac:dyDescent="0.3">
      <c r="B1094">
        <v>31</v>
      </c>
      <c r="C1094">
        <v>661.74900000000002</v>
      </c>
      <c r="E1094">
        <v>-35.018900000000002</v>
      </c>
      <c r="F1094">
        <v>59.951799999999999</v>
      </c>
      <c r="G1094">
        <v>318.15899999999999</v>
      </c>
      <c r="H1094">
        <v>0.561894</v>
      </c>
      <c r="I1094">
        <v>-50.674399999999999</v>
      </c>
      <c r="L1094">
        <v>6</v>
      </c>
      <c r="M1094">
        <v>265.22800000000001</v>
      </c>
      <c r="O1094">
        <v>-10.665900000000001</v>
      </c>
      <c r="P1094">
        <v>54.809600000000003</v>
      </c>
      <c r="Q1094">
        <v>341.34300000000002</v>
      </c>
      <c r="R1094">
        <v>0.63550300000000004</v>
      </c>
      <c r="S1094">
        <v>-24.322500000000002</v>
      </c>
    </row>
    <row r="1095" spans="1:19" x14ac:dyDescent="0.3">
      <c r="B1095">
        <v>32</v>
      </c>
      <c r="C1095">
        <v>678.38800000000003</v>
      </c>
      <c r="E1095">
        <v>-35.201999999999998</v>
      </c>
      <c r="F1095">
        <v>60.150100000000002</v>
      </c>
      <c r="G1095">
        <v>322.25200000000001</v>
      </c>
      <c r="H1095">
        <v>0.56500300000000003</v>
      </c>
      <c r="I1095">
        <v>-50.598100000000002</v>
      </c>
      <c r="L1095">
        <v>7</v>
      </c>
      <c r="M1095">
        <v>280.589</v>
      </c>
      <c r="O1095">
        <v>-9.9792500000000004</v>
      </c>
      <c r="P1095">
        <v>54.351799999999997</v>
      </c>
      <c r="Q1095">
        <v>328.83</v>
      </c>
      <c r="R1095">
        <v>0.62867899999999999</v>
      </c>
      <c r="S1095">
        <v>-24.383500000000002</v>
      </c>
    </row>
    <row r="1096" spans="1:19" x14ac:dyDescent="0.3">
      <c r="B1096">
        <v>33</v>
      </c>
      <c r="C1096">
        <v>695.08100000000002</v>
      </c>
      <c r="E1096">
        <v>-34.2102</v>
      </c>
      <c r="F1096">
        <v>59.204099999999997</v>
      </c>
      <c r="G1096">
        <v>311.44200000000001</v>
      </c>
      <c r="H1096">
        <v>0.55846399999999996</v>
      </c>
      <c r="I1096">
        <v>-50.552399999999999</v>
      </c>
      <c r="L1096">
        <v>8</v>
      </c>
      <c r="M1096">
        <v>295.97199999999998</v>
      </c>
      <c r="O1096">
        <v>-9.2926000000000002</v>
      </c>
      <c r="P1096">
        <v>53.848300000000002</v>
      </c>
      <c r="Q1096">
        <v>320.89</v>
      </c>
      <c r="R1096">
        <v>0.62473000000000001</v>
      </c>
      <c r="S1096">
        <v>-24.398800000000001</v>
      </c>
    </row>
    <row r="1097" spans="1:19" x14ac:dyDescent="0.3">
      <c r="L1097">
        <v>9</v>
      </c>
      <c r="M1097">
        <v>311.08999999999997</v>
      </c>
      <c r="O1097">
        <v>-10.482799999999999</v>
      </c>
      <c r="P1097">
        <v>54.7943</v>
      </c>
      <c r="Q1097">
        <v>335.96300000000002</v>
      </c>
      <c r="R1097">
        <v>0.63347900000000001</v>
      </c>
      <c r="S1097">
        <v>-24.642900000000001</v>
      </c>
    </row>
    <row r="1098" spans="1:19" x14ac:dyDescent="0.3">
      <c r="A1098">
        <v>4.8</v>
      </c>
      <c r="L1098">
        <v>10</v>
      </c>
      <c r="M1098">
        <v>326.43</v>
      </c>
      <c r="O1098">
        <v>-10.7422</v>
      </c>
      <c r="P1098">
        <v>55.038499999999999</v>
      </c>
      <c r="Q1098">
        <v>337.18</v>
      </c>
      <c r="R1098">
        <v>0.63369600000000004</v>
      </c>
      <c r="S1098">
        <v>-24.8108</v>
      </c>
    </row>
    <row r="1099" spans="1:19" x14ac:dyDescent="0.3">
      <c r="B1099">
        <v>1</v>
      </c>
      <c r="C1099">
        <v>201.916</v>
      </c>
      <c r="E1099">
        <v>-42.1143</v>
      </c>
      <c r="F1099">
        <v>71.060199999999995</v>
      </c>
      <c r="G1099">
        <v>290.91800000000001</v>
      </c>
      <c r="H1099">
        <v>0.528698</v>
      </c>
      <c r="I1099">
        <v>-51.132199999999997</v>
      </c>
      <c r="L1099">
        <v>11</v>
      </c>
      <c r="M1099">
        <v>342.00299999999999</v>
      </c>
      <c r="O1099">
        <v>-10.559100000000001</v>
      </c>
      <c r="P1099">
        <v>54.809600000000003</v>
      </c>
      <c r="Q1099">
        <v>334.53</v>
      </c>
      <c r="R1099">
        <v>0.63165099999999996</v>
      </c>
      <c r="S1099">
        <v>-24.8871</v>
      </c>
    </row>
    <row r="1100" spans="1:19" x14ac:dyDescent="0.3">
      <c r="B1100">
        <v>2</v>
      </c>
      <c r="C1100">
        <v>201.916</v>
      </c>
      <c r="E1100">
        <v>-42.1143</v>
      </c>
      <c r="F1100">
        <v>61.782800000000002</v>
      </c>
      <c r="G1100">
        <v>256.25299999999999</v>
      </c>
      <c r="H1100">
        <v>5.0488400000000002</v>
      </c>
      <c r="I1100">
        <v>-47.363300000000002</v>
      </c>
      <c r="L1100">
        <v>12</v>
      </c>
      <c r="M1100">
        <v>357.63799999999998</v>
      </c>
      <c r="O1100">
        <v>-10.635400000000001</v>
      </c>
      <c r="P1100">
        <v>55.007899999999999</v>
      </c>
      <c r="Q1100">
        <v>336.661</v>
      </c>
      <c r="R1100">
        <v>0.63202700000000001</v>
      </c>
      <c r="S1100">
        <v>-24.9481</v>
      </c>
    </row>
    <row r="1101" spans="1:19" x14ac:dyDescent="0.3">
      <c r="B1101">
        <v>3</v>
      </c>
      <c r="C1101">
        <v>219.42500000000001</v>
      </c>
      <c r="E1101">
        <v>-33.721899999999998</v>
      </c>
      <c r="F1101">
        <v>56.289700000000003</v>
      </c>
      <c r="G1101">
        <v>325.29899999999998</v>
      </c>
      <c r="H1101">
        <v>0.57498300000000002</v>
      </c>
      <c r="I1101">
        <v>-48.599200000000003</v>
      </c>
      <c r="L1101">
        <v>13</v>
      </c>
      <c r="M1101">
        <v>373.327</v>
      </c>
      <c r="O1101">
        <v>-10.6812</v>
      </c>
      <c r="P1101">
        <v>55.145299999999999</v>
      </c>
      <c r="Q1101">
        <v>337.238</v>
      </c>
      <c r="R1101">
        <v>0.63214800000000004</v>
      </c>
      <c r="S1101">
        <v>-24.9176</v>
      </c>
    </row>
    <row r="1102" spans="1:19" x14ac:dyDescent="0.3">
      <c r="B1102">
        <v>4</v>
      </c>
      <c r="C1102">
        <v>233.87100000000001</v>
      </c>
      <c r="E1102">
        <v>-33.691400000000002</v>
      </c>
      <c r="F1102">
        <v>57.7545</v>
      </c>
      <c r="G1102">
        <v>311.03899999999999</v>
      </c>
      <c r="H1102">
        <v>0.55993700000000002</v>
      </c>
      <c r="I1102">
        <v>-49.240099999999998</v>
      </c>
      <c r="L1102">
        <v>14</v>
      </c>
      <c r="M1102">
        <v>388.98</v>
      </c>
      <c r="O1102">
        <v>-11.352499999999999</v>
      </c>
      <c r="P1102">
        <v>55.572499999999998</v>
      </c>
      <c r="Q1102">
        <v>343.92599999999999</v>
      </c>
      <c r="R1102">
        <v>0.63924999999999998</v>
      </c>
      <c r="S1102">
        <v>-24.9176</v>
      </c>
    </row>
    <row r="1103" spans="1:19" x14ac:dyDescent="0.3">
      <c r="B1103">
        <v>5</v>
      </c>
      <c r="C1103">
        <v>249.345</v>
      </c>
      <c r="E1103">
        <v>-34.484900000000003</v>
      </c>
      <c r="F1103">
        <v>59.1736</v>
      </c>
      <c r="G1103">
        <v>313.37299999999999</v>
      </c>
      <c r="H1103">
        <v>0.56005400000000005</v>
      </c>
      <c r="I1103">
        <v>-49.697899999999997</v>
      </c>
      <c r="L1103">
        <v>15</v>
      </c>
      <c r="M1103">
        <v>404.41199999999998</v>
      </c>
      <c r="O1103">
        <v>-10.8795</v>
      </c>
      <c r="P1103">
        <v>55.038499999999999</v>
      </c>
      <c r="Q1103">
        <v>337.61399999999998</v>
      </c>
      <c r="R1103">
        <v>0.63619599999999998</v>
      </c>
      <c r="S1103">
        <v>-25.0702</v>
      </c>
    </row>
    <row r="1104" spans="1:19" x14ac:dyDescent="0.3">
      <c r="B1104">
        <v>6</v>
      </c>
      <c r="C1104">
        <v>264.13</v>
      </c>
      <c r="E1104">
        <v>-35.034199999999998</v>
      </c>
      <c r="F1104">
        <v>60.180700000000002</v>
      </c>
      <c r="G1104">
        <v>317.14</v>
      </c>
      <c r="H1104">
        <v>0.56096900000000005</v>
      </c>
      <c r="I1104">
        <v>-49.9268</v>
      </c>
      <c r="L1104">
        <v>16</v>
      </c>
      <c r="M1104">
        <v>420.20100000000002</v>
      </c>
      <c r="O1104">
        <v>-11.123699999999999</v>
      </c>
      <c r="P1104">
        <v>55.282600000000002</v>
      </c>
      <c r="Q1104">
        <v>339.67700000000002</v>
      </c>
      <c r="R1104">
        <v>0.63709700000000002</v>
      </c>
      <c r="S1104">
        <v>-25.0854</v>
      </c>
    </row>
    <row r="1105" spans="2:19" x14ac:dyDescent="0.3">
      <c r="B1105">
        <v>7</v>
      </c>
      <c r="C1105">
        <v>279.14100000000002</v>
      </c>
      <c r="E1105">
        <v>-34.500100000000003</v>
      </c>
      <c r="F1105">
        <v>59.966999999999999</v>
      </c>
      <c r="G1105">
        <v>310.98099999999999</v>
      </c>
      <c r="H1105">
        <v>0.55925100000000005</v>
      </c>
      <c r="I1105">
        <v>-49.942</v>
      </c>
      <c r="L1105">
        <v>17</v>
      </c>
      <c r="M1105">
        <v>436.33199999999999</v>
      </c>
      <c r="O1105">
        <v>-10.620100000000001</v>
      </c>
      <c r="P1105">
        <v>54.931600000000003</v>
      </c>
      <c r="Q1105">
        <v>332.928</v>
      </c>
      <c r="R1105">
        <v>0.63071500000000003</v>
      </c>
      <c r="S1105">
        <v>-25.1007</v>
      </c>
    </row>
    <row r="1106" spans="2:19" x14ac:dyDescent="0.3">
      <c r="B1106">
        <v>8</v>
      </c>
      <c r="C1106">
        <v>294.411</v>
      </c>
      <c r="E1106">
        <v>-33.584600000000002</v>
      </c>
      <c r="F1106">
        <v>58.96</v>
      </c>
      <c r="G1106">
        <v>302.88200000000001</v>
      </c>
      <c r="H1106">
        <v>0.55393199999999998</v>
      </c>
      <c r="I1106">
        <v>-49.850499999999997</v>
      </c>
      <c r="L1106">
        <v>18</v>
      </c>
      <c r="M1106">
        <v>452.37900000000002</v>
      </c>
      <c r="O1106">
        <v>-10.375999999999999</v>
      </c>
      <c r="P1106">
        <v>54.489100000000001</v>
      </c>
      <c r="Q1106">
        <v>333.37099999999998</v>
      </c>
      <c r="R1106">
        <v>0.63052200000000003</v>
      </c>
      <c r="S1106">
        <v>-25.222799999999999</v>
      </c>
    </row>
    <row r="1107" spans="2:19" x14ac:dyDescent="0.3">
      <c r="B1107">
        <v>9</v>
      </c>
      <c r="C1107">
        <v>309.51499999999999</v>
      </c>
      <c r="E1107">
        <v>-33.966099999999997</v>
      </c>
      <c r="F1107">
        <v>59.2804</v>
      </c>
      <c r="G1107">
        <v>309.654</v>
      </c>
      <c r="H1107">
        <v>0.55426900000000001</v>
      </c>
      <c r="I1107">
        <v>-50.170900000000003</v>
      </c>
      <c r="L1107">
        <v>19</v>
      </c>
      <c r="M1107">
        <v>468.60399999999998</v>
      </c>
      <c r="O1107">
        <v>-10.574299999999999</v>
      </c>
      <c r="P1107">
        <v>54.489100000000001</v>
      </c>
      <c r="Q1107">
        <v>331.36599999999999</v>
      </c>
      <c r="R1107">
        <v>0.63161900000000004</v>
      </c>
      <c r="S1107">
        <v>-25.177</v>
      </c>
    </row>
    <row r="1108" spans="2:19" x14ac:dyDescent="0.3">
      <c r="B1108">
        <v>10</v>
      </c>
      <c r="C1108">
        <v>324.62700000000001</v>
      </c>
      <c r="E1108">
        <v>-34.240699999999997</v>
      </c>
      <c r="F1108">
        <v>59.829700000000003</v>
      </c>
      <c r="G1108">
        <v>310.67200000000003</v>
      </c>
      <c r="H1108">
        <v>0.55682100000000001</v>
      </c>
      <c r="I1108">
        <v>-50.0946</v>
      </c>
      <c r="L1108">
        <v>20</v>
      </c>
      <c r="M1108">
        <v>484.47800000000001</v>
      </c>
      <c r="O1108">
        <v>-10.665900000000001</v>
      </c>
      <c r="P1108">
        <v>54.489100000000001</v>
      </c>
      <c r="Q1108">
        <v>333.43900000000002</v>
      </c>
      <c r="R1108">
        <v>0.63453599999999999</v>
      </c>
      <c r="S1108">
        <v>-25.253299999999999</v>
      </c>
    </row>
    <row r="1109" spans="2:19" x14ac:dyDescent="0.3">
      <c r="B1109">
        <v>11</v>
      </c>
      <c r="C1109">
        <v>340.07600000000002</v>
      </c>
      <c r="E1109">
        <v>-34.317</v>
      </c>
      <c r="F1109">
        <v>59.921300000000002</v>
      </c>
      <c r="G1109">
        <v>312.05799999999999</v>
      </c>
      <c r="H1109">
        <v>0.55918199999999996</v>
      </c>
      <c r="I1109">
        <v>-50.0946</v>
      </c>
      <c r="L1109">
        <v>21</v>
      </c>
      <c r="M1109">
        <v>500.55799999999999</v>
      </c>
      <c r="O1109">
        <v>-10.7727</v>
      </c>
      <c r="P1109">
        <v>54.718000000000004</v>
      </c>
      <c r="Q1109">
        <v>335.79700000000003</v>
      </c>
      <c r="R1109">
        <v>0.63307199999999997</v>
      </c>
      <c r="S1109">
        <v>-25.482199999999999</v>
      </c>
    </row>
    <row r="1110" spans="2:19" x14ac:dyDescent="0.3">
      <c r="B1110">
        <v>12</v>
      </c>
      <c r="C1110">
        <v>355.24099999999999</v>
      </c>
      <c r="E1110">
        <v>-34.103400000000001</v>
      </c>
      <c r="F1110">
        <v>59.6008</v>
      </c>
      <c r="G1110">
        <v>311.51900000000001</v>
      </c>
      <c r="H1110">
        <v>0.55855100000000002</v>
      </c>
      <c r="I1110">
        <v>-50.064100000000003</v>
      </c>
      <c r="L1110">
        <v>22</v>
      </c>
      <c r="M1110">
        <v>516.59900000000005</v>
      </c>
      <c r="O1110">
        <v>-11.7188</v>
      </c>
      <c r="P1110">
        <v>55.587800000000001</v>
      </c>
      <c r="Q1110">
        <v>347.69299999999998</v>
      </c>
      <c r="R1110">
        <v>0.64402499999999996</v>
      </c>
      <c r="S1110">
        <v>-25.314299999999999</v>
      </c>
    </row>
    <row r="1111" spans="2:19" x14ac:dyDescent="0.3">
      <c r="B1111">
        <v>13</v>
      </c>
      <c r="C1111">
        <v>370.036</v>
      </c>
      <c r="E1111">
        <v>-34.774799999999999</v>
      </c>
      <c r="F1111">
        <v>60.211199999999998</v>
      </c>
      <c r="G1111">
        <v>318.18900000000002</v>
      </c>
      <c r="H1111">
        <v>0.56152899999999994</v>
      </c>
      <c r="I1111">
        <v>-50.170900000000003</v>
      </c>
      <c r="L1111">
        <v>23</v>
      </c>
      <c r="M1111">
        <v>532.92899999999997</v>
      </c>
      <c r="O1111">
        <v>-11.901899999999999</v>
      </c>
      <c r="P1111">
        <v>55.816699999999997</v>
      </c>
      <c r="Q1111">
        <v>348.77199999999999</v>
      </c>
      <c r="R1111">
        <v>0.63971</v>
      </c>
      <c r="S1111">
        <v>-25.436399999999999</v>
      </c>
    </row>
    <row r="1112" spans="2:19" x14ac:dyDescent="0.3">
      <c r="B1112">
        <v>14</v>
      </c>
      <c r="C1112">
        <v>385.42599999999999</v>
      </c>
      <c r="E1112">
        <v>-34.896900000000002</v>
      </c>
      <c r="F1112">
        <v>60.333300000000001</v>
      </c>
      <c r="G1112">
        <v>320.67899999999997</v>
      </c>
      <c r="H1112">
        <v>0.56346200000000002</v>
      </c>
      <c r="I1112">
        <v>-50.125100000000003</v>
      </c>
      <c r="L1112">
        <v>24</v>
      </c>
      <c r="M1112">
        <v>549.35599999999999</v>
      </c>
      <c r="O1112">
        <v>-10.8795</v>
      </c>
      <c r="P1112">
        <v>54.458599999999997</v>
      </c>
      <c r="Q1112">
        <v>336.22</v>
      </c>
      <c r="R1112">
        <v>0.63536300000000001</v>
      </c>
      <c r="S1112">
        <v>-25.451699999999999</v>
      </c>
    </row>
    <row r="1113" spans="2:19" x14ac:dyDescent="0.3">
      <c r="B1113">
        <v>15</v>
      </c>
      <c r="C1113">
        <v>400.81099999999998</v>
      </c>
      <c r="E1113">
        <v>-33.630400000000002</v>
      </c>
      <c r="F1113">
        <v>59.127800000000001</v>
      </c>
      <c r="G1113">
        <v>305.70800000000003</v>
      </c>
      <c r="H1113">
        <v>0.55523999999999996</v>
      </c>
      <c r="I1113">
        <v>-50.125100000000003</v>
      </c>
      <c r="L1113">
        <v>25</v>
      </c>
      <c r="M1113">
        <v>565.53599999999994</v>
      </c>
      <c r="O1113">
        <v>-11.154199999999999</v>
      </c>
      <c r="P1113">
        <v>54.763800000000003</v>
      </c>
      <c r="Q1113">
        <v>337.29700000000003</v>
      </c>
      <c r="R1113">
        <v>0.637548</v>
      </c>
      <c r="S1113">
        <v>-25.466899999999999</v>
      </c>
    </row>
    <row r="1114" spans="2:19" x14ac:dyDescent="0.3">
      <c r="B1114">
        <v>16</v>
      </c>
      <c r="C1114">
        <v>416.51</v>
      </c>
      <c r="E1114">
        <v>-34.637500000000003</v>
      </c>
      <c r="F1114">
        <v>60.073900000000002</v>
      </c>
      <c r="G1114">
        <v>319.12700000000001</v>
      </c>
      <c r="H1114">
        <v>0.56145100000000003</v>
      </c>
      <c r="I1114">
        <v>-50.079300000000003</v>
      </c>
      <c r="L1114">
        <v>26</v>
      </c>
      <c r="M1114">
        <v>581.78399999999999</v>
      </c>
      <c r="O1114">
        <v>-11.291499999999999</v>
      </c>
      <c r="P1114">
        <v>54.885899999999999</v>
      </c>
      <c r="Q1114">
        <v>339.78800000000001</v>
      </c>
      <c r="R1114">
        <v>0.63953000000000004</v>
      </c>
      <c r="S1114">
        <v>-25.405899999999999</v>
      </c>
    </row>
    <row r="1115" spans="2:19" x14ac:dyDescent="0.3">
      <c r="B1115">
        <v>17</v>
      </c>
      <c r="C1115">
        <v>432.33600000000001</v>
      </c>
      <c r="E1115">
        <v>-34.027099999999997</v>
      </c>
      <c r="F1115">
        <v>59.4788</v>
      </c>
      <c r="G1115">
        <v>311.423</v>
      </c>
      <c r="H1115">
        <v>0.558141</v>
      </c>
      <c r="I1115">
        <v>-50.1556</v>
      </c>
      <c r="L1115">
        <v>27</v>
      </c>
      <c r="M1115">
        <v>598.38800000000003</v>
      </c>
      <c r="O1115">
        <v>-11.8408</v>
      </c>
      <c r="P1115">
        <v>55.511499999999998</v>
      </c>
      <c r="Q1115">
        <v>347.20400000000001</v>
      </c>
      <c r="R1115">
        <v>0.64435100000000001</v>
      </c>
      <c r="S1115">
        <v>-25.527999999999999</v>
      </c>
    </row>
    <row r="1116" spans="2:19" x14ac:dyDescent="0.3">
      <c r="B1116">
        <v>18</v>
      </c>
      <c r="C1116">
        <v>448.30399999999997</v>
      </c>
      <c r="E1116">
        <v>-34.088099999999997</v>
      </c>
      <c r="F1116">
        <v>59.463500000000003</v>
      </c>
      <c r="G1116">
        <v>313.089</v>
      </c>
      <c r="H1116">
        <v>0.56051099999999998</v>
      </c>
      <c r="I1116">
        <v>-50.292999999999999</v>
      </c>
      <c r="L1116">
        <v>28</v>
      </c>
      <c r="M1116">
        <v>614.89400000000001</v>
      </c>
      <c r="O1116">
        <v>-10.620100000000001</v>
      </c>
      <c r="P1116">
        <v>54.092399999999998</v>
      </c>
      <c r="Q1116">
        <v>329.30500000000001</v>
      </c>
      <c r="R1116">
        <v>0.63340300000000005</v>
      </c>
      <c r="S1116">
        <v>-25.634799999999998</v>
      </c>
    </row>
    <row r="1117" spans="2:19" x14ac:dyDescent="0.3">
      <c r="B1117">
        <v>19</v>
      </c>
      <c r="C1117">
        <v>463.99299999999999</v>
      </c>
      <c r="E1117">
        <v>-34.011800000000001</v>
      </c>
      <c r="F1117">
        <v>59.463500000000003</v>
      </c>
      <c r="G1117">
        <v>310.96199999999999</v>
      </c>
      <c r="H1117">
        <v>0.55945999999999996</v>
      </c>
      <c r="I1117">
        <v>-50.231900000000003</v>
      </c>
      <c r="L1117">
        <v>29</v>
      </c>
      <c r="M1117">
        <v>631.245</v>
      </c>
      <c r="O1117">
        <v>-11.306800000000001</v>
      </c>
      <c r="P1117">
        <v>54.7333</v>
      </c>
      <c r="Q1117">
        <v>338.19400000000002</v>
      </c>
      <c r="R1117">
        <v>0.63817900000000005</v>
      </c>
      <c r="S1117">
        <v>-25.634799999999998</v>
      </c>
    </row>
    <row r="1118" spans="2:19" x14ac:dyDescent="0.3">
      <c r="B1118">
        <v>20</v>
      </c>
      <c r="C1118">
        <v>479.93700000000001</v>
      </c>
      <c r="E1118">
        <v>-34.774799999999999</v>
      </c>
      <c r="F1118">
        <v>60.211199999999998</v>
      </c>
      <c r="G1118">
        <v>322.03800000000001</v>
      </c>
      <c r="H1118">
        <v>0.56484299999999998</v>
      </c>
      <c r="I1118">
        <v>-50.064100000000003</v>
      </c>
      <c r="L1118">
        <v>30</v>
      </c>
      <c r="M1118">
        <v>647.96699999999998</v>
      </c>
      <c r="O1118">
        <v>-11.795</v>
      </c>
      <c r="P1118">
        <v>54.946899999999999</v>
      </c>
      <c r="Q1118">
        <v>342.005</v>
      </c>
      <c r="R1118">
        <v>0.64289300000000005</v>
      </c>
      <c r="S1118">
        <v>-25.802600000000002</v>
      </c>
    </row>
    <row r="1119" spans="2:19" x14ac:dyDescent="0.3">
      <c r="B1119">
        <v>21</v>
      </c>
      <c r="C1119">
        <v>496.00799999999998</v>
      </c>
      <c r="E1119">
        <v>-34.378100000000003</v>
      </c>
      <c r="F1119">
        <v>59.677100000000003</v>
      </c>
      <c r="G1119">
        <v>316.16899999999998</v>
      </c>
      <c r="H1119">
        <v>0.56196699999999999</v>
      </c>
      <c r="I1119">
        <v>-50.0336</v>
      </c>
      <c r="L1119">
        <v>31</v>
      </c>
      <c r="M1119">
        <v>664.53800000000001</v>
      </c>
      <c r="O1119">
        <v>-11.6882</v>
      </c>
      <c r="P1119">
        <v>54.992699999999999</v>
      </c>
      <c r="Q1119">
        <v>341.29399999999998</v>
      </c>
      <c r="R1119">
        <v>0.64042699999999997</v>
      </c>
      <c r="S1119">
        <v>-25.772099999999998</v>
      </c>
    </row>
    <row r="1120" spans="2:19" x14ac:dyDescent="0.3">
      <c r="B1120">
        <v>22</v>
      </c>
      <c r="C1120">
        <v>511.935</v>
      </c>
      <c r="E1120">
        <v>-33.859299999999998</v>
      </c>
      <c r="F1120">
        <v>59.066800000000001</v>
      </c>
      <c r="G1120">
        <v>310.15499999999997</v>
      </c>
      <c r="H1120">
        <v>0.55661400000000005</v>
      </c>
      <c r="I1120">
        <v>-50.216700000000003</v>
      </c>
      <c r="L1120">
        <v>32</v>
      </c>
      <c r="M1120">
        <v>681.05200000000002</v>
      </c>
      <c r="O1120">
        <v>-11.0168</v>
      </c>
      <c r="P1120">
        <v>54.244999999999997</v>
      </c>
      <c r="Q1120">
        <v>332.10300000000001</v>
      </c>
      <c r="R1120">
        <v>0.63474299999999995</v>
      </c>
      <c r="S1120">
        <v>-25.924700000000001</v>
      </c>
    </row>
    <row r="1121" spans="1:19" x14ac:dyDescent="0.3">
      <c r="B1121">
        <v>23</v>
      </c>
      <c r="C1121">
        <v>527.90700000000004</v>
      </c>
      <c r="E1121">
        <v>-34.545900000000003</v>
      </c>
      <c r="F1121">
        <v>59.661900000000003</v>
      </c>
      <c r="G1121">
        <v>317.572</v>
      </c>
      <c r="H1121">
        <v>0.56447499999999995</v>
      </c>
      <c r="I1121">
        <v>-50.231900000000003</v>
      </c>
      <c r="L1121">
        <v>33</v>
      </c>
      <c r="M1121">
        <v>697.71900000000005</v>
      </c>
      <c r="O1121">
        <v>-11.352499999999999</v>
      </c>
      <c r="P1121">
        <v>54.5807</v>
      </c>
      <c r="Q1121">
        <v>336.31599999999997</v>
      </c>
      <c r="R1121">
        <v>0.63941400000000004</v>
      </c>
      <c r="S1121">
        <v>-25.924700000000001</v>
      </c>
    </row>
    <row r="1122" spans="1:19" x14ac:dyDescent="0.3">
      <c r="B1122">
        <v>24</v>
      </c>
      <c r="C1122">
        <v>544.52599999999995</v>
      </c>
      <c r="E1122">
        <v>-33.996600000000001</v>
      </c>
      <c r="F1122">
        <v>59.417700000000004</v>
      </c>
      <c r="G1122">
        <v>311.779</v>
      </c>
      <c r="H1122">
        <v>0.55878000000000005</v>
      </c>
      <c r="I1122">
        <v>-50.292999999999999</v>
      </c>
    </row>
    <row r="1123" spans="1:19" x14ac:dyDescent="0.3">
      <c r="B1123">
        <v>25</v>
      </c>
      <c r="C1123">
        <v>560.654</v>
      </c>
      <c r="E1123">
        <v>-33.462499999999999</v>
      </c>
      <c r="F1123">
        <v>58.67</v>
      </c>
      <c r="G1123">
        <v>306.58699999999999</v>
      </c>
      <c r="H1123">
        <v>0.55746099999999998</v>
      </c>
      <c r="I1123">
        <v>-50.1404</v>
      </c>
      <c r="K1123">
        <v>4.75</v>
      </c>
    </row>
    <row r="1124" spans="1:19" x14ac:dyDescent="0.3">
      <c r="B1124">
        <v>26</v>
      </c>
      <c r="C1124">
        <v>577.04399999999998</v>
      </c>
      <c r="E1124">
        <v>-34.286499999999997</v>
      </c>
      <c r="F1124">
        <v>59.4482</v>
      </c>
      <c r="G1124">
        <v>315.01</v>
      </c>
      <c r="H1124">
        <v>0.56409600000000004</v>
      </c>
      <c r="I1124">
        <v>-50.0946</v>
      </c>
      <c r="L1124">
        <v>1</v>
      </c>
      <c r="M1124">
        <v>201.87799999999999</v>
      </c>
      <c r="O1124">
        <v>-19.058199999999999</v>
      </c>
      <c r="P1124">
        <v>64.926100000000005</v>
      </c>
      <c r="Q1124">
        <v>323.65699999999998</v>
      </c>
      <c r="R1124">
        <v>0.61131999999999997</v>
      </c>
      <c r="S1124">
        <v>-25.375399999999999</v>
      </c>
    </row>
    <row r="1125" spans="1:19" x14ac:dyDescent="0.3">
      <c r="B1125">
        <v>27</v>
      </c>
      <c r="C1125">
        <v>593.43100000000004</v>
      </c>
      <c r="E1125">
        <v>-33.645600000000002</v>
      </c>
      <c r="F1125">
        <v>58.685299999999998</v>
      </c>
      <c r="G1125">
        <v>310.202</v>
      </c>
      <c r="H1125">
        <v>0.559948</v>
      </c>
      <c r="I1125">
        <v>-50.1404</v>
      </c>
      <c r="L1125">
        <v>2</v>
      </c>
      <c r="M1125">
        <v>206.69399999999999</v>
      </c>
      <c r="O1125">
        <v>-10.0555</v>
      </c>
      <c r="P1125">
        <v>49.041699999999999</v>
      </c>
      <c r="Q1125">
        <v>358.815</v>
      </c>
      <c r="R1125">
        <v>0.68336300000000005</v>
      </c>
      <c r="S1125">
        <v>-21.637</v>
      </c>
    </row>
    <row r="1126" spans="1:19" x14ac:dyDescent="0.3">
      <c r="B1126">
        <v>28</v>
      </c>
      <c r="C1126">
        <v>609.755</v>
      </c>
      <c r="E1126">
        <v>-33.889800000000001</v>
      </c>
      <c r="F1126">
        <v>58.837899999999998</v>
      </c>
      <c r="G1126">
        <v>311.23599999999999</v>
      </c>
      <c r="H1126">
        <v>0.56019799999999997</v>
      </c>
      <c r="I1126">
        <v>-50.216700000000003</v>
      </c>
      <c r="L1126">
        <v>3</v>
      </c>
      <c r="M1126">
        <v>220.44</v>
      </c>
      <c r="O1126">
        <v>-9.9182100000000002</v>
      </c>
      <c r="P1126">
        <v>51.773099999999999</v>
      </c>
      <c r="Q1126">
        <v>345.28100000000001</v>
      </c>
      <c r="R1126">
        <v>0.65266900000000005</v>
      </c>
      <c r="S1126">
        <v>-22.934000000000001</v>
      </c>
    </row>
    <row r="1127" spans="1:19" x14ac:dyDescent="0.3">
      <c r="B1127">
        <v>29</v>
      </c>
      <c r="C1127">
        <v>626.41600000000005</v>
      </c>
      <c r="E1127">
        <v>-33.676099999999998</v>
      </c>
      <c r="F1127">
        <v>58.746299999999998</v>
      </c>
      <c r="G1127">
        <v>308.97399999999999</v>
      </c>
      <c r="H1127">
        <v>0.55728999999999995</v>
      </c>
      <c r="I1127">
        <v>-50.308199999999999</v>
      </c>
      <c r="L1127">
        <v>4</v>
      </c>
      <c r="M1127">
        <v>234.35599999999999</v>
      </c>
      <c r="O1127">
        <v>-8.9569100000000006</v>
      </c>
      <c r="P1127">
        <v>51.5137</v>
      </c>
      <c r="Q1127">
        <v>329.55200000000002</v>
      </c>
      <c r="R1127">
        <v>0.640293</v>
      </c>
      <c r="S1127">
        <v>-23.3612</v>
      </c>
    </row>
    <row r="1128" spans="1:19" x14ac:dyDescent="0.3">
      <c r="B1128">
        <v>30</v>
      </c>
      <c r="C1128">
        <v>642.96900000000005</v>
      </c>
      <c r="E1128">
        <v>-34.103400000000001</v>
      </c>
      <c r="F1128">
        <v>59.051499999999997</v>
      </c>
      <c r="G1128">
        <v>316.34399999999999</v>
      </c>
      <c r="H1128">
        <v>0.56356300000000004</v>
      </c>
      <c r="I1128">
        <v>-50.170900000000003</v>
      </c>
      <c r="L1128">
        <v>5</v>
      </c>
      <c r="M1128">
        <v>248.999</v>
      </c>
      <c r="O1128">
        <v>-10.467499999999999</v>
      </c>
      <c r="P1128">
        <v>53.771999999999998</v>
      </c>
      <c r="Q1128">
        <v>341.78699999999998</v>
      </c>
      <c r="R1128">
        <v>0.64404399999999995</v>
      </c>
      <c r="S1128">
        <v>-23.834199999999999</v>
      </c>
    </row>
    <row r="1129" spans="1:19" x14ac:dyDescent="0.3">
      <c r="B1129">
        <v>31</v>
      </c>
      <c r="C1129">
        <v>659.36900000000003</v>
      </c>
      <c r="E1129">
        <v>-34.698500000000003</v>
      </c>
      <c r="F1129">
        <v>59.6008</v>
      </c>
      <c r="G1129">
        <v>321.30399999999997</v>
      </c>
      <c r="H1129">
        <v>0.56816999999999995</v>
      </c>
      <c r="I1129">
        <v>-50.369300000000003</v>
      </c>
      <c r="L1129">
        <v>6</v>
      </c>
      <c r="M1129">
        <v>264.04300000000001</v>
      </c>
      <c r="O1129">
        <v>-10.696400000000001</v>
      </c>
      <c r="P1129">
        <v>54.336500000000001</v>
      </c>
      <c r="Q1129">
        <v>341.64800000000002</v>
      </c>
      <c r="R1129">
        <v>0.64330200000000004</v>
      </c>
      <c r="S1129">
        <v>-24.261500000000002</v>
      </c>
    </row>
    <row r="1130" spans="1:19" x14ac:dyDescent="0.3">
      <c r="B1130">
        <v>32</v>
      </c>
      <c r="C1130">
        <v>675.98699999999997</v>
      </c>
      <c r="E1130">
        <v>-34.439100000000003</v>
      </c>
      <c r="F1130">
        <v>59.310899999999997</v>
      </c>
      <c r="G1130">
        <v>315.96499999999997</v>
      </c>
      <c r="H1130">
        <v>0.56481899999999996</v>
      </c>
      <c r="I1130">
        <v>-50.079300000000003</v>
      </c>
      <c r="L1130">
        <v>7</v>
      </c>
      <c r="M1130">
        <v>279.43299999999999</v>
      </c>
      <c r="O1130">
        <v>-10.3302</v>
      </c>
      <c r="P1130">
        <v>54.077100000000002</v>
      </c>
      <c r="Q1130">
        <v>334.339</v>
      </c>
      <c r="R1130">
        <v>0.63525699999999996</v>
      </c>
      <c r="S1130">
        <v>-24.398800000000001</v>
      </c>
    </row>
    <row r="1131" spans="1:19" x14ac:dyDescent="0.3">
      <c r="B1131">
        <v>33</v>
      </c>
      <c r="C1131">
        <v>692.63599999999997</v>
      </c>
      <c r="E1131">
        <v>-34.164400000000001</v>
      </c>
      <c r="F1131">
        <v>59.066800000000001</v>
      </c>
      <c r="G1131">
        <v>314.99599999999998</v>
      </c>
      <c r="H1131">
        <v>0.56275299999999995</v>
      </c>
      <c r="I1131">
        <v>-50.1556</v>
      </c>
      <c r="L1131">
        <v>8</v>
      </c>
      <c r="M1131">
        <v>294.35000000000002</v>
      </c>
      <c r="O1131">
        <v>-10.497999999999999</v>
      </c>
      <c r="P1131">
        <v>54.336500000000001</v>
      </c>
      <c r="Q1131">
        <v>336.88099999999997</v>
      </c>
      <c r="R1131">
        <v>0.63702499999999995</v>
      </c>
      <c r="S1131">
        <v>-24.581900000000001</v>
      </c>
    </row>
    <row r="1132" spans="1:19" x14ac:dyDescent="0.3">
      <c r="L1132">
        <v>9</v>
      </c>
      <c r="M1132">
        <v>309.66899999999998</v>
      </c>
      <c r="O1132">
        <v>-10.696400000000001</v>
      </c>
      <c r="P1132">
        <v>54.718000000000004</v>
      </c>
      <c r="Q1132">
        <v>339.02800000000002</v>
      </c>
      <c r="R1132">
        <v>0.635772</v>
      </c>
      <c r="S1132">
        <v>-24.7498</v>
      </c>
    </row>
    <row r="1133" spans="1:19" x14ac:dyDescent="0.3">
      <c r="A1133">
        <v>4.8499999999999996</v>
      </c>
      <c r="L1133">
        <v>10</v>
      </c>
      <c r="M1133">
        <v>324.613</v>
      </c>
      <c r="O1133">
        <v>-10.421799999999999</v>
      </c>
      <c r="P1133">
        <v>54.260300000000001</v>
      </c>
      <c r="Q1133">
        <v>334.71600000000001</v>
      </c>
      <c r="R1133">
        <v>0.63607499999999995</v>
      </c>
      <c r="S1133">
        <v>-24.658200000000001</v>
      </c>
    </row>
    <row r="1134" spans="1:19" x14ac:dyDescent="0.3">
      <c r="B1134">
        <v>1</v>
      </c>
      <c r="C1134">
        <v>201.886</v>
      </c>
      <c r="E1134">
        <v>-42.663600000000002</v>
      </c>
      <c r="F1134">
        <v>71.64</v>
      </c>
      <c r="G1134">
        <v>299.43299999999999</v>
      </c>
      <c r="H1134">
        <v>0.53450500000000001</v>
      </c>
      <c r="I1134">
        <v>-50.918599999999998</v>
      </c>
      <c r="L1134">
        <v>11</v>
      </c>
      <c r="M1134">
        <v>340.12299999999999</v>
      </c>
      <c r="O1134">
        <v>-10.3302</v>
      </c>
      <c r="P1134">
        <v>54.092399999999998</v>
      </c>
      <c r="Q1134">
        <v>332.35199999999998</v>
      </c>
      <c r="R1134">
        <v>0.63324199999999997</v>
      </c>
      <c r="S1134">
        <v>-24.7498</v>
      </c>
    </row>
    <row r="1135" spans="1:19" x14ac:dyDescent="0.3">
      <c r="B1135">
        <v>2</v>
      </c>
      <c r="C1135">
        <v>201.886</v>
      </c>
      <c r="E1135">
        <v>-42.663600000000002</v>
      </c>
      <c r="F1135">
        <v>62.4084</v>
      </c>
      <c r="G1135">
        <v>264.35700000000003</v>
      </c>
      <c r="H1135">
        <v>5.0850200000000001</v>
      </c>
      <c r="I1135">
        <v>-46.9208</v>
      </c>
      <c r="L1135">
        <v>12</v>
      </c>
      <c r="M1135">
        <v>355.43700000000001</v>
      </c>
      <c r="O1135">
        <v>-10.8643</v>
      </c>
      <c r="P1135">
        <v>54.4739</v>
      </c>
      <c r="Q1135">
        <v>338.68400000000003</v>
      </c>
      <c r="R1135">
        <v>0.63840699999999995</v>
      </c>
      <c r="S1135">
        <v>-24.9176</v>
      </c>
    </row>
    <row r="1136" spans="1:19" x14ac:dyDescent="0.3">
      <c r="B1136">
        <v>3</v>
      </c>
      <c r="C1136">
        <v>218.797</v>
      </c>
      <c r="E1136">
        <v>-33.493000000000002</v>
      </c>
      <c r="F1136">
        <v>55.526699999999998</v>
      </c>
      <c r="G1136">
        <v>331.17</v>
      </c>
      <c r="H1136">
        <v>0.58143900000000004</v>
      </c>
      <c r="I1136">
        <v>-48.217799999999997</v>
      </c>
      <c r="L1136">
        <v>13</v>
      </c>
      <c r="M1136">
        <v>370.78500000000003</v>
      </c>
      <c r="O1136">
        <v>-10.8795</v>
      </c>
      <c r="P1136">
        <v>54.5197</v>
      </c>
      <c r="Q1136">
        <v>340.22500000000002</v>
      </c>
      <c r="R1136">
        <v>0.64036199999999999</v>
      </c>
      <c r="S1136">
        <v>-24.8718</v>
      </c>
    </row>
    <row r="1137" spans="2:19" x14ac:dyDescent="0.3">
      <c r="B1137">
        <v>4</v>
      </c>
      <c r="C1137">
        <v>233.73699999999999</v>
      </c>
      <c r="E1137">
        <v>-33.920299999999997</v>
      </c>
      <c r="F1137">
        <v>57.9071</v>
      </c>
      <c r="G1137">
        <v>321.22300000000001</v>
      </c>
      <c r="H1137">
        <v>0.57019799999999998</v>
      </c>
      <c r="I1137">
        <v>-48.950200000000002</v>
      </c>
      <c r="L1137">
        <v>14</v>
      </c>
      <c r="M1137">
        <v>386.18400000000003</v>
      </c>
      <c r="O1137">
        <v>-11.0168</v>
      </c>
      <c r="P1137">
        <v>54.5959</v>
      </c>
      <c r="Q1137">
        <v>339.41500000000002</v>
      </c>
      <c r="R1137">
        <v>0.64179900000000001</v>
      </c>
      <c r="S1137">
        <v>-24.9023</v>
      </c>
    </row>
    <row r="1138" spans="2:19" x14ac:dyDescent="0.3">
      <c r="B1138">
        <v>5</v>
      </c>
      <c r="C1138">
        <v>248.32499999999999</v>
      </c>
      <c r="E1138">
        <v>-33.874499999999998</v>
      </c>
      <c r="F1138">
        <v>58.502200000000002</v>
      </c>
      <c r="G1138">
        <v>314.13299999999998</v>
      </c>
      <c r="H1138">
        <v>0.56240800000000002</v>
      </c>
      <c r="I1138">
        <v>-49.362200000000001</v>
      </c>
      <c r="L1138">
        <v>15</v>
      </c>
      <c r="M1138">
        <v>401.952</v>
      </c>
      <c r="O1138">
        <v>-10.849</v>
      </c>
      <c r="P1138">
        <v>54.305999999999997</v>
      </c>
      <c r="Q1138">
        <v>336.89299999999997</v>
      </c>
      <c r="R1138">
        <v>0.63904000000000005</v>
      </c>
      <c r="S1138">
        <v>-25.0244</v>
      </c>
    </row>
    <row r="1139" spans="2:19" x14ac:dyDescent="0.3">
      <c r="B1139">
        <v>6</v>
      </c>
      <c r="C1139">
        <v>262.92099999999999</v>
      </c>
      <c r="E1139">
        <v>-34.774799999999999</v>
      </c>
      <c r="F1139">
        <v>59.707599999999999</v>
      </c>
      <c r="G1139">
        <v>322.80900000000003</v>
      </c>
      <c r="H1139">
        <v>0.56580799999999998</v>
      </c>
      <c r="I1139">
        <v>-49.621600000000001</v>
      </c>
      <c r="L1139">
        <v>16</v>
      </c>
      <c r="M1139">
        <v>417.14</v>
      </c>
      <c r="O1139">
        <v>-11.184699999999999</v>
      </c>
      <c r="P1139">
        <v>54.5959</v>
      </c>
      <c r="Q1139">
        <v>342.39100000000002</v>
      </c>
      <c r="R1139">
        <v>0.64141700000000001</v>
      </c>
      <c r="S1139">
        <v>-25.1465</v>
      </c>
    </row>
    <row r="1140" spans="2:19" x14ac:dyDescent="0.3">
      <c r="B1140">
        <v>7</v>
      </c>
      <c r="C1140">
        <v>277.89299999999997</v>
      </c>
      <c r="E1140">
        <v>-34.240699999999997</v>
      </c>
      <c r="F1140">
        <v>59.463500000000003</v>
      </c>
      <c r="G1140">
        <v>317.06700000000001</v>
      </c>
      <c r="H1140">
        <v>0.56183899999999998</v>
      </c>
      <c r="I1140">
        <v>-49.789400000000001</v>
      </c>
      <c r="L1140">
        <v>17</v>
      </c>
      <c r="M1140">
        <v>433.14400000000001</v>
      </c>
      <c r="O1140">
        <v>-10.7117</v>
      </c>
      <c r="P1140">
        <v>54.260300000000001</v>
      </c>
      <c r="Q1140">
        <v>338.06599999999997</v>
      </c>
      <c r="R1140">
        <v>0.64053400000000005</v>
      </c>
      <c r="S1140">
        <v>-25.0702</v>
      </c>
    </row>
    <row r="1141" spans="2:19" x14ac:dyDescent="0.3">
      <c r="B1141">
        <v>8</v>
      </c>
      <c r="C1141">
        <v>292.72300000000001</v>
      </c>
      <c r="E1141">
        <v>-34.393300000000004</v>
      </c>
      <c r="F1141">
        <v>59.768700000000003</v>
      </c>
      <c r="G1141">
        <v>315.98200000000003</v>
      </c>
      <c r="H1141">
        <v>0.56225000000000003</v>
      </c>
      <c r="I1141">
        <v>-49.728400000000001</v>
      </c>
      <c r="L1141">
        <v>18</v>
      </c>
      <c r="M1141">
        <v>448.91800000000001</v>
      </c>
      <c r="O1141">
        <v>-11.2</v>
      </c>
      <c r="P1141">
        <v>54.6875</v>
      </c>
      <c r="Q1141">
        <v>343.25700000000001</v>
      </c>
      <c r="R1141">
        <v>0.64232400000000001</v>
      </c>
      <c r="S1141">
        <v>-25.1617</v>
      </c>
    </row>
    <row r="1142" spans="2:19" x14ac:dyDescent="0.3">
      <c r="B1142">
        <v>9</v>
      </c>
      <c r="C1142">
        <v>308.11200000000002</v>
      </c>
      <c r="E1142">
        <v>-34.088099999999997</v>
      </c>
      <c r="F1142">
        <v>59.402500000000003</v>
      </c>
      <c r="G1142">
        <v>313.11099999999999</v>
      </c>
      <c r="H1142">
        <v>0.55918500000000004</v>
      </c>
      <c r="I1142">
        <v>-49.713099999999997</v>
      </c>
      <c r="L1142">
        <v>19</v>
      </c>
      <c r="M1142">
        <v>464.81299999999999</v>
      </c>
      <c r="O1142">
        <v>-10.2997</v>
      </c>
      <c r="P1142">
        <v>53.695700000000002</v>
      </c>
      <c r="Q1142">
        <v>330.49099999999999</v>
      </c>
      <c r="R1142">
        <v>0.63429100000000005</v>
      </c>
      <c r="S1142">
        <v>-25.314299999999999</v>
      </c>
    </row>
    <row r="1143" spans="2:19" x14ac:dyDescent="0.3">
      <c r="B1143">
        <v>10</v>
      </c>
      <c r="C1143">
        <v>323.274</v>
      </c>
      <c r="E1143">
        <v>-33.401499999999999</v>
      </c>
      <c r="F1143">
        <v>58.746299999999998</v>
      </c>
      <c r="G1143">
        <v>307.82299999999998</v>
      </c>
      <c r="H1143">
        <v>0.55605499999999997</v>
      </c>
      <c r="I1143">
        <v>-49.8352</v>
      </c>
      <c r="L1143">
        <v>20</v>
      </c>
      <c r="M1143">
        <v>480.90499999999997</v>
      </c>
      <c r="O1143">
        <v>-11.7798</v>
      </c>
      <c r="P1143">
        <v>55.206299999999999</v>
      </c>
      <c r="Q1143">
        <v>349.68700000000001</v>
      </c>
      <c r="R1143">
        <v>0.64468499999999995</v>
      </c>
      <c r="S1143">
        <v>-25.360099999999999</v>
      </c>
    </row>
    <row r="1144" spans="2:19" x14ac:dyDescent="0.3">
      <c r="B1144">
        <v>11</v>
      </c>
      <c r="C1144">
        <v>338.43099999999998</v>
      </c>
      <c r="E1144">
        <v>-33.874499999999998</v>
      </c>
      <c r="F1144">
        <v>59.204099999999997</v>
      </c>
      <c r="G1144">
        <v>312.20299999999997</v>
      </c>
      <c r="H1144">
        <v>0.55978700000000003</v>
      </c>
      <c r="I1144">
        <v>-49.7742</v>
      </c>
      <c r="L1144">
        <v>21</v>
      </c>
      <c r="M1144">
        <v>496.92399999999998</v>
      </c>
      <c r="O1144">
        <v>-11.505100000000001</v>
      </c>
      <c r="P1144">
        <v>54.931600000000003</v>
      </c>
      <c r="Q1144">
        <v>343.827</v>
      </c>
      <c r="R1144">
        <v>0.64330500000000002</v>
      </c>
      <c r="S1144">
        <v>-25.421099999999999</v>
      </c>
    </row>
    <row r="1145" spans="2:19" x14ac:dyDescent="0.3">
      <c r="B1145">
        <v>12</v>
      </c>
      <c r="C1145">
        <v>353.48500000000001</v>
      </c>
      <c r="E1145">
        <v>-33.996600000000001</v>
      </c>
      <c r="F1145">
        <v>59.417700000000004</v>
      </c>
      <c r="G1145">
        <v>315.21199999999999</v>
      </c>
      <c r="H1145">
        <v>0.56125999999999998</v>
      </c>
      <c r="I1145">
        <v>-49.713099999999997</v>
      </c>
      <c r="L1145">
        <v>22</v>
      </c>
      <c r="M1145">
        <v>513.06700000000001</v>
      </c>
      <c r="O1145">
        <v>-12.008699999999999</v>
      </c>
      <c r="P1145">
        <v>55.465699999999998</v>
      </c>
      <c r="Q1145">
        <v>355.26</v>
      </c>
      <c r="R1145">
        <v>0.65083800000000003</v>
      </c>
      <c r="S1145">
        <v>-25.177</v>
      </c>
    </row>
    <row r="1146" spans="2:19" x14ac:dyDescent="0.3">
      <c r="B1146">
        <v>13</v>
      </c>
      <c r="C1146">
        <v>368.49200000000002</v>
      </c>
      <c r="E1146">
        <v>-34.317</v>
      </c>
      <c r="F1146">
        <v>59.677100000000003</v>
      </c>
      <c r="G1146">
        <v>319.57100000000003</v>
      </c>
      <c r="H1146">
        <v>0.56304500000000002</v>
      </c>
      <c r="I1146">
        <v>-49.942</v>
      </c>
      <c r="L1146">
        <v>23</v>
      </c>
      <c r="M1146">
        <v>529.18200000000002</v>
      </c>
      <c r="O1146">
        <v>-10.91</v>
      </c>
      <c r="P1146">
        <v>54.412799999999997</v>
      </c>
      <c r="Q1146">
        <v>339.05500000000001</v>
      </c>
      <c r="R1146">
        <v>0.64224400000000004</v>
      </c>
      <c r="S1146">
        <v>-25.283799999999999</v>
      </c>
    </row>
    <row r="1147" spans="2:19" x14ac:dyDescent="0.3">
      <c r="B1147">
        <v>14</v>
      </c>
      <c r="C1147">
        <v>383.77300000000002</v>
      </c>
      <c r="E1147">
        <v>-33.325200000000002</v>
      </c>
      <c r="F1147">
        <v>58.685299999999998</v>
      </c>
      <c r="G1147">
        <v>307.45999999999998</v>
      </c>
      <c r="H1147">
        <v>0.55757000000000001</v>
      </c>
      <c r="I1147">
        <v>-49.819899999999997</v>
      </c>
      <c r="L1147">
        <v>24</v>
      </c>
      <c r="M1147">
        <v>545.90499999999997</v>
      </c>
      <c r="O1147">
        <v>-10.8337</v>
      </c>
      <c r="P1147">
        <v>54.199199999999998</v>
      </c>
      <c r="Q1147">
        <v>335.22</v>
      </c>
      <c r="R1147">
        <v>0.63703699999999996</v>
      </c>
      <c r="S1147">
        <v>-25.314299999999999</v>
      </c>
    </row>
    <row r="1148" spans="2:19" x14ac:dyDescent="0.3">
      <c r="B1148">
        <v>15</v>
      </c>
      <c r="C1148">
        <v>399.22199999999998</v>
      </c>
      <c r="E1148">
        <v>-33.859299999999998</v>
      </c>
      <c r="F1148">
        <v>59.402500000000003</v>
      </c>
      <c r="G1148">
        <v>313.43400000000003</v>
      </c>
      <c r="H1148">
        <v>0.5595</v>
      </c>
      <c r="I1148">
        <v>-49.865699999999997</v>
      </c>
      <c r="L1148">
        <v>25</v>
      </c>
      <c r="M1148">
        <v>562.29600000000005</v>
      </c>
      <c r="O1148">
        <v>-10.406499999999999</v>
      </c>
      <c r="P1148">
        <v>53.604100000000003</v>
      </c>
      <c r="Q1148">
        <v>329.22199999999998</v>
      </c>
      <c r="R1148">
        <v>0.63408200000000003</v>
      </c>
      <c r="S1148">
        <v>-25.466899999999999</v>
      </c>
    </row>
    <row r="1149" spans="2:19" x14ac:dyDescent="0.3">
      <c r="B1149">
        <v>16</v>
      </c>
      <c r="C1149">
        <v>414.30900000000003</v>
      </c>
      <c r="E1149">
        <v>-35.08</v>
      </c>
      <c r="F1149">
        <v>60.485799999999998</v>
      </c>
      <c r="G1149">
        <v>328.61799999999999</v>
      </c>
      <c r="H1149">
        <v>0.56952000000000003</v>
      </c>
      <c r="I1149">
        <v>-49.789400000000001</v>
      </c>
      <c r="L1149">
        <v>26</v>
      </c>
      <c r="M1149">
        <v>578.43899999999996</v>
      </c>
      <c r="O1149">
        <v>-11.0779</v>
      </c>
      <c r="P1149">
        <v>54.199199999999998</v>
      </c>
      <c r="Q1149">
        <v>338.15499999999997</v>
      </c>
      <c r="R1149">
        <v>0.64025399999999999</v>
      </c>
      <c r="S1149">
        <v>-25.543199999999999</v>
      </c>
    </row>
    <row r="1150" spans="2:19" x14ac:dyDescent="0.3">
      <c r="B1150">
        <v>17</v>
      </c>
      <c r="C1150">
        <v>430.27499999999998</v>
      </c>
      <c r="E1150">
        <v>-33.676099999999998</v>
      </c>
      <c r="F1150">
        <v>59.021000000000001</v>
      </c>
      <c r="G1150">
        <v>309.01499999999999</v>
      </c>
      <c r="H1150">
        <v>0.561172</v>
      </c>
      <c r="I1150">
        <v>-49.865699999999997</v>
      </c>
      <c r="L1150">
        <v>27</v>
      </c>
      <c r="M1150">
        <v>594.85400000000004</v>
      </c>
      <c r="O1150">
        <v>-10.9253</v>
      </c>
      <c r="P1150">
        <v>54.046599999999998</v>
      </c>
      <c r="Q1150">
        <v>335.16800000000001</v>
      </c>
      <c r="R1150">
        <v>0.63894300000000004</v>
      </c>
      <c r="S1150">
        <v>-25.558499999999999</v>
      </c>
    </row>
    <row r="1151" spans="2:19" x14ac:dyDescent="0.3">
      <c r="B1151">
        <v>18</v>
      </c>
      <c r="C1151">
        <v>445.79500000000002</v>
      </c>
      <c r="E1151">
        <v>-34.286499999999997</v>
      </c>
      <c r="F1151">
        <v>59.4788</v>
      </c>
      <c r="G1151">
        <v>316.92200000000003</v>
      </c>
      <c r="H1151">
        <v>0.56348299999999996</v>
      </c>
      <c r="I1151">
        <v>-49.9878</v>
      </c>
      <c r="L1151">
        <v>28</v>
      </c>
      <c r="M1151">
        <v>611.44299999999998</v>
      </c>
      <c r="O1151">
        <v>-11.0931</v>
      </c>
      <c r="P1151">
        <v>54.351799999999997</v>
      </c>
      <c r="Q1151">
        <v>337.774</v>
      </c>
      <c r="R1151">
        <v>0.64132999999999996</v>
      </c>
      <c r="S1151">
        <v>-25.512699999999999</v>
      </c>
    </row>
    <row r="1152" spans="2:19" x14ac:dyDescent="0.3">
      <c r="B1152">
        <v>19</v>
      </c>
      <c r="C1152">
        <v>461.44799999999998</v>
      </c>
      <c r="E1152">
        <v>-34.393300000000004</v>
      </c>
      <c r="F1152">
        <v>59.738199999999999</v>
      </c>
      <c r="G1152">
        <v>321.077</v>
      </c>
      <c r="H1152">
        <v>0.56613599999999997</v>
      </c>
      <c r="I1152">
        <v>-49.8352</v>
      </c>
      <c r="L1152">
        <v>29</v>
      </c>
      <c r="M1152">
        <v>627.65800000000002</v>
      </c>
      <c r="O1152">
        <v>-10.9253</v>
      </c>
      <c r="P1152">
        <v>54.061900000000001</v>
      </c>
      <c r="Q1152">
        <v>336.45499999999998</v>
      </c>
      <c r="R1152">
        <v>0.64213900000000002</v>
      </c>
      <c r="S1152">
        <v>-25.482199999999999</v>
      </c>
    </row>
    <row r="1153" spans="1:19" x14ac:dyDescent="0.3">
      <c r="B1153">
        <v>20</v>
      </c>
      <c r="C1153">
        <v>477.084</v>
      </c>
      <c r="E1153">
        <v>-34.042400000000001</v>
      </c>
      <c r="F1153">
        <v>59.3262</v>
      </c>
      <c r="G1153">
        <v>318.13799999999998</v>
      </c>
      <c r="H1153">
        <v>0.563446</v>
      </c>
      <c r="I1153">
        <v>-49.865699999999997</v>
      </c>
      <c r="L1153">
        <v>30</v>
      </c>
      <c r="M1153">
        <v>644.28200000000004</v>
      </c>
      <c r="O1153">
        <v>-11.505100000000001</v>
      </c>
      <c r="P1153">
        <v>54.443399999999997</v>
      </c>
      <c r="Q1153">
        <v>341.916</v>
      </c>
      <c r="R1153">
        <v>0.64416099999999998</v>
      </c>
      <c r="S1153">
        <v>-25.711099999999998</v>
      </c>
    </row>
    <row r="1154" spans="1:19" x14ac:dyDescent="0.3">
      <c r="B1154">
        <v>21</v>
      </c>
      <c r="C1154">
        <v>493.04300000000001</v>
      </c>
      <c r="E1154">
        <v>-34.2712</v>
      </c>
      <c r="F1154">
        <v>59.494</v>
      </c>
      <c r="G1154">
        <v>320.91199999999998</v>
      </c>
      <c r="H1154">
        <v>0.56547899999999995</v>
      </c>
      <c r="I1154">
        <v>-49.957299999999996</v>
      </c>
      <c r="L1154">
        <v>31</v>
      </c>
      <c r="M1154">
        <v>660.68299999999999</v>
      </c>
      <c r="O1154">
        <v>-11.5509</v>
      </c>
      <c r="P1154">
        <v>54.397599999999997</v>
      </c>
      <c r="Q1154">
        <v>341.74299999999999</v>
      </c>
      <c r="R1154">
        <v>0.644679</v>
      </c>
      <c r="S1154">
        <v>-25.665299999999998</v>
      </c>
    </row>
    <row r="1155" spans="1:19" x14ac:dyDescent="0.3">
      <c r="B1155">
        <v>22</v>
      </c>
      <c r="C1155">
        <v>509.27100000000002</v>
      </c>
      <c r="E1155">
        <v>-33.233600000000003</v>
      </c>
      <c r="F1155">
        <v>58.532699999999998</v>
      </c>
      <c r="G1155">
        <v>308.77999999999997</v>
      </c>
      <c r="H1155">
        <v>0.55751099999999998</v>
      </c>
      <c r="I1155">
        <v>-49.865699999999997</v>
      </c>
      <c r="L1155">
        <v>32</v>
      </c>
      <c r="M1155">
        <v>677.21900000000005</v>
      </c>
      <c r="O1155">
        <v>-11.8103</v>
      </c>
      <c r="P1155">
        <v>54.5959</v>
      </c>
      <c r="Q1155">
        <v>345.88600000000002</v>
      </c>
      <c r="R1155">
        <v>0.64653700000000003</v>
      </c>
      <c r="S1155">
        <v>-25.665299999999998</v>
      </c>
    </row>
    <row r="1156" spans="1:19" x14ac:dyDescent="0.3">
      <c r="B1156">
        <v>23</v>
      </c>
      <c r="C1156">
        <v>525.05799999999999</v>
      </c>
      <c r="E1156">
        <v>-34.179699999999997</v>
      </c>
      <c r="F1156">
        <v>59.204099999999997</v>
      </c>
      <c r="G1156">
        <v>318.78899999999999</v>
      </c>
      <c r="H1156">
        <v>0.56531900000000002</v>
      </c>
      <c r="I1156">
        <v>-49.9268</v>
      </c>
      <c r="L1156">
        <v>33</v>
      </c>
      <c r="M1156">
        <v>693.94</v>
      </c>
      <c r="O1156">
        <v>-11.428800000000001</v>
      </c>
      <c r="P1156">
        <v>54.229700000000001</v>
      </c>
      <c r="Q1156">
        <v>341.68400000000003</v>
      </c>
      <c r="R1156">
        <v>0.64317100000000005</v>
      </c>
      <c r="S1156">
        <v>-25.878900000000002</v>
      </c>
    </row>
    <row r="1157" spans="1:19" x14ac:dyDescent="0.3">
      <c r="B1157">
        <v>24</v>
      </c>
      <c r="C1157">
        <v>541.15099999999995</v>
      </c>
      <c r="E1157">
        <v>-33.783000000000001</v>
      </c>
      <c r="F1157">
        <v>58.944699999999997</v>
      </c>
      <c r="G1157">
        <v>314.505</v>
      </c>
      <c r="H1157">
        <v>0.56465699999999996</v>
      </c>
      <c r="I1157">
        <v>-49.743699999999997</v>
      </c>
    </row>
    <row r="1158" spans="1:19" x14ac:dyDescent="0.3">
      <c r="B1158">
        <v>25</v>
      </c>
      <c r="C1158">
        <v>557.16999999999996</v>
      </c>
      <c r="E1158">
        <v>-34.393300000000004</v>
      </c>
      <c r="F1158">
        <v>59.4482</v>
      </c>
      <c r="G1158">
        <v>322.76799999999997</v>
      </c>
      <c r="H1158">
        <v>0.56794699999999998</v>
      </c>
      <c r="I1158">
        <v>-49.957299999999996</v>
      </c>
      <c r="K1158">
        <v>4.8</v>
      </c>
    </row>
    <row r="1159" spans="1:19" x14ac:dyDescent="0.3">
      <c r="B1159">
        <v>26</v>
      </c>
      <c r="C1159">
        <v>573.29300000000001</v>
      </c>
      <c r="E1159">
        <v>-33.111600000000003</v>
      </c>
      <c r="F1159">
        <v>58.136000000000003</v>
      </c>
      <c r="G1159">
        <v>306.05799999999999</v>
      </c>
      <c r="H1159">
        <v>0.56211599999999995</v>
      </c>
      <c r="I1159">
        <v>-49.728400000000001</v>
      </c>
      <c r="L1159">
        <v>1</v>
      </c>
      <c r="M1159">
        <v>201.87</v>
      </c>
      <c r="O1159">
        <v>-19.470199999999998</v>
      </c>
      <c r="P1159">
        <v>65.383899999999997</v>
      </c>
      <c r="Q1159">
        <v>330.09399999999999</v>
      </c>
      <c r="R1159">
        <v>0.61685599999999996</v>
      </c>
      <c r="S1159">
        <v>-25.192299999999999</v>
      </c>
    </row>
    <row r="1160" spans="1:19" x14ac:dyDescent="0.3">
      <c r="B1160">
        <v>27</v>
      </c>
      <c r="C1160">
        <v>589.57000000000005</v>
      </c>
      <c r="E1160">
        <v>-33.981299999999997</v>
      </c>
      <c r="F1160">
        <v>59.005699999999997</v>
      </c>
      <c r="G1160">
        <v>316.16399999999999</v>
      </c>
      <c r="H1160">
        <v>0.56462900000000005</v>
      </c>
      <c r="I1160">
        <v>-49.8962</v>
      </c>
      <c r="L1160">
        <v>2</v>
      </c>
      <c r="M1160">
        <v>201.892</v>
      </c>
      <c r="O1160">
        <v>-17.791699999999999</v>
      </c>
      <c r="P1160">
        <v>56.671100000000003</v>
      </c>
      <c r="Q1160">
        <v>277.12900000000002</v>
      </c>
      <c r="R1160">
        <v>5.5246899999999997</v>
      </c>
      <c r="S1160">
        <v>-21.545400000000001</v>
      </c>
    </row>
    <row r="1161" spans="1:19" x14ac:dyDescent="0.3">
      <c r="B1161">
        <v>28</v>
      </c>
      <c r="C1161">
        <v>605.99</v>
      </c>
      <c r="E1161">
        <v>-34.5764</v>
      </c>
      <c r="F1161">
        <v>59.509300000000003</v>
      </c>
      <c r="G1161">
        <v>323.63499999999999</v>
      </c>
      <c r="H1161">
        <v>0.56922499999999998</v>
      </c>
      <c r="I1161">
        <v>-49.881</v>
      </c>
      <c r="L1161">
        <v>3</v>
      </c>
      <c r="M1161">
        <v>220.09200000000001</v>
      </c>
      <c r="O1161">
        <v>-9.6130399999999998</v>
      </c>
      <c r="P1161">
        <v>51.284799999999997</v>
      </c>
      <c r="Q1161">
        <v>348.63400000000001</v>
      </c>
      <c r="R1161">
        <v>0.65858700000000003</v>
      </c>
      <c r="S1161">
        <v>-22.598299999999998</v>
      </c>
    </row>
    <row r="1162" spans="1:19" x14ac:dyDescent="0.3">
      <c r="B1162">
        <v>29</v>
      </c>
      <c r="C1162">
        <v>622.25</v>
      </c>
      <c r="E1162">
        <v>-34.439100000000003</v>
      </c>
      <c r="F1162">
        <v>59.3414</v>
      </c>
      <c r="G1162">
        <v>323.05</v>
      </c>
      <c r="H1162">
        <v>0.57009500000000002</v>
      </c>
      <c r="I1162">
        <v>-50.079300000000003</v>
      </c>
      <c r="L1162">
        <v>4</v>
      </c>
      <c r="M1162">
        <v>233.93600000000001</v>
      </c>
      <c r="O1162">
        <v>-9.5214800000000004</v>
      </c>
      <c r="P1162">
        <v>51.864600000000003</v>
      </c>
      <c r="Q1162">
        <v>342.25900000000001</v>
      </c>
      <c r="R1162">
        <v>0.65265200000000001</v>
      </c>
      <c r="S1162">
        <v>-23.1934</v>
      </c>
    </row>
    <row r="1163" spans="1:19" x14ac:dyDescent="0.3">
      <c r="B1163">
        <v>30</v>
      </c>
      <c r="C1163">
        <v>638.74199999999996</v>
      </c>
      <c r="E1163">
        <v>-33.935499999999998</v>
      </c>
      <c r="F1163">
        <v>58.792099999999998</v>
      </c>
      <c r="G1163">
        <v>317.65499999999997</v>
      </c>
      <c r="H1163">
        <v>0.56573200000000001</v>
      </c>
      <c r="I1163">
        <v>-49.972499999999997</v>
      </c>
      <c r="L1163">
        <v>5</v>
      </c>
      <c r="M1163">
        <v>248.32499999999999</v>
      </c>
      <c r="O1163">
        <v>-10.0555</v>
      </c>
      <c r="P1163">
        <v>53.176900000000003</v>
      </c>
      <c r="Q1163">
        <v>346.76</v>
      </c>
      <c r="R1163">
        <v>0.65322599999999997</v>
      </c>
      <c r="S1163">
        <v>-23.5596</v>
      </c>
    </row>
    <row r="1164" spans="1:19" x14ac:dyDescent="0.3">
      <c r="B1164">
        <v>31</v>
      </c>
      <c r="C1164">
        <v>655.26</v>
      </c>
      <c r="E1164">
        <v>-34.637500000000003</v>
      </c>
      <c r="F1164">
        <v>59.661900000000003</v>
      </c>
      <c r="G1164">
        <v>324.75099999999998</v>
      </c>
      <c r="H1164">
        <v>0.57040100000000005</v>
      </c>
      <c r="I1164">
        <v>-49.911499999999997</v>
      </c>
      <c r="L1164">
        <v>6</v>
      </c>
      <c r="M1164">
        <v>263.06099999999998</v>
      </c>
      <c r="O1164">
        <v>-10.2386</v>
      </c>
      <c r="P1164">
        <v>53.863500000000002</v>
      </c>
      <c r="Q1164">
        <v>342.44799999999998</v>
      </c>
      <c r="R1164">
        <v>0.64598699999999998</v>
      </c>
      <c r="S1164">
        <v>-23.925799999999999</v>
      </c>
    </row>
    <row r="1165" spans="1:19" x14ac:dyDescent="0.3">
      <c r="B1165">
        <v>32</v>
      </c>
      <c r="C1165">
        <v>671.81600000000003</v>
      </c>
      <c r="E1165">
        <v>-34.133899999999997</v>
      </c>
      <c r="F1165">
        <v>58.929400000000001</v>
      </c>
      <c r="G1165">
        <v>321.99099999999999</v>
      </c>
      <c r="H1165">
        <v>0.56833400000000001</v>
      </c>
      <c r="I1165">
        <v>-49.881</v>
      </c>
      <c r="L1165">
        <v>7</v>
      </c>
      <c r="M1165">
        <v>277.98500000000001</v>
      </c>
      <c r="O1165">
        <v>-10.3149</v>
      </c>
      <c r="P1165">
        <v>54.107700000000001</v>
      </c>
      <c r="Q1165">
        <v>339.82499999999999</v>
      </c>
      <c r="R1165">
        <v>0.64150499999999999</v>
      </c>
      <c r="S1165">
        <v>-24.231000000000002</v>
      </c>
    </row>
    <row r="1166" spans="1:19" x14ac:dyDescent="0.3">
      <c r="B1166">
        <v>33</v>
      </c>
      <c r="C1166">
        <v>688.19399999999996</v>
      </c>
      <c r="E1166">
        <v>-33.767699999999998</v>
      </c>
      <c r="F1166">
        <v>58.471699999999998</v>
      </c>
      <c r="G1166">
        <v>315.59800000000001</v>
      </c>
      <c r="H1166">
        <v>0.56605399999999995</v>
      </c>
      <c r="I1166">
        <v>-50.0336</v>
      </c>
      <c r="L1166">
        <v>8</v>
      </c>
      <c r="M1166">
        <v>293.11900000000003</v>
      </c>
      <c r="O1166">
        <v>-10.2081</v>
      </c>
      <c r="P1166">
        <v>53.970300000000002</v>
      </c>
      <c r="Q1166">
        <v>338.24400000000003</v>
      </c>
      <c r="R1166">
        <v>0.63862099999999999</v>
      </c>
      <c r="S1166">
        <v>-24.353000000000002</v>
      </c>
    </row>
    <row r="1167" spans="1:19" x14ac:dyDescent="0.3">
      <c r="L1167">
        <v>9</v>
      </c>
      <c r="M1167">
        <v>308.11900000000003</v>
      </c>
      <c r="O1167">
        <v>-10.375999999999999</v>
      </c>
      <c r="P1167">
        <v>54.214500000000001</v>
      </c>
      <c r="Q1167">
        <v>340.66800000000001</v>
      </c>
      <c r="R1167">
        <v>0.640795</v>
      </c>
      <c r="S1167">
        <v>-24.337800000000001</v>
      </c>
    </row>
    <row r="1168" spans="1:19" x14ac:dyDescent="0.3">
      <c r="A1168">
        <v>4.9000000000000004</v>
      </c>
      <c r="L1168">
        <v>10</v>
      </c>
      <c r="M1168">
        <v>323.31400000000002</v>
      </c>
      <c r="O1168">
        <v>-10.3912</v>
      </c>
      <c r="P1168">
        <v>54.336500000000001</v>
      </c>
      <c r="Q1168">
        <v>340.52300000000002</v>
      </c>
      <c r="R1168">
        <v>0.64143700000000003</v>
      </c>
      <c r="S1168">
        <v>-24.322500000000002</v>
      </c>
    </row>
    <row r="1169" spans="2:19" x14ac:dyDescent="0.3">
      <c r="B1169">
        <v>1</v>
      </c>
      <c r="C1169">
        <v>201.88300000000001</v>
      </c>
      <c r="E1169">
        <v>-42.251600000000003</v>
      </c>
      <c r="F1169">
        <v>71.258499999999998</v>
      </c>
      <c r="G1169">
        <v>297.77199999999999</v>
      </c>
      <c r="H1169">
        <v>0.53454900000000005</v>
      </c>
      <c r="I1169">
        <v>-50.811799999999998</v>
      </c>
      <c r="L1169">
        <v>11</v>
      </c>
      <c r="M1169">
        <v>338.33300000000003</v>
      </c>
      <c r="O1169">
        <v>-9.9487299999999994</v>
      </c>
      <c r="P1169">
        <v>53.863500000000002</v>
      </c>
      <c r="Q1169">
        <v>333.012</v>
      </c>
      <c r="R1169">
        <v>0.63746400000000003</v>
      </c>
      <c r="S1169">
        <v>-24.520900000000001</v>
      </c>
    </row>
    <row r="1170" spans="2:19" x14ac:dyDescent="0.3">
      <c r="B1170">
        <v>2</v>
      </c>
      <c r="C1170">
        <v>201.88300000000001</v>
      </c>
      <c r="E1170">
        <v>-42.251600000000003</v>
      </c>
      <c r="F1170">
        <v>61.965899999999998</v>
      </c>
      <c r="G1170">
        <v>261.79899999999998</v>
      </c>
      <c r="H1170">
        <v>5.0438299999999998</v>
      </c>
      <c r="I1170">
        <v>-46.7682</v>
      </c>
      <c r="L1170">
        <v>12</v>
      </c>
      <c r="M1170">
        <v>353.63400000000001</v>
      </c>
      <c r="O1170">
        <v>-10.2692</v>
      </c>
      <c r="P1170">
        <v>54.031399999999998</v>
      </c>
      <c r="Q1170">
        <v>336.92599999999999</v>
      </c>
      <c r="R1170">
        <v>0.639629</v>
      </c>
      <c r="S1170">
        <v>-24.719200000000001</v>
      </c>
    </row>
    <row r="1171" spans="2:19" x14ac:dyDescent="0.3">
      <c r="B1171">
        <v>3</v>
      </c>
      <c r="C1171">
        <v>218.26499999999999</v>
      </c>
      <c r="E1171">
        <v>-33.172600000000003</v>
      </c>
      <c r="F1171">
        <v>54.7791</v>
      </c>
      <c r="G1171">
        <v>334.88499999999999</v>
      </c>
      <c r="H1171">
        <v>0.59074700000000002</v>
      </c>
      <c r="I1171">
        <v>-47.820999999999998</v>
      </c>
      <c r="L1171">
        <v>13</v>
      </c>
      <c r="M1171">
        <v>369.37599999999998</v>
      </c>
      <c r="O1171">
        <v>-10.543799999999999</v>
      </c>
      <c r="P1171">
        <v>54.443399999999997</v>
      </c>
      <c r="Q1171">
        <v>342.30700000000002</v>
      </c>
      <c r="R1171">
        <v>0.64192199999999999</v>
      </c>
      <c r="S1171">
        <v>-24.658200000000001</v>
      </c>
    </row>
    <row r="1172" spans="2:19" x14ac:dyDescent="0.3">
      <c r="B1172">
        <v>4</v>
      </c>
      <c r="C1172">
        <v>232.82</v>
      </c>
      <c r="E1172">
        <v>-33.401499999999999</v>
      </c>
      <c r="F1172">
        <v>57.037399999999998</v>
      </c>
      <c r="G1172">
        <v>316.13900000000001</v>
      </c>
      <c r="H1172">
        <v>0.57011500000000004</v>
      </c>
      <c r="I1172">
        <v>-48.889200000000002</v>
      </c>
      <c r="L1172">
        <v>14</v>
      </c>
      <c r="M1172">
        <v>384.56200000000001</v>
      </c>
      <c r="O1172">
        <v>-10.2386</v>
      </c>
      <c r="P1172">
        <v>54.092399999999998</v>
      </c>
      <c r="Q1172">
        <v>342.86399999999998</v>
      </c>
      <c r="R1172">
        <v>0.64174100000000001</v>
      </c>
      <c r="S1172">
        <v>-24.566700000000001</v>
      </c>
    </row>
    <row r="1173" spans="2:19" x14ac:dyDescent="0.3">
      <c r="B1173">
        <v>5</v>
      </c>
      <c r="C1173">
        <v>247.08600000000001</v>
      </c>
      <c r="E1173">
        <v>-34.683199999999999</v>
      </c>
      <c r="F1173">
        <v>59.021000000000001</v>
      </c>
      <c r="G1173">
        <v>328.161</v>
      </c>
      <c r="H1173">
        <v>0.57380500000000001</v>
      </c>
      <c r="I1173">
        <v>-49.209600000000002</v>
      </c>
      <c r="L1173">
        <v>15</v>
      </c>
      <c r="M1173">
        <v>400.39699999999999</v>
      </c>
      <c r="O1173">
        <v>-10.3149</v>
      </c>
      <c r="P1173">
        <v>54.107700000000001</v>
      </c>
      <c r="Q1173">
        <v>338.31400000000002</v>
      </c>
      <c r="R1173">
        <v>0.64142999999999994</v>
      </c>
      <c r="S1173">
        <v>-24.765000000000001</v>
      </c>
    </row>
    <row r="1174" spans="2:19" x14ac:dyDescent="0.3">
      <c r="B1174">
        <v>6</v>
      </c>
      <c r="C1174">
        <v>261.822</v>
      </c>
      <c r="E1174">
        <v>-34.728999999999999</v>
      </c>
      <c r="F1174">
        <v>59.524500000000003</v>
      </c>
      <c r="G1174">
        <v>324.096</v>
      </c>
      <c r="H1174">
        <v>0.57064300000000001</v>
      </c>
      <c r="I1174">
        <v>-49.270600000000002</v>
      </c>
      <c r="L1174">
        <v>16</v>
      </c>
      <c r="M1174">
        <v>415.81</v>
      </c>
      <c r="O1174">
        <v>-11.2</v>
      </c>
      <c r="P1174">
        <v>54.8401</v>
      </c>
      <c r="Q1174">
        <v>348.226</v>
      </c>
      <c r="R1174">
        <v>0.64798999999999995</v>
      </c>
      <c r="S1174">
        <v>-24.826000000000001</v>
      </c>
    </row>
    <row r="1175" spans="2:19" x14ac:dyDescent="0.3">
      <c r="B1175">
        <v>7</v>
      </c>
      <c r="C1175">
        <v>276.41699999999997</v>
      </c>
      <c r="E1175">
        <v>-33.844000000000001</v>
      </c>
      <c r="F1175">
        <v>58.822600000000001</v>
      </c>
      <c r="G1175">
        <v>314.32400000000001</v>
      </c>
      <c r="H1175">
        <v>0.56204799999999999</v>
      </c>
      <c r="I1175">
        <v>-49.575800000000001</v>
      </c>
      <c r="L1175">
        <v>17</v>
      </c>
      <c r="M1175">
        <v>431.53300000000002</v>
      </c>
      <c r="O1175">
        <v>-10.1166</v>
      </c>
      <c r="P1175">
        <v>53.787199999999999</v>
      </c>
      <c r="Q1175">
        <v>336.45400000000001</v>
      </c>
      <c r="R1175">
        <v>0.64064100000000002</v>
      </c>
      <c r="S1175">
        <v>-24.9023</v>
      </c>
    </row>
    <row r="1176" spans="2:19" x14ac:dyDescent="0.3">
      <c r="B1176">
        <v>8</v>
      </c>
      <c r="C1176">
        <v>291.39299999999997</v>
      </c>
      <c r="E1176">
        <v>-34.088099999999997</v>
      </c>
      <c r="F1176">
        <v>59.3262</v>
      </c>
      <c r="G1176">
        <v>315.93700000000001</v>
      </c>
      <c r="H1176">
        <v>0.56364800000000004</v>
      </c>
      <c r="I1176">
        <v>-49.621600000000001</v>
      </c>
      <c r="L1176">
        <v>18</v>
      </c>
      <c r="M1176">
        <v>447.23700000000002</v>
      </c>
      <c r="O1176">
        <v>-10.2692</v>
      </c>
      <c r="P1176">
        <v>53.863500000000002</v>
      </c>
      <c r="Q1176">
        <v>339.38600000000002</v>
      </c>
      <c r="R1176">
        <v>0.64255099999999998</v>
      </c>
      <c r="S1176">
        <v>-24.8566</v>
      </c>
    </row>
    <row r="1177" spans="2:19" x14ac:dyDescent="0.3">
      <c r="B1177">
        <v>9</v>
      </c>
      <c r="C1177">
        <v>306.16000000000003</v>
      </c>
      <c r="E1177">
        <v>-33.889800000000001</v>
      </c>
      <c r="F1177">
        <v>59.097299999999997</v>
      </c>
      <c r="G1177">
        <v>317.58199999999999</v>
      </c>
      <c r="H1177">
        <v>0.56408700000000001</v>
      </c>
      <c r="I1177">
        <v>-49.53</v>
      </c>
      <c r="L1177">
        <v>19</v>
      </c>
      <c r="M1177">
        <v>462.94</v>
      </c>
      <c r="O1177">
        <v>-11.0168</v>
      </c>
      <c r="P1177">
        <v>54.702800000000003</v>
      </c>
      <c r="Q1177">
        <v>343.34399999999999</v>
      </c>
      <c r="R1177">
        <v>0.64553799999999995</v>
      </c>
      <c r="S1177">
        <v>-24.8108</v>
      </c>
    </row>
    <row r="1178" spans="2:19" x14ac:dyDescent="0.3">
      <c r="B1178">
        <v>10</v>
      </c>
      <c r="C1178">
        <v>320.779</v>
      </c>
      <c r="E1178">
        <v>-33.966099999999997</v>
      </c>
      <c r="F1178">
        <v>59.127800000000001</v>
      </c>
      <c r="G1178">
        <v>317.11700000000002</v>
      </c>
      <c r="H1178">
        <v>0.56349199999999999</v>
      </c>
      <c r="I1178">
        <v>-49.636800000000001</v>
      </c>
      <c r="L1178">
        <v>20</v>
      </c>
      <c r="M1178">
        <v>478.78199999999998</v>
      </c>
      <c r="O1178">
        <v>-11.1084</v>
      </c>
      <c r="P1178">
        <v>54.6875</v>
      </c>
      <c r="Q1178">
        <v>346.60500000000002</v>
      </c>
      <c r="R1178">
        <v>0.64616600000000002</v>
      </c>
      <c r="S1178">
        <v>-25.0092</v>
      </c>
    </row>
    <row r="1179" spans="2:19" x14ac:dyDescent="0.3">
      <c r="B1179">
        <v>11</v>
      </c>
      <c r="C1179">
        <v>335.86799999999999</v>
      </c>
      <c r="E1179">
        <v>-34.805300000000003</v>
      </c>
      <c r="F1179">
        <v>59.966999999999999</v>
      </c>
      <c r="G1179">
        <v>327.35599999999999</v>
      </c>
      <c r="H1179">
        <v>0.56955599999999995</v>
      </c>
      <c r="I1179">
        <v>-49.667400000000001</v>
      </c>
      <c r="L1179">
        <v>21</v>
      </c>
      <c r="M1179">
        <v>494.68799999999999</v>
      </c>
      <c r="O1179">
        <v>-10.8337</v>
      </c>
      <c r="P1179">
        <v>54.138199999999998</v>
      </c>
      <c r="Q1179">
        <v>341.03</v>
      </c>
      <c r="R1179">
        <v>0.64560600000000001</v>
      </c>
      <c r="S1179">
        <v>-25.1465</v>
      </c>
    </row>
    <row r="1180" spans="2:19" x14ac:dyDescent="0.3">
      <c r="B1180">
        <v>12</v>
      </c>
      <c r="C1180">
        <v>351.06900000000002</v>
      </c>
      <c r="E1180">
        <v>-34.4696</v>
      </c>
      <c r="F1180">
        <v>59.707599999999999</v>
      </c>
      <c r="G1180">
        <v>323.81799999999998</v>
      </c>
      <c r="H1180">
        <v>0.56826600000000005</v>
      </c>
      <c r="I1180">
        <v>-49.7742</v>
      </c>
      <c r="L1180">
        <v>22</v>
      </c>
      <c r="M1180">
        <v>510.59199999999998</v>
      </c>
      <c r="O1180">
        <v>-10.1776</v>
      </c>
      <c r="P1180">
        <v>53.649900000000002</v>
      </c>
      <c r="Q1180">
        <v>331.99900000000002</v>
      </c>
      <c r="R1180">
        <v>0.64088800000000001</v>
      </c>
      <c r="S1180">
        <v>-25.1465</v>
      </c>
    </row>
    <row r="1181" spans="2:19" x14ac:dyDescent="0.3">
      <c r="B1181">
        <v>13</v>
      </c>
      <c r="C1181">
        <v>366.10599999999999</v>
      </c>
      <c r="E1181">
        <v>-34.4086</v>
      </c>
      <c r="F1181">
        <v>59.677100000000003</v>
      </c>
      <c r="G1181">
        <v>322.83</v>
      </c>
      <c r="H1181">
        <v>0.56882600000000005</v>
      </c>
      <c r="I1181">
        <v>-49.636800000000001</v>
      </c>
      <c r="L1181">
        <v>23</v>
      </c>
      <c r="M1181">
        <v>526.40899999999999</v>
      </c>
      <c r="O1181">
        <v>-11.123699999999999</v>
      </c>
      <c r="P1181">
        <v>54.443399999999997</v>
      </c>
      <c r="Q1181">
        <v>349.10700000000003</v>
      </c>
      <c r="R1181">
        <v>0.64980800000000005</v>
      </c>
      <c r="S1181">
        <v>-24.9329</v>
      </c>
    </row>
    <row r="1182" spans="2:19" x14ac:dyDescent="0.3">
      <c r="B1182">
        <v>14</v>
      </c>
      <c r="C1182">
        <v>381.07100000000003</v>
      </c>
      <c r="E1182">
        <v>-34.088099999999997</v>
      </c>
      <c r="F1182">
        <v>59.295699999999997</v>
      </c>
      <c r="G1182">
        <v>318.74099999999999</v>
      </c>
      <c r="H1182">
        <v>0.56357800000000002</v>
      </c>
      <c r="I1182">
        <v>-49.758899999999997</v>
      </c>
      <c r="L1182">
        <v>24</v>
      </c>
      <c r="M1182">
        <v>542.34500000000003</v>
      </c>
      <c r="O1182">
        <v>-11.1389</v>
      </c>
      <c r="P1182">
        <v>54.4739</v>
      </c>
      <c r="Q1182">
        <v>345.85899999999998</v>
      </c>
      <c r="R1182">
        <v>0.64718299999999995</v>
      </c>
      <c r="S1182">
        <v>-25.116</v>
      </c>
    </row>
    <row r="1183" spans="2:19" x14ac:dyDescent="0.3">
      <c r="B1183">
        <v>15</v>
      </c>
      <c r="C1183">
        <v>396.32400000000001</v>
      </c>
      <c r="E1183">
        <v>-34.118699999999997</v>
      </c>
      <c r="F1183">
        <v>59.2194</v>
      </c>
      <c r="G1183">
        <v>318.892</v>
      </c>
      <c r="H1183">
        <v>0.56615700000000002</v>
      </c>
      <c r="I1183">
        <v>-49.697899999999997</v>
      </c>
      <c r="L1183">
        <v>25</v>
      </c>
      <c r="M1183">
        <v>558.59799999999996</v>
      </c>
      <c r="O1183">
        <v>-11.7798</v>
      </c>
      <c r="P1183">
        <v>54.977400000000003</v>
      </c>
      <c r="Q1183">
        <v>353.96600000000001</v>
      </c>
      <c r="R1183">
        <v>0.65300000000000002</v>
      </c>
      <c r="S1183">
        <v>-25.1465</v>
      </c>
    </row>
    <row r="1184" spans="2:19" x14ac:dyDescent="0.3">
      <c r="B1184">
        <v>16</v>
      </c>
      <c r="C1184">
        <v>411.755</v>
      </c>
      <c r="E1184">
        <v>-33.630400000000002</v>
      </c>
      <c r="F1184">
        <v>58.853099999999998</v>
      </c>
      <c r="G1184">
        <v>313.375</v>
      </c>
      <c r="H1184">
        <v>0.56173399999999996</v>
      </c>
      <c r="I1184">
        <v>-49.819899999999997</v>
      </c>
      <c r="L1184">
        <v>26</v>
      </c>
      <c r="M1184">
        <v>574.73699999999997</v>
      </c>
      <c r="O1184">
        <v>-10.849</v>
      </c>
      <c r="P1184">
        <v>53.863500000000002</v>
      </c>
      <c r="Q1184">
        <v>338.5</v>
      </c>
      <c r="R1184">
        <v>0.64531700000000003</v>
      </c>
      <c r="S1184">
        <v>-25.283799999999999</v>
      </c>
    </row>
    <row r="1185" spans="2:19" x14ac:dyDescent="0.3">
      <c r="B1185">
        <v>17</v>
      </c>
      <c r="C1185">
        <v>427.06599999999997</v>
      </c>
      <c r="E1185">
        <v>-34.2712</v>
      </c>
      <c r="F1185">
        <v>59.494</v>
      </c>
      <c r="G1185">
        <v>323.54000000000002</v>
      </c>
      <c r="H1185">
        <v>0.56820999999999999</v>
      </c>
      <c r="I1185">
        <v>-49.789400000000001</v>
      </c>
      <c r="L1185">
        <v>27</v>
      </c>
      <c r="M1185">
        <v>591.10900000000004</v>
      </c>
      <c r="O1185">
        <v>-11.932399999999999</v>
      </c>
      <c r="P1185">
        <v>54.977400000000003</v>
      </c>
      <c r="Q1185">
        <v>357.08100000000002</v>
      </c>
      <c r="R1185">
        <v>0.65481400000000001</v>
      </c>
      <c r="S1185">
        <v>-25.1465</v>
      </c>
    </row>
    <row r="1186" spans="2:19" x14ac:dyDescent="0.3">
      <c r="B1186">
        <v>18</v>
      </c>
      <c r="C1186">
        <v>442.53300000000002</v>
      </c>
      <c r="E1186">
        <v>-33.523600000000002</v>
      </c>
      <c r="F1186">
        <v>58.746299999999998</v>
      </c>
      <c r="G1186">
        <v>311.46699999999998</v>
      </c>
      <c r="H1186">
        <v>0.56143100000000001</v>
      </c>
      <c r="I1186">
        <v>-49.713099999999997</v>
      </c>
      <c r="L1186">
        <v>28</v>
      </c>
      <c r="M1186">
        <v>607.30999999999995</v>
      </c>
      <c r="O1186">
        <v>-10.8185</v>
      </c>
      <c r="P1186">
        <v>53.848300000000002</v>
      </c>
      <c r="Q1186">
        <v>342.68400000000003</v>
      </c>
      <c r="R1186">
        <v>0.64635500000000001</v>
      </c>
      <c r="S1186">
        <v>-25.283799999999999</v>
      </c>
    </row>
    <row r="1187" spans="2:19" x14ac:dyDescent="0.3">
      <c r="B1187">
        <v>19</v>
      </c>
      <c r="C1187">
        <v>458</v>
      </c>
      <c r="E1187">
        <v>-33.935499999999998</v>
      </c>
      <c r="F1187">
        <v>58.914200000000001</v>
      </c>
      <c r="G1187">
        <v>318.94200000000001</v>
      </c>
      <c r="H1187">
        <v>0.56581899999999996</v>
      </c>
      <c r="I1187">
        <v>-49.789400000000001</v>
      </c>
      <c r="L1187">
        <v>29</v>
      </c>
      <c r="M1187">
        <v>623.71500000000003</v>
      </c>
      <c r="O1187">
        <v>-10.1929</v>
      </c>
      <c r="P1187">
        <v>53.3752</v>
      </c>
      <c r="Q1187">
        <v>334.15100000000001</v>
      </c>
      <c r="R1187">
        <v>0.64169500000000002</v>
      </c>
      <c r="S1187">
        <v>-25.253299999999999</v>
      </c>
    </row>
    <row r="1188" spans="2:19" x14ac:dyDescent="0.3">
      <c r="B1188">
        <v>20</v>
      </c>
      <c r="C1188">
        <v>473.755</v>
      </c>
      <c r="E1188">
        <v>-33.248899999999999</v>
      </c>
      <c r="F1188">
        <v>58.212299999999999</v>
      </c>
      <c r="G1188">
        <v>308.38400000000001</v>
      </c>
      <c r="H1188">
        <v>0.56227499999999997</v>
      </c>
      <c r="I1188">
        <v>-49.8962</v>
      </c>
      <c r="L1188">
        <v>30</v>
      </c>
      <c r="M1188">
        <v>640.29300000000001</v>
      </c>
      <c r="O1188">
        <v>-10.482799999999999</v>
      </c>
      <c r="P1188">
        <v>53.36</v>
      </c>
      <c r="Q1188">
        <v>335.91300000000001</v>
      </c>
      <c r="R1188">
        <v>0.64268000000000003</v>
      </c>
      <c r="S1188">
        <v>-25.329599999999999</v>
      </c>
    </row>
    <row r="1189" spans="2:19" x14ac:dyDescent="0.3">
      <c r="B1189">
        <v>21</v>
      </c>
      <c r="C1189">
        <v>489.58</v>
      </c>
      <c r="E1189">
        <v>-33.783000000000001</v>
      </c>
      <c r="F1189">
        <v>58.868400000000001</v>
      </c>
      <c r="G1189">
        <v>315.80700000000002</v>
      </c>
      <c r="H1189">
        <v>0.56603700000000001</v>
      </c>
      <c r="I1189">
        <v>-49.850499999999997</v>
      </c>
      <c r="L1189">
        <v>31</v>
      </c>
      <c r="M1189">
        <v>656.63</v>
      </c>
      <c r="O1189">
        <v>-11.245699999999999</v>
      </c>
      <c r="P1189">
        <v>54.122900000000001</v>
      </c>
      <c r="Q1189">
        <v>344.84500000000003</v>
      </c>
      <c r="R1189">
        <v>0.64726099999999998</v>
      </c>
      <c r="S1189">
        <v>-25.360099999999999</v>
      </c>
    </row>
    <row r="1190" spans="2:19" x14ac:dyDescent="0.3">
      <c r="B1190">
        <v>22</v>
      </c>
      <c r="C1190">
        <v>505.29700000000003</v>
      </c>
      <c r="E1190">
        <v>-34.728999999999999</v>
      </c>
      <c r="F1190">
        <v>59.799199999999999</v>
      </c>
      <c r="G1190">
        <v>327.91399999999999</v>
      </c>
      <c r="H1190">
        <v>0.57238500000000003</v>
      </c>
      <c r="I1190">
        <v>-49.8962</v>
      </c>
      <c r="L1190">
        <v>32</v>
      </c>
      <c r="M1190">
        <v>672.74699999999996</v>
      </c>
      <c r="O1190">
        <v>-12.008699999999999</v>
      </c>
      <c r="P1190">
        <v>54.7943</v>
      </c>
      <c r="Q1190">
        <v>357.79300000000001</v>
      </c>
      <c r="R1190">
        <v>0.65471400000000002</v>
      </c>
      <c r="S1190">
        <v>-25.527999999999999</v>
      </c>
    </row>
    <row r="1191" spans="2:19" x14ac:dyDescent="0.3">
      <c r="B1191">
        <v>23</v>
      </c>
      <c r="C1191">
        <v>521.44299999999998</v>
      </c>
      <c r="E1191">
        <v>-33.416699999999999</v>
      </c>
      <c r="F1191">
        <v>58.410600000000002</v>
      </c>
      <c r="G1191">
        <v>313.52800000000002</v>
      </c>
      <c r="H1191">
        <v>0.56390700000000005</v>
      </c>
      <c r="I1191">
        <v>-49.789400000000001</v>
      </c>
      <c r="L1191">
        <v>33</v>
      </c>
      <c r="M1191">
        <v>689.31899999999996</v>
      </c>
      <c r="O1191">
        <v>-11.0626</v>
      </c>
      <c r="P1191">
        <v>53.771999999999998</v>
      </c>
      <c r="Q1191">
        <v>342.327</v>
      </c>
      <c r="R1191">
        <v>0.64929700000000001</v>
      </c>
      <c r="S1191">
        <v>-25.466899999999999</v>
      </c>
    </row>
    <row r="1192" spans="2:19" x14ac:dyDescent="0.3">
      <c r="B1192">
        <v>24</v>
      </c>
      <c r="C1192">
        <v>537.70899999999995</v>
      </c>
      <c r="E1192">
        <v>-34.484900000000003</v>
      </c>
      <c r="F1192">
        <v>59.371899999999997</v>
      </c>
      <c r="G1192">
        <v>328.16300000000001</v>
      </c>
      <c r="H1192">
        <v>0.57109100000000002</v>
      </c>
      <c r="I1192">
        <v>-49.8962</v>
      </c>
    </row>
    <row r="1193" spans="2:19" x14ac:dyDescent="0.3">
      <c r="B1193">
        <v>25</v>
      </c>
      <c r="C1193">
        <v>553.57100000000003</v>
      </c>
      <c r="E1193">
        <v>-33.172600000000003</v>
      </c>
      <c r="F1193">
        <v>57.891800000000003</v>
      </c>
      <c r="G1193">
        <v>310.65899999999999</v>
      </c>
      <c r="H1193">
        <v>0.56277200000000005</v>
      </c>
      <c r="I1193">
        <v>-49.8962</v>
      </c>
      <c r="K1193">
        <v>4.8499999999999996</v>
      </c>
    </row>
    <row r="1194" spans="2:19" x14ac:dyDescent="0.3">
      <c r="B1194">
        <v>26</v>
      </c>
      <c r="C1194">
        <v>569.97</v>
      </c>
      <c r="E1194">
        <v>-33.813499999999998</v>
      </c>
      <c r="F1194">
        <v>58.609000000000002</v>
      </c>
      <c r="G1194">
        <v>321.12599999999998</v>
      </c>
      <c r="H1194">
        <v>0.57029300000000005</v>
      </c>
      <c r="I1194">
        <v>-49.850499999999997</v>
      </c>
      <c r="L1194">
        <v>1</v>
      </c>
      <c r="M1194">
        <v>201.83500000000001</v>
      </c>
      <c r="O1194">
        <v>-18.692</v>
      </c>
      <c r="P1194">
        <v>64.941400000000002</v>
      </c>
      <c r="Q1194">
        <v>324.61500000000001</v>
      </c>
      <c r="R1194">
        <v>0.61532900000000001</v>
      </c>
      <c r="S1194">
        <v>-24.9481</v>
      </c>
    </row>
    <row r="1195" spans="2:19" x14ac:dyDescent="0.3">
      <c r="B1195">
        <v>27</v>
      </c>
      <c r="C1195">
        <v>586.07899999999995</v>
      </c>
      <c r="E1195">
        <v>-33.844000000000001</v>
      </c>
      <c r="F1195">
        <v>58.792099999999998</v>
      </c>
      <c r="G1195">
        <v>318.94099999999997</v>
      </c>
      <c r="H1195">
        <v>0.567608</v>
      </c>
      <c r="I1195">
        <v>-49.865699999999997</v>
      </c>
      <c r="L1195">
        <v>2</v>
      </c>
      <c r="M1195">
        <v>201.84399999999999</v>
      </c>
      <c r="O1195">
        <v>-18.692</v>
      </c>
      <c r="P1195">
        <v>57.5867</v>
      </c>
      <c r="Q1195">
        <v>287.57100000000003</v>
      </c>
      <c r="R1195">
        <v>5.5223199999999997</v>
      </c>
      <c r="S1195">
        <v>-21.179200000000002</v>
      </c>
    </row>
    <row r="1196" spans="2:19" x14ac:dyDescent="0.3">
      <c r="B1196">
        <v>28</v>
      </c>
      <c r="C1196">
        <v>602.22699999999998</v>
      </c>
      <c r="E1196">
        <v>-34.4238</v>
      </c>
      <c r="F1196">
        <v>59.158299999999997</v>
      </c>
      <c r="G1196">
        <v>327.738</v>
      </c>
      <c r="H1196">
        <v>0.57362100000000005</v>
      </c>
      <c r="I1196">
        <v>-49.789400000000001</v>
      </c>
      <c r="L1196">
        <v>3</v>
      </c>
      <c r="M1196">
        <v>219.49700000000001</v>
      </c>
      <c r="O1196">
        <v>-8.74329</v>
      </c>
      <c r="P1196">
        <v>50.125100000000003</v>
      </c>
      <c r="Q1196">
        <v>348.43200000000002</v>
      </c>
      <c r="R1196">
        <v>0.66324300000000003</v>
      </c>
      <c r="S1196">
        <v>-22.170999999999999</v>
      </c>
    </row>
    <row r="1197" spans="2:19" x14ac:dyDescent="0.3">
      <c r="B1197">
        <v>29</v>
      </c>
      <c r="C1197">
        <v>618.11199999999997</v>
      </c>
      <c r="E1197">
        <v>-34.4696</v>
      </c>
      <c r="F1197">
        <v>59.097299999999997</v>
      </c>
      <c r="G1197">
        <v>327.267</v>
      </c>
      <c r="H1197">
        <v>0.57288799999999995</v>
      </c>
      <c r="I1197">
        <v>-50.003100000000003</v>
      </c>
      <c r="L1197">
        <v>4</v>
      </c>
      <c r="M1197">
        <v>233.499</v>
      </c>
      <c r="O1197">
        <v>-9.9334699999999998</v>
      </c>
      <c r="P1197">
        <v>52.383400000000002</v>
      </c>
      <c r="Q1197">
        <v>354.18900000000002</v>
      </c>
      <c r="R1197">
        <v>0.66391800000000001</v>
      </c>
      <c r="S1197">
        <v>-22.949200000000001</v>
      </c>
    </row>
    <row r="1198" spans="2:19" x14ac:dyDescent="0.3">
      <c r="B1198">
        <v>30</v>
      </c>
      <c r="C1198">
        <v>634.81299999999999</v>
      </c>
      <c r="E1198">
        <v>-32.959000000000003</v>
      </c>
      <c r="F1198">
        <v>57.5867</v>
      </c>
      <c r="G1198">
        <v>307.31599999999997</v>
      </c>
      <c r="H1198">
        <v>0.56099600000000005</v>
      </c>
      <c r="I1198">
        <v>-49.942</v>
      </c>
      <c r="L1198">
        <v>5</v>
      </c>
      <c r="M1198">
        <v>247.78899999999999</v>
      </c>
      <c r="O1198">
        <v>-9.99451</v>
      </c>
      <c r="P1198">
        <v>53.1158</v>
      </c>
      <c r="Q1198">
        <v>352.05599999999998</v>
      </c>
      <c r="R1198">
        <v>0.65521799999999997</v>
      </c>
      <c r="S1198">
        <v>-23.3154</v>
      </c>
    </row>
    <row r="1199" spans="2:19" x14ac:dyDescent="0.3">
      <c r="B1199">
        <v>31</v>
      </c>
      <c r="C1199">
        <v>651.02099999999996</v>
      </c>
      <c r="E1199">
        <v>-33.859299999999998</v>
      </c>
      <c r="F1199">
        <v>58.395400000000002</v>
      </c>
      <c r="G1199">
        <v>320.25299999999999</v>
      </c>
      <c r="H1199">
        <v>0.57006000000000001</v>
      </c>
      <c r="I1199">
        <v>-49.881</v>
      </c>
      <c r="L1199">
        <v>6</v>
      </c>
      <c r="M1199">
        <v>262.72000000000003</v>
      </c>
      <c r="O1199">
        <v>-9.4451900000000002</v>
      </c>
      <c r="P1199">
        <v>53.1616</v>
      </c>
      <c r="Q1199">
        <v>338.27499999999998</v>
      </c>
      <c r="R1199">
        <v>0.64507899999999996</v>
      </c>
      <c r="S1199">
        <v>-23.696899999999999</v>
      </c>
    </row>
    <row r="1200" spans="2:19" x14ac:dyDescent="0.3">
      <c r="B1200">
        <v>32</v>
      </c>
      <c r="C1200">
        <v>667.22699999999998</v>
      </c>
      <c r="E1200">
        <v>-34.240699999999997</v>
      </c>
      <c r="F1200">
        <v>58.761600000000001</v>
      </c>
      <c r="G1200">
        <v>326.11099999999999</v>
      </c>
      <c r="H1200">
        <v>0.57473300000000005</v>
      </c>
      <c r="I1200">
        <v>-49.758899999999997</v>
      </c>
      <c r="L1200">
        <v>7</v>
      </c>
      <c r="M1200">
        <v>277.565</v>
      </c>
      <c r="O1200">
        <v>-10.3302</v>
      </c>
      <c r="P1200">
        <v>54.092399999999998</v>
      </c>
      <c r="Q1200">
        <v>346.53199999999998</v>
      </c>
      <c r="R1200">
        <v>0.64894399999999997</v>
      </c>
      <c r="S1200">
        <v>-23.834199999999999</v>
      </c>
    </row>
    <row r="1201" spans="1:19" x14ac:dyDescent="0.3">
      <c r="B1201">
        <v>33</v>
      </c>
      <c r="C1201">
        <v>683.69600000000003</v>
      </c>
      <c r="E1201">
        <v>-33.203099999999999</v>
      </c>
      <c r="F1201">
        <v>57.8461</v>
      </c>
      <c r="G1201">
        <v>312.19299999999998</v>
      </c>
      <c r="H1201">
        <v>0.56603000000000003</v>
      </c>
      <c r="I1201">
        <v>-49.804699999999997</v>
      </c>
      <c r="L1201">
        <v>8</v>
      </c>
      <c r="M1201">
        <v>292.31299999999999</v>
      </c>
      <c r="O1201">
        <v>-9.68933</v>
      </c>
      <c r="P1201">
        <v>53.619399999999999</v>
      </c>
      <c r="Q1201">
        <v>335.69099999999997</v>
      </c>
      <c r="R1201">
        <v>0.64026000000000005</v>
      </c>
      <c r="S1201">
        <v>-24.108899999999998</v>
      </c>
    </row>
    <row r="1202" spans="1:19" x14ac:dyDescent="0.3">
      <c r="B1202">
        <v>34</v>
      </c>
      <c r="C1202">
        <v>699.82</v>
      </c>
      <c r="E1202">
        <v>-36.132800000000003</v>
      </c>
      <c r="F1202">
        <v>61.340299999999999</v>
      </c>
      <c r="G1202">
        <v>367.41899999999998</v>
      </c>
      <c r="H1202">
        <v>0.60977700000000001</v>
      </c>
      <c r="I1202">
        <v>-74.050899999999999</v>
      </c>
      <c r="L1202">
        <v>9</v>
      </c>
      <c r="M1202">
        <v>307.661</v>
      </c>
      <c r="O1202">
        <v>-9.8724399999999992</v>
      </c>
      <c r="P1202">
        <v>53.710900000000002</v>
      </c>
      <c r="Q1202">
        <v>336.72199999999998</v>
      </c>
      <c r="R1202">
        <v>0.64286500000000002</v>
      </c>
      <c r="S1202">
        <v>-24.169899999999998</v>
      </c>
    </row>
    <row r="1203" spans="1:19" x14ac:dyDescent="0.3">
      <c r="L1203">
        <v>10</v>
      </c>
      <c r="M1203">
        <v>322.34399999999999</v>
      </c>
      <c r="O1203">
        <v>-10.9253</v>
      </c>
      <c r="P1203">
        <v>54.916400000000003</v>
      </c>
      <c r="Q1203">
        <v>355.96600000000001</v>
      </c>
      <c r="R1203">
        <v>0.65520199999999995</v>
      </c>
      <c r="S1203">
        <v>-24.017299999999999</v>
      </c>
    </row>
    <row r="1204" spans="1:19" x14ac:dyDescent="0.3">
      <c r="A1204">
        <v>4.95</v>
      </c>
      <c r="L1204">
        <v>11</v>
      </c>
      <c r="M1204">
        <v>337.79700000000003</v>
      </c>
      <c r="O1204">
        <v>-10.1166</v>
      </c>
      <c r="P1204">
        <v>53.924599999999998</v>
      </c>
      <c r="Q1204">
        <v>342.53300000000002</v>
      </c>
      <c r="R1204">
        <v>0.646845</v>
      </c>
      <c r="S1204">
        <v>-24.093599999999999</v>
      </c>
    </row>
    <row r="1205" spans="1:19" x14ac:dyDescent="0.3">
      <c r="B1205">
        <v>1</v>
      </c>
      <c r="C1205">
        <v>201.785</v>
      </c>
      <c r="E1205">
        <v>-42.999299999999998</v>
      </c>
      <c r="F1205">
        <v>71.991</v>
      </c>
      <c r="G1205">
        <v>304.12200000000001</v>
      </c>
      <c r="H1205">
        <v>0.54106200000000004</v>
      </c>
      <c r="I1205">
        <v>-50.888100000000001</v>
      </c>
      <c r="L1205">
        <v>12</v>
      </c>
      <c r="M1205">
        <v>352.851</v>
      </c>
      <c r="O1205">
        <v>-10.452299999999999</v>
      </c>
      <c r="P1205">
        <v>54.275500000000001</v>
      </c>
      <c r="Q1205">
        <v>346.61</v>
      </c>
      <c r="R1205">
        <v>0.64907400000000004</v>
      </c>
      <c r="S1205">
        <v>-24.261500000000002</v>
      </c>
    </row>
    <row r="1206" spans="1:19" x14ac:dyDescent="0.3">
      <c r="B1206">
        <v>2</v>
      </c>
      <c r="C1206">
        <v>201.785</v>
      </c>
      <c r="E1206">
        <v>-42.999299999999998</v>
      </c>
      <c r="F1206">
        <v>62.255899999999997</v>
      </c>
      <c r="G1206">
        <v>268.26900000000001</v>
      </c>
      <c r="H1206">
        <v>5.0286299999999997</v>
      </c>
      <c r="I1206">
        <v>-46.569800000000001</v>
      </c>
      <c r="L1206">
        <v>13</v>
      </c>
      <c r="M1206">
        <v>368.178</v>
      </c>
      <c r="O1206">
        <v>-10.7422</v>
      </c>
      <c r="P1206">
        <v>54.5959</v>
      </c>
      <c r="Q1206">
        <v>352.11</v>
      </c>
      <c r="R1206">
        <v>0.65350299999999995</v>
      </c>
      <c r="S1206">
        <v>-24.169899999999998</v>
      </c>
    </row>
    <row r="1207" spans="1:19" x14ac:dyDescent="0.3">
      <c r="B1207">
        <v>3</v>
      </c>
      <c r="C1207">
        <v>217.45699999999999</v>
      </c>
      <c r="E1207">
        <v>-32.592799999999997</v>
      </c>
      <c r="F1207">
        <v>53.710900000000002</v>
      </c>
      <c r="G1207">
        <v>333.67099999999999</v>
      </c>
      <c r="H1207">
        <v>0.59169300000000002</v>
      </c>
      <c r="I1207">
        <v>-47.729500000000002</v>
      </c>
      <c r="L1207">
        <v>14</v>
      </c>
      <c r="M1207">
        <v>383.60300000000001</v>
      </c>
      <c r="O1207">
        <v>-10.1776</v>
      </c>
      <c r="P1207">
        <v>53.955100000000002</v>
      </c>
      <c r="Q1207">
        <v>346.38499999999999</v>
      </c>
      <c r="R1207">
        <v>0.64717599999999997</v>
      </c>
      <c r="S1207">
        <v>-24.215699999999998</v>
      </c>
    </row>
    <row r="1208" spans="1:19" x14ac:dyDescent="0.3">
      <c r="B1208">
        <v>4</v>
      </c>
      <c r="C1208">
        <v>231.548</v>
      </c>
      <c r="E1208">
        <v>-34.072899999999997</v>
      </c>
      <c r="F1208">
        <v>57.250999999999998</v>
      </c>
      <c r="G1208">
        <v>332.303</v>
      </c>
      <c r="H1208">
        <v>0.58273399999999997</v>
      </c>
      <c r="I1208">
        <v>-48.5077</v>
      </c>
      <c r="L1208">
        <v>15</v>
      </c>
      <c r="M1208">
        <v>398.87299999999999</v>
      </c>
      <c r="O1208">
        <v>-10.436999999999999</v>
      </c>
      <c r="P1208">
        <v>54.168700000000001</v>
      </c>
      <c r="Q1208">
        <v>347.53300000000002</v>
      </c>
      <c r="R1208">
        <v>0.64879900000000001</v>
      </c>
      <c r="S1208">
        <v>-24.414100000000001</v>
      </c>
    </row>
    <row r="1209" spans="1:19" x14ac:dyDescent="0.3">
      <c r="B1209">
        <v>5</v>
      </c>
      <c r="C1209">
        <v>246.71</v>
      </c>
      <c r="E1209">
        <v>-34.179699999999997</v>
      </c>
      <c r="F1209">
        <v>58.517499999999998</v>
      </c>
      <c r="G1209">
        <v>323.17099999999999</v>
      </c>
      <c r="H1209">
        <v>0.57142499999999996</v>
      </c>
      <c r="I1209">
        <v>-49.133299999999998</v>
      </c>
      <c r="L1209">
        <v>16</v>
      </c>
      <c r="M1209">
        <v>414.42500000000001</v>
      </c>
      <c r="O1209">
        <v>-10.2997</v>
      </c>
      <c r="P1209">
        <v>53.802500000000002</v>
      </c>
      <c r="Q1209">
        <v>344.04899999999998</v>
      </c>
      <c r="R1209">
        <v>0.64654299999999998</v>
      </c>
      <c r="S1209">
        <v>-24.414100000000001</v>
      </c>
    </row>
    <row r="1210" spans="1:19" x14ac:dyDescent="0.3">
      <c r="B1210">
        <v>6</v>
      </c>
      <c r="C1210">
        <v>260.96199999999999</v>
      </c>
      <c r="E1210">
        <v>-34.042400000000001</v>
      </c>
      <c r="F1210">
        <v>58.685299999999998</v>
      </c>
      <c r="G1210">
        <v>322.49400000000003</v>
      </c>
      <c r="H1210">
        <v>0.56866099999999997</v>
      </c>
      <c r="I1210">
        <v>-49.392699999999998</v>
      </c>
      <c r="L1210">
        <v>17</v>
      </c>
      <c r="M1210">
        <v>429.80599999999998</v>
      </c>
      <c r="O1210">
        <v>-10.3149</v>
      </c>
      <c r="P1210">
        <v>53.680399999999999</v>
      </c>
      <c r="Q1210">
        <v>345.04700000000003</v>
      </c>
      <c r="R1210">
        <v>0.64829300000000001</v>
      </c>
      <c r="S1210">
        <v>-24.520900000000001</v>
      </c>
    </row>
    <row r="1211" spans="1:19" x14ac:dyDescent="0.3">
      <c r="B1211">
        <v>7</v>
      </c>
      <c r="C1211">
        <v>275.76600000000002</v>
      </c>
      <c r="E1211">
        <v>-34.454300000000003</v>
      </c>
      <c r="F1211">
        <v>59.494</v>
      </c>
      <c r="G1211">
        <v>324.72300000000001</v>
      </c>
      <c r="H1211">
        <v>0.56941299999999995</v>
      </c>
      <c r="I1211">
        <v>-49.408000000000001</v>
      </c>
      <c r="L1211">
        <v>18</v>
      </c>
      <c r="M1211">
        <v>445.233</v>
      </c>
      <c r="O1211">
        <v>-9.99451</v>
      </c>
      <c r="P1211">
        <v>53.329500000000003</v>
      </c>
      <c r="Q1211">
        <v>341.66199999999998</v>
      </c>
      <c r="R1211">
        <v>0.64643300000000004</v>
      </c>
      <c r="S1211">
        <v>-24.459800000000001</v>
      </c>
    </row>
    <row r="1212" spans="1:19" x14ac:dyDescent="0.3">
      <c r="B1212">
        <v>8</v>
      </c>
      <c r="C1212">
        <v>290.46100000000001</v>
      </c>
      <c r="E1212">
        <v>-34.164400000000001</v>
      </c>
      <c r="F1212">
        <v>59.188800000000001</v>
      </c>
      <c r="G1212">
        <v>321.04500000000002</v>
      </c>
      <c r="H1212">
        <v>0.56775699999999996</v>
      </c>
      <c r="I1212">
        <v>-49.560499999999998</v>
      </c>
      <c r="L1212">
        <v>19</v>
      </c>
      <c r="M1212">
        <v>460.69900000000001</v>
      </c>
      <c r="O1212">
        <v>-9.9334699999999998</v>
      </c>
      <c r="P1212">
        <v>53.2532</v>
      </c>
      <c r="Q1212">
        <v>338.8</v>
      </c>
      <c r="R1212">
        <v>0.647428</v>
      </c>
      <c r="S1212">
        <v>-24.505600000000001</v>
      </c>
    </row>
    <row r="1213" spans="1:19" x14ac:dyDescent="0.3">
      <c r="B1213">
        <v>9</v>
      </c>
      <c r="C1213">
        <v>304.91199999999998</v>
      </c>
      <c r="E1213">
        <v>-33.477800000000002</v>
      </c>
      <c r="F1213">
        <v>58.471699999999998</v>
      </c>
      <c r="G1213">
        <v>314.14499999999998</v>
      </c>
      <c r="H1213">
        <v>0.56187900000000002</v>
      </c>
      <c r="I1213">
        <v>-49.682600000000001</v>
      </c>
      <c r="L1213">
        <v>20</v>
      </c>
      <c r="M1213">
        <v>476.52699999999999</v>
      </c>
      <c r="O1213">
        <v>-10.849</v>
      </c>
      <c r="P1213">
        <v>54.031399999999998</v>
      </c>
      <c r="Q1213">
        <v>349.78699999999998</v>
      </c>
      <c r="R1213">
        <v>0.65421899999999999</v>
      </c>
      <c r="S1213">
        <v>-24.551400000000001</v>
      </c>
    </row>
    <row r="1214" spans="1:19" x14ac:dyDescent="0.3">
      <c r="B1214">
        <v>10</v>
      </c>
      <c r="C1214">
        <v>319.49700000000001</v>
      </c>
      <c r="E1214">
        <v>-33.950800000000001</v>
      </c>
      <c r="F1214">
        <v>59.005699999999997</v>
      </c>
      <c r="G1214">
        <v>318.82400000000001</v>
      </c>
      <c r="H1214">
        <v>0.56466000000000005</v>
      </c>
      <c r="I1214">
        <v>-49.636800000000001</v>
      </c>
      <c r="L1214">
        <v>21</v>
      </c>
      <c r="M1214">
        <v>492.03</v>
      </c>
      <c r="O1214">
        <v>-10.650600000000001</v>
      </c>
      <c r="P1214">
        <v>53.848300000000002</v>
      </c>
      <c r="Q1214">
        <v>347.57</v>
      </c>
      <c r="R1214">
        <v>0.65036099999999997</v>
      </c>
      <c r="S1214">
        <v>-24.673500000000001</v>
      </c>
    </row>
    <row r="1215" spans="1:19" x14ac:dyDescent="0.3">
      <c r="B1215">
        <v>11</v>
      </c>
      <c r="C1215">
        <v>334.53199999999998</v>
      </c>
      <c r="E1215">
        <v>-32.9895</v>
      </c>
      <c r="F1215">
        <v>58.105499999999999</v>
      </c>
      <c r="G1215">
        <v>309.41699999999997</v>
      </c>
      <c r="H1215">
        <v>0.55983000000000005</v>
      </c>
      <c r="I1215">
        <v>-49.53</v>
      </c>
      <c r="L1215">
        <v>22</v>
      </c>
      <c r="M1215">
        <v>507.87799999999999</v>
      </c>
      <c r="O1215">
        <v>-11.215199999999999</v>
      </c>
      <c r="P1215">
        <v>54.489100000000001</v>
      </c>
      <c r="Q1215">
        <v>355.98899999999998</v>
      </c>
      <c r="R1215">
        <v>0.65645299999999995</v>
      </c>
      <c r="S1215">
        <v>-24.688700000000001</v>
      </c>
    </row>
    <row r="1216" spans="1:19" x14ac:dyDescent="0.3">
      <c r="B1216">
        <v>12</v>
      </c>
      <c r="C1216">
        <v>349.267</v>
      </c>
      <c r="E1216">
        <v>-34.378100000000003</v>
      </c>
      <c r="F1216">
        <v>59.3872</v>
      </c>
      <c r="G1216">
        <v>324.702</v>
      </c>
      <c r="H1216">
        <v>0.57184199999999996</v>
      </c>
      <c r="I1216">
        <v>-49.667400000000001</v>
      </c>
      <c r="L1216">
        <v>23</v>
      </c>
      <c r="M1216">
        <v>523.53599999999994</v>
      </c>
      <c r="O1216">
        <v>-9.9334699999999998</v>
      </c>
      <c r="P1216">
        <v>53.1158</v>
      </c>
      <c r="Q1216">
        <v>339.27100000000002</v>
      </c>
      <c r="R1216">
        <v>0.64474299999999996</v>
      </c>
      <c r="S1216">
        <v>-24.627700000000001</v>
      </c>
    </row>
    <row r="1217" spans="2:19" x14ac:dyDescent="0.3">
      <c r="B1217">
        <v>13</v>
      </c>
      <c r="C1217">
        <v>364.27199999999999</v>
      </c>
      <c r="E1217">
        <v>-33.416699999999999</v>
      </c>
      <c r="F1217">
        <v>58.364899999999999</v>
      </c>
      <c r="G1217">
        <v>314.54700000000003</v>
      </c>
      <c r="H1217">
        <v>0.56270399999999998</v>
      </c>
      <c r="I1217">
        <v>-49.7742</v>
      </c>
      <c r="L1217">
        <v>24</v>
      </c>
      <c r="M1217">
        <v>539.47</v>
      </c>
      <c r="O1217">
        <v>-11.306800000000001</v>
      </c>
      <c r="P1217">
        <v>54.443399999999997</v>
      </c>
      <c r="Q1217">
        <v>356.6</v>
      </c>
      <c r="R1217">
        <v>0.65634800000000004</v>
      </c>
      <c r="S1217">
        <v>-24.688700000000001</v>
      </c>
    </row>
    <row r="1218" spans="2:19" x14ac:dyDescent="0.3">
      <c r="B1218">
        <v>14</v>
      </c>
      <c r="C1218">
        <v>379.286</v>
      </c>
      <c r="E1218">
        <v>-33.996600000000001</v>
      </c>
      <c r="F1218">
        <v>59.021000000000001</v>
      </c>
      <c r="G1218">
        <v>322.62900000000002</v>
      </c>
      <c r="H1218">
        <v>0.56937599999999999</v>
      </c>
      <c r="I1218">
        <v>-49.591099999999997</v>
      </c>
      <c r="L1218">
        <v>25</v>
      </c>
      <c r="M1218">
        <v>555.44899999999996</v>
      </c>
      <c r="O1218">
        <v>-10.9558</v>
      </c>
      <c r="P1218">
        <v>53.955100000000002</v>
      </c>
      <c r="Q1218">
        <v>350.29899999999998</v>
      </c>
      <c r="R1218">
        <v>0.65207099999999996</v>
      </c>
      <c r="S1218">
        <v>-24.826000000000001</v>
      </c>
    </row>
    <row r="1219" spans="2:19" x14ac:dyDescent="0.3">
      <c r="B1219">
        <v>15</v>
      </c>
      <c r="C1219">
        <v>394.29899999999998</v>
      </c>
      <c r="E1219">
        <v>-34.1492</v>
      </c>
      <c r="F1219">
        <v>59.371899999999997</v>
      </c>
      <c r="G1219">
        <v>324.63499999999999</v>
      </c>
      <c r="H1219">
        <v>0.56979299999999999</v>
      </c>
      <c r="I1219">
        <v>-49.545299999999997</v>
      </c>
      <c r="L1219">
        <v>26</v>
      </c>
      <c r="M1219">
        <v>571.404</v>
      </c>
      <c r="O1219">
        <v>-10.482799999999999</v>
      </c>
      <c r="P1219">
        <v>53.466799999999999</v>
      </c>
      <c r="Q1219">
        <v>345.39499999999998</v>
      </c>
      <c r="R1219">
        <v>0.65019499999999997</v>
      </c>
      <c r="S1219">
        <v>-24.9634</v>
      </c>
    </row>
    <row r="1220" spans="2:19" x14ac:dyDescent="0.3">
      <c r="B1220">
        <v>16</v>
      </c>
      <c r="C1220">
        <v>409.54700000000003</v>
      </c>
      <c r="E1220">
        <v>-34.454300000000003</v>
      </c>
      <c r="F1220">
        <v>59.463500000000003</v>
      </c>
      <c r="G1220">
        <v>329.25</v>
      </c>
      <c r="H1220">
        <v>0.57299999999999995</v>
      </c>
      <c r="I1220">
        <v>-49.697899999999997</v>
      </c>
      <c r="L1220">
        <v>27</v>
      </c>
      <c r="M1220">
        <v>587.41600000000005</v>
      </c>
      <c r="O1220">
        <v>-10.7117</v>
      </c>
      <c r="P1220">
        <v>53.604100000000003</v>
      </c>
      <c r="Q1220">
        <v>344.74</v>
      </c>
      <c r="R1220">
        <v>0.65405599999999997</v>
      </c>
      <c r="S1220">
        <v>-24.8413</v>
      </c>
    </row>
    <row r="1221" spans="2:19" x14ac:dyDescent="0.3">
      <c r="B1221">
        <v>17</v>
      </c>
      <c r="C1221">
        <v>424.88799999999998</v>
      </c>
      <c r="E1221">
        <v>-34.591700000000003</v>
      </c>
      <c r="F1221">
        <v>59.631300000000003</v>
      </c>
      <c r="G1221">
        <v>327.637</v>
      </c>
      <c r="H1221">
        <v>0.57208800000000004</v>
      </c>
      <c r="I1221">
        <v>-49.804699999999997</v>
      </c>
      <c r="L1221">
        <v>28</v>
      </c>
      <c r="M1221">
        <v>603.64400000000001</v>
      </c>
      <c r="O1221">
        <v>-10.7422</v>
      </c>
      <c r="P1221">
        <v>53.802500000000002</v>
      </c>
      <c r="Q1221">
        <v>349.10700000000003</v>
      </c>
      <c r="R1221">
        <v>0.65157399999999999</v>
      </c>
      <c r="S1221">
        <v>-24.9023</v>
      </c>
    </row>
    <row r="1222" spans="2:19" x14ac:dyDescent="0.3">
      <c r="B1222">
        <v>18</v>
      </c>
      <c r="C1222">
        <v>440.14800000000002</v>
      </c>
      <c r="E1222">
        <v>-35.08</v>
      </c>
      <c r="F1222">
        <v>60.104399999999998</v>
      </c>
      <c r="G1222">
        <v>337.56900000000002</v>
      </c>
      <c r="H1222">
        <v>0.57750000000000001</v>
      </c>
      <c r="I1222">
        <v>-49.667400000000001</v>
      </c>
      <c r="L1222">
        <v>29</v>
      </c>
      <c r="M1222">
        <v>619.54999999999995</v>
      </c>
      <c r="O1222">
        <v>-11.2</v>
      </c>
      <c r="P1222">
        <v>53.985599999999998</v>
      </c>
      <c r="Q1222">
        <v>353.017</v>
      </c>
      <c r="R1222">
        <v>0.65844999999999998</v>
      </c>
      <c r="S1222">
        <v>-24.9329</v>
      </c>
    </row>
    <row r="1223" spans="2:19" x14ac:dyDescent="0.3">
      <c r="B1223">
        <v>19</v>
      </c>
      <c r="C1223">
        <v>455.38200000000001</v>
      </c>
      <c r="E1223">
        <v>-34.1492</v>
      </c>
      <c r="F1223">
        <v>59.2194</v>
      </c>
      <c r="G1223">
        <v>324.67599999999999</v>
      </c>
      <c r="H1223">
        <v>0.56984000000000001</v>
      </c>
      <c r="I1223">
        <v>-49.636800000000001</v>
      </c>
      <c r="L1223">
        <v>30</v>
      </c>
      <c r="M1223">
        <v>635.94200000000001</v>
      </c>
      <c r="O1223">
        <v>-10.6812</v>
      </c>
      <c r="P1223">
        <v>53.436300000000003</v>
      </c>
      <c r="Q1223">
        <v>344.52699999999999</v>
      </c>
      <c r="R1223">
        <v>0.65108900000000003</v>
      </c>
      <c r="S1223">
        <v>-25.1312</v>
      </c>
    </row>
    <row r="1224" spans="2:19" x14ac:dyDescent="0.3">
      <c r="B1224">
        <v>20</v>
      </c>
      <c r="C1224">
        <v>470.89</v>
      </c>
      <c r="E1224">
        <v>-34.759500000000003</v>
      </c>
      <c r="F1224">
        <v>59.814500000000002</v>
      </c>
      <c r="G1224">
        <v>330.49700000000001</v>
      </c>
      <c r="H1224">
        <v>0.57502399999999998</v>
      </c>
      <c r="I1224">
        <v>-49.789400000000001</v>
      </c>
      <c r="L1224">
        <v>31</v>
      </c>
      <c r="M1224">
        <v>652.26700000000005</v>
      </c>
      <c r="O1224">
        <v>-11.337300000000001</v>
      </c>
      <c r="P1224">
        <v>54.046599999999998</v>
      </c>
      <c r="Q1224">
        <v>353.65699999999998</v>
      </c>
      <c r="R1224">
        <v>0.65774699999999997</v>
      </c>
      <c r="S1224">
        <v>-25.0397</v>
      </c>
    </row>
    <row r="1225" spans="2:19" x14ac:dyDescent="0.3">
      <c r="B1225">
        <v>21</v>
      </c>
      <c r="C1225">
        <v>486.57</v>
      </c>
      <c r="E1225">
        <v>-34.3018</v>
      </c>
      <c r="F1225">
        <v>59.127800000000001</v>
      </c>
      <c r="G1225">
        <v>327.524</v>
      </c>
      <c r="H1225">
        <v>0.57393899999999998</v>
      </c>
      <c r="I1225">
        <v>-49.652099999999997</v>
      </c>
      <c r="L1225">
        <v>32</v>
      </c>
      <c r="M1225">
        <v>668.7</v>
      </c>
      <c r="O1225">
        <v>-10.788</v>
      </c>
      <c r="P1225">
        <v>53.558300000000003</v>
      </c>
      <c r="Q1225">
        <v>345.54899999999998</v>
      </c>
      <c r="R1225">
        <v>0.65258300000000002</v>
      </c>
      <c r="S1225">
        <v>-25.116</v>
      </c>
    </row>
    <row r="1226" spans="2:19" x14ac:dyDescent="0.3">
      <c r="B1226">
        <v>22</v>
      </c>
      <c r="C1226">
        <v>502.26600000000002</v>
      </c>
      <c r="E1226">
        <v>-33.859299999999998</v>
      </c>
      <c r="F1226">
        <v>58.731099999999998</v>
      </c>
      <c r="G1226">
        <v>322.089</v>
      </c>
      <c r="H1226">
        <v>0.56850100000000003</v>
      </c>
      <c r="I1226">
        <v>-49.697899999999997</v>
      </c>
      <c r="L1226">
        <v>33</v>
      </c>
      <c r="M1226">
        <v>685.029</v>
      </c>
      <c r="O1226">
        <v>-10.849</v>
      </c>
      <c r="P1226">
        <v>53.482100000000003</v>
      </c>
      <c r="Q1226">
        <v>346.35</v>
      </c>
      <c r="R1226">
        <v>0.65373700000000001</v>
      </c>
      <c r="S1226">
        <v>-25.0702</v>
      </c>
    </row>
    <row r="1227" spans="2:19" x14ac:dyDescent="0.3">
      <c r="B1227">
        <v>23</v>
      </c>
      <c r="C1227">
        <v>517.90300000000002</v>
      </c>
      <c r="E1227">
        <v>-34.088099999999997</v>
      </c>
      <c r="F1227">
        <v>58.853099999999998</v>
      </c>
      <c r="G1227">
        <v>323.77300000000002</v>
      </c>
      <c r="H1227">
        <v>0.57345900000000005</v>
      </c>
      <c r="I1227">
        <v>-49.819899999999997</v>
      </c>
    </row>
    <row r="1228" spans="2:19" x14ac:dyDescent="0.3">
      <c r="B1228">
        <v>24</v>
      </c>
      <c r="C1228">
        <v>533.54200000000003</v>
      </c>
      <c r="E1228">
        <v>-34.118699999999997</v>
      </c>
      <c r="F1228">
        <v>59.112499999999997</v>
      </c>
      <c r="G1228">
        <v>326.08100000000002</v>
      </c>
      <c r="H1228">
        <v>0.57150699999999999</v>
      </c>
      <c r="I1228">
        <v>-49.758899999999997</v>
      </c>
      <c r="K1228">
        <v>4.9000000000000004</v>
      </c>
    </row>
    <row r="1229" spans="2:19" x14ac:dyDescent="0.3">
      <c r="B1229">
        <v>25</v>
      </c>
      <c r="C1229">
        <v>549.202</v>
      </c>
      <c r="E1229">
        <v>-33.630400000000002</v>
      </c>
      <c r="F1229">
        <v>58.364899999999999</v>
      </c>
      <c r="G1229">
        <v>318.75900000000001</v>
      </c>
      <c r="H1229">
        <v>0.56751700000000005</v>
      </c>
      <c r="I1229">
        <v>-49.850499999999997</v>
      </c>
      <c r="L1229">
        <v>1</v>
      </c>
      <c r="M1229">
        <v>201.773</v>
      </c>
      <c r="O1229">
        <v>-17.959599999999998</v>
      </c>
      <c r="P1229">
        <v>64.3005</v>
      </c>
      <c r="Q1229">
        <v>320.19400000000002</v>
      </c>
      <c r="R1229">
        <v>0.61190999999999995</v>
      </c>
      <c r="S1229">
        <v>-24.8566</v>
      </c>
    </row>
    <row r="1230" spans="2:19" x14ac:dyDescent="0.3">
      <c r="B1230">
        <v>26</v>
      </c>
      <c r="C1230">
        <v>565.05100000000004</v>
      </c>
      <c r="E1230">
        <v>-32.8217</v>
      </c>
      <c r="F1230">
        <v>57.540900000000001</v>
      </c>
      <c r="G1230">
        <v>308.05099999999999</v>
      </c>
      <c r="H1230">
        <v>0.562056</v>
      </c>
      <c r="I1230">
        <v>-49.911499999999997</v>
      </c>
      <c r="L1230">
        <v>2</v>
      </c>
      <c r="M1230">
        <v>201.773</v>
      </c>
      <c r="O1230">
        <v>-17.959599999999998</v>
      </c>
      <c r="P1230">
        <v>56.823700000000002</v>
      </c>
      <c r="Q1230">
        <v>282.13099999999997</v>
      </c>
      <c r="R1230">
        <v>5.4761100000000003</v>
      </c>
      <c r="S1230">
        <v>-20.996099999999998</v>
      </c>
    </row>
    <row r="1231" spans="2:19" x14ac:dyDescent="0.3">
      <c r="B1231">
        <v>27</v>
      </c>
      <c r="C1231">
        <v>580.94799999999998</v>
      </c>
      <c r="E1231">
        <v>-34.698500000000003</v>
      </c>
      <c r="F1231">
        <v>59.3872</v>
      </c>
      <c r="G1231">
        <v>332.64499999999998</v>
      </c>
      <c r="H1231">
        <v>0.57811199999999996</v>
      </c>
      <c r="I1231">
        <v>-49.804699999999997</v>
      </c>
      <c r="L1231">
        <v>3</v>
      </c>
      <c r="M1231">
        <v>219.38800000000001</v>
      </c>
      <c r="O1231">
        <v>-8.6517300000000006</v>
      </c>
      <c r="P1231">
        <v>49.865699999999997</v>
      </c>
      <c r="Q1231">
        <v>350.85</v>
      </c>
      <c r="R1231">
        <v>0.66431399999999996</v>
      </c>
      <c r="S1231">
        <v>-22.0184</v>
      </c>
    </row>
    <row r="1232" spans="2:19" x14ac:dyDescent="0.3">
      <c r="B1232">
        <v>28</v>
      </c>
      <c r="C1232">
        <v>596.95600000000002</v>
      </c>
      <c r="E1232">
        <v>-33.813499999999998</v>
      </c>
      <c r="F1232">
        <v>58.410600000000002</v>
      </c>
      <c r="G1232">
        <v>323.47800000000001</v>
      </c>
      <c r="H1232">
        <v>0.57224600000000003</v>
      </c>
      <c r="I1232">
        <v>-49.789400000000001</v>
      </c>
      <c r="L1232">
        <v>4</v>
      </c>
      <c r="M1232">
        <v>232.779</v>
      </c>
      <c r="O1232">
        <v>-9.2926000000000002</v>
      </c>
      <c r="P1232">
        <v>51.3</v>
      </c>
      <c r="Q1232">
        <v>352.726</v>
      </c>
      <c r="R1232">
        <v>0.66086699999999998</v>
      </c>
      <c r="S1232">
        <v>-22.842400000000001</v>
      </c>
    </row>
    <row r="1233" spans="1:19" x14ac:dyDescent="0.3">
      <c r="B1233">
        <v>29</v>
      </c>
      <c r="C1233">
        <v>613.12</v>
      </c>
      <c r="E1233">
        <v>-34.240699999999997</v>
      </c>
      <c r="F1233">
        <v>58.914200000000001</v>
      </c>
      <c r="G1233">
        <v>327.46100000000001</v>
      </c>
      <c r="H1233">
        <v>0.57298099999999996</v>
      </c>
      <c r="I1233">
        <v>-49.682600000000001</v>
      </c>
      <c r="L1233">
        <v>5</v>
      </c>
      <c r="M1233">
        <v>247.364</v>
      </c>
      <c r="O1233">
        <v>-9.6588100000000008</v>
      </c>
      <c r="P1233">
        <v>52.520800000000001</v>
      </c>
      <c r="Q1233">
        <v>345.721</v>
      </c>
      <c r="R1233">
        <v>0.65536099999999997</v>
      </c>
      <c r="S1233">
        <v>-23.3002</v>
      </c>
    </row>
    <row r="1234" spans="1:19" x14ac:dyDescent="0.3">
      <c r="B1234">
        <v>30</v>
      </c>
      <c r="C1234">
        <v>629.505</v>
      </c>
      <c r="E1234">
        <v>-33.767699999999998</v>
      </c>
      <c r="F1234">
        <v>58.380099999999999</v>
      </c>
      <c r="G1234">
        <v>321.64600000000002</v>
      </c>
      <c r="H1234">
        <v>0.57114100000000001</v>
      </c>
      <c r="I1234">
        <v>-49.7742</v>
      </c>
      <c r="L1234">
        <v>6</v>
      </c>
      <c r="M1234">
        <v>262.04300000000001</v>
      </c>
      <c r="O1234">
        <v>-10.0555</v>
      </c>
      <c r="P1234">
        <v>53.482100000000003</v>
      </c>
      <c r="Q1234">
        <v>351.12700000000001</v>
      </c>
      <c r="R1234">
        <v>0.65051599999999998</v>
      </c>
      <c r="S1234">
        <v>-23.635899999999999</v>
      </c>
    </row>
    <row r="1235" spans="1:19" x14ac:dyDescent="0.3">
      <c r="B1235">
        <v>31</v>
      </c>
      <c r="C1235">
        <v>645.55100000000004</v>
      </c>
      <c r="E1235">
        <v>-33.905000000000001</v>
      </c>
      <c r="F1235">
        <v>58.303800000000003</v>
      </c>
      <c r="G1235">
        <v>324.97899999999998</v>
      </c>
      <c r="H1235">
        <v>0.574658</v>
      </c>
      <c r="I1235">
        <v>-49.713099999999997</v>
      </c>
      <c r="L1235">
        <v>7</v>
      </c>
      <c r="M1235">
        <v>276.99700000000001</v>
      </c>
      <c r="O1235">
        <v>-9.7656299999999998</v>
      </c>
      <c r="P1235">
        <v>53.451500000000003</v>
      </c>
      <c r="Q1235">
        <v>341.75700000000001</v>
      </c>
      <c r="R1235">
        <v>0.64823299999999995</v>
      </c>
      <c r="S1235">
        <v>-23.757899999999999</v>
      </c>
    </row>
    <row r="1236" spans="1:19" x14ac:dyDescent="0.3">
      <c r="B1236">
        <v>32</v>
      </c>
      <c r="C1236">
        <v>662.28300000000002</v>
      </c>
      <c r="E1236">
        <v>-33.599899999999998</v>
      </c>
      <c r="F1236">
        <v>58.120699999999999</v>
      </c>
      <c r="G1236">
        <v>321.98500000000001</v>
      </c>
      <c r="H1236">
        <v>0.57176800000000005</v>
      </c>
      <c r="I1236">
        <v>-49.804699999999997</v>
      </c>
      <c r="L1236">
        <v>8</v>
      </c>
      <c r="M1236">
        <v>291.68700000000001</v>
      </c>
      <c r="O1236">
        <v>-10.3149</v>
      </c>
      <c r="P1236">
        <v>54.031399999999998</v>
      </c>
      <c r="Q1236">
        <v>346.95600000000002</v>
      </c>
      <c r="R1236">
        <v>0.64881500000000003</v>
      </c>
      <c r="S1236">
        <v>-24.002099999999999</v>
      </c>
    </row>
    <row r="1237" spans="1:19" x14ac:dyDescent="0.3">
      <c r="B1237">
        <v>33</v>
      </c>
      <c r="C1237">
        <v>678.31200000000001</v>
      </c>
      <c r="E1237">
        <v>-33.218400000000003</v>
      </c>
      <c r="F1237">
        <v>57.662999999999997</v>
      </c>
      <c r="G1237">
        <v>316.58699999999999</v>
      </c>
      <c r="H1237">
        <v>0.56947099999999995</v>
      </c>
      <c r="I1237">
        <v>-49.804699999999997</v>
      </c>
      <c r="L1237">
        <v>9</v>
      </c>
      <c r="M1237">
        <v>306.15800000000002</v>
      </c>
      <c r="O1237">
        <v>-9.4757099999999994</v>
      </c>
      <c r="P1237">
        <v>53.1616</v>
      </c>
      <c r="Q1237">
        <v>339.214</v>
      </c>
      <c r="R1237">
        <v>0.64472499999999999</v>
      </c>
      <c r="S1237">
        <v>-24.124099999999999</v>
      </c>
    </row>
    <row r="1238" spans="1:19" x14ac:dyDescent="0.3">
      <c r="B1238">
        <v>34</v>
      </c>
      <c r="C1238">
        <v>694.53200000000004</v>
      </c>
      <c r="E1238">
        <v>-33.737200000000001</v>
      </c>
      <c r="F1238">
        <v>58.242800000000003</v>
      </c>
      <c r="G1238">
        <v>324.976</v>
      </c>
      <c r="H1238">
        <v>0.57366600000000001</v>
      </c>
      <c r="I1238">
        <v>-49.667400000000001</v>
      </c>
      <c r="L1238">
        <v>10</v>
      </c>
      <c r="M1238">
        <v>321.15800000000002</v>
      </c>
      <c r="O1238">
        <v>-10.1624</v>
      </c>
      <c r="P1238">
        <v>54.046599999999998</v>
      </c>
      <c r="Q1238">
        <v>345.70400000000001</v>
      </c>
      <c r="R1238">
        <v>0.64894200000000002</v>
      </c>
      <c r="S1238">
        <v>-24.017299999999999</v>
      </c>
    </row>
    <row r="1239" spans="1:19" x14ac:dyDescent="0.3">
      <c r="L1239">
        <v>11</v>
      </c>
      <c r="M1239">
        <v>336.14499999999998</v>
      </c>
      <c r="O1239">
        <v>-11.0474</v>
      </c>
      <c r="P1239">
        <v>54.763800000000003</v>
      </c>
      <c r="Q1239">
        <v>358.16</v>
      </c>
      <c r="R1239">
        <v>0.65643200000000002</v>
      </c>
      <c r="S1239">
        <v>-24.200399999999998</v>
      </c>
    </row>
    <row r="1240" spans="1:19" x14ac:dyDescent="0.3">
      <c r="A1240">
        <v>5</v>
      </c>
      <c r="L1240">
        <v>12</v>
      </c>
      <c r="M1240">
        <v>351.291</v>
      </c>
      <c r="O1240">
        <v>-9.7808799999999998</v>
      </c>
      <c r="P1240">
        <v>53.451500000000003</v>
      </c>
      <c r="Q1240">
        <v>338.85700000000003</v>
      </c>
      <c r="R1240">
        <v>0.64397300000000002</v>
      </c>
      <c r="S1240">
        <v>-24.200399999999998</v>
      </c>
    </row>
    <row r="1241" spans="1:19" x14ac:dyDescent="0.3">
      <c r="B1241">
        <v>1</v>
      </c>
      <c r="C1241">
        <v>201.77500000000001</v>
      </c>
      <c r="E1241">
        <v>-41.9617</v>
      </c>
      <c r="F1241">
        <v>71.029700000000005</v>
      </c>
      <c r="G1241">
        <v>297.92099999999999</v>
      </c>
      <c r="H1241">
        <v>0.53504700000000005</v>
      </c>
      <c r="I1241">
        <v>-50.613399999999999</v>
      </c>
      <c r="L1241">
        <v>13</v>
      </c>
      <c r="M1241">
        <v>366.01900000000001</v>
      </c>
      <c r="O1241">
        <v>-10.1624</v>
      </c>
      <c r="P1241">
        <v>53.848300000000002</v>
      </c>
      <c r="Q1241">
        <v>347.50299999999999</v>
      </c>
      <c r="R1241">
        <v>0.64652900000000002</v>
      </c>
      <c r="S1241">
        <v>-24.353000000000002</v>
      </c>
    </row>
    <row r="1242" spans="1:19" x14ac:dyDescent="0.3">
      <c r="B1242">
        <v>2</v>
      </c>
      <c r="C1242">
        <v>201.77500000000001</v>
      </c>
      <c r="E1242">
        <v>-41.9617</v>
      </c>
      <c r="F1242">
        <v>61.233499999999999</v>
      </c>
      <c r="G1242">
        <v>260.27999999999997</v>
      </c>
      <c r="H1242">
        <v>5.04901</v>
      </c>
      <c r="I1242">
        <v>-46.386699999999998</v>
      </c>
      <c r="L1242">
        <v>14</v>
      </c>
      <c r="M1242">
        <v>381.13900000000001</v>
      </c>
      <c r="O1242">
        <v>-9.8724399999999992</v>
      </c>
      <c r="P1242">
        <v>53.573599999999999</v>
      </c>
      <c r="Q1242">
        <v>342.66899999999998</v>
      </c>
      <c r="R1242">
        <v>0.646783</v>
      </c>
      <c r="S1242">
        <v>-24.322500000000002</v>
      </c>
    </row>
    <row r="1243" spans="1:19" x14ac:dyDescent="0.3">
      <c r="B1243">
        <v>3</v>
      </c>
      <c r="C1243">
        <v>217.11699999999999</v>
      </c>
      <c r="E1243">
        <v>-31.768799999999999</v>
      </c>
      <c r="F1243">
        <v>52.322400000000002</v>
      </c>
      <c r="G1243">
        <v>332.45800000000003</v>
      </c>
      <c r="H1243">
        <v>0.600414</v>
      </c>
      <c r="I1243">
        <v>-47.256500000000003</v>
      </c>
      <c r="L1243">
        <v>15</v>
      </c>
      <c r="M1243">
        <v>395.83600000000001</v>
      </c>
      <c r="O1243">
        <v>-10.497999999999999</v>
      </c>
      <c r="P1243">
        <v>53.924599999999998</v>
      </c>
      <c r="Q1243">
        <v>352.55</v>
      </c>
      <c r="R1243">
        <v>0.65565200000000001</v>
      </c>
      <c r="S1243">
        <v>-24.185199999999998</v>
      </c>
    </row>
    <row r="1244" spans="1:19" x14ac:dyDescent="0.3">
      <c r="B1244">
        <v>4</v>
      </c>
      <c r="C1244">
        <v>231.20400000000001</v>
      </c>
      <c r="E1244">
        <v>-34.027099999999997</v>
      </c>
      <c r="F1244">
        <v>57.037399999999998</v>
      </c>
      <c r="G1244">
        <v>335.06700000000001</v>
      </c>
      <c r="H1244">
        <v>0.58628000000000002</v>
      </c>
      <c r="I1244">
        <v>-48.431399999999996</v>
      </c>
      <c r="L1244">
        <v>16</v>
      </c>
      <c r="M1244">
        <v>411.15199999999999</v>
      </c>
      <c r="O1244">
        <v>-10.543799999999999</v>
      </c>
      <c r="P1244">
        <v>54.016100000000002</v>
      </c>
      <c r="Q1244">
        <v>350.45499999999998</v>
      </c>
      <c r="R1244">
        <v>0.65622800000000003</v>
      </c>
      <c r="S1244">
        <v>-24.383500000000002</v>
      </c>
    </row>
    <row r="1245" spans="1:19" x14ac:dyDescent="0.3">
      <c r="B1245">
        <v>5</v>
      </c>
      <c r="C1245">
        <v>245.66900000000001</v>
      </c>
      <c r="E1245">
        <v>-33.859299999999998</v>
      </c>
      <c r="F1245">
        <v>57.922400000000003</v>
      </c>
      <c r="G1245">
        <v>325.07400000000001</v>
      </c>
      <c r="H1245">
        <v>0.57542199999999999</v>
      </c>
      <c r="I1245">
        <v>-48.904400000000003</v>
      </c>
      <c r="L1245">
        <v>17</v>
      </c>
      <c r="M1245">
        <v>426.44499999999999</v>
      </c>
      <c r="O1245">
        <v>-10.0861</v>
      </c>
      <c r="P1245">
        <v>53.558300000000003</v>
      </c>
      <c r="Q1245">
        <v>345.31799999999998</v>
      </c>
      <c r="R1245">
        <v>0.65021700000000004</v>
      </c>
      <c r="S1245">
        <v>-24.414100000000001</v>
      </c>
    </row>
    <row r="1246" spans="1:19" x14ac:dyDescent="0.3">
      <c r="B1246">
        <v>6</v>
      </c>
      <c r="C1246">
        <v>259.91199999999998</v>
      </c>
      <c r="E1246">
        <v>-33.615099999999998</v>
      </c>
      <c r="F1246">
        <v>58.303800000000003</v>
      </c>
      <c r="G1246">
        <v>319.93</v>
      </c>
      <c r="H1246">
        <v>0.56862400000000002</v>
      </c>
      <c r="I1246">
        <v>-49.194299999999998</v>
      </c>
      <c r="L1246">
        <v>18</v>
      </c>
      <c r="M1246">
        <v>442.14699999999999</v>
      </c>
      <c r="O1246">
        <v>-10.1013</v>
      </c>
      <c r="P1246">
        <v>53.665199999999999</v>
      </c>
      <c r="Q1246">
        <v>345.54199999999997</v>
      </c>
      <c r="R1246">
        <v>0.64837500000000003</v>
      </c>
      <c r="S1246">
        <v>-24.459800000000001</v>
      </c>
    </row>
    <row r="1247" spans="1:19" x14ac:dyDescent="0.3">
      <c r="B1247">
        <v>7</v>
      </c>
      <c r="C1247">
        <v>274.71600000000001</v>
      </c>
      <c r="E1247">
        <v>-33.264200000000002</v>
      </c>
      <c r="F1247">
        <v>58.151200000000003</v>
      </c>
      <c r="G1247">
        <v>314.72899999999998</v>
      </c>
      <c r="H1247">
        <v>0.56606900000000004</v>
      </c>
      <c r="I1247">
        <v>-49.362200000000001</v>
      </c>
      <c r="L1247">
        <v>19</v>
      </c>
      <c r="M1247">
        <v>457.41500000000002</v>
      </c>
      <c r="O1247">
        <v>-10.0403</v>
      </c>
      <c r="P1247">
        <v>53.420999999999999</v>
      </c>
      <c r="Q1247">
        <v>344.28</v>
      </c>
      <c r="R1247">
        <v>0.65010500000000004</v>
      </c>
      <c r="S1247">
        <v>-24.459800000000001</v>
      </c>
    </row>
    <row r="1248" spans="1:19" x14ac:dyDescent="0.3">
      <c r="B1248">
        <v>8</v>
      </c>
      <c r="C1248">
        <v>289.35300000000001</v>
      </c>
      <c r="E1248">
        <v>-33.294699999999999</v>
      </c>
      <c r="F1248">
        <v>58.166499999999999</v>
      </c>
      <c r="G1248">
        <v>315.96600000000001</v>
      </c>
      <c r="H1248">
        <v>0.56891999999999998</v>
      </c>
      <c r="I1248">
        <v>-49.392699999999998</v>
      </c>
      <c r="L1248">
        <v>20</v>
      </c>
      <c r="M1248">
        <v>472.815</v>
      </c>
      <c r="O1248">
        <v>-10.513299999999999</v>
      </c>
      <c r="P1248">
        <v>53.649900000000002</v>
      </c>
      <c r="Q1248">
        <v>350.51600000000002</v>
      </c>
      <c r="R1248">
        <v>0.65325100000000003</v>
      </c>
      <c r="S1248">
        <v>-24.536100000000001</v>
      </c>
    </row>
    <row r="1249" spans="2:19" x14ac:dyDescent="0.3">
      <c r="B1249">
        <v>9</v>
      </c>
      <c r="C1249">
        <v>303.99900000000002</v>
      </c>
      <c r="E1249">
        <v>-33.218400000000003</v>
      </c>
      <c r="F1249">
        <v>58.197000000000003</v>
      </c>
      <c r="G1249">
        <v>314.02800000000002</v>
      </c>
      <c r="H1249">
        <v>0.56681499999999996</v>
      </c>
      <c r="I1249">
        <v>-49.331699999999998</v>
      </c>
      <c r="L1249">
        <v>21</v>
      </c>
      <c r="M1249">
        <v>488.24700000000001</v>
      </c>
      <c r="O1249">
        <v>-11.1084</v>
      </c>
      <c r="P1249">
        <v>54.321300000000001</v>
      </c>
      <c r="Q1249">
        <v>358.24400000000003</v>
      </c>
      <c r="R1249">
        <v>0.65856899999999996</v>
      </c>
      <c r="S1249">
        <v>-24.566700000000001</v>
      </c>
    </row>
    <row r="1250" spans="2:19" x14ac:dyDescent="0.3">
      <c r="B1250">
        <v>10</v>
      </c>
      <c r="C1250">
        <v>318.82400000000001</v>
      </c>
      <c r="E1250">
        <v>-33.706699999999998</v>
      </c>
      <c r="F1250">
        <v>58.700600000000001</v>
      </c>
      <c r="G1250">
        <v>319.19200000000001</v>
      </c>
      <c r="H1250">
        <v>0.56938200000000005</v>
      </c>
      <c r="I1250">
        <v>-49.438499999999998</v>
      </c>
      <c r="L1250">
        <v>22</v>
      </c>
      <c r="M1250">
        <v>503.93799999999999</v>
      </c>
      <c r="O1250">
        <v>-10.1013</v>
      </c>
      <c r="P1250">
        <v>53.283700000000003</v>
      </c>
      <c r="Q1250">
        <v>342.99700000000001</v>
      </c>
      <c r="R1250">
        <v>0.65028799999999998</v>
      </c>
      <c r="S1250">
        <v>-24.658200000000001</v>
      </c>
    </row>
    <row r="1251" spans="2:19" x14ac:dyDescent="0.3">
      <c r="B1251">
        <v>11</v>
      </c>
      <c r="C1251">
        <v>333.32600000000002</v>
      </c>
      <c r="E1251">
        <v>-34.622199999999999</v>
      </c>
      <c r="F1251">
        <v>59.524500000000003</v>
      </c>
      <c r="G1251">
        <v>329.565</v>
      </c>
      <c r="H1251">
        <v>0.57523500000000005</v>
      </c>
      <c r="I1251">
        <v>-49.453699999999998</v>
      </c>
      <c r="L1251">
        <v>23</v>
      </c>
      <c r="M1251">
        <v>519.32500000000005</v>
      </c>
      <c r="O1251">
        <v>-11.352499999999999</v>
      </c>
      <c r="P1251">
        <v>54.5959</v>
      </c>
      <c r="Q1251">
        <v>363.18700000000001</v>
      </c>
      <c r="R1251">
        <v>0.66051899999999997</v>
      </c>
      <c r="S1251">
        <v>-24.658200000000001</v>
      </c>
    </row>
    <row r="1252" spans="2:19" x14ac:dyDescent="0.3">
      <c r="B1252">
        <v>12</v>
      </c>
      <c r="C1252">
        <v>348.22399999999999</v>
      </c>
      <c r="E1252">
        <v>-34.042400000000001</v>
      </c>
      <c r="F1252">
        <v>58.990499999999997</v>
      </c>
      <c r="G1252">
        <v>325.92500000000001</v>
      </c>
      <c r="H1252">
        <v>0.57169400000000004</v>
      </c>
      <c r="I1252">
        <v>-49.484299999999998</v>
      </c>
      <c r="L1252">
        <v>24</v>
      </c>
      <c r="M1252">
        <v>534.94100000000003</v>
      </c>
      <c r="O1252">
        <v>-11.337300000000001</v>
      </c>
      <c r="P1252">
        <v>54.443399999999997</v>
      </c>
      <c r="Q1252">
        <v>359.5</v>
      </c>
      <c r="R1252">
        <v>0.65789500000000001</v>
      </c>
      <c r="S1252">
        <v>-24.8413</v>
      </c>
    </row>
    <row r="1253" spans="2:19" x14ac:dyDescent="0.3">
      <c r="B1253">
        <v>13</v>
      </c>
      <c r="C1253">
        <v>363.274</v>
      </c>
      <c r="E1253">
        <v>-33.462499999999999</v>
      </c>
      <c r="F1253">
        <v>58.441200000000002</v>
      </c>
      <c r="G1253">
        <v>318.93</v>
      </c>
      <c r="H1253">
        <v>0.56780399999999998</v>
      </c>
      <c r="I1253">
        <v>-49.453699999999998</v>
      </c>
      <c r="L1253">
        <v>25</v>
      </c>
      <c r="M1253">
        <v>550.9</v>
      </c>
      <c r="O1253">
        <v>-11.184699999999999</v>
      </c>
      <c r="P1253">
        <v>54.138199999999998</v>
      </c>
      <c r="Q1253">
        <v>357.44499999999999</v>
      </c>
      <c r="R1253">
        <v>0.65678000000000003</v>
      </c>
      <c r="S1253">
        <v>-24.8413</v>
      </c>
    </row>
    <row r="1254" spans="2:19" x14ac:dyDescent="0.3">
      <c r="B1254">
        <v>14</v>
      </c>
      <c r="C1254">
        <v>378.25099999999998</v>
      </c>
      <c r="E1254">
        <v>-33.386200000000002</v>
      </c>
      <c r="F1254">
        <v>58.334400000000002</v>
      </c>
      <c r="G1254">
        <v>317.08300000000003</v>
      </c>
      <c r="H1254">
        <v>0.56780600000000003</v>
      </c>
      <c r="I1254">
        <v>-49.469000000000001</v>
      </c>
      <c r="L1254">
        <v>26</v>
      </c>
      <c r="M1254">
        <v>566.71</v>
      </c>
      <c r="O1254">
        <v>-10.345499999999999</v>
      </c>
      <c r="P1254">
        <v>53.192100000000003</v>
      </c>
      <c r="Q1254">
        <v>345.08100000000002</v>
      </c>
      <c r="R1254">
        <v>0.65230100000000002</v>
      </c>
      <c r="S1254">
        <v>-24.9329</v>
      </c>
    </row>
    <row r="1255" spans="2:19" x14ac:dyDescent="0.3">
      <c r="B1255">
        <v>15</v>
      </c>
      <c r="C1255">
        <v>393.32</v>
      </c>
      <c r="E1255">
        <v>-33.706699999999998</v>
      </c>
      <c r="F1255">
        <v>58.563200000000002</v>
      </c>
      <c r="G1255">
        <v>322.00299999999999</v>
      </c>
      <c r="H1255">
        <v>0.57113000000000003</v>
      </c>
      <c r="I1255">
        <v>-49.514800000000001</v>
      </c>
      <c r="L1255">
        <v>27</v>
      </c>
      <c r="M1255">
        <v>582.66600000000005</v>
      </c>
      <c r="O1255">
        <v>-10.528600000000001</v>
      </c>
      <c r="P1255">
        <v>53.497300000000003</v>
      </c>
      <c r="Q1255">
        <v>350.90100000000001</v>
      </c>
      <c r="R1255">
        <v>0.65226899999999999</v>
      </c>
      <c r="S1255">
        <v>-24.8108</v>
      </c>
    </row>
    <row r="1256" spans="2:19" x14ac:dyDescent="0.3">
      <c r="B1256">
        <v>16</v>
      </c>
      <c r="C1256">
        <v>408.38600000000002</v>
      </c>
      <c r="E1256">
        <v>-34.011800000000001</v>
      </c>
      <c r="F1256">
        <v>59.005699999999997</v>
      </c>
      <c r="G1256">
        <v>326.19</v>
      </c>
      <c r="H1256">
        <v>0.57187500000000002</v>
      </c>
      <c r="I1256">
        <v>-49.575800000000001</v>
      </c>
      <c r="L1256">
        <v>28</v>
      </c>
      <c r="M1256">
        <v>598.70000000000005</v>
      </c>
      <c r="O1256">
        <v>-10.635400000000001</v>
      </c>
      <c r="P1256">
        <v>53.512599999999999</v>
      </c>
      <c r="Q1256">
        <v>349.87</v>
      </c>
      <c r="R1256">
        <v>0.65477200000000002</v>
      </c>
      <c r="S1256">
        <v>-24.9329</v>
      </c>
    </row>
    <row r="1257" spans="2:19" x14ac:dyDescent="0.3">
      <c r="B1257">
        <v>17</v>
      </c>
      <c r="C1257">
        <v>423.56099999999998</v>
      </c>
      <c r="E1257">
        <v>-33.157299999999999</v>
      </c>
      <c r="F1257">
        <v>57.998699999999999</v>
      </c>
      <c r="G1257">
        <v>317.29500000000002</v>
      </c>
      <c r="H1257">
        <v>0.57115300000000002</v>
      </c>
      <c r="I1257">
        <v>-49.423200000000001</v>
      </c>
      <c r="L1257">
        <v>29</v>
      </c>
      <c r="M1257">
        <v>614.71</v>
      </c>
      <c r="O1257">
        <v>-10.3607</v>
      </c>
      <c r="P1257">
        <v>53.2074</v>
      </c>
      <c r="Q1257">
        <v>344.44</v>
      </c>
      <c r="R1257">
        <v>0.65087499999999998</v>
      </c>
      <c r="S1257">
        <v>-24.9329</v>
      </c>
    </row>
    <row r="1258" spans="2:19" x14ac:dyDescent="0.3">
      <c r="B1258">
        <v>18</v>
      </c>
      <c r="C1258">
        <v>439.19799999999998</v>
      </c>
      <c r="E1258">
        <v>-33.294699999999999</v>
      </c>
      <c r="F1258">
        <v>58.227499999999999</v>
      </c>
      <c r="G1258">
        <v>318.84800000000001</v>
      </c>
      <c r="H1258">
        <v>0.56967900000000005</v>
      </c>
      <c r="I1258">
        <v>-49.377400000000002</v>
      </c>
      <c r="L1258">
        <v>30</v>
      </c>
      <c r="M1258">
        <v>630.78099999999995</v>
      </c>
      <c r="O1258">
        <v>-10.2539</v>
      </c>
      <c r="P1258">
        <v>52.9938</v>
      </c>
      <c r="Q1258">
        <v>344.392</v>
      </c>
      <c r="R1258">
        <v>0.64995899999999995</v>
      </c>
      <c r="S1258">
        <v>-25.0397</v>
      </c>
    </row>
    <row r="1259" spans="2:19" x14ac:dyDescent="0.3">
      <c r="B1259">
        <v>19</v>
      </c>
      <c r="C1259">
        <v>454.77100000000002</v>
      </c>
      <c r="E1259">
        <v>-32.607999999999997</v>
      </c>
      <c r="F1259">
        <v>57.403599999999997</v>
      </c>
      <c r="G1259">
        <v>311.589</v>
      </c>
      <c r="H1259">
        <v>0.56455599999999995</v>
      </c>
      <c r="I1259">
        <v>-49.545299999999997</v>
      </c>
      <c r="L1259">
        <v>31</v>
      </c>
      <c r="M1259">
        <v>646.86500000000001</v>
      </c>
      <c r="O1259">
        <v>-10.513299999999999</v>
      </c>
      <c r="P1259">
        <v>53.237900000000003</v>
      </c>
      <c r="Q1259">
        <v>347.51600000000002</v>
      </c>
      <c r="R1259">
        <v>0.65332699999999999</v>
      </c>
      <c r="S1259">
        <v>-24.9176</v>
      </c>
    </row>
    <row r="1260" spans="2:19" x14ac:dyDescent="0.3">
      <c r="B1260">
        <v>20</v>
      </c>
      <c r="C1260">
        <v>469.85399999999998</v>
      </c>
      <c r="E1260">
        <v>-33.462499999999999</v>
      </c>
      <c r="F1260">
        <v>58.166499999999999</v>
      </c>
      <c r="G1260">
        <v>320.74099999999999</v>
      </c>
      <c r="H1260">
        <v>0.57123900000000005</v>
      </c>
      <c r="I1260">
        <v>-49.453699999999998</v>
      </c>
      <c r="L1260">
        <v>32</v>
      </c>
      <c r="M1260">
        <v>663.31399999999996</v>
      </c>
      <c r="O1260">
        <v>-9.8571799999999996</v>
      </c>
      <c r="P1260">
        <v>52.734400000000001</v>
      </c>
      <c r="Q1260">
        <v>340.00099999999998</v>
      </c>
      <c r="R1260">
        <v>0.64813699999999996</v>
      </c>
      <c r="S1260">
        <v>-24.9939</v>
      </c>
    </row>
    <row r="1261" spans="2:19" x14ac:dyDescent="0.3">
      <c r="B1261">
        <v>21</v>
      </c>
      <c r="C1261">
        <v>485.36200000000002</v>
      </c>
      <c r="E1261">
        <v>-33.889800000000001</v>
      </c>
      <c r="F1261">
        <v>58.837899999999998</v>
      </c>
      <c r="G1261">
        <v>326.822</v>
      </c>
      <c r="H1261">
        <v>0.57411199999999996</v>
      </c>
      <c r="I1261">
        <v>-49.469000000000001</v>
      </c>
      <c r="L1261">
        <v>33</v>
      </c>
      <c r="M1261">
        <v>679.41499999999996</v>
      </c>
      <c r="O1261">
        <v>-10.452299999999999</v>
      </c>
      <c r="P1261">
        <v>53.024299999999997</v>
      </c>
      <c r="Q1261">
        <v>348.214</v>
      </c>
      <c r="R1261">
        <v>0.65358099999999997</v>
      </c>
      <c r="S1261">
        <v>-24.9329</v>
      </c>
    </row>
    <row r="1262" spans="2:19" x14ac:dyDescent="0.3">
      <c r="B1262">
        <v>22</v>
      </c>
      <c r="C1262">
        <v>501.08</v>
      </c>
      <c r="E1262">
        <v>-33.538800000000002</v>
      </c>
      <c r="F1262">
        <v>58.288600000000002</v>
      </c>
      <c r="G1262">
        <v>322.87200000000001</v>
      </c>
      <c r="H1262">
        <v>0.573125</v>
      </c>
      <c r="I1262">
        <v>-49.591099999999997</v>
      </c>
      <c r="L1262">
        <v>34</v>
      </c>
      <c r="M1262">
        <v>695.77499999999998</v>
      </c>
      <c r="O1262">
        <v>-10.3607</v>
      </c>
      <c r="P1262">
        <v>52.932699999999997</v>
      </c>
      <c r="Q1262">
        <v>343.62700000000001</v>
      </c>
      <c r="R1262">
        <v>0.65204899999999999</v>
      </c>
      <c r="S1262">
        <v>-25.0397</v>
      </c>
    </row>
    <row r="1263" spans="2:19" x14ac:dyDescent="0.3">
      <c r="B1263">
        <v>23</v>
      </c>
      <c r="C1263">
        <v>516.94000000000005</v>
      </c>
      <c r="E1263">
        <v>-33.905000000000001</v>
      </c>
      <c r="F1263">
        <v>58.746299999999998</v>
      </c>
      <c r="G1263">
        <v>328.26900000000001</v>
      </c>
      <c r="H1263">
        <v>0.57362400000000002</v>
      </c>
      <c r="I1263">
        <v>-49.469000000000001</v>
      </c>
    </row>
    <row r="1264" spans="2:19" x14ac:dyDescent="0.3">
      <c r="B1264">
        <v>24</v>
      </c>
      <c r="C1264">
        <v>532.68299999999999</v>
      </c>
      <c r="E1264">
        <v>-33.218400000000003</v>
      </c>
      <c r="F1264">
        <v>57.8613</v>
      </c>
      <c r="G1264">
        <v>318.94600000000003</v>
      </c>
      <c r="H1264">
        <v>0.57120800000000005</v>
      </c>
      <c r="I1264">
        <v>-49.575800000000001</v>
      </c>
      <c r="K1264">
        <v>4.95</v>
      </c>
    </row>
    <row r="1265" spans="1:19" x14ac:dyDescent="0.3">
      <c r="B1265">
        <v>25</v>
      </c>
      <c r="C1265">
        <v>548.54399999999998</v>
      </c>
      <c r="E1265">
        <v>-33.783000000000001</v>
      </c>
      <c r="F1265">
        <v>58.456400000000002</v>
      </c>
      <c r="G1265">
        <v>325.18400000000003</v>
      </c>
      <c r="H1265">
        <v>0.57293400000000005</v>
      </c>
      <c r="I1265">
        <v>-49.667400000000001</v>
      </c>
      <c r="L1265">
        <v>1</v>
      </c>
      <c r="M1265">
        <v>201.75800000000001</v>
      </c>
      <c r="O1265">
        <v>-18.463100000000001</v>
      </c>
      <c r="P1265">
        <v>64.987200000000001</v>
      </c>
      <c r="Q1265">
        <v>327.29700000000003</v>
      </c>
      <c r="R1265">
        <v>0.61825799999999997</v>
      </c>
      <c r="S1265">
        <v>-24.8566</v>
      </c>
    </row>
    <row r="1266" spans="1:19" x14ac:dyDescent="0.3">
      <c r="B1266">
        <v>26</v>
      </c>
      <c r="C1266">
        <v>564.23400000000004</v>
      </c>
      <c r="E1266">
        <v>-33.905000000000001</v>
      </c>
      <c r="F1266">
        <v>58.410600000000002</v>
      </c>
      <c r="G1266">
        <v>329.49799999999999</v>
      </c>
      <c r="H1266">
        <v>0.57879599999999998</v>
      </c>
      <c r="I1266">
        <v>-49.560499999999998</v>
      </c>
      <c r="L1266">
        <v>2</v>
      </c>
      <c r="M1266">
        <v>201.75800000000001</v>
      </c>
      <c r="O1266">
        <v>-18.463100000000001</v>
      </c>
      <c r="P1266">
        <v>57.174700000000001</v>
      </c>
      <c r="Q1266">
        <v>288.56599999999997</v>
      </c>
      <c r="R1266">
        <v>5.3283699999999996</v>
      </c>
      <c r="S1266">
        <v>-20.751999999999999</v>
      </c>
    </row>
    <row r="1267" spans="1:19" x14ac:dyDescent="0.3">
      <c r="B1267">
        <v>27</v>
      </c>
      <c r="C1267">
        <v>580.21799999999996</v>
      </c>
      <c r="E1267">
        <v>-33.340499999999999</v>
      </c>
      <c r="F1267">
        <v>58.044400000000003</v>
      </c>
      <c r="G1267">
        <v>320.64299999999997</v>
      </c>
      <c r="H1267">
        <v>0.57220700000000002</v>
      </c>
      <c r="I1267">
        <v>-49.682600000000001</v>
      </c>
      <c r="L1267">
        <v>3</v>
      </c>
      <c r="M1267">
        <v>218.041</v>
      </c>
      <c r="O1267">
        <v>-8.28552</v>
      </c>
      <c r="P1267">
        <v>49.118000000000002</v>
      </c>
      <c r="Q1267">
        <v>359.97699999999998</v>
      </c>
      <c r="R1267">
        <v>0.67955399999999999</v>
      </c>
      <c r="S1267">
        <v>-21.591200000000001</v>
      </c>
    </row>
    <row r="1268" spans="1:19" x14ac:dyDescent="0.3">
      <c r="B1268">
        <v>28</v>
      </c>
      <c r="C1268">
        <v>596.23199999999997</v>
      </c>
      <c r="E1268">
        <v>-32.7759</v>
      </c>
      <c r="F1268">
        <v>57.205199999999998</v>
      </c>
      <c r="G1268">
        <v>312.95800000000003</v>
      </c>
      <c r="H1268">
        <v>0.56824799999999998</v>
      </c>
      <c r="I1268">
        <v>-49.743699999999997</v>
      </c>
      <c r="L1268">
        <v>4</v>
      </c>
      <c r="M1268">
        <v>231.56399999999999</v>
      </c>
      <c r="O1268">
        <v>-9.3536400000000004</v>
      </c>
      <c r="P1268">
        <v>51.284799999999997</v>
      </c>
      <c r="Q1268">
        <v>360.35500000000002</v>
      </c>
      <c r="R1268">
        <v>0.67267900000000003</v>
      </c>
      <c r="S1268">
        <v>-22.491499999999998</v>
      </c>
    </row>
    <row r="1269" spans="1:19" x14ac:dyDescent="0.3">
      <c r="B1269">
        <v>29</v>
      </c>
      <c r="C1269">
        <v>612.08699999999999</v>
      </c>
      <c r="E1269">
        <v>-34.500100000000003</v>
      </c>
      <c r="F1269">
        <v>58.929400000000001</v>
      </c>
      <c r="G1269">
        <v>330.35199999999998</v>
      </c>
      <c r="H1269">
        <v>0.57928999999999997</v>
      </c>
      <c r="I1269">
        <v>-49.667400000000001</v>
      </c>
      <c r="L1269">
        <v>5</v>
      </c>
      <c r="M1269">
        <v>245.9</v>
      </c>
      <c r="O1269">
        <v>-9.9182100000000002</v>
      </c>
      <c r="P1269">
        <v>52.9938</v>
      </c>
      <c r="Q1269">
        <v>359.84100000000001</v>
      </c>
      <c r="R1269">
        <v>0.66442999999999997</v>
      </c>
      <c r="S1269">
        <v>-23.208600000000001</v>
      </c>
    </row>
    <row r="1270" spans="1:19" x14ac:dyDescent="0.3">
      <c r="B1270">
        <v>30</v>
      </c>
      <c r="C1270">
        <v>628.36599999999999</v>
      </c>
      <c r="E1270">
        <v>-33.813499999999998</v>
      </c>
      <c r="F1270">
        <v>58.319099999999999</v>
      </c>
      <c r="G1270">
        <v>325.923</v>
      </c>
      <c r="H1270">
        <v>0.575237</v>
      </c>
      <c r="I1270">
        <v>-49.682600000000001</v>
      </c>
      <c r="L1270">
        <v>6</v>
      </c>
      <c r="M1270">
        <v>260.31200000000001</v>
      </c>
      <c r="O1270">
        <v>-9.84192</v>
      </c>
      <c r="P1270">
        <v>53.3752</v>
      </c>
      <c r="Q1270">
        <v>350.38499999999999</v>
      </c>
      <c r="R1270">
        <v>0.65656099999999995</v>
      </c>
      <c r="S1270">
        <v>-23.3917</v>
      </c>
    </row>
    <row r="1271" spans="1:19" x14ac:dyDescent="0.3">
      <c r="B1271">
        <v>31</v>
      </c>
      <c r="C1271">
        <v>644.51900000000001</v>
      </c>
      <c r="E1271">
        <v>-33.111600000000003</v>
      </c>
      <c r="F1271">
        <v>57.479900000000001</v>
      </c>
      <c r="G1271">
        <v>319.73899999999998</v>
      </c>
      <c r="H1271">
        <v>0.57235000000000003</v>
      </c>
      <c r="I1271">
        <v>-49.606299999999997</v>
      </c>
      <c r="L1271">
        <v>7</v>
      </c>
      <c r="M1271">
        <v>275.101</v>
      </c>
      <c r="O1271">
        <v>-9.3994099999999996</v>
      </c>
      <c r="P1271">
        <v>52.963299999999997</v>
      </c>
      <c r="Q1271">
        <v>342.70600000000002</v>
      </c>
      <c r="R1271">
        <v>0.64676999999999996</v>
      </c>
      <c r="S1271">
        <v>-23.6511</v>
      </c>
    </row>
    <row r="1272" spans="1:19" x14ac:dyDescent="0.3">
      <c r="B1272">
        <v>32</v>
      </c>
      <c r="C1272">
        <v>660.31799999999998</v>
      </c>
      <c r="E1272">
        <v>-33.905000000000001</v>
      </c>
      <c r="F1272">
        <v>58.364899999999999</v>
      </c>
      <c r="G1272">
        <v>328.11399999999998</v>
      </c>
      <c r="H1272">
        <v>0.57730000000000004</v>
      </c>
      <c r="I1272">
        <v>-49.621600000000001</v>
      </c>
      <c r="L1272">
        <v>8</v>
      </c>
      <c r="M1272">
        <v>289.53199999999998</v>
      </c>
      <c r="O1272">
        <v>-9.8724399999999992</v>
      </c>
      <c r="P1272">
        <v>53.512599999999999</v>
      </c>
      <c r="Q1272">
        <v>345.76900000000001</v>
      </c>
      <c r="R1272">
        <v>0.65309300000000003</v>
      </c>
      <c r="S1272">
        <v>-23.773199999999999</v>
      </c>
    </row>
    <row r="1273" spans="1:19" x14ac:dyDescent="0.3">
      <c r="B1273">
        <v>33</v>
      </c>
      <c r="C1273">
        <v>676.77200000000005</v>
      </c>
      <c r="E1273">
        <v>-32.6843</v>
      </c>
      <c r="F1273">
        <v>56.945799999999998</v>
      </c>
      <c r="G1273">
        <v>312.93299999999999</v>
      </c>
      <c r="H1273">
        <v>0.56930000000000003</v>
      </c>
      <c r="I1273">
        <v>-49.545299999999997</v>
      </c>
      <c r="L1273">
        <v>9</v>
      </c>
      <c r="M1273">
        <v>303.90300000000002</v>
      </c>
      <c r="O1273">
        <v>-10.1471</v>
      </c>
      <c r="P1273">
        <v>53.985599999999998</v>
      </c>
      <c r="Q1273">
        <v>350.98099999999999</v>
      </c>
      <c r="R1273">
        <v>0.65276100000000004</v>
      </c>
      <c r="S1273">
        <v>-23.864699999999999</v>
      </c>
    </row>
    <row r="1274" spans="1:19" x14ac:dyDescent="0.3">
      <c r="B1274">
        <v>34</v>
      </c>
      <c r="C1274">
        <v>692.95600000000002</v>
      </c>
      <c r="E1274">
        <v>-33.096299999999999</v>
      </c>
      <c r="F1274">
        <v>57.281500000000001</v>
      </c>
      <c r="G1274">
        <v>315.94</v>
      </c>
      <c r="H1274">
        <v>0.57179000000000002</v>
      </c>
      <c r="I1274">
        <v>-49.667400000000001</v>
      </c>
      <c r="L1274">
        <v>10</v>
      </c>
      <c r="M1274">
        <v>318.30500000000001</v>
      </c>
      <c r="O1274">
        <v>-9.9487299999999994</v>
      </c>
      <c r="P1274">
        <v>53.863500000000002</v>
      </c>
      <c r="Q1274">
        <v>350.03100000000001</v>
      </c>
      <c r="R1274">
        <v>0.65339100000000006</v>
      </c>
      <c r="S1274">
        <v>-23.696899999999999</v>
      </c>
    </row>
    <row r="1275" spans="1:19" x14ac:dyDescent="0.3">
      <c r="L1275">
        <v>11</v>
      </c>
      <c r="M1275">
        <v>333.09199999999998</v>
      </c>
      <c r="O1275">
        <v>-9.4909700000000008</v>
      </c>
      <c r="P1275">
        <v>53.329500000000003</v>
      </c>
      <c r="Q1275">
        <v>343.94099999999997</v>
      </c>
      <c r="R1275">
        <v>0.65006900000000001</v>
      </c>
      <c r="S1275">
        <v>-23.742699999999999</v>
      </c>
    </row>
    <row r="1276" spans="1:19" x14ac:dyDescent="0.3">
      <c r="A1276">
        <v>5.05</v>
      </c>
      <c r="L1276">
        <v>12</v>
      </c>
      <c r="M1276">
        <v>347.95</v>
      </c>
      <c r="O1276">
        <v>-9.8877000000000006</v>
      </c>
      <c r="P1276">
        <v>53.619399999999999</v>
      </c>
      <c r="Q1276">
        <v>348.52100000000002</v>
      </c>
      <c r="R1276">
        <v>0.65061500000000005</v>
      </c>
      <c r="S1276">
        <v>-24.078399999999998</v>
      </c>
    </row>
    <row r="1277" spans="1:19" x14ac:dyDescent="0.3">
      <c r="B1277">
        <v>1</v>
      </c>
      <c r="C1277">
        <v>201.726</v>
      </c>
      <c r="E1277">
        <v>-42.907699999999998</v>
      </c>
      <c r="F1277">
        <v>72.097800000000007</v>
      </c>
      <c r="G1277">
        <v>307.178</v>
      </c>
      <c r="H1277">
        <v>0.54419499999999998</v>
      </c>
      <c r="I1277">
        <v>-50.506599999999999</v>
      </c>
      <c r="L1277">
        <v>13</v>
      </c>
      <c r="M1277">
        <v>362.69200000000001</v>
      </c>
      <c r="O1277">
        <v>-9.4146699999999992</v>
      </c>
      <c r="P1277">
        <v>53.024299999999997</v>
      </c>
      <c r="Q1277">
        <v>341.53699999999998</v>
      </c>
      <c r="R1277">
        <v>0.65044599999999997</v>
      </c>
      <c r="S1277">
        <v>-24.124099999999999</v>
      </c>
    </row>
    <row r="1278" spans="1:19" x14ac:dyDescent="0.3">
      <c r="B1278">
        <v>2</v>
      </c>
      <c r="C1278">
        <v>201.726</v>
      </c>
      <c r="E1278">
        <v>-42.907699999999998</v>
      </c>
      <c r="F1278">
        <v>61.996499999999997</v>
      </c>
      <c r="G1278">
        <v>269.05</v>
      </c>
      <c r="H1278">
        <v>5.0347099999999996</v>
      </c>
      <c r="I1278">
        <v>-46.249400000000001</v>
      </c>
      <c r="L1278">
        <v>14</v>
      </c>
      <c r="M1278">
        <v>377.49299999999999</v>
      </c>
      <c r="O1278">
        <v>-9.2773400000000006</v>
      </c>
      <c r="P1278">
        <v>53.070099999999996</v>
      </c>
      <c r="Q1278">
        <v>340.053</v>
      </c>
      <c r="R1278">
        <v>0.64909899999999998</v>
      </c>
      <c r="S1278">
        <v>-24.017299999999999</v>
      </c>
    </row>
    <row r="1279" spans="1:19" x14ac:dyDescent="0.3">
      <c r="B1279">
        <v>3</v>
      </c>
      <c r="C1279">
        <v>217.11199999999999</v>
      </c>
      <c r="E1279">
        <v>-31.982399999999998</v>
      </c>
      <c r="F1279">
        <v>52.368200000000002</v>
      </c>
      <c r="G1279">
        <v>337.53300000000002</v>
      </c>
      <c r="H1279">
        <v>0.60595699999999997</v>
      </c>
      <c r="I1279">
        <v>-47.0886</v>
      </c>
      <c r="L1279">
        <v>15</v>
      </c>
      <c r="M1279">
        <v>392.36399999999998</v>
      </c>
      <c r="O1279">
        <v>-10.0555</v>
      </c>
      <c r="P1279">
        <v>53.634599999999999</v>
      </c>
      <c r="Q1279">
        <v>349.94799999999998</v>
      </c>
      <c r="R1279">
        <v>0.65121399999999996</v>
      </c>
      <c r="S1279">
        <v>-24.169899999999998</v>
      </c>
    </row>
    <row r="1280" spans="1:19" x14ac:dyDescent="0.3">
      <c r="B1280">
        <v>4</v>
      </c>
      <c r="C1280">
        <v>231.31399999999999</v>
      </c>
      <c r="E1280">
        <v>-32.653799999999997</v>
      </c>
      <c r="F1280">
        <v>55.267299999999999</v>
      </c>
      <c r="G1280">
        <v>325.42200000000003</v>
      </c>
      <c r="H1280">
        <v>0.58252499999999996</v>
      </c>
      <c r="I1280">
        <v>-48.492400000000004</v>
      </c>
      <c r="L1280">
        <v>16</v>
      </c>
      <c r="M1280">
        <v>407.14800000000002</v>
      </c>
      <c r="O1280">
        <v>-10.452299999999999</v>
      </c>
      <c r="P1280">
        <v>53.955100000000002</v>
      </c>
      <c r="Q1280">
        <v>356.60599999999999</v>
      </c>
      <c r="R1280">
        <v>0.65597799999999995</v>
      </c>
      <c r="S1280">
        <v>-24.261500000000002</v>
      </c>
    </row>
    <row r="1281" spans="2:19" x14ac:dyDescent="0.3">
      <c r="B1281">
        <v>5</v>
      </c>
      <c r="C1281">
        <v>245.48500000000001</v>
      </c>
      <c r="E1281">
        <v>-33.767699999999998</v>
      </c>
      <c r="F1281">
        <v>57.540900000000001</v>
      </c>
      <c r="G1281">
        <v>327.74299999999999</v>
      </c>
      <c r="H1281">
        <v>0.58354499999999998</v>
      </c>
      <c r="I1281">
        <v>-48.934899999999999</v>
      </c>
      <c r="L1281">
        <v>17</v>
      </c>
      <c r="M1281">
        <v>422.56</v>
      </c>
      <c r="O1281">
        <v>-9.9182100000000002</v>
      </c>
      <c r="P1281">
        <v>53.497300000000003</v>
      </c>
      <c r="Q1281">
        <v>347.50799999999998</v>
      </c>
      <c r="R1281">
        <v>0.651397</v>
      </c>
      <c r="S1281">
        <v>-24.185199999999998</v>
      </c>
    </row>
    <row r="1282" spans="2:19" x14ac:dyDescent="0.3">
      <c r="B1282">
        <v>6</v>
      </c>
      <c r="C1282">
        <v>260.00099999999998</v>
      </c>
      <c r="E1282">
        <v>-33.355699999999999</v>
      </c>
      <c r="F1282">
        <v>57.7393</v>
      </c>
      <c r="G1282">
        <v>316.74</v>
      </c>
      <c r="H1282">
        <v>0.57235499999999995</v>
      </c>
      <c r="I1282">
        <v>-49.209600000000002</v>
      </c>
      <c r="L1282">
        <v>18</v>
      </c>
      <c r="M1282">
        <v>437.72300000000001</v>
      </c>
      <c r="O1282">
        <v>-10.0403</v>
      </c>
      <c r="P1282">
        <v>53.543100000000003</v>
      </c>
      <c r="Q1282">
        <v>349.28699999999998</v>
      </c>
      <c r="R1282">
        <v>0.65451800000000004</v>
      </c>
      <c r="S1282">
        <v>-24.200399999999998</v>
      </c>
    </row>
    <row r="1283" spans="2:19" x14ac:dyDescent="0.3">
      <c r="B1283">
        <v>7</v>
      </c>
      <c r="C1283">
        <v>274.24</v>
      </c>
      <c r="E1283">
        <v>-34.2102</v>
      </c>
      <c r="F1283">
        <v>58.761600000000001</v>
      </c>
      <c r="G1283">
        <v>329.04700000000003</v>
      </c>
      <c r="H1283">
        <v>0.57647300000000001</v>
      </c>
      <c r="I1283">
        <v>-49.209600000000002</v>
      </c>
      <c r="L1283">
        <v>19</v>
      </c>
      <c r="M1283">
        <v>452.916</v>
      </c>
      <c r="O1283">
        <v>-9.9029500000000006</v>
      </c>
      <c r="P1283">
        <v>53.2532</v>
      </c>
      <c r="Q1283">
        <v>345.03300000000002</v>
      </c>
      <c r="R1283">
        <v>0.65327400000000002</v>
      </c>
      <c r="S1283">
        <v>-24.337800000000001</v>
      </c>
    </row>
    <row r="1284" spans="2:19" x14ac:dyDescent="0.3">
      <c r="B1284">
        <v>8</v>
      </c>
      <c r="C1284">
        <v>288.60399999999998</v>
      </c>
      <c r="E1284">
        <v>-34.484900000000003</v>
      </c>
      <c r="F1284">
        <v>59.2346</v>
      </c>
      <c r="G1284">
        <v>333.22399999999999</v>
      </c>
      <c r="H1284">
        <v>0.57871799999999995</v>
      </c>
      <c r="I1284">
        <v>-49.179099999999998</v>
      </c>
      <c r="L1284">
        <v>20</v>
      </c>
      <c r="M1284">
        <v>468.19499999999999</v>
      </c>
      <c r="O1284">
        <v>-9.84192</v>
      </c>
      <c r="P1284">
        <v>53.085299999999997</v>
      </c>
      <c r="Q1284">
        <v>344.80399999999997</v>
      </c>
      <c r="R1284">
        <v>0.65329400000000004</v>
      </c>
      <c r="S1284">
        <v>-24.444600000000001</v>
      </c>
    </row>
    <row r="1285" spans="2:19" x14ac:dyDescent="0.3">
      <c r="B1285">
        <v>9</v>
      </c>
      <c r="C1285">
        <v>303.15300000000002</v>
      </c>
      <c r="E1285">
        <v>-33.264200000000002</v>
      </c>
      <c r="F1285">
        <v>58.075000000000003</v>
      </c>
      <c r="G1285">
        <v>317.89100000000002</v>
      </c>
      <c r="H1285">
        <v>0.569967</v>
      </c>
      <c r="I1285">
        <v>-49.270600000000002</v>
      </c>
      <c r="L1285">
        <v>21</v>
      </c>
      <c r="M1285">
        <v>483.84300000000002</v>
      </c>
      <c r="O1285">
        <v>-10.375999999999999</v>
      </c>
      <c r="P1285">
        <v>53.771999999999998</v>
      </c>
      <c r="Q1285">
        <v>354.20699999999999</v>
      </c>
      <c r="R1285">
        <v>0.65748600000000001</v>
      </c>
      <c r="S1285">
        <v>-24.429300000000001</v>
      </c>
    </row>
    <row r="1286" spans="2:19" x14ac:dyDescent="0.3">
      <c r="B1286">
        <v>10</v>
      </c>
      <c r="C1286">
        <v>317.721</v>
      </c>
      <c r="E1286">
        <v>-34.011800000000001</v>
      </c>
      <c r="F1286">
        <v>58.868400000000001</v>
      </c>
      <c r="G1286">
        <v>327.46899999999999</v>
      </c>
      <c r="H1286">
        <v>0.573851</v>
      </c>
      <c r="I1286">
        <v>-49.316400000000002</v>
      </c>
      <c r="L1286">
        <v>22</v>
      </c>
      <c r="M1286">
        <v>499.16399999999999</v>
      </c>
      <c r="O1286">
        <v>-10.788</v>
      </c>
      <c r="P1286">
        <v>54.183999999999997</v>
      </c>
      <c r="Q1286">
        <v>360.01900000000001</v>
      </c>
      <c r="R1286">
        <v>0.66140200000000005</v>
      </c>
      <c r="S1286">
        <v>-24.383500000000002</v>
      </c>
    </row>
    <row r="1287" spans="2:19" x14ac:dyDescent="0.3">
      <c r="B1287">
        <v>11</v>
      </c>
      <c r="C1287">
        <v>332.26299999999998</v>
      </c>
      <c r="E1287">
        <v>-34.332299999999996</v>
      </c>
      <c r="F1287">
        <v>59.036299999999997</v>
      </c>
      <c r="G1287">
        <v>331.48899999999998</v>
      </c>
      <c r="H1287">
        <v>0.57786400000000004</v>
      </c>
      <c r="I1287">
        <v>-49.392699999999998</v>
      </c>
      <c r="L1287">
        <v>23</v>
      </c>
      <c r="M1287">
        <v>514.58100000000002</v>
      </c>
      <c r="O1287">
        <v>-10.3302</v>
      </c>
      <c r="P1287">
        <v>53.527799999999999</v>
      </c>
      <c r="Q1287">
        <v>352.37700000000001</v>
      </c>
      <c r="R1287">
        <v>0.65807800000000005</v>
      </c>
      <c r="S1287">
        <v>-24.536100000000001</v>
      </c>
    </row>
    <row r="1288" spans="2:19" x14ac:dyDescent="0.3">
      <c r="B1288">
        <v>12</v>
      </c>
      <c r="C1288">
        <v>346.98099999999999</v>
      </c>
      <c r="E1288">
        <v>-33.523600000000002</v>
      </c>
      <c r="F1288">
        <v>58.288600000000002</v>
      </c>
      <c r="G1288">
        <v>325.66300000000001</v>
      </c>
      <c r="H1288">
        <v>0.57437199999999999</v>
      </c>
      <c r="I1288">
        <v>-49.179099999999998</v>
      </c>
      <c r="L1288">
        <v>24</v>
      </c>
      <c r="M1288">
        <v>529.97500000000002</v>
      </c>
      <c r="O1288">
        <v>-11.154199999999999</v>
      </c>
      <c r="P1288">
        <v>54.275500000000001</v>
      </c>
      <c r="Q1288">
        <v>361.13900000000001</v>
      </c>
      <c r="R1288">
        <v>0.66411600000000004</v>
      </c>
      <c r="S1288">
        <v>-24.704000000000001</v>
      </c>
    </row>
    <row r="1289" spans="2:19" x14ac:dyDescent="0.3">
      <c r="B1289">
        <v>13</v>
      </c>
      <c r="C1289">
        <v>361.73899999999998</v>
      </c>
      <c r="E1289">
        <v>-33.248899999999999</v>
      </c>
      <c r="F1289">
        <v>58.120699999999999</v>
      </c>
      <c r="G1289">
        <v>322.05500000000001</v>
      </c>
      <c r="H1289">
        <v>0.57010499999999997</v>
      </c>
      <c r="I1289">
        <v>-49.133299999999998</v>
      </c>
      <c r="L1289">
        <v>25</v>
      </c>
      <c r="M1289">
        <v>545.72799999999995</v>
      </c>
      <c r="O1289">
        <v>-11.230499999999999</v>
      </c>
      <c r="P1289">
        <v>54.244999999999997</v>
      </c>
      <c r="Q1289">
        <v>362.83300000000003</v>
      </c>
      <c r="R1289">
        <v>0.66245799999999999</v>
      </c>
      <c r="S1289">
        <v>-24.597200000000001</v>
      </c>
    </row>
    <row r="1290" spans="2:19" x14ac:dyDescent="0.3">
      <c r="B1290">
        <v>14</v>
      </c>
      <c r="C1290">
        <v>376.49599999999998</v>
      </c>
      <c r="E1290">
        <v>-33.783000000000001</v>
      </c>
      <c r="F1290">
        <v>58.578499999999998</v>
      </c>
      <c r="G1290">
        <v>329.43900000000002</v>
      </c>
      <c r="H1290">
        <v>0.57745400000000002</v>
      </c>
      <c r="I1290">
        <v>-49.285899999999998</v>
      </c>
      <c r="L1290">
        <v>26</v>
      </c>
      <c r="M1290">
        <v>561.40700000000004</v>
      </c>
      <c r="O1290">
        <v>-11.0321</v>
      </c>
      <c r="P1290">
        <v>54.000900000000001</v>
      </c>
      <c r="Q1290">
        <v>360.49200000000002</v>
      </c>
      <c r="R1290">
        <v>0.66157900000000003</v>
      </c>
      <c r="S1290">
        <v>-24.826000000000001</v>
      </c>
    </row>
    <row r="1291" spans="2:19" x14ac:dyDescent="0.3">
      <c r="B1291">
        <v>15</v>
      </c>
      <c r="C1291">
        <v>391.28100000000001</v>
      </c>
      <c r="E1291">
        <v>-33.538800000000002</v>
      </c>
      <c r="F1291">
        <v>58.288600000000002</v>
      </c>
      <c r="G1291">
        <v>323.06200000000001</v>
      </c>
      <c r="H1291">
        <v>0.57593300000000003</v>
      </c>
      <c r="I1291">
        <v>-49.377400000000002</v>
      </c>
      <c r="L1291">
        <v>27</v>
      </c>
      <c r="M1291">
        <v>577.43700000000001</v>
      </c>
      <c r="O1291">
        <v>-10.0555</v>
      </c>
      <c r="P1291">
        <v>53.0548</v>
      </c>
      <c r="Q1291">
        <v>347.76</v>
      </c>
      <c r="R1291">
        <v>0.65557100000000001</v>
      </c>
      <c r="S1291">
        <v>-24.658200000000001</v>
      </c>
    </row>
    <row r="1292" spans="2:19" x14ac:dyDescent="0.3">
      <c r="B1292">
        <v>16</v>
      </c>
      <c r="C1292">
        <v>406.315</v>
      </c>
      <c r="E1292">
        <v>-33.920299999999997</v>
      </c>
      <c r="F1292">
        <v>58.761600000000001</v>
      </c>
      <c r="G1292">
        <v>331.00599999999997</v>
      </c>
      <c r="H1292">
        <v>0.57830899999999996</v>
      </c>
      <c r="I1292">
        <v>-49.194299999999998</v>
      </c>
      <c r="L1292">
        <v>28</v>
      </c>
      <c r="M1292">
        <v>593.33100000000002</v>
      </c>
      <c r="O1292">
        <v>-10.1929</v>
      </c>
      <c r="P1292">
        <v>53.131100000000004</v>
      </c>
      <c r="Q1292">
        <v>347.87799999999999</v>
      </c>
      <c r="R1292">
        <v>0.65503699999999998</v>
      </c>
      <c r="S1292">
        <v>-24.658200000000001</v>
      </c>
    </row>
    <row r="1293" spans="2:19" x14ac:dyDescent="0.3">
      <c r="B1293">
        <v>17</v>
      </c>
      <c r="C1293">
        <v>421.09800000000001</v>
      </c>
      <c r="E1293">
        <v>-33.279400000000003</v>
      </c>
      <c r="F1293">
        <v>58.120699999999999</v>
      </c>
      <c r="G1293">
        <v>320.28699999999998</v>
      </c>
      <c r="H1293">
        <v>0.57424799999999998</v>
      </c>
      <c r="I1293">
        <v>-49.133299999999998</v>
      </c>
      <c r="L1293">
        <v>29</v>
      </c>
      <c r="M1293">
        <v>609.22199999999998</v>
      </c>
      <c r="O1293">
        <v>-10.650600000000001</v>
      </c>
      <c r="P1293">
        <v>53.298999999999999</v>
      </c>
      <c r="Q1293">
        <v>349.37</v>
      </c>
      <c r="R1293">
        <v>0.65617099999999995</v>
      </c>
      <c r="S1293">
        <v>-24.9786</v>
      </c>
    </row>
    <row r="1294" spans="2:19" x14ac:dyDescent="0.3">
      <c r="B1294">
        <v>18</v>
      </c>
      <c r="C1294">
        <v>436.24900000000002</v>
      </c>
      <c r="E1294">
        <v>-34.500100000000003</v>
      </c>
      <c r="F1294">
        <v>59.082000000000001</v>
      </c>
      <c r="G1294">
        <v>340.30700000000002</v>
      </c>
      <c r="H1294">
        <v>0.58572400000000002</v>
      </c>
      <c r="I1294">
        <v>-49.163800000000002</v>
      </c>
      <c r="L1294">
        <v>30</v>
      </c>
      <c r="M1294">
        <v>624.93899999999996</v>
      </c>
      <c r="O1294">
        <v>-10.497999999999999</v>
      </c>
      <c r="P1294">
        <v>53.222700000000003</v>
      </c>
      <c r="Q1294">
        <v>350.50400000000002</v>
      </c>
      <c r="R1294">
        <v>0.65749599999999997</v>
      </c>
      <c r="S1294">
        <v>-24.8413</v>
      </c>
    </row>
    <row r="1295" spans="2:19" x14ac:dyDescent="0.3">
      <c r="B1295">
        <v>19</v>
      </c>
      <c r="C1295">
        <v>451.54199999999997</v>
      </c>
      <c r="E1295">
        <v>-33.584600000000002</v>
      </c>
      <c r="F1295">
        <v>58.273299999999999</v>
      </c>
      <c r="G1295">
        <v>325.53300000000002</v>
      </c>
      <c r="H1295">
        <v>0.57581199999999999</v>
      </c>
      <c r="I1295">
        <v>-49.316400000000002</v>
      </c>
      <c r="L1295">
        <v>31</v>
      </c>
      <c r="M1295">
        <v>640.66600000000005</v>
      </c>
      <c r="O1295">
        <v>-11.0168</v>
      </c>
      <c r="P1295">
        <v>53.771999999999998</v>
      </c>
      <c r="Q1295">
        <v>360.15</v>
      </c>
      <c r="R1295">
        <v>0.66102300000000003</v>
      </c>
      <c r="S1295">
        <v>-24.826000000000001</v>
      </c>
    </row>
    <row r="1296" spans="2:19" x14ac:dyDescent="0.3">
      <c r="B1296">
        <v>20</v>
      </c>
      <c r="C1296">
        <v>466.887</v>
      </c>
      <c r="E1296">
        <v>-34.103400000000001</v>
      </c>
      <c r="F1296">
        <v>58.715800000000002</v>
      </c>
      <c r="G1296">
        <v>333.57600000000002</v>
      </c>
      <c r="H1296">
        <v>0.58148</v>
      </c>
      <c r="I1296">
        <v>-49.194299999999998</v>
      </c>
      <c r="L1296">
        <v>32</v>
      </c>
      <c r="M1296">
        <v>656.47199999999998</v>
      </c>
      <c r="O1296">
        <v>-10.9406</v>
      </c>
      <c r="P1296">
        <v>53.588900000000002</v>
      </c>
      <c r="Q1296">
        <v>356.755</v>
      </c>
      <c r="R1296">
        <v>0.66157699999999997</v>
      </c>
      <c r="S1296">
        <v>-25.0244</v>
      </c>
    </row>
    <row r="1297" spans="1:19" x14ac:dyDescent="0.3">
      <c r="B1297">
        <v>21</v>
      </c>
      <c r="C1297">
        <v>481.94900000000001</v>
      </c>
      <c r="E1297">
        <v>-33.889800000000001</v>
      </c>
      <c r="F1297">
        <v>58.517499999999998</v>
      </c>
      <c r="G1297">
        <v>333.447</v>
      </c>
      <c r="H1297">
        <v>0.58057099999999995</v>
      </c>
      <c r="I1297">
        <v>-49.163800000000002</v>
      </c>
      <c r="L1297">
        <v>33</v>
      </c>
      <c r="M1297">
        <v>672.37699999999995</v>
      </c>
      <c r="O1297">
        <v>-10.604900000000001</v>
      </c>
      <c r="P1297">
        <v>53.085299999999997</v>
      </c>
      <c r="Q1297">
        <v>350.49900000000002</v>
      </c>
      <c r="R1297">
        <v>0.65739999999999998</v>
      </c>
      <c r="S1297">
        <v>-25.0092</v>
      </c>
    </row>
    <row r="1298" spans="1:19" x14ac:dyDescent="0.3">
      <c r="B1298">
        <v>22</v>
      </c>
      <c r="C1298">
        <v>497.52199999999999</v>
      </c>
      <c r="E1298">
        <v>-34.347499999999997</v>
      </c>
      <c r="F1298">
        <v>58.883699999999997</v>
      </c>
      <c r="G1298">
        <v>338.07299999999998</v>
      </c>
      <c r="H1298">
        <v>0.58267199999999997</v>
      </c>
      <c r="I1298">
        <v>-49.408000000000001</v>
      </c>
      <c r="L1298">
        <v>34</v>
      </c>
      <c r="M1298">
        <v>688.38699999999994</v>
      </c>
      <c r="O1298">
        <v>-11.154199999999999</v>
      </c>
      <c r="P1298">
        <v>53.543100000000003</v>
      </c>
      <c r="Q1298">
        <v>354.84300000000002</v>
      </c>
      <c r="R1298">
        <v>0.66141899999999998</v>
      </c>
      <c r="S1298">
        <v>-25.177</v>
      </c>
    </row>
    <row r="1299" spans="1:19" x14ac:dyDescent="0.3">
      <c r="B1299">
        <v>23</v>
      </c>
      <c r="C1299">
        <v>513.01300000000003</v>
      </c>
      <c r="E1299">
        <v>-33.935499999999998</v>
      </c>
      <c r="F1299">
        <v>58.456400000000002</v>
      </c>
      <c r="G1299">
        <v>331.12900000000002</v>
      </c>
      <c r="H1299">
        <v>0.57913999999999999</v>
      </c>
      <c r="I1299">
        <v>-49.392699999999998</v>
      </c>
    </row>
    <row r="1300" spans="1:19" x14ac:dyDescent="0.3">
      <c r="B1300">
        <v>24</v>
      </c>
      <c r="C1300">
        <v>528.31299999999999</v>
      </c>
      <c r="E1300">
        <v>-33.218400000000003</v>
      </c>
      <c r="F1300">
        <v>57.723999999999997</v>
      </c>
      <c r="G1300">
        <v>322.91399999999999</v>
      </c>
      <c r="H1300">
        <v>0.57650299999999999</v>
      </c>
      <c r="I1300">
        <v>-49.331699999999998</v>
      </c>
      <c r="K1300">
        <v>5</v>
      </c>
    </row>
    <row r="1301" spans="1:19" x14ac:dyDescent="0.3">
      <c r="B1301">
        <v>25</v>
      </c>
      <c r="C1301">
        <v>544.12400000000002</v>
      </c>
      <c r="E1301">
        <v>-33.981299999999997</v>
      </c>
      <c r="F1301">
        <v>58.441200000000002</v>
      </c>
      <c r="G1301">
        <v>334.20600000000002</v>
      </c>
      <c r="H1301">
        <v>0.58136900000000002</v>
      </c>
      <c r="I1301">
        <v>-49.331699999999998</v>
      </c>
      <c r="L1301">
        <v>1</v>
      </c>
      <c r="M1301">
        <v>201.745</v>
      </c>
      <c r="O1301">
        <v>-18.478400000000001</v>
      </c>
      <c r="P1301">
        <v>65.017700000000005</v>
      </c>
      <c r="Q1301">
        <v>327.81200000000001</v>
      </c>
      <c r="R1301">
        <v>0.61860199999999999</v>
      </c>
      <c r="S1301">
        <v>-24.8718</v>
      </c>
    </row>
    <row r="1302" spans="1:19" x14ac:dyDescent="0.3">
      <c r="B1302">
        <v>26</v>
      </c>
      <c r="C1302">
        <v>559.85299999999995</v>
      </c>
      <c r="E1302">
        <v>-33.401499999999999</v>
      </c>
      <c r="F1302">
        <v>57.7393</v>
      </c>
      <c r="G1302">
        <v>327.18900000000002</v>
      </c>
      <c r="H1302">
        <v>0.57691700000000001</v>
      </c>
      <c r="I1302">
        <v>-49.255400000000002</v>
      </c>
      <c r="L1302">
        <v>2</v>
      </c>
      <c r="M1302">
        <v>201.745</v>
      </c>
      <c r="O1302">
        <v>-18.478400000000001</v>
      </c>
      <c r="P1302">
        <v>57.067900000000002</v>
      </c>
      <c r="Q1302">
        <v>288.09399999999999</v>
      </c>
      <c r="R1302">
        <v>5.3374600000000001</v>
      </c>
      <c r="S1302">
        <v>-20.675699999999999</v>
      </c>
    </row>
    <row r="1303" spans="1:19" x14ac:dyDescent="0.3">
      <c r="B1303">
        <v>27</v>
      </c>
      <c r="C1303">
        <v>575.80799999999999</v>
      </c>
      <c r="E1303">
        <v>-34.256</v>
      </c>
      <c r="F1303">
        <v>58.624299999999998</v>
      </c>
      <c r="G1303">
        <v>336.93900000000002</v>
      </c>
      <c r="H1303">
        <v>0.584762</v>
      </c>
      <c r="I1303">
        <v>-49.316400000000002</v>
      </c>
      <c r="L1303">
        <v>3</v>
      </c>
      <c r="M1303">
        <v>217.822</v>
      </c>
      <c r="O1303">
        <v>-8.28552</v>
      </c>
      <c r="P1303">
        <v>48.934899999999999</v>
      </c>
      <c r="Q1303">
        <v>366.291</v>
      </c>
      <c r="R1303">
        <v>0.68574400000000002</v>
      </c>
      <c r="S1303">
        <v>-21.530200000000001</v>
      </c>
    </row>
    <row r="1304" spans="1:19" x14ac:dyDescent="0.3">
      <c r="B1304">
        <v>28</v>
      </c>
      <c r="C1304">
        <v>591.52</v>
      </c>
      <c r="E1304">
        <v>-34.072899999999997</v>
      </c>
      <c r="F1304">
        <v>58.227499999999999</v>
      </c>
      <c r="G1304">
        <v>335.62099999999998</v>
      </c>
      <c r="H1304">
        <v>0.58405799999999997</v>
      </c>
      <c r="I1304">
        <v>-49.423200000000001</v>
      </c>
      <c r="L1304">
        <v>4</v>
      </c>
      <c r="M1304">
        <v>230.316</v>
      </c>
      <c r="O1304">
        <v>-9.06372</v>
      </c>
      <c r="P1304">
        <v>50.659199999999998</v>
      </c>
      <c r="Q1304">
        <v>363.15</v>
      </c>
      <c r="R1304">
        <v>0.677948</v>
      </c>
      <c r="S1304">
        <v>-22.338899999999999</v>
      </c>
    </row>
    <row r="1305" spans="1:19" x14ac:dyDescent="0.3">
      <c r="B1305">
        <v>29</v>
      </c>
      <c r="C1305">
        <v>607.279</v>
      </c>
      <c r="E1305">
        <v>-34.225499999999997</v>
      </c>
      <c r="F1305">
        <v>58.456400000000002</v>
      </c>
      <c r="G1305">
        <v>336.10199999999998</v>
      </c>
      <c r="H1305">
        <v>0.58637799999999995</v>
      </c>
      <c r="I1305">
        <v>-49.377400000000002</v>
      </c>
      <c r="L1305">
        <v>5</v>
      </c>
      <c r="M1305">
        <v>244.63200000000001</v>
      </c>
      <c r="O1305">
        <v>-9.3994099999999996</v>
      </c>
      <c r="P1305">
        <v>52.276600000000002</v>
      </c>
      <c r="Q1305">
        <v>352.029</v>
      </c>
      <c r="R1305">
        <v>0.65919799999999995</v>
      </c>
      <c r="S1305">
        <v>-23.208600000000001</v>
      </c>
    </row>
    <row r="1306" spans="1:19" x14ac:dyDescent="0.3">
      <c r="B1306">
        <v>30</v>
      </c>
      <c r="C1306">
        <v>623.46500000000003</v>
      </c>
      <c r="E1306">
        <v>-33.660899999999998</v>
      </c>
      <c r="F1306">
        <v>57.937600000000003</v>
      </c>
      <c r="G1306">
        <v>329.63900000000001</v>
      </c>
      <c r="H1306">
        <v>0.58237899999999998</v>
      </c>
      <c r="I1306">
        <v>-49.285899999999998</v>
      </c>
      <c r="L1306">
        <v>6</v>
      </c>
      <c r="M1306">
        <v>259.38299999999998</v>
      </c>
      <c r="O1306">
        <v>-9.9639900000000008</v>
      </c>
      <c r="P1306">
        <v>53.573599999999999</v>
      </c>
      <c r="Q1306">
        <v>352.4</v>
      </c>
      <c r="R1306">
        <v>0.65885400000000005</v>
      </c>
      <c r="S1306">
        <v>-23.4985</v>
      </c>
    </row>
    <row r="1307" spans="1:19" x14ac:dyDescent="0.3">
      <c r="B1307">
        <v>31</v>
      </c>
      <c r="C1307">
        <v>639.625</v>
      </c>
      <c r="E1307">
        <v>-33.752400000000002</v>
      </c>
      <c r="F1307">
        <v>57.937600000000003</v>
      </c>
      <c r="G1307">
        <v>329.81</v>
      </c>
      <c r="H1307">
        <v>0.58118300000000001</v>
      </c>
      <c r="I1307">
        <v>-49.270600000000002</v>
      </c>
      <c r="L1307">
        <v>7</v>
      </c>
      <c r="M1307">
        <v>273.928</v>
      </c>
      <c r="O1307">
        <v>-10.2234</v>
      </c>
      <c r="P1307">
        <v>53.771999999999998</v>
      </c>
      <c r="Q1307">
        <v>357.447</v>
      </c>
      <c r="R1307">
        <v>0.65920800000000002</v>
      </c>
      <c r="S1307">
        <v>-23.635899999999999</v>
      </c>
    </row>
    <row r="1308" spans="1:19" x14ac:dyDescent="0.3">
      <c r="B1308">
        <v>32</v>
      </c>
      <c r="C1308">
        <v>655.88599999999997</v>
      </c>
      <c r="E1308">
        <v>-33.203099999999999</v>
      </c>
      <c r="F1308">
        <v>57.372999999999998</v>
      </c>
      <c r="G1308">
        <v>326.45999999999998</v>
      </c>
      <c r="H1308">
        <v>0.578685</v>
      </c>
      <c r="I1308">
        <v>-49.331699999999998</v>
      </c>
      <c r="L1308">
        <v>8</v>
      </c>
      <c r="M1308">
        <v>288.38200000000001</v>
      </c>
      <c r="O1308">
        <v>-10.1471</v>
      </c>
      <c r="P1308">
        <v>53.771999999999998</v>
      </c>
      <c r="Q1308">
        <v>354.41500000000002</v>
      </c>
      <c r="R1308">
        <v>0.65719899999999998</v>
      </c>
      <c r="S1308">
        <v>-23.788499999999999</v>
      </c>
    </row>
    <row r="1309" spans="1:19" x14ac:dyDescent="0.3">
      <c r="B1309">
        <v>33</v>
      </c>
      <c r="C1309">
        <v>672.28599999999994</v>
      </c>
      <c r="E1309">
        <v>-34.194899999999997</v>
      </c>
      <c r="F1309">
        <v>58.273299999999999</v>
      </c>
      <c r="G1309">
        <v>337.24900000000002</v>
      </c>
      <c r="H1309">
        <v>0.58210300000000004</v>
      </c>
      <c r="I1309">
        <v>-49.484299999999998</v>
      </c>
      <c r="L1309">
        <v>9</v>
      </c>
      <c r="M1309">
        <v>303.27699999999999</v>
      </c>
      <c r="O1309">
        <v>-9.2468299999999992</v>
      </c>
      <c r="P1309">
        <v>53.1158</v>
      </c>
      <c r="Q1309">
        <v>342.62400000000002</v>
      </c>
      <c r="R1309">
        <v>0.64627199999999996</v>
      </c>
      <c r="S1309">
        <v>-23.849499999999999</v>
      </c>
    </row>
    <row r="1310" spans="1:19" x14ac:dyDescent="0.3">
      <c r="B1310">
        <v>34</v>
      </c>
      <c r="C1310">
        <v>688.13300000000004</v>
      </c>
      <c r="E1310">
        <v>-33.630400000000002</v>
      </c>
      <c r="F1310">
        <v>57.617199999999997</v>
      </c>
      <c r="G1310">
        <v>330.18900000000002</v>
      </c>
      <c r="H1310">
        <v>0.58105600000000002</v>
      </c>
      <c r="I1310">
        <v>-49.392699999999998</v>
      </c>
      <c r="L1310">
        <v>10</v>
      </c>
      <c r="M1310">
        <v>317.63799999999998</v>
      </c>
      <c r="O1310">
        <v>-9.53674</v>
      </c>
      <c r="P1310">
        <v>53.2532</v>
      </c>
      <c r="Q1310">
        <v>347.27499999999998</v>
      </c>
      <c r="R1310">
        <v>0.65201200000000004</v>
      </c>
      <c r="S1310">
        <v>-23.864699999999999</v>
      </c>
    </row>
    <row r="1311" spans="1:19" x14ac:dyDescent="0.3">
      <c r="L1311">
        <v>11</v>
      </c>
      <c r="M1311">
        <v>332.25599999999997</v>
      </c>
      <c r="O1311">
        <v>-9.5977800000000002</v>
      </c>
      <c r="P1311">
        <v>53.3142</v>
      </c>
      <c r="Q1311">
        <v>346.04899999999998</v>
      </c>
      <c r="R1311">
        <v>0.64962799999999998</v>
      </c>
      <c r="S1311">
        <v>-24.063099999999999</v>
      </c>
    </row>
    <row r="1312" spans="1:19" x14ac:dyDescent="0.3">
      <c r="A1312">
        <v>5.0999999999999996</v>
      </c>
      <c r="L1312">
        <v>12</v>
      </c>
      <c r="M1312">
        <v>347.017</v>
      </c>
      <c r="O1312">
        <v>-10.559100000000001</v>
      </c>
      <c r="P1312">
        <v>54.229700000000001</v>
      </c>
      <c r="Q1312">
        <v>356.86500000000001</v>
      </c>
      <c r="R1312">
        <v>0.65509899999999999</v>
      </c>
      <c r="S1312">
        <v>-24.200399999999998</v>
      </c>
    </row>
    <row r="1313" spans="2:19" x14ac:dyDescent="0.3">
      <c r="B1313">
        <v>1</v>
      </c>
      <c r="C1313">
        <v>201.70400000000001</v>
      </c>
      <c r="E1313">
        <v>-41.976900000000001</v>
      </c>
      <c r="F1313">
        <v>71.121200000000002</v>
      </c>
      <c r="G1313">
        <v>300.58499999999998</v>
      </c>
      <c r="H1313">
        <v>0.54205800000000004</v>
      </c>
      <c r="I1313">
        <v>-50.186199999999999</v>
      </c>
      <c r="L1313">
        <v>13</v>
      </c>
      <c r="M1313">
        <v>362.11799999999999</v>
      </c>
      <c r="O1313">
        <v>-10.1776</v>
      </c>
      <c r="P1313">
        <v>53.832999999999998</v>
      </c>
      <c r="Q1313">
        <v>354.67200000000003</v>
      </c>
      <c r="R1313">
        <v>0.65765099999999999</v>
      </c>
      <c r="S1313">
        <v>-24.047899999999998</v>
      </c>
    </row>
    <row r="1314" spans="2:19" x14ac:dyDescent="0.3">
      <c r="B1314">
        <v>2</v>
      </c>
      <c r="C1314">
        <v>201.70400000000001</v>
      </c>
      <c r="E1314">
        <v>-41.976900000000001</v>
      </c>
      <c r="F1314">
        <v>60.9589</v>
      </c>
      <c r="G1314">
        <v>261.32100000000003</v>
      </c>
      <c r="H1314">
        <v>4.9656900000000004</v>
      </c>
      <c r="I1314">
        <v>-45.837400000000002</v>
      </c>
      <c r="L1314">
        <v>14</v>
      </c>
      <c r="M1314">
        <v>376.88200000000001</v>
      </c>
      <c r="O1314">
        <v>-10.2692</v>
      </c>
      <c r="P1314">
        <v>53.985599999999998</v>
      </c>
      <c r="Q1314">
        <v>354.99599999999998</v>
      </c>
      <c r="R1314">
        <v>0.65922800000000004</v>
      </c>
      <c r="S1314">
        <v>-24.139399999999998</v>
      </c>
    </row>
    <row r="1315" spans="2:19" x14ac:dyDescent="0.3">
      <c r="B1315">
        <v>3</v>
      </c>
      <c r="C1315">
        <v>216.327</v>
      </c>
      <c r="E1315">
        <v>-31.845099999999999</v>
      </c>
      <c r="F1315">
        <v>51.879899999999999</v>
      </c>
      <c r="G1315">
        <v>345.67899999999997</v>
      </c>
      <c r="H1315">
        <v>0.61383200000000004</v>
      </c>
      <c r="I1315">
        <v>-46.7834</v>
      </c>
      <c r="L1315">
        <v>15</v>
      </c>
      <c r="M1315">
        <v>391.90499999999997</v>
      </c>
      <c r="O1315">
        <v>-10.436999999999999</v>
      </c>
      <c r="P1315">
        <v>54.077100000000002</v>
      </c>
      <c r="Q1315">
        <v>356.67099999999999</v>
      </c>
      <c r="R1315">
        <v>0.65758000000000005</v>
      </c>
      <c r="S1315">
        <v>-24.307300000000001</v>
      </c>
    </row>
    <row r="1316" spans="2:19" x14ac:dyDescent="0.3">
      <c r="B1316">
        <v>4</v>
      </c>
      <c r="C1316">
        <v>230.113</v>
      </c>
      <c r="E1316">
        <v>-32.424900000000001</v>
      </c>
      <c r="F1316">
        <v>55.114699999999999</v>
      </c>
      <c r="G1316">
        <v>327.976</v>
      </c>
      <c r="H1316">
        <v>0.58548900000000004</v>
      </c>
      <c r="I1316">
        <v>-48.004199999999997</v>
      </c>
      <c r="L1316">
        <v>16</v>
      </c>
      <c r="M1316">
        <v>406.93299999999999</v>
      </c>
      <c r="O1316">
        <v>-9.9792500000000004</v>
      </c>
      <c r="P1316">
        <v>53.436300000000003</v>
      </c>
      <c r="Q1316">
        <v>348.01600000000002</v>
      </c>
      <c r="R1316">
        <v>0.65309399999999995</v>
      </c>
      <c r="S1316">
        <v>-24.383500000000002</v>
      </c>
    </row>
    <row r="1317" spans="2:19" x14ac:dyDescent="0.3">
      <c r="B1317">
        <v>5</v>
      </c>
      <c r="C1317">
        <v>244.30600000000001</v>
      </c>
      <c r="E1317">
        <v>-33.950800000000001</v>
      </c>
      <c r="F1317">
        <v>57.7545</v>
      </c>
      <c r="G1317">
        <v>335.346</v>
      </c>
      <c r="H1317">
        <v>0.59011899999999995</v>
      </c>
      <c r="I1317">
        <v>-48.5229</v>
      </c>
      <c r="L1317">
        <v>17</v>
      </c>
      <c r="M1317">
        <v>421.93400000000003</v>
      </c>
      <c r="O1317">
        <v>-10.1471</v>
      </c>
      <c r="P1317">
        <v>53.573599999999999</v>
      </c>
      <c r="Q1317">
        <v>352.45299999999997</v>
      </c>
      <c r="R1317">
        <v>0.656555</v>
      </c>
      <c r="S1317">
        <v>-24.322500000000002</v>
      </c>
    </row>
    <row r="1318" spans="2:19" x14ac:dyDescent="0.3">
      <c r="B1318">
        <v>6</v>
      </c>
      <c r="C1318">
        <v>258.76799999999997</v>
      </c>
      <c r="E1318">
        <v>-33.447299999999998</v>
      </c>
      <c r="F1318">
        <v>57.9529</v>
      </c>
      <c r="G1318">
        <v>328.34199999999998</v>
      </c>
      <c r="H1318">
        <v>0.57956200000000002</v>
      </c>
      <c r="I1318">
        <v>-48.645000000000003</v>
      </c>
      <c r="L1318">
        <v>18</v>
      </c>
      <c r="M1318">
        <v>436.959</v>
      </c>
      <c r="O1318">
        <v>-10.1624</v>
      </c>
      <c r="P1318">
        <v>53.588900000000002</v>
      </c>
      <c r="Q1318">
        <v>354.75400000000002</v>
      </c>
      <c r="R1318">
        <v>0.65725199999999995</v>
      </c>
      <c r="S1318">
        <v>-24.276700000000002</v>
      </c>
    </row>
    <row r="1319" spans="2:19" x14ac:dyDescent="0.3">
      <c r="B1319">
        <v>7</v>
      </c>
      <c r="C1319">
        <v>272.923</v>
      </c>
      <c r="E1319">
        <v>-33.493000000000002</v>
      </c>
      <c r="F1319">
        <v>58.059699999999999</v>
      </c>
      <c r="G1319">
        <v>327.83699999999999</v>
      </c>
      <c r="H1319">
        <v>0.57857800000000004</v>
      </c>
      <c r="I1319">
        <v>-48.904400000000003</v>
      </c>
      <c r="L1319">
        <v>19</v>
      </c>
      <c r="M1319">
        <v>451.89499999999998</v>
      </c>
      <c r="O1319">
        <v>-10.2386</v>
      </c>
      <c r="P1319">
        <v>53.482100000000003</v>
      </c>
      <c r="Q1319">
        <v>353.06400000000002</v>
      </c>
      <c r="R1319">
        <v>0.65800899999999996</v>
      </c>
      <c r="S1319">
        <v>-24.322500000000002</v>
      </c>
    </row>
    <row r="1320" spans="2:19" x14ac:dyDescent="0.3">
      <c r="B1320">
        <v>8</v>
      </c>
      <c r="C1320">
        <v>286.80599999999998</v>
      </c>
      <c r="E1320">
        <v>-34.103400000000001</v>
      </c>
      <c r="F1320">
        <v>58.868400000000001</v>
      </c>
      <c r="G1320">
        <v>335.38200000000001</v>
      </c>
      <c r="H1320">
        <v>0.58392299999999997</v>
      </c>
      <c r="I1320">
        <v>-48.782299999999999</v>
      </c>
      <c r="L1320">
        <v>20</v>
      </c>
      <c r="M1320">
        <v>466.935</v>
      </c>
      <c r="O1320">
        <v>-11.215199999999999</v>
      </c>
      <c r="P1320">
        <v>54.443399999999997</v>
      </c>
      <c r="Q1320">
        <v>366.92099999999999</v>
      </c>
      <c r="R1320">
        <v>0.66822700000000002</v>
      </c>
      <c r="S1320">
        <v>-24.566700000000001</v>
      </c>
    </row>
    <row r="1321" spans="2:19" x14ac:dyDescent="0.3">
      <c r="B1321">
        <v>9</v>
      </c>
      <c r="C1321">
        <v>301.21899999999999</v>
      </c>
      <c r="E1321">
        <v>-33.172600000000003</v>
      </c>
      <c r="F1321">
        <v>58.136000000000003</v>
      </c>
      <c r="G1321">
        <v>324.952</v>
      </c>
      <c r="H1321">
        <v>0.57575799999999999</v>
      </c>
      <c r="I1321">
        <v>-48.706099999999999</v>
      </c>
      <c r="L1321">
        <v>21</v>
      </c>
      <c r="M1321">
        <v>482.21600000000001</v>
      </c>
      <c r="O1321">
        <v>-10.574299999999999</v>
      </c>
      <c r="P1321">
        <v>53.817700000000002</v>
      </c>
      <c r="Q1321">
        <v>356.53300000000002</v>
      </c>
      <c r="R1321">
        <v>0.65830500000000003</v>
      </c>
      <c r="S1321">
        <v>-24.536100000000001</v>
      </c>
    </row>
    <row r="1322" spans="2:19" x14ac:dyDescent="0.3">
      <c r="B1322">
        <v>10</v>
      </c>
      <c r="C1322">
        <v>316.05799999999999</v>
      </c>
      <c r="E1322">
        <v>-33.325200000000002</v>
      </c>
      <c r="F1322">
        <v>58.197000000000003</v>
      </c>
      <c r="G1322">
        <v>325.17200000000003</v>
      </c>
      <c r="H1322">
        <v>0.57677500000000004</v>
      </c>
      <c r="I1322">
        <v>-48.782299999999999</v>
      </c>
      <c r="L1322">
        <v>22</v>
      </c>
      <c r="M1322">
        <v>497.51299999999998</v>
      </c>
      <c r="O1322">
        <v>-10.467499999999999</v>
      </c>
      <c r="P1322">
        <v>53.817700000000002</v>
      </c>
      <c r="Q1322">
        <v>356.613</v>
      </c>
      <c r="R1322">
        <v>0.65964199999999995</v>
      </c>
      <c r="S1322">
        <v>-24.429300000000001</v>
      </c>
    </row>
    <row r="1323" spans="2:19" x14ac:dyDescent="0.3">
      <c r="B1323">
        <v>11</v>
      </c>
      <c r="C1323">
        <v>330.34800000000001</v>
      </c>
      <c r="E1323">
        <v>-33.767699999999998</v>
      </c>
      <c r="F1323">
        <v>58.67</v>
      </c>
      <c r="G1323">
        <v>332.22</v>
      </c>
      <c r="H1323">
        <v>0.58015899999999998</v>
      </c>
      <c r="I1323">
        <v>-49.026499999999999</v>
      </c>
      <c r="L1323">
        <v>23</v>
      </c>
      <c r="M1323">
        <v>513.39300000000003</v>
      </c>
      <c r="O1323">
        <v>-9.6588100000000008</v>
      </c>
      <c r="P1323">
        <v>52.764899999999997</v>
      </c>
      <c r="Q1323">
        <v>344.75299999999999</v>
      </c>
      <c r="R1323">
        <v>0.65342800000000001</v>
      </c>
      <c r="S1323">
        <v>-24.642900000000001</v>
      </c>
    </row>
    <row r="1324" spans="2:19" x14ac:dyDescent="0.3">
      <c r="B1324">
        <v>12</v>
      </c>
      <c r="C1324">
        <v>344.76299999999998</v>
      </c>
      <c r="E1324">
        <v>-33.828699999999998</v>
      </c>
      <c r="F1324">
        <v>58.822600000000001</v>
      </c>
      <c r="G1324">
        <v>335.04500000000002</v>
      </c>
      <c r="H1324">
        <v>0.58144700000000005</v>
      </c>
      <c r="I1324">
        <v>-48.690800000000003</v>
      </c>
      <c r="L1324">
        <v>24</v>
      </c>
      <c r="M1324">
        <v>528.85500000000002</v>
      </c>
      <c r="O1324">
        <v>-10.3149</v>
      </c>
      <c r="P1324">
        <v>53.192100000000003</v>
      </c>
      <c r="Q1324">
        <v>349.03899999999999</v>
      </c>
      <c r="R1324">
        <v>0.65787899999999999</v>
      </c>
      <c r="S1324">
        <v>-24.734500000000001</v>
      </c>
    </row>
    <row r="1325" spans="2:19" x14ac:dyDescent="0.3">
      <c r="B1325">
        <v>13</v>
      </c>
      <c r="C1325">
        <v>359.70299999999997</v>
      </c>
      <c r="E1325">
        <v>-33.737200000000001</v>
      </c>
      <c r="F1325">
        <v>58.548000000000002</v>
      </c>
      <c r="G1325">
        <v>334.43</v>
      </c>
      <c r="H1325">
        <v>0.58030599999999999</v>
      </c>
      <c r="I1325">
        <v>-48.812899999999999</v>
      </c>
      <c r="L1325">
        <v>25</v>
      </c>
      <c r="M1325">
        <v>544.21100000000001</v>
      </c>
      <c r="O1325">
        <v>-10.0555</v>
      </c>
      <c r="P1325">
        <v>53.0548</v>
      </c>
      <c r="Q1325">
        <v>350.31099999999998</v>
      </c>
      <c r="R1325">
        <v>0.65413100000000002</v>
      </c>
      <c r="S1325">
        <v>-24.627700000000001</v>
      </c>
    </row>
    <row r="1326" spans="2:19" x14ac:dyDescent="0.3">
      <c r="B1326">
        <v>14</v>
      </c>
      <c r="C1326">
        <v>374.18200000000002</v>
      </c>
      <c r="E1326">
        <v>-33.508299999999998</v>
      </c>
      <c r="F1326">
        <v>58.288600000000002</v>
      </c>
      <c r="G1326">
        <v>331.45699999999999</v>
      </c>
      <c r="H1326">
        <v>0.58015099999999997</v>
      </c>
      <c r="I1326">
        <v>-48.858600000000003</v>
      </c>
      <c r="L1326">
        <v>26</v>
      </c>
      <c r="M1326">
        <v>559.62699999999995</v>
      </c>
      <c r="O1326">
        <v>-11.0321</v>
      </c>
      <c r="P1326">
        <v>53.924599999999998</v>
      </c>
      <c r="Q1326">
        <v>366.52199999999999</v>
      </c>
      <c r="R1326">
        <v>0.66658200000000001</v>
      </c>
      <c r="S1326">
        <v>-24.719200000000001</v>
      </c>
    </row>
    <row r="1327" spans="2:19" x14ac:dyDescent="0.3">
      <c r="B1327">
        <v>15</v>
      </c>
      <c r="C1327">
        <v>388.79899999999998</v>
      </c>
      <c r="E1327">
        <v>-33.523600000000002</v>
      </c>
      <c r="F1327">
        <v>58.364899999999999</v>
      </c>
      <c r="G1327">
        <v>331.464</v>
      </c>
      <c r="H1327">
        <v>0.58080699999999996</v>
      </c>
      <c r="I1327">
        <v>-48.965499999999999</v>
      </c>
      <c r="L1327">
        <v>27</v>
      </c>
      <c r="M1327">
        <v>575.178</v>
      </c>
      <c r="O1327">
        <v>-10.8948</v>
      </c>
      <c r="P1327">
        <v>53.878799999999998</v>
      </c>
      <c r="Q1327">
        <v>358.89600000000002</v>
      </c>
      <c r="R1327">
        <v>0.66086400000000001</v>
      </c>
      <c r="S1327">
        <v>-24.704000000000001</v>
      </c>
    </row>
    <row r="1328" spans="2:19" x14ac:dyDescent="0.3">
      <c r="B1328">
        <v>16</v>
      </c>
      <c r="C1328">
        <v>403.42200000000003</v>
      </c>
      <c r="E1328">
        <v>-33.905000000000001</v>
      </c>
      <c r="F1328">
        <v>58.837899999999998</v>
      </c>
      <c r="G1328">
        <v>338.476</v>
      </c>
      <c r="H1328">
        <v>0.58336500000000002</v>
      </c>
      <c r="I1328">
        <v>-48.873899999999999</v>
      </c>
      <c r="L1328">
        <v>28</v>
      </c>
      <c r="M1328">
        <v>590.61500000000001</v>
      </c>
      <c r="O1328">
        <v>-10.7117</v>
      </c>
      <c r="P1328">
        <v>53.527799999999999</v>
      </c>
      <c r="Q1328">
        <v>357.56099999999998</v>
      </c>
      <c r="R1328">
        <v>0.66242199999999996</v>
      </c>
      <c r="S1328">
        <v>-24.688700000000001</v>
      </c>
    </row>
    <row r="1329" spans="2:19" x14ac:dyDescent="0.3">
      <c r="B1329">
        <v>17</v>
      </c>
      <c r="C1329">
        <v>418.50799999999998</v>
      </c>
      <c r="E1329">
        <v>-33.508299999999998</v>
      </c>
      <c r="F1329">
        <v>58.502200000000002</v>
      </c>
      <c r="G1329">
        <v>330.09199999999998</v>
      </c>
      <c r="H1329">
        <v>0.57872199999999996</v>
      </c>
      <c r="I1329">
        <v>-48.950200000000002</v>
      </c>
      <c r="L1329">
        <v>29</v>
      </c>
      <c r="M1329">
        <v>606.423</v>
      </c>
      <c r="O1329">
        <v>-10.467499999999999</v>
      </c>
      <c r="P1329">
        <v>53.237900000000003</v>
      </c>
      <c r="Q1329">
        <v>354.00200000000001</v>
      </c>
      <c r="R1329">
        <v>0.65818399999999999</v>
      </c>
      <c r="S1329">
        <v>-24.8413</v>
      </c>
    </row>
    <row r="1330" spans="2:19" x14ac:dyDescent="0.3">
      <c r="B1330">
        <v>18</v>
      </c>
      <c r="C1330">
        <v>433.43799999999999</v>
      </c>
      <c r="E1330">
        <v>-32.745399999999997</v>
      </c>
      <c r="F1330">
        <v>57.434100000000001</v>
      </c>
      <c r="G1330">
        <v>322.31099999999998</v>
      </c>
      <c r="H1330">
        <v>0.57613300000000001</v>
      </c>
      <c r="I1330">
        <v>-48.889200000000002</v>
      </c>
      <c r="L1330">
        <v>30</v>
      </c>
      <c r="M1330">
        <v>622.30899999999997</v>
      </c>
      <c r="O1330">
        <v>-10.3302</v>
      </c>
      <c r="P1330">
        <v>53.024299999999997</v>
      </c>
      <c r="Q1330">
        <v>353.983</v>
      </c>
      <c r="R1330">
        <v>0.659327</v>
      </c>
      <c r="S1330">
        <v>-24.7498</v>
      </c>
    </row>
    <row r="1331" spans="2:19" x14ac:dyDescent="0.3">
      <c r="B1331">
        <v>19</v>
      </c>
      <c r="C1331">
        <v>448.49</v>
      </c>
      <c r="E1331">
        <v>-34.133899999999997</v>
      </c>
      <c r="F1331">
        <v>59.005699999999997</v>
      </c>
      <c r="G1331">
        <v>342.37299999999999</v>
      </c>
      <c r="H1331">
        <v>0.58750400000000003</v>
      </c>
      <c r="I1331">
        <v>-48.904400000000003</v>
      </c>
      <c r="L1331">
        <v>31</v>
      </c>
      <c r="M1331">
        <v>637.96699999999998</v>
      </c>
      <c r="O1331">
        <v>-11.276199999999999</v>
      </c>
      <c r="P1331">
        <v>54.031399999999998</v>
      </c>
      <c r="Q1331">
        <v>370.005</v>
      </c>
      <c r="R1331">
        <v>0.67024600000000001</v>
      </c>
      <c r="S1331">
        <v>-24.7498</v>
      </c>
    </row>
    <row r="1332" spans="2:19" x14ac:dyDescent="0.3">
      <c r="B1332">
        <v>20</v>
      </c>
      <c r="C1332">
        <v>463.74400000000003</v>
      </c>
      <c r="E1332">
        <v>-33.599899999999998</v>
      </c>
      <c r="F1332">
        <v>58.425899999999999</v>
      </c>
      <c r="G1332">
        <v>336.88600000000002</v>
      </c>
      <c r="H1332">
        <v>0.58340499999999995</v>
      </c>
      <c r="I1332">
        <v>-48.934899999999999</v>
      </c>
      <c r="L1332">
        <v>32</v>
      </c>
      <c r="M1332">
        <v>654.14700000000005</v>
      </c>
      <c r="O1332">
        <v>-10.589600000000001</v>
      </c>
      <c r="P1332">
        <v>53.36</v>
      </c>
      <c r="Q1332">
        <v>357.61599999999999</v>
      </c>
      <c r="R1332">
        <v>0.66284500000000002</v>
      </c>
      <c r="S1332">
        <v>-24.9481</v>
      </c>
    </row>
    <row r="1333" spans="2:19" x14ac:dyDescent="0.3">
      <c r="B1333">
        <v>21</v>
      </c>
      <c r="C1333">
        <v>478.798</v>
      </c>
      <c r="E1333">
        <v>-33.248899999999999</v>
      </c>
      <c r="F1333">
        <v>58.090200000000003</v>
      </c>
      <c r="G1333">
        <v>330.589</v>
      </c>
      <c r="H1333">
        <v>0.58185100000000001</v>
      </c>
      <c r="I1333">
        <v>-49.072299999999998</v>
      </c>
      <c r="L1333">
        <v>33</v>
      </c>
      <c r="M1333">
        <v>670.14300000000003</v>
      </c>
      <c r="O1333">
        <v>-10.620100000000001</v>
      </c>
      <c r="P1333">
        <v>53.192100000000003</v>
      </c>
      <c r="Q1333">
        <v>356.14699999999999</v>
      </c>
      <c r="R1333">
        <v>0.66359500000000005</v>
      </c>
      <c r="S1333">
        <v>-24.9176</v>
      </c>
    </row>
    <row r="1334" spans="2:19" x14ac:dyDescent="0.3">
      <c r="B1334">
        <v>22</v>
      </c>
      <c r="C1334">
        <v>494.12599999999998</v>
      </c>
      <c r="E1334">
        <v>-33.554099999999998</v>
      </c>
      <c r="F1334">
        <v>58.258099999999999</v>
      </c>
      <c r="G1334">
        <v>335.44299999999998</v>
      </c>
      <c r="H1334">
        <v>0.58372599999999997</v>
      </c>
      <c r="I1334">
        <v>-49.026499999999999</v>
      </c>
      <c r="L1334">
        <v>34</v>
      </c>
      <c r="M1334">
        <v>686.26499999999999</v>
      </c>
      <c r="O1334">
        <v>-11.0168</v>
      </c>
      <c r="P1334">
        <v>53.543100000000003</v>
      </c>
      <c r="Q1334">
        <v>361.34300000000002</v>
      </c>
      <c r="R1334">
        <v>0.66516699999999995</v>
      </c>
      <c r="S1334">
        <v>-24.9786</v>
      </c>
    </row>
    <row r="1335" spans="2:19" x14ac:dyDescent="0.3">
      <c r="B1335">
        <v>23</v>
      </c>
      <c r="C1335">
        <v>509.56400000000002</v>
      </c>
      <c r="E1335">
        <v>-33.828699999999998</v>
      </c>
      <c r="F1335">
        <v>58.563200000000002</v>
      </c>
      <c r="G1335">
        <v>339.46300000000002</v>
      </c>
      <c r="H1335">
        <v>0.58494100000000004</v>
      </c>
      <c r="I1335">
        <v>-49.072299999999998</v>
      </c>
    </row>
    <row r="1336" spans="2:19" x14ac:dyDescent="0.3">
      <c r="B1336">
        <v>24</v>
      </c>
      <c r="C1336">
        <v>524.99599999999998</v>
      </c>
      <c r="E1336">
        <v>-32.867400000000004</v>
      </c>
      <c r="F1336">
        <v>57.601900000000001</v>
      </c>
      <c r="G1336">
        <v>325.452</v>
      </c>
      <c r="H1336">
        <v>0.57662400000000003</v>
      </c>
      <c r="I1336">
        <v>-48.980699999999999</v>
      </c>
      <c r="K1336">
        <v>5.05</v>
      </c>
    </row>
    <row r="1337" spans="2:19" x14ac:dyDescent="0.3">
      <c r="B1337">
        <v>25</v>
      </c>
      <c r="C1337">
        <v>540.37199999999996</v>
      </c>
      <c r="E1337">
        <v>-32.394399999999997</v>
      </c>
      <c r="F1337">
        <v>57.128900000000002</v>
      </c>
      <c r="G1337">
        <v>319.05200000000002</v>
      </c>
      <c r="H1337">
        <v>0.57343599999999995</v>
      </c>
      <c r="I1337">
        <v>-48.843400000000003</v>
      </c>
      <c r="L1337">
        <v>1</v>
      </c>
      <c r="M1337">
        <v>201.70400000000001</v>
      </c>
      <c r="O1337">
        <v>-18.005400000000002</v>
      </c>
      <c r="P1337">
        <v>64.712500000000006</v>
      </c>
      <c r="Q1337">
        <v>324.322</v>
      </c>
      <c r="R1337">
        <v>0.61605399999999999</v>
      </c>
      <c r="S1337">
        <v>-24.551400000000001</v>
      </c>
    </row>
    <row r="1338" spans="2:19" x14ac:dyDescent="0.3">
      <c r="B1338">
        <v>26</v>
      </c>
      <c r="C1338">
        <v>556.07500000000005</v>
      </c>
      <c r="E1338">
        <v>-32.470700000000001</v>
      </c>
      <c r="F1338">
        <v>56.976300000000002</v>
      </c>
      <c r="G1338">
        <v>319.61399999999998</v>
      </c>
      <c r="H1338">
        <v>0.57591400000000004</v>
      </c>
      <c r="I1338">
        <v>-48.980699999999999</v>
      </c>
      <c r="L1338">
        <v>2</v>
      </c>
      <c r="M1338">
        <v>201.70400000000001</v>
      </c>
      <c r="O1338">
        <v>-18.005400000000002</v>
      </c>
      <c r="P1338">
        <v>56.625399999999999</v>
      </c>
      <c r="Q1338">
        <v>284.30099999999999</v>
      </c>
      <c r="R1338">
        <v>5.3157300000000003</v>
      </c>
      <c r="S1338">
        <v>-20.614599999999999</v>
      </c>
    </row>
    <row r="1339" spans="2:19" x14ac:dyDescent="0.3">
      <c r="B1339">
        <v>27</v>
      </c>
      <c r="C1339">
        <v>571.71</v>
      </c>
      <c r="E1339">
        <v>-33.538800000000002</v>
      </c>
      <c r="F1339">
        <v>58.059699999999999</v>
      </c>
      <c r="G1339">
        <v>334.31799999999998</v>
      </c>
      <c r="H1339">
        <v>0.58225800000000005</v>
      </c>
      <c r="I1339">
        <v>-49.041699999999999</v>
      </c>
      <c r="L1339">
        <v>3</v>
      </c>
      <c r="M1339">
        <v>217.072</v>
      </c>
      <c r="O1339">
        <v>-8.13293</v>
      </c>
      <c r="P1339">
        <v>48.706099999999999</v>
      </c>
      <c r="Q1339">
        <v>373.80599999999998</v>
      </c>
      <c r="R1339">
        <v>0.69046399999999997</v>
      </c>
      <c r="S1339">
        <v>-21.301300000000001</v>
      </c>
    </row>
    <row r="1340" spans="2:19" x14ac:dyDescent="0.3">
      <c r="B1340">
        <v>28</v>
      </c>
      <c r="C1340">
        <v>587.72799999999995</v>
      </c>
      <c r="E1340">
        <v>-32.7911</v>
      </c>
      <c r="F1340">
        <v>57.388300000000001</v>
      </c>
      <c r="G1340">
        <v>325.04199999999997</v>
      </c>
      <c r="H1340">
        <v>0.58059499999999997</v>
      </c>
      <c r="I1340">
        <v>-48.919699999999999</v>
      </c>
      <c r="L1340">
        <v>4</v>
      </c>
      <c r="M1340">
        <v>230.6</v>
      </c>
      <c r="O1340">
        <v>-8.1024200000000004</v>
      </c>
      <c r="P1340">
        <v>49.957299999999996</v>
      </c>
      <c r="Q1340">
        <v>354.209</v>
      </c>
      <c r="R1340">
        <v>0.67179500000000003</v>
      </c>
      <c r="S1340">
        <v>-22.201499999999999</v>
      </c>
    </row>
    <row r="1341" spans="2:19" x14ac:dyDescent="0.3">
      <c r="B1341">
        <v>29</v>
      </c>
      <c r="C1341">
        <v>603.23199999999997</v>
      </c>
      <c r="E1341">
        <v>-33.203099999999999</v>
      </c>
      <c r="F1341">
        <v>57.723999999999997</v>
      </c>
      <c r="G1341">
        <v>333.62200000000001</v>
      </c>
      <c r="H1341">
        <v>0.585646</v>
      </c>
      <c r="I1341">
        <v>-48.782299999999999</v>
      </c>
      <c r="L1341">
        <v>5</v>
      </c>
      <c r="M1341">
        <v>244.506</v>
      </c>
      <c r="O1341">
        <v>-9.6588100000000008</v>
      </c>
      <c r="P1341">
        <v>52.520800000000001</v>
      </c>
      <c r="Q1341">
        <v>361.12200000000001</v>
      </c>
      <c r="R1341">
        <v>0.66768499999999997</v>
      </c>
      <c r="S1341">
        <v>-22.918700000000001</v>
      </c>
    </row>
    <row r="1342" spans="2:19" x14ac:dyDescent="0.3">
      <c r="B1342">
        <v>30</v>
      </c>
      <c r="C1342">
        <v>619.21400000000006</v>
      </c>
      <c r="E1342">
        <v>-32.638500000000001</v>
      </c>
      <c r="F1342">
        <v>57.083100000000002</v>
      </c>
      <c r="G1342">
        <v>322.96899999999999</v>
      </c>
      <c r="H1342">
        <v>0.57994199999999996</v>
      </c>
      <c r="I1342">
        <v>-49.057000000000002</v>
      </c>
      <c r="L1342">
        <v>6</v>
      </c>
      <c r="M1342">
        <v>258.74400000000003</v>
      </c>
      <c r="O1342">
        <v>-9.6740700000000004</v>
      </c>
      <c r="P1342">
        <v>53.222700000000003</v>
      </c>
      <c r="Q1342">
        <v>356.18400000000003</v>
      </c>
      <c r="R1342">
        <v>0.66267900000000002</v>
      </c>
      <c r="S1342">
        <v>-23.2697</v>
      </c>
    </row>
    <row r="1343" spans="2:19" x14ac:dyDescent="0.3">
      <c r="B1343">
        <v>31</v>
      </c>
      <c r="C1343">
        <v>634.928</v>
      </c>
      <c r="E1343">
        <v>-33.645600000000002</v>
      </c>
      <c r="F1343">
        <v>57.983400000000003</v>
      </c>
      <c r="G1343">
        <v>337.6</v>
      </c>
      <c r="H1343">
        <v>0.58629900000000001</v>
      </c>
      <c r="I1343">
        <v>-49.133299999999998</v>
      </c>
      <c r="L1343">
        <v>7</v>
      </c>
      <c r="M1343">
        <v>272.78199999999998</v>
      </c>
      <c r="O1343">
        <v>-10.2386</v>
      </c>
      <c r="P1343">
        <v>53.939799999999998</v>
      </c>
      <c r="Q1343">
        <v>361.226</v>
      </c>
      <c r="R1343">
        <v>0.66402799999999995</v>
      </c>
      <c r="S1343">
        <v>-23.3765</v>
      </c>
    </row>
    <row r="1344" spans="2:19" x14ac:dyDescent="0.3">
      <c r="B1344">
        <v>32</v>
      </c>
      <c r="C1344">
        <v>650.89800000000002</v>
      </c>
      <c r="E1344">
        <v>-32.7759</v>
      </c>
      <c r="F1344">
        <v>57.144199999999998</v>
      </c>
      <c r="G1344">
        <v>325.01900000000001</v>
      </c>
      <c r="H1344">
        <v>0.57972900000000005</v>
      </c>
      <c r="I1344">
        <v>-49.102800000000002</v>
      </c>
      <c r="L1344">
        <v>8</v>
      </c>
      <c r="M1344">
        <v>287.27300000000002</v>
      </c>
      <c r="O1344">
        <v>-9.5672599999999992</v>
      </c>
      <c r="P1344">
        <v>53.36</v>
      </c>
      <c r="Q1344">
        <v>348.36700000000002</v>
      </c>
      <c r="R1344">
        <v>0.65561800000000003</v>
      </c>
      <c r="S1344">
        <v>-23.6053</v>
      </c>
    </row>
    <row r="1345" spans="1:19" x14ac:dyDescent="0.3">
      <c r="B1345">
        <v>33</v>
      </c>
      <c r="C1345">
        <v>666.73599999999999</v>
      </c>
      <c r="E1345">
        <v>-33.813499999999998</v>
      </c>
      <c r="F1345">
        <v>57.937600000000003</v>
      </c>
      <c r="G1345">
        <v>337.10199999999998</v>
      </c>
      <c r="H1345">
        <v>0.59106400000000003</v>
      </c>
      <c r="I1345">
        <v>-49.057000000000002</v>
      </c>
      <c r="L1345">
        <v>9</v>
      </c>
      <c r="M1345">
        <v>301.072</v>
      </c>
      <c r="O1345">
        <v>-9.7351100000000006</v>
      </c>
      <c r="P1345">
        <v>53.436300000000003</v>
      </c>
      <c r="Q1345">
        <v>353.22300000000001</v>
      </c>
      <c r="R1345">
        <v>0.65818900000000002</v>
      </c>
      <c r="S1345">
        <v>-23.6816</v>
      </c>
    </row>
    <row r="1346" spans="1:19" x14ac:dyDescent="0.3">
      <c r="B1346">
        <v>34</v>
      </c>
      <c r="C1346">
        <v>682.74599999999998</v>
      </c>
      <c r="E1346">
        <v>-33.264200000000002</v>
      </c>
      <c r="F1346">
        <v>57.540900000000001</v>
      </c>
      <c r="G1346">
        <v>332.8</v>
      </c>
      <c r="H1346">
        <v>0.58715200000000001</v>
      </c>
      <c r="I1346">
        <v>-48.934899999999999</v>
      </c>
      <c r="L1346">
        <v>10</v>
      </c>
      <c r="M1346">
        <v>315.54199999999997</v>
      </c>
      <c r="O1346">
        <v>-9.8114000000000008</v>
      </c>
      <c r="P1346">
        <v>53.665199999999999</v>
      </c>
      <c r="Q1346">
        <v>354.19600000000003</v>
      </c>
      <c r="R1346">
        <v>0.65953099999999998</v>
      </c>
      <c r="S1346">
        <v>-23.757899999999999</v>
      </c>
    </row>
    <row r="1347" spans="1:19" x14ac:dyDescent="0.3">
      <c r="B1347">
        <v>35</v>
      </c>
      <c r="C1347">
        <v>698.89200000000005</v>
      </c>
      <c r="E1347">
        <v>-32.653799999999997</v>
      </c>
      <c r="F1347">
        <v>56.854199999999999</v>
      </c>
      <c r="G1347">
        <v>325.55399999999997</v>
      </c>
      <c r="H1347">
        <v>0.58103199999999999</v>
      </c>
      <c r="I1347">
        <v>-39.0015</v>
      </c>
      <c r="L1347">
        <v>11</v>
      </c>
      <c r="M1347">
        <v>330.07499999999999</v>
      </c>
      <c r="O1347">
        <v>-9.68933</v>
      </c>
      <c r="P1347">
        <v>53.482100000000003</v>
      </c>
      <c r="Q1347">
        <v>350.68599999999998</v>
      </c>
      <c r="R1347">
        <v>0.65585499999999997</v>
      </c>
      <c r="S1347">
        <v>-23.849499999999999</v>
      </c>
    </row>
    <row r="1348" spans="1:19" x14ac:dyDescent="0.3">
      <c r="L1348">
        <v>12</v>
      </c>
      <c r="M1348">
        <v>344.57799999999997</v>
      </c>
      <c r="O1348">
        <v>-9.6282999999999994</v>
      </c>
      <c r="P1348">
        <v>53.2684</v>
      </c>
      <c r="Q1348">
        <v>351.995</v>
      </c>
      <c r="R1348">
        <v>0.65817000000000003</v>
      </c>
      <c r="S1348">
        <v>-23.849499999999999</v>
      </c>
    </row>
    <row r="1349" spans="1:19" x14ac:dyDescent="0.3">
      <c r="A1349">
        <v>5.2</v>
      </c>
      <c r="L1349">
        <v>13</v>
      </c>
      <c r="M1349">
        <v>359.24599999999998</v>
      </c>
      <c r="O1349">
        <v>-10.0403</v>
      </c>
      <c r="P1349">
        <v>53.787199999999999</v>
      </c>
      <c r="Q1349">
        <v>357.03199999999998</v>
      </c>
      <c r="R1349">
        <v>0.65953899999999999</v>
      </c>
      <c r="S1349">
        <v>-23.925799999999999</v>
      </c>
    </row>
    <row r="1350" spans="1:19" x14ac:dyDescent="0.3">
      <c r="B1350">
        <v>1</v>
      </c>
      <c r="C1350">
        <v>201.72200000000001</v>
      </c>
      <c r="E1350">
        <v>-42.2363</v>
      </c>
      <c r="F1350">
        <v>71.426400000000001</v>
      </c>
      <c r="G1350">
        <v>307.42500000000001</v>
      </c>
      <c r="H1350">
        <v>0.54735100000000003</v>
      </c>
      <c r="I1350">
        <v>-49.789400000000001</v>
      </c>
      <c r="L1350">
        <v>14</v>
      </c>
      <c r="M1350">
        <v>374.173</v>
      </c>
      <c r="O1350">
        <v>-9.21631</v>
      </c>
      <c r="P1350">
        <v>52.917499999999997</v>
      </c>
      <c r="Q1350">
        <v>345.05</v>
      </c>
      <c r="R1350">
        <v>0.65486500000000003</v>
      </c>
      <c r="S1350">
        <v>-23.849499999999999</v>
      </c>
    </row>
    <row r="1351" spans="1:19" x14ac:dyDescent="0.3">
      <c r="B1351">
        <v>2</v>
      </c>
      <c r="C1351">
        <v>201.72200000000001</v>
      </c>
      <c r="E1351">
        <v>-42.2363</v>
      </c>
      <c r="F1351">
        <v>61.386099999999999</v>
      </c>
      <c r="G1351">
        <v>268.63</v>
      </c>
      <c r="H1351">
        <v>4.9551299999999996</v>
      </c>
      <c r="I1351">
        <v>-45.318600000000004</v>
      </c>
      <c r="L1351">
        <v>15</v>
      </c>
      <c r="M1351">
        <v>388.80200000000002</v>
      </c>
      <c r="O1351">
        <v>-9.7656299999999998</v>
      </c>
      <c r="P1351">
        <v>53.390500000000003</v>
      </c>
      <c r="Q1351">
        <v>350.72699999999998</v>
      </c>
      <c r="R1351">
        <v>0.65832599999999997</v>
      </c>
      <c r="S1351">
        <v>-24.017299999999999</v>
      </c>
    </row>
    <row r="1352" spans="1:19" x14ac:dyDescent="0.3">
      <c r="B1352">
        <v>3</v>
      </c>
      <c r="C1352">
        <v>216.268</v>
      </c>
      <c r="E1352">
        <v>-31.4941</v>
      </c>
      <c r="F1352">
        <v>51.452599999999997</v>
      </c>
      <c r="G1352">
        <v>353.36200000000002</v>
      </c>
      <c r="H1352">
        <v>0.62341100000000005</v>
      </c>
      <c r="I1352">
        <v>-46.188400000000001</v>
      </c>
      <c r="L1352">
        <v>16</v>
      </c>
      <c r="M1352">
        <v>403.72399999999999</v>
      </c>
      <c r="O1352">
        <v>-10.1929</v>
      </c>
      <c r="P1352">
        <v>53.863500000000002</v>
      </c>
      <c r="Q1352">
        <v>357.98200000000003</v>
      </c>
      <c r="R1352">
        <v>0.66183599999999998</v>
      </c>
      <c r="S1352">
        <v>-24.063099999999999</v>
      </c>
    </row>
    <row r="1353" spans="1:19" x14ac:dyDescent="0.3">
      <c r="B1353">
        <v>4</v>
      </c>
      <c r="C1353">
        <v>230.34800000000001</v>
      </c>
      <c r="E1353">
        <v>-32.8979</v>
      </c>
      <c r="F1353">
        <v>55.618299999999998</v>
      </c>
      <c r="G1353">
        <v>343.69900000000001</v>
      </c>
      <c r="H1353">
        <v>0.60222299999999995</v>
      </c>
      <c r="I1353">
        <v>-47.332799999999999</v>
      </c>
      <c r="L1353">
        <v>17</v>
      </c>
      <c r="M1353">
        <v>418.76100000000002</v>
      </c>
      <c r="O1353">
        <v>-10.2539</v>
      </c>
      <c r="P1353">
        <v>53.848300000000002</v>
      </c>
      <c r="Q1353">
        <v>361.57400000000001</v>
      </c>
      <c r="R1353">
        <v>0.662296</v>
      </c>
      <c r="S1353">
        <v>-24.139399999999998</v>
      </c>
    </row>
    <row r="1354" spans="1:19" x14ac:dyDescent="0.3">
      <c r="B1354">
        <v>5</v>
      </c>
      <c r="C1354">
        <v>244.43100000000001</v>
      </c>
      <c r="E1354">
        <v>-32.867400000000004</v>
      </c>
      <c r="F1354">
        <v>56.808500000000002</v>
      </c>
      <c r="G1354">
        <v>330.96600000000001</v>
      </c>
      <c r="H1354">
        <v>0.58793600000000001</v>
      </c>
      <c r="I1354">
        <v>-47.836300000000001</v>
      </c>
      <c r="L1354">
        <v>18</v>
      </c>
      <c r="M1354">
        <v>433.767</v>
      </c>
      <c r="O1354">
        <v>-10.589600000000001</v>
      </c>
      <c r="P1354">
        <v>53.955100000000002</v>
      </c>
      <c r="Q1354">
        <v>365.17700000000002</v>
      </c>
      <c r="R1354">
        <v>0.664825</v>
      </c>
      <c r="S1354">
        <v>-24.002099999999999</v>
      </c>
    </row>
    <row r="1355" spans="1:19" x14ac:dyDescent="0.3">
      <c r="B1355">
        <v>6</v>
      </c>
      <c r="C1355">
        <v>258.86500000000001</v>
      </c>
      <c r="E1355">
        <v>-32.9895</v>
      </c>
      <c r="F1355">
        <v>57.510399999999997</v>
      </c>
      <c r="G1355">
        <v>328.10199999999998</v>
      </c>
      <c r="H1355">
        <v>0.58171700000000004</v>
      </c>
      <c r="I1355">
        <v>-48.202500000000001</v>
      </c>
      <c r="L1355">
        <v>19</v>
      </c>
      <c r="M1355">
        <v>448.87299999999999</v>
      </c>
      <c r="O1355">
        <v>-9.99451</v>
      </c>
      <c r="P1355">
        <v>53.451500000000003</v>
      </c>
      <c r="Q1355">
        <v>354.774</v>
      </c>
      <c r="R1355">
        <v>0.65695599999999998</v>
      </c>
      <c r="S1355">
        <v>-24.368300000000001</v>
      </c>
    </row>
    <row r="1356" spans="1:19" x14ac:dyDescent="0.3">
      <c r="B1356">
        <v>7</v>
      </c>
      <c r="C1356">
        <v>273.28399999999999</v>
      </c>
      <c r="E1356">
        <v>-33.737200000000001</v>
      </c>
      <c r="F1356">
        <v>58.502200000000002</v>
      </c>
      <c r="G1356">
        <v>337.64800000000002</v>
      </c>
      <c r="H1356">
        <v>0.58627700000000005</v>
      </c>
      <c r="I1356">
        <v>-48.4009</v>
      </c>
      <c r="L1356">
        <v>20</v>
      </c>
      <c r="M1356">
        <v>464.173</v>
      </c>
      <c r="O1356">
        <v>-9.3841599999999996</v>
      </c>
      <c r="P1356">
        <v>52.581800000000001</v>
      </c>
      <c r="Q1356">
        <v>345.279</v>
      </c>
      <c r="R1356">
        <v>0.65261100000000005</v>
      </c>
      <c r="S1356">
        <v>-24.353000000000002</v>
      </c>
    </row>
    <row r="1357" spans="1:19" x14ac:dyDescent="0.3">
      <c r="B1357">
        <v>8</v>
      </c>
      <c r="C1357">
        <v>287.25599999999997</v>
      </c>
      <c r="E1357">
        <v>-32.653799999999997</v>
      </c>
      <c r="F1357">
        <v>57.571399999999997</v>
      </c>
      <c r="G1357">
        <v>327.13299999999998</v>
      </c>
      <c r="H1357">
        <v>0.57832399999999995</v>
      </c>
      <c r="I1357">
        <v>-48.232999999999997</v>
      </c>
      <c r="L1357">
        <v>21</v>
      </c>
      <c r="M1357">
        <v>479.31400000000002</v>
      </c>
      <c r="O1357">
        <v>-10.452299999999999</v>
      </c>
      <c r="P1357">
        <v>53.680399999999999</v>
      </c>
      <c r="Q1357">
        <v>360.93200000000002</v>
      </c>
      <c r="R1357">
        <v>0.66345100000000001</v>
      </c>
      <c r="S1357">
        <v>-24.276700000000002</v>
      </c>
    </row>
    <row r="1358" spans="1:19" x14ac:dyDescent="0.3">
      <c r="B1358">
        <v>9</v>
      </c>
      <c r="C1358">
        <v>301.661</v>
      </c>
      <c r="E1358">
        <v>-32.913200000000003</v>
      </c>
      <c r="F1358">
        <v>57.815600000000003</v>
      </c>
      <c r="G1358">
        <v>328.75700000000001</v>
      </c>
      <c r="H1358">
        <v>0.58109100000000002</v>
      </c>
      <c r="I1358">
        <v>-48.431399999999996</v>
      </c>
      <c r="L1358">
        <v>22</v>
      </c>
      <c r="M1358">
        <v>494.59399999999999</v>
      </c>
      <c r="O1358">
        <v>-10.3912</v>
      </c>
      <c r="P1358">
        <v>53.695700000000002</v>
      </c>
      <c r="Q1358">
        <v>358.137</v>
      </c>
      <c r="R1358">
        <v>0.66335200000000005</v>
      </c>
      <c r="S1358">
        <v>-24.307300000000001</v>
      </c>
    </row>
    <row r="1359" spans="1:19" x14ac:dyDescent="0.3">
      <c r="B1359">
        <v>10</v>
      </c>
      <c r="C1359">
        <v>316.51600000000002</v>
      </c>
      <c r="E1359">
        <v>-33.294699999999999</v>
      </c>
      <c r="F1359">
        <v>58.105499999999999</v>
      </c>
      <c r="G1359">
        <v>332.58800000000002</v>
      </c>
      <c r="H1359">
        <v>0.58386899999999997</v>
      </c>
      <c r="I1359">
        <v>-48.431399999999996</v>
      </c>
      <c r="L1359">
        <v>23</v>
      </c>
      <c r="M1359">
        <v>509.899</v>
      </c>
      <c r="O1359">
        <v>-9.8877000000000006</v>
      </c>
      <c r="P1359">
        <v>53.070099999999996</v>
      </c>
      <c r="Q1359">
        <v>351.39499999999998</v>
      </c>
      <c r="R1359">
        <v>0.65897700000000003</v>
      </c>
      <c r="S1359">
        <v>-24.414100000000001</v>
      </c>
    </row>
    <row r="1360" spans="1:19" x14ac:dyDescent="0.3">
      <c r="B1360">
        <v>11</v>
      </c>
      <c r="C1360">
        <v>331.00599999999997</v>
      </c>
      <c r="E1360">
        <v>-33.279400000000003</v>
      </c>
      <c r="F1360">
        <v>58.075000000000003</v>
      </c>
      <c r="G1360">
        <v>335.08199999999999</v>
      </c>
      <c r="H1360">
        <v>0.58508000000000004</v>
      </c>
      <c r="I1360">
        <v>-48.3551</v>
      </c>
      <c r="L1360">
        <v>24</v>
      </c>
      <c r="M1360">
        <v>525.16700000000003</v>
      </c>
      <c r="O1360">
        <v>-10.849</v>
      </c>
      <c r="P1360">
        <v>53.802500000000002</v>
      </c>
      <c r="Q1360">
        <v>366.73899999999998</v>
      </c>
      <c r="R1360">
        <v>0.66824899999999998</v>
      </c>
      <c r="S1360">
        <v>-24.398800000000001</v>
      </c>
    </row>
    <row r="1361" spans="2:19" x14ac:dyDescent="0.3">
      <c r="B1361">
        <v>12</v>
      </c>
      <c r="C1361">
        <v>345.71499999999997</v>
      </c>
      <c r="E1361">
        <v>-32.577500000000001</v>
      </c>
      <c r="F1361">
        <v>57.540900000000001</v>
      </c>
      <c r="G1361">
        <v>326.47000000000003</v>
      </c>
      <c r="H1361">
        <v>0.57930300000000001</v>
      </c>
      <c r="I1361">
        <v>-48.477200000000003</v>
      </c>
      <c r="L1361">
        <v>25</v>
      </c>
      <c r="M1361">
        <v>540.59900000000005</v>
      </c>
      <c r="O1361">
        <v>-10.345499999999999</v>
      </c>
      <c r="P1361">
        <v>53.482100000000003</v>
      </c>
      <c r="Q1361">
        <v>358.58100000000002</v>
      </c>
      <c r="R1361">
        <v>0.66421600000000003</v>
      </c>
      <c r="S1361">
        <v>-24.353000000000002</v>
      </c>
    </row>
    <row r="1362" spans="2:19" x14ac:dyDescent="0.3">
      <c r="B1362">
        <v>13</v>
      </c>
      <c r="C1362">
        <v>360.47699999999998</v>
      </c>
      <c r="E1362">
        <v>-33.126800000000003</v>
      </c>
      <c r="F1362">
        <v>57.983400000000003</v>
      </c>
      <c r="G1362">
        <v>330.08499999999998</v>
      </c>
      <c r="H1362">
        <v>0.58407299999999995</v>
      </c>
      <c r="I1362">
        <v>-48.385599999999997</v>
      </c>
      <c r="L1362">
        <v>26</v>
      </c>
      <c r="M1362">
        <v>555.93100000000004</v>
      </c>
      <c r="O1362">
        <v>-10.604900000000001</v>
      </c>
      <c r="P1362">
        <v>53.771999999999998</v>
      </c>
      <c r="Q1362">
        <v>366.15600000000001</v>
      </c>
      <c r="R1362">
        <v>0.66559599999999997</v>
      </c>
      <c r="S1362">
        <v>-24.444600000000001</v>
      </c>
    </row>
    <row r="1363" spans="2:19" x14ac:dyDescent="0.3">
      <c r="B1363">
        <v>14</v>
      </c>
      <c r="C1363">
        <v>375.36599999999999</v>
      </c>
      <c r="E1363">
        <v>-33.035299999999999</v>
      </c>
      <c r="F1363">
        <v>57.9071</v>
      </c>
      <c r="G1363">
        <v>331.21100000000001</v>
      </c>
      <c r="H1363">
        <v>0.58185299999999995</v>
      </c>
      <c r="I1363">
        <v>-48.645000000000003</v>
      </c>
      <c r="L1363">
        <v>27</v>
      </c>
      <c r="M1363">
        <v>571.41499999999996</v>
      </c>
      <c r="O1363">
        <v>-9.84192</v>
      </c>
      <c r="P1363">
        <v>52.825899999999997</v>
      </c>
      <c r="Q1363">
        <v>352.61799999999999</v>
      </c>
      <c r="R1363">
        <v>0.66122599999999998</v>
      </c>
      <c r="S1363">
        <v>-24.383500000000002</v>
      </c>
    </row>
    <row r="1364" spans="2:19" x14ac:dyDescent="0.3">
      <c r="B1364">
        <v>15</v>
      </c>
      <c r="C1364">
        <v>390.17500000000001</v>
      </c>
      <c r="E1364">
        <v>-33.157299999999999</v>
      </c>
      <c r="F1364">
        <v>58.090200000000003</v>
      </c>
      <c r="G1364">
        <v>336.52699999999999</v>
      </c>
      <c r="H1364">
        <v>0.585202</v>
      </c>
      <c r="I1364">
        <v>-48.4161</v>
      </c>
      <c r="L1364">
        <v>28</v>
      </c>
      <c r="M1364">
        <v>586.79899999999998</v>
      </c>
      <c r="O1364">
        <v>-10.9711</v>
      </c>
      <c r="P1364">
        <v>53.787199999999999</v>
      </c>
      <c r="Q1364">
        <v>367.85899999999998</v>
      </c>
      <c r="R1364">
        <v>0.67184299999999997</v>
      </c>
      <c r="S1364">
        <v>-24.581900000000001</v>
      </c>
    </row>
    <row r="1365" spans="2:19" x14ac:dyDescent="0.3">
      <c r="B1365">
        <v>16</v>
      </c>
      <c r="C1365">
        <v>405.084</v>
      </c>
      <c r="E1365">
        <v>-32.699599999999997</v>
      </c>
      <c r="F1365">
        <v>57.678199999999997</v>
      </c>
      <c r="G1365">
        <v>328.08800000000002</v>
      </c>
      <c r="H1365">
        <v>0.58164099999999996</v>
      </c>
      <c r="I1365">
        <v>-48.324599999999997</v>
      </c>
      <c r="L1365">
        <v>29</v>
      </c>
      <c r="M1365">
        <v>602.50900000000001</v>
      </c>
      <c r="O1365">
        <v>-10.849</v>
      </c>
      <c r="P1365">
        <v>53.848300000000002</v>
      </c>
      <c r="Q1365">
        <v>365.42899999999997</v>
      </c>
      <c r="R1365">
        <v>0.66710899999999995</v>
      </c>
      <c r="S1365">
        <v>-24.704000000000001</v>
      </c>
    </row>
    <row r="1366" spans="2:19" x14ac:dyDescent="0.3">
      <c r="B1366">
        <v>17</v>
      </c>
      <c r="C1366">
        <v>420.04199999999997</v>
      </c>
      <c r="E1366">
        <v>-32.9895</v>
      </c>
      <c r="F1366">
        <v>57.784999999999997</v>
      </c>
      <c r="G1366">
        <v>333.25799999999998</v>
      </c>
      <c r="H1366">
        <v>0.58543400000000001</v>
      </c>
      <c r="I1366">
        <v>-48.2941</v>
      </c>
      <c r="L1366">
        <v>30</v>
      </c>
      <c r="M1366">
        <v>618.20799999999997</v>
      </c>
      <c r="O1366">
        <v>-10.9711</v>
      </c>
      <c r="P1366">
        <v>53.832999999999998</v>
      </c>
      <c r="Q1366">
        <v>367.928</v>
      </c>
      <c r="R1366">
        <v>0.67072299999999996</v>
      </c>
      <c r="S1366">
        <v>-24.7803</v>
      </c>
    </row>
    <row r="1367" spans="2:19" x14ac:dyDescent="0.3">
      <c r="B1367">
        <v>18</v>
      </c>
      <c r="C1367">
        <v>435.42599999999999</v>
      </c>
      <c r="E1367">
        <v>-33.371000000000002</v>
      </c>
      <c r="F1367">
        <v>58.181800000000003</v>
      </c>
      <c r="G1367">
        <v>338.036</v>
      </c>
      <c r="H1367">
        <v>0.58737700000000004</v>
      </c>
      <c r="I1367">
        <v>-48.5687</v>
      </c>
      <c r="L1367">
        <v>31</v>
      </c>
      <c r="M1367">
        <v>633.923</v>
      </c>
      <c r="O1367">
        <v>-10.421799999999999</v>
      </c>
      <c r="P1367">
        <v>53.192100000000003</v>
      </c>
      <c r="Q1367">
        <v>358.17500000000001</v>
      </c>
      <c r="R1367">
        <v>0.66600199999999998</v>
      </c>
      <c r="S1367">
        <v>-24.627700000000001</v>
      </c>
    </row>
    <row r="1368" spans="2:19" x14ac:dyDescent="0.3">
      <c r="B1368">
        <v>19</v>
      </c>
      <c r="C1368">
        <v>450.57299999999998</v>
      </c>
      <c r="E1368">
        <v>-32.211300000000001</v>
      </c>
      <c r="F1368">
        <v>56.976300000000002</v>
      </c>
      <c r="G1368">
        <v>323.76600000000002</v>
      </c>
      <c r="H1368">
        <v>0.57905799999999996</v>
      </c>
      <c r="I1368">
        <v>-48.538200000000003</v>
      </c>
      <c r="L1368">
        <v>32</v>
      </c>
      <c r="M1368">
        <v>649.83699999999999</v>
      </c>
      <c r="O1368">
        <v>-10.421799999999999</v>
      </c>
      <c r="P1368">
        <v>53.1464</v>
      </c>
      <c r="Q1368">
        <v>357.42200000000003</v>
      </c>
      <c r="R1368">
        <v>0.66267699999999996</v>
      </c>
      <c r="S1368">
        <v>-24.627700000000001</v>
      </c>
    </row>
    <row r="1369" spans="2:19" x14ac:dyDescent="0.3">
      <c r="B1369">
        <v>20</v>
      </c>
      <c r="C1369">
        <v>466.13</v>
      </c>
      <c r="E1369">
        <v>-33.447299999999998</v>
      </c>
      <c r="F1369">
        <v>58.319099999999999</v>
      </c>
      <c r="G1369">
        <v>342.56</v>
      </c>
      <c r="H1369">
        <v>0.58979999999999999</v>
      </c>
      <c r="I1369">
        <v>-48.385599999999997</v>
      </c>
      <c r="L1369">
        <v>33</v>
      </c>
      <c r="M1369">
        <v>665.60699999999997</v>
      </c>
      <c r="O1369">
        <v>-11.1084</v>
      </c>
      <c r="P1369">
        <v>53.771999999999998</v>
      </c>
      <c r="Q1369">
        <v>366.74200000000002</v>
      </c>
      <c r="R1369">
        <v>0.67008299999999998</v>
      </c>
      <c r="S1369">
        <v>-24.719200000000001</v>
      </c>
    </row>
    <row r="1370" spans="2:19" x14ac:dyDescent="0.3">
      <c r="B1370">
        <v>21</v>
      </c>
      <c r="C1370">
        <v>481.52300000000002</v>
      </c>
      <c r="E1370">
        <v>-32.592799999999997</v>
      </c>
      <c r="F1370">
        <v>57.189900000000002</v>
      </c>
      <c r="G1370">
        <v>330.28399999999999</v>
      </c>
      <c r="H1370">
        <v>0.583708</v>
      </c>
      <c r="I1370">
        <v>-48.370399999999997</v>
      </c>
      <c r="L1370">
        <v>34</v>
      </c>
      <c r="M1370">
        <v>681.55399999999997</v>
      </c>
      <c r="O1370">
        <v>-10.2081</v>
      </c>
      <c r="P1370">
        <v>52.871699999999997</v>
      </c>
      <c r="Q1370">
        <v>355.42700000000002</v>
      </c>
      <c r="R1370">
        <v>0.66375799999999996</v>
      </c>
      <c r="S1370">
        <v>-24.673500000000001</v>
      </c>
    </row>
    <row r="1371" spans="2:19" x14ac:dyDescent="0.3">
      <c r="B1371">
        <v>22</v>
      </c>
      <c r="C1371">
        <v>496.74599999999998</v>
      </c>
      <c r="E1371">
        <v>-33.538800000000002</v>
      </c>
      <c r="F1371">
        <v>58.120699999999999</v>
      </c>
      <c r="G1371">
        <v>340.09699999999998</v>
      </c>
      <c r="H1371">
        <v>0.58999500000000005</v>
      </c>
      <c r="I1371">
        <v>-48.5687</v>
      </c>
      <c r="L1371">
        <v>35</v>
      </c>
      <c r="M1371">
        <v>697.48099999999999</v>
      </c>
      <c r="O1371">
        <v>-10.574299999999999</v>
      </c>
      <c r="P1371">
        <v>53.237900000000003</v>
      </c>
      <c r="Q1371">
        <v>359.91699999999997</v>
      </c>
      <c r="R1371">
        <v>0.66700999999999999</v>
      </c>
      <c r="S1371">
        <v>-24.795500000000001</v>
      </c>
    </row>
    <row r="1372" spans="2:19" x14ac:dyDescent="0.3">
      <c r="B1372">
        <v>23</v>
      </c>
      <c r="C1372">
        <v>512.25300000000004</v>
      </c>
      <c r="E1372">
        <v>-32.531700000000001</v>
      </c>
      <c r="F1372">
        <v>57.235700000000001</v>
      </c>
      <c r="G1372">
        <v>326.97399999999999</v>
      </c>
      <c r="H1372">
        <v>0.58143299999999998</v>
      </c>
      <c r="I1372">
        <v>-48.431399999999996</v>
      </c>
    </row>
    <row r="1373" spans="2:19" x14ac:dyDescent="0.3">
      <c r="B1373">
        <v>24</v>
      </c>
      <c r="C1373">
        <v>528.08199999999999</v>
      </c>
      <c r="E1373">
        <v>-32.7911</v>
      </c>
      <c r="F1373">
        <v>57.464599999999997</v>
      </c>
      <c r="G1373">
        <v>331.99299999999999</v>
      </c>
      <c r="H1373">
        <v>0.58402399999999999</v>
      </c>
      <c r="I1373">
        <v>-48.660299999999999</v>
      </c>
      <c r="K1373">
        <v>5.0999999999999996</v>
      </c>
    </row>
    <row r="1374" spans="2:19" x14ac:dyDescent="0.3">
      <c r="B1374">
        <v>25</v>
      </c>
      <c r="C1374">
        <v>543.73800000000006</v>
      </c>
      <c r="E1374">
        <v>-32.516500000000001</v>
      </c>
      <c r="F1374">
        <v>57.174700000000001</v>
      </c>
      <c r="G1374">
        <v>328.613</v>
      </c>
      <c r="H1374">
        <v>0.58156600000000003</v>
      </c>
      <c r="I1374">
        <v>-48.5077</v>
      </c>
      <c r="L1374">
        <v>1</v>
      </c>
      <c r="M1374">
        <v>201.67099999999999</v>
      </c>
      <c r="O1374">
        <v>-17.700199999999999</v>
      </c>
      <c r="P1374">
        <v>64.498900000000006</v>
      </c>
      <c r="Q1374">
        <v>323.09199999999998</v>
      </c>
      <c r="R1374">
        <v>0.61773299999999998</v>
      </c>
      <c r="S1374">
        <v>-24.337800000000001</v>
      </c>
    </row>
    <row r="1375" spans="2:19" x14ac:dyDescent="0.3">
      <c r="B1375">
        <v>26</v>
      </c>
      <c r="C1375">
        <v>559.29499999999996</v>
      </c>
      <c r="E1375">
        <v>-32.501199999999997</v>
      </c>
      <c r="F1375">
        <v>57.006799999999998</v>
      </c>
      <c r="G1375">
        <v>328.23700000000002</v>
      </c>
      <c r="H1375">
        <v>0.58365</v>
      </c>
      <c r="I1375">
        <v>-48.4619</v>
      </c>
      <c r="L1375">
        <v>2</v>
      </c>
      <c r="M1375">
        <v>201.67099999999999</v>
      </c>
      <c r="O1375">
        <v>-17.700199999999999</v>
      </c>
      <c r="P1375">
        <v>56.350700000000003</v>
      </c>
      <c r="Q1375">
        <v>282.89499999999998</v>
      </c>
      <c r="R1375">
        <v>5.2813600000000003</v>
      </c>
      <c r="S1375">
        <v>-20.1569</v>
      </c>
    </row>
    <row r="1376" spans="2:19" x14ac:dyDescent="0.3">
      <c r="B1376">
        <v>27</v>
      </c>
      <c r="C1376">
        <v>575.49800000000005</v>
      </c>
      <c r="E1376">
        <v>-32.577500000000001</v>
      </c>
      <c r="F1376">
        <v>56.762700000000002</v>
      </c>
      <c r="G1376">
        <v>332.8</v>
      </c>
      <c r="H1376">
        <v>0.58574800000000005</v>
      </c>
      <c r="I1376">
        <v>-48.538200000000003</v>
      </c>
      <c r="L1376">
        <v>3</v>
      </c>
      <c r="M1376">
        <v>217.00200000000001</v>
      </c>
      <c r="O1376">
        <v>-7.50732</v>
      </c>
      <c r="P1376">
        <v>47.454799999999999</v>
      </c>
      <c r="Q1376">
        <v>372.20600000000002</v>
      </c>
      <c r="R1376">
        <v>0.696515</v>
      </c>
      <c r="S1376">
        <v>-21.179200000000002</v>
      </c>
    </row>
    <row r="1377" spans="1:19" x14ac:dyDescent="0.3">
      <c r="B1377">
        <v>28</v>
      </c>
      <c r="C1377">
        <v>591.34400000000005</v>
      </c>
      <c r="E1377">
        <v>-32.6233</v>
      </c>
      <c r="F1377">
        <v>57.022100000000002</v>
      </c>
      <c r="G1377">
        <v>330.97199999999998</v>
      </c>
      <c r="H1377">
        <v>0.58530199999999999</v>
      </c>
      <c r="I1377">
        <v>-48.492400000000004</v>
      </c>
      <c r="L1377">
        <v>4</v>
      </c>
      <c r="M1377">
        <v>229.76900000000001</v>
      </c>
      <c r="O1377">
        <v>-8.5449199999999994</v>
      </c>
      <c r="P1377">
        <v>49.9878</v>
      </c>
      <c r="Q1377">
        <v>372.83699999999999</v>
      </c>
      <c r="R1377">
        <v>0.68743799999999999</v>
      </c>
      <c r="S1377">
        <v>-21.8506</v>
      </c>
    </row>
    <row r="1378" spans="1:19" x14ac:dyDescent="0.3">
      <c r="B1378">
        <v>29</v>
      </c>
      <c r="C1378">
        <v>607.13499999999999</v>
      </c>
      <c r="E1378">
        <v>-31.845099999999999</v>
      </c>
      <c r="F1378">
        <v>56.2134</v>
      </c>
      <c r="G1378">
        <v>323.61200000000002</v>
      </c>
      <c r="H1378">
        <v>0.58118099999999995</v>
      </c>
      <c r="I1378">
        <v>-48.4619</v>
      </c>
      <c r="L1378">
        <v>5</v>
      </c>
      <c r="M1378">
        <v>243.97800000000001</v>
      </c>
      <c r="O1378">
        <v>-8.7737999999999996</v>
      </c>
      <c r="P1378">
        <v>51.4679</v>
      </c>
      <c r="Q1378">
        <v>353.11399999999998</v>
      </c>
      <c r="R1378">
        <v>0.66591299999999998</v>
      </c>
      <c r="S1378">
        <v>-22.811900000000001</v>
      </c>
    </row>
    <row r="1379" spans="1:19" x14ac:dyDescent="0.3">
      <c r="B1379">
        <v>30</v>
      </c>
      <c r="C1379">
        <v>622.91300000000001</v>
      </c>
      <c r="E1379">
        <v>-32.546999999999997</v>
      </c>
      <c r="F1379">
        <v>56.869500000000002</v>
      </c>
      <c r="G1379">
        <v>330.58300000000003</v>
      </c>
      <c r="H1379">
        <v>0.58644099999999999</v>
      </c>
      <c r="I1379">
        <v>-48.385599999999997</v>
      </c>
      <c r="L1379">
        <v>6</v>
      </c>
      <c r="M1379">
        <v>258.286</v>
      </c>
      <c r="O1379">
        <v>-9.84192</v>
      </c>
      <c r="P1379">
        <v>53.1158</v>
      </c>
      <c r="Q1379">
        <v>358.96699999999998</v>
      </c>
      <c r="R1379">
        <v>0.66496</v>
      </c>
      <c r="S1379">
        <v>-23.3459</v>
      </c>
    </row>
    <row r="1380" spans="1:19" x14ac:dyDescent="0.3">
      <c r="B1380">
        <v>31</v>
      </c>
      <c r="C1380">
        <v>638.93700000000001</v>
      </c>
      <c r="E1380">
        <v>-32.577500000000001</v>
      </c>
      <c r="F1380">
        <v>56.854199999999999</v>
      </c>
      <c r="G1380">
        <v>329.90499999999997</v>
      </c>
      <c r="H1380">
        <v>0.58776099999999998</v>
      </c>
      <c r="I1380">
        <v>-48.477200000000003</v>
      </c>
      <c r="L1380">
        <v>7</v>
      </c>
      <c r="M1380">
        <v>272.56099999999998</v>
      </c>
      <c r="O1380">
        <v>-9.4757099999999994</v>
      </c>
      <c r="P1380">
        <v>53.009</v>
      </c>
      <c r="Q1380">
        <v>351.16399999999999</v>
      </c>
      <c r="R1380">
        <v>0.65871999999999997</v>
      </c>
      <c r="S1380">
        <v>-23.3765</v>
      </c>
    </row>
    <row r="1381" spans="1:19" x14ac:dyDescent="0.3">
      <c r="B1381">
        <v>32</v>
      </c>
      <c r="C1381">
        <v>654.84</v>
      </c>
      <c r="E1381">
        <v>-33.065800000000003</v>
      </c>
      <c r="F1381">
        <v>57.372999999999998</v>
      </c>
      <c r="G1381">
        <v>337.66500000000002</v>
      </c>
      <c r="H1381">
        <v>0.59049799999999997</v>
      </c>
      <c r="I1381">
        <v>-48.690800000000003</v>
      </c>
      <c r="L1381">
        <v>8</v>
      </c>
      <c r="M1381">
        <v>286.73599999999999</v>
      </c>
      <c r="O1381">
        <v>-9.6130399999999998</v>
      </c>
      <c r="P1381">
        <v>53.176900000000003</v>
      </c>
      <c r="Q1381">
        <v>356.68799999999999</v>
      </c>
      <c r="R1381">
        <v>0.65871199999999996</v>
      </c>
      <c r="S1381">
        <v>-23.4375</v>
      </c>
    </row>
    <row r="1382" spans="1:19" x14ac:dyDescent="0.3">
      <c r="B1382">
        <v>33</v>
      </c>
      <c r="C1382">
        <v>670.96199999999999</v>
      </c>
      <c r="E1382">
        <v>-32.9437</v>
      </c>
      <c r="F1382">
        <v>57.067900000000002</v>
      </c>
      <c r="G1382">
        <v>336.791</v>
      </c>
      <c r="H1382">
        <v>0.59040199999999998</v>
      </c>
      <c r="I1382">
        <v>-48.492400000000004</v>
      </c>
      <c r="L1382">
        <v>9</v>
      </c>
      <c r="M1382">
        <v>301.291</v>
      </c>
      <c r="O1382">
        <v>-9.4299300000000006</v>
      </c>
      <c r="P1382">
        <v>53.0396</v>
      </c>
      <c r="Q1382">
        <v>352.50400000000002</v>
      </c>
      <c r="R1382">
        <v>0.65840600000000005</v>
      </c>
      <c r="S1382">
        <v>-23.4833</v>
      </c>
    </row>
    <row r="1383" spans="1:19" x14ac:dyDescent="0.3">
      <c r="B1383">
        <v>34</v>
      </c>
      <c r="C1383">
        <v>687.27700000000004</v>
      </c>
      <c r="E1383">
        <v>-31.936599999999999</v>
      </c>
      <c r="F1383">
        <v>56.1218</v>
      </c>
      <c r="G1383">
        <v>324.06799999999998</v>
      </c>
      <c r="H1383">
        <v>0.58618499999999996</v>
      </c>
      <c r="I1383">
        <v>-48.4467</v>
      </c>
      <c r="L1383">
        <v>10</v>
      </c>
      <c r="M1383">
        <v>315.71899999999999</v>
      </c>
      <c r="O1383">
        <v>-9.8114000000000008</v>
      </c>
      <c r="P1383">
        <v>53.3752</v>
      </c>
      <c r="Q1383">
        <v>357.97</v>
      </c>
      <c r="R1383">
        <v>0.66123200000000004</v>
      </c>
      <c r="S1383">
        <v>-23.696899999999999</v>
      </c>
    </row>
    <row r="1384" spans="1:19" x14ac:dyDescent="0.3">
      <c r="L1384">
        <v>11</v>
      </c>
      <c r="M1384">
        <v>329.66800000000001</v>
      </c>
      <c r="O1384">
        <v>-9.7656299999999998</v>
      </c>
      <c r="P1384">
        <v>53.298999999999999</v>
      </c>
      <c r="Q1384">
        <v>360.28500000000003</v>
      </c>
      <c r="R1384">
        <v>0.66534599999999999</v>
      </c>
      <c r="S1384">
        <v>-23.635899999999999</v>
      </c>
    </row>
    <row r="1385" spans="1:19" x14ac:dyDescent="0.3">
      <c r="A1385">
        <v>5.25</v>
      </c>
      <c r="L1385">
        <v>12</v>
      </c>
      <c r="M1385">
        <v>344.267</v>
      </c>
      <c r="O1385">
        <v>-10.0098</v>
      </c>
      <c r="P1385">
        <v>53.573599999999999</v>
      </c>
      <c r="Q1385">
        <v>359.99299999999999</v>
      </c>
      <c r="R1385">
        <v>0.66412700000000002</v>
      </c>
      <c r="S1385">
        <v>-23.956299999999999</v>
      </c>
    </row>
    <row r="1386" spans="1:19" x14ac:dyDescent="0.3">
      <c r="B1386">
        <v>1</v>
      </c>
      <c r="C1386">
        <v>201.66399999999999</v>
      </c>
      <c r="E1386">
        <v>-41.412399999999998</v>
      </c>
      <c r="F1386">
        <v>70.617699999999999</v>
      </c>
      <c r="G1386">
        <v>302.851</v>
      </c>
      <c r="H1386">
        <v>0.54676100000000005</v>
      </c>
      <c r="I1386">
        <v>-49.362200000000001</v>
      </c>
      <c r="L1386">
        <v>13</v>
      </c>
      <c r="M1386">
        <v>359.31200000000001</v>
      </c>
      <c r="O1386">
        <v>-9.3689</v>
      </c>
      <c r="P1386">
        <v>52.841200000000001</v>
      </c>
      <c r="Q1386">
        <v>354.01499999999999</v>
      </c>
      <c r="R1386">
        <v>0.65778199999999998</v>
      </c>
      <c r="S1386">
        <v>-23.757899999999999</v>
      </c>
    </row>
    <row r="1387" spans="1:19" x14ac:dyDescent="0.3">
      <c r="B1387">
        <v>2</v>
      </c>
      <c r="C1387">
        <v>201.66399999999999</v>
      </c>
      <c r="E1387">
        <v>-41.412399999999998</v>
      </c>
      <c r="F1387">
        <v>60.455300000000001</v>
      </c>
      <c r="G1387">
        <v>262.97800000000001</v>
      </c>
      <c r="H1387">
        <v>4.9646299999999997</v>
      </c>
      <c r="I1387">
        <v>-44.998199999999997</v>
      </c>
      <c r="L1387">
        <v>14</v>
      </c>
      <c r="M1387">
        <v>373.90499999999997</v>
      </c>
      <c r="O1387">
        <v>-9.7198499999999992</v>
      </c>
      <c r="P1387">
        <v>53.222700000000003</v>
      </c>
      <c r="Q1387">
        <v>358.923</v>
      </c>
      <c r="R1387">
        <v>0.66451800000000005</v>
      </c>
      <c r="S1387">
        <v>-23.666399999999999</v>
      </c>
    </row>
    <row r="1388" spans="1:19" x14ac:dyDescent="0.3">
      <c r="B1388">
        <v>3</v>
      </c>
      <c r="C1388">
        <v>214.07</v>
      </c>
      <c r="E1388">
        <v>-31.722999999999999</v>
      </c>
      <c r="F1388">
        <v>50.643900000000002</v>
      </c>
      <c r="G1388">
        <v>372.5</v>
      </c>
      <c r="H1388">
        <v>0.64451800000000004</v>
      </c>
      <c r="I1388">
        <v>-45.4559</v>
      </c>
      <c r="L1388">
        <v>15</v>
      </c>
      <c r="M1388">
        <v>388.66300000000001</v>
      </c>
      <c r="O1388">
        <v>-9.6435499999999994</v>
      </c>
      <c r="P1388">
        <v>53.3752</v>
      </c>
      <c r="Q1388">
        <v>358.42099999999999</v>
      </c>
      <c r="R1388">
        <v>0.66401500000000002</v>
      </c>
      <c r="S1388">
        <v>-23.666399999999999</v>
      </c>
    </row>
    <row r="1389" spans="1:19" x14ac:dyDescent="0.3">
      <c r="B1389">
        <v>4</v>
      </c>
      <c r="C1389">
        <v>228.63</v>
      </c>
      <c r="E1389">
        <v>-32.760599999999997</v>
      </c>
      <c r="F1389">
        <v>55.465699999999998</v>
      </c>
      <c r="G1389">
        <v>344.54700000000003</v>
      </c>
      <c r="H1389">
        <v>0.60415200000000002</v>
      </c>
      <c r="I1389">
        <v>-47.058100000000003</v>
      </c>
      <c r="L1389">
        <v>16</v>
      </c>
      <c r="M1389">
        <v>403.30500000000001</v>
      </c>
      <c r="O1389">
        <v>-10.0708</v>
      </c>
      <c r="P1389">
        <v>53.466799999999999</v>
      </c>
      <c r="Q1389">
        <v>362.822</v>
      </c>
      <c r="R1389">
        <v>0.664682</v>
      </c>
      <c r="S1389">
        <v>-23.88</v>
      </c>
    </row>
    <row r="1390" spans="1:19" x14ac:dyDescent="0.3">
      <c r="B1390">
        <v>5</v>
      </c>
      <c r="C1390">
        <v>242.27199999999999</v>
      </c>
      <c r="E1390">
        <v>-31.997699999999998</v>
      </c>
      <c r="F1390">
        <v>55.694600000000001</v>
      </c>
      <c r="G1390">
        <v>330.125</v>
      </c>
      <c r="H1390">
        <v>0.59088300000000005</v>
      </c>
      <c r="I1390">
        <v>-47.409100000000002</v>
      </c>
      <c r="L1390">
        <v>17</v>
      </c>
      <c r="M1390">
        <v>418.15499999999997</v>
      </c>
      <c r="O1390">
        <v>-9.7503700000000002</v>
      </c>
      <c r="P1390">
        <v>52.948</v>
      </c>
      <c r="Q1390">
        <v>356.14</v>
      </c>
      <c r="R1390">
        <v>0.66300999999999999</v>
      </c>
      <c r="S1390">
        <v>-23.925799999999999</v>
      </c>
    </row>
    <row r="1391" spans="1:19" x14ac:dyDescent="0.3">
      <c r="B1391">
        <v>6</v>
      </c>
      <c r="C1391">
        <v>256.33600000000001</v>
      </c>
      <c r="E1391">
        <v>-33.172600000000003</v>
      </c>
      <c r="F1391">
        <v>57.510399999999997</v>
      </c>
      <c r="G1391">
        <v>335.20299999999997</v>
      </c>
      <c r="H1391">
        <v>0.59035000000000004</v>
      </c>
      <c r="I1391">
        <v>-47.897300000000001</v>
      </c>
      <c r="L1391">
        <v>18</v>
      </c>
      <c r="M1391">
        <v>433.19099999999997</v>
      </c>
      <c r="O1391">
        <v>-9.0942399999999992</v>
      </c>
      <c r="P1391">
        <v>52.337600000000002</v>
      </c>
      <c r="Q1391">
        <v>346.952</v>
      </c>
      <c r="R1391">
        <v>0.65669699999999998</v>
      </c>
      <c r="S1391">
        <v>-24.032599999999999</v>
      </c>
    </row>
    <row r="1392" spans="1:19" x14ac:dyDescent="0.3">
      <c r="B1392">
        <v>7</v>
      </c>
      <c r="C1392">
        <v>270.21899999999999</v>
      </c>
      <c r="E1392">
        <v>-33.065800000000003</v>
      </c>
      <c r="F1392">
        <v>57.449300000000001</v>
      </c>
      <c r="G1392">
        <v>333.73599999999999</v>
      </c>
      <c r="H1392">
        <v>0.589341</v>
      </c>
      <c r="I1392">
        <v>-47.988900000000001</v>
      </c>
      <c r="L1392">
        <v>19</v>
      </c>
      <c r="M1392">
        <v>448.59899999999999</v>
      </c>
      <c r="O1392">
        <v>-9.6740700000000004</v>
      </c>
      <c r="P1392">
        <v>52.871699999999997</v>
      </c>
      <c r="Q1392">
        <v>359.14699999999999</v>
      </c>
      <c r="R1392">
        <v>0.66325400000000001</v>
      </c>
      <c r="S1392">
        <v>-23.925799999999999</v>
      </c>
    </row>
    <row r="1393" spans="2:19" x14ac:dyDescent="0.3">
      <c r="B1393">
        <v>8</v>
      </c>
      <c r="C1393">
        <v>284.27600000000001</v>
      </c>
      <c r="E1393">
        <v>-33.111600000000003</v>
      </c>
      <c r="F1393">
        <v>57.769799999999996</v>
      </c>
      <c r="G1393">
        <v>335.19499999999999</v>
      </c>
      <c r="H1393">
        <v>0.58725000000000005</v>
      </c>
      <c r="I1393">
        <v>-47.958399999999997</v>
      </c>
      <c r="L1393">
        <v>20</v>
      </c>
      <c r="M1393">
        <v>463.53899999999999</v>
      </c>
      <c r="O1393">
        <v>-9.8724399999999992</v>
      </c>
      <c r="P1393">
        <v>53.009</v>
      </c>
      <c r="Q1393">
        <v>357.5</v>
      </c>
      <c r="R1393">
        <v>0.66500499999999996</v>
      </c>
      <c r="S1393">
        <v>-23.864699999999999</v>
      </c>
    </row>
    <row r="1394" spans="2:19" x14ac:dyDescent="0.3">
      <c r="B1394">
        <v>9</v>
      </c>
      <c r="C1394">
        <v>298.27199999999999</v>
      </c>
      <c r="E1394">
        <v>-32.409700000000001</v>
      </c>
      <c r="F1394">
        <v>56.945799999999998</v>
      </c>
      <c r="G1394">
        <v>326.10599999999999</v>
      </c>
      <c r="H1394">
        <v>0.58328100000000005</v>
      </c>
      <c r="I1394">
        <v>-48.110999999999997</v>
      </c>
      <c r="L1394">
        <v>21</v>
      </c>
      <c r="M1394">
        <v>478.85599999999999</v>
      </c>
      <c r="O1394">
        <v>-9.5672599999999992</v>
      </c>
      <c r="P1394">
        <v>52.581800000000001</v>
      </c>
      <c r="Q1394">
        <v>353.666</v>
      </c>
      <c r="R1394">
        <v>0.66055799999999998</v>
      </c>
      <c r="S1394">
        <v>-24.002099999999999</v>
      </c>
    </row>
    <row r="1395" spans="2:19" x14ac:dyDescent="0.3">
      <c r="B1395">
        <v>10</v>
      </c>
      <c r="C1395">
        <v>312.58</v>
      </c>
      <c r="E1395">
        <v>-32.699599999999997</v>
      </c>
      <c r="F1395">
        <v>57.372999999999998</v>
      </c>
      <c r="G1395">
        <v>330.73599999999999</v>
      </c>
      <c r="H1395">
        <v>0.58278200000000002</v>
      </c>
      <c r="I1395">
        <v>-48.171999999999997</v>
      </c>
      <c r="L1395">
        <v>22</v>
      </c>
      <c r="M1395">
        <v>494.11099999999999</v>
      </c>
      <c r="O1395">
        <v>-10.3912</v>
      </c>
      <c r="P1395">
        <v>53.466799999999999</v>
      </c>
      <c r="Q1395">
        <v>366.51</v>
      </c>
      <c r="R1395">
        <v>0.67179100000000003</v>
      </c>
      <c r="S1395">
        <v>-24.017299999999999</v>
      </c>
    </row>
    <row r="1396" spans="2:19" x14ac:dyDescent="0.3">
      <c r="B1396">
        <v>11</v>
      </c>
      <c r="C1396">
        <v>326.68</v>
      </c>
      <c r="E1396">
        <v>-33.035299999999999</v>
      </c>
      <c r="F1396">
        <v>57.8613</v>
      </c>
      <c r="G1396">
        <v>332.43799999999999</v>
      </c>
      <c r="H1396">
        <v>0.58638100000000004</v>
      </c>
      <c r="I1396">
        <v>-48.080399999999997</v>
      </c>
      <c r="L1396">
        <v>23</v>
      </c>
      <c r="M1396">
        <v>509.42500000000001</v>
      </c>
      <c r="O1396">
        <v>-9.9639900000000008</v>
      </c>
      <c r="P1396">
        <v>53.176900000000003</v>
      </c>
      <c r="Q1396">
        <v>359.75900000000001</v>
      </c>
      <c r="R1396">
        <v>0.66878499999999996</v>
      </c>
      <c r="S1396">
        <v>-24.093599999999999</v>
      </c>
    </row>
    <row r="1397" spans="2:19" x14ac:dyDescent="0.3">
      <c r="B1397">
        <v>12</v>
      </c>
      <c r="C1397">
        <v>341.03699999999998</v>
      </c>
      <c r="E1397">
        <v>-32.485999999999997</v>
      </c>
      <c r="F1397">
        <v>57.311999999999998</v>
      </c>
      <c r="G1397">
        <v>331.42</v>
      </c>
      <c r="H1397">
        <v>0.58545999999999998</v>
      </c>
      <c r="I1397">
        <v>-48.049900000000001</v>
      </c>
      <c r="L1397">
        <v>24</v>
      </c>
      <c r="M1397">
        <v>525.03399999999999</v>
      </c>
      <c r="O1397">
        <v>-9.3231199999999994</v>
      </c>
      <c r="P1397">
        <v>52.337600000000002</v>
      </c>
      <c r="Q1397">
        <v>351.339</v>
      </c>
      <c r="R1397">
        <v>0.66259400000000002</v>
      </c>
      <c r="S1397">
        <v>-24.108899999999998</v>
      </c>
    </row>
    <row r="1398" spans="2:19" x14ac:dyDescent="0.3">
      <c r="B1398">
        <v>13</v>
      </c>
      <c r="C1398">
        <v>355.52600000000001</v>
      </c>
      <c r="E1398">
        <v>-32.6691</v>
      </c>
      <c r="F1398">
        <v>57.311999999999998</v>
      </c>
      <c r="G1398">
        <v>331.88400000000001</v>
      </c>
      <c r="H1398">
        <v>0.58804500000000004</v>
      </c>
      <c r="I1398">
        <v>-48.141500000000001</v>
      </c>
      <c r="L1398">
        <v>25</v>
      </c>
      <c r="M1398">
        <v>540.57600000000002</v>
      </c>
      <c r="O1398">
        <v>-10.2234</v>
      </c>
      <c r="P1398">
        <v>53.1616</v>
      </c>
      <c r="Q1398">
        <v>362.09699999999998</v>
      </c>
      <c r="R1398">
        <v>0.66921699999999995</v>
      </c>
      <c r="S1398">
        <v>-24.108899999999998</v>
      </c>
    </row>
    <row r="1399" spans="2:19" x14ac:dyDescent="0.3">
      <c r="B1399">
        <v>14</v>
      </c>
      <c r="C1399">
        <v>369.90499999999997</v>
      </c>
      <c r="E1399">
        <v>-32.699599999999997</v>
      </c>
      <c r="F1399">
        <v>57.434100000000001</v>
      </c>
      <c r="G1399">
        <v>333.94299999999998</v>
      </c>
      <c r="H1399">
        <v>0.58813300000000002</v>
      </c>
      <c r="I1399">
        <v>-48.095700000000001</v>
      </c>
      <c r="L1399">
        <v>26</v>
      </c>
      <c r="M1399">
        <v>555.73099999999999</v>
      </c>
      <c r="O1399">
        <v>-10.345499999999999</v>
      </c>
      <c r="P1399">
        <v>53.1464</v>
      </c>
      <c r="Q1399">
        <v>365.92399999999998</v>
      </c>
      <c r="R1399">
        <v>0.67242100000000005</v>
      </c>
      <c r="S1399">
        <v>-24.063099999999999</v>
      </c>
    </row>
    <row r="1400" spans="2:19" x14ac:dyDescent="0.3">
      <c r="B1400">
        <v>15</v>
      </c>
      <c r="C1400">
        <v>384.565</v>
      </c>
      <c r="E1400">
        <v>-32.8369</v>
      </c>
      <c r="F1400">
        <v>57.6477</v>
      </c>
      <c r="G1400">
        <v>336.524</v>
      </c>
      <c r="H1400">
        <v>0.58914599999999995</v>
      </c>
      <c r="I1400">
        <v>-48.126199999999997</v>
      </c>
      <c r="L1400">
        <v>27</v>
      </c>
      <c r="M1400">
        <v>571.45399999999995</v>
      </c>
      <c r="O1400">
        <v>-9.06372</v>
      </c>
      <c r="P1400">
        <v>51.956200000000003</v>
      </c>
      <c r="Q1400">
        <v>347.10899999999998</v>
      </c>
      <c r="R1400">
        <v>0.65789299999999995</v>
      </c>
      <c r="S1400">
        <v>-24.154699999999998</v>
      </c>
    </row>
    <row r="1401" spans="2:19" x14ac:dyDescent="0.3">
      <c r="B1401">
        <v>16</v>
      </c>
      <c r="C1401">
        <v>399.36599999999999</v>
      </c>
      <c r="E1401">
        <v>-32.8979</v>
      </c>
      <c r="F1401">
        <v>57.525599999999997</v>
      </c>
      <c r="G1401">
        <v>338.74099999999999</v>
      </c>
      <c r="H1401">
        <v>0.59113499999999997</v>
      </c>
      <c r="I1401">
        <v>-48.156700000000001</v>
      </c>
      <c r="L1401">
        <v>28</v>
      </c>
      <c r="M1401">
        <v>586.86500000000001</v>
      </c>
      <c r="O1401">
        <v>-10.1013</v>
      </c>
      <c r="P1401">
        <v>52.902200000000001</v>
      </c>
      <c r="Q1401">
        <v>362.97899999999998</v>
      </c>
      <c r="R1401">
        <v>0.66900800000000005</v>
      </c>
      <c r="S1401">
        <v>-24.078399999999998</v>
      </c>
    </row>
    <row r="1402" spans="2:19" x14ac:dyDescent="0.3">
      <c r="B1402">
        <v>17</v>
      </c>
      <c r="C1402">
        <v>414.279</v>
      </c>
      <c r="E1402">
        <v>-33.554099999999998</v>
      </c>
      <c r="F1402">
        <v>58.242800000000003</v>
      </c>
      <c r="G1402">
        <v>343.77699999999999</v>
      </c>
      <c r="H1402">
        <v>0.59248000000000001</v>
      </c>
      <c r="I1402">
        <v>-48.126199999999997</v>
      </c>
      <c r="L1402">
        <v>29</v>
      </c>
      <c r="M1402">
        <v>602.37300000000005</v>
      </c>
      <c r="O1402">
        <v>-10.1624</v>
      </c>
      <c r="P1402">
        <v>52.810699999999997</v>
      </c>
      <c r="Q1402">
        <v>362.26400000000001</v>
      </c>
      <c r="R1402">
        <v>0.67135500000000004</v>
      </c>
      <c r="S1402">
        <v>-24.261500000000002</v>
      </c>
    </row>
    <row r="1403" spans="2:19" x14ac:dyDescent="0.3">
      <c r="B1403">
        <v>18</v>
      </c>
      <c r="C1403">
        <v>429.41300000000001</v>
      </c>
      <c r="E1403">
        <v>-32.745399999999997</v>
      </c>
      <c r="F1403">
        <v>57.479900000000001</v>
      </c>
      <c r="G1403">
        <v>336.51600000000002</v>
      </c>
      <c r="H1403">
        <v>0.588144</v>
      </c>
      <c r="I1403">
        <v>-48.126199999999997</v>
      </c>
      <c r="L1403">
        <v>30</v>
      </c>
      <c r="M1403">
        <v>618.38199999999995</v>
      </c>
      <c r="O1403">
        <v>-10.3302</v>
      </c>
      <c r="P1403">
        <v>52.932699999999997</v>
      </c>
      <c r="Q1403">
        <v>362.51600000000002</v>
      </c>
      <c r="R1403">
        <v>0.66836200000000001</v>
      </c>
      <c r="S1403">
        <v>-24.368300000000001</v>
      </c>
    </row>
    <row r="1404" spans="2:19" x14ac:dyDescent="0.3">
      <c r="B1404">
        <v>19</v>
      </c>
      <c r="C1404">
        <v>444.15199999999999</v>
      </c>
      <c r="E1404">
        <v>-32.058700000000002</v>
      </c>
      <c r="F1404">
        <v>56.793199999999999</v>
      </c>
      <c r="G1404">
        <v>329.50599999999997</v>
      </c>
      <c r="H1404">
        <v>0.58230199999999999</v>
      </c>
      <c r="I1404">
        <v>-48.095700000000001</v>
      </c>
      <c r="L1404">
        <v>31</v>
      </c>
      <c r="M1404">
        <v>634.08600000000001</v>
      </c>
      <c r="O1404">
        <v>-9.9182100000000002</v>
      </c>
      <c r="P1404">
        <v>52.658099999999997</v>
      </c>
      <c r="Q1404">
        <v>357.14800000000002</v>
      </c>
      <c r="R1404">
        <v>0.66627000000000003</v>
      </c>
      <c r="S1404">
        <v>-24.337800000000001</v>
      </c>
    </row>
    <row r="1405" spans="2:19" x14ac:dyDescent="0.3">
      <c r="B1405">
        <v>20</v>
      </c>
      <c r="C1405">
        <v>459.45299999999997</v>
      </c>
      <c r="E1405">
        <v>-31.967199999999998</v>
      </c>
      <c r="F1405">
        <v>56.579599999999999</v>
      </c>
      <c r="G1405">
        <v>327.31599999999997</v>
      </c>
      <c r="H1405">
        <v>0.58489899999999995</v>
      </c>
      <c r="I1405">
        <v>-48.156700000000001</v>
      </c>
      <c r="L1405">
        <v>32</v>
      </c>
      <c r="M1405">
        <v>650.101</v>
      </c>
      <c r="O1405">
        <v>-9.7808799999999998</v>
      </c>
      <c r="P1405">
        <v>52.520800000000001</v>
      </c>
      <c r="Q1405">
        <v>356.37299999999999</v>
      </c>
      <c r="R1405">
        <v>0.66447100000000003</v>
      </c>
      <c r="S1405">
        <v>-24.490400000000001</v>
      </c>
    </row>
    <row r="1406" spans="2:19" x14ac:dyDescent="0.3">
      <c r="B1406">
        <v>21</v>
      </c>
      <c r="C1406">
        <v>474.78300000000002</v>
      </c>
      <c r="E1406">
        <v>-32.638500000000001</v>
      </c>
      <c r="F1406">
        <v>57.128900000000002</v>
      </c>
      <c r="G1406">
        <v>335.02499999999998</v>
      </c>
      <c r="H1406">
        <v>0.58669099999999996</v>
      </c>
      <c r="I1406">
        <v>-48.171999999999997</v>
      </c>
      <c r="L1406">
        <v>33</v>
      </c>
      <c r="M1406">
        <v>665.95799999999997</v>
      </c>
      <c r="O1406">
        <v>-10.1929</v>
      </c>
      <c r="P1406">
        <v>52.764899999999997</v>
      </c>
      <c r="Q1406">
        <v>358.56400000000002</v>
      </c>
      <c r="R1406">
        <v>0.668265</v>
      </c>
      <c r="S1406">
        <v>-24.459800000000001</v>
      </c>
    </row>
    <row r="1407" spans="2:19" x14ac:dyDescent="0.3">
      <c r="B1407">
        <v>22</v>
      </c>
      <c r="C1407">
        <v>489.83199999999999</v>
      </c>
      <c r="E1407">
        <v>-32.134999999999998</v>
      </c>
      <c r="F1407">
        <v>56.610100000000003</v>
      </c>
      <c r="G1407">
        <v>328.47</v>
      </c>
      <c r="H1407">
        <v>0.58664899999999998</v>
      </c>
      <c r="I1407">
        <v>-48.2483</v>
      </c>
      <c r="L1407">
        <v>34</v>
      </c>
      <c r="M1407">
        <v>682.28800000000001</v>
      </c>
      <c r="O1407">
        <v>-10.2539</v>
      </c>
      <c r="P1407">
        <v>52.612299999999998</v>
      </c>
      <c r="Q1407">
        <v>361.63600000000002</v>
      </c>
      <c r="R1407">
        <v>0.67150399999999999</v>
      </c>
      <c r="S1407">
        <v>-24.566700000000001</v>
      </c>
    </row>
    <row r="1408" spans="2:19" x14ac:dyDescent="0.3">
      <c r="B1408">
        <v>23</v>
      </c>
      <c r="C1408">
        <v>505.45800000000003</v>
      </c>
      <c r="E1408">
        <v>-32.241799999999998</v>
      </c>
      <c r="F1408">
        <v>56.777999999999999</v>
      </c>
      <c r="G1408">
        <v>331.01100000000002</v>
      </c>
      <c r="H1408">
        <v>0.58670299999999997</v>
      </c>
      <c r="I1408">
        <v>-48.110999999999997</v>
      </c>
      <c r="L1408">
        <v>35</v>
      </c>
      <c r="M1408">
        <v>698.38599999999997</v>
      </c>
      <c r="O1408">
        <v>-10.6812</v>
      </c>
      <c r="P1408">
        <v>52.932699999999997</v>
      </c>
      <c r="Q1408">
        <v>364.13400000000001</v>
      </c>
      <c r="R1408">
        <v>0.67218900000000004</v>
      </c>
      <c r="S1408">
        <v>-20.462</v>
      </c>
    </row>
    <row r="1409" spans="1:19" x14ac:dyDescent="0.3">
      <c r="B1409">
        <v>24</v>
      </c>
      <c r="C1409">
        <v>521.03099999999995</v>
      </c>
      <c r="E1409">
        <v>-31.845099999999999</v>
      </c>
      <c r="F1409">
        <v>56.2592</v>
      </c>
      <c r="G1409">
        <v>328.41300000000001</v>
      </c>
      <c r="H1409">
        <v>0.58326599999999995</v>
      </c>
      <c r="I1409">
        <v>-48.202500000000001</v>
      </c>
    </row>
    <row r="1410" spans="1:19" x14ac:dyDescent="0.3">
      <c r="B1410">
        <v>25</v>
      </c>
      <c r="C1410">
        <v>536.23299999999995</v>
      </c>
      <c r="E1410">
        <v>-32.974200000000003</v>
      </c>
      <c r="F1410">
        <v>57.327300000000001</v>
      </c>
      <c r="G1410">
        <v>340.62799999999999</v>
      </c>
      <c r="H1410">
        <v>0.59243800000000002</v>
      </c>
      <c r="I1410">
        <v>-48.339799999999997</v>
      </c>
      <c r="K1410">
        <v>5.15</v>
      </c>
    </row>
    <row r="1411" spans="1:19" x14ac:dyDescent="0.3">
      <c r="B1411">
        <v>26</v>
      </c>
      <c r="C1411">
        <v>552.32299999999998</v>
      </c>
      <c r="E1411">
        <v>-32.852200000000003</v>
      </c>
      <c r="F1411">
        <v>57.189900000000002</v>
      </c>
      <c r="G1411">
        <v>338.22399999999999</v>
      </c>
      <c r="H1411">
        <v>0.59078399999999998</v>
      </c>
      <c r="I1411">
        <v>-48.217799999999997</v>
      </c>
      <c r="L1411">
        <v>1</v>
      </c>
      <c r="M1411">
        <v>201.672</v>
      </c>
      <c r="O1411">
        <v>-17.761199999999999</v>
      </c>
      <c r="P1411">
        <v>64.544700000000006</v>
      </c>
      <c r="Q1411">
        <v>324.892</v>
      </c>
      <c r="R1411">
        <v>0.61904700000000001</v>
      </c>
      <c r="S1411">
        <v>-24.337800000000001</v>
      </c>
    </row>
    <row r="1412" spans="1:19" x14ac:dyDescent="0.3">
      <c r="B1412">
        <v>27</v>
      </c>
      <c r="C1412">
        <v>567.92499999999995</v>
      </c>
      <c r="E1412">
        <v>-32.607999999999997</v>
      </c>
      <c r="F1412">
        <v>56.854199999999999</v>
      </c>
      <c r="G1412">
        <v>335.69799999999998</v>
      </c>
      <c r="H1412">
        <v>0.59116199999999997</v>
      </c>
      <c r="I1412">
        <v>-48.278799999999997</v>
      </c>
      <c r="L1412">
        <v>2</v>
      </c>
      <c r="M1412">
        <v>201.672</v>
      </c>
      <c r="O1412">
        <v>-17.761199999999999</v>
      </c>
      <c r="P1412">
        <v>56.2592</v>
      </c>
      <c r="Q1412">
        <v>283.358</v>
      </c>
      <c r="R1412">
        <v>5.3158899999999996</v>
      </c>
      <c r="S1412">
        <v>-20.05</v>
      </c>
    </row>
    <row r="1413" spans="1:19" x14ac:dyDescent="0.3">
      <c r="B1413">
        <v>28</v>
      </c>
      <c r="C1413">
        <v>583.71100000000001</v>
      </c>
      <c r="E1413">
        <v>-32.546999999999997</v>
      </c>
      <c r="F1413">
        <v>56.869500000000002</v>
      </c>
      <c r="G1413">
        <v>335.11799999999999</v>
      </c>
      <c r="H1413">
        <v>0.59144099999999999</v>
      </c>
      <c r="I1413">
        <v>-48.141500000000001</v>
      </c>
      <c r="L1413">
        <v>3</v>
      </c>
      <c r="M1413">
        <v>216.69399999999999</v>
      </c>
      <c r="O1413">
        <v>-6.8359399999999999</v>
      </c>
      <c r="P1413">
        <v>46.569800000000001</v>
      </c>
      <c r="Q1413">
        <v>370.49</v>
      </c>
      <c r="R1413">
        <v>0.69917700000000005</v>
      </c>
      <c r="S1413">
        <v>-20.721399999999999</v>
      </c>
    </row>
    <row r="1414" spans="1:19" x14ac:dyDescent="0.3">
      <c r="B1414">
        <v>29</v>
      </c>
      <c r="C1414">
        <v>599.45899999999995</v>
      </c>
      <c r="E1414">
        <v>-32.714799999999997</v>
      </c>
      <c r="F1414">
        <v>56.915300000000002</v>
      </c>
      <c r="G1414">
        <v>336.72</v>
      </c>
      <c r="H1414">
        <v>0.59154499999999999</v>
      </c>
      <c r="I1414">
        <v>-48.2941</v>
      </c>
      <c r="L1414">
        <v>4</v>
      </c>
      <c r="M1414">
        <v>229.16800000000001</v>
      </c>
      <c r="O1414">
        <v>-8.5601800000000008</v>
      </c>
      <c r="P1414">
        <v>49.713099999999997</v>
      </c>
      <c r="Q1414">
        <v>377.06700000000001</v>
      </c>
      <c r="R1414">
        <v>0.69459199999999999</v>
      </c>
      <c r="S1414">
        <v>-21.8201</v>
      </c>
    </row>
    <row r="1415" spans="1:19" x14ac:dyDescent="0.3">
      <c r="B1415">
        <v>30</v>
      </c>
      <c r="C1415">
        <v>615.404</v>
      </c>
      <c r="E1415">
        <v>-32.7301</v>
      </c>
      <c r="F1415">
        <v>56.793199999999999</v>
      </c>
      <c r="G1415">
        <v>337.93599999999998</v>
      </c>
      <c r="H1415">
        <v>0.59279599999999999</v>
      </c>
      <c r="I1415">
        <v>-48.3093</v>
      </c>
      <c r="L1415">
        <v>5</v>
      </c>
      <c r="M1415">
        <v>243.239</v>
      </c>
      <c r="O1415">
        <v>-9.3689</v>
      </c>
      <c r="P1415">
        <v>51.849400000000003</v>
      </c>
      <c r="Q1415">
        <v>364.30700000000002</v>
      </c>
      <c r="R1415">
        <v>0.676346</v>
      </c>
      <c r="S1415">
        <v>-22.766100000000002</v>
      </c>
    </row>
    <row r="1416" spans="1:19" x14ac:dyDescent="0.3">
      <c r="B1416">
        <v>31</v>
      </c>
      <c r="C1416">
        <v>631.303</v>
      </c>
      <c r="E1416">
        <v>-32.241799999999998</v>
      </c>
      <c r="F1416">
        <v>56.366</v>
      </c>
      <c r="G1416">
        <v>332.661</v>
      </c>
      <c r="H1416">
        <v>0.58921400000000002</v>
      </c>
      <c r="I1416">
        <v>-48.324599999999997</v>
      </c>
      <c r="L1416">
        <v>6</v>
      </c>
      <c r="M1416">
        <v>257.762</v>
      </c>
      <c r="O1416">
        <v>-9.4909700000000008</v>
      </c>
      <c r="P1416">
        <v>52.719099999999997</v>
      </c>
      <c r="Q1416">
        <v>356.714</v>
      </c>
      <c r="R1416">
        <v>0.66550799999999999</v>
      </c>
      <c r="S1416">
        <v>-23.239100000000001</v>
      </c>
    </row>
    <row r="1417" spans="1:19" x14ac:dyDescent="0.3">
      <c r="B1417">
        <v>32</v>
      </c>
      <c r="C1417">
        <v>646.86300000000006</v>
      </c>
      <c r="E1417">
        <v>-32.8979</v>
      </c>
      <c r="F1417">
        <v>57.098399999999998</v>
      </c>
      <c r="G1417">
        <v>341.387</v>
      </c>
      <c r="H1417">
        <v>0.59534799999999999</v>
      </c>
      <c r="I1417">
        <v>-48.232999999999997</v>
      </c>
      <c r="L1417">
        <v>7</v>
      </c>
      <c r="M1417">
        <v>271.79300000000001</v>
      </c>
      <c r="O1417">
        <v>-9.3231199999999994</v>
      </c>
      <c r="P1417">
        <v>52.856400000000001</v>
      </c>
      <c r="Q1417">
        <v>355.24299999999999</v>
      </c>
      <c r="R1417">
        <v>0.66413299999999997</v>
      </c>
      <c r="S1417">
        <v>-23.178100000000001</v>
      </c>
    </row>
    <row r="1418" spans="1:19" x14ac:dyDescent="0.3">
      <c r="B1418">
        <v>33</v>
      </c>
      <c r="C1418">
        <v>663.22299999999996</v>
      </c>
      <c r="E1418">
        <v>-32.7301</v>
      </c>
      <c r="F1418">
        <v>56.777999999999999</v>
      </c>
      <c r="G1418">
        <v>338.98</v>
      </c>
      <c r="H1418">
        <v>0.59518800000000005</v>
      </c>
      <c r="I1418">
        <v>-48.2941</v>
      </c>
      <c r="L1418">
        <v>8</v>
      </c>
      <c r="M1418">
        <v>285.47899999999998</v>
      </c>
      <c r="O1418">
        <v>-10.1318</v>
      </c>
      <c r="P1418">
        <v>53.573599999999999</v>
      </c>
      <c r="Q1418">
        <v>365.36900000000003</v>
      </c>
      <c r="R1418">
        <v>0.66895499999999997</v>
      </c>
      <c r="S1418">
        <v>-23.3765</v>
      </c>
    </row>
    <row r="1419" spans="1:19" x14ac:dyDescent="0.3">
      <c r="B1419">
        <v>34</v>
      </c>
      <c r="C1419">
        <v>679.12</v>
      </c>
      <c r="E1419">
        <v>-32.9437</v>
      </c>
      <c r="F1419">
        <v>57.006799999999998</v>
      </c>
      <c r="G1419">
        <v>339.29399999999998</v>
      </c>
      <c r="H1419">
        <v>0.59440999999999999</v>
      </c>
      <c r="I1419">
        <v>-48.263500000000001</v>
      </c>
      <c r="L1419">
        <v>9</v>
      </c>
      <c r="M1419">
        <v>299.92500000000001</v>
      </c>
      <c r="O1419">
        <v>-9.7198499999999992</v>
      </c>
      <c r="P1419">
        <v>53.3142</v>
      </c>
      <c r="Q1419">
        <v>359.185</v>
      </c>
      <c r="R1419">
        <v>0.66593000000000002</v>
      </c>
      <c r="S1419">
        <v>-23.4833</v>
      </c>
    </row>
    <row r="1420" spans="1:19" x14ac:dyDescent="0.3">
      <c r="B1420">
        <v>35</v>
      </c>
      <c r="C1420">
        <v>695.09199999999998</v>
      </c>
      <c r="E1420">
        <v>-32.119799999999998</v>
      </c>
      <c r="F1420">
        <v>55.984499999999997</v>
      </c>
      <c r="G1420">
        <v>328.678</v>
      </c>
      <c r="H1420">
        <v>0.58974899999999997</v>
      </c>
      <c r="I1420">
        <v>-48.385599999999997</v>
      </c>
      <c r="L1420">
        <v>10</v>
      </c>
      <c r="M1420">
        <v>314.20100000000002</v>
      </c>
      <c r="O1420">
        <v>-9.5825200000000006</v>
      </c>
      <c r="P1420">
        <v>53.222700000000003</v>
      </c>
      <c r="Q1420">
        <v>361.02300000000002</v>
      </c>
      <c r="R1420">
        <v>0.665987</v>
      </c>
      <c r="S1420">
        <v>-23.468</v>
      </c>
    </row>
    <row r="1421" spans="1:19" x14ac:dyDescent="0.3">
      <c r="L1421">
        <v>11</v>
      </c>
      <c r="M1421">
        <v>328.327</v>
      </c>
      <c r="O1421">
        <v>-9.8877000000000006</v>
      </c>
      <c r="P1421">
        <v>53.390500000000003</v>
      </c>
      <c r="Q1421">
        <v>364.10700000000003</v>
      </c>
      <c r="R1421">
        <v>0.66648099999999999</v>
      </c>
      <c r="S1421">
        <v>-23.666399999999999</v>
      </c>
    </row>
    <row r="1422" spans="1:19" x14ac:dyDescent="0.3">
      <c r="A1422">
        <v>5.3</v>
      </c>
      <c r="L1422">
        <v>12</v>
      </c>
      <c r="M1422">
        <v>342.851</v>
      </c>
      <c r="O1422">
        <v>-9.2010500000000004</v>
      </c>
      <c r="P1422">
        <v>52.536000000000001</v>
      </c>
      <c r="Q1422">
        <v>350.178</v>
      </c>
      <c r="R1422">
        <v>0.65977799999999998</v>
      </c>
      <c r="S1422">
        <v>-23.727399999999999</v>
      </c>
    </row>
    <row r="1423" spans="1:19" x14ac:dyDescent="0.3">
      <c r="B1423">
        <v>1</v>
      </c>
      <c r="C1423">
        <v>201.679</v>
      </c>
      <c r="E1423">
        <v>-41.152999999999999</v>
      </c>
      <c r="F1423">
        <v>70.297200000000004</v>
      </c>
      <c r="G1423">
        <v>302.74200000000002</v>
      </c>
      <c r="H1423">
        <v>0.54809600000000003</v>
      </c>
      <c r="I1423">
        <v>-49.377400000000002</v>
      </c>
      <c r="L1423">
        <v>13</v>
      </c>
      <c r="M1423">
        <v>357.08</v>
      </c>
      <c r="O1423">
        <v>-9.7961399999999994</v>
      </c>
      <c r="P1423">
        <v>53.344700000000003</v>
      </c>
      <c r="Q1423">
        <v>362.02300000000002</v>
      </c>
      <c r="R1423">
        <v>0.66675600000000002</v>
      </c>
      <c r="S1423">
        <v>-23.666399999999999</v>
      </c>
    </row>
    <row r="1424" spans="1:19" x14ac:dyDescent="0.3">
      <c r="B1424">
        <v>2</v>
      </c>
      <c r="C1424">
        <v>201.679</v>
      </c>
      <c r="E1424">
        <v>-41.152999999999999</v>
      </c>
      <c r="F1424">
        <v>59.966999999999999</v>
      </c>
      <c r="G1424">
        <v>262.084</v>
      </c>
      <c r="H1424">
        <v>4.95749</v>
      </c>
      <c r="I1424">
        <v>-44.769300000000001</v>
      </c>
      <c r="L1424">
        <v>14</v>
      </c>
      <c r="M1424">
        <v>371.96199999999999</v>
      </c>
      <c r="O1424">
        <v>-9.8114000000000008</v>
      </c>
      <c r="P1424">
        <v>53.36</v>
      </c>
      <c r="Q1424">
        <v>359.02</v>
      </c>
      <c r="R1424">
        <v>0.666377</v>
      </c>
      <c r="S1424">
        <v>-23.635899999999999</v>
      </c>
    </row>
    <row r="1425" spans="2:19" x14ac:dyDescent="0.3">
      <c r="B1425">
        <v>3</v>
      </c>
      <c r="C1425">
        <v>214.82599999999999</v>
      </c>
      <c r="E1425">
        <v>-31.189</v>
      </c>
      <c r="F1425">
        <v>50.247199999999999</v>
      </c>
      <c r="G1425">
        <v>368.916</v>
      </c>
      <c r="H1425">
        <v>0.64261699999999999</v>
      </c>
      <c r="I1425">
        <v>-45.2271</v>
      </c>
      <c r="L1425">
        <v>15</v>
      </c>
      <c r="M1425">
        <v>386.40300000000002</v>
      </c>
      <c r="O1425">
        <v>-9.9334699999999998</v>
      </c>
      <c r="P1425">
        <v>53.176900000000003</v>
      </c>
      <c r="Q1425">
        <v>362.52300000000002</v>
      </c>
      <c r="R1425">
        <v>0.66850900000000002</v>
      </c>
      <c r="S1425">
        <v>-23.834199999999999</v>
      </c>
    </row>
    <row r="1426" spans="2:19" x14ac:dyDescent="0.3">
      <c r="B1426">
        <v>4</v>
      </c>
      <c r="C1426">
        <v>228.18700000000001</v>
      </c>
      <c r="E1426">
        <v>-32.867400000000004</v>
      </c>
      <c r="F1426">
        <v>55.313099999999999</v>
      </c>
      <c r="G1426">
        <v>356.96899999999999</v>
      </c>
      <c r="H1426">
        <v>0.61365800000000004</v>
      </c>
      <c r="I1426">
        <v>-46.7682</v>
      </c>
      <c r="L1426">
        <v>16</v>
      </c>
      <c r="M1426">
        <v>401.02699999999999</v>
      </c>
      <c r="O1426">
        <v>-10.2539</v>
      </c>
      <c r="P1426">
        <v>53.466799999999999</v>
      </c>
      <c r="Q1426">
        <v>366.73899999999998</v>
      </c>
      <c r="R1426">
        <v>0.67186400000000002</v>
      </c>
      <c r="S1426">
        <v>-23.895299999999999</v>
      </c>
    </row>
    <row r="1427" spans="2:19" x14ac:dyDescent="0.3">
      <c r="B1427">
        <v>5</v>
      </c>
      <c r="C1427">
        <v>242.39099999999999</v>
      </c>
      <c r="E1427">
        <v>-32.043500000000002</v>
      </c>
      <c r="F1427">
        <v>55.557299999999998</v>
      </c>
      <c r="G1427">
        <v>332.36399999999998</v>
      </c>
      <c r="H1427">
        <v>0.59308899999999998</v>
      </c>
      <c r="I1427">
        <v>-47.363300000000002</v>
      </c>
      <c r="L1427">
        <v>17</v>
      </c>
      <c r="M1427">
        <v>415.76100000000002</v>
      </c>
      <c r="O1427">
        <v>-9.6282999999999994</v>
      </c>
      <c r="P1427">
        <v>52.932699999999997</v>
      </c>
      <c r="Q1427">
        <v>359.18299999999999</v>
      </c>
      <c r="R1427">
        <v>0.66635999999999995</v>
      </c>
      <c r="S1427">
        <v>-23.818999999999999</v>
      </c>
    </row>
    <row r="1428" spans="2:19" x14ac:dyDescent="0.3">
      <c r="B1428">
        <v>6</v>
      </c>
      <c r="C1428">
        <v>256.37099999999998</v>
      </c>
      <c r="E1428">
        <v>-32.485999999999997</v>
      </c>
      <c r="F1428">
        <v>56.716900000000003</v>
      </c>
      <c r="G1428">
        <v>333.21600000000001</v>
      </c>
      <c r="H1428">
        <v>0.589314</v>
      </c>
      <c r="I1428">
        <v>-47.820999999999998</v>
      </c>
      <c r="L1428">
        <v>18</v>
      </c>
      <c r="M1428">
        <v>430.62200000000001</v>
      </c>
      <c r="O1428">
        <v>-10.2692</v>
      </c>
      <c r="P1428">
        <v>53.436300000000003</v>
      </c>
      <c r="Q1428">
        <v>368.37099999999998</v>
      </c>
      <c r="R1428">
        <v>0.66986599999999996</v>
      </c>
      <c r="S1428">
        <v>-23.88</v>
      </c>
    </row>
    <row r="1429" spans="2:19" x14ac:dyDescent="0.3">
      <c r="B1429">
        <v>7</v>
      </c>
      <c r="C1429">
        <v>270.55</v>
      </c>
      <c r="E1429">
        <v>-31.661999999999999</v>
      </c>
      <c r="F1429">
        <v>56.2286</v>
      </c>
      <c r="G1429">
        <v>322.20600000000002</v>
      </c>
      <c r="H1429">
        <v>0.58579599999999998</v>
      </c>
      <c r="I1429">
        <v>-47.729500000000002</v>
      </c>
      <c r="L1429">
        <v>19</v>
      </c>
      <c r="M1429">
        <v>445.27699999999999</v>
      </c>
      <c r="O1429">
        <v>-9.6282999999999994</v>
      </c>
      <c r="P1429">
        <v>52.673299999999998</v>
      </c>
      <c r="Q1429">
        <v>355.81299999999999</v>
      </c>
      <c r="R1429">
        <v>0.66474599999999995</v>
      </c>
      <c r="S1429">
        <v>-23.925799999999999</v>
      </c>
    </row>
    <row r="1430" spans="2:19" x14ac:dyDescent="0.3">
      <c r="B1430">
        <v>8</v>
      </c>
      <c r="C1430">
        <v>284.38099999999997</v>
      </c>
      <c r="E1430">
        <v>-32.638500000000001</v>
      </c>
      <c r="F1430">
        <v>57.083100000000002</v>
      </c>
      <c r="G1430">
        <v>336.423</v>
      </c>
      <c r="H1430">
        <v>0.59090100000000001</v>
      </c>
      <c r="I1430">
        <v>-47.744799999999998</v>
      </c>
      <c r="L1430">
        <v>20</v>
      </c>
      <c r="M1430">
        <v>460.23</v>
      </c>
      <c r="O1430">
        <v>-9.6282999999999994</v>
      </c>
      <c r="P1430">
        <v>52.475000000000001</v>
      </c>
      <c r="Q1430">
        <v>356.67099999999999</v>
      </c>
      <c r="R1430">
        <v>0.66560699999999995</v>
      </c>
      <c r="S1430">
        <v>-24.200399999999998</v>
      </c>
    </row>
    <row r="1431" spans="2:19" x14ac:dyDescent="0.3">
      <c r="B1431">
        <v>9</v>
      </c>
      <c r="C1431">
        <v>298.18900000000002</v>
      </c>
      <c r="E1431">
        <v>-33.187899999999999</v>
      </c>
      <c r="F1431">
        <v>57.723999999999997</v>
      </c>
      <c r="G1431">
        <v>341.66800000000001</v>
      </c>
      <c r="H1431">
        <v>0.59383300000000006</v>
      </c>
      <c r="I1431">
        <v>-47.897300000000001</v>
      </c>
      <c r="L1431">
        <v>21</v>
      </c>
      <c r="M1431">
        <v>475.01299999999998</v>
      </c>
      <c r="O1431">
        <v>-9.5519999999999996</v>
      </c>
      <c r="P1431">
        <v>52.337600000000002</v>
      </c>
      <c r="Q1431">
        <v>355.834</v>
      </c>
      <c r="R1431">
        <v>0.66811200000000004</v>
      </c>
      <c r="S1431">
        <v>-23.986799999999999</v>
      </c>
    </row>
    <row r="1432" spans="2:19" x14ac:dyDescent="0.3">
      <c r="B1432">
        <v>10</v>
      </c>
      <c r="C1432">
        <v>312.714</v>
      </c>
      <c r="E1432">
        <v>-33.081099999999999</v>
      </c>
      <c r="F1432">
        <v>57.830800000000004</v>
      </c>
      <c r="G1432">
        <v>341.21800000000002</v>
      </c>
      <c r="H1432">
        <v>0.59343500000000005</v>
      </c>
      <c r="I1432">
        <v>-47.897300000000001</v>
      </c>
      <c r="L1432">
        <v>22</v>
      </c>
      <c r="M1432">
        <v>490.11</v>
      </c>
      <c r="O1432">
        <v>-10.3149</v>
      </c>
      <c r="P1432">
        <v>53.0396</v>
      </c>
      <c r="Q1432">
        <v>365.37599999999998</v>
      </c>
      <c r="R1432">
        <v>0.67227700000000001</v>
      </c>
      <c r="S1432">
        <v>-24.047899999999998</v>
      </c>
    </row>
    <row r="1433" spans="2:19" x14ac:dyDescent="0.3">
      <c r="B1433">
        <v>11</v>
      </c>
      <c r="C1433">
        <v>327.03899999999999</v>
      </c>
      <c r="E1433">
        <v>-32.867400000000004</v>
      </c>
      <c r="F1433">
        <v>57.7087</v>
      </c>
      <c r="G1433">
        <v>342.66899999999998</v>
      </c>
      <c r="H1433">
        <v>0.593028</v>
      </c>
      <c r="I1433">
        <v>-47.668500000000002</v>
      </c>
      <c r="L1433">
        <v>23</v>
      </c>
      <c r="M1433">
        <v>504.77499999999998</v>
      </c>
      <c r="O1433">
        <v>-10.8032</v>
      </c>
      <c r="P1433">
        <v>53.420999999999999</v>
      </c>
      <c r="Q1433">
        <v>371.517</v>
      </c>
      <c r="R1433">
        <v>0.67553300000000005</v>
      </c>
      <c r="S1433">
        <v>-24.169899999999998</v>
      </c>
    </row>
    <row r="1434" spans="2:19" x14ac:dyDescent="0.3">
      <c r="B1434">
        <v>12</v>
      </c>
      <c r="C1434">
        <v>341.18799999999999</v>
      </c>
      <c r="E1434">
        <v>-33.004800000000003</v>
      </c>
      <c r="F1434">
        <v>57.632399999999997</v>
      </c>
      <c r="G1434">
        <v>343.01900000000001</v>
      </c>
      <c r="H1434">
        <v>0.59420499999999998</v>
      </c>
      <c r="I1434">
        <v>-47.866799999999998</v>
      </c>
      <c r="L1434">
        <v>24</v>
      </c>
      <c r="M1434">
        <v>519.89800000000002</v>
      </c>
      <c r="O1434">
        <v>-9.8114000000000008</v>
      </c>
      <c r="P1434">
        <v>52.444499999999998</v>
      </c>
      <c r="Q1434">
        <v>357.61200000000002</v>
      </c>
      <c r="R1434">
        <v>0.67034099999999996</v>
      </c>
      <c r="S1434">
        <v>-24.154699999999998</v>
      </c>
    </row>
    <row r="1435" spans="2:19" x14ac:dyDescent="0.3">
      <c r="B1435">
        <v>13</v>
      </c>
      <c r="C1435">
        <v>355.64499999999998</v>
      </c>
      <c r="E1435">
        <v>-32.607999999999997</v>
      </c>
      <c r="F1435">
        <v>57.250999999999998</v>
      </c>
      <c r="G1435">
        <v>337.54399999999998</v>
      </c>
      <c r="H1435">
        <v>0.59058699999999997</v>
      </c>
      <c r="I1435">
        <v>-47.897300000000001</v>
      </c>
      <c r="L1435">
        <v>25</v>
      </c>
      <c r="M1435">
        <v>535.28099999999995</v>
      </c>
      <c r="O1435">
        <v>-10.436999999999999</v>
      </c>
      <c r="P1435">
        <v>53.176900000000003</v>
      </c>
      <c r="Q1435">
        <v>369.76299999999998</v>
      </c>
      <c r="R1435">
        <v>0.67309699999999995</v>
      </c>
      <c r="S1435">
        <v>-24.063099999999999</v>
      </c>
    </row>
    <row r="1436" spans="2:19" x14ac:dyDescent="0.3">
      <c r="B1436">
        <v>14</v>
      </c>
      <c r="C1436">
        <v>369.96300000000002</v>
      </c>
      <c r="E1436">
        <v>-32.8217</v>
      </c>
      <c r="F1436">
        <v>57.434100000000001</v>
      </c>
      <c r="G1436">
        <v>342.71300000000002</v>
      </c>
      <c r="H1436">
        <v>0.59390699999999996</v>
      </c>
      <c r="I1436">
        <v>-47.943100000000001</v>
      </c>
      <c r="L1436">
        <v>26</v>
      </c>
      <c r="M1436">
        <v>550.63199999999995</v>
      </c>
      <c r="O1436">
        <v>-9.9182100000000002</v>
      </c>
      <c r="P1436">
        <v>52.597000000000001</v>
      </c>
      <c r="Q1436">
        <v>362.45299999999997</v>
      </c>
      <c r="R1436">
        <v>0.66943299999999994</v>
      </c>
      <c r="S1436">
        <v>-24.169899999999998</v>
      </c>
    </row>
    <row r="1437" spans="2:19" x14ac:dyDescent="0.3">
      <c r="B1437">
        <v>15</v>
      </c>
      <c r="C1437">
        <v>385.084</v>
      </c>
      <c r="E1437">
        <v>-32.806399999999996</v>
      </c>
      <c r="F1437">
        <v>57.311999999999998</v>
      </c>
      <c r="G1437">
        <v>343.33499999999998</v>
      </c>
      <c r="H1437">
        <v>0.59358699999999998</v>
      </c>
      <c r="I1437">
        <v>-47.820999999999998</v>
      </c>
      <c r="L1437">
        <v>27</v>
      </c>
      <c r="M1437">
        <v>565.98099999999999</v>
      </c>
      <c r="O1437">
        <v>-10.1166</v>
      </c>
      <c r="P1437">
        <v>52.536000000000001</v>
      </c>
      <c r="Q1437">
        <v>361.66199999999998</v>
      </c>
      <c r="R1437">
        <v>0.67288599999999998</v>
      </c>
      <c r="S1437">
        <v>-24.231000000000002</v>
      </c>
    </row>
    <row r="1438" spans="2:19" x14ac:dyDescent="0.3">
      <c r="B1438">
        <v>16</v>
      </c>
      <c r="C1438">
        <v>399.33100000000002</v>
      </c>
      <c r="E1438">
        <v>-32.9895</v>
      </c>
      <c r="F1438">
        <v>57.5867</v>
      </c>
      <c r="G1438">
        <v>343.221</v>
      </c>
      <c r="H1438">
        <v>0.59269499999999997</v>
      </c>
      <c r="I1438">
        <v>-47.882100000000001</v>
      </c>
      <c r="L1438">
        <v>28</v>
      </c>
      <c r="M1438">
        <v>581.29999999999995</v>
      </c>
      <c r="O1438">
        <v>-10.2692</v>
      </c>
      <c r="P1438">
        <v>52.749600000000001</v>
      </c>
      <c r="Q1438">
        <v>364.73200000000003</v>
      </c>
      <c r="R1438">
        <v>0.67415999999999998</v>
      </c>
      <c r="S1438">
        <v>-24.459800000000001</v>
      </c>
    </row>
    <row r="1439" spans="2:19" x14ac:dyDescent="0.3">
      <c r="B1439">
        <v>17</v>
      </c>
      <c r="C1439">
        <v>414.19299999999998</v>
      </c>
      <c r="E1439">
        <v>-31.982399999999998</v>
      </c>
      <c r="F1439">
        <v>56.610100000000003</v>
      </c>
      <c r="G1439">
        <v>329.95699999999999</v>
      </c>
      <c r="H1439">
        <v>0.58946900000000002</v>
      </c>
      <c r="I1439">
        <v>-47.729500000000002</v>
      </c>
      <c r="L1439">
        <v>29</v>
      </c>
      <c r="M1439">
        <v>596.79600000000005</v>
      </c>
      <c r="O1439">
        <v>-9.7961399999999994</v>
      </c>
      <c r="P1439">
        <v>52.261400000000002</v>
      </c>
      <c r="Q1439">
        <v>357.71600000000001</v>
      </c>
      <c r="R1439">
        <v>0.668462</v>
      </c>
      <c r="S1439">
        <v>-24.322500000000002</v>
      </c>
    </row>
    <row r="1440" spans="2:19" x14ac:dyDescent="0.3">
      <c r="B1440">
        <v>18</v>
      </c>
      <c r="C1440">
        <v>428.875</v>
      </c>
      <c r="E1440">
        <v>-31.951899999999998</v>
      </c>
      <c r="F1440">
        <v>56.640599999999999</v>
      </c>
      <c r="G1440">
        <v>333.029</v>
      </c>
      <c r="H1440">
        <v>0.589588</v>
      </c>
      <c r="I1440">
        <v>-47.820999999999998</v>
      </c>
      <c r="L1440">
        <v>30</v>
      </c>
      <c r="M1440">
        <v>612.51700000000005</v>
      </c>
      <c r="O1440">
        <v>-9.6282999999999994</v>
      </c>
      <c r="P1440">
        <v>52.154499999999999</v>
      </c>
      <c r="Q1440">
        <v>357.63400000000001</v>
      </c>
      <c r="R1440">
        <v>0.66883599999999999</v>
      </c>
      <c r="S1440">
        <v>-24.276700000000002</v>
      </c>
    </row>
    <row r="1441" spans="2:19" x14ac:dyDescent="0.3">
      <c r="B1441">
        <v>19</v>
      </c>
      <c r="C1441">
        <v>443.82299999999998</v>
      </c>
      <c r="E1441">
        <v>-32.440199999999997</v>
      </c>
      <c r="F1441">
        <v>56.930500000000002</v>
      </c>
      <c r="G1441">
        <v>339.69900000000001</v>
      </c>
      <c r="H1441">
        <v>0.59460599999999997</v>
      </c>
      <c r="I1441">
        <v>-47.866799999999998</v>
      </c>
      <c r="L1441">
        <v>31</v>
      </c>
      <c r="M1441">
        <v>628.10500000000002</v>
      </c>
      <c r="O1441">
        <v>-10.620100000000001</v>
      </c>
      <c r="P1441">
        <v>52.902200000000001</v>
      </c>
      <c r="Q1441">
        <v>368.80399999999997</v>
      </c>
      <c r="R1441">
        <v>0.67959800000000004</v>
      </c>
      <c r="S1441">
        <v>-24.353000000000002</v>
      </c>
    </row>
    <row r="1442" spans="2:19" x14ac:dyDescent="0.3">
      <c r="B1442">
        <v>20</v>
      </c>
      <c r="C1442">
        <v>458.70299999999997</v>
      </c>
      <c r="E1442">
        <v>-32.745399999999997</v>
      </c>
      <c r="F1442">
        <v>57.205199999999998</v>
      </c>
      <c r="G1442">
        <v>341.97399999999999</v>
      </c>
      <c r="H1442">
        <v>0.59415499999999999</v>
      </c>
      <c r="I1442">
        <v>-47.851599999999998</v>
      </c>
      <c r="L1442">
        <v>32</v>
      </c>
      <c r="M1442">
        <v>643.87</v>
      </c>
      <c r="O1442">
        <v>-10.696400000000001</v>
      </c>
      <c r="P1442">
        <v>52.780200000000001</v>
      </c>
      <c r="Q1442">
        <v>366.93299999999999</v>
      </c>
      <c r="R1442">
        <v>0.679531</v>
      </c>
      <c r="S1442">
        <v>-24.444600000000001</v>
      </c>
    </row>
    <row r="1443" spans="2:19" x14ac:dyDescent="0.3">
      <c r="B1443">
        <v>21</v>
      </c>
      <c r="C1443">
        <v>473.678</v>
      </c>
      <c r="E1443">
        <v>-32.028199999999998</v>
      </c>
      <c r="F1443">
        <v>56.503300000000003</v>
      </c>
      <c r="G1443">
        <v>333.80700000000002</v>
      </c>
      <c r="H1443">
        <v>0.58892500000000003</v>
      </c>
      <c r="I1443">
        <v>-47.851599999999998</v>
      </c>
      <c r="L1443">
        <v>33</v>
      </c>
      <c r="M1443">
        <v>659.73199999999997</v>
      </c>
      <c r="O1443">
        <v>-9.53674</v>
      </c>
      <c r="P1443">
        <v>51.742600000000003</v>
      </c>
      <c r="Q1443">
        <v>355.83600000000001</v>
      </c>
      <c r="R1443">
        <v>0.667794</v>
      </c>
      <c r="S1443">
        <v>-24.536100000000001</v>
      </c>
    </row>
    <row r="1444" spans="2:19" x14ac:dyDescent="0.3">
      <c r="B1444">
        <v>22</v>
      </c>
      <c r="C1444">
        <v>488.81599999999997</v>
      </c>
      <c r="E1444">
        <v>-31.738299999999999</v>
      </c>
      <c r="F1444">
        <v>56.243899999999996</v>
      </c>
      <c r="G1444">
        <v>330.84399999999999</v>
      </c>
      <c r="H1444">
        <v>0.589812</v>
      </c>
      <c r="I1444">
        <v>-47.882100000000001</v>
      </c>
      <c r="L1444">
        <v>34</v>
      </c>
      <c r="M1444">
        <v>675.55799999999999</v>
      </c>
      <c r="O1444">
        <v>-10.574299999999999</v>
      </c>
      <c r="P1444">
        <v>52.856400000000001</v>
      </c>
      <c r="Q1444">
        <v>370.83800000000002</v>
      </c>
      <c r="R1444">
        <v>0.67783499999999997</v>
      </c>
      <c r="S1444">
        <v>-24.459800000000001</v>
      </c>
    </row>
    <row r="1445" spans="2:19" x14ac:dyDescent="0.3">
      <c r="B1445">
        <v>23</v>
      </c>
      <c r="C1445">
        <v>503.82100000000003</v>
      </c>
      <c r="E1445">
        <v>-32.6691</v>
      </c>
      <c r="F1445">
        <v>57.083100000000002</v>
      </c>
      <c r="G1445">
        <v>341.53399999999999</v>
      </c>
      <c r="H1445">
        <v>0.59529399999999999</v>
      </c>
      <c r="I1445">
        <v>-47.973599999999998</v>
      </c>
      <c r="L1445">
        <v>35</v>
      </c>
      <c r="M1445">
        <v>691.33699999999999</v>
      </c>
      <c r="O1445">
        <v>-10.3149</v>
      </c>
      <c r="P1445">
        <v>52.322400000000002</v>
      </c>
      <c r="Q1445">
        <v>361.34500000000003</v>
      </c>
      <c r="R1445">
        <v>0.67757900000000004</v>
      </c>
      <c r="S1445">
        <v>-24.566700000000001</v>
      </c>
    </row>
    <row r="1446" spans="2:19" x14ac:dyDescent="0.3">
      <c r="B1446">
        <v>24</v>
      </c>
      <c r="C1446">
        <v>518.87199999999996</v>
      </c>
      <c r="E1446">
        <v>-31.921399999999998</v>
      </c>
      <c r="F1446">
        <v>56.289700000000003</v>
      </c>
      <c r="G1446">
        <v>331.52600000000001</v>
      </c>
      <c r="H1446">
        <v>0.58784800000000004</v>
      </c>
      <c r="I1446">
        <v>-48.019399999999997</v>
      </c>
    </row>
    <row r="1447" spans="2:19" x14ac:dyDescent="0.3">
      <c r="B1447">
        <v>25</v>
      </c>
      <c r="C1447">
        <v>534.34500000000003</v>
      </c>
      <c r="E1447">
        <v>-32.6843</v>
      </c>
      <c r="F1447">
        <v>56.930500000000002</v>
      </c>
      <c r="G1447">
        <v>341.11200000000002</v>
      </c>
      <c r="H1447">
        <v>0.59439399999999998</v>
      </c>
      <c r="I1447">
        <v>-48.019399999999997</v>
      </c>
      <c r="K1447">
        <v>5.2</v>
      </c>
    </row>
    <row r="1448" spans="2:19" x14ac:dyDescent="0.3">
      <c r="B1448">
        <v>26</v>
      </c>
      <c r="C1448">
        <v>549.62199999999996</v>
      </c>
      <c r="E1448">
        <v>-32.287599999999998</v>
      </c>
      <c r="F1448">
        <v>56.610100000000003</v>
      </c>
      <c r="G1448">
        <v>339.303</v>
      </c>
      <c r="H1448">
        <v>0.59438999999999997</v>
      </c>
      <c r="I1448">
        <v>-47.897300000000001</v>
      </c>
      <c r="L1448">
        <v>1</v>
      </c>
      <c r="M1448">
        <v>201.63499999999999</v>
      </c>
      <c r="O1448">
        <v>-18.356300000000001</v>
      </c>
      <c r="P1448">
        <v>64.544700000000006</v>
      </c>
      <c r="Q1448">
        <v>329.11500000000001</v>
      </c>
      <c r="R1448">
        <v>0.62515600000000004</v>
      </c>
      <c r="S1448">
        <v>-24.459800000000001</v>
      </c>
    </row>
    <row r="1449" spans="2:19" x14ac:dyDescent="0.3">
      <c r="B1449">
        <v>27</v>
      </c>
      <c r="C1449">
        <v>565.154</v>
      </c>
      <c r="E1449">
        <v>-32.6233</v>
      </c>
      <c r="F1449">
        <v>56.823700000000002</v>
      </c>
      <c r="G1449">
        <v>339.863</v>
      </c>
      <c r="H1449">
        <v>0.59525899999999998</v>
      </c>
      <c r="I1449">
        <v>-47.943100000000001</v>
      </c>
      <c r="L1449">
        <v>2</v>
      </c>
      <c r="M1449">
        <v>201.63499999999999</v>
      </c>
      <c r="O1449">
        <v>-18.356300000000001</v>
      </c>
      <c r="P1449">
        <v>56.396500000000003</v>
      </c>
      <c r="Q1449">
        <v>287.536</v>
      </c>
      <c r="R1449">
        <v>5.2686599999999997</v>
      </c>
      <c r="S1449">
        <v>-20.004300000000001</v>
      </c>
    </row>
    <row r="1450" spans="2:19" x14ac:dyDescent="0.3">
      <c r="B1450">
        <v>28</v>
      </c>
      <c r="C1450">
        <v>580.66700000000003</v>
      </c>
      <c r="E1450">
        <v>-33.355699999999999</v>
      </c>
      <c r="F1450">
        <v>57.556199999999997</v>
      </c>
      <c r="G1450">
        <v>351.05</v>
      </c>
      <c r="H1450">
        <v>0.601186</v>
      </c>
      <c r="I1450">
        <v>-47.988900000000001</v>
      </c>
      <c r="L1450">
        <v>3</v>
      </c>
      <c r="M1450">
        <v>215.71299999999999</v>
      </c>
      <c r="O1450">
        <v>-7.2326699999999997</v>
      </c>
      <c r="P1450">
        <v>46.035800000000002</v>
      </c>
      <c r="Q1450">
        <v>376.63</v>
      </c>
      <c r="R1450">
        <v>0.71346600000000004</v>
      </c>
      <c r="S1450">
        <v>-20.690899999999999</v>
      </c>
    </row>
    <row r="1451" spans="2:19" x14ac:dyDescent="0.3">
      <c r="B1451">
        <v>29</v>
      </c>
      <c r="C1451">
        <v>596.76900000000001</v>
      </c>
      <c r="E1451">
        <v>-32.348599999999998</v>
      </c>
      <c r="F1451">
        <v>56.396500000000003</v>
      </c>
      <c r="G1451">
        <v>338.18099999999998</v>
      </c>
      <c r="H1451">
        <v>0.596549</v>
      </c>
      <c r="I1451">
        <v>-47.958399999999997</v>
      </c>
      <c r="L1451">
        <v>4</v>
      </c>
      <c r="M1451">
        <v>228.245</v>
      </c>
      <c r="O1451">
        <v>-8.4838900000000006</v>
      </c>
      <c r="P1451">
        <v>48.934899999999999</v>
      </c>
      <c r="Q1451">
        <v>381.399</v>
      </c>
      <c r="R1451">
        <v>0.70287999999999995</v>
      </c>
      <c r="S1451">
        <v>-21.7743</v>
      </c>
    </row>
    <row r="1452" spans="2:19" x14ac:dyDescent="0.3">
      <c r="B1452">
        <v>30</v>
      </c>
      <c r="C1452">
        <v>612.36800000000005</v>
      </c>
      <c r="E1452">
        <v>-32.653799999999997</v>
      </c>
      <c r="F1452">
        <v>56.747399999999999</v>
      </c>
      <c r="G1452">
        <v>344.29700000000003</v>
      </c>
      <c r="H1452">
        <v>0.59907699999999997</v>
      </c>
      <c r="I1452">
        <v>-47.973599999999998</v>
      </c>
      <c r="L1452">
        <v>5</v>
      </c>
      <c r="M1452">
        <v>242.46700000000001</v>
      </c>
      <c r="O1452">
        <v>-9.2773400000000006</v>
      </c>
      <c r="P1452">
        <v>51.3</v>
      </c>
      <c r="Q1452">
        <v>365.58699999999999</v>
      </c>
      <c r="R1452">
        <v>0.67842800000000003</v>
      </c>
      <c r="S1452">
        <v>-22.735600000000002</v>
      </c>
    </row>
    <row r="1453" spans="2:19" x14ac:dyDescent="0.3">
      <c r="B1453">
        <v>31</v>
      </c>
      <c r="C1453">
        <v>628.04200000000003</v>
      </c>
      <c r="E1453">
        <v>-31.845099999999999</v>
      </c>
      <c r="F1453">
        <v>56.030299999999997</v>
      </c>
      <c r="G1453">
        <v>334.98700000000002</v>
      </c>
      <c r="H1453">
        <v>0.59176300000000004</v>
      </c>
      <c r="I1453">
        <v>-47.943100000000001</v>
      </c>
      <c r="L1453">
        <v>6</v>
      </c>
      <c r="M1453">
        <v>256.726</v>
      </c>
      <c r="O1453">
        <v>-9.9029500000000006</v>
      </c>
      <c r="P1453">
        <v>52.810699999999997</v>
      </c>
      <c r="Q1453">
        <v>369.12599999999998</v>
      </c>
      <c r="R1453">
        <v>0.67306600000000005</v>
      </c>
      <c r="S1453">
        <v>-23.147600000000001</v>
      </c>
    </row>
    <row r="1454" spans="2:19" x14ac:dyDescent="0.3">
      <c r="B1454">
        <v>32</v>
      </c>
      <c r="C1454">
        <v>643.74099999999999</v>
      </c>
      <c r="E1454">
        <v>-31.997699999999998</v>
      </c>
      <c r="F1454">
        <v>55.9998</v>
      </c>
      <c r="G1454">
        <v>335.27499999999998</v>
      </c>
      <c r="H1454">
        <v>0.59596199999999999</v>
      </c>
      <c r="I1454">
        <v>-47.943100000000001</v>
      </c>
      <c r="L1454">
        <v>7</v>
      </c>
      <c r="M1454">
        <v>270.69600000000003</v>
      </c>
      <c r="O1454">
        <v>-8.9874299999999998</v>
      </c>
      <c r="P1454">
        <v>51.986699999999999</v>
      </c>
      <c r="Q1454">
        <v>352.52300000000002</v>
      </c>
      <c r="R1454">
        <v>0.66525400000000001</v>
      </c>
      <c r="S1454">
        <v>-23.2239</v>
      </c>
    </row>
    <row r="1455" spans="2:19" x14ac:dyDescent="0.3">
      <c r="B1455">
        <v>33</v>
      </c>
      <c r="C1455">
        <v>659.63199999999995</v>
      </c>
      <c r="E1455">
        <v>-31.951899999999998</v>
      </c>
      <c r="F1455">
        <v>55.908200000000001</v>
      </c>
      <c r="G1455">
        <v>332.65899999999999</v>
      </c>
      <c r="H1455">
        <v>0.59147400000000006</v>
      </c>
      <c r="I1455">
        <v>-48.171999999999997</v>
      </c>
      <c r="L1455">
        <v>8</v>
      </c>
      <c r="M1455">
        <v>284.86</v>
      </c>
      <c r="O1455">
        <v>-10.650600000000001</v>
      </c>
      <c r="P1455">
        <v>53.634599999999999</v>
      </c>
      <c r="Q1455">
        <v>374.78100000000001</v>
      </c>
      <c r="R1455">
        <v>0.67851799999999995</v>
      </c>
      <c r="S1455">
        <v>-23.3459</v>
      </c>
    </row>
    <row r="1456" spans="2:19" x14ac:dyDescent="0.3">
      <c r="B1456">
        <v>34</v>
      </c>
      <c r="C1456">
        <v>675.23</v>
      </c>
      <c r="E1456">
        <v>-33.508299999999998</v>
      </c>
      <c r="F1456">
        <v>57.296799999999998</v>
      </c>
      <c r="G1456">
        <v>355.89800000000002</v>
      </c>
      <c r="H1456">
        <v>0.60602100000000003</v>
      </c>
      <c r="I1456">
        <v>-47.958399999999997</v>
      </c>
      <c r="L1456">
        <v>9</v>
      </c>
      <c r="M1456">
        <v>299.06200000000001</v>
      </c>
      <c r="O1456">
        <v>-9.4451900000000002</v>
      </c>
      <c r="P1456">
        <v>52.520800000000001</v>
      </c>
      <c r="Q1456">
        <v>358.66699999999997</v>
      </c>
      <c r="R1456">
        <v>0.66757500000000003</v>
      </c>
      <c r="S1456">
        <v>-23.5443</v>
      </c>
    </row>
    <row r="1457" spans="2:19" x14ac:dyDescent="0.3">
      <c r="B1457">
        <v>35</v>
      </c>
      <c r="C1457">
        <v>691.18499999999995</v>
      </c>
      <c r="E1457">
        <v>-32.577500000000001</v>
      </c>
      <c r="F1457">
        <v>56.3354</v>
      </c>
      <c r="G1457">
        <v>346.68599999999998</v>
      </c>
      <c r="H1457">
        <v>0.60251900000000003</v>
      </c>
      <c r="I1457">
        <v>-47.958399999999997</v>
      </c>
      <c r="L1457">
        <v>10</v>
      </c>
      <c r="M1457">
        <v>314.23200000000003</v>
      </c>
      <c r="O1457">
        <v>-9.8877000000000006</v>
      </c>
      <c r="P1457">
        <v>53.1006</v>
      </c>
      <c r="Q1457">
        <v>362.279</v>
      </c>
      <c r="R1457">
        <v>0.66958099999999998</v>
      </c>
      <c r="S1457">
        <v>-23.6053</v>
      </c>
    </row>
    <row r="1458" spans="2:19" x14ac:dyDescent="0.3">
      <c r="L1458">
        <v>11</v>
      </c>
      <c r="M1458">
        <v>328.11500000000001</v>
      </c>
      <c r="O1458">
        <v>-9.3231199999999994</v>
      </c>
      <c r="P1458">
        <v>52.307099999999998</v>
      </c>
      <c r="Q1458">
        <v>354.31099999999998</v>
      </c>
      <c r="R1458">
        <v>0.66635599999999995</v>
      </c>
      <c r="S1458">
        <v>-23.6206</v>
      </c>
    </row>
    <row r="1459" spans="2:19" x14ac:dyDescent="0.3">
      <c r="L1459">
        <v>12</v>
      </c>
      <c r="M1459">
        <v>342.65800000000002</v>
      </c>
      <c r="O1459">
        <v>-9.8266600000000004</v>
      </c>
      <c r="P1459">
        <v>52.856400000000001</v>
      </c>
      <c r="Q1459">
        <v>362.99299999999999</v>
      </c>
      <c r="R1459">
        <v>0.66973300000000002</v>
      </c>
      <c r="S1459">
        <v>-23.788499999999999</v>
      </c>
    </row>
    <row r="1460" spans="2:19" x14ac:dyDescent="0.3">
      <c r="L1460">
        <v>13</v>
      </c>
      <c r="M1460">
        <v>356.947</v>
      </c>
      <c r="O1460">
        <v>-9.8571799999999996</v>
      </c>
      <c r="P1460">
        <v>52.856400000000001</v>
      </c>
      <c r="Q1460">
        <v>363.93099999999998</v>
      </c>
      <c r="R1460">
        <v>0.66979100000000003</v>
      </c>
      <c r="S1460">
        <v>-23.803699999999999</v>
      </c>
    </row>
    <row r="1461" spans="2:19" x14ac:dyDescent="0.3">
      <c r="L1461">
        <v>14</v>
      </c>
      <c r="M1461">
        <v>371.50700000000001</v>
      </c>
      <c r="O1461">
        <v>-9.9639900000000008</v>
      </c>
      <c r="P1461">
        <v>53.0396</v>
      </c>
      <c r="Q1461">
        <v>365.84399999999999</v>
      </c>
      <c r="R1461">
        <v>0.67194500000000001</v>
      </c>
      <c r="S1461">
        <v>-23.742699999999999</v>
      </c>
    </row>
    <row r="1462" spans="2:19" x14ac:dyDescent="0.3">
      <c r="L1462">
        <v>15</v>
      </c>
      <c r="M1462">
        <v>385.71</v>
      </c>
      <c r="O1462">
        <v>-9.7198499999999992</v>
      </c>
      <c r="P1462">
        <v>52.536000000000001</v>
      </c>
      <c r="Q1462">
        <v>361.80099999999999</v>
      </c>
      <c r="R1462">
        <v>0.67336700000000005</v>
      </c>
      <c r="S1462">
        <v>-23.6511</v>
      </c>
    </row>
    <row r="1463" spans="2:19" x14ac:dyDescent="0.3">
      <c r="L1463">
        <v>16</v>
      </c>
      <c r="M1463">
        <v>400.4</v>
      </c>
      <c r="O1463">
        <v>-9.7961399999999994</v>
      </c>
      <c r="P1463">
        <v>52.734400000000001</v>
      </c>
      <c r="Q1463">
        <v>359.32799999999997</v>
      </c>
      <c r="R1463">
        <v>0.66811699999999996</v>
      </c>
      <c r="S1463">
        <v>-24.047899999999998</v>
      </c>
    </row>
    <row r="1464" spans="2:19" x14ac:dyDescent="0.3">
      <c r="L1464">
        <v>17</v>
      </c>
      <c r="M1464">
        <v>414.70600000000002</v>
      </c>
      <c r="O1464">
        <v>-10.345499999999999</v>
      </c>
      <c r="P1464">
        <v>53.176900000000003</v>
      </c>
      <c r="Q1464">
        <v>372.77300000000002</v>
      </c>
      <c r="R1464">
        <v>0.67697300000000005</v>
      </c>
      <c r="S1464">
        <v>-24.017299999999999</v>
      </c>
    </row>
    <row r="1465" spans="2:19" x14ac:dyDescent="0.3">
      <c r="L1465">
        <v>18</v>
      </c>
      <c r="M1465">
        <v>429.57900000000001</v>
      </c>
      <c r="O1465">
        <v>-9.9334699999999998</v>
      </c>
      <c r="P1465">
        <v>52.612299999999998</v>
      </c>
      <c r="Q1465">
        <v>361.97800000000001</v>
      </c>
      <c r="R1465">
        <v>0.67323500000000003</v>
      </c>
      <c r="S1465">
        <v>-23.849499999999999</v>
      </c>
    </row>
    <row r="1466" spans="2:19" x14ac:dyDescent="0.3">
      <c r="L1466">
        <v>19</v>
      </c>
      <c r="M1466">
        <v>444.447</v>
      </c>
      <c r="O1466">
        <v>-9.8266600000000004</v>
      </c>
      <c r="P1466">
        <v>52.322400000000002</v>
      </c>
      <c r="Q1466">
        <v>360.54899999999998</v>
      </c>
      <c r="R1466">
        <v>0.67206399999999999</v>
      </c>
      <c r="S1466">
        <v>-23.956299999999999</v>
      </c>
    </row>
    <row r="1467" spans="2:19" x14ac:dyDescent="0.3">
      <c r="L1467">
        <v>20</v>
      </c>
      <c r="M1467">
        <v>459.32299999999998</v>
      </c>
      <c r="O1467">
        <v>-10.0555</v>
      </c>
      <c r="P1467">
        <v>52.475000000000001</v>
      </c>
      <c r="Q1467">
        <v>365.30599999999998</v>
      </c>
      <c r="R1467">
        <v>0.67567299999999997</v>
      </c>
      <c r="S1467">
        <v>-24.215699999999998</v>
      </c>
    </row>
    <row r="1468" spans="2:19" x14ac:dyDescent="0.3">
      <c r="L1468">
        <v>21</v>
      </c>
      <c r="M1468">
        <v>474.149</v>
      </c>
      <c r="O1468">
        <v>-11.0016</v>
      </c>
      <c r="P1468">
        <v>53.451500000000003</v>
      </c>
      <c r="Q1468">
        <v>380.02</v>
      </c>
      <c r="R1468">
        <v>0.68484999999999996</v>
      </c>
      <c r="S1468">
        <v>-24.139399999999998</v>
      </c>
    </row>
    <row r="1469" spans="2:19" x14ac:dyDescent="0.3">
      <c r="L1469">
        <v>22</v>
      </c>
      <c r="M1469">
        <v>489.21600000000001</v>
      </c>
      <c r="O1469">
        <v>-10.1013</v>
      </c>
      <c r="P1469">
        <v>52.413899999999998</v>
      </c>
      <c r="Q1469">
        <v>362.07400000000001</v>
      </c>
      <c r="R1469">
        <v>0.67321399999999998</v>
      </c>
      <c r="S1469">
        <v>-24.200399999999998</v>
      </c>
    </row>
    <row r="1470" spans="2:19" x14ac:dyDescent="0.3">
      <c r="L1470">
        <v>23</v>
      </c>
      <c r="M1470">
        <v>504.255</v>
      </c>
      <c r="O1470">
        <v>-10.1166</v>
      </c>
      <c r="P1470">
        <v>52.413899999999998</v>
      </c>
      <c r="Q1470">
        <v>365.18799999999999</v>
      </c>
      <c r="R1470">
        <v>0.67461499999999996</v>
      </c>
      <c r="S1470">
        <v>-24.169899999999998</v>
      </c>
    </row>
    <row r="1471" spans="2:19" x14ac:dyDescent="0.3">
      <c r="L1471">
        <v>24</v>
      </c>
      <c r="M1471">
        <v>519.37300000000005</v>
      </c>
      <c r="O1471">
        <v>-9.8114000000000008</v>
      </c>
      <c r="P1471">
        <v>52.124000000000002</v>
      </c>
      <c r="Q1471">
        <v>359.4</v>
      </c>
      <c r="R1471">
        <v>0.67319399999999996</v>
      </c>
      <c r="S1471">
        <v>-24.200399999999998</v>
      </c>
    </row>
    <row r="1472" spans="2:19" x14ac:dyDescent="0.3">
      <c r="L1472">
        <v>25</v>
      </c>
      <c r="M1472">
        <v>534.79999999999995</v>
      </c>
      <c r="O1472">
        <v>-9.6130399999999998</v>
      </c>
      <c r="P1472">
        <v>51.773099999999999</v>
      </c>
      <c r="Q1472">
        <v>356.89400000000001</v>
      </c>
      <c r="R1472">
        <v>0.66859500000000005</v>
      </c>
      <c r="S1472">
        <v>-24.261500000000002</v>
      </c>
    </row>
    <row r="1473" spans="11:19" x14ac:dyDescent="0.3">
      <c r="L1473">
        <v>26</v>
      </c>
      <c r="M1473">
        <v>550.01900000000001</v>
      </c>
      <c r="O1473">
        <v>-9.6130399999999998</v>
      </c>
      <c r="P1473">
        <v>51.712000000000003</v>
      </c>
      <c r="Q1473">
        <v>355.66300000000001</v>
      </c>
      <c r="R1473">
        <v>0.670427</v>
      </c>
      <c r="S1473">
        <v>-24.231000000000002</v>
      </c>
    </row>
    <row r="1474" spans="11:19" x14ac:dyDescent="0.3">
      <c r="L1474">
        <v>27</v>
      </c>
      <c r="M1474">
        <v>565.39200000000005</v>
      </c>
      <c r="O1474">
        <v>-10.2081</v>
      </c>
      <c r="P1474">
        <v>52.230800000000002</v>
      </c>
      <c r="Q1474">
        <v>363.68700000000001</v>
      </c>
      <c r="R1474">
        <v>0.67549000000000003</v>
      </c>
      <c r="S1474">
        <v>-24.322500000000002</v>
      </c>
    </row>
    <row r="1475" spans="11:19" x14ac:dyDescent="0.3">
      <c r="L1475">
        <v>28</v>
      </c>
      <c r="M1475">
        <v>581.09699999999998</v>
      </c>
      <c r="O1475">
        <v>-10.543799999999999</v>
      </c>
      <c r="P1475">
        <v>52.536000000000001</v>
      </c>
      <c r="Q1475">
        <v>369.94</v>
      </c>
      <c r="R1475">
        <v>0.67603599999999997</v>
      </c>
      <c r="S1475">
        <v>-24.566700000000001</v>
      </c>
    </row>
    <row r="1476" spans="11:19" x14ac:dyDescent="0.3">
      <c r="L1476">
        <v>29</v>
      </c>
      <c r="M1476">
        <v>596.38199999999995</v>
      </c>
      <c r="O1476">
        <v>-10.8337</v>
      </c>
      <c r="P1476">
        <v>52.703899999999997</v>
      </c>
      <c r="Q1476">
        <v>374.10899999999998</v>
      </c>
      <c r="R1476">
        <v>0.68318999999999996</v>
      </c>
      <c r="S1476">
        <v>-24.551400000000001</v>
      </c>
    </row>
    <row r="1477" spans="11:19" x14ac:dyDescent="0.3">
      <c r="L1477">
        <v>30</v>
      </c>
      <c r="M1477">
        <v>611.79700000000003</v>
      </c>
      <c r="O1477">
        <v>-10.574299999999999</v>
      </c>
      <c r="P1477">
        <v>52.352899999999998</v>
      </c>
      <c r="Q1477">
        <v>366.59699999999998</v>
      </c>
      <c r="R1477">
        <v>0.677902</v>
      </c>
      <c r="S1477">
        <v>-24.475100000000001</v>
      </c>
    </row>
    <row r="1478" spans="11:19" x14ac:dyDescent="0.3">
      <c r="L1478">
        <v>31</v>
      </c>
      <c r="M1478">
        <v>627.73800000000006</v>
      </c>
      <c r="O1478">
        <v>-10.2539</v>
      </c>
      <c r="P1478">
        <v>52.078200000000002</v>
      </c>
      <c r="Q1478">
        <v>361.20600000000002</v>
      </c>
      <c r="R1478">
        <v>0.67369699999999999</v>
      </c>
      <c r="S1478">
        <v>-24.642900000000001</v>
      </c>
    </row>
    <row r="1479" spans="11:19" x14ac:dyDescent="0.3">
      <c r="L1479">
        <v>32</v>
      </c>
      <c r="M1479">
        <v>642.88400000000001</v>
      </c>
      <c r="O1479">
        <v>-11.230499999999999</v>
      </c>
      <c r="P1479">
        <v>52.673299999999998</v>
      </c>
      <c r="Q1479">
        <v>376.63</v>
      </c>
      <c r="R1479">
        <v>0.68600700000000003</v>
      </c>
      <c r="S1479">
        <v>-24.673500000000001</v>
      </c>
    </row>
    <row r="1480" spans="11:19" x14ac:dyDescent="0.3">
      <c r="L1480">
        <v>33</v>
      </c>
      <c r="M1480">
        <v>658.83799999999997</v>
      </c>
      <c r="O1480">
        <v>-10.1166</v>
      </c>
      <c r="P1480">
        <v>51.940899999999999</v>
      </c>
      <c r="Q1480">
        <v>359.48399999999998</v>
      </c>
      <c r="R1480">
        <v>0.67433500000000002</v>
      </c>
      <c r="S1480">
        <v>-24.581900000000001</v>
      </c>
    </row>
    <row r="1481" spans="11:19" x14ac:dyDescent="0.3">
      <c r="L1481">
        <v>34</v>
      </c>
      <c r="M1481">
        <v>674.43299999999999</v>
      </c>
      <c r="O1481">
        <v>-10.1776</v>
      </c>
      <c r="P1481">
        <v>51.742600000000003</v>
      </c>
      <c r="Q1481">
        <v>361.51900000000001</v>
      </c>
      <c r="R1481">
        <v>0.67427499999999996</v>
      </c>
      <c r="S1481">
        <v>-24.765000000000001</v>
      </c>
    </row>
    <row r="1482" spans="11:19" x14ac:dyDescent="0.3">
      <c r="L1482">
        <v>35</v>
      </c>
      <c r="M1482">
        <v>690.19799999999998</v>
      </c>
      <c r="O1482">
        <v>-11.154199999999999</v>
      </c>
      <c r="P1482">
        <v>52.658099999999997</v>
      </c>
      <c r="Q1482">
        <v>376.76299999999998</v>
      </c>
      <c r="R1482">
        <v>0.68293899999999996</v>
      </c>
      <c r="S1482">
        <v>-24.642900000000001</v>
      </c>
    </row>
    <row r="1484" spans="11:19" x14ac:dyDescent="0.3">
      <c r="K1484">
        <v>5.25</v>
      </c>
    </row>
    <row r="1485" spans="11:19" x14ac:dyDescent="0.3">
      <c r="L1485">
        <v>1</v>
      </c>
      <c r="M1485">
        <v>201.654</v>
      </c>
      <c r="O1485">
        <v>-18.158000000000001</v>
      </c>
      <c r="P1485">
        <v>64.117400000000004</v>
      </c>
      <c r="Q1485">
        <v>326.43599999999998</v>
      </c>
      <c r="R1485">
        <v>0.62257600000000002</v>
      </c>
      <c r="S1485">
        <v>-24.536100000000001</v>
      </c>
    </row>
    <row r="1486" spans="11:19" x14ac:dyDescent="0.3">
      <c r="L1486">
        <v>2</v>
      </c>
      <c r="M1486">
        <v>201.654</v>
      </c>
      <c r="O1486">
        <v>-18.158000000000001</v>
      </c>
      <c r="P1486">
        <v>55.587800000000001</v>
      </c>
      <c r="Q1486">
        <v>283.697</v>
      </c>
      <c r="R1486">
        <v>5.22525</v>
      </c>
      <c r="S1486">
        <v>-20.3552</v>
      </c>
    </row>
    <row r="1487" spans="11:19" x14ac:dyDescent="0.3">
      <c r="L1487">
        <v>3</v>
      </c>
      <c r="M1487">
        <v>215.22800000000001</v>
      </c>
      <c r="O1487">
        <v>-7.7056899999999997</v>
      </c>
      <c r="P1487">
        <v>45.867899999999999</v>
      </c>
      <c r="Q1487">
        <v>394.74</v>
      </c>
      <c r="R1487">
        <v>0.72344799999999998</v>
      </c>
      <c r="S1487">
        <v>-20.706199999999999</v>
      </c>
    </row>
    <row r="1488" spans="11:19" x14ac:dyDescent="0.3">
      <c r="L1488">
        <v>4</v>
      </c>
      <c r="M1488">
        <v>227.42</v>
      </c>
      <c r="O1488">
        <v>-8.6059599999999996</v>
      </c>
      <c r="P1488">
        <v>48.492400000000004</v>
      </c>
      <c r="Q1488">
        <v>380.214</v>
      </c>
      <c r="R1488">
        <v>0.70480799999999999</v>
      </c>
      <c r="S1488">
        <v>-21.7896</v>
      </c>
    </row>
    <row r="1489" spans="12:19" x14ac:dyDescent="0.3">
      <c r="L1489">
        <v>5</v>
      </c>
      <c r="M1489">
        <v>241.57400000000001</v>
      </c>
      <c r="O1489">
        <v>-9.4451900000000002</v>
      </c>
      <c r="P1489">
        <v>51.086399999999998</v>
      </c>
      <c r="Q1489">
        <v>365.35500000000002</v>
      </c>
      <c r="R1489">
        <v>0.68077799999999999</v>
      </c>
      <c r="S1489">
        <v>-22.979700000000001</v>
      </c>
    </row>
    <row r="1490" spans="12:19" x14ac:dyDescent="0.3">
      <c r="L1490">
        <v>6</v>
      </c>
      <c r="M1490">
        <v>255.79</v>
      </c>
      <c r="O1490">
        <v>-9.1552699999999998</v>
      </c>
      <c r="P1490">
        <v>51.498399999999997</v>
      </c>
      <c r="Q1490">
        <v>355.32499999999999</v>
      </c>
      <c r="R1490">
        <v>0.67129899999999998</v>
      </c>
      <c r="S1490">
        <v>-23.2544</v>
      </c>
    </row>
    <row r="1491" spans="12:19" x14ac:dyDescent="0.3">
      <c r="L1491">
        <v>7</v>
      </c>
      <c r="M1491">
        <v>269.76499999999999</v>
      </c>
      <c r="O1491">
        <v>-10.025</v>
      </c>
      <c r="P1491">
        <v>52.459699999999998</v>
      </c>
      <c r="Q1491">
        <v>364.61500000000001</v>
      </c>
      <c r="R1491">
        <v>0.67651300000000003</v>
      </c>
      <c r="S1491">
        <v>-23.4985</v>
      </c>
    </row>
    <row r="1492" spans="12:19" x14ac:dyDescent="0.3">
      <c r="L1492">
        <v>8</v>
      </c>
      <c r="M1492">
        <v>283.77</v>
      </c>
      <c r="O1492">
        <v>-10.528600000000001</v>
      </c>
      <c r="P1492">
        <v>53.024299999999997</v>
      </c>
      <c r="Q1492">
        <v>370.95499999999998</v>
      </c>
      <c r="R1492">
        <v>0.67547299999999999</v>
      </c>
      <c r="S1492">
        <v>-23.712199999999999</v>
      </c>
    </row>
    <row r="1493" spans="12:19" x14ac:dyDescent="0.3">
      <c r="L1493">
        <v>9</v>
      </c>
      <c r="M1493">
        <v>297.35399999999998</v>
      </c>
      <c r="O1493">
        <v>-10.3912</v>
      </c>
      <c r="P1493">
        <v>53.1006</v>
      </c>
      <c r="Q1493">
        <v>372.63799999999998</v>
      </c>
      <c r="R1493">
        <v>0.67634399999999995</v>
      </c>
      <c r="S1493">
        <v>-23.5748</v>
      </c>
    </row>
    <row r="1494" spans="12:19" x14ac:dyDescent="0.3">
      <c r="L1494">
        <v>10</v>
      </c>
      <c r="M1494">
        <v>311.66899999999998</v>
      </c>
      <c r="O1494">
        <v>-10.2997</v>
      </c>
      <c r="P1494">
        <v>52.902200000000001</v>
      </c>
      <c r="Q1494">
        <v>368.80099999999999</v>
      </c>
      <c r="R1494">
        <v>0.67598999999999998</v>
      </c>
      <c r="S1494">
        <v>-23.6206</v>
      </c>
    </row>
    <row r="1495" spans="12:19" x14ac:dyDescent="0.3">
      <c r="L1495">
        <v>11</v>
      </c>
      <c r="M1495">
        <v>325.85399999999998</v>
      </c>
      <c r="O1495">
        <v>-9.8266600000000004</v>
      </c>
      <c r="P1495">
        <v>52.368200000000002</v>
      </c>
      <c r="Q1495">
        <v>362.65100000000001</v>
      </c>
      <c r="R1495">
        <v>0.67176100000000005</v>
      </c>
      <c r="S1495">
        <v>-23.818999999999999</v>
      </c>
    </row>
    <row r="1496" spans="12:19" x14ac:dyDescent="0.3">
      <c r="L1496">
        <v>12</v>
      </c>
      <c r="M1496">
        <v>339.97300000000001</v>
      </c>
      <c r="O1496">
        <v>-9.7961399999999994</v>
      </c>
      <c r="P1496">
        <v>52.261400000000002</v>
      </c>
      <c r="Q1496">
        <v>361.74299999999999</v>
      </c>
      <c r="R1496">
        <v>0.67076499999999994</v>
      </c>
      <c r="S1496">
        <v>-23.925799999999999</v>
      </c>
    </row>
    <row r="1497" spans="12:19" x14ac:dyDescent="0.3">
      <c r="L1497">
        <v>13</v>
      </c>
      <c r="M1497">
        <v>354.15199999999999</v>
      </c>
      <c r="O1497">
        <v>-10.0555</v>
      </c>
      <c r="P1497">
        <v>52.597000000000001</v>
      </c>
      <c r="Q1497">
        <v>366.45800000000003</v>
      </c>
      <c r="R1497">
        <v>0.67630400000000002</v>
      </c>
      <c r="S1497">
        <v>-23.773199999999999</v>
      </c>
    </row>
    <row r="1498" spans="12:19" x14ac:dyDescent="0.3">
      <c r="L1498">
        <v>14</v>
      </c>
      <c r="M1498">
        <v>368.49799999999999</v>
      </c>
      <c r="O1498">
        <v>-9.9639900000000008</v>
      </c>
      <c r="P1498">
        <v>52.307099999999998</v>
      </c>
      <c r="Q1498">
        <v>361.59399999999999</v>
      </c>
      <c r="R1498">
        <v>0.67165900000000001</v>
      </c>
      <c r="S1498">
        <v>-23.940999999999999</v>
      </c>
    </row>
    <row r="1499" spans="12:19" x14ac:dyDescent="0.3">
      <c r="L1499">
        <v>15</v>
      </c>
      <c r="M1499">
        <v>382.97300000000001</v>
      </c>
      <c r="O1499">
        <v>-9.4604499999999998</v>
      </c>
      <c r="P1499">
        <v>51.757800000000003</v>
      </c>
      <c r="Q1499">
        <v>355.154</v>
      </c>
      <c r="R1499">
        <v>0.66901600000000006</v>
      </c>
      <c r="S1499">
        <v>-24.154699999999998</v>
      </c>
    </row>
    <row r="1500" spans="12:19" x14ac:dyDescent="0.3">
      <c r="L1500">
        <v>16</v>
      </c>
      <c r="M1500">
        <v>396.87099999999998</v>
      </c>
      <c r="O1500">
        <v>-9.9182100000000002</v>
      </c>
      <c r="P1500">
        <v>52.246099999999998</v>
      </c>
      <c r="Q1500">
        <v>365.22500000000002</v>
      </c>
      <c r="R1500">
        <v>0.675566</v>
      </c>
      <c r="S1500">
        <v>-24.078399999999998</v>
      </c>
    </row>
    <row r="1501" spans="12:19" x14ac:dyDescent="0.3">
      <c r="L1501">
        <v>17</v>
      </c>
      <c r="M1501">
        <v>411.55399999999997</v>
      </c>
      <c r="O1501">
        <v>-9.9487299999999994</v>
      </c>
      <c r="P1501">
        <v>52.124000000000002</v>
      </c>
      <c r="Q1501">
        <v>364.26799999999997</v>
      </c>
      <c r="R1501">
        <v>0.675118</v>
      </c>
      <c r="S1501">
        <v>-24.002099999999999</v>
      </c>
    </row>
    <row r="1502" spans="12:19" x14ac:dyDescent="0.3">
      <c r="L1502">
        <v>18</v>
      </c>
      <c r="M1502">
        <v>425.798</v>
      </c>
      <c r="O1502">
        <v>-10.8948</v>
      </c>
      <c r="P1502">
        <v>53.0396</v>
      </c>
      <c r="Q1502">
        <v>378.28500000000003</v>
      </c>
      <c r="R1502">
        <v>0.682755</v>
      </c>
      <c r="S1502">
        <v>-24.154699999999998</v>
      </c>
    </row>
    <row r="1503" spans="12:19" x14ac:dyDescent="0.3">
      <c r="L1503">
        <v>19</v>
      </c>
      <c r="M1503">
        <v>440.68099999999998</v>
      </c>
      <c r="O1503">
        <v>-10.2234</v>
      </c>
      <c r="P1503">
        <v>52.475000000000001</v>
      </c>
      <c r="Q1503">
        <v>362.43599999999998</v>
      </c>
      <c r="R1503">
        <v>0.67491999999999996</v>
      </c>
      <c r="S1503">
        <v>-24.200399999999998</v>
      </c>
    </row>
    <row r="1504" spans="12:19" x14ac:dyDescent="0.3">
      <c r="L1504">
        <v>20</v>
      </c>
      <c r="M1504">
        <v>455.24299999999999</v>
      </c>
      <c r="O1504">
        <v>-10.482799999999999</v>
      </c>
      <c r="P1504">
        <v>52.627600000000001</v>
      </c>
      <c r="Q1504">
        <v>371.93299999999999</v>
      </c>
      <c r="R1504">
        <v>0.67929399999999995</v>
      </c>
      <c r="S1504">
        <v>-24.200399999999998</v>
      </c>
    </row>
    <row r="1505" spans="12:19" x14ac:dyDescent="0.3">
      <c r="L1505">
        <v>21</v>
      </c>
      <c r="M1505">
        <v>469.92399999999998</v>
      </c>
      <c r="O1505">
        <v>-10.589600000000001</v>
      </c>
      <c r="P1505">
        <v>52.505499999999998</v>
      </c>
      <c r="Q1505">
        <v>370.77800000000002</v>
      </c>
      <c r="R1505">
        <v>0.67802300000000004</v>
      </c>
      <c r="S1505">
        <v>-24.444600000000001</v>
      </c>
    </row>
    <row r="1506" spans="12:19" x14ac:dyDescent="0.3">
      <c r="L1506">
        <v>22</v>
      </c>
      <c r="M1506">
        <v>484.60899999999998</v>
      </c>
      <c r="O1506">
        <v>-10.7422</v>
      </c>
      <c r="P1506">
        <v>52.398699999999998</v>
      </c>
      <c r="Q1506">
        <v>372.22899999999998</v>
      </c>
      <c r="R1506">
        <v>0.68087399999999998</v>
      </c>
      <c r="S1506">
        <v>-24.383500000000002</v>
      </c>
    </row>
    <row r="1507" spans="12:19" x14ac:dyDescent="0.3">
      <c r="L1507">
        <v>23</v>
      </c>
      <c r="M1507">
        <v>499.43400000000003</v>
      </c>
      <c r="O1507">
        <v>-10.2081</v>
      </c>
      <c r="P1507">
        <v>51.925699999999999</v>
      </c>
      <c r="Q1507">
        <v>365.2</v>
      </c>
      <c r="R1507">
        <v>0.67838200000000004</v>
      </c>
      <c r="S1507">
        <v>-24.414100000000001</v>
      </c>
    </row>
    <row r="1508" spans="12:19" x14ac:dyDescent="0.3">
      <c r="L1508">
        <v>24</v>
      </c>
      <c r="M1508">
        <v>514.52800000000002</v>
      </c>
      <c r="O1508">
        <v>-10.406499999999999</v>
      </c>
      <c r="P1508">
        <v>52.398699999999998</v>
      </c>
      <c r="Q1508">
        <v>372.05799999999999</v>
      </c>
      <c r="R1508">
        <v>0.67901400000000001</v>
      </c>
      <c r="S1508">
        <v>-24.383500000000002</v>
      </c>
    </row>
    <row r="1509" spans="12:19" x14ac:dyDescent="0.3">
      <c r="L1509">
        <v>25</v>
      </c>
      <c r="M1509">
        <v>529.66200000000003</v>
      </c>
      <c r="O1509">
        <v>-10.345499999999999</v>
      </c>
      <c r="P1509">
        <v>52.017200000000003</v>
      </c>
      <c r="Q1509">
        <v>364.202</v>
      </c>
      <c r="R1509">
        <v>0.677311</v>
      </c>
      <c r="S1509">
        <v>-24.505600000000001</v>
      </c>
    </row>
    <row r="1510" spans="12:19" x14ac:dyDescent="0.3">
      <c r="L1510">
        <v>26</v>
      </c>
      <c r="M1510">
        <v>544.79200000000003</v>
      </c>
      <c r="O1510">
        <v>-10.0861</v>
      </c>
      <c r="P1510">
        <v>51.6205</v>
      </c>
      <c r="Q1510">
        <v>359.33699999999999</v>
      </c>
      <c r="R1510">
        <v>0.67347199999999996</v>
      </c>
      <c r="S1510">
        <v>-24.688700000000001</v>
      </c>
    </row>
    <row r="1511" spans="12:19" x14ac:dyDescent="0.3">
      <c r="L1511">
        <v>27</v>
      </c>
      <c r="M1511">
        <v>559.71400000000006</v>
      </c>
      <c r="O1511">
        <v>-11.0626</v>
      </c>
      <c r="P1511">
        <v>52.566499999999998</v>
      </c>
      <c r="Q1511">
        <v>376.36399999999998</v>
      </c>
      <c r="R1511">
        <v>0.68421200000000004</v>
      </c>
      <c r="S1511">
        <v>-24.673500000000001</v>
      </c>
    </row>
    <row r="1512" spans="12:19" x14ac:dyDescent="0.3">
      <c r="L1512">
        <v>28</v>
      </c>
      <c r="M1512">
        <v>574.94600000000003</v>
      </c>
      <c r="O1512">
        <v>-10.6812</v>
      </c>
      <c r="P1512">
        <v>52.307099999999998</v>
      </c>
      <c r="Q1512">
        <v>372.10300000000001</v>
      </c>
      <c r="R1512">
        <v>0.68222799999999995</v>
      </c>
      <c r="S1512">
        <v>-24.719200000000001</v>
      </c>
    </row>
    <row r="1513" spans="12:19" x14ac:dyDescent="0.3">
      <c r="L1513">
        <v>29</v>
      </c>
      <c r="M1513">
        <v>590.51199999999994</v>
      </c>
      <c r="O1513">
        <v>-10.436999999999999</v>
      </c>
      <c r="P1513">
        <v>51.849400000000003</v>
      </c>
      <c r="Q1513">
        <v>365.80099999999999</v>
      </c>
      <c r="R1513">
        <v>0.67797200000000002</v>
      </c>
      <c r="S1513">
        <v>-24.627700000000001</v>
      </c>
    </row>
    <row r="1514" spans="12:19" x14ac:dyDescent="0.3">
      <c r="L1514">
        <v>30</v>
      </c>
      <c r="M1514">
        <v>605.68399999999997</v>
      </c>
      <c r="O1514">
        <v>-11.245699999999999</v>
      </c>
      <c r="P1514">
        <v>52.475000000000001</v>
      </c>
      <c r="Q1514">
        <v>379.48500000000001</v>
      </c>
      <c r="R1514">
        <v>0.68617700000000004</v>
      </c>
      <c r="S1514">
        <v>-24.8108</v>
      </c>
    </row>
    <row r="1515" spans="12:19" x14ac:dyDescent="0.3">
      <c r="L1515">
        <v>31</v>
      </c>
      <c r="M1515">
        <v>620.92700000000002</v>
      </c>
      <c r="O1515">
        <v>-11.0779</v>
      </c>
      <c r="P1515">
        <v>52.352899999999998</v>
      </c>
      <c r="Q1515">
        <v>375.38099999999997</v>
      </c>
      <c r="R1515">
        <v>0.68334499999999998</v>
      </c>
      <c r="S1515">
        <v>-24.8718</v>
      </c>
    </row>
    <row r="1516" spans="12:19" x14ac:dyDescent="0.3">
      <c r="L1516">
        <v>32</v>
      </c>
      <c r="M1516">
        <v>636.24699999999996</v>
      </c>
      <c r="O1516">
        <v>-11.0016</v>
      </c>
      <c r="P1516">
        <v>52.291899999999998</v>
      </c>
      <c r="Q1516">
        <v>372.46800000000002</v>
      </c>
      <c r="R1516">
        <v>0.68397200000000002</v>
      </c>
      <c r="S1516">
        <v>-24.9023</v>
      </c>
    </row>
    <row r="1517" spans="12:19" x14ac:dyDescent="0.3">
      <c r="L1517">
        <v>33</v>
      </c>
      <c r="M1517">
        <v>651.66899999999998</v>
      </c>
      <c r="O1517">
        <v>-11.8103</v>
      </c>
      <c r="P1517">
        <v>52.948</v>
      </c>
      <c r="Q1517">
        <v>385.69</v>
      </c>
      <c r="R1517">
        <v>0.69012499999999999</v>
      </c>
      <c r="S1517">
        <v>-24.9481</v>
      </c>
    </row>
    <row r="1518" spans="12:19" x14ac:dyDescent="0.3">
      <c r="L1518">
        <v>34</v>
      </c>
      <c r="M1518">
        <v>667.42399999999998</v>
      </c>
      <c r="O1518">
        <v>-10.8795</v>
      </c>
      <c r="P1518">
        <v>51.986699999999999</v>
      </c>
      <c r="Q1518">
        <v>371.60899999999998</v>
      </c>
      <c r="R1518">
        <v>0.68318000000000001</v>
      </c>
      <c r="S1518">
        <v>-24.9634</v>
      </c>
    </row>
    <row r="1519" spans="12:19" x14ac:dyDescent="0.3">
      <c r="L1519">
        <v>35</v>
      </c>
      <c r="M1519">
        <v>683.34</v>
      </c>
      <c r="O1519">
        <v>-10.696400000000001</v>
      </c>
      <c r="P1519">
        <v>51.6815</v>
      </c>
      <c r="Q1519">
        <v>367.553</v>
      </c>
      <c r="R1519">
        <v>0.67794600000000005</v>
      </c>
      <c r="S1519">
        <v>-25.1007</v>
      </c>
    </row>
    <row r="1520" spans="12:19" x14ac:dyDescent="0.3">
      <c r="L1520">
        <v>36</v>
      </c>
      <c r="M1520">
        <v>698.92899999999997</v>
      </c>
      <c r="O1520">
        <v>-11.2</v>
      </c>
      <c r="P1520">
        <v>52.169800000000002</v>
      </c>
      <c r="Q1520">
        <v>374.30700000000002</v>
      </c>
      <c r="R1520">
        <v>0.68662599999999996</v>
      </c>
      <c r="S1520">
        <v>11.7035</v>
      </c>
    </row>
    <row r="1522" spans="11:19" x14ac:dyDescent="0.3">
      <c r="K1522">
        <v>5.3</v>
      </c>
    </row>
    <row r="1523" spans="11:19" x14ac:dyDescent="0.3">
      <c r="L1523">
        <v>1</v>
      </c>
      <c r="M1523">
        <v>201.57499999999999</v>
      </c>
      <c r="O1523">
        <v>-18.447900000000001</v>
      </c>
      <c r="P1523">
        <v>64.575199999999995</v>
      </c>
      <c r="Q1523">
        <v>325.17399999999998</v>
      </c>
      <c r="R1523">
        <v>0.62063999999999997</v>
      </c>
      <c r="S1523">
        <v>-24.9939</v>
      </c>
    </row>
    <row r="1524" spans="11:19" x14ac:dyDescent="0.3">
      <c r="L1524">
        <v>2</v>
      </c>
      <c r="M1524">
        <v>201.57499999999999</v>
      </c>
      <c r="O1524">
        <v>-18.447900000000001</v>
      </c>
      <c r="P1524">
        <v>55.618299999999998</v>
      </c>
      <c r="Q1524">
        <v>280.76100000000002</v>
      </c>
      <c r="R1524">
        <v>5.1878900000000003</v>
      </c>
      <c r="S1524">
        <v>-20.797699999999999</v>
      </c>
    </row>
    <row r="1525" spans="11:19" x14ac:dyDescent="0.3">
      <c r="L1525">
        <v>3</v>
      </c>
      <c r="M1525">
        <v>214.34299999999999</v>
      </c>
      <c r="O1525">
        <v>-8.5907</v>
      </c>
      <c r="P1525">
        <v>46.218899999999998</v>
      </c>
      <c r="Q1525">
        <v>406.88400000000001</v>
      </c>
      <c r="R1525">
        <v>0.738541</v>
      </c>
      <c r="S1525">
        <v>-20.904499999999999</v>
      </c>
    </row>
    <row r="1526" spans="11:19" x14ac:dyDescent="0.3">
      <c r="L1526">
        <v>4</v>
      </c>
      <c r="M1526">
        <v>227.27199999999999</v>
      </c>
      <c r="O1526">
        <v>-8.28552</v>
      </c>
      <c r="P1526">
        <v>47.988900000000001</v>
      </c>
      <c r="Q1526">
        <v>371.03199999999998</v>
      </c>
      <c r="R1526">
        <v>0.69683099999999998</v>
      </c>
      <c r="S1526">
        <v>-22.277799999999999</v>
      </c>
    </row>
    <row r="1527" spans="11:19" x14ac:dyDescent="0.3">
      <c r="L1527">
        <v>5</v>
      </c>
      <c r="M1527">
        <v>240.57599999999999</v>
      </c>
      <c r="O1527">
        <v>-9.3689</v>
      </c>
      <c r="P1527">
        <v>50.689700000000002</v>
      </c>
      <c r="Q1527">
        <v>369.428</v>
      </c>
      <c r="R1527">
        <v>0.68208000000000002</v>
      </c>
      <c r="S1527">
        <v>-23.101800000000001</v>
      </c>
    </row>
    <row r="1528" spans="11:19" x14ac:dyDescent="0.3">
      <c r="L1528">
        <v>6</v>
      </c>
      <c r="M1528">
        <v>254.29400000000001</v>
      </c>
      <c r="O1528">
        <v>-9.6282999999999994</v>
      </c>
      <c r="P1528">
        <v>51.6815</v>
      </c>
      <c r="Q1528">
        <v>359.51900000000001</v>
      </c>
      <c r="R1528">
        <v>0.67312300000000003</v>
      </c>
      <c r="S1528">
        <v>-23.5901</v>
      </c>
    </row>
    <row r="1529" spans="11:19" x14ac:dyDescent="0.3">
      <c r="L1529">
        <v>7</v>
      </c>
      <c r="M1529">
        <v>268.28500000000003</v>
      </c>
      <c r="O1529">
        <v>-10.2692</v>
      </c>
      <c r="P1529">
        <v>52.688600000000001</v>
      </c>
      <c r="Q1529">
        <v>365.3</v>
      </c>
      <c r="R1529">
        <v>0.673095</v>
      </c>
      <c r="S1529">
        <v>-23.849499999999999</v>
      </c>
    </row>
    <row r="1530" spans="11:19" x14ac:dyDescent="0.3">
      <c r="L1530">
        <v>8</v>
      </c>
      <c r="M1530">
        <v>282.14499999999998</v>
      </c>
      <c r="O1530">
        <v>-10.9558</v>
      </c>
      <c r="P1530">
        <v>53.436300000000003</v>
      </c>
      <c r="Q1530">
        <v>377.85399999999998</v>
      </c>
      <c r="R1530">
        <v>0.68009399999999998</v>
      </c>
      <c r="S1530">
        <v>-23.834199999999999</v>
      </c>
    </row>
    <row r="1531" spans="11:19" x14ac:dyDescent="0.3">
      <c r="L1531">
        <v>9</v>
      </c>
      <c r="M1531">
        <v>296.12400000000002</v>
      </c>
      <c r="O1531">
        <v>-10.2234</v>
      </c>
      <c r="P1531">
        <v>52.841200000000001</v>
      </c>
      <c r="Q1531">
        <v>366.74200000000002</v>
      </c>
      <c r="R1531">
        <v>0.67349400000000004</v>
      </c>
      <c r="S1531">
        <v>-23.788499999999999</v>
      </c>
    </row>
    <row r="1532" spans="11:19" x14ac:dyDescent="0.3">
      <c r="L1532">
        <v>10</v>
      </c>
      <c r="M1532">
        <v>309.93900000000002</v>
      </c>
      <c r="O1532">
        <v>-10.635400000000001</v>
      </c>
      <c r="P1532">
        <v>53.1616</v>
      </c>
      <c r="Q1532">
        <v>375.27499999999998</v>
      </c>
      <c r="R1532">
        <v>0.67712799999999995</v>
      </c>
      <c r="S1532">
        <v>-24.078399999999998</v>
      </c>
    </row>
    <row r="1533" spans="11:19" x14ac:dyDescent="0.3">
      <c r="L1533">
        <v>11</v>
      </c>
      <c r="M1533">
        <v>323.69299999999998</v>
      </c>
      <c r="O1533">
        <v>-10.1776</v>
      </c>
      <c r="P1533">
        <v>52.795400000000001</v>
      </c>
      <c r="Q1533">
        <v>364.71</v>
      </c>
      <c r="R1533">
        <v>0.67183199999999998</v>
      </c>
      <c r="S1533">
        <v>-24.108899999999998</v>
      </c>
    </row>
    <row r="1534" spans="11:19" x14ac:dyDescent="0.3">
      <c r="L1534">
        <v>12</v>
      </c>
      <c r="M1534">
        <v>337.7</v>
      </c>
      <c r="O1534">
        <v>-10.375999999999999</v>
      </c>
      <c r="P1534">
        <v>52.948</v>
      </c>
      <c r="Q1534">
        <v>367.45499999999998</v>
      </c>
      <c r="R1534">
        <v>0.67054999999999998</v>
      </c>
      <c r="S1534">
        <v>-24.154699999999998</v>
      </c>
    </row>
    <row r="1535" spans="11:19" x14ac:dyDescent="0.3">
      <c r="L1535">
        <v>13</v>
      </c>
      <c r="M1535">
        <v>351.69799999999998</v>
      </c>
      <c r="O1535">
        <v>-10.559100000000001</v>
      </c>
      <c r="P1535">
        <v>52.948</v>
      </c>
      <c r="Q1535">
        <v>369.57900000000001</v>
      </c>
      <c r="R1535">
        <v>0.676091</v>
      </c>
      <c r="S1535">
        <v>-24.231000000000002</v>
      </c>
    </row>
    <row r="1536" spans="11:19" x14ac:dyDescent="0.3">
      <c r="L1536">
        <v>14</v>
      </c>
      <c r="M1536">
        <v>366.10199999999998</v>
      </c>
      <c r="O1536">
        <v>-10.2692</v>
      </c>
      <c r="P1536">
        <v>52.673299999999998</v>
      </c>
      <c r="Q1536">
        <v>367.86399999999998</v>
      </c>
      <c r="R1536">
        <v>0.67028600000000005</v>
      </c>
      <c r="S1536">
        <v>-24.429300000000001</v>
      </c>
    </row>
    <row r="1537" spans="12:19" x14ac:dyDescent="0.3">
      <c r="L1537">
        <v>15</v>
      </c>
      <c r="M1537">
        <v>380.28899999999999</v>
      </c>
      <c r="O1537">
        <v>-10.91</v>
      </c>
      <c r="P1537">
        <v>53.2532</v>
      </c>
      <c r="Q1537">
        <v>377.38099999999997</v>
      </c>
      <c r="R1537">
        <v>0.67815599999999998</v>
      </c>
      <c r="S1537">
        <v>-24.337800000000001</v>
      </c>
    </row>
    <row r="1538" spans="12:19" x14ac:dyDescent="0.3">
      <c r="L1538">
        <v>16</v>
      </c>
      <c r="M1538">
        <v>394.69099999999997</v>
      </c>
      <c r="O1538">
        <v>-10.8948</v>
      </c>
      <c r="P1538">
        <v>53.237900000000003</v>
      </c>
      <c r="Q1538">
        <v>375.68099999999998</v>
      </c>
      <c r="R1538">
        <v>0.67925599999999997</v>
      </c>
      <c r="S1538">
        <v>-24.185199999999998</v>
      </c>
    </row>
    <row r="1539" spans="12:19" x14ac:dyDescent="0.3">
      <c r="L1539">
        <v>17</v>
      </c>
      <c r="M1539">
        <v>409.06200000000001</v>
      </c>
      <c r="O1539">
        <v>-10.345499999999999</v>
      </c>
      <c r="P1539">
        <v>52.536000000000001</v>
      </c>
      <c r="Q1539">
        <v>365.81599999999997</v>
      </c>
      <c r="R1539">
        <v>0.674516</v>
      </c>
      <c r="S1539">
        <v>-24.292000000000002</v>
      </c>
    </row>
    <row r="1540" spans="12:19" x14ac:dyDescent="0.3">
      <c r="L1540">
        <v>18</v>
      </c>
      <c r="M1540">
        <v>423.50400000000002</v>
      </c>
      <c r="O1540">
        <v>-10.9253</v>
      </c>
      <c r="P1540">
        <v>53.024299999999997</v>
      </c>
      <c r="Q1540">
        <v>380.67399999999998</v>
      </c>
      <c r="R1540">
        <v>0.684033</v>
      </c>
      <c r="S1540">
        <v>-24.337800000000001</v>
      </c>
    </row>
    <row r="1541" spans="12:19" x14ac:dyDescent="0.3">
      <c r="L1541">
        <v>19</v>
      </c>
      <c r="M1541">
        <v>438.15199999999999</v>
      </c>
      <c r="O1541">
        <v>-10.3607</v>
      </c>
      <c r="P1541">
        <v>52.520800000000001</v>
      </c>
      <c r="Q1541">
        <v>371.392</v>
      </c>
      <c r="R1541">
        <v>0.67524399999999996</v>
      </c>
      <c r="S1541">
        <v>-24.414100000000001</v>
      </c>
    </row>
    <row r="1542" spans="12:19" x14ac:dyDescent="0.3">
      <c r="L1542">
        <v>20</v>
      </c>
      <c r="M1542">
        <v>452.74599999999998</v>
      </c>
      <c r="O1542">
        <v>-10.406499999999999</v>
      </c>
      <c r="P1542">
        <v>52.444499999999998</v>
      </c>
      <c r="Q1542">
        <v>369.39699999999999</v>
      </c>
      <c r="R1542">
        <v>0.67782200000000004</v>
      </c>
      <c r="S1542">
        <v>-24.505600000000001</v>
      </c>
    </row>
    <row r="1543" spans="12:19" x14ac:dyDescent="0.3">
      <c r="L1543">
        <v>21</v>
      </c>
      <c r="M1543">
        <v>467.34899999999999</v>
      </c>
      <c r="O1543">
        <v>-11.0168</v>
      </c>
      <c r="P1543">
        <v>52.902200000000001</v>
      </c>
      <c r="Q1543">
        <v>377.91</v>
      </c>
      <c r="R1543">
        <v>0.67835400000000001</v>
      </c>
      <c r="S1543">
        <v>-24.627700000000001</v>
      </c>
    </row>
    <row r="1544" spans="12:19" x14ac:dyDescent="0.3">
      <c r="L1544">
        <v>22</v>
      </c>
      <c r="M1544">
        <v>481.97800000000001</v>
      </c>
      <c r="O1544">
        <v>-10.635400000000001</v>
      </c>
      <c r="P1544">
        <v>52.444499999999998</v>
      </c>
      <c r="Q1544">
        <v>371.32100000000003</v>
      </c>
      <c r="R1544">
        <v>0.67787299999999995</v>
      </c>
      <c r="S1544">
        <v>-24.704000000000001</v>
      </c>
    </row>
    <row r="1545" spans="12:19" x14ac:dyDescent="0.3">
      <c r="L1545">
        <v>23</v>
      </c>
      <c r="M1545">
        <v>496.70299999999997</v>
      </c>
      <c r="O1545">
        <v>-10.6812</v>
      </c>
      <c r="P1545">
        <v>52.505499999999998</v>
      </c>
      <c r="Q1545">
        <v>369.86200000000002</v>
      </c>
      <c r="R1545">
        <v>0.67935500000000004</v>
      </c>
      <c r="S1545">
        <v>-24.642900000000001</v>
      </c>
    </row>
    <row r="1546" spans="12:19" x14ac:dyDescent="0.3">
      <c r="L1546">
        <v>24</v>
      </c>
      <c r="M1546">
        <v>511.51499999999999</v>
      </c>
      <c r="O1546">
        <v>-10.3912</v>
      </c>
      <c r="P1546">
        <v>52.078200000000002</v>
      </c>
      <c r="Q1546">
        <v>365.87400000000002</v>
      </c>
      <c r="R1546">
        <v>0.67596900000000004</v>
      </c>
      <c r="S1546">
        <v>-24.8413</v>
      </c>
    </row>
    <row r="1547" spans="12:19" x14ac:dyDescent="0.3">
      <c r="L1547">
        <v>25</v>
      </c>
      <c r="M1547">
        <v>526.23</v>
      </c>
      <c r="O1547">
        <v>-11.0931</v>
      </c>
      <c r="P1547">
        <v>52.566499999999998</v>
      </c>
      <c r="Q1547">
        <v>372.57900000000001</v>
      </c>
      <c r="R1547">
        <v>0.68200899999999998</v>
      </c>
      <c r="S1547">
        <v>-24.9023</v>
      </c>
    </row>
    <row r="1548" spans="12:19" x14ac:dyDescent="0.3">
      <c r="L1548">
        <v>26</v>
      </c>
      <c r="M1548">
        <v>541.19399999999996</v>
      </c>
      <c r="O1548">
        <v>-10.421799999999999</v>
      </c>
      <c r="P1548">
        <v>52.002000000000002</v>
      </c>
      <c r="Q1548">
        <v>365.28199999999998</v>
      </c>
      <c r="R1548">
        <v>0.672925</v>
      </c>
      <c r="S1548">
        <v>-24.9786</v>
      </c>
    </row>
    <row r="1549" spans="12:19" x14ac:dyDescent="0.3">
      <c r="L1549">
        <v>27</v>
      </c>
      <c r="M1549">
        <v>556.279</v>
      </c>
      <c r="O1549">
        <v>-11.474600000000001</v>
      </c>
      <c r="P1549">
        <v>52.978499999999997</v>
      </c>
      <c r="Q1549">
        <v>381.51600000000002</v>
      </c>
      <c r="R1549">
        <v>0.68275600000000003</v>
      </c>
      <c r="S1549">
        <v>-24.9176</v>
      </c>
    </row>
    <row r="1550" spans="12:19" x14ac:dyDescent="0.3">
      <c r="L1550">
        <v>28</v>
      </c>
      <c r="M1550">
        <v>571.327</v>
      </c>
      <c r="O1550">
        <v>-11.5967</v>
      </c>
      <c r="P1550">
        <v>52.932699999999997</v>
      </c>
      <c r="Q1550">
        <v>382.84199999999998</v>
      </c>
      <c r="R1550">
        <v>0.68690499999999999</v>
      </c>
      <c r="S1550">
        <v>-24.9176</v>
      </c>
    </row>
    <row r="1551" spans="12:19" x14ac:dyDescent="0.3">
      <c r="L1551">
        <v>29</v>
      </c>
      <c r="M1551">
        <v>587.19299999999998</v>
      </c>
      <c r="O1551">
        <v>-9.7808799999999998</v>
      </c>
      <c r="P1551">
        <v>51.101700000000001</v>
      </c>
      <c r="Q1551">
        <v>353.72800000000001</v>
      </c>
      <c r="R1551">
        <v>0.66831700000000005</v>
      </c>
      <c r="S1551">
        <v>-25.0549</v>
      </c>
    </row>
    <row r="1552" spans="12:19" x14ac:dyDescent="0.3">
      <c r="L1552">
        <v>30</v>
      </c>
      <c r="M1552">
        <v>602.45399999999995</v>
      </c>
      <c r="O1552">
        <v>-10.9711</v>
      </c>
      <c r="P1552">
        <v>52.154499999999999</v>
      </c>
      <c r="Q1552">
        <v>372.89100000000002</v>
      </c>
      <c r="R1552">
        <v>0.67913100000000004</v>
      </c>
      <c r="S1552">
        <v>-25.0092</v>
      </c>
    </row>
    <row r="1553" spans="11:19" x14ac:dyDescent="0.3">
      <c r="L1553">
        <v>31</v>
      </c>
      <c r="M1553">
        <v>617.51400000000001</v>
      </c>
      <c r="O1553">
        <v>-11.1389</v>
      </c>
      <c r="P1553">
        <v>52.398699999999998</v>
      </c>
      <c r="Q1553">
        <v>377.37099999999998</v>
      </c>
      <c r="R1553">
        <v>0.68352800000000002</v>
      </c>
      <c r="S1553">
        <v>-25.0397</v>
      </c>
    </row>
    <row r="1554" spans="11:19" x14ac:dyDescent="0.3">
      <c r="L1554">
        <v>32</v>
      </c>
      <c r="M1554">
        <v>632.84400000000005</v>
      </c>
      <c r="O1554">
        <v>-11.673</v>
      </c>
      <c r="P1554">
        <v>52.780200000000001</v>
      </c>
      <c r="Q1554">
        <v>383.60599999999999</v>
      </c>
      <c r="R1554">
        <v>0.68675600000000003</v>
      </c>
      <c r="S1554">
        <v>-25.2075</v>
      </c>
    </row>
    <row r="1555" spans="11:19" x14ac:dyDescent="0.3">
      <c r="L1555">
        <v>33</v>
      </c>
      <c r="M1555">
        <v>648.39499999999998</v>
      </c>
      <c r="O1555">
        <v>-10.8337</v>
      </c>
      <c r="P1555">
        <v>51.7273</v>
      </c>
      <c r="Q1555">
        <v>369.17200000000003</v>
      </c>
      <c r="R1555">
        <v>0.67728900000000003</v>
      </c>
      <c r="S1555">
        <v>-25.299099999999999</v>
      </c>
    </row>
    <row r="1556" spans="11:19" x14ac:dyDescent="0.3">
      <c r="L1556">
        <v>34</v>
      </c>
      <c r="M1556">
        <v>663.66499999999996</v>
      </c>
      <c r="O1556">
        <v>-11.383100000000001</v>
      </c>
      <c r="P1556">
        <v>52.444499999999998</v>
      </c>
      <c r="Q1556">
        <v>377.79899999999998</v>
      </c>
      <c r="R1556">
        <v>0.68457999999999997</v>
      </c>
      <c r="S1556">
        <v>-25.329599999999999</v>
      </c>
    </row>
    <row r="1557" spans="11:19" x14ac:dyDescent="0.3">
      <c r="L1557">
        <v>35</v>
      </c>
      <c r="M1557">
        <v>679.21299999999997</v>
      </c>
      <c r="O1557">
        <v>-10.559100000000001</v>
      </c>
      <c r="P1557">
        <v>51.5137</v>
      </c>
      <c r="Q1557">
        <v>365.80200000000002</v>
      </c>
      <c r="R1557">
        <v>0.67865600000000004</v>
      </c>
      <c r="S1557">
        <v>-25.1312</v>
      </c>
    </row>
    <row r="1558" spans="11:19" x14ac:dyDescent="0.3">
      <c r="L1558">
        <v>36</v>
      </c>
      <c r="M1558">
        <v>694.79499999999996</v>
      </c>
      <c r="O1558">
        <v>-10.574299999999999</v>
      </c>
      <c r="P1558">
        <v>51.345799999999997</v>
      </c>
      <c r="Q1558">
        <v>364.59</v>
      </c>
      <c r="R1558">
        <v>0.67993400000000004</v>
      </c>
      <c r="S1558">
        <v>-25.222799999999999</v>
      </c>
    </row>
    <row r="1560" spans="11:19" x14ac:dyDescent="0.3">
      <c r="K1560">
        <v>5.35</v>
      </c>
    </row>
    <row r="1561" spans="11:19" x14ac:dyDescent="0.3">
      <c r="L1561">
        <v>1</v>
      </c>
      <c r="M1561">
        <v>201.554</v>
      </c>
      <c r="O1561">
        <v>-19.363399999999999</v>
      </c>
      <c r="P1561">
        <v>65.368700000000004</v>
      </c>
      <c r="Q1561">
        <v>335.04700000000003</v>
      </c>
      <c r="R1561">
        <v>0.62723099999999998</v>
      </c>
      <c r="S1561">
        <v>-25.222799999999999</v>
      </c>
    </row>
    <row r="1562" spans="11:19" x14ac:dyDescent="0.3">
      <c r="L1562">
        <v>2</v>
      </c>
      <c r="M1562">
        <v>201.554</v>
      </c>
      <c r="O1562">
        <v>-19.363399999999999</v>
      </c>
      <c r="P1562">
        <v>56.518599999999999</v>
      </c>
      <c r="Q1562">
        <v>291.93</v>
      </c>
      <c r="R1562">
        <v>5.2081299999999997</v>
      </c>
      <c r="S1562">
        <v>-20.843499999999999</v>
      </c>
    </row>
    <row r="1563" spans="11:19" x14ac:dyDescent="0.3">
      <c r="L1563">
        <v>3</v>
      </c>
      <c r="M1563">
        <v>214.09899999999999</v>
      </c>
      <c r="O1563">
        <v>-8.6517300000000006</v>
      </c>
      <c r="P1563">
        <v>45.852699999999999</v>
      </c>
      <c r="Q1563">
        <v>406.92599999999999</v>
      </c>
      <c r="R1563">
        <v>0.73906799999999995</v>
      </c>
      <c r="S1563">
        <v>-20.996099999999998</v>
      </c>
    </row>
    <row r="1564" spans="11:19" x14ac:dyDescent="0.3">
      <c r="L1564">
        <v>4</v>
      </c>
      <c r="M1564">
        <v>226.511</v>
      </c>
      <c r="O1564">
        <v>-8.4533699999999996</v>
      </c>
      <c r="P1564">
        <v>48.126199999999997</v>
      </c>
      <c r="Q1564">
        <v>374.79399999999998</v>
      </c>
      <c r="R1564">
        <v>0.69978499999999999</v>
      </c>
      <c r="S1564">
        <v>-22.354099999999999</v>
      </c>
    </row>
    <row r="1565" spans="11:19" x14ac:dyDescent="0.3">
      <c r="L1565">
        <v>5</v>
      </c>
      <c r="M1565">
        <v>240.15100000000001</v>
      </c>
      <c r="O1565">
        <v>-9.7045899999999996</v>
      </c>
      <c r="P1565">
        <v>50.918599999999998</v>
      </c>
      <c r="Q1565">
        <v>374.68299999999999</v>
      </c>
      <c r="R1565">
        <v>0.68681099999999995</v>
      </c>
      <c r="S1565">
        <v>-23.239100000000001</v>
      </c>
    </row>
    <row r="1566" spans="11:19" x14ac:dyDescent="0.3">
      <c r="L1566">
        <v>6</v>
      </c>
      <c r="M1566">
        <v>254.036</v>
      </c>
      <c r="O1566">
        <v>-10.0403</v>
      </c>
      <c r="P1566">
        <v>51.849400000000003</v>
      </c>
      <c r="Q1566">
        <v>366.43</v>
      </c>
      <c r="R1566">
        <v>0.67640199999999995</v>
      </c>
      <c r="S1566">
        <v>-23.727399999999999</v>
      </c>
    </row>
    <row r="1567" spans="11:19" x14ac:dyDescent="0.3">
      <c r="L1567">
        <v>7</v>
      </c>
      <c r="M1567">
        <v>267.786</v>
      </c>
      <c r="O1567">
        <v>-10.7422</v>
      </c>
      <c r="P1567">
        <v>52.764899999999997</v>
      </c>
      <c r="Q1567">
        <v>373.387</v>
      </c>
      <c r="R1567">
        <v>0.68191999999999997</v>
      </c>
      <c r="S1567">
        <v>-23.88</v>
      </c>
    </row>
    <row r="1568" spans="11:19" x14ac:dyDescent="0.3">
      <c r="L1568">
        <v>8</v>
      </c>
      <c r="M1568">
        <v>281.464</v>
      </c>
      <c r="O1568">
        <v>-10.2081</v>
      </c>
      <c r="P1568">
        <v>52.444499999999998</v>
      </c>
      <c r="Q1568">
        <v>366.928</v>
      </c>
      <c r="R1568">
        <v>0.67558300000000004</v>
      </c>
      <c r="S1568">
        <v>-24.017299999999999</v>
      </c>
    </row>
    <row r="1569" spans="12:19" x14ac:dyDescent="0.3">
      <c r="L1569">
        <v>9</v>
      </c>
      <c r="M1569">
        <v>295.411</v>
      </c>
      <c r="O1569">
        <v>-9.68933</v>
      </c>
      <c r="P1569">
        <v>51.940899999999999</v>
      </c>
      <c r="Q1569">
        <v>357.33600000000001</v>
      </c>
      <c r="R1569">
        <v>0.670686</v>
      </c>
      <c r="S1569">
        <v>-24.108899999999998</v>
      </c>
    </row>
    <row r="1570" spans="12:19" x14ac:dyDescent="0.3">
      <c r="L1570">
        <v>10</v>
      </c>
      <c r="M1570">
        <v>309.28399999999999</v>
      </c>
      <c r="O1570">
        <v>-10.589600000000001</v>
      </c>
      <c r="P1570">
        <v>52.841200000000001</v>
      </c>
      <c r="Q1570">
        <v>372.21899999999999</v>
      </c>
      <c r="R1570">
        <v>0.67577699999999996</v>
      </c>
      <c r="S1570">
        <v>-24.322500000000002</v>
      </c>
    </row>
    <row r="1571" spans="12:19" x14ac:dyDescent="0.3">
      <c r="L1571">
        <v>11</v>
      </c>
      <c r="M1571">
        <v>323.32299999999998</v>
      </c>
      <c r="O1571">
        <v>-10.2234</v>
      </c>
      <c r="P1571">
        <v>52.505499999999998</v>
      </c>
      <c r="Q1571">
        <v>366.33800000000002</v>
      </c>
      <c r="R1571">
        <v>0.67305000000000004</v>
      </c>
      <c r="S1571">
        <v>-24.246200000000002</v>
      </c>
    </row>
    <row r="1572" spans="12:19" x14ac:dyDescent="0.3">
      <c r="L1572">
        <v>12</v>
      </c>
      <c r="M1572">
        <v>337.12400000000002</v>
      </c>
      <c r="O1572">
        <v>-11.0779</v>
      </c>
      <c r="P1572">
        <v>53.192100000000003</v>
      </c>
      <c r="Q1572">
        <v>378.72199999999998</v>
      </c>
      <c r="R1572">
        <v>0.68286100000000005</v>
      </c>
      <c r="S1572">
        <v>-24.261500000000002</v>
      </c>
    </row>
    <row r="1573" spans="12:19" x14ac:dyDescent="0.3">
      <c r="L1573">
        <v>13</v>
      </c>
      <c r="M1573">
        <v>351.12099999999998</v>
      </c>
      <c r="O1573">
        <v>-10.650600000000001</v>
      </c>
      <c r="P1573">
        <v>52.597000000000001</v>
      </c>
      <c r="Q1573">
        <v>372.32600000000002</v>
      </c>
      <c r="R1573">
        <v>0.67771700000000001</v>
      </c>
      <c r="S1573">
        <v>-24.429300000000001</v>
      </c>
    </row>
    <row r="1574" spans="12:19" x14ac:dyDescent="0.3">
      <c r="L1574">
        <v>14</v>
      </c>
      <c r="M1574">
        <v>365.08699999999999</v>
      </c>
      <c r="O1574">
        <v>-10.8032</v>
      </c>
      <c r="P1574">
        <v>52.856400000000001</v>
      </c>
      <c r="Q1574">
        <v>376.49099999999999</v>
      </c>
      <c r="R1574">
        <v>0.680481</v>
      </c>
      <c r="S1574">
        <v>-24.322500000000002</v>
      </c>
    </row>
    <row r="1575" spans="12:19" x14ac:dyDescent="0.3">
      <c r="L1575">
        <v>15</v>
      </c>
      <c r="M1575">
        <v>379.85700000000003</v>
      </c>
      <c r="O1575">
        <v>-10.2539</v>
      </c>
      <c r="P1575">
        <v>52.337600000000002</v>
      </c>
      <c r="Q1575">
        <v>363.68900000000002</v>
      </c>
      <c r="R1575">
        <v>0.674099</v>
      </c>
      <c r="S1575">
        <v>-24.353000000000002</v>
      </c>
    </row>
    <row r="1576" spans="12:19" x14ac:dyDescent="0.3">
      <c r="L1576">
        <v>16</v>
      </c>
      <c r="M1576">
        <v>393.964</v>
      </c>
      <c r="O1576">
        <v>-10.6812</v>
      </c>
      <c r="P1576">
        <v>52.352899999999998</v>
      </c>
      <c r="Q1576">
        <v>373.09</v>
      </c>
      <c r="R1576">
        <v>0.67780899999999999</v>
      </c>
      <c r="S1576">
        <v>-24.444600000000001</v>
      </c>
    </row>
    <row r="1577" spans="12:19" x14ac:dyDescent="0.3">
      <c r="L1577">
        <v>17</v>
      </c>
      <c r="M1577">
        <v>408.91899999999998</v>
      </c>
      <c r="O1577">
        <v>-10.467499999999999</v>
      </c>
      <c r="P1577">
        <v>52.352899999999998</v>
      </c>
      <c r="Q1577">
        <v>369.72199999999998</v>
      </c>
      <c r="R1577">
        <v>0.67444999999999999</v>
      </c>
      <c r="S1577">
        <v>-24.520900000000001</v>
      </c>
    </row>
    <row r="1578" spans="12:19" x14ac:dyDescent="0.3">
      <c r="L1578">
        <v>18</v>
      </c>
      <c r="M1578">
        <v>423.142</v>
      </c>
      <c r="O1578">
        <v>-10.528600000000001</v>
      </c>
      <c r="P1578">
        <v>52.261400000000002</v>
      </c>
      <c r="Q1578">
        <v>371.666</v>
      </c>
      <c r="R1578">
        <v>0.679481</v>
      </c>
      <c r="S1578">
        <v>-24.581900000000001</v>
      </c>
    </row>
    <row r="1579" spans="12:19" x14ac:dyDescent="0.3">
      <c r="L1579">
        <v>19</v>
      </c>
      <c r="M1579">
        <v>437.548</v>
      </c>
      <c r="O1579">
        <v>-10.9558</v>
      </c>
      <c r="P1579">
        <v>52.612299999999998</v>
      </c>
      <c r="Q1579">
        <v>374.91899999999998</v>
      </c>
      <c r="R1579">
        <v>0.68017300000000003</v>
      </c>
      <c r="S1579">
        <v>-24.673500000000001</v>
      </c>
    </row>
    <row r="1580" spans="12:19" x14ac:dyDescent="0.3">
      <c r="L1580">
        <v>20</v>
      </c>
      <c r="M1580">
        <v>452.08199999999999</v>
      </c>
      <c r="O1580">
        <v>-10.8185</v>
      </c>
      <c r="P1580">
        <v>52.352899999999998</v>
      </c>
      <c r="Q1580">
        <v>371.41800000000001</v>
      </c>
      <c r="R1580">
        <v>0.67945500000000003</v>
      </c>
      <c r="S1580">
        <v>-24.7498</v>
      </c>
    </row>
    <row r="1581" spans="12:19" x14ac:dyDescent="0.3">
      <c r="L1581">
        <v>21</v>
      </c>
      <c r="M1581">
        <v>466.45800000000003</v>
      </c>
      <c r="O1581">
        <v>-11.245699999999999</v>
      </c>
      <c r="P1581">
        <v>52.810699999999997</v>
      </c>
      <c r="Q1581">
        <v>380.22</v>
      </c>
      <c r="R1581">
        <v>0.68304699999999996</v>
      </c>
      <c r="S1581">
        <v>-24.7498</v>
      </c>
    </row>
    <row r="1582" spans="12:19" x14ac:dyDescent="0.3">
      <c r="L1582">
        <v>22</v>
      </c>
      <c r="M1582">
        <v>481.32299999999998</v>
      </c>
      <c r="O1582">
        <v>-11.0016</v>
      </c>
      <c r="P1582">
        <v>52.566499999999998</v>
      </c>
      <c r="Q1582">
        <v>374.08199999999999</v>
      </c>
      <c r="R1582">
        <v>0.68362400000000001</v>
      </c>
      <c r="S1582">
        <v>-24.765000000000001</v>
      </c>
    </row>
    <row r="1583" spans="12:19" x14ac:dyDescent="0.3">
      <c r="L1583">
        <v>23</v>
      </c>
      <c r="M1583">
        <v>496.23599999999999</v>
      </c>
      <c r="O1583">
        <v>-10.0861</v>
      </c>
      <c r="P1583">
        <v>51.6357</v>
      </c>
      <c r="Q1583">
        <v>362.26400000000001</v>
      </c>
      <c r="R1583">
        <v>0.67504200000000003</v>
      </c>
      <c r="S1583">
        <v>-24.7803</v>
      </c>
    </row>
    <row r="1584" spans="12:19" x14ac:dyDescent="0.3">
      <c r="L1584">
        <v>24</v>
      </c>
      <c r="M1584">
        <v>510.88099999999997</v>
      </c>
      <c r="O1584">
        <v>-10.9253</v>
      </c>
      <c r="P1584">
        <v>52.139299999999999</v>
      </c>
      <c r="Q1584">
        <v>372.25599999999997</v>
      </c>
      <c r="R1584">
        <v>0.68472599999999995</v>
      </c>
      <c r="S1584">
        <v>-24.9176</v>
      </c>
    </row>
    <row r="1585" spans="11:19" x14ac:dyDescent="0.3">
      <c r="L1585">
        <v>25</v>
      </c>
      <c r="M1585">
        <v>525.81899999999996</v>
      </c>
      <c r="O1585">
        <v>-11.428800000000001</v>
      </c>
      <c r="P1585">
        <v>52.841200000000001</v>
      </c>
      <c r="Q1585">
        <v>383.71600000000001</v>
      </c>
      <c r="R1585">
        <v>0.68792500000000001</v>
      </c>
      <c r="S1585">
        <v>-24.9329</v>
      </c>
    </row>
    <row r="1586" spans="11:19" x14ac:dyDescent="0.3">
      <c r="L1586">
        <v>26</v>
      </c>
      <c r="M1586">
        <v>540.92200000000003</v>
      </c>
      <c r="O1586">
        <v>-10.467499999999999</v>
      </c>
      <c r="P1586">
        <v>51.773099999999999</v>
      </c>
      <c r="Q1586">
        <v>368.81200000000001</v>
      </c>
      <c r="R1586">
        <v>0.68019200000000002</v>
      </c>
      <c r="S1586">
        <v>-24.8566</v>
      </c>
    </row>
    <row r="1587" spans="11:19" x14ac:dyDescent="0.3">
      <c r="L1587">
        <v>27</v>
      </c>
      <c r="M1587">
        <v>555.88699999999994</v>
      </c>
      <c r="O1587">
        <v>-11.7188</v>
      </c>
      <c r="P1587">
        <v>52.963299999999997</v>
      </c>
      <c r="Q1587">
        <v>386.149</v>
      </c>
      <c r="R1587">
        <v>0.68972800000000001</v>
      </c>
      <c r="S1587">
        <v>-24.9939</v>
      </c>
    </row>
    <row r="1588" spans="11:19" x14ac:dyDescent="0.3">
      <c r="L1588">
        <v>28</v>
      </c>
      <c r="M1588">
        <v>571.33799999999997</v>
      </c>
      <c r="O1588">
        <v>-11.2</v>
      </c>
      <c r="P1588">
        <v>52.413899999999998</v>
      </c>
      <c r="Q1588">
        <v>378.495</v>
      </c>
      <c r="R1588">
        <v>0.682616</v>
      </c>
      <c r="S1588">
        <v>-25.116</v>
      </c>
    </row>
    <row r="1589" spans="11:19" x14ac:dyDescent="0.3">
      <c r="L1589">
        <v>29</v>
      </c>
      <c r="M1589">
        <v>586.625</v>
      </c>
      <c r="O1589">
        <v>-11.0321</v>
      </c>
      <c r="P1589">
        <v>52.063000000000002</v>
      </c>
      <c r="Q1589">
        <v>373.93</v>
      </c>
      <c r="R1589">
        <v>0.68281199999999997</v>
      </c>
      <c r="S1589">
        <v>-25.0702</v>
      </c>
    </row>
    <row r="1590" spans="11:19" x14ac:dyDescent="0.3">
      <c r="L1590">
        <v>30</v>
      </c>
      <c r="M1590">
        <v>601.88900000000001</v>
      </c>
      <c r="O1590">
        <v>-11.306800000000001</v>
      </c>
      <c r="P1590">
        <v>52.368200000000002</v>
      </c>
      <c r="Q1590">
        <v>379.096</v>
      </c>
      <c r="R1590">
        <v>0.68696400000000002</v>
      </c>
      <c r="S1590">
        <v>-25.1007</v>
      </c>
    </row>
    <row r="1591" spans="11:19" x14ac:dyDescent="0.3">
      <c r="L1591">
        <v>31</v>
      </c>
      <c r="M1591">
        <v>616.93499999999995</v>
      </c>
      <c r="O1591">
        <v>-11.1084</v>
      </c>
      <c r="P1591">
        <v>51.956200000000003</v>
      </c>
      <c r="Q1591">
        <v>376.48700000000002</v>
      </c>
      <c r="R1591">
        <v>0.68829700000000005</v>
      </c>
      <c r="S1591">
        <v>-25.253299999999999</v>
      </c>
    </row>
    <row r="1592" spans="11:19" x14ac:dyDescent="0.3">
      <c r="L1592">
        <v>32</v>
      </c>
      <c r="M1592">
        <v>632.53300000000002</v>
      </c>
      <c r="O1592">
        <v>-11.1694</v>
      </c>
      <c r="P1592">
        <v>51.925699999999999</v>
      </c>
      <c r="Q1592">
        <v>375.19</v>
      </c>
      <c r="R1592">
        <v>0.68607099999999999</v>
      </c>
      <c r="S1592">
        <v>-25.1617</v>
      </c>
    </row>
    <row r="1593" spans="11:19" x14ac:dyDescent="0.3">
      <c r="L1593">
        <v>33</v>
      </c>
      <c r="M1593">
        <v>647.99599999999998</v>
      </c>
      <c r="O1593">
        <v>-11.0779</v>
      </c>
      <c r="P1593">
        <v>51.803600000000003</v>
      </c>
      <c r="Q1593">
        <v>375.61900000000003</v>
      </c>
      <c r="R1593">
        <v>0.68313500000000005</v>
      </c>
      <c r="S1593">
        <v>-25.253299999999999</v>
      </c>
    </row>
    <row r="1594" spans="11:19" x14ac:dyDescent="0.3">
      <c r="L1594">
        <v>34</v>
      </c>
      <c r="M1594">
        <v>663.34100000000001</v>
      </c>
      <c r="O1594">
        <v>-11.0626</v>
      </c>
      <c r="P1594">
        <v>51.7883</v>
      </c>
      <c r="Q1594">
        <v>375.411</v>
      </c>
      <c r="R1594">
        <v>0.68429499999999999</v>
      </c>
      <c r="S1594">
        <v>-25.344799999999999</v>
      </c>
    </row>
    <row r="1595" spans="11:19" x14ac:dyDescent="0.3">
      <c r="L1595">
        <v>35</v>
      </c>
      <c r="M1595">
        <v>679.02200000000005</v>
      </c>
      <c r="O1595">
        <v>-11.398300000000001</v>
      </c>
      <c r="P1595">
        <v>51.986699999999999</v>
      </c>
      <c r="Q1595">
        <v>378.07799999999997</v>
      </c>
      <c r="R1595">
        <v>0.68788499999999997</v>
      </c>
      <c r="S1595">
        <v>-25.360099999999999</v>
      </c>
    </row>
    <row r="1596" spans="11:19" x14ac:dyDescent="0.3">
      <c r="L1596">
        <v>36</v>
      </c>
      <c r="M1596">
        <v>694.48</v>
      </c>
      <c r="O1596">
        <v>-10.9863</v>
      </c>
      <c r="P1596">
        <v>51.4221</v>
      </c>
      <c r="Q1596">
        <v>369.83300000000003</v>
      </c>
      <c r="R1596">
        <v>0.68344800000000006</v>
      </c>
      <c r="S1596">
        <v>-25.390599999999999</v>
      </c>
    </row>
    <row r="1598" spans="11:19" x14ac:dyDescent="0.3">
      <c r="K1598">
        <v>5.4</v>
      </c>
    </row>
    <row r="1599" spans="11:19" x14ac:dyDescent="0.3">
      <c r="L1599">
        <v>1</v>
      </c>
      <c r="M1599">
        <v>201.548</v>
      </c>
      <c r="O1599">
        <v>-20.05</v>
      </c>
      <c r="P1599">
        <v>65.399199999999993</v>
      </c>
      <c r="Q1599">
        <v>336.55500000000001</v>
      </c>
      <c r="R1599">
        <v>0.62980499999999995</v>
      </c>
      <c r="S1599">
        <v>-25.421099999999999</v>
      </c>
    </row>
    <row r="1600" spans="11:19" x14ac:dyDescent="0.3">
      <c r="L1600">
        <v>2</v>
      </c>
      <c r="M1600">
        <v>201.548</v>
      </c>
      <c r="O1600">
        <v>-20.05</v>
      </c>
      <c r="P1600">
        <v>56.716900000000003</v>
      </c>
      <c r="Q1600">
        <v>293.63400000000001</v>
      </c>
      <c r="R1600">
        <v>5.1950399999999997</v>
      </c>
      <c r="S1600">
        <v>-20.904499999999999</v>
      </c>
    </row>
    <row r="1601" spans="12:19" x14ac:dyDescent="0.3">
      <c r="L1601">
        <v>3</v>
      </c>
      <c r="M1601">
        <v>213.934</v>
      </c>
      <c r="O1601">
        <v>-8.3923299999999994</v>
      </c>
      <c r="P1601">
        <v>44.784500000000001</v>
      </c>
      <c r="Q1601">
        <v>406.12900000000002</v>
      </c>
      <c r="R1601">
        <v>0.74269399999999997</v>
      </c>
      <c r="S1601">
        <v>-21.194500000000001</v>
      </c>
    </row>
    <row r="1602" spans="12:19" x14ac:dyDescent="0.3">
      <c r="L1602">
        <v>4</v>
      </c>
      <c r="M1602">
        <v>225.482</v>
      </c>
      <c r="O1602">
        <v>-9.8724399999999992</v>
      </c>
      <c r="P1602">
        <v>48.4619</v>
      </c>
      <c r="Q1602">
        <v>403.41199999999998</v>
      </c>
      <c r="R1602">
        <v>0.72470400000000001</v>
      </c>
      <c r="S1602">
        <v>-22.537199999999999</v>
      </c>
    </row>
    <row r="1603" spans="12:19" x14ac:dyDescent="0.3">
      <c r="L1603">
        <v>5</v>
      </c>
      <c r="M1603">
        <v>239.51900000000001</v>
      </c>
      <c r="O1603">
        <v>-10.8337</v>
      </c>
      <c r="P1603">
        <v>51.4069</v>
      </c>
      <c r="Q1603">
        <v>382.20699999999999</v>
      </c>
      <c r="R1603">
        <v>0.69596899999999995</v>
      </c>
      <c r="S1603">
        <v>-23.696899999999999</v>
      </c>
    </row>
    <row r="1604" spans="12:19" x14ac:dyDescent="0.3">
      <c r="L1604">
        <v>6</v>
      </c>
      <c r="M1604">
        <v>252.93100000000001</v>
      </c>
      <c r="O1604">
        <v>-10.452299999999999</v>
      </c>
      <c r="P1604">
        <v>51.559399999999997</v>
      </c>
      <c r="Q1604">
        <v>366.262</v>
      </c>
      <c r="R1604">
        <v>0.68362199999999995</v>
      </c>
      <c r="S1604">
        <v>-24.032599999999999</v>
      </c>
    </row>
    <row r="1605" spans="12:19" x14ac:dyDescent="0.3">
      <c r="L1605">
        <v>7</v>
      </c>
      <c r="M1605">
        <v>266.596</v>
      </c>
      <c r="O1605">
        <v>-10.620100000000001</v>
      </c>
      <c r="P1605">
        <v>52.230800000000002</v>
      </c>
      <c r="Q1605">
        <v>368.34899999999999</v>
      </c>
      <c r="R1605">
        <v>0.67864199999999997</v>
      </c>
      <c r="S1605">
        <v>-24.398800000000001</v>
      </c>
    </row>
    <row r="1606" spans="12:19" x14ac:dyDescent="0.3">
      <c r="L1606">
        <v>8</v>
      </c>
      <c r="M1606">
        <v>280.69900000000001</v>
      </c>
      <c r="O1606">
        <v>-10.1624</v>
      </c>
      <c r="P1606">
        <v>51.910400000000003</v>
      </c>
      <c r="Q1606">
        <v>360.53199999999998</v>
      </c>
      <c r="R1606">
        <v>0.67150799999999999</v>
      </c>
      <c r="S1606">
        <v>-24.353000000000002</v>
      </c>
    </row>
    <row r="1607" spans="12:19" x14ac:dyDescent="0.3">
      <c r="L1607">
        <v>9</v>
      </c>
      <c r="M1607">
        <v>294.55900000000003</v>
      </c>
      <c r="O1607">
        <v>-10.604900000000001</v>
      </c>
      <c r="P1607">
        <v>52.276600000000002</v>
      </c>
      <c r="Q1607">
        <v>366.72399999999999</v>
      </c>
      <c r="R1607">
        <v>0.67715099999999995</v>
      </c>
      <c r="S1607">
        <v>-24.566700000000001</v>
      </c>
    </row>
    <row r="1608" spans="12:19" x14ac:dyDescent="0.3">
      <c r="L1608">
        <v>10</v>
      </c>
      <c r="M1608">
        <v>308.27800000000002</v>
      </c>
      <c r="O1608">
        <v>-10.2997</v>
      </c>
      <c r="P1608">
        <v>51.910400000000003</v>
      </c>
      <c r="Q1608">
        <v>366.202</v>
      </c>
      <c r="R1608">
        <v>0.67490600000000001</v>
      </c>
      <c r="S1608">
        <v>-24.444600000000001</v>
      </c>
    </row>
    <row r="1609" spans="12:19" x14ac:dyDescent="0.3">
      <c r="L1609">
        <v>11</v>
      </c>
      <c r="M1609">
        <v>322.28199999999998</v>
      </c>
      <c r="O1609">
        <v>-10.528600000000001</v>
      </c>
      <c r="P1609">
        <v>51.956200000000003</v>
      </c>
      <c r="Q1609">
        <v>365.78100000000001</v>
      </c>
      <c r="R1609">
        <v>0.67885799999999996</v>
      </c>
      <c r="S1609">
        <v>-24.536100000000001</v>
      </c>
    </row>
    <row r="1610" spans="12:19" x14ac:dyDescent="0.3">
      <c r="L1610">
        <v>12</v>
      </c>
      <c r="M1610">
        <v>336.017</v>
      </c>
      <c r="O1610">
        <v>-11.352499999999999</v>
      </c>
      <c r="P1610">
        <v>52.703899999999997</v>
      </c>
      <c r="Q1610">
        <v>380.46199999999999</v>
      </c>
      <c r="R1610">
        <v>0.68591800000000003</v>
      </c>
      <c r="S1610">
        <v>-24.612400000000001</v>
      </c>
    </row>
    <row r="1611" spans="12:19" x14ac:dyDescent="0.3">
      <c r="L1611">
        <v>13</v>
      </c>
      <c r="M1611">
        <v>349.92200000000003</v>
      </c>
      <c r="O1611">
        <v>-10.2692</v>
      </c>
      <c r="P1611">
        <v>51.773099999999999</v>
      </c>
      <c r="Q1611">
        <v>366.25099999999998</v>
      </c>
      <c r="R1611">
        <v>0.67771400000000004</v>
      </c>
      <c r="S1611">
        <v>-24.459800000000001</v>
      </c>
    </row>
    <row r="1612" spans="12:19" x14ac:dyDescent="0.3">
      <c r="L1612">
        <v>14</v>
      </c>
      <c r="M1612">
        <v>363.57100000000003</v>
      </c>
      <c r="O1612">
        <v>-10.482799999999999</v>
      </c>
      <c r="P1612">
        <v>51.864600000000003</v>
      </c>
      <c r="Q1612">
        <v>368.34300000000002</v>
      </c>
      <c r="R1612">
        <v>0.68048900000000001</v>
      </c>
      <c r="S1612">
        <v>-24.566700000000001</v>
      </c>
    </row>
    <row r="1613" spans="12:19" x14ac:dyDescent="0.3">
      <c r="L1613">
        <v>15</v>
      </c>
      <c r="M1613">
        <v>378.22199999999998</v>
      </c>
      <c r="O1613">
        <v>-10.8643</v>
      </c>
      <c r="P1613">
        <v>52.108800000000002</v>
      </c>
      <c r="Q1613">
        <v>372.60399999999998</v>
      </c>
      <c r="R1613">
        <v>0.68208599999999997</v>
      </c>
      <c r="S1613">
        <v>-24.688700000000001</v>
      </c>
    </row>
    <row r="1614" spans="12:19" x14ac:dyDescent="0.3">
      <c r="L1614">
        <v>16</v>
      </c>
      <c r="M1614">
        <v>392.197</v>
      </c>
      <c r="O1614">
        <v>-10.452299999999999</v>
      </c>
      <c r="P1614">
        <v>51.6815</v>
      </c>
      <c r="Q1614">
        <v>368.86599999999999</v>
      </c>
      <c r="R1614">
        <v>0.67919200000000002</v>
      </c>
      <c r="S1614">
        <v>-24.7498</v>
      </c>
    </row>
    <row r="1615" spans="12:19" x14ac:dyDescent="0.3">
      <c r="L1615">
        <v>17</v>
      </c>
      <c r="M1615">
        <v>406.334</v>
      </c>
      <c r="O1615">
        <v>-10.436999999999999</v>
      </c>
      <c r="P1615">
        <v>51.6663</v>
      </c>
      <c r="Q1615">
        <v>369.31299999999999</v>
      </c>
      <c r="R1615">
        <v>0.68088099999999996</v>
      </c>
      <c r="S1615">
        <v>-24.673500000000001</v>
      </c>
    </row>
    <row r="1616" spans="12:19" x14ac:dyDescent="0.3">
      <c r="L1616">
        <v>18</v>
      </c>
      <c r="M1616">
        <v>420.685</v>
      </c>
      <c r="O1616">
        <v>-11.5509</v>
      </c>
      <c r="P1616">
        <v>52.658099999999997</v>
      </c>
      <c r="Q1616">
        <v>383.69</v>
      </c>
      <c r="R1616">
        <v>0.68979500000000005</v>
      </c>
      <c r="S1616">
        <v>-24.826000000000001</v>
      </c>
    </row>
    <row r="1617" spans="12:19" x14ac:dyDescent="0.3">
      <c r="L1617">
        <v>19</v>
      </c>
      <c r="M1617">
        <v>434.887</v>
      </c>
      <c r="O1617">
        <v>-11.215199999999999</v>
      </c>
      <c r="P1617">
        <v>52.368200000000002</v>
      </c>
      <c r="Q1617">
        <v>378.60899999999998</v>
      </c>
      <c r="R1617">
        <v>0.68560699999999997</v>
      </c>
      <c r="S1617">
        <v>-24.7803</v>
      </c>
    </row>
    <row r="1618" spans="12:19" x14ac:dyDescent="0.3">
      <c r="L1618">
        <v>20</v>
      </c>
      <c r="M1618">
        <v>449.38499999999999</v>
      </c>
      <c r="O1618">
        <v>-11.1694</v>
      </c>
      <c r="P1618">
        <v>52.154499999999999</v>
      </c>
      <c r="Q1618">
        <v>380.48</v>
      </c>
      <c r="R1618">
        <v>0.68970900000000002</v>
      </c>
      <c r="S1618">
        <v>-24.8871</v>
      </c>
    </row>
    <row r="1619" spans="12:19" x14ac:dyDescent="0.3">
      <c r="L1619">
        <v>21</v>
      </c>
      <c r="M1619">
        <v>463.52100000000002</v>
      </c>
      <c r="O1619">
        <v>-11.6272</v>
      </c>
      <c r="P1619">
        <v>52.520800000000001</v>
      </c>
      <c r="Q1619">
        <v>384.47300000000001</v>
      </c>
      <c r="R1619">
        <v>0.69028699999999998</v>
      </c>
      <c r="S1619">
        <v>-24.8718</v>
      </c>
    </row>
    <row r="1620" spans="12:19" x14ac:dyDescent="0.3">
      <c r="L1620">
        <v>22</v>
      </c>
      <c r="M1620">
        <v>478.28500000000003</v>
      </c>
      <c r="O1620">
        <v>-10.7422</v>
      </c>
      <c r="P1620">
        <v>51.5747</v>
      </c>
      <c r="Q1620">
        <v>369.89600000000002</v>
      </c>
      <c r="R1620">
        <v>0.681786</v>
      </c>
      <c r="S1620">
        <v>-24.9634</v>
      </c>
    </row>
    <row r="1621" spans="12:19" x14ac:dyDescent="0.3">
      <c r="L1621">
        <v>23</v>
      </c>
      <c r="M1621">
        <v>492.91399999999999</v>
      </c>
      <c r="O1621">
        <v>-10.452299999999999</v>
      </c>
      <c r="P1621">
        <v>51.269500000000001</v>
      </c>
      <c r="Q1621">
        <v>365.267</v>
      </c>
      <c r="R1621">
        <v>0.67951499999999998</v>
      </c>
      <c r="S1621">
        <v>-25.0702</v>
      </c>
    </row>
    <row r="1622" spans="12:19" x14ac:dyDescent="0.3">
      <c r="L1622">
        <v>24</v>
      </c>
      <c r="M1622">
        <v>507.96800000000002</v>
      </c>
      <c r="O1622">
        <v>-11.0626</v>
      </c>
      <c r="P1622">
        <v>51.742600000000003</v>
      </c>
      <c r="Q1622">
        <v>378.92399999999998</v>
      </c>
      <c r="R1622">
        <v>0.68573099999999998</v>
      </c>
      <c r="S1622">
        <v>-24.9939</v>
      </c>
    </row>
    <row r="1623" spans="12:19" x14ac:dyDescent="0.3">
      <c r="L1623">
        <v>25</v>
      </c>
      <c r="M1623">
        <v>522.41899999999998</v>
      </c>
      <c r="O1623">
        <v>-11.413600000000001</v>
      </c>
      <c r="P1623">
        <v>51.910400000000003</v>
      </c>
      <c r="Q1623">
        <v>379.14699999999999</v>
      </c>
      <c r="R1623">
        <v>0.69242499999999996</v>
      </c>
      <c r="S1623">
        <v>-25.116</v>
      </c>
    </row>
    <row r="1624" spans="12:19" x14ac:dyDescent="0.3">
      <c r="L1624">
        <v>26</v>
      </c>
      <c r="M1624">
        <v>537.226</v>
      </c>
      <c r="O1624">
        <v>-11.7798</v>
      </c>
      <c r="P1624">
        <v>52.246099999999998</v>
      </c>
      <c r="Q1624">
        <v>384.02800000000002</v>
      </c>
      <c r="R1624">
        <v>0.69218100000000005</v>
      </c>
      <c r="S1624">
        <v>-25.177</v>
      </c>
    </row>
    <row r="1625" spans="12:19" x14ac:dyDescent="0.3">
      <c r="L1625">
        <v>27</v>
      </c>
      <c r="M1625">
        <v>552.09199999999998</v>
      </c>
      <c r="O1625">
        <v>-11.6272</v>
      </c>
      <c r="P1625">
        <v>52.261400000000002</v>
      </c>
      <c r="Q1625">
        <v>384.01299999999998</v>
      </c>
      <c r="R1625">
        <v>0.69227300000000003</v>
      </c>
      <c r="S1625">
        <v>-25.0702</v>
      </c>
    </row>
    <row r="1626" spans="12:19" x14ac:dyDescent="0.3">
      <c r="L1626">
        <v>28</v>
      </c>
      <c r="M1626">
        <v>566.96600000000001</v>
      </c>
      <c r="O1626">
        <v>-11.5662</v>
      </c>
      <c r="P1626">
        <v>52.032499999999999</v>
      </c>
      <c r="Q1626">
        <v>383.51499999999999</v>
      </c>
      <c r="R1626">
        <v>0.69189100000000003</v>
      </c>
      <c r="S1626">
        <v>-25.177</v>
      </c>
    </row>
    <row r="1627" spans="12:19" x14ac:dyDescent="0.3">
      <c r="L1627">
        <v>29</v>
      </c>
      <c r="M1627">
        <v>582.16800000000001</v>
      </c>
      <c r="O1627">
        <v>-11.6119</v>
      </c>
      <c r="P1627">
        <v>51.986699999999999</v>
      </c>
      <c r="Q1627">
        <v>382.565</v>
      </c>
      <c r="R1627">
        <v>0.69212099999999999</v>
      </c>
      <c r="S1627">
        <v>-25.314299999999999</v>
      </c>
    </row>
    <row r="1628" spans="12:19" x14ac:dyDescent="0.3">
      <c r="L1628">
        <v>30</v>
      </c>
      <c r="M1628">
        <v>597.57399999999996</v>
      </c>
      <c r="O1628">
        <v>-11.2</v>
      </c>
      <c r="P1628">
        <v>51.5289</v>
      </c>
      <c r="Q1628">
        <v>374.661</v>
      </c>
      <c r="R1628">
        <v>0.68289299999999997</v>
      </c>
      <c r="S1628">
        <v>-25.344799999999999</v>
      </c>
    </row>
    <row r="1629" spans="12:19" x14ac:dyDescent="0.3">
      <c r="L1629">
        <v>31</v>
      </c>
      <c r="M1629">
        <v>612.65099999999995</v>
      </c>
      <c r="O1629">
        <v>-11.123699999999999</v>
      </c>
      <c r="P1629">
        <v>51.315300000000001</v>
      </c>
      <c r="Q1629">
        <v>376.67099999999999</v>
      </c>
      <c r="R1629">
        <v>0.68683799999999995</v>
      </c>
      <c r="S1629">
        <v>-25.314299999999999</v>
      </c>
    </row>
    <row r="1630" spans="12:19" x14ac:dyDescent="0.3">
      <c r="L1630">
        <v>32</v>
      </c>
      <c r="M1630">
        <v>627.57600000000002</v>
      </c>
      <c r="O1630">
        <v>-11.337300000000001</v>
      </c>
      <c r="P1630">
        <v>51.6815</v>
      </c>
      <c r="Q1630">
        <v>377.65600000000001</v>
      </c>
      <c r="R1630">
        <v>0.69164599999999998</v>
      </c>
      <c r="S1630">
        <v>-25.314299999999999</v>
      </c>
    </row>
    <row r="1631" spans="12:19" x14ac:dyDescent="0.3">
      <c r="L1631">
        <v>33</v>
      </c>
      <c r="M1631">
        <v>643.33199999999999</v>
      </c>
      <c r="O1631">
        <v>-10.726900000000001</v>
      </c>
      <c r="P1631">
        <v>50.781300000000002</v>
      </c>
      <c r="Q1631">
        <v>365.48</v>
      </c>
      <c r="R1631">
        <v>0.68299500000000002</v>
      </c>
      <c r="S1631">
        <v>-25.451699999999999</v>
      </c>
    </row>
    <row r="1632" spans="12:19" x14ac:dyDescent="0.3">
      <c r="L1632">
        <v>34</v>
      </c>
      <c r="M1632">
        <v>658.74800000000005</v>
      </c>
      <c r="O1632">
        <v>-11.413600000000001</v>
      </c>
      <c r="P1632">
        <v>51.345799999999997</v>
      </c>
      <c r="Q1632">
        <v>378.50700000000001</v>
      </c>
      <c r="R1632">
        <v>0.689913</v>
      </c>
      <c r="S1632">
        <v>-25.527999999999999</v>
      </c>
    </row>
    <row r="1633" spans="12:19" x14ac:dyDescent="0.3">
      <c r="L1633">
        <v>35</v>
      </c>
      <c r="M1633">
        <v>674.15200000000004</v>
      </c>
      <c r="O1633">
        <v>-11.0168</v>
      </c>
      <c r="P1633">
        <v>51.055900000000001</v>
      </c>
      <c r="Q1633">
        <v>374.17700000000002</v>
      </c>
      <c r="R1633">
        <v>0.68742000000000003</v>
      </c>
      <c r="S1633">
        <v>-25.482199999999999</v>
      </c>
    </row>
    <row r="1634" spans="12:19" x14ac:dyDescent="0.3">
      <c r="L1634">
        <v>36</v>
      </c>
      <c r="M1634">
        <v>689.76099999999997</v>
      </c>
      <c r="O1634">
        <v>-11.7188</v>
      </c>
      <c r="P1634">
        <v>51.7273</v>
      </c>
      <c r="Q1634">
        <v>384.12900000000002</v>
      </c>
      <c r="R1634">
        <v>0.69214600000000004</v>
      </c>
      <c r="S1634">
        <v>-25.619499999999999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364BE5-4345-4F43-B488-A9D274C164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503B2D-EE1A-480B-B788-BD1E53958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94F252-96F6-4CFC-9828-2F61B97B1E12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2618ca4-2ecb-42df-b8bc-67d524ebe9b1"/>
    <ds:schemaRef ds:uri="http://purl.org/dc/elements/1.1/"/>
    <ds:schemaRef ds:uri="http://schemas.microsoft.com/office/2006/metadata/properties"/>
    <ds:schemaRef ds:uri="http://schemas.microsoft.com/office/2006/documentManagement/types"/>
    <ds:schemaRef ds:uri="5ebb0841-8891-48b7-997c-b14e45f2686f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AC_02_11_17</vt:lpstr>
      <vt:lpstr>AD_03_11_17_C1</vt:lpstr>
      <vt:lpstr>U25_09_17_C1</vt:lpstr>
      <vt:lpstr>U25_09_17_C2</vt:lpstr>
      <vt:lpstr>W_02_10_17</vt:lpstr>
      <vt:lpstr>W_02_10_17_C2</vt:lpstr>
      <vt:lpstr>W_02_10_17_C3</vt:lpstr>
      <vt:lpstr>X_03_10_17_C3</vt:lpstr>
      <vt:lpstr>Y_04_10_17</vt:lpstr>
      <vt:lpstr>Processed</vt:lpstr>
      <vt:lpstr>all</vt:lpstr>
      <vt:lpstr>working</vt:lpstr>
      <vt:lpstr>Sheet1</vt:lpstr>
      <vt:lpstr>StatsFinal</vt:lpstr>
      <vt:lpstr>python</vt:lpstr>
      <vt:lpstr>musc all</vt:lpstr>
      <vt:lpstr>musc</vt:lpstr>
      <vt:lpstr>short_STX</vt:lpstr>
      <vt:lpstr>Final</vt:lpstr>
      <vt:lpstr>Py_GXTX</vt:lpstr>
      <vt:lpstr>Py_STX</vt:lpstr>
      <vt:lpstr>I_above threshold</vt:lpstr>
      <vt:lpstr>slowramp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2022-02-10T13:26:05Z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